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autoCompressPictures="0" defaultThemeVersion="124226"/>
  <mc:AlternateContent xmlns:mc="http://schemas.openxmlformats.org/markup-compatibility/2006">
    <mc:Choice Requires="x15">
      <x15ac:absPath xmlns:x15ac="http://schemas.microsoft.com/office/spreadsheetml/2010/11/ac" url="https://d.docs.live.net/9f9a386c482cc6c0/Documents/Town Council/2025/06- June Meetings/Special Meeting - Final Budget - Thurs 07-03/"/>
    </mc:Choice>
  </mc:AlternateContent>
  <xr:revisionPtr revIDLastSave="0" documentId="8_{4C7794F4-B83B-4D6C-B68C-0CC0C1907F36}" xr6:coauthVersionLast="47" xr6:coauthVersionMax="47" xr10:uidLastSave="{00000000-0000-0000-0000-000000000000}"/>
  <bookViews>
    <workbookView xWindow="57480" yWindow="-120" windowWidth="29040" windowHeight="15720" tabRatio="952" firstSheet="17" activeTab="26" xr2:uid="{00000000-000D-0000-FFFF-FFFF00000000}"/>
  </bookViews>
  <sheets>
    <sheet name="Issues" sheetId="89" state="hidden" r:id="rId1"/>
    <sheet name="FY16-17 Budget Summary" sheetId="130" state="hidden" r:id="rId2"/>
    <sheet name="FY15-16 Budget Summary" sheetId="95" state="hidden" r:id="rId3"/>
    <sheet name="FY12-19 Budget Summary" sheetId="129" state="hidden" r:id="rId4"/>
    <sheet name="FY17-18 Budget Summary" sheetId="133" state="hidden" r:id="rId5"/>
    <sheet name="FY18-19 Budget Summary" sheetId="134" state="hidden" r:id="rId6"/>
    <sheet name="FY20122 Budget Summary" sheetId="135" state="hidden" r:id="rId7"/>
    <sheet name="FY2021-2022 Budget Summary" sheetId="137" state="hidden" r:id="rId8"/>
    <sheet name="Exp Limit Esclusions" sheetId="136" state="hidden" r:id="rId9"/>
    <sheet name="FY2022-2023 Budget Summary " sheetId="142" state="hidden" r:id="rId10"/>
    <sheet name="FY2023 PAYROLL UPDATE" sheetId="138" state="hidden" r:id="rId11"/>
    <sheet name="FY2025-2026 Budget Summary" sheetId="152" r:id="rId12"/>
    <sheet name="PAYROLL FY23" sheetId="143" state="hidden" r:id="rId13"/>
    <sheet name="FY2021 PAYROLL UPDATE" sheetId="131" state="hidden" r:id="rId14"/>
    <sheet name="upload cleanup" sheetId="146" state="hidden" r:id="rId15"/>
    <sheet name="Upload" sheetId="145" state="hidden" r:id="rId16"/>
    <sheet name="REV V EXP-ALL" sheetId="150" state="hidden" r:id="rId17"/>
    <sheet name="GF Detail-10" sheetId="64" r:id="rId18"/>
    <sheet name="TRANS EXCISE TAX-21" sheetId="126" r:id="rId19"/>
    <sheet name="HURF-41" sheetId="132" r:id="rId20"/>
    <sheet name="GRANT DETAIL-45" sheetId="116" r:id="rId21"/>
    <sheet name="Water Fund Detail-51" sheetId="119" r:id="rId22"/>
    <sheet name="USDA Water Proj-52" sheetId="147" state="hidden" r:id="rId23"/>
    <sheet name="USDA WATER GRANT-52" sheetId="155" r:id="rId24"/>
    <sheet name="Wastewater Fund-54" sheetId="125" r:id="rId25"/>
    <sheet name="Sanitation Fund-56" sheetId="148" r:id="rId26"/>
    <sheet name="Cemetary Fund-58" sheetId="149" r:id="rId27"/>
    <sheet name="CIP 24.25" sheetId="141" r:id="rId28"/>
    <sheet name="PAYROLL BREAKDOWN FY25.26" sheetId="153" r:id="rId29"/>
  </sheets>
  <externalReferences>
    <externalReference r:id="rId30"/>
  </externalReferences>
  <definedNames>
    <definedName name="_xlnm._FilterDatabase" localSheetId="28" hidden="1">'PAYROLL BREAKDOWN FY25.26'!$A$3:$T$46</definedName>
    <definedName name="_xlnm._FilterDatabase" localSheetId="14" hidden="1">'upload cleanup'!$A$1:$C$124</definedName>
    <definedName name="_xlnm.Print_Area" localSheetId="26">'Cemetary Fund-58'!$A$1:$G$36</definedName>
    <definedName name="_xlnm.Print_Area" localSheetId="17">'GF Detail-10'!$A:$F</definedName>
    <definedName name="_xlnm.Print_Area" localSheetId="20">'GRANT DETAIL-45'!$A$1:$H$49</definedName>
    <definedName name="_xlnm.Print_Area" localSheetId="25">'Sanitation Fund-56'!$A$1:$F$31</definedName>
    <definedName name="_xlnm.Print_Area" localSheetId="18">'TRANS EXCISE TAX-21'!$A$1:$H$52</definedName>
    <definedName name="Print_Area_MI" localSheetId="3">[1]PG2!$B$1:$O$37</definedName>
    <definedName name="Print_Area_MI" localSheetId="2">[1]PG2!$B$1:$O$37</definedName>
    <definedName name="Print_Area_MI" localSheetId="1">[1]PG2!$B$1:$O$37</definedName>
    <definedName name="Print_Area_MI" localSheetId="4">[1]PG2!$B$1:$O$37</definedName>
    <definedName name="Print_Area_MI" localSheetId="5">[1]PG2!$B$1:$O$37</definedName>
    <definedName name="Print_Area_MI" localSheetId="6">[1]PG2!$B$1:$O$37</definedName>
    <definedName name="Print_Area_MI" localSheetId="7">[1]PG2!$B$1:$O$37</definedName>
    <definedName name="Print_Area_MI" localSheetId="9">[1]PG2!$B$1:$O$37</definedName>
    <definedName name="Print_Area_MI" localSheetId="17">[1]PG2!$B$1:$O$37</definedName>
    <definedName name="Print_Area_MI" localSheetId="20">[1]PG2!$B$1:$O$37</definedName>
    <definedName name="Print_Area_MI" localSheetId="19">[1]PG2!$B$1:$O$37</definedName>
    <definedName name="Print_Area_MI" localSheetId="18">[1]PG2!$B$1:$O$37</definedName>
    <definedName name="Print_Area_MI" localSheetId="15">[1]PG2!$B$1:$O$37</definedName>
    <definedName name="Print_Area_MI" localSheetId="24">[1]PG2!$B$1:$O$37</definedName>
    <definedName name="Print_Area_MI" localSheetId="21">[1]PG2!$B$1:$O$37</definedName>
    <definedName name="Print_Area_MI">[1]PG2!$B$1:$O$37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N24" i="152" l="1"/>
  <c r="O9" i="152"/>
  <c r="AC33" i="153"/>
  <c r="AB33" i="153"/>
  <c r="X33" i="153"/>
  <c r="W33" i="153"/>
  <c r="V33" i="153"/>
  <c r="U33" i="153"/>
  <c r="E22" i="153" l="1"/>
  <c r="F46" i="119" l="1"/>
  <c r="F39" i="132" l="1"/>
  <c r="C33" i="149" l="1"/>
  <c r="C29" i="148"/>
  <c r="C53" i="119"/>
  <c r="C48" i="132"/>
  <c r="C42" i="126"/>
  <c r="C239" i="64"/>
  <c r="E4" i="125"/>
  <c r="E5" i="125"/>
  <c r="E6" i="125"/>
  <c r="E8" i="125"/>
  <c r="D9" i="125"/>
  <c r="D46" i="125" s="1"/>
  <c r="C44" i="125"/>
  <c r="C47" i="125" s="1"/>
  <c r="E13" i="125"/>
  <c r="E14" i="125"/>
  <c r="E16" i="125"/>
  <c r="E20" i="125"/>
  <c r="E23" i="125"/>
  <c r="E24" i="125"/>
  <c r="E25" i="125"/>
  <c r="E26" i="125"/>
  <c r="E27" i="125"/>
  <c r="E28" i="125"/>
  <c r="E29" i="125"/>
  <c r="E30" i="125"/>
  <c r="E31" i="125"/>
  <c r="E32" i="125"/>
  <c r="E33" i="125"/>
  <c r="E34" i="125"/>
  <c r="E36" i="125"/>
  <c r="E37" i="125"/>
  <c r="E38" i="125"/>
  <c r="E39" i="125"/>
  <c r="E40" i="125"/>
  <c r="E41" i="125"/>
  <c r="E43" i="125"/>
  <c r="D44" i="125"/>
  <c r="D47" i="125" s="1"/>
  <c r="D49" i="125" l="1"/>
  <c r="E44" i="125"/>
  <c r="E47" i="125" s="1"/>
  <c r="E9" i="125"/>
  <c r="E46" i="125" s="1"/>
  <c r="C9" i="125"/>
  <c r="C46" i="125" s="1"/>
  <c r="C49" i="125" s="1"/>
  <c r="E49" i="125" l="1"/>
  <c r="C13" i="119"/>
  <c r="E5" i="64" l="1"/>
  <c r="L26" i="152"/>
  <c r="K26" i="152"/>
  <c r="Y45" i="153" l="1"/>
  <c r="U23" i="153"/>
  <c r="AD23" i="153" s="1"/>
  <c r="E16" i="153"/>
  <c r="AF21" i="153"/>
  <c r="N22" i="152"/>
  <c r="N18" i="152"/>
  <c r="N16" i="152"/>
  <c r="N12" i="152"/>
  <c r="N10" i="152"/>
  <c r="F44" i="125" l="1"/>
  <c r="F47" i="125" s="1"/>
  <c r="O16" i="152" s="1"/>
  <c r="F199" i="64"/>
  <c r="F44" i="132"/>
  <c r="O10" i="152" s="1"/>
  <c r="P10" i="152" s="1"/>
  <c r="F8" i="116"/>
  <c r="F31" i="116" s="1"/>
  <c r="F39" i="116" s="1"/>
  <c r="O24" i="152" s="1"/>
  <c r="F35" i="126"/>
  <c r="F38" i="126" s="1"/>
  <c r="O12" i="152" s="1"/>
  <c r="D35" i="126"/>
  <c r="D38" i="126" s="1"/>
  <c r="D37" i="126"/>
  <c r="F16" i="155"/>
  <c r="O22" i="152" s="1"/>
  <c r="F9" i="125"/>
  <c r="F46" i="125" s="1"/>
  <c r="F6" i="155"/>
  <c r="E11" i="155"/>
  <c r="E10" i="155"/>
  <c r="E16" i="155" s="1"/>
  <c r="E34" i="132"/>
  <c r="E33" i="132"/>
  <c r="E32" i="132"/>
  <c r="E31" i="132"/>
  <c r="E30" i="132"/>
  <c r="E29" i="132"/>
  <c r="E28" i="132"/>
  <c r="E27" i="132"/>
  <c r="E26" i="132"/>
  <c r="E25" i="132"/>
  <c r="E24" i="132"/>
  <c r="E23" i="132"/>
  <c r="E22" i="132"/>
  <c r="E21" i="132"/>
  <c r="E20" i="132"/>
  <c r="E19" i="132"/>
  <c r="E18" i="132"/>
  <c r="E17" i="132"/>
  <c r="E16" i="132"/>
  <c r="D39" i="132"/>
  <c r="D44" i="132" s="1"/>
  <c r="F11" i="132"/>
  <c r="F43" i="132" s="1"/>
  <c r="D11" i="132"/>
  <c r="D43" i="132" s="1"/>
  <c r="E4" i="132"/>
  <c r="E11" i="132" s="1"/>
  <c r="E43" i="132" s="1"/>
  <c r="F8" i="126"/>
  <c r="F37" i="126" s="1"/>
  <c r="D8" i="126"/>
  <c r="E20" i="126"/>
  <c r="E18" i="126"/>
  <c r="E35" i="126" s="1"/>
  <c r="E38" i="126" s="1"/>
  <c r="E4" i="126"/>
  <c r="E8" i="126" s="1"/>
  <c r="E37" i="126" s="1"/>
  <c r="D28" i="149"/>
  <c r="F26" i="149"/>
  <c r="F29" i="149" s="1"/>
  <c r="D26" i="149"/>
  <c r="D29" i="149" s="1"/>
  <c r="E24" i="149"/>
  <c r="E23" i="149"/>
  <c r="E22" i="149"/>
  <c r="E21" i="149"/>
  <c r="E20" i="149"/>
  <c r="E19" i="149"/>
  <c r="E18" i="149"/>
  <c r="E17" i="149"/>
  <c r="E16" i="149"/>
  <c r="E15" i="149"/>
  <c r="F11" i="149"/>
  <c r="D11" i="149"/>
  <c r="E8" i="149"/>
  <c r="E7" i="149"/>
  <c r="E6" i="149"/>
  <c r="E5" i="149"/>
  <c r="E11" i="149" s="1"/>
  <c r="E28" i="149" s="1"/>
  <c r="D8" i="148"/>
  <c r="F8" i="148"/>
  <c r="E16" i="148"/>
  <c r="F22" i="148"/>
  <c r="O18" i="152" s="1"/>
  <c r="D22" i="148"/>
  <c r="E15" i="148"/>
  <c r="E14" i="148"/>
  <c r="E13" i="148"/>
  <c r="E12" i="148"/>
  <c r="E6" i="148"/>
  <c r="E5" i="148"/>
  <c r="E8" i="148" s="1"/>
  <c r="F212" i="64"/>
  <c r="D212" i="64"/>
  <c r="E211" i="64"/>
  <c r="E210" i="64"/>
  <c r="E209" i="64"/>
  <c r="E208" i="64"/>
  <c r="E207" i="64"/>
  <c r="E206" i="64"/>
  <c r="E205" i="64"/>
  <c r="E204" i="64"/>
  <c r="E26" i="149" l="1"/>
  <c r="E29" i="149" s="1"/>
  <c r="E22" i="148"/>
  <c r="E212" i="64"/>
  <c r="E39" i="132"/>
  <c r="E44" i="132" s="1"/>
  <c r="D31" i="149"/>
  <c r="E31" i="149"/>
  <c r="F28" i="149"/>
  <c r="N20" i="152"/>
  <c r="P24" i="152"/>
  <c r="P12" i="152"/>
  <c r="P22" i="152"/>
  <c r="P18" i="152"/>
  <c r="P16" i="152"/>
  <c r="O20" i="152"/>
  <c r="F31" i="149"/>
  <c r="F12" i="116"/>
  <c r="Q34" i="153"/>
  <c r="F176" i="64"/>
  <c r="D176" i="64"/>
  <c r="E175" i="64"/>
  <c r="E176" i="64" s="1"/>
  <c r="F171" i="64"/>
  <c r="F153" i="64"/>
  <c r="E195" i="64"/>
  <c r="E194" i="64"/>
  <c r="E193" i="64"/>
  <c r="E192" i="64"/>
  <c r="E191" i="64"/>
  <c r="E190" i="64"/>
  <c r="E189" i="64"/>
  <c r="E188" i="64"/>
  <c r="E187" i="64"/>
  <c r="E186" i="64"/>
  <c r="E185" i="64"/>
  <c r="E184" i="64"/>
  <c r="E183" i="64"/>
  <c r="E182" i="64"/>
  <c r="E181" i="64"/>
  <c r="E180" i="64"/>
  <c r="D199" i="64"/>
  <c r="E168" i="64"/>
  <c r="E167" i="64"/>
  <c r="E166" i="64"/>
  <c r="E165" i="64"/>
  <c r="E164" i="64"/>
  <c r="E163" i="64"/>
  <c r="E162" i="64"/>
  <c r="E161" i="64"/>
  <c r="E160" i="64"/>
  <c r="E159" i="64"/>
  <c r="E158" i="64"/>
  <c r="D171" i="64"/>
  <c r="E152" i="64"/>
  <c r="E151" i="64"/>
  <c r="E150" i="64"/>
  <c r="E149" i="64"/>
  <c r="E148" i="64"/>
  <c r="E147" i="64"/>
  <c r="E146" i="64"/>
  <c r="E145" i="64"/>
  <c r="E144" i="64"/>
  <c r="E143" i="64"/>
  <c r="E142" i="64"/>
  <c r="E141" i="64"/>
  <c r="E140" i="64"/>
  <c r="E139" i="64"/>
  <c r="E138" i="64"/>
  <c r="E137" i="64"/>
  <c r="E136" i="64"/>
  <c r="E135" i="64"/>
  <c r="E134" i="64"/>
  <c r="E133" i="64"/>
  <c r="E132" i="64"/>
  <c r="E131" i="64"/>
  <c r="E130" i="64"/>
  <c r="E129" i="64"/>
  <c r="E128" i="64"/>
  <c r="E127" i="64"/>
  <c r="E126" i="64"/>
  <c r="D153" i="64"/>
  <c r="F121" i="64"/>
  <c r="D121" i="64"/>
  <c r="E119" i="64"/>
  <c r="E121" i="64" s="1"/>
  <c r="F113" i="64"/>
  <c r="E111" i="64"/>
  <c r="E110" i="64"/>
  <c r="E109" i="64"/>
  <c r="E108" i="64"/>
  <c r="E107" i="64"/>
  <c r="E106" i="64"/>
  <c r="E105" i="64"/>
  <c r="E104" i="64"/>
  <c r="E103" i="64"/>
  <c r="E102" i="64"/>
  <c r="E101" i="64"/>
  <c r="E100" i="64"/>
  <c r="D113" i="64"/>
  <c r="F96" i="64"/>
  <c r="D96" i="64"/>
  <c r="E95" i="64"/>
  <c r="E94" i="64"/>
  <c r="E93" i="64"/>
  <c r="E92" i="64"/>
  <c r="E91" i="64"/>
  <c r="E90" i="64"/>
  <c r="E89" i="64"/>
  <c r="E88" i="64"/>
  <c r="E87" i="64"/>
  <c r="E86" i="64"/>
  <c r="E85" i="64"/>
  <c r="E84" i="64"/>
  <c r="E83" i="64"/>
  <c r="E82" i="64"/>
  <c r="E81" i="64"/>
  <c r="E80" i="64"/>
  <c r="E79" i="64"/>
  <c r="E78" i="64"/>
  <c r="E77" i="64"/>
  <c r="E76" i="64"/>
  <c r="E75" i="64"/>
  <c r="E74" i="64"/>
  <c r="E73" i="64"/>
  <c r="E72" i="64"/>
  <c r="E71" i="64"/>
  <c r="F66" i="64"/>
  <c r="D66" i="64"/>
  <c r="E63" i="64"/>
  <c r="E66" i="64" s="1"/>
  <c r="E4" i="64"/>
  <c r="E56" i="64"/>
  <c r="E55" i="64"/>
  <c r="E54" i="64"/>
  <c r="E53" i="64"/>
  <c r="E52" i="64"/>
  <c r="E51" i="64"/>
  <c r="F57" i="64"/>
  <c r="D57" i="64"/>
  <c r="E43" i="64"/>
  <c r="E42" i="64"/>
  <c r="E41" i="64"/>
  <c r="E40" i="64"/>
  <c r="E39" i="64"/>
  <c r="E38" i="64"/>
  <c r="E37" i="64"/>
  <c r="E36" i="64"/>
  <c r="E35" i="64"/>
  <c r="E34" i="64"/>
  <c r="E33" i="64"/>
  <c r="E32" i="64"/>
  <c r="E31" i="64"/>
  <c r="E30" i="64"/>
  <c r="E29" i="64"/>
  <c r="E28" i="64"/>
  <c r="E27" i="64"/>
  <c r="E26" i="64"/>
  <c r="E25" i="64"/>
  <c r="E24" i="64"/>
  <c r="E23" i="64"/>
  <c r="E22" i="64"/>
  <c r="E21" i="64"/>
  <c r="E20" i="64"/>
  <c r="E19" i="64"/>
  <c r="E18" i="64"/>
  <c r="E17" i="64"/>
  <c r="E16" i="64"/>
  <c r="E15" i="64"/>
  <c r="E14" i="64"/>
  <c r="E13" i="64"/>
  <c r="E12" i="64"/>
  <c r="E11" i="64"/>
  <c r="E10" i="64"/>
  <c r="E9" i="64"/>
  <c r="E8" i="64"/>
  <c r="E7" i="64"/>
  <c r="E6" i="64"/>
  <c r="E5" i="153"/>
  <c r="E9" i="153"/>
  <c r="E35" i="119"/>
  <c r="E40" i="119"/>
  <c r="E39" i="119"/>
  <c r="E38" i="119"/>
  <c r="E37" i="119"/>
  <c r="E36" i="119"/>
  <c r="E34" i="119"/>
  <c r="E33" i="119"/>
  <c r="E32" i="119"/>
  <c r="E31" i="119"/>
  <c r="E30" i="119"/>
  <c r="E29" i="119"/>
  <c r="E28" i="119"/>
  <c r="E27" i="119"/>
  <c r="E26" i="119"/>
  <c r="E25" i="119"/>
  <c r="E24" i="119"/>
  <c r="E23" i="119"/>
  <c r="E22" i="119"/>
  <c r="E21" i="119"/>
  <c r="E20" i="119"/>
  <c r="E19" i="119"/>
  <c r="E18" i="119"/>
  <c r="E17" i="119"/>
  <c r="E16" i="119"/>
  <c r="E10" i="119"/>
  <c r="E9" i="119"/>
  <c r="E5" i="119"/>
  <c r="E6" i="119"/>
  <c r="E57" i="64" l="1"/>
  <c r="P20" i="152"/>
  <c r="E171" i="64"/>
  <c r="E113" i="64"/>
  <c r="E153" i="64"/>
  <c r="D224" i="64"/>
  <c r="F224" i="64"/>
  <c r="O8" i="152" s="1"/>
  <c r="E96" i="64"/>
  <c r="E199" i="64"/>
  <c r="E224" i="64" s="1"/>
  <c r="E53" i="119"/>
  <c r="D53" i="119"/>
  <c r="E51" i="119"/>
  <c r="D46" i="119"/>
  <c r="D49" i="119" s="1"/>
  <c r="E45" i="119"/>
  <c r="E44" i="119"/>
  <c r="E43" i="119"/>
  <c r="E42" i="119"/>
  <c r="E41" i="119"/>
  <c r="E12" i="119"/>
  <c r="E8" i="119"/>
  <c r="E7" i="119"/>
  <c r="F13" i="119"/>
  <c r="N14" i="152" s="1"/>
  <c r="E4" i="119"/>
  <c r="Q20" i="153"/>
  <c r="E20" i="153"/>
  <c r="Z20" i="153" s="1"/>
  <c r="C57" i="153"/>
  <c r="C56" i="153"/>
  <c r="C55" i="153"/>
  <c r="C54" i="153"/>
  <c r="C53" i="153"/>
  <c r="C52" i="153"/>
  <c r="C51" i="153"/>
  <c r="C50" i="153"/>
  <c r="F49" i="119" l="1"/>
  <c r="O14" i="152" s="1"/>
  <c r="O26" i="152" s="1"/>
  <c r="E54" i="119"/>
  <c r="F53" i="119" s="1"/>
  <c r="E46" i="119"/>
  <c r="V20" i="153"/>
  <c r="AA20" i="153"/>
  <c r="W20" i="153"/>
  <c r="AB20" i="153"/>
  <c r="X20" i="153"/>
  <c r="AC20" i="153"/>
  <c r="U20" i="153"/>
  <c r="C6" i="155"/>
  <c r="C14" i="155"/>
  <c r="P14" i="152" l="1"/>
  <c r="P26" i="152" s="1"/>
  <c r="F48" i="119"/>
  <c r="F51" i="119" s="1"/>
  <c r="AD20" i="153"/>
  <c r="C17" i="155" l="1"/>
  <c r="M22" i="152" s="1"/>
  <c r="Q22" i="152" s="1"/>
  <c r="AE16" i="153" l="1"/>
  <c r="E39" i="126"/>
  <c r="C10" i="149" l="1"/>
  <c r="E33" i="141"/>
  <c r="E4" i="141"/>
  <c r="C8" i="116" s="1"/>
  <c r="C31" i="116" l="1"/>
  <c r="C39" i="116" s="1"/>
  <c r="E20" i="141"/>
  <c r="E12" i="141"/>
  <c r="C42" i="116" l="1"/>
  <c r="M24" i="152"/>
  <c r="Q24" i="152" s="1"/>
  <c r="E38" i="116"/>
  <c r="C212" i="64" l="1"/>
  <c r="C57" i="64"/>
  <c r="C32" i="119" l="1"/>
  <c r="C35" i="126"/>
  <c r="C38" i="126" s="1"/>
  <c r="E28" i="141" l="1"/>
  <c r="E30" i="141" s="1"/>
  <c r="E26" i="141"/>
  <c r="E22" i="141"/>
  <c r="E24" i="141" s="1"/>
  <c r="E16" i="141"/>
  <c r="E10" i="141" l="1"/>
  <c r="C12" i="116" l="1"/>
  <c r="C41" i="116" s="1"/>
  <c r="E31" i="141"/>
  <c r="D41" i="116"/>
  <c r="C16" i="155"/>
  <c r="C188" i="64"/>
  <c r="C219" i="64"/>
  <c r="C176" i="64"/>
  <c r="C119" i="64"/>
  <c r="C121" i="64" s="1"/>
  <c r="C66" i="64"/>
  <c r="C32" i="64"/>
  <c r="C17" i="64"/>
  <c r="C46" i="64" l="1"/>
  <c r="C223" i="64" s="1"/>
  <c r="M8" i="152" s="1"/>
  <c r="C44" i="116"/>
  <c r="C19" i="155"/>
  <c r="C171" i="64"/>
  <c r="C96" i="64"/>
  <c r="AC9" i="153"/>
  <c r="G44" i="153"/>
  <c r="Q43" i="153"/>
  <c r="AA43" i="153"/>
  <c r="Q42" i="153"/>
  <c r="E42" i="153"/>
  <c r="AA42" i="153" s="1"/>
  <c r="Q41" i="153"/>
  <c r="E41" i="153"/>
  <c r="AA41" i="153" s="1"/>
  <c r="Q40" i="153"/>
  <c r="E40" i="153"/>
  <c r="AA40" i="153" s="1"/>
  <c r="Q39" i="153"/>
  <c r="E39" i="153"/>
  <c r="AA39" i="153" s="1"/>
  <c r="Q38" i="153"/>
  <c r="AA38" i="153"/>
  <c r="Q37" i="153"/>
  <c r="E37" i="153"/>
  <c r="AA37" i="153" s="1"/>
  <c r="Q36" i="153"/>
  <c r="E36" i="153"/>
  <c r="Q32" i="153"/>
  <c r="E32" i="153"/>
  <c r="Q31" i="153"/>
  <c r="E31" i="153"/>
  <c r="AB31" i="153" s="1"/>
  <c r="Q30" i="153"/>
  <c r="E30" i="153"/>
  <c r="AB30" i="153" s="1"/>
  <c r="Q29" i="153"/>
  <c r="E29" i="153"/>
  <c r="Z29" i="153" s="1"/>
  <c r="Q28" i="153"/>
  <c r="E28" i="153"/>
  <c r="AC28" i="153" s="1"/>
  <c r="Q27" i="153"/>
  <c r="E27" i="153"/>
  <c r="AB27" i="153" s="1"/>
  <c r="Q26" i="153"/>
  <c r="E26" i="153"/>
  <c r="Q22" i="153"/>
  <c r="AB22" i="153"/>
  <c r="Q21" i="153"/>
  <c r="AB21" i="153"/>
  <c r="Q19" i="153"/>
  <c r="E19" i="153"/>
  <c r="Z19" i="153" s="1"/>
  <c r="Q18" i="153"/>
  <c r="AC17" i="153"/>
  <c r="AB17" i="153"/>
  <c r="AA17" i="153"/>
  <c r="Z17" i="153"/>
  <c r="X17" i="153"/>
  <c r="W17" i="153"/>
  <c r="V17" i="153"/>
  <c r="U17" i="153"/>
  <c r="Q17" i="153"/>
  <c r="AC14" i="153"/>
  <c r="AB14" i="153"/>
  <c r="AA14" i="153"/>
  <c r="Z14" i="153"/>
  <c r="X14" i="153"/>
  <c r="W14" i="153"/>
  <c r="V14" i="153"/>
  <c r="U14" i="153"/>
  <c r="Q14" i="153"/>
  <c r="AC13" i="153"/>
  <c r="AB13" i="153"/>
  <c r="AA13" i="153"/>
  <c r="Z13" i="153"/>
  <c r="X13" i="153"/>
  <c r="W13" i="153"/>
  <c r="V13" i="153"/>
  <c r="U13" i="153"/>
  <c r="Q13" i="153"/>
  <c r="Q11" i="153"/>
  <c r="E11" i="153"/>
  <c r="AB11" i="153" s="1"/>
  <c r="Q10" i="153"/>
  <c r="E10" i="153"/>
  <c r="AC10" i="153" s="1"/>
  <c r="Q9" i="153"/>
  <c r="Q7" i="153"/>
  <c r="E7" i="153"/>
  <c r="AC7" i="153" s="1"/>
  <c r="Q6" i="153"/>
  <c r="E6" i="153"/>
  <c r="Q5" i="153"/>
  <c r="X5" i="153"/>
  <c r="AC4" i="153"/>
  <c r="AB4" i="153"/>
  <c r="AA4" i="153"/>
  <c r="Z4" i="153"/>
  <c r="X4" i="153"/>
  <c r="W4" i="153"/>
  <c r="V4" i="153"/>
  <c r="U4" i="153"/>
  <c r="Q4" i="153"/>
  <c r="E24" i="153" l="1"/>
  <c r="E44" i="153"/>
  <c r="Q8" i="152"/>
  <c r="E8" i="153"/>
  <c r="AC32" i="153"/>
  <c r="E34" i="153"/>
  <c r="AB18" i="153"/>
  <c r="AE24" i="153"/>
  <c r="W26" i="153"/>
  <c r="Z16" i="153"/>
  <c r="AA16" i="153"/>
  <c r="V16" i="153"/>
  <c r="W16" i="153"/>
  <c r="AB16" i="153"/>
  <c r="X16" i="153"/>
  <c r="AC16" i="153"/>
  <c r="AB6" i="153"/>
  <c r="C113" i="64"/>
  <c r="C199" i="64"/>
  <c r="C213" i="64" s="1"/>
  <c r="U16" i="153"/>
  <c r="C46" i="119"/>
  <c r="V27" i="153"/>
  <c r="V31" i="153"/>
  <c r="Z28" i="153"/>
  <c r="U41" i="153"/>
  <c r="U39" i="153"/>
  <c r="X22" i="153"/>
  <c r="AB26" i="153"/>
  <c r="W30" i="153"/>
  <c r="AC22" i="153"/>
  <c r="V29" i="153"/>
  <c r="AA29" i="153"/>
  <c r="U6" i="153"/>
  <c r="U7" i="153"/>
  <c r="AC29" i="153"/>
  <c r="U43" i="153"/>
  <c r="AA6" i="153"/>
  <c r="AB9" i="153"/>
  <c r="U10" i="153"/>
  <c r="U28" i="153"/>
  <c r="U29" i="153"/>
  <c r="U37" i="153"/>
  <c r="Z36" i="153"/>
  <c r="Z38" i="153"/>
  <c r="Z40" i="153"/>
  <c r="Z42" i="153"/>
  <c r="V6" i="153"/>
  <c r="AC6" i="153"/>
  <c r="V7" i="153"/>
  <c r="V10" i="153"/>
  <c r="AD13" i="153"/>
  <c r="AA22" i="153"/>
  <c r="X27" i="153"/>
  <c r="X31" i="153"/>
  <c r="AB36" i="153"/>
  <c r="W37" i="153"/>
  <c r="AB38" i="153"/>
  <c r="W39" i="153"/>
  <c r="AB40" i="153"/>
  <c r="W41" i="153"/>
  <c r="AB42" i="153"/>
  <c r="W43" i="153"/>
  <c r="V9" i="153"/>
  <c r="X6" i="153"/>
  <c r="Z7" i="153"/>
  <c r="Z10" i="153"/>
  <c r="V11" i="153"/>
  <c r="X18" i="153"/>
  <c r="V19" i="153"/>
  <c r="W21" i="153"/>
  <c r="AC27" i="153"/>
  <c r="AA31" i="153"/>
  <c r="U32" i="153"/>
  <c r="U36" i="153"/>
  <c r="Z37" i="153"/>
  <c r="U38" i="153"/>
  <c r="Z39" i="153"/>
  <c r="U40" i="153"/>
  <c r="Z41" i="153"/>
  <c r="U42" i="153"/>
  <c r="Z43" i="153"/>
  <c r="Z6" i="153"/>
  <c r="AA7" i="153"/>
  <c r="AA10" i="153"/>
  <c r="AA11" i="153"/>
  <c r="AC18" i="153"/>
  <c r="AA19" i="153"/>
  <c r="V22" i="153"/>
  <c r="X29" i="153"/>
  <c r="AC31" i="153"/>
  <c r="Z32" i="153"/>
  <c r="W36" i="153"/>
  <c r="AB37" i="153"/>
  <c r="W38" i="153"/>
  <c r="AB39" i="153"/>
  <c r="W40" i="153"/>
  <c r="AB41" i="153"/>
  <c r="W42" i="153"/>
  <c r="AB43" i="153"/>
  <c r="E12" i="153"/>
  <c r="AE12" i="153" s="1"/>
  <c r="X9" i="153"/>
  <c r="Z9" i="153"/>
  <c r="U9" i="153"/>
  <c r="AA9" i="153"/>
  <c r="AB5" i="153"/>
  <c r="AC5" i="153"/>
  <c r="U5" i="153"/>
  <c r="Z5" i="153"/>
  <c r="W7" i="153"/>
  <c r="AB7" i="153"/>
  <c r="W10" i="153"/>
  <c r="AB10" i="153"/>
  <c r="X11" i="153"/>
  <c r="AC11" i="153"/>
  <c r="AC12" i="153" s="1"/>
  <c r="AD17" i="153"/>
  <c r="AA30" i="153"/>
  <c r="V30" i="153"/>
  <c r="Z30" i="153"/>
  <c r="U30" i="153"/>
  <c r="AC30" i="153"/>
  <c r="X30" i="153"/>
  <c r="AD4" i="153"/>
  <c r="V5" i="153"/>
  <c r="AA5" i="153"/>
  <c r="W6" i="153"/>
  <c r="X7" i="153"/>
  <c r="W9" i="153"/>
  <c r="X10" i="153"/>
  <c r="U11" i="153"/>
  <c r="Z11" i="153"/>
  <c r="AD14" i="153"/>
  <c r="AA21" i="153"/>
  <c r="V21" i="153"/>
  <c r="Z21" i="153"/>
  <c r="U21" i="153"/>
  <c r="AC21" i="153"/>
  <c r="X21" i="153"/>
  <c r="W5" i="153"/>
  <c r="W11" i="153"/>
  <c r="AA26" i="153"/>
  <c r="V26" i="153"/>
  <c r="Z26" i="153"/>
  <c r="U26" i="153"/>
  <c r="AC26" i="153"/>
  <c r="X26" i="153"/>
  <c r="U18" i="153"/>
  <c r="Z18" i="153"/>
  <c r="W19" i="153"/>
  <c r="AB19" i="153"/>
  <c r="U22" i="153"/>
  <c r="Z22" i="153"/>
  <c r="U27" i="153"/>
  <c r="Z27" i="153"/>
  <c r="V28" i="153"/>
  <c r="AA28" i="153"/>
  <c r="W29" i="153"/>
  <c r="AB29" i="153"/>
  <c r="U31" i="153"/>
  <c r="Z31" i="153"/>
  <c r="V32" i="153"/>
  <c r="AA32" i="153"/>
  <c r="T36" i="153"/>
  <c r="X36" i="153"/>
  <c r="AC36" i="153"/>
  <c r="T37" i="153"/>
  <c r="X37" i="153"/>
  <c r="AC37" i="153"/>
  <c r="T38" i="153"/>
  <c r="X38" i="153"/>
  <c r="AC38" i="153"/>
  <c r="T39" i="153"/>
  <c r="X39" i="153"/>
  <c r="AC39" i="153"/>
  <c r="T40" i="153"/>
  <c r="X40" i="153"/>
  <c r="AC40" i="153"/>
  <c r="T41" i="153"/>
  <c r="X41" i="153"/>
  <c r="AC41" i="153"/>
  <c r="T42" i="153"/>
  <c r="X42" i="153"/>
  <c r="AC42" i="153"/>
  <c r="T43" i="153"/>
  <c r="X43" i="153"/>
  <c r="AC43" i="153"/>
  <c r="V18" i="153"/>
  <c r="AA18" i="153"/>
  <c r="X19" i="153"/>
  <c r="AC19" i="153"/>
  <c r="AA27" i="153"/>
  <c r="W28" i="153"/>
  <c r="AB28" i="153"/>
  <c r="W32" i="153"/>
  <c r="AB32" i="153"/>
  <c r="W18" i="153"/>
  <c r="U19" i="153"/>
  <c r="W22" i="153"/>
  <c r="W27" i="153"/>
  <c r="X28" i="153"/>
  <c r="W31" i="153"/>
  <c r="X32" i="153"/>
  <c r="V36" i="153"/>
  <c r="AA36" i="153"/>
  <c r="V37" i="153"/>
  <c r="V38" i="153"/>
  <c r="V39" i="153"/>
  <c r="V40" i="153"/>
  <c r="V41" i="153"/>
  <c r="V42" i="153"/>
  <c r="V43" i="153"/>
  <c r="C49" i="119" l="1"/>
  <c r="M14" i="152"/>
  <c r="U24" i="153"/>
  <c r="AB34" i="153"/>
  <c r="U34" i="153"/>
  <c r="AC34" i="153"/>
  <c r="Z34" i="153"/>
  <c r="W34" i="153"/>
  <c r="AA34" i="153"/>
  <c r="E35" i="153"/>
  <c r="E45" i="153" s="1"/>
  <c r="U35" i="153"/>
  <c r="AC44" i="153"/>
  <c r="AE44" i="153"/>
  <c r="Z8" i="153"/>
  <c r="X8" i="153"/>
  <c r="AC8" i="153"/>
  <c r="AA8" i="153"/>
  <c r="Z12" i="153"/>
  <c r="W12" i="153"/>
  <c r="V8" i="153"/>
  <c r="AB8" i="153"/>
  <c r="W8" i="153"/>
  <c r="X12" i="153"/>
  <c r="AB12" i="153"/>
  <c r="X35" i="153"/>
  <c r="AA12" i="153"/>
  <c r="V35" i="153"/>
  <c r="V12" i="153"/>
  <c r="C22" i="148"/>
  <c r="C26" i="149"/>
  <c r="M20" i="152" s="1"/>
  <c r="C39" i="132"/>
  <c r="C44" i="132" s="1"/>
  <c r="U8" i="153"/>
  <c r="AE8" i="153" s="1"/>
  <c r="U44" i="153"/>
  <c r="Z44" i="153"/>
  <c r="W44" i="153"/>
  <c r="AB44" i="153"/>
  <c r="T44" i="153"/>
  <c r="T45" i="153" s="1"/>
  <c r="X44" i="153"/>
  <c r="AA44" i="153"/>
  <c r="AD6" i="153"/>
  <c r="AD41" i="153"/>
  <c r="U12" i="153"/>
  <c r="AD39" i="153"/>
  <c r="AD11" i="153"/>
  <c r="AD10" i="153"/>
  <c r="AD40" i="153"/>
  <c r="AD16" i="153"/>
  <c r="AF16" i="153" s="1"/>
  <c r="AD43" i="153"/>
  <c r="AD37" i="153"/>
  <c r="AD28" i="153"/>
  <c r="AD30" i="153"/>
  <c r="AD7" i="153"/>
  <c r="AD42" i="153"/>
  <c r="AD38" i="153"/>
  <c r="AD29" i="153"/>
  <c r="AD9" i="153"/>
  <c r="AD36" i="153"/>
  <c r="Z24" i="153"/>
  <c r="AC24" i="153"/>
  <c r="X24" i="153"/>
  <c r="AB24" i="153"/>
  <c r="W24" i="153"/>
  <c r="AA24" i="153"/>
  <c r="V24" i="153"/>
  <c r="AD32" i="153"/>
  <c r="AD27" i="153"/>
  <c r="AD18" i="153"/>
  <c r="AD5" i="153"/>
  <c r="AD19" i="153"/>
  <c r="AD31" i="153"/>
  <c r="AD22" i="153"/>
  <c r="AD26" i="153"/>
  <c r="AD21" i="153"/>
  <c r="U45" i="153" l="1"/>
  <c r="AG24" i="153"/>
  <c r="AG45" i="153" s="1"/>
  <c r="X45" i="153"/>
  <c r="AF26" i="153"/>
  <c r="AE26" i="153"/>
  <c r="AD8" i="153"/>
  <c r="AF8" i="153" s="1"/>
  <c r="AH8" i="153" s="1"/>
  <c r="H45" i="153"/>
  <c r="C153" i="64"/>
  <c r="C242" i="64"/>
  <c r="C29" i="149"/>
  <c r="V45" i="153"/>
  <c r="AD44" i="153"/>
  <c r="AF44" i="153" s="1"/>
  <c r="AH44" i="153" s="1"/>
  <c r="AD12" i="153"/>
  <c r="AF12" i="153" s="1"/>
  <c r="AH12" i="153" s="1"/>
  <c r="AD24" i="153"/>
  <c r="AF24" i="153" s="1"/>
  <c r="AH24" i="153" s="1"/>
  <c r="AH26" i="153" l="1"/>
  <c r="C224" i="64"/>
  <c r="C226" i="64" s="1"/>
  <c r="C25" i="148"/>
  <c r="I10" i="152" l="1"/>
  <c r="J10" i="152"/>
  <c r="J18" i="152"/>
  <c r="J20" i="152"/>
  <c r="I20" i="152"/>
  <c r="J12" i="152"/>
  <c r="G26" i="152"/>
  <c r="F26" i="152"/>
  <c r="E26" i="152"/>
  <c r="C26" i="152"/>
  <c r="H20" i="152"/>
  <c r="I8" i="152" l="1"/>
  <c r="J8" i="152"/>
  <c r="J16" i="152"/>
  <c r="J14" i="152"/>
  <c r="I19" i="142"/>
  <c r="H19" i="142"/>
  <c r="I17" i="142"/>
  <c r="C11" i="132" l="1"/>
  <c r="C43" i="132" s="1"/>
  <c r="C46" i="132" s="1"/>
  <c r="I14" i="152"/>
  <c r="J26" i="152"/>
  <c r="I16" i="152"/>
  <c r="I12" i="152"/>
  <c r="C11" i="149"/>
  <c r="C28" i="149" s="1"/>
  <c r="Q20" i="152" s="1"/>
  <c r="E13" i="150"/>
  <c r="F13" i="150"/>
  <c r="H8" i="150"/>
  <c r="H9" i="150"/>
  <c r="H10" i="150"/>
  <c r="H11" i="150"/>
  <c r="H12" i="150"/>
  <c r="H7" i="150"/>
  <c r="H6" i="150"/>
  <c r="M10" i="152" l="1"/>
  <c r="C8" i="126"/>
  <c r="C37" i="126" s="1"/>
  <c r="M12" i="152" s="1"/>
  <c r="Q12" i="152" s="1"/>
  <c r="C31" i="149"/>
  <c r="H5" i="150"/>
  <c r="H13" i="150" s="1"/>
  <c r="H15" i="150" s="1"/>
  <c r="I28" i="147"/>
  <c r="I31" i="147" s="1"/>
  <c r="H28" i="147"/>
  <c r="H31" i="147" s="1"/>
  <c r="G28" i="147"/>
  <c r="G31" i="147" s="1"/>
  <c r="F28" i="147"/>
  <c r="F31" i="147" s="1"/>
  <c r="E28" i="147"/>
  <c r="E31" i="147" s="1"/>
  <c r="D28" i="147"/>
  <c r="D31" i="147" s="1"/>
  <c r="C28" i="147"/>
  <c r="C31" i="147" s="1"/>
  <c r="I10" i="147"/>
  <c r="I30" i="147" s="1"/>
  <c r="H10" i="147"/>
  <c r="H30" i="147" s="1"/>
  <c r="G10" i="147"/>
  <c r="G30" i="147" s="1"/>
  <c r="F10" i="147"/>
  <c r="F30" i="147" s="1"/>
  <c r="E10" i="147"/>
  <c r="E30" i="147" s="1"/>
  <c r="D10" i="147"/>
  <c r="D30" i="147" s="1"/>
  <c r="C10" i="147"/>
  <c r="C30" i="147" s="1"/>
  <c r="Q10" i="152" l="1"/>
  <c r="C40" i="126"/>
  <c r="H33" i="147"/>
  <c r="I33" i="147"/>
  <c r="F33" i="147"/>
  <c r="G33" i="147"/>
  <c r="C33" i="147"/>
  <c r="D33" i="147"/>
  <c r="E33" i="147"/>
  <c r="C48" i="119" l="1"/>
  <c r="C51" i="119" s="1"/>
  <c r="Q14" i="152" l="1"/>
  <c r="E11" i="119"/>
  <c r="E13" i="119" s="1"/>
  <c r="D13" i="119"/>
  <c r="D48" i="119" s="1"/>
  <c r="D51" i="119" s="1"/>
  <c r="D54" i="119" s="1"/>
  <c r="I18" i="152"/>
  <c r="I26" i="152" s="1"/>
  <c r="C8" i="148"/>
  <c r="C24" i="148" s="1"/>
  <c r="M18" i="152" s="1"/>
  <c r="Q18" i="152" s="1"/>
  <c r="C27" i="148" l="1"/>
  <c r="D32" i="145"/>
  <c r="G103" i="138" l="1"/>
  <c r="G104" i="138"/>
  <c r="G105" i="138"/>
  <c r="G106" i="138"/>
  <c r="G107" i="138"/>
  <c r="G108" i="138"/>
  <c r="G102" i="138"/>
  <c r="G77" i="138"/>
  <c r="G78" i="138"/>
  <c r="G79" i="138"/>
  <c r="G80" i="138"/>
  <c r="G81" i="138"/>
  <c r="G82" i="138"/>
  <c r="G76" i="138"/>
  <c r="G63" i="138"/>
  <c r="G64" i="138"/>
  <c r="G65" i="138"/>
  <c r="G66" i="138"/>
  <c r="G67" i="138"/>
  <c r="G68" i="138"/>
  <c r="G62" i="138"/>
  <c r="L143" i="138" l="1"/>
  <c r="M143" i="138"/>
  <c r="Q143" i="138"/>
  <c r="R143" i="138"/>
  <c r="T143" i="138"/>
  <c r="U143" i="138"/>
  <c r="V143" i="138"/>
  <c r="W143" i="138"/>
  <c r="K78" i="138" l="1"/>
  <c r="K36" i="138"/>
  <c r="J158" i="138"/>
  <c r="L158" i="138"/>
  <c r="M158" i="138"/>
  <c r="Q158" i="138"/>
  <c r="R158" i="138"/>
  <c r="S158" i="138"/>
  <c r="T158" i="138"/>
  <c r="U158" i="138"/>
  <c r="V158" i="138"/>
  <c r="W158" i="138"/>
  <c r="J143" i="138"/>
  <c r="J126" i="138"/>
  <c r="L126" i="138"/>
  <c r="M126" i="138"/>
  <c r="Q126" i="138"/>
  <c r="R126" i="138"/>
  <c r="T126" i="138"/>
  <c r="U126" i="138"/>
  <c r="V126" i="138"/>
  <c r="W126" i="138"/>
  <c r="J109" i="138"/>
  <c r="L109" i="138"/>
  <c r="M109" i="138"/>
  <c r="Q109" i="138"/>
  <c r="R109" i="138"/>
  <c r="S109" i="138"/>
  <c r="T109" i="138"/>
  <c r="U109" i="138"/>
  <c r="V109" i="138"/>
  <c r="W109" i="138"/>
  <c r="J83" i="138"/>
  <c r="L83" i="138"/>
  <c r="M83" i="138"/>
  <c r="Q83" i="138"/>
  <c r="R83" i="138"/>
  <c r="S83" i="138"/>
  <c r="T83" i="138"/>
  <c r="U83" i="138"/>
  <c r="V83" i="138"/>
  <c r="W83" i="138"/>
  <c r="F83" i="138"/>
  <c r="J69" i="138"/>
  <c r="L69" i="138"/>
  <c r="M69" i="138"/>
  <c r="Q69" i="138"/>
  <c r="R69" i="138"/>
  <c r="T69" i="138"/>
  <c r="U69" i="138"/>
  <c r="V69" i="138"/>
  <c r="W69" i="138"/>
  <c r="F69" i="138"/>
  <c r="J47" i="138"/>
  <c r="L47" i="138"/>
  <c r="M47" i="138"/>
  <c r="Q47" i="138"/>
  <c r="R47" i="138"/>
  <c r="S47" i="138"/>
  <c r="T47" i="138"/>
  <c r="U47" i="138"/>
  <c r="V47" i="138"/>
  <c r="W47" i="138"/>
  <c r="M37" i="138"/>
  <c r="Q37" i="138"/>
  <c r="R37" i="138"/>
  <c r="S37" i="138"/>
  <c r="T37" i="138"/>
  <c r="U37" i="138"/>
  <c r="V37" i="138"/>
  <c r="W37" i="138"/>
  <c r="J30" i="138"/>
  <c r="Q30" i="138"/>
  <c r="R30" i="138"/>
  <c r="S30" i="138"/>
  <c r="T30" i="138"/>
  <c r="U30" i="138"/>
  <c r="V30" i="138"/>
  <c r="W30" i="138"/>
  <c r="I18" i="138"/>
  <c r="J18" i="138"/>
  <c r="L18" i="138"/>
  <c r="M18" i="138"/>
  <c r="R18" i="138"/>
  <c r="S18" i="138"/>
  <c r="T18" i="138"/>
  <c r="U18" i="138"/>
  <c r="V18" i="138"/>
  <c r="W18" i="138"/>
  <c r="K77" i="138"/>
  <c r="K79" i="138"/>
  <c r="K80" i="138"/>
  <c r="K81" i="138"/>
  <c r="K76" i="138"/>
  <c r="K103" i="138"/>
  <c r="K104" i="138"/>
  <c r="K105" i="138"/>
  <c r="K106" i="138"/>
  <c r="K107" i="138"/>
  <c r="K102" i="138"/>
  <c r="G120" i="138"/>
  <c r="G121" i="138"/>
  <c r="G122" i="138"/>
  <c r="G123" i="138"/>
  <c r="G124" i="138"/>
  <c r="G125" i="138"/>
  <c r="G137" i="138"/>
  <c r="G138" i="138"/>
  <c r="G139" i="138"/>
  <c r="G140" i="138"/>
  <c r="G141" i="138"/>
  <c r="G142" i="138"/>
  <c r="G152" i="138"/>
  <c r="G153" i="138"/>
  <c r="G154" i="138"/>
  <c r="G155" i="138"/>
  <c r="G156" i="138"/>
  <c r="G157" i="138"/>
  <c r="G151" i="138"/>
  <c r="I151" i="138"/>
  <c r="G134" i="138"/>
  <c r="K134" i="138" s="1"/>
  <c r="G117" i="138"/>
  <c r="K117" i="138" s="1"/>
  <c r="G74" i="138"/>
  <c r="K74" i="138" s="1"/>
  <c r="G14" i="138"/>
  <c r="K14" i="138" s="1"/>
  <c r="H150" i="138"/>
  <c r="K150" i="138" s="1"/>
  <c r="N150" i="138" s="1"/>
  <c r="H131" i="138"/>
  <c r="K131" i="138" s="1"/>
  <c r="H114" i="138"/>
  <c r="K114" i="138" s="1"/>
  <c r="H101" i="138"/>
  <c r="K101" i="138" s="1"/>
  <c r="H75" i="138"/>
  <c r="H83" i="138" s="1"/>
  <c r="H13" i="138"/>
  <c r="G149" i="138"/>
  <c r="K149" i="138" s="1"/>
  <c r="G135" i="138"/>
  <c r="K135" i="138" s="1"/>
  <c r="G118" i="138"/>
  <c r="K118" i="138" s="1"/>
  <c r="G16" i="138"/>
  <c r="K16" i="138" s="1"/>
  <c r="H53" i="138"/>
  <c r="K53" i="138" s="1"/>
  <c r="G17" i="138"/>
  <c r="K17" i="138" s="1"/>
  <c r="G148" i="138"/>
  <c r="G99" i="138"/>
  <c r="K99" i="138" s="1"/>
  <c r="F158" i="138"/>
  <c r="P159" i="138"/>
  <c r="P160" i="138"/>
  <c r="O159" i="138"/>
  <c r="O160" i="138"/>
  <c r="N159" i="138"/>
  <c r="N160" i="138"/>
  <c r="I157" i="138"/>
  <c r="I152" i="138"/>
  <c r="I153" i="138"/>
  <c r="I154" i="138"/>
  <c r="I155" i="138"/>
  <c r="I156" i="138"/>
  <c r="K151" i="138" l="1"/>
  <c r="O151" i="138" s="1"/>
  <c r="K156" i="138"/>
  <c r="O156" i="138" s="1"/>
  <c r="H109" i="138"/>
  <c r="K155" i="138"/>
  <c r="N155" i="138" s="1"/>
  <c r="K75" i="138"/>
  <c r="K154" i="138"/>
  <c r="O154" i="138" s="1"/>
  <c r="I158" i="138"/>
  <c r="K153" i="138"/>
  <c r="P153" i="138" s="1"/>
  <c r="K152" i="138"/>
  <c r="P152" i="138" s="1"/>
  <c r="G83" i="138"/>
  <c r="G158" i="138"/>
  <c r="K157" i="138"/>
  <c r="P157" i="138" s="1"/>
  <c r="G69" i="138"/>
  <c r="K148" i="138"/>
  <c r="N148" i="138" s="1"/>
  <c r="G18" i="138"/>
  <c r="H158" i="138"/>
  <c r="P150" i="138"/>
  <c r="O150" i="138"/>
  <c r="P101" i="138"/>
  <c r="O101" i="138"/>
  <c r="N101" i="138"/>
  <c r="P14" i="138"/>
  <c r="O14" i="138"/>
  <c r="N14" i="138"/>
  <c r="N53" i="138"/>
  <c r="P53" i="138"/>
  <c r="O53" i="138"/>
  <c r="N153" i="138"/>
  <c r="N151" i="138"/>
  <c r="G115" i="138"/>
  <c r="G132" i="138"/>
  <c r="K35" i="138"/>
  <c r="K37" i="138" s="1"/>
  <c r="D61" i="145" s="1"/>
  <c r="O153" i="138" l="1"/>
  <c r="N156" i="138"/>
  <c r="P156" i="138"/>
  <c r="O152" i="138"/>
  <c r="N152" i="138"/>
  <c r="P155" i="138"/>
  <c r="O155" i="138"/>
  <c r="O157" i="138"/>
  <c r="O148" i="138"/>
  <c r="K158" i="138"/>
  <c r="N157" i="138"/>
  <c r="N154" i="138"/>
  <c r="P154" i="138"/>
  <c r="K132" i="138"/>
  <c r="K115" i="138"/>
  <c r="P148" i="138"/>
  <c r="X150" i="138"/>
  <c r="X153" i="138"/>
  <c r="X53" i="138"/>
  <c r="X14" i="138"/>
  <c r="X101" i="138"/>
  <c r="P151" i="138"/>
  <c r="X151" i="138" s="1"/>
  <c r="O149" i="138"/>
  <c r="P149" i="138"/>
  <c r="N149" i="138"/>
  <c r="I26" i="138"/>
  <c r="I25" i="138"/>
  <c r="I24" i="138"/>
  <c r="I23" i="138"/>
  <c r="G28" i="138"/>
  <c r="K28" i="138" s="1"/>
  <c r="X156" i="138" l="1"/>
  <c r="X154" i="138"/>
  <c r="X152" i="138"/>
  <c r="X157" i="138"/>
  <c r="O158" i="138"/>
  <c r="X155" i="138"/>
  <c r="X148" i="138"/>
  <c r="I30" i="138"/>
  <c r="P158" i="138"/>
  <c r="N158" i="138"/>
  <c r="X149" i="138"/>
  <c r="X158" i="138" l="1"/>
  <c r="Y158" i="138" s="1"/>
  <c r="D12" i="143"/>
  <c r="D11" i="143"/>
  <c r="K13" i="138" l="1"/>
  <c r="O17" i="143"/>
  <c r="D26" i="143"/>
  <c r="F17" i="143"/>
  <c r="D17" i="143"/>
  <c r="F15" i="143"/>
  <c r="D15" i="143"/>
  <c r="Y144" i="138"/>
  <c r="Y145" i="138"/>
  <c r="Y146" i="138"/>
  <c r="Y160" i="138"/>
  <c r="F143" i="138"/>
  <c r="F126" i="138"/>
  <c r="F109" i="138"/>
  <c r="F89" i="138"/>
  <c r="G26" i="138"/>
  <c r="K26" i="138" s="1"/>
  <c r="M26" i="138" s="1"/>
  <c r="L50" i="138" l="1"/>
  <c r="L51" i="138"/>
  <c r="J37" i="138"/>
  <c r="J93" i="138" s="1"/>
  <c r="J161" i="138" s="1"/>
  <c r="P26" i="138" l="1"/>
  <c r="O26" i="138"/>
  <c r="N26" i="138"/>
  <c r="H15" i="138"/>
  <c r="H116" i="138"/>
  <c r="H52" i="138"/>
  <c r="H46" i="138"/>
  <c r="K46" i="138" s="1"/>
  <c r="H29" i="138"/>
  <c r="L89" i="138"/>
  <c r="M89" i="138"/>
  <c r="Q89" i="138"/>
  <c r="R89" i="138"/>
  <c r="R93" i="138" s="1"/>
  <c r="R161" i="138" s="1"/>
  <c r="S89" i="138"/>
  <c r="T89" i="138"/>
  <c r="T93" i="138" s="1"/>
  <c r="T161" i="138" s="1"/>
  <c r="U89" i="138"/>
  <c r="U93" i="138" s="1"/>
  <c r="U161" i="138" s="1"/>
  <c r="V89" i="138"/>
  <c r="V93" i="138" s="1"/>
  <c r="V161" i="138" s="1"/>
  <c r="W89" i="138"/>
  <c r="W93" i="138" s="1"/>
  <c r="W161" i="138" s="1"/>
  <c r="P86" i="138"/>
  <c r="P87" i="138"/>
  <c r="O86" i="138"/>
  <c r="O87" i="138"/>
  <c r="N86" i="138"/>
  <c r="N87" i="138"/>
  <c r="L86" i="138"/>
  <c r="L87" i="138"/>
  <c r="G88" i="138"/>
  <c r="G89" i="138" s="1"/>
  <c r="K116" i="138" l="1"/>
  <c r="H126" i="138"/>
  <c r="H18" i="138"/>
  <c r="K15" i="138"/>
  <c r="K18" i="138" s="1"/>
  <c r="D43" i="145" s="1"/>
  <c r="H30" i="138"/>
  <c r="K29" i="138"/>
  <c r="P29" i="138" s="1"/>
  <c r="X26" i="138"/>
  <c r="K88" i="138"/>
  <c r="P88" i="138" s="1"/>
  <c r="P89" i="138" s="1"/>
  <c r="K52" i="138"/>
  <c r="O5" i="143"/>
  <c r="O6" i="143"/>
  <c r="O7" i="143"/>
  <c r="O8" i="143"/>
  <c r="O9" i="143"/>
  <c r="O10" i="143"/>
  <c r="O11" i="143"/>
  <c r="O12" i="143"/>
  <c r="O13" i="143"/>
  <c r="O14" i="143"/>
  <c r="O15" i="143"/>
  <c r="O16" i="143"/>
  <c r="O18" i="143"/>
  <c r="O19" i="143"/>
  <c r="O20" i="143"/>
  <c r="O21" i="143"/>
  <c r="O22" i="143"/>
  <c r="O23" i="143"/>
  <c r="O24" i="143"/>
  <c r="O25" i="143"/>
  <c r="O26" i="143"/>
  <c r="O27" i="143"/>
  <c r="O28" i="143"/>
  <c r="O29" i="143"/>
  <c r="O30" i="143"/>
  <c r="O31" i="143"/>
  <c r="O32" i="143"/>
  <c r="O33" i="143"/>
  <c r="O34" i="143"/>
  <c r="F34" i="143"/>
  <c r="D34" i="143"/>
  <c r="F33" i="143"/>
  <c r="D33" i="143"/>
  <c r="F32" i="143"/>
  <c r="D32" i="143"/>
  <c r="F31" i="143"/>
  <c r="D31" i="143"/>
  <c r="F30" i="143"/>
  <c r="D30" i="143"/>
  <c r="F29" i="143"/>
  <c r="D29" i="143"/>
  <c r="F28" i="143"/>
  <c r="D28" i="143"/>
  <c r="F27" i="143"/>
  <c r="D27" i="143"/>
  <c r="F26" i="143"/>
  <c r="F25" i="143"/>
  <c r="C25" i="143"/>
  <c r="D25" i="143" s="1"/>
  <c r="F24" i="143"/>
  <c r="C24" i="143"/>
  <c r="D24" i="143" s="1"/>
  <c r="F23" i="143"/>
  <c r="C23" i="143"/>
  <c r="D23" i="143" s="1"/>
  <c r="F22" i="143"/>
  <c r="D22" i="143"/>
  <c r="F21" i="143"/>
  <c r="D21" i="143"/>
  <c r="F20" i="143"/>
  <c r="C20" i="143"/>
  <c r="D20" i="143" s="1"/>
  <c r="F19" i="143"/>
  <c r="C19" i="143"/>
  <c r="D19" i="143" s="1"/>
  <c r="F18" i="143"/>
  <c r="D18" i="143"/>
  <c r="F14" i="143"/>
  <c r="D14" i="143"/>
  <c r="F13" i="143"/>
  <c r="D13" i="143"/>
  <c r="F10" i="143"/>
  <c r="C10" i="143"/>
  <c r="D10" i="143" s="1"/>
  <c r="F9" i="143"/>
  <c r="C9" i="143"/>
  <c r="D9" i="143" s="1"/>
  <c r="F8" i="143"/>
  <c r="D8" i="143"/>
  <c r="F7" i="143"/>
  <c r="C7" i="143"/>
  <c r="D7" i="143" s="1"/>
  <c r="F6" i="143"/>
  <c r="D6" i="143"/>
  <c r="D5" i="143"/>
  <c r="C5" i="143"/>
  <c r="O4" i="143"/>
  <c r="D4" i="143"/>
  <c r="C4" i="143"/>
  <c r="N29" i="138" l="1"/>
  <c r="O29" i="138"/>
  <c r="D35" i="143"/>
  <c r="F35" i="143"/>
  <c r="N88" i="138"/>
  <c r="N89" i="138" s="1"/>
  <c r="O52" i="138"/>
  <c r="K89" i="138"/>
  <c r="D38" i="145" s="1"/>
  <c r="O88" i="138"/>
  <c r="O89" i="138" s="1"/>
  <c r="P52" i="138"/>
  <c r="N52" i="138"/>
  <c r="X89" i="138" l="1"/>
  <c r="X88" i="138"/>
  <c r="Y88" i="138" s="1"/>
  <c r="E36" i="143"/>
  <c r="X52" i="138"/>
  <c r="Y89" i="138" l="1"/>
  <c r="D39" i="145"/>
  <c r="B22" i="136" l="1"/>
  <c r="B7" i="136"/>
  <c r="L28" i="138" l="1"/>
  <c r="L29" i="138"/>
  <c r="X29" i="138" s="1"/>
  <c r="E34" i="126"/>
  <c r="I125" i="138"/>
  <c r="K125" i="138" s="1"/>
  <c r="P132" i="138"/>
  <c r="O132" i="138"/>
  <c r="N132" i="138"/>
  <c r="I142" i="138"/>
  <c r="K142" i="138" s="1"/>
  <c r="I137" i="138"/>
  <c r="K137" i="138" s="1"/>
  <c r="I138" i="138"/>
  <c r="K138" i="138" s="1"/>
  <c r="I139" i="138"/>
  <c r="K139" i="138" s="1"/>
  <c r="I140" i="138"/>
  <c r="K140" i="138" s="1"/>
  <c r="I141" i="138"/>
  <c r="K141" i="138" s="1"/>
  <c r="I136" i="138"/>
  <c r="I120" i="138"/>
  <c r="K120" i="138" s="1"/>
  <c r="I121" i="138"/>
  <c r="K121" i="138" s="1"/>
  <c r="I122" i="138"/>
  <c r="K122" i="138" s="1"/>
  <c r="I123" i="138"/>
  <c r="K123" i="138" s="1"/>
  <c r="I124" i="138"/>
  <c r="K124" i="138" s="1"/>
  <c r="I119" i="138"/>
  <c r="I63" i="138"/>
  <c r="K63" i="138" s="1"/>
  <c r="I64" i="138"/>
  <c r="K64" i="138" s="1"/>
  <c r="I65" i="138"/>
  <c r="K65" i="138" s="1"/>
  <c r="I66" i="138"/>
  <c r="K66" i="138" s="1"/>
  <c r="I67" i="138"/>
  <c r="K67" i="138" s="1"/>
  <c r="I62" i="138"/>
  <c r="I82" i="138"/>
  <c r="G136" i="138"/>
  <c r="G119" i="138"/>
  <c r="O106" i="138"/>
  <c r="G47" i="138"/>
  <c r="F47" i="138"/>
  <c r="I37" i="138"/>
  <c r="H37" i="138"/>
  <c r="I46" i="138"/>
  <c r="I47" i="138" s="1"/>
  <c r="H133" i="138"/>
  <c r="G100" i="138"/>
  <c r="L30" i="138" l="1"/>
  <c r="K100" i="138"/>
  <c r="G109" i="138"/>
  <c r="K133" i="138"/>
  <c r="H143" i="138"/>
  <c r="K136" i="138"/>
  <c r="G143" i="138"/>
  <c r="I83" i="138"/>
  <c r="K82" i="138"/>
  <c r="K83" i="138" s="1"/>
  <c r="K119" i="138"/>
  <c r="K126" i="138" s="1"/>
  <c r="G126" i="138"/>
  <c r="K62" i="138"/>
  <c r="I126" i="138"/>
  <c r="I143" i="138"/>
  <c r="X132" i="138"/>
  <c r="B18" i="136"/>
  <c r="O142" i="138"/>
  <c r="P115" i="138"/>
  <c r="N77" i="138"/>
  <c r="O107" i="138"/>
  <c r="O102" i="138"/>
  <c r="P103" i="138"/>
  <c r="P80" i="138"/>
  <c r="P104" i="138"/>
  <c r="O79" i="138"/>
  <c r="P141" i="138"/>
  <c r="P75" i="138"/>
  <c r="N75" i="138"/>
  <c r="P79" i="138"/>
  <c r="N104" i="138"/>
  <c r="O78" i="138"/>
  <c r="P107" i="138"/>
  <c r="N103" i="138"/>
  <c r="O104" i="138"/>
  <c r="P102" i="138"/>
  <c r="N102" i="138"/>
  <c r="N105" i="138"/>
  <c r="P105" i="138"/>
  <c r="O105" i="138"/>
  <c r="N76" i="138"/>
  <c r="P76" i="138"/>
  <c r="O76" i="138"/>
  <c r="P81" i="138"/>
  <c r="N81" i="138"/>
  <c r="O81" i="138"/>
  <c r="P78" i="138"/>
  <c r="N79" i="138"/>
  <c r="O75" i="138"/>
  <c r="P77" i="138"/>
  <c r="N107" i="138"/>
  <c r="O103" i="138"/>
  <c r="O46" i="138"/>
  <c r="O77" i="138"/>
  <c r="N80" i="138"/>
  <c r="N78" i="138"/>
  <c r="O80" i="138"/>
  <c r="N106" i="138"/>
  <c r="P106" i="138"/>
  <c r="K143" i="138" l="1"/>
  <c r="X106" i="138"/>
  <c r="X102" i="138"/>
  <c r="X104" i="138"/>
  <c r="X105" i="138"/>
  <c r="X103" i="138"/>
  <c r="X107" i="138"/>
  <c r="N142" i="138"/>
  <c r="X75" i="138"/>
  <c r="X81" i="138"/>
  <c r="X78" i="138"/>
  <c r="P142" i="138"/>
  <c r="X77" i="138"/>
  <c r="X80" i="138"/>
  <c r="X79" i="138"/>
  <c r="P46" i="138"/>
  <c r="X76" i="138"/>
  <c r="O141" i="138"/>
  <c r="N74" i="138"/>
  <c r="O74" i="138"/>
  <c r="O115" i="138"/>
  <c r="P74" i="138"/>
  <c r="N115" i="138"/>
  <c r="N46" i="138"/>
  <c r="N141" i="138"/>
  <c r="O138" i="138"/>
  <c r="P138" i="138"/>
  <c r="O139" i="138"/>
  <c r="P139" i="138"/>
  <c r="N139" i="138"/>
  <c r="N138" i="138"/>
  <c r="P137" i="138"/>
  <c r="N137" i="138"/>
  <c r="O137" i="138"/>
  <c r="O82" i="138"/>
  <c r="P82" i="138"/>
  <c r="N82" i="138"/>
  <c r="N119" i="138"/>
  <c r="P119" i="138"/>
  <c r="O119" i="138"/>
  <c r="N65" i="138"/>
  <c r="P65" i="138"/>
  <c r="O65" i="138"/>
  <c r="O66" i="138"/>
  <c r="N66" i="138"/>
  <c r="P66" i="138"/>
  <c r="O67" i="138"/>
  <c r="P67" i="138"/>
  <c r="N67" i="138"/>
  <c r="O120" i="138"/>
  <c r="P120" i="138"/>
  <c r="N120" i="138"/>
  <c r="P136" i="138"/>
  <c r="N136" i="138"/>
  <c r="O136" i="138"/>
  <c r="O123" i="138"/>
  <c r="P123" i="138"/>
  <c r="N123" i="138"/>
  <c r="P63" i="138"/>
  <c r="O63" i="138"/>
  <c r="N63" i="138"/>
  <c r="O122" i="138"/>
  <c r="P122" i="138"/>
  <c r="N122" i="138"/>
  <c r="P121" i="138"/>
  <c r="O121" i="138"/>
  <c r="N121" i="138"/>
  <c r="O124" i="138"/>
  <c r="P124" i="138"/>
  <c r="N124" i="138"/>
  <c r="N64" i="138"/>
  <c r="P64" i="138"/>
  <c r="O64" i="138"/>
  <c r="N140" i="138"/>
  <c r="O140" i="138"/>
  <c r="P140" i="138"/>
  <c r="P125" i="138"/>
  <c r="N125" i="138"/>
  <c r="O125" i="138"/>
  <c r="X46" i="138" l="1"/>
  <c r="X141" i="138"/>
  <c r="P83" i="138"/>
  <c r="N83" i="138"/>
  <c r="O83" i="138"/>
  <c r="X138" i="138"/>
  <c r="X137" i="138"/>
  <c r="X121" i="138"/>
  <c r="X63" i="138"/>
  <c r="X67" i="138"/>
  <c r="X66" i="138"/>
  <c r="X65" i="138"/>
  <c r="X64" i="138"/>
  <c r="X142" i="138"/>
  <c r="X140" i="138"/>
  <c r="X136" i="138"/>
  <c r="X139" i="138"/>
  <c r="X122" i="138"/>
  <c r="X120" i="138"/>
  <c r="X115" i="138"/>
  <c r="X125" i="138"/>
  <c r="X124" i="138"/>
  <c r="X123" i="138"/>
  <c r="X119" i="138"/>
  <c r="X82" i="138"/>
  <c r="X74" i="138"/>
  <c r="X83" i="138" l="1"/>
  <c r="D136" i="145" l="1"/>
  <c r="Y83" i="138"/>
  <c r="B21" i="136"/>
  <c r="C23" i="142"/>
  <c r="G21" i="137" l="1"/>
  <c r="F19" i="137"/>
  <c r="G19" i="137"/>
  <c r="E19" i="137" l="1"/>
  <c r="B20" i="136" l="1"/>
  <c r="F23" i="142"/>
  <c r="I7" i="142" l="1"/>
  <c r="G23" i="142"/>
  <c r="B28" i="136" s="1"/>
  <c r="I108" i="138"/>
  <c r="I68" i="138"/>
  <c r="D15" i="142" l="1"/>
  <c r="D16" i="152"/>
  <c r="K68" i="138"/>
  <c r="I69" i="138"/>
  <c r="I93" i="138" s="1"/>
  <c r="I109" i="138"/>
  <c r="K108" i="138"/>
  <c r="K109" i="138" s="1"/>
  <c r="P62" i="138"/>
  <c r="O62" i="138"/>
  <c r="N62" i="138"/>
  <c r="I161" i="138" l="1"/>
  <c r="X62" i="138"/>
  <c r="P68" i="138"/>
  <c r="O68" i="138"/>
  <c r="N68" i="138"/>
  <c r="H58" i="138"/>
  <c r="K58" i="138" s="1"/>
  <c r="H57" i="138"/>
  <c r="K57" i="138" s="1"/>
  <c r="H56" i="138"/>
  <c r="K56" i="138" s="1"/>
  <c r="H54" i="138"/>
  <c r="H55" i="138"/>
  <c r="K55" i="138" s="1"/>
  <c r="K54" i="138" l="1"/>
  <c r="X68" i="138"/>
  <c r="H45" i="138" l="1"/>
  <c r="K45" i="138" s="1"/>
  <c r="H44" i="138"/>
  <c r="H60" i="138"/>
  <c r="K60" i="138" s="1"/>
  <c r="H61" i="138"/>
  <c r="K61" i="138" s="1"/>
  <c r="L34" i="138"/>
  <c r="L37" i="138" s="1"/>
  <c r="L93" i="138" s="1"/>
  <c r="L161" i="138" s="1"/>
  <c r="G37" i="138"/>
  <c r="F37" i="138"/>
  <c r="H59" i="138"/>
  <c r="H47" i="138" l="1"/>
  <c r="K59" i="138"/>
  <c r="K69" i="138" s="1"/>
  <c r="D106" i="145" s="1"/>
  <c r="H69" i="138"/>
  <c r="O61" i="138"/>
  <c r="N61" i="138"/>
  <c r="P61" i="138"/>
  <c r="B19" i="136"/>
  <c r="H93" i="138" l="1"/>
  <c r="H161" i="138" s="1"/>
  <c r="D21" i="142"/>
  <c r="D24" i="152"/>
  <c r="X61" i="138"/>
  <c r="N60" i="138"/>
  <c r="O60" i="138"/>
  <c r="P60" i="138"/>
  <c r="O100" i="138"/>
  <c r="P100" i="138"/>
  <c r="N100" i="138"/>
  <c r="N58" i="138"/>
  <c r="P58" i="138"/>
  <c r="O58" i="138"/>
  <c r="O55" i="138"/>
  <c r="P55" i="138"/>
  <c r="N55" i="138"/>
  <c r="P56" i="138"/>
  <c r="O56" i="138"/>
  <c r="N56" i="138"/>
  <c r="N59" i="138"/>
  <c r="O59" i="138"/>
  <c r="P59" i="138"/>
  <c r="P57" i="138"/>
  <c r="N57" i="138"/>
  <c r="O57" i="138"/>
  <c r="X56" i="138" l="1"/>
  <c r="X60" i="138"/>
  <c r="X58" i="138"/>
  <c r="X57" i="138"/>
  <c r="X59" i="138"/>
  <c r="X100" i="138"/>
  <c r="G27" i="138"/>
  <c r="K27" i="138" s="1"/>
  <c r="M27" i="138" s="1"/>
  <c r="G24" i="138"/>
  <c r="K24" i="138" s="1"/>
  <c r="M24" i="138" s="1"/>
  <c r="N16" i="138" l="1"/>
  <c r="P16" i="138"/>
  <c r="O16" i="138"/>
  <c r="F17" i="137"/>
  <c r="I15" i="142"/>
  <c r="F15" i="137"/>
  <c r="F13" i="137"/>
  <c r="F21" i="137"/>
  <c r="I21" i="142"/>
  <c r="F9" i="137"/>
  <c r="H8" i="152"/>
  <c r="S133" i="138"/>
  <c r="S143" i="138" s="1"/>
  <c r="S116" i="138"/>
  <c r="S126" i="138" s="1"/>
  <c r="S55" i="138"/>
  <c r="O54" i="138"/>
  <c r="O69" i="138" s="1"/>
  <c r="G25" i="138"/>
  <c r="K25" i="138" s="1"/>
  <c r="M25" i="138" s="1"/>
  <c r="G23" i="138"/>
  <c r="U10" i="138"/>
  <c r="U9" i="138"/>
  <c r="U8" i="138"/>
  <c r="T5" i="138"/>
  <c r="R5" i="138"/>
  <c r="T4" i="138"/>
  <c r="R4" i="138"/>
  <c r="T3" i="138"/>
  <c r="R3" i="138"/>
  <c r="T1" i="138"/>
  <c r="R1" i="138"/>
  <c r="G7" i="137"/>
  <c r="H21" i="142" l="1"/>
  <c r="G30" i="138"/>
  <c r="G93" i="138" s="1"/>
  <c r="G161" i="138" s="1"/>
  <c r="S69" i="138"/>
  <c r="S93" i="138" s="1"/>
  <c r="S161" i="138" s="1"/>
  <c r="X55" i="138"/>
  <c r="X16" i="138"/>
  <c r="P116" i="138"/>
  <c r="N116" i="138"/>
  <c r="O116" i="138"/>
  <c r="O117" i="138"/>
  <c r="N117" i="138"/>
  <c r="P117" i="138"/>
  <c r="P134" i="138"/>
  <c r="G17" i="137"/>
  <c r="H17" i="137"/>
  <c r="G13" i="137"/>
  <c r="I13" i="142"/>
  <c r="M16" i="152"/>
  <c r="G15" i="137"/>
  <c r="F11" i="137"/>
  <c r="H21" i="137"/>
  <c r="I11" i="142"/>
  <c r="N35" i="138"/>
  <c r="K23" i="138"/>
  <c r="K30" i="138" s="1"/>
  <c r="D71" i="145" s="1"/>
  <c r="H31" i="138"/>
  <c r="O15" i="138"/>
  <c r="N15" i="138"/>
  <c r="P15" i="138"/>
  <c r="K44" i="138"/>
  <c r="K47" i="138" s="1"/>
  <c r="D97" i="145" s="1"/>
  <c r="P36" i="138"/>
  <c r="N45" i="138"/>
  <c r="O36" i="138"/>
  <c r="N36" i="138"/>
  <c r="P45" i="138"/>
  <c r="O45" i="138"/>
  <c r="P35" i="138"/>
  <c r="O35" i="138"/>
  <c r="N54" i="138"/>
  <c r="P54" i="138"/>
  <c r="P69" i="138" s="1"/>
  <c r="O134" i="138"/>
  <c r="M84" i="138"/>
  <c r="M85" i="138"/>
  <c r="N134" i="138"/>
  <c r="B11" i="136"/>
  <c r="I78" i="131"/>
  <c r="G78" i="131"/>
  <c r="X95" i="131"/>
  <c r="G94" i="131"/>
  <c r="K94" i="131" s="1"/>
  <c r="G93" i="131"/>
  <c r="K93" i="131" s="1"/>
  <c r="N93" i="131" s="1"/>
  <c r="G92" i="131"/>
  <c r="K92" i="131" s="1"/>
  <c r="O92" i="131" s="1"/>
  <c r="G109" i="131"/>
  <c r="K109" i="131" s="1"/>
  <c r="G108" i="131"/>
  <c r="K108" i="131" s="1"/>
  <c r="G91" i="131"/>
  <c r="K91" i="131" s="1"/>
  <c r="G107" i="131"/>
  <c r="K107" i="131" s="1"/>
  <c r="P107" i="131" s="1"/>
  <c r="G90" i="131"/>
  <c r="K90" i="131" s="1"/>
  <c r="N90" i="131" s="1"/>
  <c r="G106" i="131"/>
  <c r="K106" i="131" s="1"/>
  <c r="G89" i="131"/>
  <c r="K89" i="131" s="1"/>
  <c r="P89" i="131" s="1"/>
  <c r="G105" i="131"/>
  <c r="K105" i="131" s="1"/>
  <c r="G88" i="131"/>
  <c r="K88" i="131" s="1"/>
  <c r="H66" i="131"/>
  <c r="K66" i="131" s="1"/>
  <c r="P66" i="131" s="1"/>
  <c r="H65" i="131"/>
  <c r="K65" i="131" s="1"/>
  <c r="P65" i="131" s="1"/>
  <c r="H64" i="131"/>
  <c r="K64" i="131" s="1"/>
  <c r="H63" i="131"/>
  <c r="K63" i="131" s="1"/>
  <c r="O63" i="131" s="1"/>
  <c r="H62" i="131"/>
  <c r="K62" i="131" s="1"/>
  <c r="H61" i="131"/>
  <c r="K61" i="131" s="1"/>
  <c r="H58" i="131"/>
  <c r="K58" i="131" s="1"/>
  <c r="N58" i="131" s="1"/>
  <c r="H59" i="131"/>
  <c r="K59" i="131" s="1"/>
  <c r="P59" i="131" s="1"/>
  <c r="H60" i="131"/>
  <c r="K60" i="131" s="1"/>
  <c r="P60" i="131" s="1"/>
  <c r="K37" i="131"/>
  <c r="O37" i="131" s="1"/>
  <c r="K38" i="131"/>
  <c r="O38" i="131" s="1"/>
  <c r="G13" i="131"/>
  <c r="K13" i="131" s="1"/>
  <c r="H14" i="131"/>
  <c r="H17" i="131" s="1"/>
  <c r="G15" i="131"/>
  <c r="K15" i="131" s="1"/>
  <c r="P15" i="131" s="1"/>
  <c r="G16" i="131"/>
  <c r="I16" i="131"/>
  <c r="I17" i="131" s="1"/>
  <c r="I30" i="131"/>
  <c r="I29" i="131"/>
  <c r="I28" i="131"/>
  <c r="I26" i="131"/>
  <c r="I25" i="131"/>
  <c r="I24" i="131"/>
  <c r="G30" i="131"/>
  <c r="G29" i="131"/>
  <c r="G28" i="131"/>
  <c r="H27" i="131"/>
  <c r="K27" i="131" s="1"/>
  <c r="G26" i="131"/>
  <c r="H23" i="131"/>
  <c r="G22" i="131"/>
  <c r="K22" i="131" s="1"/>
  <c r="N22" i="131" s="1"/>
  <c r="H51" i="131"/>
  <c r="K51" i="131" s="1"/>
  <c r="O51" i="131" s="1"/>
  <c r="H50" i="131"/>
  <c r="K50" i="131" s="1"/>
  <c r="P50" i="131" s="1"/>
  <c r="G77" i="131"/>
  <c r="I77" i="131"/>
  <c r="G101" i="131"/>
  <c r="K101" i="131" s="1"/>
  <c r="P101" i="131" s="1"/>
  <c r="H102" i="131"/>
  <c r="K102" i="131" s="1"/>
  <c r="G103" i="131"/>
  <c r="K103" i="131" s="1"/>
  <c r="O103" i="131" s="1"/>
  <c r="L110" i="131"/>
  <c r="M110" i="131"/>
  <c r="M112" i="131" s="1"/>
  <c r="Q110" i="131"/>
  <c r="R110" i="131"/>
  <c r="S102" i="131"/>
  <c r="S110" i="131" s="1"/>
  <c r="T110" i="131"/>
  <c r="U110" i="131"/>
  <c r="V110" i="131"/>
  <c r="W110" i="131"/>
  <c r="J110" i="131"/>
  <c r="I110" i="131"/>
  <c r="H110" i="131"/>
  <c r="G104" i="131"/>
  <c r="I104" i="131"/>
  <c r="G87" i="131"/>
  <c r="I87" i="131"/>
  <c r="G86" i="131"/>
  <c r="K86" i="131" s="1"/>
  <c r="H85" i="131"/>
  <c r="K85" i="131" s="1"/>
  <c r="P85" i="131" s="1"/>
  <c r="G84" i="131"/>
  <c r="K84" i="131" s="1"/>
  <c r="E21" i="137"/>
  <c r="D21" i="137"/>
  <c r="E21" i="135"/>
  <c r="D12" i="152"/>
  <c r="D19" i="137"/>
  <c r="E17" i="137"/>
  <c r="D14" i="152"/>
  <c r="E9" i="137"/>
  <c r="D10" i="152"/>
  <c r="I16" i="129"/>
  <c r="E19" i="135"/>
  <c r="D19" i="135"/>
  <c r="E17" i="135"/>
  <c r="G17" i="135" s="1"/>
  <c r="E13" i="134"/>
  <c r="D9" i="135"/>
  <c r="C11" i="134"/>
  <c r="J14" i="129"/>
  <c r="J11" i="129"/>
  <c r="D11" i="135"/>
  <c r="E15" i="134"/>
  <c r="E9" i="134"/>
  <c r="D17" i="134"/>
  <c r="D15" i="134"/>
  <c r="D21" i="135"/>
  <c r="D11" i="134"/>
  <c r="J15" i="129"/>
  <c r="J13" i="129"/>
  <c r="J12" i="129"/>
  <c r="J10" i="129"/>
  <c r="J9" i="129"/>
  <c r="J8" i="129"/>
  <c r="J7" i="129"/>
  <c r="J6" i="129"/>
  <c r="E11" i="134"/>
  <c r="C15" i="134"/>
  <c r="V114" i="131"/>
  <c r="U114" i="131"/>
  <c r="T114" i="131"/>
  <c r="S114" i="131"/>
  <c r="R114" i="131"/>
  <c r="Q114" i="131"/>
  <c r="M114" i="131"/>
  <c r="M116" i="131" s="1"/>
  <c r="I114" i="131"/>
  <c r="H114" i="131"/>
  <c r="G114" i="131"/>
  <c r="K113" i="131"/>
  <c r="P113" i="131" s="1"/>
  <c r="P114" i="131" s="1"/>
  <c r="Q96" i="131"/>
  <c r="M96" i="131"/>
  <c r="M98" i="131" s="1"/>
  <c r="I96" i="131"/>
  <c r="H96" i="131"/>
  <c r="J96" i="131"/>
  <c r="J118" i="131" s="1"/>
  <c r="S85" i="131"/>
  <c r="S96" i="131" s="1"/>
  <c r="V96" i="131"/>
  <c r="W79" i="131"/>
  <c r="V79" i="131"/>
  <c r="U79" i="131"/>
  <c r="T79" i="131"/>
  <c r="S79" i="131"/>
  <c r="R79" i="131"/>
  <c r="Q79" i="131"/>
  <c r="M79" i="131"/>
  <c r="M81" i="131" s="1"/>
  <c r="L79" i="131"/>
  <c r="L81" i="131" s="1"/>
  <c r="H79" i="131"/>
  <c r="F72" i="131"/>
  <c r="F119" i="131" s="1"/>
  <c r="Q67" i="131"/>
  <c r="M67" i="131"/>
  <c r="M68" i="131" s="1"/>
  <c r="I67" i="131"/>
  <c r="G67" i="131"/>
  <c r="S59" i="131"/>
  <c r="S67" i="131" s="1"/>
  <c r="X54" i="131"/>
  <c r="W53" i="131"/>
  <c r="S53" i="131"/>
  <c r="Q53" i="131"/>
  <c r="M53" i="131"/>
  <c r="M55" i="131" s="1"/>
  <c r="I53" i="131"/>
  <c r="K52" i="131"/>
  <c r="N52" i="131" s="1"/>
  <c r="V53" i="131"/>
  <c r="X46" i="131"/>
  <c r="M45" i="131"/>
  <c r="M47" i="131" s="1"/>
  <c r="L45" i="131"/>
  <c r="L47" i="131" s="1"/>
  <c r="K45" i="131"/>
  <c r="H46" i="131" s="1"/>
  <c r="P44" i="131"/>
  <c r="P45" i="131" s="1"/>
  <c r="P47" i="131" s="1"/>
  <c r="O44" i="131"/>
  <c r="N44" i="131"/>
  <c r="N45" i="131" s="1"/>
  <c r="N47" i="131" s="1"/>
  <c r="W39" i="131"/>
  <c r="V39" i="131"/>
  <c r="U39" i="131"/>
  <c r="T39" i="131"/>
  <c r="S39" i="131"/>
  <c r="R39" i="131"/>
  <c r="Q39" i="131"/>
  <c r="M39" i="131"/>
  <c r="M40" i="131" s="1"/>
  <c r="I39" i="131"/>
  <c r="H39" i="131"/>
  <c r="L33" i="131"/>
  <c r="W32" i="131"/>
  <c r="Q32" i="131"/>
  <c r="L32" i="131"/>
  <c r="L34" i="131" s="1"/>
  <c r="K31" i="131"/>
  <c r="N31" i="131" s="1"/>
  <c r="S32" i="131"/>
  <c r="G25" i="131"/>
  <c r="T1" i="131"/>
  <c r="G24" i="131"/>
  <c r="S17" i="131"/>
  <c r="M17" i="131"/>
  <c r="M19" i="131" s="1"/>
  <c r="J17" i="131"/>
  <c r="U10" i="131"/>
  <c r="U9" i="131"/>
  <c r="U8" i="131"/>
  <c r="T5" i="131"/>
  <c r="R5" i="131"/>
  <c r="T4" i="131"/>
  <c r="R4" i="131"/>
  <c r="T3" i="131"/>
  <c r="R3" i="131"/>
  <c r="R1" i="131"/>
  <c r="V17" i="131"/>
  <c r="T53" i="131"/>
  <c r="V67" i="131"/>
  <c r="V32" i="131"/>
  <c r="W67" i="131"/>
  <c r="T32" i="131"/>
  <c r="U53" i="131"/>
  <c r="L39" i="131"/>
  <c r="L41" i="131" s="1"/>
  <c r="R53" i="131"/>
  <c r="W96" i="131"/>
  <c r="T96" i="131"/>
  <c r="T67" i="131"/>
  <c r="W17" i="131"/>
  <c r="U32" i="131"/>
  <c r="T17" i="131"/>
  <c r="U17" i="131"/>
  <c r="L67" i="131"/>
  <c r="L53" i="131"/>
  <c r="L55" i="131" s="1"/>
  <c r="L96" i="131"/>
  <c r="L98" i="131" s="1"/>
  <c r="U96" i="131"/>
  <c r="R67" i="131"/>
  <c r="R17" i="131"/>
  <c r="U67" i="131"/>
  <c r="R96" i="131"/>
  <c r="R32" i="131"/>
  <c r="L17" i="131"/>
  <c r="L19" i="131" s="1"/>
  <c r="Q13" i="131"/>
  <c r="Q17" i="131" s="1"/>
  <c r="E19" i="134"/>
  <c r="D23" i="133"/>
  <c r="E17" i="134"/>
  <c r="E20" i="133"/>
  <c r="D17" i="133"/>
  <c r="E21" i="134"/>
  <c r="C21" i="134"/>
  <c r="D25" i="133"/>
  <c r="D10" i="133"/>
  <c r="I14" i="129"/>
  <c r="I13" i="129"/>
  <c r="I12" i="129"/>
  <c r="I11" i="129"/>
  <c r="I10" i="129"/>
  <c r="I9" i="129"/>
  <c r="I8" i="129"/>
  <c r="I7" i="129"/>
  <c r="I6" i="129"/>
  <c r="G24" i="130"/>
  <c r="D22" i="130"/>
  <c r="D19" i="130"/>
  <c r="D24" i="130"/>
  <c r="I29" i="129"/>
  <c r="D16" i="130"/>
  <c r="I31" i="129"/>
  <c r="I15" i="129"/>
  <c r="H14" i="129"/>
  <c r="H13" i="129"/>
  <c r="H10" i="129"/>
  <c r="H7" i="129"/>
  <c r="H6" i="129"/>
  <c r="H11" i="129"/>
  <c r="H8" i="129"/>
  <c r="H9" i="129"/>
  <c r="H12" i="129"/>
  <c r="H21" i="129"/>
  <c r="E32" i="95"/>
  <c r="C35" i="129"/>
  <c r="G24" i="95"/>
  <c r="F13" i="129"/>
  <c r="C16" i="130"/>
  <c r="C13" i="130"/>
  <c r="G43" i="129"/>
  <c r="F51" i="129"/>
  <c r="C16" i="95"/>
  <c r="E51" i="129"/>
  <c r="C53" i="129"/>
  <c r="E53" i="129"/>
  <c r="D53" i="129"/>
  <c r="E43" i="129"/>
  <c r="E14" i="129"/>
  <c r="D11" i="129"/>
  <c r="E11" i="129"/>
  <c r="D9" i="129"/>
  <c r="E73" i="129"/>
  <c r="C22" i="95"/>
  <c r="D71" i="129"/>
  <c r="C71" i="129"/>
  <c r="C19" i="95"/>
  <c r="E61" i="129"/>
  <c r="D61" i="129"/>
  <c r="C61" i="129"/>
  <c r="D63" i="129"/>
  <c r="C63" i="129"/>
  <c r="D51" i="129"/>
  <c r="C51" i="129"/>
  <c r="C10" i="95"/>
  <c r="E29" i="129"/>
  <c r="C29" i="129"/>
  <c r="G31" i="129"/>
  <c r="C31" i="129"/>
  <c r="F31" i="129"/>
  <c r="D31" i="129"/>
  <c r="A239" i="64"/>
  <c r="C13" i="95"/>
  <c r="E41" i="129"/>
  <c r="D41" i="129"/>
  <c r="G14" i="129"/>
  <c r="G15" i="129"/>
  <c r="F15" i="129"/>
  <c r="E15" i="129"/>
  <c r="D15" i="129"/>
  <c r="C15" i="129"/>
  <c r="D14" i="129"/>
  <c r="C14" i="129"/>
  <c r="C11" i="129"/>
  <c r="G13" i="129"/>
  <c r="E13" i="129"/>
  <c r="D13" i="129"/>
  <c r="C13" i="129"/>
  <c r="G12" i="129"/>
  <c r="E12" i="129"/>
  <c r="D12" i="129"/>
  <c r="C12" i="129"/>
  <c r="G11" i="129"/>
  <c r="F10" i="129"/>
  <c r="E10" i="129"/>
  <c r="D10" i="129"/>
  <c r="C10" i="129"/>
  <c r="E9" i="129"/>
  <c r="C9" i="129"/>
  <c r="E8" i="129"/>
  <c r="D8" i="129"/>
  <c r="C8" i="129"/>
  <c r="G7" i="129"/>
  <c r="F7" i="129"/>
  <c r="E7" i="129"/>
  <c r="D7" i="129"/>
  <c r="C7" i="129"/>
  <c r="F6" i="129"/>
  <c r="E6" i="129"/>
  <c r="D6" i="129"/>
  <c r="C6" i="129"/>
  <c r="Q16" i="152" l="1"/>
  <c r="M26" i="152"/>
  <c r="N37" i="138"/>
  <c r="O37" i="138"/>
  <c r="I17" i="137"/>
  <c r="N113" i="131"/>
  <c r="N114" i="131" s="1"/>
  <c r="N115" i="131" s="1"/>
  <c r="K93" i="138"/>
  <c r="K161" i="138" s="1"/>
  <c r="P37" i="138"/>
  <c r="X134" i="138"/>
  <c r="X54" i="138"/>
  <c r="X69" i="138" s="1"/>
  <c r="N69" i="138"/>
  <c r="X45" i="138"/>
  <c r="X15" i="138"/>
  <c r="X117" i="138"/>
  <c r="X116" i="138"/>
  <c r="M18" i="131"/>
  <c r="O90" i="131"/>
  <c r="X36" i="138"/>
  <c r="N135" i="138"/>
  <c r="P135" i="138"/>
  <c r="O135" i="138"/>
  <c r="N131" i="138"/>
  <c r="P108" i="138"/>
  <c r="O108" i="138"/>
  <c r="N108" i="138"/>
  <c r="O118" i="138"/>
  <c r="N118" i="138"/>
  <c r="P118" i="138"/>
  <c r="O113" i="131"/>
  <c r="O114" i="131" s="1"/>
  <c r="O115" i="131" s="1"/>
  <c r="W113" i="131"/>
  <c r="W114" i="131" s="1"/>
  <c r="M111" i="131"/>
  <c r="O133" i="138"/>
  <c r="P133" i="138"/>
  <c r="G9" i="137"/>
  <c r="I9" i="137" s="1"/>
  <c r="I9" i="142"/>
  <c r="L113" i="131"/>
  <c r="L114" i="131" s="1"/>
  <c r="L116" i="131" s="1"/>
  <c r="D9" i="137"/>
  <c r="D9" i="142"/>
  <c r="D13" i="142"/>
  <c r="K114" i="131"/>
  <c r="K116" i="131" s="1"/>
  <c r="D11" i="142"/>
  <c r="G79" i="131"/>
  <c r="O61" i="131"/>
  <c r="N61" i="131"/>
  <c r="P61" i="131"/>
  <c r="K47" i="131"/>
  <c r="G96" i="131"/>
  <c r="K26" i="131"/>
  <c r="O26" i="131" s="1"/>
  <c r="K29" i="131"/>
  <c r="M29" i="131" s="1"/>
  <c r="G17" i="131"/>
  <c r="G32" i="131"/>
  <c r="B23" i="136"/>
  <c r="B26" i="136" s="1"/>
  <c r="B27" i="136" s="1"/>
  <c r="D29" i="129"/>
  <c r="D33" i="129" s="1"/>
  <c r="C66" i="129"/>
  <c r="D19" i="134"/>
  <c r="K30" i="131"/>
  <c r="N30" i="131" s="1"/>
  <c r="M97" i="131"/>
  <c r="K16" i="131"/>
  <c r="N16" i="131" s="1"/>
  <c r="P22" i="131"/>
  <c r="K87" i="131"/>
  <c r="P87" i="131" s="1"/>
  <c r="N92" i="131"/>
  <c r="C43" i="129"/>
  <c r="M31" i="131"/>
  <c r="O31" i="131"/>
  <c r="H31" i="129"/>
  <c r="H33" i="129" s="1"/>
  <c r="P31" i="131"/>
  <c r="L18" i="131"/>
  <c r="N50" i="131"/>
  <c r="O50" i="131"/>
  <c r="D17" i="135"/>
  <c r="K77" i="131" a="1"/>
  <c r="K77" i="131" s="1"/>
  <c r="N77" i="131" s="1"/>
  <c r="H53" i="131"/>
  <c r="K78" i="131"/>
  <c r="O78" i="131" s="1"/>
  <c r="L97" i="131"/>
  <c r="O22" i="131"/>
  <c r="F29" i="129"/>
  <c r="F33" i="129" s="1"/>
  <c r="K32" i="138"/>
  <c r="I21" i="137"/>
  <c r="N13" i="131"/>
  <c r="O13" i="131"/>
  <c r="P13" i="131"/>
  <c r="F61" i="129"/>
  <c r="D19" i="95"/>
  <c r="P116" i="131"/>
  <c r="P115" i="131"/>
  <c r="N108" i="131"/>
  <c r="O108" i="131"/>
  <c r="P108" i="131"/>
  <c r="D73" i="129"/>
  <c r="D76" i="129" s="1"/>
  <c r="E71" i="129"/>
  <c r="E76" i="129" s="1"/>
  <c r="E23" i="133"/>
  <c r="C19" i="137"/>
  <c r="C23" i="137" s="1"/>
  <c r="C19" i="135"/>
  <c r="G19" i="135" s="1"/>
  <c r="C73" i="129"/>
  <c r="C76" i="129" s="1"/>
  <c r="F71" i="129"/>
  <c r="D22" i="95"/>
  <c r="C17" i="134"/>
  <c r="G17" i="134" s="1"/>
  <c r="M41" i="131"/>
  <c r="O60" i="131"/>
  <c r="P51" i="131"/>
  <c r="O59" i="131"/>
  <c r="M69" i="131"/>
  <c r="M115" i="131"/>
  <c r="C13" i="134"/>
  <c r="G13" i="134" s="1"/>
  <c r="K104" i="131"/>
  <c r="P104" i="131" s="1"/>
  <c r="K28" i="131"/>
  <c r="P28" i="131" s="1"/>
  <c r="I32" i="131"/>
  <c r="I71" i="131" s="1"/>
  <c r="I118" i="131" s="1"/>
  <c r="N38" i="131"/>
  <c r="N63" i="131"/>
  <c r="P63" i="131"/>
  <c r="P90" i="131"/>
  <c r="C33" i="129"/>
  <c r="C36" i="129" s="1"/>
  <c r="D35" i="129" s="1"/>
  <c r="K67" i="131"/>
  <c r="M22" i="131"/>
  <c r="N51" i="131"/>
  <c r="D13" i="135"/>
  <c r="G110" i="131"/>
  <c r="D66" i="129"/>
  <c r="E13" i="95"/>
  <c r="G13" i="95" s="1"/>
  <c r="G63" i="129"/>
  <c r="G73" i="129"/>
  <c r="N59" i="131"/>
  <c r="K53" i="131"/>
  <c r="K25" i="131"/>
  <c r="N25" i="131" s="1"/>
  <c r="P37" i="131"/>
  <c r="N37" i="131"/>
  <c r="F7" i="137"/>
  <c r="F23" i="137" s="1"/>
  <c r="E63" i="129"/>
  <c r="E66" i="129" s="1"/>
  <c r="E22" i="130"/>
  <c r="C23" i="133"/>
  <c r="D20" i="133"/>
  <c r="P62" i="131"/>
  <c r="O62" i="131"/>
  <c r="N62" i="131"/>
  <c r="F63" i="129"/>
  <c r="N86" i="131"/>
  <c r="P86" i="131"/>
  <c r="O86" i="131"/>
  <c r="G71" i="129"/>
  <c r="E22" i="95"/>
  <c r="G22" i="95" s="1"/>
  <c r="C22" i="130"/>
  <c r="E19" i="95"/>
  <c r="G19" i="95" s="1"/>
  <c r="C19" i="130"/>
  <c r="G61" i="129"/>
  <c r="P105" i="131"/>
  <c r="O105" i="131"/>
  <c r="N105" i="131"/>
  <c r="E19" i="130"/>
  <c r="C20" i="133"/>
  <c r="G20" i="133" s="1"/>
  <c r="E46" i="129"/>
  <c r="N101" i="131"/>
  <c r="O101" i="131"/>
  <c r="K23" i="131"/>
  <c r="H32" i="131"/>
  <c r="H33" i="131" s="1"/>
  <c r="O66" i="131"/>
  <c r="N66" i="131"/>
  <c r="N102" i="131"/>
  <c r="W71" i="131"/>
  <c r="O45" i="131"/>
  <c r="O47" i="131" s="1"/>
  <c r="X44" i="131"/>
  <c r="P88" i="131"/>
  <c r="O88" i="131"/>
  <c r="N88" i="131"/>
  <c r="O58" i="131"/>
  <c r="K68" i="131"/>
  <c r="F41" i="129"/>
  <c r="L71" i="131"/>
  <c r="K24" i="131"/>
  <c r="O84" i="131"/>
  <c r="P84" i="131"/>
  <c r="O102" i="131"/>
  <c r="N27" i="131"/>
  <c r="O27" i="131"/>
  <c r="K39" i="131"/>
  <c r="N89" i="131"/>
  <c r="P102" i="131"/>
  <c r="G29" i="129"/>
  <c r="G33" i="129" s="1"/>
  <c r="U71" i="131"/>
  <c r="O85" i="131"/>
  <c r="N85" i="131"/>
  <c r="O39" i="131"/>
  <c r="P64" i="131"/>
  <c r="O64" i="131"/>
  <c r="N64" i="131"/>
  <c r="O89" i="131"/>
  <c r="O93" i="131"/>
  <c r="C19" i="134"/>
  <c r="G19" i="134" s="1"/>
  <c r="L40" i="131"/>
  <c r="L68" i="131"/>
  <c r="P27" i="131"/>
  <c r="N60" i="131"/>
  <c r="V71" i="131"/>
  <c r="S71" i="131"/>
  <c r="C11" i="135"/>
  <c r="L112" i="131"/>
  <c r="L111" i="131"/>
  <c r="N15" i="131"/>
  <c r="O15" i="131"/>
  <c r="O107" i="131"/>
  <c r="N107" i="131"/>
  <c r="P93" i="131"/>
  <c r="Q71" i="131"/>
  <c r="L69" i="131"/>
  <c r="L73" i="131" s="1"/>
  <c r="N84" i="131"/>
  <c r="O52" i="131"/>
  <c r="P52" i="131"/>
  <c r="E11" i="135"/>
  <c r="P103" i="131"/>
  <c r="N103" i="131"/>
  <c r="P38" i="131"/>
  <c r="O65" i="131"/>
  <c r="N65" i="131"/>
  <c r="P106" i="131"/>
  <c r="O106" i="131"/>
  <c r="N106" i="131"/>
  <c r="P91" i="131"/>
  <c r="O91" i="131"/>
  <c r="P109" i="131"/>
  <c r="O109" i="131"/>
  <c r="N109" i="131"/>
  <c r="P94" i="131"/>
  <c r="O94" i="131"/>
  <c r="N94" i="131"/>
  <c r="P58" i="131"/>
  <c r="K14" i="131"/>
  <c r="H67" i="131"/>
  <c r="N91" i="131"/>
  <c r="P92" i="131"/>
  <c r="P131" i="138"/>
  <c r="R71" i="131"/>
  <c r="T71" i="131"/>
  <c r="G11" i="137"/>
  <c r="P23" i="138"/>
  <c r="E56" i="129"/>
  <c r="E15" i="135"/>
  <c r="G15" i="135" s="1"/>
  <c r="D15" i="135"/>
  <c r="D56" i="129"/>
  <c r="D16" i="95"/>
  <c r="Q13" i="138"/>
  <c r="Q18" i="138" s="1"/>
  <c r="Q93" i="138" s="1"/>
  <c r="Q161" i="138" s="1"/>
  <c r="O23" i="138"/>
  <c r="M23" i="138"/>
  <c r="N23" i="138"/>
  <c r="P17" i="138"/>
  <c r="N114" i="138"/>
  <c r="O25" i="138"/>
  <c r="N99" i="138"/>
  <c r="N133" i="138"/>
  <c r="O131" i="138"/>
  <c r="O143" i="138" s="1"/>
  <c r="D21" i="129"/>
  <c r="E7" i="134"/>
  <c r="E23" i="134" s="1"/>
  <c r="E9" i="135"/>
  <c r="F9" i="129"/>
  <c r="L11" i="129"/>
  <c r="C7" i="95"/>
  <c r="C26" i="95" s="1"/>
  <c r="I21" i="129"/>
  <c r="D7" i="135"/>
  <c r="F12" i="129"/>
  <c r="F14" i="129"/>
  <c r="F11" i="129"/>
  <c r="D18" i="129"/>
  <c r="H18" i="129"/>
  <c r="H23" i="129" s="1"/>
  <c r="D10" i="130"/>
  <c r="J10" i="130" s="1"/>
  <c r="F53" i="129"/>
  <c r="F56" i="129" s="1"/>
  <c r="G15" i="134"/>
  <c r="C56" i="129"/>
  <c r="G51" i="129"/>
  <c r="E17" i="133"/>
  <c r="E16" i="130"/>
  <c r="G16" i="130" s="1"/>
  <c r="C17" i="133"/>
  <c r="G53" i="129"/>
  <c r="E16" i="95"/>
  <c r="G16" i="95" s="1"/>
  <c r="D43" i="129"/>
  <c r="D46" i="129" s="1"/>
  <c r="C41" i="129"/>
  <c r="D13" i="134"/>
  <c r="F43" i="129"/>
  <c r="D14" i="133"/>
  <c r="C14" i="133"/>
  <c r="E13" i="130"/>
  <c r="G13" i="130" s="1"/>
  <c r="G41" i="129"/>
  <c r="G46" i="129" s="1"/>
  <c r="D13" i="130"/>
  <c r="J13" i="130" s="1"/>
  <c r="C21" i="135"/>
  <c r="G21" i="135" s="1"/>
  <c r="E25" i="133"/>
  <c r="G25" i="133" s="1"/>
  <c r="L21" i="129"/>
  <c r="G21" i="134"/>
  <c r="J10" i="133"/>
  <c r="D21" i="134"/>
  <c r="E12" i="133"/>
  <c r="G11" i="134"/>
  <c r="C9" i="135"/>
  <c r="I33" i="129"/>
  <c r="D9" i="134"/>
  <c r="E31" i="129"/>
  <c r="E33" i="129" s="1"/>
  <c r="E10" i="133"/>
  <c r="C9" i="134"/>
  <c r="G9" i="134" s="1"/>
  <c r="J18" i="129"/>
  <c r="L6" i="129"/>
  <c r="I18" i="129"/>
  <c r="C18" i="129"/>
  <c r="E18" i="129"/>
  <c r="C21" i="129"/>
  <c r="N27" i="138"/>
  <c r="P27" i="138"/>
  <c r="O27" i="138"/>
  <c r="O114" i="138"/>
  <c r="P114" i="138"/>
  <c r="P99" i="138"/>
  <c r="O17" i="138"/>
  <c r="N25" i="138"/>
  <c r="O99" i="138"/>
  <c r="N17" i="138"/>
  <c r="P25" i="138"/>
  <c r="D11" i="137"/>
  <c r="D17" i="137"/>
  <c r="D15" i="137"/>
  <c r="D13" i="137"/>
  <c r="D8" i="152"/>
  <c r="D26" i="152" s="1"/>
  <c r="H38" i="138"/>
  <c r="P28" i="138"/>
  <c r="O28" i="138"/>
  <c r="N28" i="138"/>
  <c r="O24" i="138"/>
  <c r="N24" i="138"/>
  <c r="P24" i="138"/>
  <c r="K84" i="138"/>
  <c r="K85" i="138"/>
  <c r="N13" i="138"/>
  <c r="O13" i="138"/>
  <c r="P13" i="138"/>
  <c r="N44" i="138"/>
  <c r="N47" i="138" s="1"/>
  <c r="P44" i="138"/>
  <c r="P47" i="138" s="1"/>
  <c r="O44" i="138"/>
  <c r="O47" i="138" s="1"/>
  <c r="L115" i="131"/>
  <c r="P143" i="138" l="1"/>
  <c r="N116" i="131"/>
  <c r="P26" i="131"/>
  <c r="X25" i="138"/>
  <c r="Y69" i="138"/>
  <c r="D107" i="145"/>
  <c r="X27" i="138"/>
  <c r="N143" i="138"/>
  <c r="N30" i="138"/>
  <c r="O28" i="131"/>
  <c r="X90" i="131"/>
  <c r="P30" i="131"/>
  <c r="P109" i="138"/>
  <c r="O18" i="138"/>
  <c r="P126" i="138"/>
  <c r="N126" i="138"/>
  <c r="O126" i="138"/>
  <c r="P18" i="138"/>
  <c r="O30" i="138"/>
  <c r="O109" i="138"/>
  <c r="X28" i="138"/>
  <c r="P30" i="138"/>
  <c r="M30" i="138"/>
  <c r="X24" i="138"/>
  <c r="X17" i="138"/>
  <c r="N18" i="138"/>
  <c r="X133" i="138"/>
  <c r="X135" i="138"/>
  <c r="X118" i="138"/>
  <c r="X108" i="138"/>
  <c r="N109" i="138"/>
  <c r="X44" i="138"/>
  <c r="X47" i="138" s="1"/>
  <c r="D98" i="145" s="1"/>
  <c r="X23" i="138"/>
  <c r="X60" i="131"/>
  <c r="G71" i="131"/>
  <c r="G118" i="131" s="1"/>
  <c r="K96" i="131"/>
  <c r="K97" i="131" s="1"/>
  <c r="K115" i="131"/>
  <c r="X115" i="131" s="1"/>
  <c r="X85" i="131"/>
  <c r="X114" i="138"/>
  <c r="X99" i="138"/>
  <c r="X13" i="138"/>
  <c r="O85" i="138"/>
  <c r="L85" i="138"/>
  <c r="P85" i="138"/>
  <c r="N85" i="138"/>
  <c r="L84" i="138"/>
  <c r="P84" i="138"/>
  <c r="N84" i="138"/>
  <c r="O84" i="138"/>
  <c r="X61" i="131"/>
  <c r="X113" i="131"/>
  <c r="O116" i="131"/>
  <c r="X35" i="138"/>
  <c r="X37" i="138" s="1"/>
  <c r="D62" i="145" s="1"/>
  <c r="X131" i="138"/>
  <c r="P67" i="131"/>
  <c r="P69" i="131" s="1"/>
  <c r="O16" i="131"/>
  <c r="X114" i="131"/>
  <c r="Y114" i="131" s="1"/>
  <c r="D13" i="95"/>
  <c r="E14" i="133"/>
  <c r="G14" i="133" s="1"/>
  <c r="P16" i="131"/>
  <c r="K79" i="131"/>
  <c r="H80" i="131" s="1"/>
  <c r="P29" i="131"/>
  <c r="D7" i="142"/>
  <c r="D23" i="142" s="1"/>
  <c r="P77" i="131"/>
  <c r="O30" i="131"/>
  <c r="X101" i="131"/>
  <c r="N26" i="131"/>
  <c r="P78" i="131"/>
  <c r="O29" i="131"/>
  <c r="X50" i="131"/>
  <c r="E23" i="142"/>
  <c r="I23" i="142" s="1"/>
  <c r="N53" i="131"/>
  <c r="N55" i="131" s="1"/>
  <c r="N29" i="131"/>
  <c r="N28" i="131"/>
  <c r="X28" i="131" s="1"/>
  <c r="N78" i="131"/>
  <c r="N79" i="131" s="1"/>
  <c r="X31" i="131"/>
  <c r="X22" i="131"/>
  <c r="X91" i="131"/>
  <c r="K110" i="131"/>
  <c r="X47" i="131"/>
  <c r="N87" i="131"/>
  <c r="N96" i="131" s="1"/>
  <c r="J14" i="133"/>
  <c r="H71" i="131"/>
  <c r="H118" i="131" s="1"/>
  <c r="O87" i="131"/>
  <c r="O96" i="131" s="1"/>
  <c r="O104" i="131"/>
  <c r="O110" i="131" s="1"/>
  <c r="G23" i="133"/>
  <c r="E10" i="95"/>
  <c r="J13" i="134"/>
  <c r="C46" i="129"/>
  <c r="X59" i="131"/>
  <c r="H54" i="131"/>
  <c r="X52" i="131"/>
  <c r="G56" i="129"/>
  <c r="P39" i="131"/>
  <c r="P41" i="131" s="1"/>
  <c r="X108" i="131"/>
  <c r="X92" i="131"/>
  <c r="F73" i="129"/>
  <c r="F76" i="129" s="1"/>
  <c r="K55" i="131"/>
  <c r="X93" i="131"/>
  <c r="G76" i="129"/>
  <c r="X89" i="131"/>
  <c r="E13" i="135"/>
  <c r="G13" i="135" s="1"/>
  <c r="X94" i="131"/>
  <c r="P110" i="131"/>
  <c r="P112" i="131" s="1"/>
  <c r="O67" i="131"/>
  <c r="O68" i="131" s="1"/>
  <c r="X109" i="131"/>
  <c r="X103" i="131"/>
  <c r="N104" i="131"/>
  <c r="N110" i="131" s="1"/>
  <c r="L72" i="131"/>
  <c r="L119" i="131" s="1"/>
  <c r="O77" i="131"/>
  <c r="O79" i="131" s="1"/>
  <c r="O81" i="131" s="1"/>
  <c r="X102" i="131"/>
  <c r="X51" i="131"/>
  <c r="P53" i="131"/>
  <c r="P55" i="131" s="1"/>
  <c r="P25" i="131"/>
  <c r="O25" i="131"/>
  <c r="X27" i="131"/>
  <c r="L74" i="131"/>
  <c r="X86" i="131"/>
  <c r="F66" i="129"/>
  <c r="D36" i="129"/>
  <c r="E35" i="129" s="1"/>
  <c r="E36" i="129" s="1"/>
  <c r="F35" i="129" s="1"/>
  <c r="F36" i="129" s="1"/>
  <c r="G35" i="129" s="1"/>
  <c r="X84" i="131"/>
  <c r="X37" i="131"/>
  <c r="N39" i="131"/>
  <c r="G11" i="135"/>
  <c r="X105" i="131"/>
  <c r="G66" i="129"/>
  <c r="X106" i="131"/>
  <c r="X107" i="131"/>
  <c r="X15" i="131"/>
  <c r="X58" i="131"/>
  <c r="X13" i="131"/>
  <c r="X45" i="131"/>
  <c r="R118" i="131"/>
  <c r="R74" i="131"/>
  <c r="O14" i="131"/>
  <c r="K17" i="131"/>
  <c r="N14" i="131"/>
  <c r="N17" i="131" s="1"/>
  <c r="P14" i="131"/>
  <c r="S74" i="131"/>
  <c r="S118" i="131"/>
  <c r="L118" i="131"/>
  <c r="G8" i="129"/>
  <c r="H40" i="131"/>
  <c r="K41" i="131"/>
  <c r="K40" i="131"/>
  <c r="G19" i="130"/>
  <c r="T74" i="131"/>
  <c r="T118" i="131"/>
  <c r="P96" i="131"/>
  <c r="W74" i="131"/>
  <c r="W118" i="131"/>
  <c r="O53" i="131"/>
  <c r="K69" i="131"/>
  <c r="N67" i="131"/>
  <c r="G22" i="130"/>
  <c r="Q118" i="131"/>
  <c r="Q74" i="131"/>
  <c r="X38" i="131"/>
  <c r="K33" i="131"/>
  <c r="P23" i="131"/>
  <c r="N23" i="131"/>
  <c r="O23" i="131"/>
  <c r="K32" i="131"/>
  <c r="V74" i="131"/>
  <c r="V118" i="131"/>
  <c r="O40" i="131"/>
  <c r="O41" i="131"/>
  <c r="U74" i="131"/>
  <c r="U118" i="131"/>
  <c r="O24" i="131"/>
  <c r="M24" i="131"/>
  <c r="N24" i="131"/>
  <c r="P24" i="131"/>
  <c r="X88" i="131"/>
  <c r="D23" i="135"/>
  <c r="G17" i="133"/>
  <c r="F21" i="129"/>
  <c r="D23" i="129"/>
  <c r="E7" i="130"/>
  <c r="C7" i="133"/>
  <c r="F8" i="129"/>
  <c r="F18" i="129" s="1"/>
  <c r="E7" i="133"/>
  <c r="I23" i="129"/>
  <c r="C7" i="134"/>
  <c r="G7" i="134" s="1"/>
  <c r="G6" i="129"/>
  <c r="C23" i="129"/>
  <c r="F46" i="129"/>
  <c r="J9" i="134"/>
  <c r="C23" i="135"/>
  <c r="G9" i="135"/>
  <c r="E10" i="130"/>
  <c r="C10" i="133"/>
  <c r="G10" i="133" s="1"/>
  <c r="D7" i="130"/>
  <c r="D26" i="130" s="1"/>
  <c r="G10" i="129"/>
  <c r="E7" i="95"/>
  <c r="G21" i="129"/>
  <c r="G9" i="129"/>
  <c r="D7" i="133"/>
  <c r="D27" i="133" s="1"/>
  <c r="D7" i="134"/>
  <c r="D23" i="134" s="1"/>
  <c r="H110" i="138"/>
  <c r="D7" i="137"/>
  <c r="D23" i="137" s="1"/>
  <c r="E7" i="135"/>
  <c r="G7" i="135" s="1"/>
  <c r="L120" i="131"/>
  <c r="X116" i="131" l="1"/>
  <c r="Y116" i="131"/>
  <c r="X26" i="131"/>
  <c r="N93" i="138"/>
  <c r="N161" i="138" s="1"/>
  <c r="X30" i="131"/>
  <c r="X143" i="138"/>
  <c r="Y143" i="138" s="1"/>
  <c r="O93" i="138"/>
  <c r="O161" i="138" s="1"/>
  <c r="O17" i="131"/>
  <c r="O19" i="131" s="1"/>
  <c r="P93" i="138"/>
  <c r="P161" i="138" s="1"/>
  <c r="P68" i="131"/>
  <c r="K98" i="131"/>
  <c r="X109" i="138"/>
  <c r="X126" i="138"/>
  <c r="X29" i="131"/>
  <c r="E27" i="133"/>
  <c r="X16" i="131"/>
  <c r="X18" i="138"/>
  <c r="Y18" i="138" s="1"/>
  <c r="O69" i="131"/>
  <c r="X30" i="138"/>
  <c r="D72" i="145" s="1"/>
  <c r="X87" i="131"/>
  <c r="Y96" i="131" s="1"/>
  <c r="M93" i="138"/>
  <c r="M161" i="138" s="1"/>
  <c r="Y47" i="138"/>
  <c r="P17" i="131"/>
  <c r="P18" i="131" s="1"/>
  <c r="K81" i="131"/>
  <c r="D10" i="95"/>
  <c r="X78" i="131"/>
  <c r="X84" i="138"/>
  <c r="X85" i="138"/>
  <c r="P111" i="131"/>
  <c r="P79" i="131"/>
  <c r="P81" i="131" s="1"/>
  <c r="X25" i="131"/>
  <c r="K111" i="131"/>
  <c r="Y53" i="131"/>
  <c r="C10" i="130"/>
  <c r="G10" i="130" s="1"/>
  <c r="K112" i="131"/>
  <c r="X23" i="131"/>
  <c r="Y39" i="131"/>
  <c r="X104" i="131"/>
  <c r="Y110" i="131" s="1"/>
  <c r="X39" i="131"/>
  <c r="P40" i="131"/>
  <c r="H72" i="131"/>
  <c r="H119" i="131" s="1"/>
  <c r="X110" i="131"/>
  <c r="Y67" i="131"/>
  <c r="X77" i="131"/>
  <c r="X96" i="131"/>
  <c r="E21" i="129"/>
  <c r="E23" i="129" s="1"/>
  <c r="N40" i="131"/>
  <c r="N41" i="131"/>
  <c r="X41" i="131" s="1"/>
  <c r="F23" i="129"/>
  <c r="K34" i="131"/>
  <c r="K35" i="131" s="1"/>
  <c r="K71" i="131"/>
  <c r="N19" i="131"/>
  <c r="N18" i="131"/>
  <c r="M33" i="131"/>
  <c r="M72" i="131" s="1"/>
  <c r="M119" i="131" s="1"/>
  <c r="M32" i="131"/>
  <c r="N81" i="131"/>
  <c r="X14" i="131"/>
  <c r="P98" i="131"/>
  <c r="P97" i="131"/>
  <c r="K19" i="131"/>
  <c r="K18" i="131"/>
  <c r="X24" i="131"/>
  <c r="N98" i="131"/>
  <c r="N97" i="131"/>
  <c r="Y47" i="131"/>
  <c r="Y45" i="131"/>
  <c r="O32" i="131"/>
  <c r="O34" i="131" s="1"/>
  <c r="O33" i="131"/>
  <c r="N33" i="131"/>
  <c r="N32" i="131"/>
  <c r="N34" i="131" s="1"/>
  <c r="O112" i="131"/>
  <c r="O111" i="131"/>
  <c r="P32" i="131"/>
  <c r="P34" i="131" s="1"/>
  <c r="P33" i="131"/>
  <c r="N112" i="131"/>
  <c r="N111" i="131"/>
  <c r="O55" i="131"/>
  <c r="X53" i="131"/>
  <c r="O98" i="131"/>
  <c r="O97" i="131"/>
  <c r="E26" i="130"/>
  <c r="N69" i="131"/>
  <c r="N68" i="131"/>
  <c r="X67" i="131"/>
  <c r="G7" i="133"/>
  <c r="D7" i="95"/>
  <c r="C27" i="133"/>
  <c r="C23" i="134"/>
  <c r="G23" i="134" s="1"/>
  <c r="G18" i="129"/>
  <c r="G23" i="129" s="1"/>
  <c r="I10" i="95"/>
  <c r="G10" i="95"/>
  <c r="G36" i="129"/>
  <c r="H35" i="129"/>
  <c r="H36" i="129" s="1"/>
  <c r="I35" i="129" s="1"/>
  <c r="I36" i="129" s="1"/>
  <c r="C7" i="130"/>
  <c r="E26" i="95"/>
  <c r="I7" i="95"/>
  <c r="G7" i="95"/>
  <c r="H14" i="152"/>
  <c r="E23" i="135"/>
  <c r="G23" i="135" s="1"/>
  <c r="P19" i="131" l="1"/>
  <c r="X79" i="131"/>
  <c r="O18" i="131"/>
  <c r="E11" i="137"/>
  <c r="I11" i="137" s="1"/>
  <c r="H15" i="142"/>
  <c r="H16" i="152"/>
  <c r="X81" i="131"/>
  <c r="Y126" i="138"/>
  <c r="D44" i="145"/>
  <c r="X17" i="131"/>
  <c r="Y79" i="131"/>
  <c r="Y17" i="131"/>
  <c r="X93" i="138"/>
  <c r="X161" i="138" s="1"/>
  <c r="G27" i="133"/>
  <c r="Y109" i="138"/>
  <c r="Y32" i="131"/>
  <c r="D26" i="95"/>
  <c r="Y37" i="138"/>
  <c r="Y30" i="138"/>
  <c r="H13" i="137"/>
  <c r="H13" i="142"/>
  <c r="O72" i="131"/>
  <c r="O119" i="131" s="1"/>
  <c r="X40" i="131"/>
  <c r="Y41" i="131" s="1"/>
  <c r="H7" i="142"/>
  <c r="O73" i="131"/>
  <c r="O120" i="131" s="1"/>
  <c r="X98" i="131"/>
  <c r="Y98" i="131" s="1"/>
  <c r="X111" i="131"/>
  <c r="X19" i="131"/>
  <c r="N73" i="131"/>
  <c r="N120" i="131" s="1"/>
  <c r="P73" i="131"/>
  <c r="P120" i="131" s="1"/>
  <c r="X97" i="131"/>
  <c r="H15" i="137"/>
  <c r="X112" i="131"/>
  <c r="Y112" i="131" s="1"/>
  <c r="P72" i="131"/>
  <c r="P119" i="131" s="1"/>
  <c r="N71" i="131"/>
  <c r="N118" i="131" s="1"/>
  <c r="E13" i="137"/>
  <c r="I13" i="137" s="1"/>
  <c r="E15" i="137"/>
  <c r="I15" i="137" s="1"/>
  <c r="P71" i="131"/>
  <c r="X55" i="131"/>
  <c r="Y55" i="131" s="1"/>
  <c r="O71" i="131"/>
  <c r="X69" i="131"/>
  <c r="Y69" i="131" s="1"/>
  <c r="X33" i="131"/>
  <c r="K73" i="131"/>
  <c r="K74" i="131" s="1"/>
  <c r="X74" i="131" s="1"/>
  <c r="X32" i="131"/>
  <c r="K118" i="131"/>
  <c r="X118" i="131" s="1"/>
  <c r="N72" i="131"/>
  <c r="N119" i="131" s="1"/>
  <c r="X68" i="131"/>
  <c r="X18" i="131"/>
  <c r="K72" i="131"/>
  <c r="M34" i="131"/>
  <c r="M73" i="131" s="1"/>
  <c r="M120" i="131" s="1"/>
  <c r="M71" i="131"/>
  <c r="E28" i="95"/>
  <c r="G26" i="95"/>
  <c r="E30" i="95"/>
  <c r="C26" i="130"/>
  <c r="G26" i="130" s="1"/>
  <c r="G7" i="130"/>
  <c r="Y81" i="131" l="1"/>
  <c r="H9" i="142"/>
  <c r="H10" i="152"/>
  <c r="H17" i="142"/>
  <c r="H18" i="152"/>
  <c r="Y19" i="131"/>
  <c r="X71" i="131"/>
  <c r="Y71" i="131"/>
  <c r="Y118" i="131" s="1"/>
  <c r="Y93" i="138"/>
  <c r="Y161" i="138"/>
  <c r="H9" i="137"/>
  <c r="N74" i="131"/>
  <c r="H7" i="137"/>
  <c r="O118" i="131"/>
  <c r="O74" i="131"/>
  <c r="K119" i="131"/>
  <c r="X119" i="131" s="1"/>
  <c r="X72" i="131"/>
  <c r="P75" i="131"/>
  <c r="P118" i="131"/>
  <c r="P74" i="131"/>
  <c r="X34" i="131"/>
  <c r="J4" i="131" s="1"/>
  <c r="M74" i="131"/>
  <c r="M118" i="131"/>
  <c r="X73" i="131"/>
  <c r="K120" i="131"/>
  <c r="X120" i="131" s="1"/>
  <c r="Y120" i="131" s="1"/>
  <c r="G23" i="137"/>
  <c r="J4" i="138"/>
  <c r="H11" i="142" l="1"/>
  <c r="H23" i="142" s="1"/>
  <c r="H12" i="152"/>
  <c r="H26" i="152" s="1"/>
  <c r="Z71" i="131"/>
  <c r="Y73" i="131"/>
  <c r="H11" i="137"/>
  <c r="H23" i="137" s="1"/>
  <c r="Y34" i="131"/>
  <c r="B29" i="136"/>
  <c r="E7" i="137"/>
  <c r="I7" i="137" s="1"/>
  <c r="E23" i="137" l="1"/>
  <c r="I23" i="137" s="1"/>
  <c r="B13" i="136" l="1"/>
  <c r="AA35" i="153" l="1"/>
  <c r="AC35" i="153"/>
  <c r="W35" i="153"/>
  <c r="Z35" i="153"/>
  <c r="AF28" i="153" l="1"/>
  <c r="AE28" i="153"/>
  <c r="AH28" i="153" s="1"/>
  <c r="Z45" i="153"/>
  <c r="AF27" i="153"/>
  <c r="W45" i="153"/>
  <c r="AE27" i="153"/>
  <c r="AH27" i="153" s="1"/>
  <c r="AF31" i="153"/>
  <c r="AE31" i="153"/>
  <c r="AH31" i="153" s="1"/>
  <c r="AC45" i="153"/>
  <c r="AF29" i="153"/>
  <c r="AA45" i="153"/>
  <c r="AE29" i="153"/>
  <c r="AE35" i="153"/>
  <c r="AB35" i="153"/>
  <c r="AD35" i="153" s="1"/>
  <c r="AD34" i="153"/>
  <c r="AH29" i="153" l="1"/>
  <c r="AF30" i="153"/>
  <c r="AF35" i="153" s="1"/>
  <c r="AF45" i="153" s="1"/>
  <c r="AE30" i="153"/>
  <c r="AE45" i="153" s="1"/>
  <c r="AB45" i="153"/>
  <c r="AD45" i="153" s="1"/>
  <c r="AD46" i="153" l="1"/>
  <c r="AD47" i="153" s="1"/>
  <c r="AH30" i="153"/>
  <c r="F46" i="64" l="1"/>
  <c r="N8" i="152" s="1"/>
  <c r="N26" i="152" s="1"/>
  <c r="E46" i="64"/>
  <c r="E223" i="64" s="1"/>
  <c r="D46" i="64"/>
  <c r="D223" i="64" s="1"/>
  <c r="F223" i="6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Giulia Lewis</author>
  </authors>
  <commentList>
    <comment ref="E12" authorId="0" shapeId="0" xr:uid="{00000000-0006-0000-0D00-000001000000}">
      <text>
        <r>
          <rPr>
            <b/>
            <sz val="9"/>
            <color indexed="81"/>
            <rFont val="Tahoma"/>
            <family val="2"/>
          </rPr>
          <t>HAD $160K CARRYOVER THAT WAS NOT CORRECT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Pat Walker</author>
  </authors>
  <commentList>
    <comment ref="C1" authorId="0" shapeId="0" xr:uid="{00000000-0006-0000-1E00-000008000000}">
      <text>
        <r>
          <rPr>
            <b/>
            <sz val="9"/>
            <color indexed="81"/>
            <rFont val="Tahoma"/>
            <family val="2"/>
          </rPr>
          <t>Pat Walker:</t>
        </r>
        <r>
          <rPr>
            <sz val="9"/>
            <color indexed="81"/>
            <rFont val="Tahoma"/>
            <family val="2"/>
          </rPr>
          <t xml:space="preserve">
Put this in your estimates here.</t>
        </r>
      </text>
    </comment>
    <comment ref="D1" authorId="0" shapeId="0" xr:uid="{517F4A4B-248E-44AC-9701-7DA1BC6E16C5}">
      <text>
        <r>
          <rPr>
            <b/>
            <sz val="9"/>
            <color indexed="81"/>
            <rFont val="Tahoma"/>
            <family val="2"/>
          </rPr>
          <t>Pat Walker:</t>
        </r>
        <r>
          <rPr>
            <sz val="9"/>
            <color indexed="81"/>
            <rFont val="Tahoma"/>
            <family val="2"/>
          </rPr>
          <t xml:space="preserve">
Run FS014 for 7-20-3-31-21 and put figures here</t>
        </r>
      </text>
    </comment>
    <comment ref="E1" authorId="0" shapeId="0" xr:uid="{3836344D-48BA-449C-98DF-A93A32581A68}">
      <text>
        <r>
          <rPr>
            <b/>
            <sz val="9"/>
            <color indexed="81"/>
            <rFont val="Tahoma"/>
            <family val="2"/>
          </rPr>
          <t>Pat Walker:</t>
        </r>
        <r>
          <rPr>
            <sz val="9"/>
            <color indexed="81"/>
            <rFont val="Tahoma"/>
            <family val="2"/>
          </rPr>
          <t xml:space="preserve">
We can talk about this but you will need to estimate out both revenues &amp; epxenses.</t>
        </r>
      </text>
    </comment>
    <comment ref="F1" authorId="0" shapeId="0" xr:uid="{A39F47D1-175F-4AED-B975-B1F01731B806}">
      <text>
        <r>
          <rPr>
            <b/>
            <sz val="9"/>
            <color indexed="81"/>
            <rFont val="Tahoma"/>
            <family val="2"/>
          </rPr>
          <t>Pat Walker:</t>
        </r>
        <r>
          <rPr>
            <sz val="9"/>
            <color indexed="81"/>
            <rFont val="Tahoma"/>
            <family val="2"/>
          </rPr>
          <t xml:space="preserve">
Put this in your estimates here.</t>
        </r>
      </text>
    </comment>
    <comment ref="C11" authorId="0" shapeId="0" xr:uid="{00000000-0006-0000-1E00-00000E000000}">
      <text>
        <r>
          <rPr>
            <b/>
            <sz val="9"/>
            <color indexed="81"/>
            <rFont val="Tahoma"/>
            <family val="2"/>
          </rPr>
          <t>Pat Walker:</t>
        </r>
        <r>
          <rPr>
            <sz val="9"/>
            <color indexed="81"/>
            <rFont val="Tahoma"/>
            <family val="2"/>
          </rPr>
          <t xml:space="preserve">
Put this in your estimates here.</t>
        </r>
      </text>
    </comment>
    <comment ref="D11" authorId="0" shapeId="0" xr:uid="{8C5682C1-C1CF-4773-ADFF-EAD41B586304}">
      <text>
        <r>
          <rPr>
            <b/>
            <sz val="9"/>
            <color indexed="81"/>
            <rFont val="Tahoma"/>
            <family val="2"/>
          </rPr>
          <t>Pat Walker:</t>
        </r>
        <r>
          <rPr>
            <sz val="9"/>
            <color indexed="81"/>
            <rFont val="Tahoma"/>
            <family val="2"/>
          </rPr>
          <t xml:space="preserve">
Run FS014 for 7-20-3-31-21 and put figures here</t>
        </r>
      </text>
    </comment>
    <comment ref="E11" authorId="0" shapeId="0" xr:uid="{F4517C59-4619-4433-92A0-C18B6C885172}">
      <text>
        <r>
          <rPr>
            <b/>
            <sz val="9"/>
            <color indexed="81"/>
            <rFont val="Tahoma"/>
            <family val="2"/>
          </rPr>
          <t>Pat Walker:</t>
        </r>
        <r>
          <rPr>
            <sz val="9"/>
            <color indexed="81"/>
            <rFont val="Tahoma"/>
            <family val="2"/>
          </rPr>
          <t xml:space="preserve">
We can talk about this but you will need to estimate out both revenues &amp; epxenses.</t>
        </r>
      </text>
    </comment>
    <comment ref="F11" authorId="0" shapeId="0" xr:uid="{4FA70B16-41AF-4297-A0AC-A7DF84031BDC}">
      <text>
        <r>
          <rPr>
            <b/>
            <sz val="9"/>
            <color indexed="81"/>
            <rFont val="Tahoma"/>
            <family val="2"/>
          </rPr>
          <t>Pat Walker:</t>
        </r>
        <r>
          <rPr>
            <sz val="9"/>
            <color indexed="81"/>
            <rFont val="Tahoma"/>
            <family val="2"/>
          </rPr>
          <t xml:space="preserve">
Put this in your estimates here.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Pat Walker</author>
  </authors>
  <commentList>
    <comment ref="C1" authorId="0" shapeId="0" xr:uid="{00000000-0006-0000-1400-000006000000}">
      <text>
        <r>
          <rPr>
            <b/>
            <sz val="9"/>
            <color indexed="81"/>
            <rFont val="Tahoma"/>
            <family val="2"/>
          </rPr>
          <t>Pat Walker:</t>
        </r>
        <r>
          <rPr>
            <sz val="9"/>
            <color indexed="81"/>
            <rFont val="Tahoma"/>
            <family val="2"/>
          </rPr>
          <t xml:space="preserve">
Put this in your estimates here.</t>
        </r>
      </text>
    </comment>
    <comment ref="D1" authorId="0" shapeId="0" xr:uid="{2D153980-2195-4B88-815F-AE36FB60A779}">
      <text>
        <r>
          <rPr>
            <b/>
            <sz val="9"/>
            <color indexed="81"/>
            <rFont val="Tahoma"/>
            <family val="2"/>
          </rPr>
          <t>Pat Walker:</t>
        </r>
        <r>
          <rPr>
            <sz val="9"/>
            <color indexed="81"/>
            <rFont val="Tahoma"/>
            <family val="2"/>
          </rPr>
          <t xml:space="preserve">
Run FS014 for 7-20-3-31-21 and put figures here</t>
        </r>
      </text>
    </comment>
    <comment ref="E1" authorId="0" shapeId="0" xr:uid="{1B8B1526-045E-4B22-83F1-7F7E72F4FFE7}">
      <text>
        <r>
          <rPr>
            <b/>
            <sz val="9"/>
            <color indexed="81"/>
            <rFont val="Tahoma"/>
            <family val="2"/>
          </rPr>
          <t>Pat Walker:</t>
        </r>
        <r>
          <rPr>
            <sz val="9"/>
            <color indexed="81"/>
            <rFont val="Tahoma"/>
            <family val="2"/>
          </rPr>
          <t xml:space="preserve">
We can talk about this but you will need to estimate out both revenues &amp; epxenses.</t>
        </r>
      </text>
    </comment>
    <comment ref="F1" authorId="0" shapeId="0" xr:uid="{690D1F51-BF50-4A52-BE4A-6DDF612F5A1D}">
      <text>
        <r>
          <rPr>
            <b/>
            <sz val="9"/>
            <color indexed="81"/>
            <rFont val="Tahoma"/>
            <family val="2"/>
          </rPr>
          <t>Pat Walker:</t>
        </r>
        <r>
          <rPr>
            <sz val="9"/>
            <color indexed="81"/>
            <rFont val="Tahoma"/>
            <family val="2"/>
          </rPr>
          <t xml:space="preserve">
Put this in your estimates here.</t>
        </r>
      </text>
    </comment>
    <comment ref="C10" authorId="0" shapeId="0" xr:uid="{00000000-0006-0000-1400-00000C000000}">
      <text>
        <r>
          <rPr>
            <b/>
            <sz val="9"/>
            <color indexed="81"/>
            <rFont val="Tahoma"/>
            <family val="2"/>
          </rPr>
          <t>Pat Walker:</t>
        </r>
        <r>
          <rPr>
            <sz val="9"/>
            <color indexed="81"/>
            <rFont val="Tahoma"/>
            <family val="2"/>
          </rPr>
          <t xml:space="preserve">
Put this in your estimates here.</t>
        </r>
      </text>
    </comment>
    <comment ref="D10" authorId="0" shapeId="0" xr:uid="{8F4F05CF-DE23-43D1-A77A-FA33DD290A31}">
      <text>
        <r>
          <rPr>
            <b/>
            <sz val="9"/>
            <color indexed="81"/>
            <rFont val="Tahoma"/>
            <family val="2"/>
          </rPr>
          <t>Pat Walker:</t>
        </r>
        <r>
          <rPr>
            <sz val="9"/>
            <color indexed="81"/>
            <rFont val="Tahoma"/>
            <family val="2"/>
          </rPr>
          <t xml:space="preserve">
Run FS014 for 7-20-3-31-21 and put figures here</t>
        </r>
      </text>
    </comment>
    <comment ref="E10" authorId="0" shapeId="0" xr:uid="{189BB124-2E27-4C47-A555-35F2C55B8545}">
      <text>
        <r>
          <rPr>
            <b/>
            <sz val="9"/>
            <color indexed="81"/>
            <rFont val="Tahoma"/>
            <family val="2"/>
          </rPr>
          <t>Pat Walker:</t>
        </r>
        <r>
          <rPr>
            <sz val="9"/>
            <color indexed="81"/>
            <rFont val="Tahoma"/>
            <family val="2"/>
          </rPr>
          <t xml:space="preserve">
We can talk about this but you will need to estimate out both revenues &amp; epxenses.</t>
        </r>
      </text>
    </comment>
    <comment ref="F10" authorId="0" shapeId="0" xr:uid="{690338E5-0EFE-41E2-90FD-FCE749E335DD}">
      <text>
        <r>
          <rPr>
            <b/>
            <sz val="9"/>
            <color indexed="81"/>
            <rFont val="Tahoma"/>
            <family val="2"/>
          </rPr>
          <t>Pat Walker:</t>
        </r>
        <r>
          <rPr>
            <sz val="9"/>
            <color indexed="81"/>
            <rFont val="Tahoma"/>
            <family val="2"/>
          </rPr>
          <t xml:space="preserve">
Put this in your estimates here.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Pat Walker</author>
    <author>T Williams</author>
  </authors>
  <commentList>
    <comment ref="C1" authorId="0" shapeId="0" xr:uid="{00000000-0006-0000-1500-000006000000}">
      <text>
        <r>
          <rPr>
            <b/>
            <sz val="9"/>
            <color indexed="81"/>
            <rFont val="Tahoma"/>
            <family val="2"/>
          </rPr>
          <t>Pat Walker:</t>
        </r>
        <r>
          <rPr>
            <sz val="9"/>
            <color indexed="81"/>
            <rFont val="Tahoma"/>
            <family val="2"/>
          </rPr>
          <t xml:space="preserve">
Put this in your estimates here.</t>
        </r>
      </text>
    </comment>
    <comment ref="D1" authorId="0" shapeId="0" xr:uid="{FE25CEAA-9BD1-4242-871B-3FAE64B79695}">
      <text>
        <r>
          <rPr>
            <b/>
            <sz val="9"/>
            <color indexed="81"/>
            <rFont val="Tahoma"/>
            <family val="2"/>
          </rPr>
          <t>Pat Walker:</t>
        </r>
        <r>
          <rPr>
            <sz val="9"/>
            <color indexed="81"/>
            <rFont val="Tahoma"/>
            <family val="2"/>
          </rPr>
          <t xml:space="preserve">
Run FS014 for 7-20-3-31-21 and put figures here</t>
        </r>
      </text>
    </comment>
    <comment ref="E1" authorId="0" shapeId="0" xr:uid="{972AC8BC-C51F-4E32-8812-5049A145C4D4}">
      <text>
        <r>
          <rPr>
            <b/>
            <sz val="9"/>
            <color indexed="81"/>
            <rFont val="Tahoma"/>
            <family val="2"/>
          </rPr>
          <t>Pat Walker:</t>
        </r>
        <r>
          <rPr>
            <sz val="9"/>
            <color indexed="81"/>
            <rFont val="Tahoma"/>
            <family val="2"/>
          </rPr>
          <t xml:space="preserve">
We can talk about this but you will need to estimate out both revenues &amp; epxenses.</t>
        </r>
      </text>
    </comment>
    <comment ref="F1" authorId="0" shapeId="0" xr:uid="{039EDC49-9703-43EB-96D8-4A646B41FEDC}">
      <text>
        <r>
          <rPr>
            <b/>
            <sz val="9"/>
            <color indexed="81"/>
            <rFont val="Tahoma"/>
            <family val="2"/>
          </rPr>
          <t>Pat Walker:</t>
        </r>
        <r>
          <rPr>
            <sz val="9"/>
            <color indexed="81"/>
            <rFont val="Tahoma"/>
            <family val="2"/>
          </rPr>
          <t xml:space="preserve">
Put this in your estimates here.</t>
        </r>
      </text>
    </comment>
    <comment ref="F5" authorId="1" shapeId="0" xr:uid="{E4F7D27E-ABCD-44EB-A625-8362FE5F2653}">
      <text>
        <r>
          <rPr>
            <b/>
            <sz val="9"/>
            <color indexed="81"/>
            <rFont val="Tahoma"/>
            <family val="2"/>
          </rPr>
          <t>T Williams:</t>
        </r>
        <r>
          <rPr>
            <sz val="9"/>
            <color indexed="81"/>
            <rFont val="Tahoma"/>
            <family val="2"/>
          </rPr>
          <t xml:space="preserve">
$250/LOT increase to $300
</t>
        </r>
      </text>
    </comment>
    <comment ref="F6" authorId="1" shapeId="0" xr:uid="{6908D5FC-8E9F-48D7-B004-2496F0424C20}">
      <text>
        <r>
          <rPr>
            <b/>
            <sz val="9"/>
            <color indexed="81"/>
            <rFont val="Tahoma"/>
            <family val="2"/>
          </rPr>
          <t>T Williams:</t>
        </r>
        <r>
          <rPr>
            <sz val="9"/>
            <color indexed="81"/>
            <rFont val="Tahoma"/>
            <family val="2"/>
          </rPr>
          <t xml:space="preserve">
$300/vault increase to $400/vault and $50/urn
</t>
        </r>
      </text>
    </comment>
    <comment ref="F7" authorId="1" shapeId="0" xr:uid="{50162E68-A450-425F-8EF7-74345E2BB3CE}">
      <text>
        <r>
          <rPr>
            <b/>
            <sz val="9"/>
            <color indexed="81"/>
            <rFont val="Tahoma"/>
            <family val="2"/>
          </rPr>
          <t>T Williams:</t>
        </r>
        <r>
          <rPr>
            <sz val="9"/>
            <color indexed="81"/>
            <rFont val="Tahoma"/>
            <family val="2"/>
          </rPr>
          <t xml:space="preserve">
$632 Casket + $650
$100 Urn +150
</t>
        </r>
      </text>
    </comment>
    <comment ref="F8" authorId="1" shapeId="0" xr:uid="{F7A1D18B-619D-477C-8BCD-475BA761F789}">
      <text>
        <r>
          <rPr>
            <b/>
            <sz val="9"/>
            <color indexed="81"/>
            <rFont val="Tahoma"/>
            <family val="2"/>
          </rPr>
          <t>T Williams:</t>
        </r>
        <r>
          <rPr>
            <sz val="9"/>
            <color indexed="81"/>
            <rFont val="Tahoma"/>
            <family val="2"/>
          </rPr>
          <t xml:space="preserve">
Weekend Service Fee
$400/Service increase to $500
</t>
        </r>
      </text>
    </comment>
    <comment ref="C13" authorId="0" shapeId="0" xr:uid="{00000000-0006-0000-1500-00000C000000}">
      <text>
        <r>
          <rPr>
            <b/>
            <sz val="9"/>
            <color indexed="81"/>
            <rFont val="Tahoma"/>
            <family val="2"/>
          </rPr>
          <t>Pat Walker:</t>
        </r>
        <r>
          <rPr>
            <sz val="9"/>
            <color indexed="81"/>
            <rFont val="Tahoma"/>
            <family val="2"/>
          </rPr>
          <t xml:space="preserve">
Put this in your estimates here.</t>
        </r>
      </text>
    </comment>
    <comment ref="D13" authorId="0" shapeId="0" xr:uid="{7F80AFFB-F104-4A59-8C0B-731B7A55CD72}">
      <text>
        <r>
          <rPr>
            <b/>
            <sz val="9"/>
            <color indexed="81"/>
            <rFont val="Tahoma"/>
            <family val="2"/>
          </rPr>
          <t>Pat Walker:</t>
        </r>
        <r>
          <rPr>
            <sz val="9"/>
            <color indexed="81"/>
            <rFont val="Tahoma"/>
            <family val="2"/>
          </rPr>
          <t xml:space="preserve">
Run FS014 for 7-20-3-31-21 and put figures here</t>
        </r>
      </text>
    </comment>
    <comment ref="E13" authorId="0" shapeId="0" xr:uid="{D76D0A34-7950-41A7-B733-FDFBF1CCCB77}">
      <text>
        <r>
          <rPr>
            <b/>
            <sz val="9"/>
            <color indexed="81"/>
            <rFont val="Tahoma"/>
            <family val="2"/>
          </rPr>
          <t>Pat Walker:</t>
        </r>
        <r>
          <rPr>
            <sz val="9"/>
            <color indexed="81"/>
            <rFont val="Tahoma"/>
            <family val="2"/>
          </rPr>
          <t xml:space="preserve">
We can talk about this but you will need to estimate out both revenues &amp; epxenses.</t>
        </r>
      </text>
    </comment>
    <comment ref="F13" authorId="0" shapeId="0" xr:uid="{A8459F2E-F945-402D-BC77-325C2747686D}">
      <text>
        <r>
          <rPr>
            <b/>
            <sz val="9"/>
            <color indexed="81"/>
            <rFont val="Tahoma"/>
            <family val="2"/>
          </rPr>
          <t>Pat Walker:</t>
        </r>
        <r>
          <rPr>
            <sz val="9"/>
            <color indexed="81"/>
            <rFont val="Tahoma"/>
            <family val="2"/>
          </rPr>
          <t xml:space="preserve">
Put this in your estimates here.</t>
        </r>
      </text>
    </comment>
    <comment ref="F18" authorId="1" shapeId="0" xr:uid="{6A4A5700-63C8-4936-8622-270FBDDC8DFE}">
      <text>
        <r>
          <rPr>
            <b/>
            <sz val="9"/>
            <color indexed="81"/>
            <rFont val="Tahoma"/>
            <family val="2"/>
          </rPr>
          <t>T Williams:</t>
        </r>
        <r>
          <rPr>
            <sz val="9"/>
            <color indexed="81"/>
            <rFont val="Tahoma"/>
            <family val="2"/>
          </rPr>
          <t xml:space="preserve">
Purchasing for $300
</t>
        </r>
      </text>
    </comment>
    <comment ref="F24" authorId="1" shapeId="0" xr:uid="{75750A5C-C87F-4285-941F-69B48D200EA1}">
      <text>
        <r>
          <rPr>
            <b/>
            <sz val="9"/>
            <color indexed="81"/>
            <rFont val="Tahoma"/>
            <family val="2"/>
          </rPr>
          <t>T Williams:</t>
        </r>
        <r>
          <rPr>
            <sz val="9"/>
            <color indexed="81"/>
            <rFont val="Tahoma"/>
            <family val="2"/>
          </rPr>
          <t xml:space="preserve">
Port A John Rentals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 Williams</author>
  </authors>
  <commentList>
    <comment ref="AF21" authorId="0" shapeId="0" xr:uid="{02248B24-A052-42A5-8F5E-F0FB43EC1E39}">
      <text>
        <r>
          <rPr>
            <b/>
            <sz val="9"/>
            <color indexed="81"/>
            <rFont val="Tahoma"/>
            <family val="2"/>
          </rPr>
          <t>T Williams:</t>
        </r>
        <r>
          <rPr>
            <sz val="9"/>
            <color indexed="81"/>
            <rFont val="Tahoma"/>
            <family val="2"/>
          </rPr>
          <t xml:space="preserve">
$3,000 for 12 months for 10 reserves is $360,000 at .0110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Rebecca Holzworth</author>
  </authors>
  <commentList>
    <comment ref="C154" authorId="0" shapeId="0" xr:uid="{00000000-0006-0000-1100-000001000000}">
      <text>
        <r>
          <rPr>
            <b/>
            <sz val="9"/>
            <color indexed="81"/>
            <rFont val="Calibri"/>
            <family val="2"/>
          </rPr>
          <t>Rebecca Holzworth:</t>
        </r>
        <r>
          <rPr>
            <sz val="9"/>
            <color indexed="81"/>
            <rFont val="Calibri"/>
            <family val="2"/>
          </rPr>
          <t xml:space="preserve">
same as "Carryover"?</t>
        </r>
      </text>
    </comment>
    <comment ref="C165" authorId="0" shapeId="0" xr:uid="{00000000-0006-0000-1100-000002000000}">
      <text>
        <r>
          <rPr>
            <b/>
            <sz val="9"/>
            <color indexed="81"/>
            <rFont val="Calibri"/>
            <family val="2"/>
          </rPr>
          <t>Rebecca Holzworth:</t>
        </r>
        <r>
          <rPr>
            <sz val="9"/>
            <color indexed="81"/>
            <rFont val="Calibri"/>
            <family val="2"/>
          </rPr>
          <t xml:space="preserve">
"Street Improvements" on paper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Pat Walker</author>
    <author>Giulia Lewis</author>
    <author>T Williams</author>
    <author>Rebecca Holzworth</author>
    <author>twill</author>
  </authors>
  <commentList>
    <comment ref="C1" authorId="0" shapeId="0" xr:uid="{00000000-0006-0000-1300-00000C000000}">
      <text>
        <r>
          <rPr>
            <b/>
            <sz val="9"/>
            <color indexed="81"/>
            <rFont val="Tahoma"/>
            <family val="2"/>
          </rPr>
          <t>Pat Walker:</t>
        </r>
        <r>
          <rPr>
            <sz val="9"/>
            <color indexed="81"/>
            <rFont val="Tahoma"/>
            <family val="2"/>
          </rPr>
          <t xml:space="preserve">
Put this in your estimates here.</t>
        </r>
      </text>
    </comment>
    <comment ref="D1" authorId="0" shapeId="0" xr:uid="{BCEC8DB5-4755-476B-8BC0-1157FE21679C}">
      <text>
        <r>
          <rPr>
            <b/>
            <sz val="9"/>
            <color indexed="81"/>
            <rFont val="Tahoma"/>
            <family val="2"/>
          </rPr>
          <t>Pat Walker:</t>
        </r>
        <r>
          <rPr>
            <sz val="9"/>
            <color indexed="81"/>
            <rFont val="Tahoma"/>
            <family val="2"/>
          </rPr>
          <t xml:space="preserve">
Run FS014 for 7-20-3-31-21 and put figures here</t>
        </r>
      </text>
    </comment>
    <comment ref="E1" authorId="0" shapeId="0" xr:uid="{425C408F-162D-4AD9-9F80-612455D8A14D}">
      <text>
        <r>
          <rPr>
            <b/>
            <sz val="9"/>
            <color indexed="81"/>
            <rFont val="Tahoma"/>
            <family val="2"/>
          </rPr>
          <t>Pat Walker:</t>
        </r>
        <r>
          <rPr>
            <sz val="9"/>
            <color indexed="81"/>
            <rFont val="Tahoma"/>
            <family val="2"/>
          </rPr>
          <t xml:space="preserve">
We can talk about this but you will need to estimate out both revenues &amp; epxenses.</t>
        </r>
      </text>
    </comment>
    <comment ref="B13" authorId="1" shapeId="0" xr:uid="{00000000-0006-0000-1300-000012000000}">
      <text>
        <r>
          <rPr>
            <b/>
            <sz val="9"/>
            <color indexed="81"/>
            <rFont val="Tahoma"/>
            <family val="2"/>
          </rPr>
          <t>corrected GL description Mar 2023</t>
        </r>
      </text>
    </comment>
    <comment ref="F17" authorId="2" shapeId="0" xr:uid="{2D3CD798-E6FF-404C-8C9F-1AF50CD82FAE}">
      <text>
        <r>
          <rPr>
            <b/>
            <sz val="9"/>
            <color indexed="81"/>
            <rFont val="Tahoma"/>
            <family val="2"/>
          </rPr>
          <t>T Williams:</t>
        </r>
        <r>
          <rPr>
            <sz val="9"/>
            <color indexed="81"/>
            <rFont val="Tahoma"/>
            <family val="2"/>
          </rPr>
          <t xml:space="preserve">
$1200/MONTH
</t>
        </r>
      </text>
    </comment>
    <comment ref="B26" authorId="3" shapeId="0" xr:uid="{00000000-0006-0000-1300-000017000000}">
      <text>
        <r>
          <rPr>
            <b/>
            <sz val="9"/>
            <color indexed="81"/>
            <rFont val="Calibri"/>
            <family val="2"/>
          </rPr>
          <t>Rebecca Holzworth:</t>
        </r>
        <r>
          <rPr>
            <sz val="9"/>
            <color indexed="81"/>
            <rFont val="Calibri"/>
            <family val="2"/>
          </rPr>
          <t xml:space="preserve">
added row</t>
        </r>
      </text>
    </comment>
    <comment ref="D32" authorId="4" shapeId="0" xr:uid="{BE1214A5-35F2-40A9-8D12-B6F91FCC1977}">
      <text>
        <r>
          <rPr>
            <b/>
            <sz val="9"/>
            <color indexed="81"/>
            <rFont val="Tahoma"/>
            <family val="2"/>
          </rPr>
          <t>twill:</t>
        </r>
        <r>
          <rPr>
            <sz val="9"/>
            <color indexed="81"/>
            <rFont val="Tahoma"/>
            <family val="2"/>
          </rPr>
          <t xml:space="preserve">
$1800/month
</t>
        </r>
      </text>
    </comment>
    <comment ref="F32" authorId="4" shapeId="0" xr:uid="{C6F2CA2B-E70F-49CA-BFA7-32DC8CC9099E}">
      <text>
        <r>
          <rPr>
            <b/>
            <sz val="9"/>
            <color indexed="81"/>
            <rFont val="Tahoma"/>
            <family val="2"/>
          </rPr>
          <t>twill:</t>
        </r>
        <r>
          <rPr>
            <sz val="9"/>
            <color indexed="81"/>
            <rFont val="Tahoma"/>
            <family val="2"/>
          </rPr>
          <t xml:space="preserve">
$800 Lopez and $1000 Las Mach.
</t>
        </r>
      </text>
    </comment>
    <comment ref="F39" authorId="2" shapeId="0" xr:uid="{C86BB68C-03B3-461E-BA42-C902109BD6AB}">
      <text>
        <r>
          <rPr>
            <b/>
            <sz val="9"/>
            <color indexed="81"/>
            <rFont val="Tahoma"/>
            <family val="2"/>
          </rPr>
          <t>T Williams:</t>
        </r>
        <r>
          <rPr>
            <sz val="9"/>
            <color indexed="81"/>
            <rFont val="Tahoma"/>
            <family val="2"/>
          </rPr>
          <t xml:space="preserve">
Credit Card Convenience Fee</t>
        </r>
      </text>
    </comment>
    <comment ref="C48" authorId="0" shapeId="0" xr:uid="{00000000-0006-0000-1300-00002B000000}">
      <text>
        <r>
          <rPr>
            <b/>
            <sz val="9"/>
            <color indexed="81"/>
            <rFont val="Tahoma"/>
            <family val="2"/>
          </rPr>
          <t>Pat Walker:</t>
        </r>
        <r>
          <rPr>
            <sz val="9"/>
            <color indexed="81"/>
            <rFont val="Tahoma"/>
            <family val="2"/>
          </rPr>
          <t xml:space="preserve">
Put this in your estimates here.</t>
        </r>
      </text>
    </comment>
    <comment ref="D48" authorId="0" shapeId="0" xr:uid="{9463322B-DED3-4E53-895A-8A6F823DDB5C}">
      <text>
        <r>
          <rPr>
            <b/>
            <sz val="9"/>
            <color indexed="81"/>
            <rFont val="Tahoma"/>
            <family val="2"/>
          </rPr>
          <t>Pat Walker:</t>
        </r>
        <r>
          <rPr>
            <sz val="9"/>
            <color indexed="81"/>
            <rFont val="Tahoma"/>
            <family val="2"/>
          </rPr>
          <t xml:space="preserve">
Run FS014 for 7-20-3-31-21 and put figures here</t>
        </r>
      </text>
    </comment>
    <comment ref="E48" authorId="0" shapeId="0" xr:uid="{69AA0C0F-F9F3-4848-B20D-074322C413A2}">
      <text>
        <r>
          <rPr>
            <b/>
            <sz val="9"/>
            <color indexed="81"/>
            <rFont val="Tahoma"/>
            <family val="2"/>
          </rPr>
          <t>Pat Walker:</t>
        </r>
        <r>
          <rPr>
            <sz val="9"/>
            <color indexed="81"/>
            <rFont val="Tahoma"/>
            <family val="2"/>
          </rPr>
          <t xml:space="preserve">
We can talk about this but you will need to estimate out both revenues &amp; epxenses.</t>
        </r>
      </text>
    </comment>
    <comment ref="C58" authorId="0" shapeId="0" xr:uid="{00000000-0006-0000-1300-000033000000}">
      <text>
        <r>
          <rPr>
            <b/>
            <sz val="9"/>
            <color indexed="81"/>
            <rFont val="Tahoma"/>
            <family val="2"/>
          </rPr>
          <t>Pat Walker:</t>
        </r>
        <r>
          <rPr>
            <sz val="9"/>
            <color indexed="81"/>
            <rFont val="Tahoma"/>
            <family val="2"/>
          </rPr>
          <t xml:space="preserve">
Put this in your estimates here.</t>
        </r>
      </text>
    </comment>
    <comment ref="D58" authorId="0" shapeId="0" xr:uid="{9C8C1B9D-4453-42E7-AD26-C3EC37685889}">
      <text>
        <r>
          <rPr>
            <b/>
            <sz val="9"/>
            <color indexed="81"/>
            <rFont val="Tahoma"/>
            <family val="2"/>
          </rPr>
          <t>Pat Walker:</t>
        </r>
        <r>
          <rPr>
            <sz val="9"/>
            <color indexed="81"/>
            <rFont val="Tahoma"/>
            <family val="2"/>
          </rPr>
          <t xml:space="preserve">
Run FS014 for 7-20-3-31-21 and put figures here</t>
        </r>
      </text>
    </comment>
    <comment ref="E58" authorId="0" shapeId="0" xr:uid="{CD70C75C-FD15-40AA-AEFE-2BB09D153495}">
      <text>
        <r>
          <rPr>
            <b/>
            <sz val="9"/>
            <color indexed="81"/>
            <rFont val="Tahoma"/>
            <family val="2"/>
          </rPr>
          <t>Pat Walker:</t>
        </r>
        <r>
          <rPr>
            <sz val="9"/>
            <color indexed="81"/>
            <rFont val="Tahoma"/>
            <family val="2"/>
          </rPr>
          <t xml:space="preserve">
We can talk about this but you will need to estimate out both revenues &amp; epxenses.</t>
        </r>
      </text>
    </comment>
    <comment ref="F63" authorId="2" shapeId="0" xr:uid="{3C261B2E-FF59-4062-A2AA-BFFB5D73F7B5}">
      <text>
        <r>
          <rPr>
            <b/>
            <sz val="9"/>
            <color indexed="81"/>
            <rFont val="Tahoma"/>
            <family val="2"/>
          </rPr>
          <t>T Williams:</t>
        </r>
        <r>
          <rPr>
            <sz val="9"/>
            <color indexed="81"/>
            <rFont val="Tahoma"/>
            <family val="2"/>
          </rPr>
          <t xml:space="preserve">
1 COMPUTER
</t>
        </r>
      </text>
    </comment>
    <comment ref="C68" authorId="0" shapeId="0" xr:uid="{00000000-0006-0000-1300-00003B000000}">
      <text>
        <r>
          <rPr>
            <b/>
            <sz val="9"/>
            <color indexed="81"/>
            <rFont val="Tahoma"/>
            <family val="2"/>
          </rPr>
          <t>Pat Walker:</t>
        </r>
        <r>
          <rPr>
            <sz val="9"/>
            <color indexed="81"/>
            <rFont val="Tahoma"/>
            <family val="2"/>
          </rPr>
          <t xml:space="preserve">
Put this in your estimates here.</t>
        </r>
      </text>
    </comment>
    <comment ref="D68" authorId="0" shapeId="0" xr:uid="{977D4C18-581A-40A7-8433-B0FA3C5E9C91}">
      <text>
        <r>
          <rPr>
            <b/>
            <sz val="9"/>
            <color indexed="81"/>
            <rFont val="Tahoma"/>
            <family val="2"/>
          </rPr>
          <t>Pat Walker:</t>
        </r>
        <r>
          <rPr>
            <sz val="9"/>
            <color indexed="81"/>
            <rFont val="Tahoma"/>
            <family val="2"/>
          </rPr>
          <t xml:space="preserve">
Run FS014 for 7-20-3-31-21 and put figures here</t>
        </r>
      </text>
    </comment>
    <comment ref="E68" authorId="0" shapeId="0" xr:uid="{3AF7A91F-5179-4E24-BCE7-27DB4577DE84}">
      <text>
        <r>
          <rPr>
            <b/>
            <sz val="9"/>
            <color indexed="81"/>
            <rFont val="Tahoma"/>
            <family val="2"/>
          </rPr>
          <t>Pat Walker:</t>
        </r>
        <r>
          <rPr>
            <sz val="9"/>
            <color indexed="81"/>
            <rFont val="Tahoma"/>
            <family val="2"/>
          </rPr>
          <t xml:space="preserve">
We can talk about this but you will need to estimate out both revenues &amp; epxenses.</t>
        </r>
      </text>
    </comment>
    <comment ref="F73" authorId="2" shapeId="0" xr:uid="{EC2FC439-6031-43C4-B91A-EE1A2D1397F4}">
      <text>
        <r>
          <rPr>
            <b/>
            <sz val="9"/>
            <color indexed="81"/>
            <rFont val="Tahoma"/>
            <family val="2"/>
          </rPr>
          <t>T Williams:</t>
        </r>
        <r>
          <rPr>
            <sz val="9"/>
            <color indexed="81"/>
            <rFont val="Tahoma"/>
            <family val="2"/>
          </rPr>
          <t xml:space="preserve">
3 computer town hall
</t>
        </r>
      </text>
    </comment>
    <comment ref="C97" authorId="0" shapeId="0" xr:uid="{00000000-0006-0000-1300-000048000000}">
      <text>
        <r>
          <rPr>
            <b/>
            <sz val="9"/>
            <color indexed="81"/>
            <rFont val="Tahoma"/>
            <family val="2"/>
          </rPr>
          <t>Pat Walker:</t>
        </r>
        <r>
          <rPr>
            <sz val="9"/>
            <color indexed="81"/>
            <rFont val="Tahoma"/>
            <family val="2"/>
          </rPr>
          <t xml:space="preserve">
Put this in your estimates here.</t>
        </r>
      </text>
    </comment>
    <comment ref="D97" authorId="0" shapeId="0" xr:uid="{E8096538-7880-4237-B5F8-55DB3663EAEC}">
      <text>
        <r>
          <rPr>
            <b/>
            <sz val="9"/>
            <color indexed="81"/>
            <rFont val="Tahoma"/>
            <family val="2"/>
          </rPr>
          <t>Pat Walker:</t>
        </r>
        <r>
          <rPr>
            <sz val="9"/>
            <color indexed="81"/>
            <rFont val="Tahoma"/>
            <family val="2"/>
          </rPr>
          <t xml:space="preserve">
Run FS014 for 7-20-3-31-21 and put figures here</t>
        </r>
      </text>
    </comment>
    <comment ref="E97" authorId="0" shapeId="0" xr:uid="{69E61540-08CF-4DDA-BA10-82161A129F9B}">
      <text>
        <r>
          <rPr>
            <b/>
            <sz val="9"/>
            <color indexed="81"/>
            <rFont val="Tahoma"/>
            <family val="2"/>
          </rPr>
          <t>Pat Walker:</t>
        </r>
        <r>
          <rPr>
            <sz val="9"/>
            <color indexed="81"/>
            <rFont val="Tahoma"/>
            <family val="2"/>
          </rPr>
          <t xml:space="preserve">
We can talk about this but you will need to estimate out both revenues &amp; epxenses.</t>
        </r>
      </text>
    </comment>
    <comment ref="C115" authorId="0" shapeId="0" xr:uid="{00000000-0006-0000-1300-000053000000}">
      <text>
        <r>
          <rPr>
            <b/>
            <sz val="9"/>
            <color indexed="81"/>
            <rFont val="Tahoma"/>
            <family val="2"/>
          </rPr>
          <t>Pat Walker:</t>
        </r>
        <r>
          <rPr>
            <sz val="9"/>
            <color indexed="81"/>
            <rFont val="Tahoma"/>
            <family val="2"/>
          </rPr>
          <t xml:space="preserve">
Put this in your estimates here.</t>
        </r>
      </text>
    </comment>
    <comment ref="D115" authorId="0" shapeId="0" xr:uid="{4C8A2EDE-CE71-466C-9AD9-6A8DD54DC1BA}">
      <text>
        <r>
          <rPr>
            <b/>
            <sz val="9"/>
            <color indexed="81"/>
            <rFont val="Tahoma"/>
            <family val="2"/>
          </rPr>
          <t>Pat Walker:</t>
        </r>
        <r>
          <rPr>
            <sz val="9"/>
            <color indexed="81"/>
            <rFont val="Tahoma"/>
            <family val="2"/>
          </rPr>
          <t xml:space="preserve">
Run FS014 for 7-20-3-31-21 and put figures here</t>
        </r>
      </text>
    </comment>
    <comment ref="E115" authorId="0" shapeId="0" xr:uid="{3E8CEEA3-22E4-46EB-8A76-2D0A87E468DA}">
      <text>
        <r>
          <rPr>
            <b/>
            <sz val="9"/>
            <color indexed="81"/>
            <rFont val="Tahoma"/>
            <family val="2"/>
          </rPr>
          <t>Pat Walker:</t>
        </r>
        <r>
          <rPr>
            <sz val="9"/>
            <color indexed="81"/>
            <rFont val="Tahoma"/>
            <family val="2"/>
          </rPr>
          <t xml:space="preserve">
We can talk about this but you will need to estimate out both revenues &amp; epxenses.</t>
        </r>
      </text>
    </comment>
    <comment ref="F119" authorId="2" shapeId="0" xr:uid="{24A27D7D-1C68-4952-BD45-B42C5920CDA3}">
      <text>
        <r>
          <rPr>
            <b/>
            <sz val="9"/>
            <color indexed="81"/>
            <rFont val="Tahoma"/>
            <family val="2"/>
          </rPr>
          <t>T Williams:</t>
        </r>
        <r>
          <rPr>
            <sz val="9"/>
            <color indexed="81"/>
            <rFont val="Tahoma"/>
            <family val="2"/>
          </rPr>
          <t xml:space="preserve">
$4000/month plus land use attorney $22,000</t>
        </r>
      </text>
    </comment>
    <comment ref="C123" authorId="0" shapeId="0" xr:uid="{00000000-0006-0000-1300-00005B000000}">
      <text>
        <r>
          <rPr>
            <b/>
            <sz val="9"/>
            <color indexed="81"/>
            <rFont val="Tahoma"/>
            <family val="2"/>
          </rPr>
          <t>Pat Walker:</t>
        </r>
        <r>
          <rPr>
            <sz val="9"/>
            <color indexed="81"/>
            <rFont val="Tahoma"/>
            <family val="2"/>
          </rPr>
          <t xml:space="preserve">
Put this in your estimates here.</t>
        </r>
      </text>
    </comment>
    <comment ref="D123" authorId="0" shapeId="0" xr:uid="{C8B9C494-9D88-4375-B533-DF985944C1B0}">
      <text>
        <r>
          <rPr>
            <b/>
            <sz val="9"/>
            <color indexed="81"/>
            <rFont val="Tahoma"/>
            <family val="2"/>
          </rPr>
          <t>Pat Walker:</t>
        </r>
        <r>
          <rPr>
            <sz val="9"/>
            <color indexed="81"/>
            <rFont val="Tahoma"/>
            <family val="2"/>
          </rPr>
          <t xml:space="preserve">
Run FS014 for 7-20-3-31-21 and put figures here</t>
        </r>
      </text>
    </comment>
    <comment ref="E123" authorId="0" shapeId="0" xr:uid="{C534652A-1D07-46B5-8D1A-94B6621A2DC2}">
      <text>
        <r>
          <rPr>
            <b/>
            <sz val="9"/>
            <color indexed="81"/>
            <rFont val="Tahoma"/>
            <family val="2"/>
          </rPr>
          <t>Pat Walker:</t>
        </r>
        <r>
          <rPr>
            <sz val="9"/>
            <color indexed="81"/>
            <rFont val="Tahoma"/>
            <family val="2"/>
          </rPr>
          <t xml:space="preserve">
We can talk about this but you will need to estimate out both revenues &amp; epxenses.</t>
        </r>
      </text>
    </comment>
    <comment ref="F127" authorId="2" shapeId="0" xr:uid="{08156EFC-CAC4-4E9C-BF7A-1D7DFE9DD508}">
      <text>
        <r>
          <rPr>
            <b/>
            <sz val="9"/>
            <color indexed="81"/>
            <rFont val="Tahoma"/>
            <family val="2"/>
          </rPr>
          <t>T Williams:</t>
        </r>
        <r>
          <rPr>
            <sz val="9"/>
            <color indexed="81"/>
            <rFont val="Tahoma"/>
            <family val="2"/>
          </rPr>
          <t xml:space="preserve">
146450 PSPRS @81.62%
22780 FICA @7.65%
16000 WC</t>
        </r>
      </text>
    </comment>
    <comment ref="F137" authorId="2" shapeId="0" xr:uid="{6668F040-CCF7-4092-835E-8509253FF441}">
      <text>
        <r>
          <rPr>
            <b/>
            <sz val="9"/>
            <color indexed="81"/>
            <rFont val="Tahoma"/>
            <family val="2"/>
          </rPr>
          <t>T Williams:</t>
        </r>
        <r>
          <rPr>
            <sz val="9"/>
            <color indexed="81"/>
            <rFont val="Tahoma"/>
            <family val="2"/>
          </rPr>
          <t xml:space="preserve">
Roof Repair</t>
        </r>
      </text>
    </comment>
    <comment ref="F143" authorId="2" shapeId="0" xr:uid="{BDF1090B-FF5C-4005-ACC3-403BB62E0908}">
      <text>
        <r>
          <rPr>
            <b/>
            <sz val="9"/>
            <color indexed="81"/>
            <rFont val="Tahoma"/>
            <family val="2"/>
          </rPr>
          <t>T Williams:</t>
        </r>
        <r>
          <rPr>
            <sz val="9"/>
            <color indexed="81"/>
            <rFont val="Tahoma"/>
            <family val="2"/>
          </rPr>
          <t xml:space="preserve">
Additional vehicles
</t>
        </r>
      </text>
    </comment>
    <comment ref="F146" authorId="2" shapeId="0" xr:uid="{3A90A90B-42D9-480D-B879-9AE667AE233B}">
      <text>
        <r>
          <rPr>
            <b/>
            <sz val="9"/>
            <color indexed="81"/>
            <rFont val="Tahoma"/>
            <family val="2"/>
          </rPr>
          <t>T Williams:</t>
        </r>
        <r>
          <rPr>
            <sz val="9"/>
            <color indexed="81"/>
            <rFont val="Tahoma"/>
            <family val="2"/>
          </rPr>
          <t xml:space="preserve">
National Night Out
</t>
        </r>
      </text>
    </comment>
    <comment ref="F152" authorId="2" shapeId="0" xr:uid="{5C8129D7-DF90-4F14-BDFA-0CB970C22A0C}">
      <text>
        <r>
          <rPr>
            <b/>
            <sz val="9"/>
            <color indexed="81"/>
            <rFont val="Tahoma"/>
            <family val="2"/>
          </rPr>
          <t>T Williams:</t>
        </r>
        <r>
          <rPr>
            <sz val="9"/>
            <color indexed="81"/>
            <rFont val="Tahoma"/>
            <family val="2"/>
          </rPr>
          <t xml:space="preserve">
City Dispatch Fee</t>
        </r>
      </text>
    </comment>
    <comment ref="C155" authorId="0" shapeId="0" xr:uid="{00000000-0006-0000-1300-00006D000000}">
      <text>
        <r>
          <rPr>
            <b/>
            <sz val="9"/>
            <color indexed="81"/>
            <rFont val="Tahoma"/>
            <family val="2"/>
          </rPr>
          <t>Pat Walker:</t>
        </r>
        <r>
          <rPr>
            <sz val="9"/>
            <color indexed="81"/>
            <rFont val="Tahoma"/>
            <family val="2"/>
          </rPr>
          <t xml:space="preserve">
Put this in your estimates here.</t>
        </r>
      </text>
    </comment>
    <comment ref="D155" authorId="0" shapeId="0" xr:uid="{E40D804A-7FE3-4116-9776-983E0C1539EF}">
      <text>
        <r>
          <rPr>
            <b/>
            <sz val="9"/>
            <color indexed="81"/>
            <rFont val="Tahoma"/>
            <family val="2"/>
          </rPr>
          <t>Pat Walker:</t>
        </r>
        <r>
          <rPr>
            <sz val="9"/>
            <color indexed="81"/>
            <rFont val="Tahoma"/>
            <family val="2"/>
          </rPr>
          <t xml:space="preserve">
Run FS014 for 7-20-3-31-21 and put figures here</t>
        </r>
      </text>
    </comment>
    <comment ref="E155" authorId="0" shapeId="0" xr:uid="{64D74968-780F-4DCF-ADEC-6155B0E90B3C}">
      <text>
        <r>
          <rPr>
            <b/>
            <sz val="9"/>
            <color indexed="81"/>
            <rFont val="Tahoma"/>
            <family val="2"/>
          </rPr>
          <t>Pat Walker:</t>
        </r>
        <r>
          <rPr>
            <sz val="9"/>
            <color indexed="81"/>
            <rFont val="Tahoma"/>
            <family val="2"/>
          </rPr>
          <t xml:space="preserve">
We can talk about this but you will need to estimate out both revenues &amp; epxenses.</t>
        </r>
      </text>
    </comment>
    <comment ref="C172" authorId="0" shapeId="0" xr:uid="{00000000-0006-0000-1300-00007A000000}">
      <text>
        <r>
          <rPr>
            <b/>
            <sz val="9"/>
            <color indexed="81"/>
            <rFont val="Tahoma"/>
            <family val="2"/>
          </rPr>
          <t>Pat Walker:</t>
        </r>
        <r>
          <rPr>
            <sz val="9"/>
            <color indexed="81"/>
            <rFont val="Tahoma"/>
            <family val="2"/>
          </rPr>
          <t xml:space="preserve">
Put this in your estimates here.</t>
        </r>
      </text>
    </comment>
    <comment ref="D172" authorId="0" shapeId="0" xr:uid="{1946A0B8-7C3F-482B-96D2-CCF8B1C158A8}">
      <text>
        <r>
          <rPr>
            <b/>
            <sz val="9"/>
            <color indexed="81"/>
            <rFont val="Tahoma"/>
            <family val="2"/>
          </rPr>
          <t>Pat Walker:</t>
        </r>
        <r>
          <rPr>
            <sz val="9"/>
            <color indexed="81"/>
            <rFont val="Tahoma"/>
            <family val="2"/>
          </rPr>
          <t xml:space="preserve">
Run FS014 for 7-20-3-31-21 and put figures here</t>
        </r>
      </text>
    </comment>
    <comment ref="E172" authorId="0" shapeId="0" xr:uid="{887CB3A1-8F24-4AA6-9757-552933EA8365}">
      <text>
        <r>
          <rPr>
            <b/>
            <sz val="9"/>
            <color indexed="81"/>
            <rFont val="Tahoma"/>
            <family val="2"/>
          </rPr>
          <t>Pat Walker:</t>
        </r>
        <r>
          <rPr>
            <sz val="9"/>
            <color indexed="81"/>
            <rFont val="Tahoma"/>
            <family val="2"/>
          </rPr>
          <t xml:space="preserve">
We can talk about this but you will need to estimate out both revenues &amp; epxenses.</t>
        </r>
      </text>
    </comment>
    <comment ref="C177" authorId="0" shapeId="0" xr:uid="{00000000-0006-0000-1300-000082000000}">
      <text>
        <r>
          <rPr>
            <b/>
            <sz val="9"/>
            <color indexed="81"/>
            <rFont val="Tahoma"/>
            <family val="2"/>
          </rPr>
          <t>Pat Walker:</t>
        </r>
        <r>
          <rPr>
            <sz val="9"/>
            <color indexed="81"/>
            <rFont val="Tahoma"/>
            <family val="2"/>
          </rPr>
          <t xml:space="preserve">
Put this in your estimates here.</t>
        </r>
      </text>
    </comment>
    <comment ref="D177" authorId="0" shapeId="0" xr:uid="{8747F94C-F201-4A4C-BA0A-26B39BB81D8B}">
      <text>
        <r>
          <rPr>
            <b/>
            <sz val="9"/>
            <color indexed="81"/>
            <rFont val="Tahoma"/>
            <family val="2"/>
          </rPr>
          <t>Pat Walker:</t>
        </r>
        <r>
          <rPr>
            <sz val="9"/>
            <color indexed="81"/>
            <rFont val="Tahoma"/>
            <family val="2"/>
          </rPr>
          <t xml:space="preserve">
Run FS014 for 7-20-3-31-21 and put figures here</t>
        </r>
      </text>
    </comment>
    <comment ref="E177" authorId="0" shapeId="0" xr:uid="{40DB6275-2C4B-46B7-8235-3B46B3A7F4D3}">
      <text>
        <r>
          <rPr>
            <b/>
            <sz val="9"/>
            <color indexed="81"/>
            <rFont val="Tahoma"/>
            <family val="2"/>
          </rPr>
          <t>Pat Walker:</t>
        </r>
        <r>
          <rPr>
            <sz val="9"/>
            <color indexed="81"/>
            <rFont val="Tahoma"/>
            <family val="2"/>
          </rPr>
          <t xml:space="preserve">
We can talk about this but you will need to estimate out both revenues &amp; epxenses.</t>
        </r>
      </text>
    </comment>
    <comment ref="F187" authorId="2" shapeId="0" xr:uid="{363E287F-28F7-4F8A-8610-34DA081883A7}">
      <text>
        <r>
          <rPr>
            <b/>
            <sz val="9"/>
            <color indexed="81"/>
            <rFont val="Tahoma"/>
            <family val="2"/>
          </rPr>
          <t>T Williams:</t>
        </r>
        <r>
          <rPr>
            <sz val="9"/>
            <color indexed="81"/>
            <rFont val="Tahoma"/>
            <family val="2"/>
          </rPr>
          <t xml:space="preserve">
</t>
        </r>
      </text>
    </comment>
    <comment ref="F194" authorId="2" shapeId="0" xr:uid="{FE42BE1E-2E3A-4AAD-BD0F-AE5B931B66A3}">
      <text>
        <r>
          <rPr>
            <b/>
            <sz val="9"/>
            <color indexed="81"/>
            <rFont val="Tahoma"/>
            <family val="2"/>
          </rPr>
          <t>T Williams:</t>
        </r>
        <r>
          <rPr>
            <sz val="9"/>
            <color indexed="81"/>
            <rFont val="Tahoma"/>
            <family val="2"/>
          </rPr>
          <t xml:space="preserve">
Repairs to Tools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Pat Walker</author>
  </authors>
  <commentList>
    <comment ref="C1" authorId="0" shapeId="0" xr:uid="{00000000-0006-0000-1600-000009000000}">
      <text>
        <r>
          <rPr>
            <b/>
            <sz val="9"/>
            <color indexed="81"/>
            <rFont val="Tahoma"/>
            <family val="2"/>
          </rPr>
          <t>Pat Walker:</t>
        </r>
        <r>
          <rPr>
            <sz val="9"/>
            <color indexed="81"/>
            <rFont val="Tahoma"/>
            <family val="2"/>
          </rPr>
          <t xml:space="preserve">
Put this in your estimates here.</t>
        </r>
      </text>
    </comment>
    <comment ref="D1" authorId="0" shapeId="0" xr:uid="{F8542430-35A2-43C6-B861-FBA4D8C731C8}">
      <text>
        <r>
          <rPr>
            <b/>
            <sz val="9"/>
            <color indexed="81"/>
            <rFont val="Tahoma"/>
            <family val="2"/>
          </rPr>
          <t>Pat Walker:</t>
        </r>
        <r>
          <rPr>
            <sz val="9"/>
            <color indexed="81"/>
            <rFont val="Tahoma"/>
            <family val="2"/>
          </rPr>
          <t xml:space="preserve">
Run FS014 for 7-20-3-31-21 and put figures here</t>
        </r>
      </text>
    </comment>
    <comment ref="E1" authorId="0" shapeId="0" xr:uid="{A7511A55-6318-45A9-B1DE-2D8F60934CC5}">
      <text>
        <r>
          <rPr>
            <b/>
            <sz val="9"/>
            <color indexed="81"/>
            <rFont val="Tahoma"/>
            <family val="2"/>
          </rPr>
          <t>Pat Walker:</t>
        </r>
        <r>
          <rPr>
            <sz val="9"/>
            <color indexed="81"/>
            <rFont val="Tahoma"/>
            <family val="2"/>
          </rPr>
          <t xml:space="preserve">
We can talk about this but you will need to estimate out both revenues &amp; epxenses.</t>
        </r>
      </text>
    </comment>
    <comment ref="F1" authorId="0" shapeId="0" xr:uid="{A30C69DC-46E6-40CD-B4EB-518F7FC179B7}">
      <text>
        <r>
          <rPr>
            <b/>
            <sz val="9"/>
            <color indexed="81"/>
            <rFont val="Tahoma"/>
            <family val="2"/>
          </rPr>
          <t>Pat Walker:</t>
        </r>
        <r>
          <rPr>
            <sz val="9"/>
            <color indexed="81"/>
            <rFont val="Tahoma"/>
            <family val="2"/>
          </rPr>
          <t xml:space="preserve">
Put this in your estimates here.</t>
        </r>
      </text>
    </comment>
    <comment ref="C9" authorId="0" shapeId="0" xr:uid="{00000000-0006-0000-1600-000011000000}">
      <text>
        <r>
          <rPr>
            <b/>
            <sz val="9"/>
            <color indexed="81"/>
            <rFont val="Tahoma"/>
            <family val="2"/>
          </rPr>
          <t>Pat Walker:</t>
        </r>
        <r>
          <rPr>
            <sz val="9"/>
            <color indexed="81"/>
            <rFont val="Tahoma"/>
            <family val="2"/>
          </rPr>
          <t xml:space="preserve">
Put this in your estimates here.</t>
        </r>
      </text>
    </comment>
    <comment ref="D9" authorId="0" shapeId="0" xr:uid="{C22F523C-A375-4EDF-9735-1F5136EA9990}">
      <text>
        <r>
          <rPr>
            <b/>
            <sz val="9"/>
            <color indexed="81"/>
            <rFont val="Tahoma"/>
            <family val="2"/>
          </rPr>
          <t>Pat Walker:</t>
        </r>
        <r>
          <rPr>
            <sz val="9"/>
            <color indexed="81"/>
            <rFont val="Tahoma"/>
            <family val="2"/>
          </rPr>
          <t xml:space="preserve">
Run FS014 for 7-20-3-31-21 and put figures here</t>
        </r>
      </text>
    </comment>
    <comment ref="E9" authorId="0" shapeId="0" xr:uid="{3D0F6827-7530-4E56-92E9-4D20A78EEFAE}">
      <text>
        <r>
          <rPr>
            <b/>
            <sz val="9"/>
            <color indexed="81"/>
            <rFont val="Tahoma"/>
            <family val="2"/>
          </rPr>
          <t>Pat Walker:</t>
        </r>
        <r>
          <rPr>
            <sz val="9"/>
            <color indexed="81"/>
            <rFont val="Tahoma"/>
            <family val="2"/>
          </rPr>
          <t xml:space="preserve">
We can talk about this but you will need to estimate out both revenues &amp; epxenses.</t>
        </r>
      </text>
    </comment>
    <comment ref="F9" authorId="0" shapeId="0" xr:uid="{08F714A1-F31E-4CAE-B82C-9CC4B89CB384}">
      <text>
        <r>
          <rPr>
            <b/>
            <sz val="9"/>
            <color indexed="81"/>
            <rFont val="Tahoma"/>
            <family val="2"/>
          </rPr>
          <t>Pat Walker:</t>
        </r>
        <r>
          <rPr>
            <sz val="9"/>
            <color indexed="81"/>
            <rFont val="Tahoma"/>
            <family val="2"/>
          </rPr>
          <t xml:space="preserve">
Put this in your estimates here.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Pat Walker</author>
    <author>Rebecca Holzworth</author>
  </authors>
  <commentList>
    <comment ref="C1" authorId="0" shapeId="0" xr:uid="{00000000-0006-0000-1700-000009000000}">
      <text>
        <r>
          <rPr>
            <b/>
            <sz val="9"/>
            <color indexed="81"/>
            <rFont val="Tahoma"/>
            <family val="2"/>
          </rPr>
          <t>Pat Walker:</t>
        </r>
        <r>
          <rPr>
            <sz val="9"/>
            <color indexed="81"/>
            <rFont val="Tahoma"/>
            <family val="2"/>
          </rPr>
          <t xml:space="preserve">
Put this in your estimates here.</t>
        </r>
      </text>
    </comment>
    <comment ref="D1" authorId="0" shapeId="0" xr:uid="{898A8D9D-F987-4E16-B764-152AA6E0424A}">
      <text>
        <r>
          <rPr>
            <b/>
            <sz val="9"/>
            <color indexed="81"/>
            <rFont val="Tahoma"/>
            <family val="2"/>
          </rPr>
          <t>Pat Walker:</t>
        </r>
        <r>
          <rPr>
            <sz val="9"/>
            <color indexed="81"/>
            <rFont val="Tahoma"/>
            <family val="2"/>
          </rPr>
          <t xml:space="preserve">
Run FS014 for 7-20-3-31-21 and put figures here</t>
        </r>
      </text>
    </comment>
    <comment ref="E1" authorId="0" shapeId="0" xr:uid="{DE46E8CE-1B70-4956-A06E-BC423F7FDA37}">
      <text>
        <r>
          <rPr>
            <b/>
            <sz val="9"/>
            <color indexed="81"/>
            <rFont val="Tahoma"/>
            <family val="2"/>
          </rPr>
          <t>Pat Walker:</t>
        </r>
        <r>
          <rPr>
            <sz val="9"/>
            <color indexed="81"/>
            <rFont val="Tahoma"/>
            <family val="2"/>
          </rPr>
          <t xml:space="preserve">
We can talk about this but you will need to estimate out both revenues &amp; epxenses.</t>
        </r>
      </text>
    </comment>
    <comment ref="F1" authorId="0" shapeId="0" xr:uid="{C309F2BB-9235-4A34-BAC8-629A19455AF7}">
      <text>
        <r>
          <rPr>
            <b/>
            <sz val="9"/>
            <color indexed="81"/>
            <rFont val="Tahoma"/>
            <family val="2"/>
          </rPr>
          <t>Pat Walker:</t>
        </r>
        <r>
          <rPr>
            <sz val="9"/>
            <color indexed="81"/>
            <rFont val="Tahoma"/>
            <family val="2"/>
          </rPr>
          <t xml:space="preserve">
Put this in your estimates here.</t>
        </r>
      </text>
    </comment>
    <comment ref="B5" authorId="1" shapeId="0" xr:uid="{00000000-0006-0000-1700-00000A000000}">
      <text>
        <r>
          <rPr>
            <b/>
            <sz val="9"/>
            <color indexed="81"/>
            <rFont val="Calibri"/>
            <family val="2"/>
          </rPr>
          <t>Rebecca Holzworth:</t>
        </r>
        <r>
          <rPr>
            <sz val="9"/>
            <color indexed="81"/>
            <rFont val="Calibri"/>
            <family val="2"/>
          </rPr>
          <t xml:space="preserve">
same as "Carryover"?</t>
        </r>
      </text>
    </comment>
    <comment ref="C13" authorId="0" shapeId="0" xr:uid="{00000000-0006-0000-1700-000012000000}">
      <text>
        <r>
          <rPr>
            <b/>
            <sz val="9"/>
            <color indexed="81"/>
            <rFont val="Tahoma"/>
            <family val="2"/>
          </rPr>
          <t>Pat Walker:</t>
        </r>
        <r>
          <rPr>
            <sz val="9"/>
            <color indexed="81"/>
            <rFont val="Tahoma"/>
            <family val="2"/>
          </rPr>
          <t xml:space="preserve">
Put this in your estimates here.</t>
        </r>
      </text>
    </comment>
    <comment ref="D13" authorId="0" shapeId="0" xr:uid="{CA8C8894-3B14-41F2-A208-C7CF3B25450F}">
      <text>
        <r>
          <rPr>
            <b/>
            <sz val="9"/>
            <color indexed="81"/>
            <rFont val="Tahoma"/>
            <family val="2"/>
          </rPr>
          <t>Pat Walker:</t>
        </r>
        <r>
          <rPr>
            <sz val="9"/>
            <color indexed="81"/>
            <rFont val="Tahoma"/>
            <family val="2"/>
          </rPr>
          <t xml:space="preserve">
Run FS014 for 7-20-3-31-21 and put figures here</t>
        </r>
      </text>
    </comment>
    <comment ref="E13" authorId="0" shapeId="0" xr:uid="{B26A9EE6-3451-45F3-B659-EB222B1AFEA5}">
      <text>
        <r>
          <rPr>
            <b/>
            <sz val="9"/>
            <color indexed="81"/>
            <rFont val="Tahoma"/>
            <family val="2"/>
          </rPr>
          <t>Pat Walker:</t>
        </r>
        <r>
          <rPr>
            <sz val="9"/>
            <color indexed="81"/>
            <rFont val="Tahoma"/>
            <family val="2"/>
          </rPr>
          <t xml:space="preserve">
We can talk about this but you will need to estimate out both revenues &amp; epxenses.</t>
        </r>
      </text>
    </comment>
    <comment ref="F13" authorId="0" shapeId="0" xr:uid="{8D7B606E-4348-442F-82B9-F367DCE9F185}">
      <text>
        <r>
          <rPr>
            <b/>
            <sz val="9"/>
            <color indexed="81"/>
            <rFont val="Tahoma"/>
            <family val="2"/>
          </rPr>
          <t>Pat Walker:</t>
        </r>
        <r>
          <rPr>
            <sz val="9"/>
            <color indexed="81"/>
            <rFont val="Tahoma"/>
            <family val="2"/>
          </rPr>
          <t xml:space="preserve">
Put this in your estimates here.</t>
        </r>
      </text>
    </comment>
    <comment ref="B14" authorId="1" shapeId="0" xr:uid="{00000000-0006-0000-1700-000013000000}">
      <text>
        <r>
          <rPr>
            <b/>
            <sz val="9"/>
            <color indexed="81"/>
            <rFont val="Calibri"/>
            <family val="2"/>
          </rPr>
          <t>Rebecca Holzworth:</t>
        </r>
        <r>
          <rPr>
            <sz val="9"/>
            <color indexed="81"/>
            <rFont val="Calibri"/>
            <family val="2"/>
          </rPr>
          <t xml:space="preserve">
Donn't see any accounts from paper on this spreadsheet</t>
        </r>
      </text>
    </comment>
    <comment ref="A15" authorId="1" shapeId="0" xr:uid="{00000000-0006-0000-1700-000014000000}">
      <text>
        <r>
          <rPr>
            <b/>
            <sz val="9"/>
            <color indexed="81"/>
            <rFont val="Calibri"/>
            <family val="2"/>
          </rPr>
          <t>Rebecca Holzworth:
why does this start with "04-"?</t>
        </r>
      </text>
    </comment>
    <comment ref="B26" authorId="1" shapeId="0" xr:uid="{00000000-0006-0000-1700-000015000000}">
      <text>
        <r>
          <rPr>
            <b/>
            <sz val="9"/>
            <color indexed="81"/>
            <rFont val="Calibri"/>
            <family val="2"/>
          </rPr>
          <t>Rebecca Holzworth:</t>
        </r>
        <r>
          <rPr>
            <sz val="9"/>
            <color indexed="81"/>
            <rFont val="Calibri"/>
            <family val="2"/>
          </rPr>
          <t xml:space="preserve">
"Street Improvements" on paper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Pat Walker</author>
    <author>T Williams</author>
  </authors>
  <commentList>
    <comment ref="C1" authorId="0" shapeId="0" xr:uid="{00000000-0006-0000-1B00-000008000000}">
      <text>
        <r>
          <rPr>
            <b/>
            <sz val="9"/>
            <color indexed="81"/>
            <rFont val="Tahoma"/>
            <family val="2"/>
          </rPr>
          <t>Pat Walker:</t>
        </r>
        <r>
          <rPr>
            <sz val="9"/>
            <color indexed="81"/>
            <rFont val="Tahoma"/>
            <family val="2"/>
          </rPr>
          <t xml:space="preserve">
Put this in your estimates here.</t>
        </r>
      </text>
    </comment>
    <comment ref="D1" authorId="0" shapeId="0" xr:uid="{5D4BF762-C833-49A8-B2C2-AEBBE0DD3D85}">
      <text>
        <r>
          <rPr>
            <b/>
            <sz val="9"/>
            <color indexed="81"/>
            <rFont val="Tahoma"/>
            <family val="2"/>
          </rPr>
          <t>Pat Walker:</t>
        </r>
        <r>
          <rPr>
            <sz val="9"/>
            <color indexed="81"/>
            <rFont val="Tahoma"/>
            <family val="2"/>
          </rPr>
          <t xml:space="preserve">
Run FS014 for 7-20-3-31-21 and put figures here</t>
        </r>
      </text>
    </comment>
    <comment ref="E1" authorId="0" shapeId="0" xr:uid="{576DE595-3932-4B09-BEFE-2632ADF68191}">
      <text>
        <r>
          <rPr>
            <b/>
            <sz val="9"/>
            <color indexed="81"/>
            <rFont val="Tahoma"/>
            <family val="2"/>
          </rPr>
          <t>Pat Walker:</t>
        </r>
        <r>
          <rPr>
            <sz val="9"/>
            <color indexed="81"/>
            <rFont val="Tahoma"/>
            <family val="2"/>
          </rPr>
          <t xml:space="preserve">
We can talk about this but you will need to estimate out both revenues &amp; epxenses.</t>
        </r>
      </text>
    </comment>
    <comment ref="F1" authorId="0" shapeId="0" xr:uid="{E5CF0C5F-1D93-45B6-9F61-36AB45CEA98D}">
      <text>
        <r>
          <rPr>
            <b/>
            <sz val="9"/>
            <color indexed="81"/>
            <rFont val="Tahoma"/>
            <family val="2"/>
          </rPr>
          <t>Pat Walker:</t>
        </r>
        <r>
          <rPr>
            <sz val="9"/>
            <color indexed="81"/>
            <rFont val="Tahoma"/>
            <family val="2"/>
          </rPr>
          <t xml:space="preserve">
Put this in your estimates here.</t>
        </r>
      </text>
    </comment>
    <comment ref="F11" authorId="1" shapeId="0" xr:uid="{7EBE8571-0659-4359-9892-3A31B6DFC881}">
      <text>
        <r>
          <rPr>
            <b/>
            <sz val="9"/>
            <color indexed="81"/>
            <rFont val="Tahoma"/>
            <family val="2"/>
          </rPr>
          <t>T Williams:</t>
        </r>
        <r>
          <rPr>
            <sz val="9"/>
            <color indexed="81"/>
            <rFont val="Tahoma"/>
            <family val="2"/>
          </rPr>
          <t xml:space="preserve">
Original grant $60k being repaid @$12/year for 5 years
</t>
        </r>
      </text>
    </comment>
    <comment ref="C14" authorId="0" shapeId="0" xr:uid="{00000000-0006-0000-1B00-00000E000000}">
      <text>
        <r>
          <rPr>
            <b/>
            <sz val="9"/>
            <color indexed="81"/>
            <rFont val="Tahoma"/>
            <family val="2"/>
          </rPr>
          <t>Pat Walker:</t>
        </r>
        <r>
          <rPr>
            <sz val="9"/>
            <color indexed="81"/>
            <rFont val="Tahoma"/>
            <family val="2"/>
          </rPr>
          <t xml:space="preserve">
Put this in your estimates here.</t>
        </r>
      </text>
    </comment>
    <comment ref="D14" authorId="0" shapeId="0" xr:uid="{D2913C4E-8C9C-440F-94B0-3DDEBD17D109}">
      <text>
        <r>
          <rPr>
            <b/>
            <sz val="9"/>
            <color indexed="81"/>
            <rFont val="Tahoma"/>
            <family val="2"/>
          </rPr>
          <t>Pat Walker:</t>
        </r>
        <r>
          <rPr>
            <sz val="9"/>
            <color indexed="81"/>
            <rFont val="Tahoma"/>
            <family val="2"/>
          </rPr>
          <t xml:space="preserve">
Run FS014 for 7-20-3-31-21 and put figures here</t>
        </r>
      </text>
    </comment>
    <comment ref="E14" authorId="0" shapeId="0" xr:uid="{B7DDA5BC-B656-470A-A3A5-A8DA920884E0}">
      <text>
        <r>
          <rPr>
            <b/>
            <sz val="9"/>
            <color indexed="81"/>
            <rFont val="Tahoma"/>
            <family val="2"/>
          </rPr>
          <t>Pat Walker:</t>
        </r>
        <r>
          <rPr>
            <sz val="9"/>
            <color indexed="81"/>
            <rFont val="Tahoma"/>
            <family val="2"/>
          </rPr>
          <t xml:space="preserve">
We can talk about this but you will need to estimate out both revenues &amp; epxenses.</t>
        </r>
      </text>
    </comment>
    <comment ref="F14" authorId="0" shapeId="0" xr:uid="{D6EEDEEF-BB04-4F81-B249-F4E2644BE080}">
      <text>
        <r>
          <rPr>
            <b/>
            <sz val="9"/>
            <color indexed="81"/>
            <rFont val="Tahoma"/>
            <family val="2"/>
          </rPr>
          <t>Pat Walker:</t>
        </r>
        <r>
          <rPr>
            <sz val="9"/>
            <color indexed="81"/>
            <rFont val="Tahoma"/>
            <family val="2"/>
          </rPr>
          <t xml:space="preserve">
Put this in your estimates here.</t>
        </r>
      </text>
    </comment>
    <comment ref="B47" authorId="0" shapeId="0" xr:uid="{00000000-0006-0000-1B00-000010000000}">
      <text>
        <r>
          <rPr>
            <b/>
            <sz val="9"/>
            <color indexed="81"/>
            <rFont val="Tahoma"/>
            <family val="2"/>
          </rPr>
          <t>Pat Walker:</t>
        </r>
        <r>
          <rPr>
            <sz val="9"/>
            <color indexed="81"/>
            <rFont val="Tahoma"/>
            <family val="2"/>
          </rPr>
          <t xml:space="preserve">
This includes Grant FB as well as RICO Fund Balance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Pat Walker</author>
  </authors>
  <commentList>
    <comment ref="C1" authorId="0" shapeId="0" xr:uid="{00000000-0006-0000-1C00-000008000000}">
      <text>
        <r>
          <rPr>
            <b/>
            <sz val="9"/>
            <color indexed="81"/>
            <rFont val="Tahoma"/>
            <family val="2"/>
          </rPr>
          <t>Pat Walker:</t>
        </r>
        <r>
          <rPr>
            <sz val="9"/>
            <color indexed="81"/>
            <rFont val="Tahoma"/>
            <family val="2"/>
          </rPr>
          <t xml:space="preserve">
Put this in your estimates here.</t>
        </r>
      </text>
    </comment>
    <comment ref="D1" authorId="0" shapeId="0" xr:uid="{B8B83B06-1D0F-4F89-9C18-FA3B80346972}">
      <text>
        <r>
          <rPr>
            <b/>
            <sz val="9"/>
            <color indexed="81"/>
            <rFont val="Tahoma"/>
            <family val="2"/>
          </rPr>
          <t>Pat Walker:</t>
        </r>
        <r>
          <rPr>
            <sz val="9"/>
            <color indexed="81"/>
            <rFont val="Tahoma"/>
            <family val="2"/>
          </rPr>
          <t xml:space="preserve">
Run FS014 for 7-20-3-31-21 and put figures here</t>
        </r>
      </text>
    </comment>
    <comment ref="E1" authorId="0" shapeId="0" xr:uid="{EF3660FD-1D09-42C7-9453-A687372B6B25}">
      <text>
        <r>
          <rPr>
            <b/>
            <sz val="9"/>
            <color indexed="81"/>
            <rFont val="Tahoma"/>
            <family val="2"/>
          </rPr>
          <t>Pat Walker:</t>
        </r>
        <r>
          <rPr>
            <sz val="9"/>
            <color indexed="81"/>
            <rFont val="Tahoma"/>
            <family val="2"/>
          </rPr>
          <t xml:space="preserve">
We can talk about this but you will need to estimate out both revenues &amp; epxenses.</t>
        </r>
      </text>
    </comment>
    <comment ref="F1" authorId="0" shapeId="0" xr:uid="{F8AE2CF0-DF8A-4878-B971-F7E2AB1ABD0C}">
      <text>
        <r>
          <rPr>
            <b/>
            <sz val="9"/>
            <color indexed="81"/>
            <rFont val="Tahoma"/>
            <family val="2"/>
          </rPr>
          <t>Pat Walker:</t>
        </r>
        <r>
          <rPr>
            <sz val="9"/>
            <color indexed="81"/>
            <rFont val="Tahoma"/>
            <family val="2"/>
          </rPr>
          <t xml:space="preserve">
Put this in your estimates here.</t>
        </r>
      </text>
    </comment>
    <comment ref="C14" authorId="0" shapeId="0" xr:uid="{00000000-0006-0000-1C00-00000F000000}">
      <text>
        <r>
          <rPr>
            <b/>
            <sz val="9"/>
            <color indexed="81"/>
            <rFont val="Tahoma"/>
            <family val="2"/>
          </rPr>
          <t>Pat Walker:</t>
        </r>
        <r>
          <rPr>
            <sz val="9"/>
            <color indexed="81"/>
            <rFont val="Tahoma"/>
            <family val="2"/>
          </rPr>
          <t xml:space="preserve">
Put this in your estimates here.</t>
        </r>
      </text>
    </comment>
    <comment ref="D14" authorId="0" shapeId="0" xr:uid="{A986FC3F-72FC-4000-826B-7B3D5E52CB66}">
      <text>
        <r>
          <rPr>
            <b/>
            <sz val="9"/>
            <color indexed="81"/>
            <rFont val="Tahoma"/>
            <family val="2"/>
          </rPr>
          <t>Pat Walker:</t>
        </r>
        <r>
          <rPr>
            <sz val="9"/>
            <color indexed="81"/>
            <rFont val="Tahoma"/>
            <family val="2"/>
          </rPr>
          <t xml:space="preserve">
Run FS014 for 7-20-3-31-21 and put figures here</t>
        </r>
      </text>
    </comment>
    <comment ref="E14" authorId="0" shapeId="0" xr:uid="{F4B6541E-8F0A-466B-A7C3-660F5814AC66}">
      <text>
        <r>
          <rPr>
            <b/>
            <sz val="9"/>
            <color indexed="81"/>
            <rFont val="Tahoma"/>
            <family val="2"/>
          </rPr>
          <t>Pat Walker:</t>
        </r>
        <r>
          <rPr>
            <sz val="9"/>
            <color indexed="81"/>
            <rFont val="Tahoma"/>
            <family val="2"/>
          </rPr>
          <t xml:space="preserve">
We can talk about this but you will need to estimate out both revenues &amp; epxenses.</t>
        </r>
      </text>
    </comment>
    <comment ref="F14" authorId="0" shapeId="0" xr:uid="{85496242-AB58-4FBB-BD75-E0EB4FF4DE17}">
      <text>
        <r>
          <rPr>
            <b/>
            <sz val="9"/>
            <color indexed="81"/>
            <rFont val="Tahoma"/>
            <family val="2"/>
          </rPr>
          <t>Pat Walker:</t>
        </r>
        <r>
          <rPr>
            <sz val="9"/>
            <color indexed="81"/>
            <rFont val="Tahoma"/>
            <family val="2"/>
          </rPr>
          <t xml:space="preserve">
Put this in your estimates here.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Pat Walker</author>
  </authors>
  <commentList>
    <comment ref="D1" authorId="0" shapeId="0" xr:uid="{00000000-0006-0000-1D00-000001000000}">
      <text>
        <r>
          <rPr>
            <b/>
            <sz val="9"/>
            <color indexed="81"/>
            <rFont val="Tahoma"/>
            <family val="2"/>
          </rPr>
          <t>Pat Walker:</t>
        </r>
        <r>
          <rPr>
            <sz val="9"/>
            <color indexed="81"/>
            <rFont val="Tahoma"/>
            <family val="2"/>
          </rPr>
          <t xml:space="preserve">
Run FS014 for 7-20-3-31-21 and put figures here</t>
        </r>
      </text>
    </comment>
    <comment ref="E1" authorId="0" shapeId="0" xr:uid="{00000000-0006-0000-1D00-000002000000}">
      <text>
        <r>
          <rPr>
            <b/>
            <sz val="9"/>
            <color indexed="81"/>
            <rFont val="Tahoma"/>
            <family val="2"/>
          </rPr>
          <t>Pat Walker:</t>
        </r>
        <r>
          <rPr>
            <sz val="9"/>
            <color indexed="81"/>
            <rFont val="Tahoma"/>
            <family val="2"/>
          </rPr>
          <t xml:space="preserve">
We can talk about this but you will need to estimate out both revenues &amp; epxenses.</t>
        </r>
      </text>
    </comment>
    <comment ref="F1" authorId="0" shapeId="0" xr:uid="{00000000-0006-0000-1D00-000003000000}">
      <text>
        <r>
          <rPr>
            <b/>
            <sz val="9"/>
            <color indexed="81"/>
            <rFont val="Tahoma"/>
            <family val="2"/>
          </rPr>
          <t>Pat Walker:</t>
        </r>
        <r>
          <rPr>
            <sz val="9"/>
            <color indexed="81"/>
            <rFont val="Tahoma"/>
            <family val="2"/>
          </rPr>
          <t xml:space="preserve">
Put this in your estimates here.</t>
        </r>
      </text>
    </comment>
    <comment ref="G1" authorId="0" shapeId="0" xr:uid="{00000000-0006-0000-1D00-000004000000}">
      <text>
        <r>
          <rPr>
            <b/>
            <sz val="9"/>
            <color indexed="81"/>
            <rFont val="Tahoma"/>
            <family val="2"/>
          </rPr>
          <t>Pat Walker:</t>
        </r>
        <r>
          <rPr>
            <sz val="9"/>
            <color indexed="81"/>
            <rFont val="Tahoma"/>
            <family val="2"/>
          </rPr>
          <t xml:space="preserve">
Run FS014 for 7-20-3-31-21 and put figures here</t>
        </r>
      </text>
    </comment>
    <comment ref="H1" authorId="0" shapeId="0" xr:uid="{00000000-0006-0000-1D00-000005000000}">
      <text>
        <r>
          <rPr>
            <b/>
            <sz val="9"/>
            <color indexed="81"/>
            <rFont val="Tahoma"/>
            <family val="2"/>
          </rPr>
          <t>Pat Walker:</t>
        </r>
        <r>
          <rPr>
            <sz val="9"/>
            <color indexed="81"/>
            <rFont val="Tahoma"/>
            <family val="2"/>
          </rPr>
          <t xml:space="preserve">
We can talk about this but you will need to estimate out both revenues &amp; epxenses.</t>
        </r>
      </text>
    </comment>
    <comment ref="I1" authorId="0" shapeId="0" xr:uid="{00000000-0006-0000-1D00-000006000000}">
      <text>
        <r>
          <rPr>
            <b/>
            <sz val="9"/>
            <color indexed="81"/>
            <rFont val="Tahoma"/>
            <family val="2"/>
          </rPr>
          <t>Pat Walker:</t>
        </r>
        <r>
          <rPr>
            <sz val="9"/>
            <color indexed="81"/>
            <rFont val="Tahoma"/>
            <family val="2"/>
          </rPr>
          <t xml:space="preserve">
Put this in your estimates here.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Pat Walker</author>
  </authors>
  <commentList>
    <comment ref="C2" authorId="0" shapeId="0" xr:uid="{00000000-0006-0000-1800-000005000000}">
      <text>
        <r>
          <rPr>
            <b/>
            <sz val="9"/>
            <color indexed="81"/>
            <rFont val="Tahoma"/>
            <family val="2"/>
          </rPr>
          <t>Pat Walker:</t>
        </r>
        <r>
          <rPr>
            <sz val="9"/>
            <color indexed="81"/>
            <rFont val="Tahoma"/>
            <family val="2"/>
          </rPr>
          <t xml:space="preserve">
Put this in your estimates here.</t>
        </r>
      </text>
    </comment>
    <comment ref="D2" authorId="0" shapeId="0" xr:uid="{804C2153-58E4-4470-8771-4A7AB9328450}">
      <text>
        <r>
          <rPr>
            <b/>
            <sz val="9"/>
            <color indexed="81"/>
            <rFont val="Tahoma"/>
            <family val="2"/>
          </rPr>
          <t>Pat Walker:</t>
        </r>
        <r>
          <rPr>
            <sz val="9"/>
            <color indexed="81"/>
            <rFont val="Tahoma"/>
            <family val="2"/>
          </rPr>
          <t xml:space="preserve">
Run FS014 for 7-20-3-31-21 and put figures here</t>
        </r>
      </text>
    </comment>
    <comment ref="E2" authorId="0" shapeId="0" xr:uid="{3B22C16E-0338-41DC-B0F5-56C158B7C8D2}">
      <text>
        <r>
          <rPr>
            <b/>
            <sz val="9"/>
            <color indexed="81"/>
            <rFont val="Tahoma"/>
            <family val="2"/>
          </rPr>
          <t>Pat Walker:</t>
        </r>
        <r>
          <rPr>
            <sz val="9"/>
            <color indexed="81"/>
            <rFont val="Tahoma"/>
            <family val="2"/>
          </rPr>
          <t xml:space="preserve">
We can talk about this but you will need to estimate out both revenues &amp; epxenses.</t>
        </r>
      </text>
    </comment>
    <comment ref="F2" authorId="0" shapeId="0" xr:uid="{5C89E52D-2F50-4BE1-9143-A8DC6E40EFA2}">
      <text>
        <r>
          <rPr>
            <b/>
            <sz val="9"/>
            <color indexed="81"/>
            <rFont val="Tahoma"/>
            <family val="2"/>
          </rPr>
          <t>Pat Walker:</t>
        </r>
        <r>
          <rPr>
            <sz val="9"/>
            <color indexed="81"/>
            <rFont val="Tahoma"/>
            <family val="2"/>
          </rPr>
          <t xml:space="preserve">
Put this in your estimates here.</t>
        </r>
      </text>
    </comment>
    <comment ref="C8" authorId="0" shapeId="0" xr:uid="{00000000-0006-0000-1800-00000A000000}">
      <text>
        <r>
          <rPr>
            <b/>
            <sz val="9"/>
            <color indexed="81"/>
            <rFont val="Tahoma"/>
            <family val="2"/>
          </rPr>
          <t>Pat Walker:</t>
        </r>
        <r>
          <rPr>
            <sz val="9"/>
            <color indexed="81"/>
            <rFont val="Tahoma"/>
            <family val="2"/>
          </rPr>
          <t xml:space="preserve">
Put this in your estimates here.</t>
        </r>
      </text>
    </comment>
    <comment ref="D8" authorId="0" shapeId="0" xr:uid="{BE469C43-E2E7-4CE6-ADFD-54712825F577}">
      <text>
        <r>
          <rPr>
            <b/>
            <sz val="9"/>
            <color indexed="81"/>
            <rFont val="Tahoma"/>
            <family val="2"/>
          </rPr>
          <t>Pat Walker:</t>
        </r>
        <r>
          <rPr>
            <sz val="9"/>
            <color indexed="81"/>
            <rFont val="Tahoma"/>
            <family val="2"/>
          </rPr>
          <t xml:space="preserve">
Run FS014 for 7-20-3-31-21 and put figures here</t>
        </r>
      </text>
    </comment>
    <comment ref="E8" authorId="0" shapeId="0" xr:uid="{A849C52B-0985-4024-9C7D-A97450E3F091}">
      <text>
        <r>
          <rPr>
            <b/>
            <sz val="9"/>
            <color indexed="81"/>
            <rFont val="Tahoma"/>
            <family val="2"/>
          </rPr>
          <t>Pat Walker:</t>
        </r>
        <r>
          <rPr>
            <sz val="9"/>
            <color indexed="81"/>
            <rFont val="Tahoma"/>
            <family val="2"/>
          </rPr>
          <t xml:space="preserve">
We can talk about this but you will need to estimate out both revenues &amp; epxenses.</t>
        </r>
      </text>
    </comment>
    <comment ref="F8" authorId="0" shapeId="0" xr:uid="{67C3507C-DC00-40E5-B13C-D736C97963B1}">
      <text>
        <r>
          <rPr>
            <b/>
            <sz val="9"/>
            <color indexed="81"/>
            <rFont val="Tahoma"/>
            <family val="2"/>
          </rPr>
          <t>Pat Walker:</t>
        </r>
        <r>
          <rPr>
            <sz val="9"/>
            <color indexed="81"/>
            <rFont val="Tahoma"/>
            <family val="2"/>
          </rPr>
          <t xml:space="preserve">
Put this in your estimates here.</t>
        </r>
      </text>
    </comment>
    <comment ref="B22" authorId="0" shapeId="0" xr:uid="{00000000-0006-0000-1800-00000B000000}">
      <text>
        <r>
          <rPr>
            <b/>
            <sz val="9"/>
            <color indexed="81"/>
            <rFont val="Tahoma"/>
            <family val="2"/>
          </rPr>
          <t>Pat Walker:</t>
        </r>
        <r>
          <rPr>
            <sz val="9"/>
            <color indexed="81"/>
            <rFont val="Tahoma"/>
            <family val="2"/>
          </rPr>
          <t xml:space="preserve">
This includes Grant FB as well as RICO Fund Balance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<sst xmlns="http://schemas.openxmlformats.org/spreadsheetml/2006/main" count="3091" uniqueCount="1217">
  <si>
    <t>General Fund</t>
  </si>
  <si>
    <t>Revenues</t>
  </si>
  <si>
    <t>FY13</t>
  </si>
  <si>
    <t>FY14</t>
  </si>
  <si>
    <t>FY15</t>
  </si>
  <si>
    <t>FY16</t>
  </si>
  <si>
    <t>Expenditures</t>
  </si>
  <si>
    <t>Library</t>
  </si>
  <si>
    <t>Total Expenditures</t>
  </si>
  <si>
    <t>Ending Fund Balance</t>
  </si>
  <si>
    <t>Beginning Fund Balance</t>
  </si>
  <si>
    <t>TOTAL REVENUES</t>
  </si>
  <si>
    <t>2015-16</t>
  </si>
  <si>
    <t>2014-15</t>
  </si>
  <si>
    <t>FY12</t>
  </si>
  <si>
    <t>Adopted Budget</t>
  </si>
  <si>
    <t>Estimated</t>
  </si>
  <si>
    <t>Fund Balance</t>
  </si>
  <si>
    <t>Fund</t>
  </si>
  <si>
    <t>Administration</t>
  </si>
  <si>
    <t>Miscellaneous</t>
  </si>
  <si>
    <t>SALARIES</t>
  </si>
  <si>
    <t>Building Permits</t>
  </si>
  <si>
    <t>Proposed Budget</t>
  </si>
  <si>
    <t>Actual</t>
  </si>
  <si>
    <t>TOTAL EXPENDITURES</t>
  </si>
  <si>
    <t>Summary of changes between file versions</t>
  </si>
  <si>
    <t>Adopted</t>
  </si>
  <si>
    <t>Proposed</t>
  </si>
  <si>
    <t>FUND</t>
  </si>
  <si>
    <t xml:space="preserve">% increase </t>
  </si>
  <si>
    <t>Budget</t>
  </si>
  <si>
    <t>(-decrease)</t>
  </si>
  <si>
    <t xml:space="preserve">GENERAL </t>
  </si>
  <si>
    <t xml:space="preserve">HIGHWAY USERS </t>
  </si>
  <si>
    <t>TOTAL ALL FUNDS</t>
  </si>
  <si>
    <t>State Sales Tax</t>
  </si>
  <si>
    <t>Court Enhancement Fund</t>
  </si>
  <si>
    <t>TOTAL GF REVENUES</t>
  </si>
  <si>
    <t>Salaries, Regular</t>
  </si>
  <si>
    <t>Postage</t>
  </si>
  <si>
    <t>Engineering</t>
  </si>
  <si>
    <t xml:space="preserve"> </t>
  </si>
  <si>
    <t>Community Center</t>
  </si>
  <si>
    <t>Telephone</t>
  </si>
  <si>
    <t>Dues/Subscriptions</t>
  </si>
  <si>
    <t>TOTAL GENERAL FUND EXPENDITURES</t>
  </si>
  <si>
    <t>TOTAL GENERAL FUND REVENUES</t>
  </si>
  <si>
    <t>AVAILABLE/(DEFICIT)</t>
  </si>
  <si>
    <t>TOTAL HURF REVENUES</t>
  </si>
  <si>
    <t>REVENUES OVER (UNDER) EXPENDITURES</t>
  </si>
  <si>
    <t>BEGINNING FUND BALANCE</t>
  </si>
  <si>
    <t>ENDING FUND BALANCE</t>
  </si>
  <si>
    <t>Interest Income</t>
  </si>
  <si>
    <t>TOTAL GRANT REVENUES</t>
  </si>
  <si>
    <t>Street Department</t>
  </si>
  <si>
    <t>GRANTS</t>
  </si>
  <si>
    <t>10-00-00</t>
  </si>
  <si>
    <t>Property Tax</t>
  </si>
  <si>
    <t>Sales Tax (Local)</t>
  </si>
  <si>
    <t>Business Licenses &amp; Permits</t>
  </si>
  <si>
    <t>33-50</t>
  </si>
  <si>
    <t>34-66</t>
  </si>
  <si>
    <t>34-98</t>
  </si>
  <si>
    <t>36-16</t>
  </si>
  <si>
    <t>Liquor Licenses &amp; Permits</t>
  </si>
  <si>
    <t>State Revenue Sharing (Income Tax)</t>
  </si>
  <si>
    <t>Auto Lieu Tax</t>
  </si>
  <si>
    <t>Southwest Gas Franchise</t>
  </si>
  <si>
    <t>Clear Channel Lease</t>
  </si>
  <si>
    <t>AT &amp; T Lease</t>
  </si>
  <si>
    <t>Ball Field Lights/Deposits</t>
  </si>
  <si>
    <t>Park &amp; Rec. Contributions</t>
  </si>
  <si>
    <t>Swimming Pool Receipts</t>
  </si>
  <si>
    <t>Police Revenues</t>
  </si>
  <si>
    <t>COPS/RICO Funds</t>
  </si>
  <si>
    <t>Court Fines &amp; Forfeitures</t>
  </si>
  <si>
    <t>Fare Fee Special Collections</t>
  </si>
  <si>
    <t>FARE Deliquency Fee</t>
  </si>
  <si>
    <t>Rental Income</t>
  </si>
  <si>
    <t>Grant Library</t>
  </si>
  <si>
    <t>Misc. Revenues</t>
  </si>
  <si>
    <t>34-68</t>
  </si>
  <si>
    <t>Cingular Lease</t>
  </si>
  <si>
    <t>34-97</t>
  </si>
  <si>
    <t>Display Suspended Plates</t>
  </si>
  <si>
    <t>36-15</t>
  </si>
  <si>
    <t>Court Carryforward Trust</t>
  </si>
  <si>
    <t>36-18</t>
  </si>
  <si>
    <t>31-91</t>
  </si>
  <si>
    <t>Drug &amp; Gang Enforcement</t>
  </si>
  <si>
    <t>38-12</t>
  </si>
  <si>
    <t>Additional Assessment State Treasurer</t>
  </si>
  <si>
    <t>Additional Assessment County Treasurer</t>
  </si>
  <si>
    <t>38-14</t>
  </si>
  <si>
    <t xml:space="preserve">Mayor and Council </t>
  </si>
  <si>
    <t>42-41</t>
  </si>
  <si>
    <t>P/Z Board</t>
  </si>
  <si>
    <t>Office Supplies</t>
  </si>
  <si>
    <t>Salaries</t>
  </si>
  <si>
    <t>Employees Benefits</t>
  </si>
  <si>
    <t>Public Notice/Advertising</t>
  </si>
  <si>
    <t>Travel &amp; Conventions</t>
  </si>
  <si>
    <t>Equipment Maintenance</t>
  </si>
  <si>
    <t>Vehicle Maintenance</t>
  </si>
  <si>
    <t>Utilities</t>
  </si>
  <si>
    <t>Building Maintenance</t>
  </si>
  <si>
    <t>Data Processing</t>
  </si>
  <si>
    <t>Accounting &amp; Auditing</t>
  </si>
  <si>
    <t>Copier</t>
  </si>
  <si>
    <t>CPA Contract</t>
  </si>
  <si>
    <t>Magistrate</t>
  </si>
  <si>
    <t>Employee Benefits</t>
  </si>
  <si>
    <t>Education and Training</t>
  </si>
  <si>
    <t>Computer Maintenance</t>
  </si>
  <si>
    <t>Court Reporter</t>
  </si>
  <si>
    <t>46-22</t>
  </si>
  <si>
    <t>46-50</t>
  </si>
  <si>
    <t>Attorney</t>
  </si>
  <si>
    <t>Police</t>
  </si>
  <si>
    <t>44-58</t>
  </si>
  <si>
    <t>48-23</t>
  </si>
  <si>
    <t>48-35</t>
  </si>
  <si>
    <t>Travel</t>
  </si>
  <si>
    <t>Legal</t>
  </si>
  <si>
    <t>Defending Attorney Fees</t>
  </si>
  <si>
    <t>52-35</t>
  </si>
  <si>
    <t>52-73</t>
  </si>
  <si>
    <t>Dues, Subscriptions &amp; Memberships</t>
  </si>
  <si>
    <t>Travel &amp; Convention</t>
  </si>
  <si>
    <t>Supplies &amp; Postage</t>
  </si>
  <si>
    <t>Radio &amp; Equipment Maintenance</t>
  </si>
  <si>
    <t>Gasoline &amp; Oil</t>
  </si>
  <si>
    <t>Uniform Allowance</t>
  </si>
  <si>
    <t>Ammunition</t>
  </si>
  <si>
    <t>Audit</t>
  </si>
  <si>
    <t>Animal Control</t>
  </si>
  <si>
    <t>Insurance - Liability</t>
  </si>
  <si>
    <t>COPS/RICO Grant</t>
  </si>
  <si>
    <t>53-51</t>
  </si>
  <si>
    <t>53-52</t>
  </si>
  <si>
    <t>Cleaning Supplies</t>
  </si>
  <si>
    <t>Building Maint/Equip.</t>
  </si>
  <si>
    <t>Capital Outlay/State Grant</t>
  </si>
  <si>
    <t>Capital Outlay Books</t>
  </si>
  <si>
    <t>Jail Fees</t>
  </si>
  <si>
    <t>TOTAL 01-54-00 Detention Services</t>
  </si>
  <si>
    <t>10-64-25</t>
  </si>
  <si>
    <t>Parks</t>
  </si>
  <si>
    <t>64-56</t>
  </si>
  <si>
    <t>Gasoline and Oil</t>
  </si>
  <si>
    <t>Building/Grounds Maintenance</t>
  </si>
  <si>
    <t>Pool Maintenance</t>
  </si>
  <si>
    <t>Pool Chemicals</t>
  </si>
  <si>
    <t>Insurance</t>
  </si>
  <si>
    <t>Pool</t>
  </si>
  <si>
    <t>Parks &amp; Recs Center</t>
  </si>
  <si>
    <t>Election</t>
  </si>
  <si>
    <t>Community Promotion</t>
  </si>
  <si>
    <t>NOTE: (1)  In Colby financials this was called Public Safety</t>
  </si>
  <si>
    <t>52-54</t>
  </si>
  <si>
    <t>Capital Outlay- Equipment</t>
  </si>
  <si>
    <t>52-55</t>
  </si>
  <si>
    <t>52-71</t>
  </si>
  <si>
    <t>Capital Outlay- Bldgs.</t>
  </si>
  <si>
    <t>CAAG TAPP BILLING</t>
  </si>
  <si>
    <t>Capital Outlay - Vehicles</t>
  </si>
  <si>
    <t>64-48</t>
  </si>
  <si>
    <t>Restrooms</t>
  </si>
  <si>
    <t>66-34</t>
  </si>
  <si>
    <t>10-66-00</t>
  </si>
  <si>
    <t xml:space="preserve">CAAG </t>
  </si>
  <si>
    <t>52-68</t>
  </si>
  <si>
    <t>K-9 Expense</t>
  </si>
  <si>
    <t>Town Signs (Safeway) to be Reimbursed by ADOT</t>
  </si>
  <si>
    <t xml:space="preserve"> Issues:</t>
  </si>
  <si>
    <t>State income taxes collected from employees have not been paid to the state from:</t>
  </si>
  <si>
    <t>Having been double paying on the general ledger public safety retirement.  Hitting it both on payroll and AP side</t>
  </si>
  <si>
    <t>Is police collecting towing fees?  Paying for it out of their budget under vehicle maintenance.</t>
  </si>
  <si>
    <t>selling assets…land or buildings</t>
  </si>
  <si>
    <t>not operating swimming pools</t>
  </si>
  <si>
    <t>closing the Town library</t>
  </si>
  <si>
    <t>reduce the police department budget</t>
  </si>
  <si>
    <t>consolidated  leases on copiers</t>
  </si>
  <si>
    <t>Look up sales tax rate</t>
  </si>
  <si>
    <t>INTEREST INCOME</t>
  </si>
  <si>
    <t>MISCELLANEOUS REVENUE</t>
  </si>
  <si>
    <t>Utilities Revenue</t>
  </si>
  <si>
    <t>METERED WATER SALES</t>
  </si>
  <si>
    <t>TURN ON, RPR, CONNECTION FEES</t>
  </si>
  <si>
    <t>SEWER SERVICE CHARGES</t>
  </si>
  <si>
    <t>Total Utilities Revenue</t>
  </si>
  <si>
    <t>MISCELLANEOUS</t>
  </si>
  <si>
    <t>OFFICE SUPPLIES</t>
  </si>
  <si>
    <t>POSTAGE</t>
  </si>
  <si>
    <t>UNIFORMS</t>
  </si>
  <si>
    <t>Contingency</t>
  </si>
  <si>
    <t>Current Liabilities</t>
  </si>
  <si>
    <t>21-00-00</t>
  </si>
  <si>
    <t>1/2 Cent Sales Tax</t>
  </si>
  <si>
    <t>21-4028</t>
  </si>
  <si>
    <t>21-4031</t>
  </si>
  <si>
    <t>21-4033</t>
  </si>
  <si>
    <t>21-4034</t>
  </si>
  <si>
    <t>21-4035</t>
  </si>
  <si>
    <t>21-4041</t>
  </si>
  <si>
    <t>21-4046</t>
  </si>
  <si>
    <t>Supplies, Materials &amp; Service</t>
  </si>
  <si>
    <t>Vehicle Maintenance &amp; Operation</t>
  </si>
  <si>
    <t>Gas &amp; Oil</t>
  </si>
  <si>
    <t>H/U Signage</t>
  </si>
  <si>
    <t>Safety Equipment</t>
  </si>
  <si>
    <t>Auditing</t>
  </si>
  <si>
    <t>Uniform Expense</t>
  </si>
  <si>
    <t>Insurance, Bonds</t>
  </si>
  <si>
    <t>Tools</t>
  </si>
  <si>
    <t>21-4032</t>
  </si>
  <si>
    <t>21-4036</t>
  </si>
  <si>
    <t>Radio Maintenance</t>
  </si>
  <si>
    <t>21-4099</t>
  </si>
  <si>
    <t>Capital Outlay</t>
  </si>
  <si>
    <t>TOWN OF MAMMOTH           WATER FUND</t>
  </si>
  <si>
    <t>51-4098</t>
  </si>
  <si>
    <t>51-4031</t>
  </si>
  <si>
    <t>EMPLOYEE BENEFITS</t>
  </si>
  <si>
    <t>EQUIPMENT MAINTENANCE/PIPE</t>
  </si>
  <si>
    <t>BAD DEBT EXPENSE</t>
  </si>
  <si>
    <t>VEHICLE MAINTENANCE</t>
  </si>
  <si>
    <t>BUILDING MAINTENANCE</t>
  </si>
  <si>
    <t>RADIO MAINT</t>
  </si>
  <si>
    <t>AUDITING</t>
  </si>
  <si>
    <t>TELEPHONE</t>
  </si>
  <si>
    <t>UTILITIES</t>
  </si>
  <si>
    <t xml:space="preserve">OFFICE SUPPLIES </t>
  </si>
  <si>
    <t>GASOLINE AND OIL</t>
  </si>
  <si>
    <t>UNIFORM EXP.</t>
  </si>
  <si>
    <t>SAFETY EQUIPMENT</t>
  </si>
  <si>
    <t>LAB/CHEMICALS</t>
  </si>
  <si>
    <t>INSURANCE &amp; BONDS</t>
  </si>
  <si>
    <t>TOOLS</t>
  </si>
  <si>
    <t xml:space="preserve">Revenues </t>
  </si>
  <si>
    <t>Revenue Over (Under) Expenditures</t>
  </si>
  <si>
    <t>FAIRFIELD AGREEMENT</t>
  </si>
  <si>
    <t>TRAINING</t>
  </si>
  <si>
    <t>WATER IMPROVEMENTS</t>
  </si>
  <si>
    <t>CONTINGENCY</t>
  </si>
  <si>
    <t>CARRYOVER</t>
  </si>
  <si>
    <t>TOWN OF MAMMOTH           SEWER FUND</t>
  </si>
  <si>
    <t>PENALTY REVENUE</t>
  </si>
  <si>
    <t>SEWER LINE MAINTENANCE</t>
  </si>
  <si>
    <t>TURN ON REPAIR &amp; CONNECT FEE</t>
  </si>
  <si>
    <t>REFUSE SERVICE CHARGE</t>
  </si>
  <si>
    <t>CONTRACT FEES</t>
  </si>
  <si>
    <t>LOT SALES</t>
  </si>
  <si>
    <t>VAULT SALES</t>
  </si>
  <si>
    <t>OPEN &amp; CLOSE</t>
  </si>
  <si>
    <t>SALARIES &amp; WAGES</t>
  </si>
  <si>
    <t>VAULTS</t>
  </si>
  <si>
    <t>EQUIPMENT MAINTENANCE</t>
  </si>
  <si>
    <t>GROUNDS MAINTENANCE</t>
  </si>
  <si>
    <t>AUDIT</t>
  </si>
  <si>
    <t>Beginning of year Fund Balance</t>
  </si>
  <si>
    <t>End of Year Fund Balance</t>
  </si>
  <si>
    <t>TOWN OF MAMMOTH             HURF FUND</t>
  </si>
  <si>
    <t>They are not properly relieving payroll payables so benefits are hitting the GL twice.  I.e. ICMA contrb for employee and employer they are writing a</t>
  </si>
  <si>
    <t xml:space="preserve">check to ICMA and exp. It even though it already had been expensed in payable </t>
  </si>
  <si>
    <t>Allocation of insurance</t>
  </si>
  <si>
    <t>Current Assets</t>
  </si>
  <si>
    <t>Due to other Funds</t>
  </si>
  <si>
    <t>Due From Other Governments</t>
  </si>
  <si>
    <t>Revenue Over (Under) Expenditures (1)</t>
  </si>
  <si>
    <t>NOTE 1:  This is net/revenue expenditures and not Operating, this includes one-time revenue and no depreciation.</t>
  </si>
  <si>
    <t>Library Fees</t>
  </si>
  <si>
    <t>ADEQ Surcharges</t>
  </si>
  <si>
    <t>WATER</t>
  </si>
  <si>
    <t>SEWER</t>
  </si>
  <si>
    <t>SANITATION</t>
  </si>
  <si>
    <t>CEMETARY</t>
  </si>
  <si>
    <t>Department</t>
  </si>
  <si>
    <t>General:</t>
  </si>
  <si>
    <t>Mayor &amp; Council</t>
  </si>
  <si>
    <t>P&amp;Z Board</t>
  </si>
  <si>
    <t>Detention Services</t>
  </si>
  <si>
    <t xml:space="preserve">Parks </t>
  </si>
  <si>
    <t>CAAG</t>
  </si>
  <si>
    <t>Total General Fund</t>
  </si>
  <si>
    <t>GENERAL FUND SALARIES</t>
  </si>
  <si>
    <t xml:space="preserve">HURF: </t>
  </si>
  <si>
    <r>
      <rPr>
        <sz val="11"/>
        <color rgb="FFFF0000"/>
        <rFont val="Calibri"/>
        <family val="2"/>
        <scheme val="minor"/>
      </rPr>
      <t>(DEFICIT)</t>
    </r>
    <r>
      <rPr>
        <sz val="11"/>
        <color theme="1"/>
        <rFont val="Calibri"/>
        <family val="2"/>
        <scheme val="minor"/>
      </rPr>
      <t>/SURPLUS</t>
    </r>
  </si>
  <si>
    <r>
      <rPr>
        <b/>
        <sz val="11"/>
        <color rgb="FFFF0000"/>
        <rFont val="Calibri"/>
        <family val="2"/>
        <scheme val="minor"/>
      </rPr>
      <t>(DEFICIT)</t>
    </r>
    <r>
      <rPr>
        <b/>
        <sz val="11"/>
        <color theme="1"/>
        <rFont val="Calibri"/>
        <family val="2"/>
        <scheme val="minor"/>
      </rPr>
      <t>/SURPLUS</t>
    </r>
  </si>
  <si>
    <r>
      <rPr>
        <b/>
        <sz val="11"/>
        <color rgb="FFFF0000"/>
        <rFont val="Calibri"/>
        <family val="2"/>
      </rPr>
      <t>(DEFICIT)</t>
    </r>
    <r>
      <rPr>
        <b/>
        <sz val="11"/>
        <color theme="1"/>
        <rFont val="Calibri"/>
        <family val="2"/>
      </rPr>
      <t>/SURPLUS</t>
    </r>
  </si>
  <si>
    <t>Water Fund:</t>
  </si>
  <si>
    <t>Sewer Fund:</t>
  </si>
  <si>
    <t>Sanitation Fund:</t>
  </si>
  <si>
    <t>Cemetery Fund:</t>
  </si>
  <si>
    <t>45-00-00</t>
  </si>
  <si>
    <t>40-31</t>
  </si>
  <si>
    <t>FY17</t>
  </si>
  <si>
    <t>Contingency Reserve</t>
  </si>
  <si>
    <t>AQUA PROTECTION PERMIT</t>
  </si>
  <si>
    <t>2016-17</t>
  </si>
  <si>
    <t>GENERAL FUND RETIREMENT</t>
  </si>
  <si>
    <t>GENERAL FUND HEALTH COSTS</t>
  </si>
  <si>
    <t>GENERAL FUND OTHER BENEFITS</t>
  </si>
  <si>
    <t>Schedule F Projections</t>
  </si>
  <si>
    <t>Retirement Costs</t>
  </si>
  <si>
    <t>Other Benefits</t>
  </si>
  <si>
    <t>Retirement</t>
  </si>
  <si>
    <t>Other Benefit Costs</t>
  </si>
  <si>
    <t>Schedule  G Projections</t>
  </si>
  <si>
    <t>HURF Repayment</t>
  </si>
  <si>
    <t>FY18</t>
  </si>
  <si>
    <t>FY19</t>
  </si>
  <si>
    <t>FY22</t>
  </si>
  <si>
    <t>53-23</t>
  </si>
  <si>
    <t>* Not audited.</t>
  </si>
  <si>
    <t>Audited</t>
  </si>
  <si>
    <t>Admin</t>
  </si>
  <si>
    <t>EE</t>
  </si>
  <si>
    <t>Mod Factor</t>
  </si>
  <si>
    <t>% increase in salary</t>
  </si>
  <si>
    <t>Sche.Rate</t>
  </si>
  <si>
    <t>Clerical</t>
  </si>
  <si>
    <t>ES</t>
  </si>
  <si>
    <t>GF</t>
  </si>
  <si>
    <t>PD</t>
  </si>
  <si>
    <t>EC</t>
  </si>
  <si>
    <t xml:space="preserve">(1) Unemployment is paid on a claims submitted basis </t>
  </si>
  <si>
    <t>All other funds</t>
  </si>
  <si>
    <t>Sewer Dip.</t>
  </si>
  <si>
    <t>EF</t>
  </si>
  <si>
    <t>Vol.</t>
  </si>
  <si>
    <t>Sewer</t>
  </si>
  <si>
    <t>FFPens</t>
  </si>
  <si>
    <t>Amb/Van</t>
  </si>
  <si>
    <t>Enter in the amount the Town pays</t>
  </si>
  <si>
    <t>Vol FF</t>
  </si>
  <si>
    <t>Life/Mgr</t>
  </si>
  <si>
    <t>Life/Dept.</t>
  </si>
  <si>
    <t>AD&amp;D</t>
  </si>
  <si>
    <t>Life</t>
  </si>
  <si>
    <t>Dept</t>
  </si>
  <si>
    <t>Cost Center</t>
  </si>
  <si>
    <t>Employee</t>
  </si>
  <si>
    <t>Hourly Rate</t>
  </si>
  <si>
    <t>Salaries Paid</t>
  </si>
  <si>
    <t>Part-time Wages</t>
  </si>
  <si>
    <t>OT</t>
  </si>
  <si>
    <t>Other Pay</t>
  </si>
  <si>
    <t>Total Annual Wages</t>
  </si>
  <si>
    <t>ASRS</t>
  </si>
  <si>
    <t>PSRS/     FF Pens</t>
  </si>
  <si>
    <t>FICA</t>
  </si>
  <si>
    <t>Medicare</t>
  </si>
  <si>
    <t>W/C</t>
  </si>
  <si>
    <t>Unem(1)</t>
  </si>
  <si>
    <t>Health Ins-HMO</t>
  </si>
  <si>
    <t>Dental Ins</t>
  </si>
  <si>
    <t>Life Ins</t>
  </si>
  <si>
    <t>Deferred Comp</t>
  </si>
  <si>
    <t>Totals</t>
  </si>
  <si>
    <t>Total Administration</t>
  </si>
  <si>
    <t>2% increase excluding part-time</t>
  </si>
  <si>
    <t>2% increase including part-time</t>
  </si>
  <si>
    <t>FTE's</t>
  </si>
  <si>
    <t>Police/Patrol</t>
  </si>
  <si>
    <t>Overtime</t>
  </si>
  <si>
    <t>Total Police/Patrol</t>
  </si>
  <si>
    <t>Total Magistrate</t>
  </si>
  <si>
    <t>FTE</t>
  </si>
  <si>
    <t>Recreation</t>
  </si>
  <si>
    <t>Part-Time Seasonal</t>
  </si>
  <si>
    <t>Total Recreation</t>
  </si>
  <si>
    <t>Meaghen Seller</t>
  </si>
  <si>
    <t>Total Library</t>
  </si>
  <si>
    <t>PW-Streets</t>
  </si>
  <si>
    <t>Total PW-Streets</t>
  </si>
  <si>
    <t>Total LTAF</t>
  </si>
  <si>
    <t>Sanitation</t>
  </si>
  <si>
    <t>Total Sanitation</t>
  </si>
  <si>
    <t>Total Town</t>
  </si>
  <si>
    <t>Def. Attorney Fees</t>
  </si>
  <si>
    <t>53-41</t>
  </si>
  <si>
    <t>Revenue Transfers In-Water Fund</t>
  </si>
  <si>
    <t>51-40-54</t>
  </si>
  <si>
    <t>CAPITAL OUTLAY-EQUIPMENT</t>
  </si>
  <si>
    <t>2017-18</t>
  </si>
  <si>
    <t>TRANS. EXCISE TAX</t>
  </si>
  <si>
    <t>NA</t>
  </si>
  <si>
    <t>43-23</t>
  </si>
  <si>
    <t>Travel/Education</t>
  </si>
  <si>
    <t>44-60</t>
  </si>
  <si>
    <t>Debt</t>
  </si>
  <si>
    <t>66-95</t>
  </si>
  <si>
    <t>Cash Over/Short</t>
  </si>
  <si>
    <t>40-22</t>
  </si>
  <si>
    <t>CDBG #119-17 Tank #1</t>
  </si>
  <si>
    <t>2018-19</t>
  </si>
  <si>
    <t>TOWN OF MAMMOTH FY2018-2019 BUDGET</t>
  </si>
  <si>
    <t>One time Allocation from State Fund</t>
  </si>
  <si>
    <t>44-56</t>
  </si>
  <si>
    <t>Capital Outlay Computer Equip.</t>
  </si>
  <si>
    <t>Capital contribution</t>
  </si>
  <si>
    <t>33-55</t>
  </si>
  <si>
    <t>Grants</t>
  </si>
  <si>
    <t>Highway User Revenues</t>
  </si>
  <si>
    <t>41-00-00</t>
  </si>
  <si>
    <t>TOTAL EXCISE TAX  FUND EXPENDITURES</t>
  </si>
  <si>
    <t>TOTAL EXCISE TAX FUND REVENUES</t>
  </si>
  <si>
    <t>Payback from General Fund</t>
  </si>
  <si>
    <t>TOTAL HURF EXPENDITURES</t>
  </si>
  <si>
    <t>One time state allocation for streets</t>
  </si>
  <si>
    <t>Carryforward Fund Balance</t>
  </si>
  <si>
    <t>TRANSFER TO OTHER FUNDS (PAYBACK)</t>
  </si>
  <si>
    <t>2019-20</t>
  </si>
  <si>
    <t>1/2 Cents Sales Tax</t>
  </si>
  <si>
    <t>TOWN OF MAMMOTH FY2019-2020 BUDGET</t>
  </si>
  <si>
    <t>Transfer Out to Water Fund for 6 months</t>
  </si>
  <si>
    <t>Carryforward</t>
  </si>
  <si>
    <t>CARRYOVER/Rate increase</t>
  </si>
  <si>
    <t>FY79/80 HURF Revenues</t>
  </si>
  <si>
    <t>Total Projected Exclusions</t>
  </si>
  <si>
    <t>Vehicle Maint &amp; Operation</t>
  </si>
  <si>
    <t>TOTAL GRANT EXPENDITURES</t>
  </si>
  <si>
    <t>Debt Service</t>
  </si>
  <si>
    <t>44-57</t>
  </si>
  <si>
    <t>Capital Outlay Vehicle</t>
  </si>
  <si>
    <t>39-90</t>
  </si>
  <si>
    <t>46-23</t>
  </si>
  <si>
    <t>21-33-56</t>
  </si>
  <si>
    <t>21-33-57</t>
  </si>
  <si>
    <t>21-36-99</t>
  </si>
  <si>
    <t>21-40-11</t>
  </si>
  <si>
    <t>21-40-13</t>
  </si>
  <si>
    <t>21-40-20</t>
  </si>
  <si>
    <t>21-40-24</t>
  </si>
  <si>
    <t>21-40-25</t>
  </si>
  <si>
    <t>21-40-26</t>
  </si>
  <si>
    <t>21-40-27</t>
  </si>
  <si>
    <t>21-40-29</t>
  </si>
  <si>
    <t>21-40-30</t>
  </si>
  <si>
    <t>21-40-45</t>
  </si>
  <si>
    <t>21-40-54</t>
  </si>
  <si>
    <t>41-33-55</t>
  </si>
  <si>
    <t>41-36-99</t>
  </si>
  <si>
    <t>41-36-20</t>
  </si>
  <si>
    <t>41-40-11</t>
  </si>
  <si>
    <t>41-40-13</t>
  </si>
  <si>
    <t>41-40-24</t>
  </si>
  <si>
    <t>41-40-29</t>
  </si>
  <si>
    <t>41-40-30</t>
  </si>
  <si>
    <t>41-40-41</t>
  </si>
  <si>
    <t>41-40-45</t>
  </si>
  <si>
    <t>41-40-54</t>
  </si>
  <si>
    <t>41-40-09</t>
  </si>
  <si>
    <t>GRANT REIMBURSEMENT</t>
  </si>
  <si>
    <t>51-40-11</t>
  </si>
  <si>
    <t>51-40-13</t>
  </si>
  <si>
    <t>51-40-20</t>
  </si>
  <si>
    <t>51-40-23</t>
  </si>
  <si>
    <t>51-40-24</t>
  </si>
  <si>
    <t>51-40-25</t>
  </si>
  <si>
    <t>51-40-26</t>
  </si>
  <si>
    <t>51-40-27</t>
  </si>
  <si>
    <t>51-40-28</t>
  </si>
  <si>
    <t>51-40-29</t>
  </si>
  <si>
    <t>51-40-30</t>
  </si>
  <si>
    <t>51-40-34</t>
  </si>
  <si>
    <t>51-40-35</t>
  </si>
  <si>
    <t>51-40-37</t>
  </si>
  <si>
    <t>51-40-41</t>
  </si>
  <si>
    <t>51-40-42</t>
  </si>
  <si>
    <t>51-40-45</t>
  </si>
  <si>
    <t>51-40-46</t>
  </si>
  <si>
    <t>51-40-92</t>
  </si>
  <si>
    <t>51-40-99</t>
  </si>
  <si>
    <t>54-37-12</t>
  </si>
  <si>
    <t>54-37-31</t>
  </si>
  <si>
    <t>54-39-00</t>
  </si>
  <si>
    <t>54-40-11</t>
  </si>
  <si>
    <t>54-40-13</t>
  </si>
  <si>
    <t>54-40-20</t>
  </si>
  <si>
    <t>54-40-24</t>
  </si>
  <si>
    <t>54-40-25</t>
  </si>
  <si>
    <t>54-40-26</t>
  </si>
  <si>
    <t>54-40-27</t>
  </si>
  <si>
    <t>54-40-28</t>
  </si>
  <si>
    <t>54-40-29</t>
  </si>
  <si>
    <t>54-40-37</t>
  </si>
  <si>
    <t>54-40-40</t>
  </si>
  <si>
    <t>54-40-41</t>
  </si>
  <si>
    <t>54-40-42</t>
  </si>
  <si>
    <t>54-40-91</t>
  </si>
  <si>
    <t>51-33-55</t>
  </si>
  <si>
    <t>51-36-20</t>
  </si>
  <si>
    <t>51-36-10</t>
  </si>
  <si>
    <t>51-36-30</t>
  </si>
  <si>
    <t>51-36-88</t>
  </si>
  <si>
    <t>51-37-11</t>
  </si>
  <si>
    <t>51-37-12</t>
  </si>
  <si>
    <t>51-36-99</t>
  </si>
  <si>
    <t>54-40-99</t>
  </si>
  <si>
    <t>56-37-70</t>
  </si>
  <si>
    <t>56-37-71</t>
  </si>
  <si>
    <t>56-40-41</t>
  </si>
  <si>
    <t>56-40-46</t>
  </si>
  <si>
    <t>56-40-54</t>
  </si>
  <si>
    <t>58-37-80</t>
  </si>
  <si>
    <t>58-37-81</t>
  </si>
  <si>
    <t>58-37-82</t>
  </si>
  <si>
    <t>58-39-00</t>
  </si>
  <si>
    <t>58-40-11</t>
  </si>
  <si>
    <t>58-40-13</t>
  </si>
  <si>
    <t>58-40-20</t>
  </si>
  <si>
    <t>58-40-24</t>
  </si>
  <si>
    <t>58-40-30</t>
  </si>
  <si>
    <t>58-40-34</t>
  </si>
  <si>
    <t>58-40-41</t>
  </si>
  <si>
    <t>58-40-46</t>
  </si>
  <si>
    <t>21-40-46</t>
  </si>
  <si>
    <t>MISC GRANT REVENUE</t>
  </si>
  <si>
    <t>30-17</t>
  </si>
  <si>
    <t>USDA #59940 EMG WATER LINE</t>
  </si>
  <si>
    <t>30-18</t>
  </si>
  <si>
    <t>DEMA 75% OF CONTRACTORS</t>
  </si>
  <si>
    <t>40-16</t>
  </si>
  <si>
    <t>CDB 126-18 WATER RADIO METERS</t>
  </si>
  <si>
    <t>40-17</t>
  </si>
  <si>
    <t>USDA #59940-EMG WATER LINE</t>
  </si>
  <si>
    <t>40-18</t>
  </si>
  <si>
    <t>DEMA 75% OF CONTRACSTORS PAYMEN</t>
  </si>
  <si>
    <t>51-40-31</t>
  </si>
  <si>
    <t>51-40-38</t>
  </si>
  <si>
    <t>LEGAL FEES</t>
  </si>
  <si>
    <t>54-37-35</t>
  </si>
  <si>
    <t>SEWER MISCELLANEOUS</t>
  </si>
  <si>
    <t>54-40-45</t>
  </si>
  <si>
    <t>58-40-25</t>
  </si>
  <si>
    <t>34-99</t>
  </si>
  <si>
    <t>Fiesta Community Corp.</t>
  </si>
  <si>
    <t>AZ Cares Act.</t>
  </si>
  <si>
    <t>Source:  Payroll Register 6/1/2020 to 6/14/2020</t>
  </si>
  <si>
    <t>10-44</t>
  </si>
  <si>
    <t>Erica Garcia</t>
  </si>
  <si>
    <t>Lucina Moreno</t>
  </si>
  <si>
    <t>April Garcia</t>
  </si>
  <si>
    <t>Don Jones</t>
  </si>
  <si>
    <t>Water</t>
  </si>
  <si>
    <t>HURF</t>
  </si>
  <si>
    <t>21-40</t>
  </si>
  <si>
    <t>Streets</t>
  </si>
  <si>
    <t>51-40</t>
  </si>
  <si>
    <t>Lucina Morena</t>
  </si>
  <si>
    <t>Total Water Fund</t>
  </si>
  <si>
    <t>54-40</t>
  </si>
  <si>
    <t>Sharon Christianen</t>
  </si>
  <si>
    <t>10-53</t>
  </si>
  <si>
    <t>Claudia Rodriguez</t>
  </si>
  <si>
    <t>10-46</t>
  </si>
  <si>
    <t>Nora Roma</t>
  </si>
  <si>
    <t>Joe Estrada</t>
  </si>
  <si>
    <t>Position</t>
  </si>
  <si>
    <t>Michael Greene</t>
  </si>
  <si>
    <t>Gabriella Lopez</t>
  </si>
  <si>
    <t>Police Position</t>
  </si>
  <si>
    <t>Daniel Chase</t>
  </si>
  <si>
    <t>Marisela Mota</t>
  </si>
  <si>
    <t>Sabrina Juvera</t>
  </si>
  <si>
    <t>Rudy Lujan</t>
  </si>
  <si>
    <t>Lydia Velasquez</t>
  </si>
  <si>
    <t>Dean Spencer</t>
  </si>
  <si>
    <t>Crystal Sanchez</t>
  </si>
  <si>
    <t>2020-21</t>
  </si>
  <si>
    <t>Jeanne Apuron</t>
  </si>
  <si>
    <t>Darien Apuron</t>
  </si>
  <si>
    <t>Jesus Gastelum</t>
  </si>
  <si>
    <t>Andres Valenzuela</t>
  </si>
  <si>
    <t>Estrella Maribelle Chavez</t>
  </si>
  <si>
    <t>Public Works</t>
  </si>
  <si>
    <t>Evan Apuron</t>
  </si>
  <si>
    <t>Tabitha Kellum</t>
  </si>
  <si>
    <t>Riley Stewart</t>
  </si>
  <si>
    <t>Mia Dale</t>
  </si>
  <si>
    <t>Robert Sanzanton</t>
  </si>
  <si>
    <t>Total Sewer Fund</t>
  </si>
  <si>
    <t>Juan Echeverria</t>
  </si>
  <si>
    <t>Londell Veninga</t>
  </si>
  <si>
    <t>Juan Smith</t>
  </si>
  <si>
    <t>Christine Kent</t>
  </si>
  <si>
    <t>Josua Garcia</t>
  </si>
  <si>
    <t>Peter Burrola</t>
  </si>
  <si>
    <t>William Hernandez</t>
  </si>
  <si>
    <t>Total</t>
  </si>
  <si>
    <t>Projected Exclusions</t>
  </si>
  <si>
    <t>Under Limit</t>
  </si>
  <si>
    <t>Donations</t>
  </si>
  <si>
    <t>Vacant</t>
  </si>
  <si>
    <t>Police Sargent</t>
  </si>
  <si>
    <t>Police Officer</t>
  </si>
  <si>
    <t>Police Chief</t>
  </si>
  <si>
    <t>Alicia Zazueta</t>
  </si>
  <si>
    <t>H. Mueller</t>
  </si>
  <si>
    <t>Asst Pool Mgr</t>
  </si>
  <si>
    <t>Lifeguard</t>
  </si>
  <si>
    <t>John Schempf</t>
  </si>
  <si>
    <t>Manuel Sanchez</t>
  </si>
  <si>
    <t>William Madrid</t>
  </si>
  <si>
    <t>Public Works Laborer</t>
  </si>
  <si>
    <t>HURF/Excise Tax</t>
  </si>
  <si>
    <t>Account Clerk</t>
  </si>
  <si>
    <t>Custodian</t>
  </si>
  <si>
    <t>Utility Clerk</t>
  </si>
  <si>
    <t>Town Clerk</t>
  </si>
  <si>
    <t>Town Manager</t>
  </si>
  <si>
    <t>Utiity Clerk</t>
  </si>
  <si>
    <t>Public Works Superv.</t>
  </si>
  <si>
    <t>Librarian</t>
  </si>
  <si>
    <t>Asst Librarian</t>
  </si>
  <si>
    <t>Magistrate Clerk</t>
  </si>
  <si>
    <t>Magistrate Judge</t>
  </si>
  <si>
    <t>64-55</t>
  </si>
  <si>
    <t>21-33-90</t>
  </si>
  <si>
    <t>Transfers In</t>
  </si>
  <si>
    <t>Transfers</t>
  </si>
  <si>
    <t>41-36-10</t>
  </si>
  <si>
    <t>LTAF Matching Fund Revenue</t>
  </si>
  <si>
    <t>AGO-Police Grant</t>
  </si>
  <si>
    <t>40-24</t>
  </si>
  <si>
    <t>67-90</t>
  </si>
  <si>
    <t>51-40-32</t>
  </si>
  <si>
    <t>51-40-95</t>
  </si>
  <si>
    <t>DEPRECIATION</t>
  </si>
  <si>
    <t>54-40-46</t>
  </si>
  <si>
    <t>CDBG</t>
  </si>
  <si>
    <t>AMERICAN RECOVERY ACT</t>
  </si>
  <si>
    <t>USDA RURAL UTILITY SERVICEWATER SYSTEM</t>
  </si>
  <si>
    <t>LIBRARY GRANT</t>
  </si>
  <si>
    <t>POLICE GRANT</t>
  </si>
  <si>
    <t>FY22 HURF Revenues</t>
  </si>
  <si>
    <t>Excise Taxes FY22</t>
  </si>
  <si>
    <t>2021-22</t>
  </si>
  <si>
    <t>TOWN OF MAMMOTH FY2021-2022 BUDGET</t>
  </si>
  <si>
    <t>FY22 Expenditure Limit</t>
  </si>
  <si>
    <t>Total Public Works</t>
  </si>
  <si>
    <t>Allowable Exclusions FY22:</t>
  </si>
  <si>
    <t>TOTAL Excise Tax REVENUES</t>
  </si>
  <si>
    <t>54-40-43</t>
  </si>
  <si>
    <t>54-40-44</t>
  </si>
  <si>
    <t>54-40-30</t>
  </si>
  <si>
    <t>54-40-31</t>
  </si>
  <si>
    <t>54-40-32</t>
  </si>
  <si>
    <t>21-40 &amp; 41-40</t>
  </si>
  <si>
    <t>2020-22</t>
  </si>
  <si>
    <t>Transfer out</t>
  </si>
  <si>
    <t>American Recover Act</t>
  </si>
  <si>
    <t>Fund Balance Carryforward</t>
  </si>
  <si>
    <t>American Relief Act</t>
  </si>
  <si>
    <t>Transfer to Water Fund</t>
  </si>
  <si>
    <t>TOTAL 10-64-00 Public Works</t>
  </si>
  <si>
    <t>Revenue Transfers In-Grant Fund</t>
  </si>
  <si>
    <t>TOWN OF MAMMOTH             General Fund</t>
  </si>
  <si>
    <t xml:space="preserve">10-52-00 </t>
  </si>
  <si>
    <t>Building Maintenance &amp; Equiptment</t>
  </si>
  <si>
    <t>TOWN OF MAMMOTH                  EXCISE TAX FUND</t>
  </si>
  <si>
    <t>ENGINEERING &amp; OUTSIDE SERVICES</t>
  </si>
  <si>
    <t>CONTINGENCY RESERVE</t>
  </si>
  <si>
    <t>CONGRESSIONALLY DIRECTED SPENDING-SCHOOL</t>
  </si>
  <si>
    <t>CONGRESSIONALLY DIRECTED SPENDING-POLICE</t>
  </si>
  <si>
    <t>TRANSFER OUT</t>
  </si>
  <si>
    <t>FUND BALANCE CARRY FORWARD-GRANTS</t>
  </si>
  <si>
    <t>45-30-33</t>
  </si>
  <si>
    <t>41-40-20</t>
  </si>
  <si>
    <t>41-40-25</t>
  </si>
  <si>
    <t>41-40-26</t>
  </si>
  <si>
    <t>41-40-27</t>
  </si>
  <si>
    <t>FY23</t>
  </si>
  <si>
    <t>Actuals to 5-30-22</t>
  </si>
  <si>
    <t>Estimated       6-30-22</t>
  </si>
  <si>
    <t>Grant</t>
  </si>
  <si>
    <t>Addtnl Assmt Cnty Trsr</t>
  </si>
  <si>
    <t>Dare Expense</t>
  </si>
  <si>
    <t xml:space="preserve">Parks  </t>
  </si>
  <si>
    <t>21-40-31</t>
  </si>
  <si>
    <t>56-40-98</t>
  </si>
  <si>
    <t>54-40-95</t>
  </si>
  <si>
    <t>54-40-98</t>
  </si>
  <si>
    <t>54-40-92</t>
  </si>
  <si>
    <t>SEWER IMPROVEMENTS</t>
  </si>
  <si>
    <t>2022-23</t>
  </si>
  <si>
    <t>56-40</t>
  </si>
  <si>
    <t>Janice Power</t>
  </si>
  <si>
    <t>Police Clerk</t>
  </si>
  <si>
    <t>Public Works/Parks</t>
  </si>
  <si>
    <t>Willaim Madrid</t>
  </si>
  <si>
    <t>Jose Frisby</t>
  </si>
  <si>
    <t>56-40-11</t>
  </si>
  <si>
    <t>56-40-13</t>
  </si>
  <si>
    <t>Capital Improvement Plan Projects</t>
  </si>
  <si>
    <t>FY23 Payroll GL Allocation</t>
  </si>
  <si>
    <t>Fund Allocation</t>
  </si>
  <si>
    <t>Salary</t>
  </si>
  <si>
    <t>10-GF</t>
  </si>
  <si>
    <t>21-Excise</t>
  </si>
  <si>
    <t>41-HURF</t>
  </si>
  <si>
    <t>45-Grant</t>
  </si>
  <si>
    <t>51-Water</t>
  </si>
  <si>
    <t>54-Sewer</t>
  </si>
  <si>
    <t>Town Mgr</t>
  </si>
  <si>
    <t>Acct Payable Clerk</t>
  </si>
  <si>
    <t>Sharon Christiansen</t>
  </si>
  <si>
    <t>Wendy Davich</t>
  </si>
  <si>
    <t>Librarian Asst.</t>
  </si>
  <si>
    <t>Nora Romo</t>
  </si>
  <si>
    <t>Court Clerk</t>
  </si>
  <si>
    <t>Public Works Supervisor</t>
  </si>
  <si>
    <t>As of 6/22</t>
  </si>
  <si>
    <t>FY22 Proposed Budget</t>
  </si>
  <si>
    <t xml:space="preserve">TOTALS FOR 10-42 </t>
  </si>
  <si>
    <t xml:space="preserve">TOTAL 10-43 </t>
  </si>
  <si>
    <t xml:space="preserve">TOTAL 10-44 </t>
  </si>
  <si>
    <t xml:space="preserve">TOTAL 10-46-00 </t>
  </si>
  <si>
    <t>TOTAL 10-48-</t>
  </si>
  <si>
    <t xml:space="preserve">TOTAL 01-19-00 </t>
  </si>
  <si>
    <t>LIBRARY</t>
  </si>
  <si>
    <t xml:space="preserve">Total Parks/Public Works </t>
  </si>
  <si>
    <t xml:space="preserve">TOTAL 10-65-00 </t>
  </si>
  <si>
    <t>MISCELLANEOUS GRANT EXPENDITURE</t>
  </si>
  <si>
    <t>Allowable Exclusions FY23:</t>
  </si>
  <si>
    <t>FY23 HURF Revenues</t>
  </si>
  <si>
    <t>Excise Taxes FY23</t>
  </si>
  <si>
    <t>FY23 Expenditure Limit</t>
  </si>
  <si>
    <t>FY23 Proposed Budget</t>
  </si>
  <si>
    <t>TOTAL 10-66-00</t>
  </si>
  <si>
    <t>Total CAAG</t>
  </si>
  <si>
    <t>Total Cemetery</t>
  </si>
  <si>
    <t>Transfer Out to HURF Fund for Repayment</t>
  </si>
  <si>
    <t>43-11</t>
  </si>
  <si>
    <t>43-13</t>
  </si>
  <si>
    <t>Current</t>
  </si>
  <si>
    <t>FT/PT</t>
  </si>
  <si>
    <t>Hrs/per PP</t>
  </si>
  <si>
    <t xml:space="preserve">FT </t>
  </si>
  <si>
    <t>S</t>
  </si>
  <si>
    <t>PT</t>
  </si>
  <si>
    <t>Planning &amp; Zoning Officer</t>
  </si>
  <si>
    <t>80(6)</t>
  </si>
  <si>
    <t>20(6)</t>
  </si>
  <si>
    <t>10(6)</t>
  </si>
  <si>
    <t>Diff P &amp;C</t>
  </si>
  <si>
    <t>Note: Moved Sanit and Cemetery to GF</t>
  </si>
  <si>
    <t>Contract Services</t>
  </si>
  <si>
    <t>Planning &amp; Zoning</t>
  </si>
  <si>
    <t>P &amp; Z</t>
  </si>
  <si>
    <t>Code Compliance Officer</t>
  </si>
  <si>
    <t>Total Planning &amp; Zoning</t>
  </si>
  <si>
    <t>Public Works Operator</t>
  </si>
  <si>
    <t>Public Works Operator &amp; Asst. Forman</t>
  </si>
  <si>
    <t>Aurelia Gomez</t>
  </si>
  <si>
    <t>Joe Sanchez</t>
  </si>
  <si>
    <t>FT</t>
  </si>
  <si>
    <t>Pool Mgr</t>
  </si>
  <si>
    <t>Capital Outlay Bldg.(parking lot)</t>
  </si>
  <si>
    <t>Police Total</t>
  </si>
  <si>
    <t>BENEFITS</t>
  </si>
  <si>
    <t>45-40</t>
  </si>
  <si>
    <t>Vancant</t>
  </si>
  <si>
    <t>Total Grant Fund</t>
  </si>
  <si>
    <t>Public Works Operator &amp; Relief Forman</t>
  </si>
  <si>
    <t>54-40-21</t>
  </si>
  <si>
    <t>41-40-90</t>
  </si>
  <si>
    <t xml:space="preserve">    Estimated    6-30-22</t>
  </si>
  <si>
    <t>Sanitation/Cemetery</t>
  </si>
  <si>
    <t>ACCT</t>
  </si>
  <si>
    <t>ACCT DESC</t>
  </si>
  <si>
    <t>AMOUNT</t>
  </si>
  <si>
    <t>VERTICLE BRIDGE VB BTS CELL TOWER</t>
  </si>
  <si>
    <t>CARRYOVER FROM WELLS ACCT#1</t>
  </si>
  <si>
    <t>Grant Project Revenue</t>
  </si>
  <si>
    <t>SUBCONTRACT SALARY-PROJECT MANAGEMENT</t>
  </si>
  <si>
    <t>TOWN OF MAMMOTH                                      USDA WATER PROJ</t>
  </si>
  <si>
    <t>TRAVEL</t>
  </si>
  <si>
    <t>52-00-00</t>
  </si>
  <si>
    <t>Total Grant Project Revenue</t>
  </si>
  <si>
    <t>52-30-10</t>
  </si>
  <si>
    <t>52-30-20</t>
  </si>
  <si>
    <t>52-30-30</t>
  </si>
  <si>
    <t>52-40-10</t>
  </si>
  <si>
    <t>MATERIALS-PIPE</t>
  </si>
  <si>
    <t>52-40-20</t>
  </si>
  <si>
    <t>52-40-23</t>
  </si>
  <si>
    <t>52-40-25</t>
  </si>
  <si>
    <t>52-40-30</t>
  </si>
  <si>
    <t>52-40-35</t>
  </si>
  <si>
    <t>52-40-38</t>
  </si>
  <si>
    <t>52-40-41</t>
  </si>
  <si>
    <t>52-40-45</t>
  </si>
  <si>
    <t>52-40-48</t>
  </si>
  <si>
    <t>52-40-43</t>
  </si>
  <si>
    <t>52-40-50</t>
  </si>
  <si>
    <t>52-40-55</t>
  </si>
  <si>
    <t>Rental Property Bldg Maintenance</t>
  </si>
  <si>
    <t>Rental Property Services-Fees</t>
  </si>
  <si>
    <t>Rental Property Improvements</t>
  </si>
  <si>
    <t>52-11-10</t>
  </si>
  <si>
    <t>COMBINED CASH IN CHECKING</t>
  </si>
  <si>
    <t>long term asset fund</t>
  </si>
  <si>
    <t>52-29-00</t>
  </si>
  <si>
    <t>CLOSING ACCT - FUND BALANCE</t>
  </si>
  <si>
    <t>ADDED 1/6/23</t>
  </si>
  <si>
    <t>40-13</t>
  </si>
  <si>
    <t>52-16-52</t>
  </si>
  <si>
    <t>CONSTRUCTION IN PROGRESS</t>
  </si>
  <si>
    <t>ADDED 2/13/23</t>
  </si>
  <si>
    <t>Actuals to 3-30-23</t>
  </si>
  <si>
    <t>FY24</t>
  </si>
  <si>
    <t>Smart &amp; Safe AZ funds-PD</t>
  </si>
  <si>
    <t>NEW F150 VEHICLES</t>
  </si>
  <si>
    <t>TOWN OF MAMMOTH           SANITATION FUND</t>
  </si>
  <si>
    <t>TOWN OF MAMMOTH           CEMETARY FUND</t>
  </si>
  <si>
    <t>Cemetary Revenue</t>
  </si>
  <si>
    <t>56-00-00</t>
  </si>
  <si>
    <t>Total Revenue Sanitation</t>
  </si>
  <si>
    <t>58-00-00</t>
  </si>
  <si>
    <t>Total Revenue Cemetary</t>
  </si>
  <si>
    <t>58-40-29</t>
  </si>
  <si>
    <t>TAPP=Technical Assistance and Application Prep</t>
  </si>
  <si>
    <t>Revenue</t>
  </si>
  <si>
    <t>2023-24</t>
  </si>
  <si>
    <t>GENERAL</t>
  </si>
  <si>
    <t>ADMIN</t>
  </si>
  <si>
    <t>POLICE</t>
  </si>
  <si>
    <t>PUBLIC WORKS</t>
  </si>
  <si>
    <t>PLANNING&amp;ZONING</t>
  </si>
  <si>
    <t>PARKS</t>
  </si>
  <si>
    <t>MAYOR AND COUNCIL</t>
  </si>
  <si>
    <t>ATTORNEY</t>
  </si>
  <si>
    <t>MAGISTRATE/JAIL</t>
  </si>
  <si>
    <t>GENERAL INCLUDES:</t>
  </si>
  <si>
    <t>NET FUNDS</t>
  </si>
  <si>
    <t>PC EXCISE</t>
  </si>
  <si>
    <t>Budget Rev</t>
  </si>
  <si>
    <t>Budget Exp</t>
  </si>
  <si>
    <t>loan extension and interest</t>
  </si>
  <si>
    <t>FY23 BUDGET NUMBERS INCLUDED LTAF REV AND CARRYOVER MONIES THAT DID NOT MATERIALIZE</t>
  </si>
  <si>
    <t>MISSING ONE POLICE, ONE LIBRARY, ONE PUBLIC WORKS AND ONE PLANNING ZONING POSITION</t>
  </si>
  <si>
    <t>OPEN POSITIONS SALARIES -NOT FILLED</t>
  </si>
  <si>
    <t>CEMETERY</t>
  </si>
  <si>
    <t>Body Cameras</t>
  </si>
  <si>
    <t>REPAVING OF STREETS AFTER WATER PROJ</t>
  </si>
  <si>
    <t>TOWN OF MAMMOTH FY2022-2023 BUDGET</t>
  </si>
  <si>
    <t>according to Sandy, no LTAF funds were available; error</t>
  </si>
  <si>
    <t>FY25</t>
  </si>
  <si>
    <t>State Sales Tax (TPT)</t>
  </si>
  <si>
    <t>Auto Lieu Tax (VLT)</t>
  </si>
  <si>
    <t xml:space="preserve">    Estimated    6-30-24</t>
  </si>
  <si>
    <t>FY97 Local JCEF</t>
  </si>
  <si>
    <t>2023-25</t>
  </si>
  <si>
    <t>30-14</t>
  </si>
  <si>
    <t>GILA RIVER POLICE GRANTS</t>
  </si>
  <si>
    <t>Status</t>
  </si>
  <si>
    <t>52-Wtr Prj</t>
  </si>
  <si>
    <t>56-Sntatn</t>
  </si>
  <si>
    <t>58-Cemet</t>
  </si>
  <si>
    <t>56-Sanit</t>
  </si>
  <si>
    <t>Hector Moreno</t>
  </si>
  <si>
    <t>DOES FINANCIALS AS WELL</t>
  </si>
  <si>
    <t>Admin.</t>
  </si>
  <si>
    <t>Library Director</t>
  </si>
  <si>
    <t>V</t>
  </si>
  <si>
    <t>Library Volunteer</t>
  </si>
  <si>
    <t>INCR $1</t>
  </si>
  <si>
    <t>R</t>
  </si>
  <si>
    <t>Jason Dockum</t>
  </si>
  <si>
    <t>Jessie Olivares</t>
  </si>
  <si>
    <t>Michael Holley</t>
  </si>
  <si>
    <t>verified with Wendy</t>
  </si>
  <si>
    <t>as of 5/15/2024</t>
  </si>
  <si>
    <t>Public Works Manager</t>
  </si>
  <si>
    <t>Source</t>
  </si>
  <si>
    <t>Name of Project</t>
  </si>
  <si>
    <t>Description</t>
  </si>
  <si>
    <t>Est Cost</t>
  </si>
  <si>
    <t>Who does it benefit</t>
  </si>
  <si>
    <t>Broadband Service</t>
  </si>
  <si>
    <t>Internet Connectivity</t>
  </si>
  <si>
    <t>Upgrade System</t>
  </si>
  <si>
    <t>Replace Phones system and 7 desk phones</t>
  </si>
  <si>
    <t>Also provide desktop mgmt app to edit phone extensions and add lines as needed. Ask phone company for a block of numbers to use</t>
  </si>
  <si>
    <t>Football and Soccor Fields</t>
  </si>
  <si>
    <t>for use by youth leagues.</t>
  </si>
  <si>
    <t xml:space="preserve">Concession Stand Patio with Sail cover and benches for sitting area. Paint Concession Stand. Replace appliances as needed. </t>
  </si>
  <si>
    <t>Family and friends in attendance to watch kids sporting events.</t>
  </si>
  <si>
    <t>General public with children.</t>
  </si>
  <si>
    <t>Little league field restoration and upgrades</t>
  </si>
  <si>
    <t>Little league games and visting public to watch.</t>
  </si>
  <si>
    <t>Softball Field restoration and upgrades</t>
  </si>
  <si>
    <t>league play and visting public to watch games.</t>
  </si>
  <si>
    <t>Pool Restoration</t>
  </si>
  <si>
    <t>Make facility more inviting for general public.</t>
  </si>
  <si>
    <t>Replace four valves in pump room.</t>
  </si>
  <si>
    <t>Road Improvement Plan</t>
  </si>
  <si>
    <t xml:space="preserve">Town residents, vistors and potential investors. </t>
  </si>
  <si>
    <t>Used by town personnel.</t>
  </si>
  <si>
    <t>Refresh public facilities.</t>
  </si>
  <si>
    <t xml:space="preserve">Paint Town Hall, Comm Center, and replace old interior doors. </t>
  </si>
  <si>
    <t>Uniforms-Pool &amp; Parks</t>
  </si>
  <si>
    <t>40-48</t>
  </si>
  <si>
    <t>USDA WATER GRANT-ENGINEERING &amp; OUTSIDE SERVICES</t>
  </si>
  <si>
    <t>USDA WATER GRANT- MISCELLANEOUS</t>
  </si>
  <si>
    <t>41-20-28</t>
  </si>
  <si>
    <t>41-40-31</t>
  </si>
  <si>
    <t>41-40-32</t>
  </si>
  <si>
    <t>41-40-33</t>
  </si>
  <si>
    <t>41-40-34</t>
  </si>
  <si>
    <t>41-40-35</t>
  </si>
  <si>
    <t>41-40-36</t>
  </si>
  <si>
    <t>41-40-46</t>
  </si>
  <si>
    <t>Lifeguard, Lead</t>
  </si>
  <si>
    <t>Pool Manager</t>
  </si>
  <si>
    <t>Admin Asst/Utility Clerk</t>
  </si>
  <si>
    <t>Refresh Computers</t>
  </si>
  <si>
    <t>Audio/visual equipment</t>
  </si>
  <si>
    <t>To record meetings</t>
  </si>
  <si>
    <t>Setup in Council Chambers</t>
  </si>
  <si>
    <t xml:space="preserve">TVs and computer </t>
  </si>
  <si>
    <t>Used for presentations.</t>
  </si>
  <si>
    <t>Setup Two 40" to 55" TVs along with computer used for presentations in Council Chambers</t>
  </si>
  <si>
    <t>Security cameras</t>
  </si>
  <si>
    <t>Cameras for bldgs and parks</t>
  </si>
  <si>
    <t>Setup cameras to monitor Town Hall, Comm Center, PW, and 3 ballparks.</t>
  </si>
  <si>
    <t>Little league field Digital Scoreboard</t>
  </si>
  <si>
    <t>Add more shade areas</t>
  </si>
  <si>
    <t>General public</t>
  </si>
  <si>
    <t>Update Website</t>
  </si>
  <si>
    <t>Replace Website</t>
  </si>
  <si>
    <t>Parks/Public Works</t>
  </si>
  <si>
    <t>2024-25</t>
  </si>
  <si>
    <t>Total Benefits</t>
  </si>
  <si>
    <t xml:space="preserve">Police </t>
  </si>
  <si>
    <t>Carry Forward</t>
  </si>
  <si>
    <t>Fund/Dept</t>
  </si>
  <si>
    <t>Misc. Projects</t>
  </si>
  <si>
    <t>Administration, Council, Police, Public Works/Parks</t>
  </si>
  <si>
    <t>Total IT Upgrades</t>
  </si>
  <si>
    <t>Upgrade Town to High Speed Internet</t>
  </si>
  <si>
    <t>Ysidio Ruiz Park</t>
  </si>
  <si>
    <t>Ysidio Ruiz Park food court</t>
  </si>
  <si>
    <t>Ysidio Ruiz Park playground upgrade</t>
  </si>
  <si>
    <t>Ysidro Ruiz Park Upgrades and Revialization</t>
  </si>
  <si>
    <t>Softball and Little League Field Upgrades and Revitalization</t>
  </si>
  <si>
    <t>Pool Upgrades and Repairs</t>
  </si>
  <si>
    <t>Replace aging vehicles to reduce maintenance and operating costs.</t>
  </si>
  <si>
    <t>Vehicle Upgrades</t>
  </si>
  <si>
    <t>General Upgrades</t>
  </si>
  <si>
    <t>Administration, Council, Police</t>
  </si>
  <si>
    <t>Police Projects</t>
  </si>
  <si>
    <t>Road Projects</t>
  </si>
  <si>
    <t>Total CIP Projects</t>
  </si>
  <si>
    <t>Replace playground equipt with Sail cover, install turf or grass, sail covers for picnic tables</t>
  </si>
  <si>
    <t>Paint concession stand, replace fascia boards, reseed grass, add clay dirt to infield, handicap parking</t>
  </si>
  <si>
    <t xml:space="preserve">Paint building, replace facscia boards </t>
  </si>
  <si>
    <t>Pool Repairs</t>
  </si>
  <si>
    <t>Pool shade areas</t>
  </si>
  <si>
    <t>Add online bill pay for Town hall and Magistrate, Contact Us page, generic email address for messages from residents using the contact us page.</t>
  </si>
  <si>
    <t>HURF/ EXCISE TAX</t>
  </si>
  <si>
    <t>Transfer Out to Water</t>
  </si>
  <si>
    <t>Transfer needed from Other Funds</t>
  </si>
  <si>
    <t>Transfer Out to Cemetary</t>
  </si>
  <si>
    <t>CARRY FORWARD</t>
  </si>
  <si>
    <t>WATER PROJECT</t>
  </si>
  <si>
    <t>%</t>
  </si>
  <si>
    <t>TMP</t>
  </si>
  <si>
    <t>Nastasha Madrid</t>
  </si>
  <si>
    <t>Julie Ramirez</t>
  </si>
  <si>
    <t>Derick Anaya</t>
  </si>
  <si>
    <t>Azucena E.</t>
  </si>
  <si>
    <t>Eric Fox</t>
  </si>
  <si>
    <t>Kenya Moreno</t>
  </si>
  <si>
    <t>Ciena Taylor</t>
  </si>
  <si>
    <t>Carla Flores</t>
  </si>
  <si>
    <t xml:space="preserve">Pool </t>
  </si>
  <si>
    <t>Wkly</t>
  </si>
  <si>
    <t>14 Weeks</t>
  </si>
  <si>
    <t>July1-Aug10</t>
  </si>
  <si>
    <t>May 19- June 30</t>
  </si>
  <si>
    <t>MISC GRANT EXPENDITURES</t>
  </si>
  <si>
    <t xml:space="preserve">    Estimated    6-30-25</t>
  </si>
  <si>
    <t>FY26</t>
  </si>
  <si>
    <t>Actuals to 3-31-25</t>
  </si>
  <si>
    <t>51-40-40</t>
  </si>
  <si>
    <t>EQUIPMENT RENTAL</t>
  </si>
  <si>
    <t>FY25-FY26 Payroll GL Allocation</t>
  </si>
  <si>
    <t>Steven Terrazas</t>
  </si>
  <si>
    <t>Selena Deno</t>
  </si>
  <si>
    <t>Betty Esquivel</t>
  </si>
  <si>
    <t>A. Aragon</t>
  </si>
  <si>
    <t>RESERVES</t>
  </si>
  <si>
    <t>TRANSFER FROM GENERAL FUND</t>
  </si>
  <si>
    <t>51-40-55</t>
  </si>
  <si>
    <t>2025-26</t>
  </si>
  <si>
    <t>10-31-10</t>
  </si>
  <si>
    <t>10-31-30</t>
  </si>
  <si>
    <t>10-32-10</t>
  </si>
  <si>
    <t>10-32-11</t>
  </si>
  <si>
    <t>10-33-53</t>
  </si>
  <si>
    <t>10-33-54</t>
  </si>
  <si>
    <t>10-33-55</t>
  </si>
  <si>
    <t>10-33-90</t>
  </si>
  <si>
    <t>10-34-60</t>
  </si>
  <si>
    <t>10-34-64</t>
  </si>
  <si>
    <t>10-34-65</t>
  </si>
  <si>
    <t>10-34-91</t>
  </si>
  <si>
    <t>10-34-92</t>
  </si>
  <si>
    <t>10-34-93</t>
  </si>
  <si>
    <t>10-34-94</t>
  </si>
  <si>
    <t>10-35-11</t>
  </si>
  <si>
    <t>10-35-12</t>
  </si>
  <si>
    <t>10-35-14</t>
  </si>
  <si>
    <t>10-36-11</t>
  </si>
  <si>
    <t>10-36-12</t>
  </si>
  <si>
    <t>10-39-00</t>
  </si>
  <si>
    <t>10-42-20</t>
  </si>
  <si>
    <t>10-42-23</t>
  </si>
  <si>
    <t>10-42-24</t>
  </si>
  <si>
    <t>10-42-46</t>
  </si>
  <si>
    <t>10-43-20</t>
  </si>
  <si>
    <t>10-43-46</t>
  </si>
  <si>
    <t>10-43</t>
  </si>
  <si>
    <t>10-42</t>
  </si>
  <si>
    <t>10-44-11</t>
  </si>
  <si>
    <t>10-44-13</t>
  </si>
  <si>
    <t>10-44-20</t>
  </si>
  <si>
    <t>10-44-21</t>
  </si>
  <si>
    <t>10-44-22</t>
  </si>
  <si>
    <t>10-44-23</t>
  </si>
  <si>
    <t>10-44-24</t>
  </si>
  <si>
    <t>10-44-25</t>
  </si>
  <si>
    <t>10-44-26</t>
  </si>
  <si>
    <t>10-44-28</t>
  </si>
  <si>
    <t>10-44-29</t>
  </si>
  <si>
    <t>10-44-30</t>
  </si>
  <si>
    <t>10-44-31</t>
  </si>
  <si>
    <t>10-44-34</t>
  </si>
  <si>
    <t>10-44-42</t>
  </si>
  <si>
    <t>10-44-46</t>
  </si>
  <si>
    <t>10-44-59</t>
  </si>
  <si>
    <t>10-44-70</t>
  </si>
  <si>
    <t>10-44-75</t>
  </si>
  <si>
    <t>10-44-78</t>
  </si>
  <si>
    <t>10-44-99</t>
  </si>
  <si>
    <t>10-46-11</t>
  </si>
  <si>
    <t>10-46-13</t>
  </si>
  <si>
    <t>10-46-15</t>
  </si>
  <si>
    <t>10-46-20</t>
  </si>
  <si>
    <t>10-46-24</t>
  </si>
  <si>
    <t>10-46-29</t>
  </si>
  <si>
    <t>10-46-41</t>
  </si>
  <si>
    <t>10-46-46</t>
  </si>
  <si>
    <t>10-46-48</t>
  </si>
  <si>
    <t>10-48</t>
  </si>
  <si>
    <t>10-52</t>
  </si>
  <si>
    <t>10-54</t>
  </si>
  <si>
    <t>10-64</t>
  </si>
  <si>
    <t>10-65</t>
  </si>
  <si>
    <t>10-65-25</t>
  </si>
  <si>
    <t>10-65-26</t>
  </si>
  <si>
    <t>10-65-27</t>
  </si>
  <si>
    <t>10-65-28</t>
  </si>
  <si>
    <t>10-65-29</t>
  </si>
  <si>
    <t>10-65-30</t>
  </si>
  <si>
    <t>10-65-46</t>
  </si>
  <si>
    <t>10-65-58</t>
  </si>
  <si>
    <t>10-66-46</t>
  </si>
  <si>
    <t>10-64-11</t>
  </si>
  <si>
    <t>10-64-13</t>
  </si>
  <si>
    <t>10-64-26</t>
  </si>
  <si>
    <t>10-64-27</t>
  </si>
  <si>
    <t>10-64-28</t>
  </si>
  <si>
    <t>10-64-29</t>
  </si>
  <si>
    <t>10-64-30</t>
  </si>
  <si>
    <t>10-64-31</t>
  </si>
  <si>
    <t>10-64-33</t>
  </si>
  <si>
    <t>10-64-41</t>
  </si>
  <si>
    <t>10-64-46</t>
  </si>
  <si>
    <t>10-64-52</t>
  </si>
  <si>
    <t>10-64-54</t>
  </si>
  <si>
    <t>10-54-54</t>
  </si>
  <si>
    <t>10-53-11</t>
  </si>
  <si>
    <t>10-53-13</t>
  </si>
  <si>
    <t>10-53-22</t>
  </si>
  <si>
    <t>10-53-20</t>
  </si>
  <si>
    <t>10-53-24</t>
  </si>
  <si>
    <t>10-53-28</t>
  </si>
  <si>
    <t>10-53-29</t>
  </si>
  <si>
    <t>10-53-30</t>
  </si>
  <si>
    <t>10-53-46</t>
  </si>
  <si>
    <t>10-48-33</t>
  </si>
  <si>
    <t>10-52-11</t>
  </si>
  <si>
    <t>10-52-13</t>
  </si>
  <si>
    <t>10-52-20</t>
  </si>
  <si>
    <t>10-52-21</t>
  </si>
  <si>
    <t>10-52-23</t>
  </si>
  <si>
    <t>10-52-24</t>
  </si>
  <si>
    <t>10-52-25</t>
  </si>
  <si>
    <t>10-52-26</t>
  </si>
  <si>
    <t>10-52-27</t>
  </si>
  <si>
    <t>10-52-28</t>
  </si>
  <si>
    <t>10-52-29</t>
  </si>
  <si>
    <t>10-52-30</t>
  </si>
  <si>
    <t>10-52-33</t>
  </si>
  <si>
    <t>10-52-34</t>
  </si>
  <si>
    <t>10-52-37</t>
  </si>
  <si>
    <t>10-52-41</t>
  </si>
  <si>
    <t>10-52-43</t>
  </si>
  <si>
    <t>10-52-46</t>
  </si>
  <si>
    <t>10-52-48</t>
  </si>
  <si>
    <t>10-52-59</t>
  </si>
  <si>
    <t>10-36-10</t>
  </si>
  <si>
    <t>10-39-80</t>
  </si>
  <si>
    <t>Sale of Assets-Equip/Property</t>
  </si>
  <si>
    <t>10-42-25</t>
  </si>
  <si>
    <t>10-46-18</t>
  </si>
  <si>
    <t>10-64-35</t>
  </si>
  <si>
    <t>FICA @</t>
  </si>
  <si>
    <t xml:space="preserve">Work </t>
  </si>
  <si>
    <t>Comp</t>
  </si>
  <si>
    <t>Actuals to    3-31-25</t>
  </si>
  <si>
    <t>Actuals to     3-31-25</t>
  </si>
  <si>
    <t>52-40-34</t>
  </si>
  <si>
    <t>45-30-24</t>
  </si>
  <si>
    <t>45-39-91</t>
  </si>
  <si>
    <t>45-40-14</t>
  </si>
  <si>
    <t>45-40-12</t>
  </si>
  <si>
    <t>45-40-13</t>
  </si>
  <si>
    <t>45-40-11</t>
  </si>
  <si>
    <t>45-30-30</t>
  </si>
  <si>
    <t>45-40-30</t>
  </si>
  <si>
    <t>45-40-34</t>
  </si>
  <si>
    <t>45-40-24</t>
  </si>
  <si>
    <t>Street Projects</t>
  </si>
  <si>
    <t>54-40-54</t>
  </si>
  <si>
    <t>CAPITAL OUTLAY</t>
  </si>
  <si>
    <t>10-64-58</t>
  </si>
  <si>
    <t>2025-2026</t>
  </si>
  <si>
    <t>Radio Grant Installments instead of purchase</t>
  </si>
  <si>
    <t>Water Proj Fund</t>
  </si>
  <si>
    <t>Cemetery</t>
  </si>
  <si>
    <t>Capital Improvement Plan FY 25/26</t>
  </si>
  <si>
    <t>Replace 8 computers</t>
  </si>
  <si>
    <t>Paint and clean concession stand &amp; bleachers, repair sprinklers &amp; grass field, add clay dirt to infield, repair fence, add bleachers in outfield, handicap parking.</t>
  </si>
  <si>
    <t>Purchase four new or used vehicles</t>
  </si>
  <si>
    <t>Building Permits/Planning &amp; Zoning Fees</t>
  </si>
  <si>
    <t>PSPRS@51.68%</t>
  </si>
  <si>
    <t>Benefits</t>
  </si>
  <si>
    <t>Audit 2024</t>
  </si>
  <si>
    <t xml:space="preserve">Projected </t>
  </si>
  <si>
    <t>FY 2025</t>
  </si>
  <si>
    <t>Includes $1.00 per hour wage increase for all employees</t>
  </si>
  <si>
    <t>Out (In)</t>
  </si>
  <si>
    <t>Includes increased revenue from  cemetery fees</t>
  </si>
  <si>
    <t>Includes increased revenue from permit, planning and zoning fees</t>
  </si>
  <si>
    <t>The Town is under Home Rule</t>
  </si>
  <si>
    <t>INCLUDES MONEY FOR PAY INCREASES</t>
  </si>
  <si>
    <t>WASTEWATER</t>
  </si>
  <si>
    <t>PARKS/PUBLIC WORKS</t>
  </si>
  <si>
    <t>TOWN OF MAMMOTH                             USDA WATER GRANT FUND</t>
  </si>
  <si>
    <t xml:space="preserve">Increase </t>
  </si>
  <si>
    <t>Decrease</t>
  </si>
  <si>
    <t>Building Maintenance &amp; Equipment</t>
  </si>
  <si>
    <t>TOWN OF MAMMOTH                                  GRANT FUND</t>
  </si>
  <si>
    <t>45-73-21</t>
  </si>
  <si>
    <t>Travel &amp; TRAININGs</t>
  </si>
  <si>
    <t>Travel &amp; TRAINING</t>
  </si>
  <si>
    <t>RCAC DEBT SERVICE</t>
  </si>
  <si>
    <t>Total Salaries and Benefits</t>
  </si>
  <si>
    <t>Certification Pay</t>
  </si>
  <si>
    <t>TOWN OF MAMMOTH FY2025-2026 TENTATIVE BUDGET</t>
  </si>
  <si>
    <t>Town Hall, Public Works, PnZ</t>
  </si>
  <si>
    <t>Community Center, Public Works and Magistrate</t>
  </si>
  <si>
    <t>Upgrade digital scoreboard</t>
  </si>
  <si>
    <t>General public - filtered water</t>
  </si>
  <si>
    <t>Admin, Public Works</t>
  </si>
  <si>
    <t>Paint interior</t>
  </si>
  <si>
    <t>Paint interior of Town Hall</t>
  </si>
  <si>
    <t>Town Council, Admin, Police and public</t>
  </si>
  <si>
    <t xml:space="preserve">Freshen up exterior of buildings and interior doors. </t>
  </si>
  <si>
    <t>Changed hrs from 24 to 80</t>
  </si>
  <si>
    <t>Changed hrs from 80 to 24</t>
  </si>
  <si>
    <t>Changed from 70 to 80</t>
  </si>
  <si>
    <t xml:space="preserve">Resurface town roads and install sidewalks. Also apply AC Seal Coat to 5th St ($41,046.94) and Copper St ($39,013.70) </t>
  </si>
  <si>
    <t>Changed from 4 to 8k. Cost depends on vendor and options like bill pay.</t>
  </si>
  <si>
    <t>Do we keep it here, or add it to trng and certs acct?</t>
  </si>
  <si>
    <t>Still need to hire</t>
  </si>
  <si>
    <t>Add 3000.00 for upgrade of equipment for well signals</t>
  </si>
  <si>
    <t xml:space="preserve">Change from 2000.00 to 8000.00 to replace garage doors. </t>
  </si>
  <si>
    <t xml:space="preserve">Changed from 1000 to 3000 to repair or replace cameras and or system. </t>
  </si>
  <si>
    <t>Removed all but one reserve officer</t>
  </si>
  <si>
    <t>changed from 25600 to 26850</t>
  </si>
  <si>
    <t>increase to 27.50per hour  = 57200/yr</t>
  </si>
  <si>
    <t>increase from 75k to 110k</t>
  </si>
  <si>
    <t>changed from 62k to 87k</t>
  </si>
  <si>
    <t>includes increases for police chief to 110,000, sargent to 57,200 and clerk to 87,000</t>
  </si>
  <si>
    <t>Changed from 4500 to 8000 due to renew contracts for Admin and police copiers. New contracts went up to 3850 for each copier (we have two. One in admin and another in police.</t>
  </si>
  <si>
    <t>Auditors  - should budget 6k for fy26. increased from 2000 to 6000 for auditors.</t>
  </si>
  <si>
    <t>Changed from 4200.00 to 3780.00 and reduced hrs from 280 to 252</t>
  </si>
  <si>
    <t>changed salary from 3150.00 to 3780.00 and increased hrs from 210 to 252</t>
  </si>
  <si>
    <t>increased from 134,610 to 134,820 due to increase/correction to Pool salaries</t>
  </si>
  <si>
    <t>increase from 15,345 to 15369.65 round up to 15370 due to increase/correction to pool salaries</t>
  </si>
  <si>
    <t>Removed increase and opt to take it out of contingency</t>
  </si>
  <si>
    <t xml:space="preserve">removed increase to 110k and take out of contingency when it happens. </t>
  </si>
  <si>
    <t>Change from 52000 to 56160.00</t>
  </si>
  <si>
    <t>Changed from 60,660 to 191520 corrected orignal amount plus added for increase rate for clerk. Removed increase but corrected total amount</t>
  </si>
  <si>
    <t>Changed from 7000 to 6056.52 rounded up tp 6057. Adjusted after removing clerk increase</t>
  </si>
  <si>
    <t xml:space="preserve">322,480. increase to 333,930 for increases to chief and sargent. Removed increase for chief and will take it out oc contingency if needed. </t>
  </si>
  <si>
    <t>176,425 increase to 198,778.86. Round up to 198,779. amount changed after removing increase for chief</t>
  </si>
  <si>
    <t>Decreasaed from 1,035,455 to 936,712  due to increases in gl. Some salaries but not including increase for chief or clerk.</t>
  </si>
  <si>
    <t>Revision 10 - 07-02-2025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</si>
</sst>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quot;$&quot;#."/>
    <numFmt numFmtId="166" formatCode="#.00"/>
    <numFmt numFmtId="167" formatCode="_(* #,##0_);_(* \(#,##0\);_(* &quot;-&quot;??_);_(@_)"/>
    <numFmt numFmtId="168" formatCode="0.0%"/>
    <numFmt numFmtId="169" formatCode="_([$$-409]* #,##0_);_([$$-409]* \(#,##0\);_([$$-409]* &quot;-&quot;_);_(@_)"/>
    <numFmt numFmtId="170" formatCode="&quot;$&quot;#,##0.00"/>
    <numFmt numFmtId="171" formatCode="_(* #,##0.0000_);_(* \(#,##0.0000\);_(* &quot;-&quot;????_);_(@_)"/>
    <numFmt numFmtId="172" formatCode="0_);\(0\)"/>
    <numFmt numFmtId="173" formatCode="##\-##\-##"/>
    <numFmt numFmtId="174" formatCode="#,##0;[Red]#,##0"/>
  </numFmts>
  <fonts count="61" x14ac:knownFonts="1">
    <font>
      <sz val="11"/>
      <color theme="1"/>
      <name val="Calibri"/>
      <family val="2"/>
      <scheme val="minor"/>
    </font>
    <font>
      <sz val="12"/>
      <color theme="1"/>
      <name val="Calibri"/>
      <family val="2"/>
      <scheme val="minor"/>
    </font>
    <font>
      <sz val="10"/>
      <name val="Arial"/>
      <family val="2"/>
    </font>
    <font>
      <sz val="1"/>
      <color indexed="8"/>
      <name val="Courier"/>
      <family val="3"/>
    </font>
    <font>
      <b/>
      <sz val="11"/>
      <color theme="1"/>
      <name val="Calibri"/>
      <family val="2"/>
      <scheme val="minor"/>
    </font>
    <font>
      <sz val="10"/>
      <name val="Times New Roman"/>
      <family val="1"/>
    </font>
    <font>
      <sz val="11"/>
      <name val="Calibri"/>
      <family val="2"/>
      <scheme val="minor"/>
    </font>
    <font>
      <sz val="11"/>
      <color rgb="FFFF0000"/>
      <name val="Calibri"/>
      <family val="2"/>
      <scheme val="minor"/>
    </font>
    <font>
      <b/>
      <sz val="14"/>
      <color theme="1"/>
      <name val="Calibri"/>
      <family val="2"/>
      <scheme val="minor"/>
    </font>
    <font>
      <sz val="11"/>
      <color theme="1"/>
      <name val="Calibri"/>
      <family val="2"/>
      <scheme val="minor"/>
    </font>
    <font>
      <sz val="9"/>
      <color indexed="81"/>
      <name val="Tahoma"/>
      <family val="2"/>
    </font>
    <font>
      <b/>
      <sz val="9"/>
      <color indexed="81"/>
      <name val="Tahoma"/>
      <family val="2"/>
    </font>
    <font>
      <b/>
      <i/>
      <sz val="11"/>
      <color theme="1"/>
      <name val="Calibri"/>
      <family val="2"/>
      <scheme val="minor"/>
    </font>
    <font>
      <sz val="11"/>
      <color theme="1"/>
      <name val="Arial"/>
      <family val="2"/>
    </font>
    <font>
      <b/>
      <sz val="12"/>
      <color theme="1"/>
      <name val="Arial"/>
      <family val="2"/>
    </font>
    <font>
      <sz val="10"/>
      <name val="Arial Narrow"/>
      <family val="2"/>
    </font>
    <font>
      <sz val="11"/>
      <name val="Calibri"/>
      <family val="2"/>
    </font>
    <font>
      <b/>
      <sz val="11"/>
      <name val="Calibri"/>
      <family val="2"/>
    </font>
    <font>
      <b/>
      <sz val="11"/>
      <name val="Calibri"/>
      <family val="2"/>
      <scheme val="minor"/>
    </font>
    <font>
      <sz val="12"/>
      <name val="Arial Narrow"/>
      <family val="2"/>
    </font>
    <font>
      <u/>
      <sz val="12"/>
      <name val="Arial Narrow"/>
      <family val="2"/>
    </font>
    <font>
      <b/>
      <u/>
      <sz val="11"/>
      <name val="Calibri"/>
      <family val="2"/>
    </font>
    <font>
      <sz val="12"/>
      <name val="Calibri"/>
      <family val="2"/>
      <scheme val="minor"/>
    </font>
    <font>
      <b/>
      <u/>
      <sz val="11"/>
      <name val="Calibri"/>
      <family val="2"/>
      <scheme val="minor"/>
    </font>
    <font>
      <u/>
      <sz val="11"/>
      <name val="Calibri"/>
      <family val="2"/>
      <scheme val="minor"/>
    </font>
    <font>
      <b/>
      <sz val="12"/>
      <name val="Arial Narrow"/>
      <family val="2"/>
    </font>
    <font>
      <sz val="10"/>
      <name val="Arial"/>
      <family val="2"/>
    </font>
    <font>
      <sz val="14"/>
      <color theme="1"/>
      <name val="Arial"/>
      <family val="2"/>
    </font>
    <font>
      <b/>
      <sz val="14"/>
      <color theme="1"/>
      <name val="Arial"/>
      <family val="2"/>
    </font>
    <font>
      <sz val="14"/>
      <color theme="1"/>
      <name val="Calibri"/>
      <family val="2"/>
      <scheme val="minor"/>
    </font>
    <font>
      <b/>
      <u/>
      <sz val="11"/>
      <color theme="1"/>
      <name val="Calibri"/>
      <family val="2"/>
      <scheme val="minor"/>
    </font>
    <font>
      <b/>
      <sz val="11"/>
      <color rgb="FFFF0000"/>
      <name val="Calibri"/>
      <family val="2"/>
      <scheme val="minor"/>
    </font>
    <font>
      <sz val="12"/>
      <color theme="1"/>
      <name val="Arial"/>
      <family val="2"/>
    </font>
    <font>
      <b/>
      <sz val="12"/>
      <color theme="1"/>
      <name val="Calibri"/>
      <family val="2"/>
    </font>
    <font>
      <b/>
      <sz val="11"/>
      <color theme="1"/>
      <name val="Calibri"/>
      <family val="2"/>
    </font>
    <font>
      <sz val="11"/>
      <color theme="1"/>
      <name val="Calibri"/>
      <family val="2"/>
    </font>
    <font>
      <b/>
      <sz val="12"/>
      <color theme="1"/>
      <name val="Calibri"/>
      <family val="2"/>
      <scheme val="minor"/>
    </font>
    <font>
      <sz val="12"/>
      <color theme="1"/>
      <name val="Calibri"/>
      <family val="2"/>
      <scheme val="minor"/>
    </font>
    <font>
      <b/>
      <sz val="11"/>
      <color rgb="FFFF0000"/>
      <name val="Calibri"/>
      <family val="2"/>
    </font>
    <font>
      <b/>
      <sz val="10"/>
      <name val="Arial"/>
      <family val="2"/>
    </font>
    <font>
      <sz val="9"/>
      <color indexed="81"/>
      <name val="Calibri"/>
      <family val="2"/>
    </font>
    <font>
      <b/>
      <sz val="9"/>
      <color indexed="81"/>
      <name val="Calibri"/>
      <family val="2"/>
    </font>
    <font>
      <b/>
      <sz val="12"/>
      <name val="Arial"/>
      <family val="2"/>
    </font>
    <font>
      <sz val="8"/>
      <name val="Calibri"/>
      <family val="2"/>
      <scheme val="minor"/>
    </font>
    <font>
      <sz val="12"/>
      <name val="Arial"/>
      <family val="2"/>
    </font>
    <font>
      <i/>
      <sz val="12"/>
      <color theme="1"/>
      <name val="Calibri"/>
      <family val="2"/>
      <scheme val="minor"/>
    </font>
    <font>
      <b/>
      <sz val="18"/>
      <name val="Calibri"/>
      <family val="2"/>
      <scheme val="minor"/>
    </font>
    <font>
      <b/>
      <i/>
      <u/>
      <sz val="11"/>
      <color theme="1"/>
      <name val="Calibri"/>
      <family val="2"/>
      <scheme val="minor"/>
    </font>
    <font>
      <b/>
      <sz val="13"/>
      <color theme="1"/>
      <name val="Arial"/>
      <family val="2"/>
    </font>
    <font>
      <sz val="13"/>
      <color theme="1"/>
      <name val="Arial"/>
      <family val="2"/>
    </font>
    <font>
      <sz val="13"/>
      <color theme="1"/>
      <name val="Calibri"/>
      <family val="2"/>
      <scheme val="minor"/>
    </font>
    <font>
      <b/>
      <sz val="16"/>
      <color theme="1"/>
      <name val="Calibri"/>
      <family val="2"/>
      <scheme val="minor"/>
    </font>
    <font>
      <u/>
      <sz val="11"/>
      <color theme="10"/>
      <name val="Calibri"/>
      <family val="2"/>
      <scheme val="minor"/>
    </font>
    <font>
      <b/>
      <sz val="12"/>
      <name val="Calibri"/>
      <family val="2"/>
    </font>
    <font>
      <sz val="12"/>
      <name val="Calibri"/>
      <family val="2"/>
    </font>
    <font>
      <b/>
      <sz val="12"/>
      <name val="Calibri"/>
      <family val="2"/>
      <scheme val="minor"/>
    </font>
    <font>
      <b/>
      <u/>
      <sz val="12"/>
      <name val="Calibri"/>
      <family val="2"/>
      <scheme val="minor"/>
    </font>
    <font>
      <b/>
      <i/>
      <sz val="12"/>
      <color theme="1"/>
      <name val="Calibri"/>
      <family val="2"/>
      <scheme val="minor"/>
    </font>
    <font>
      <u/>
      <sz val="12"/>
      <name val="Calibri"/>
      <family val="2"/>
      <scheme val="minor"/>
    </font>
    <font>
      <b/>
      <i/>
      <sz val="12"/>
      <name val="Calibri"/>
      <family val="2"/>
      <scheme val="minor"/>
    </font>
    <font>
      <sz val="12"/>
      <color rgb="FFFF000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rgb="FF92D050"/>
        <bgColor indexed="64"/>
      </patternFill>
    </fill>
  </fills>
  <borders count="46">
    <border>
      <left/>
      <right/>
      <top/>
      <bottom/>
      <diagonal/>
    </border>
    <border>
      <left style="medium">
        <color auto="1"/>
      </left>
      <right style="medium">
        <color auto="1"/>
      </right>
      <top style="medium">
        <color auto="1"/>
      </top>
      <bottom style="medium">
        <color auto="1"/>
      </bottom>
      <diagonal/>
    </border>
    <border>
      <left/>
      <right/>
      <top/>
      <bottom style="thin">
        <color auto="1"/>
      </bottom>
      <diagonal/>
    </border>
    <border>
      <left/>
      <right/>
      <top style="thin">
        <color auto="1"/>
      </top>
      <bottom style="thin">
        <color auto="1"/>
      </bottom>
      <diagonal/>
    </border>
    <border>
      <left/>
      <right/>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auto="1"/>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auto="1"/>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right style="thin">
        <color auto="1"/>
      </right>
      <top style="thin">
        <color auto="1"/>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s>
  <cellStyleXfs count="21">
    <xf numFmtId="0" fontId="0" fillId="0" borderId="0"/>
    <xf numFmtId="0" fontId="2" fillId="0" borderId="0"/>
    <xf numFmtId="164" fontId="3" fillId="0" borderId="0">
      <protection locked="0"/>
    </xf>
    <xf numFmtId="165" fontId="3" fillId="0" borderId="0">
      <protection locked="0"/>
    </xf>
    <xf numFmtId="0" fontId="3" fillId="0" borderId="0">
      <protection locked="0"/>
    </xf>
    <xf numFmtId="166" fontId="3" fillId="0" borderId="0">
      <protection locked="0"/>
    </xf>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5" fillId="0" borderId="0"/>
    <xf numFmtId="0" fontId="2" fillId="0" borderId="0"/>
    <xf numFmtId="9" fontId="9" fillId="0" borderId="0" applyFont="0" applyFill="0" applyBorder="0" applyAlignment="0" applyProtection="0"/>
    <xf numFmtId="0" fontId="26" fillId="0" borderId="0"/>
    <xf numFmtId="43" fontId="2" fillId="0" borderId="0" applyFont="0" applyFill="0" applyBorder="0" applyAlignment="0" applyProtection="0"/>
    <xf numFmtId="0" fontId="2" fillId="0" borderId="0"/>
    <xf numFmtId="44" fontId="9" fillId="0" borderId="0" applyFont="0" applyFill="0" applyBorder="0" applyAlignment="0" applyProtection="0"/>
    <xf numFmtId="0" fontId="52" fillId="0" borderId="0" applyNumberFormat="0" applyFill="0" applyBorder="0" applyAlignment="0" applyProtection="0"/>
  </cellStyleXfs>
  <cellXfs count="498">
    <xf numFmtId="0" fontId="0" fillId="0" borderId="0" xfId="0"/>
    <xf numFmtId="41" fontId="0" fillId="0" borderId="0" xfId="0" applyNumberFormat="1"/>
    <xf numFmtId="0" fontId="0" fillId="0" borderId="0" xfId="0" applyAlignment="1">
      <alignment wrapText="1"/>
    </xf>
    <xf numFmtId="3" fontId="0" fillId="0" borderId="0" xfId="0" applyNumberFormat="1"/>
    <xf numFmtId="41" fontId="0" fillId="0" borderId="2" xfId="0" applyNumberFormat="1" applyBorder="1"/>
    <xf numFmtId="0" fontId="4" fillId="0" borderId="2" xfId="0" applyFont="1" applyBorder="1"/>
    <xf numFmtId="0" fontId="4" fillId="0" borderId="0" xfId="0" applyFont="1"/>
    <xf numFmtId="43" fontId="0" fillId="0" borderId="0" xfId="0" applyNumberFormat="1"/>
    <xf numFmtId="41" fontId="4" fillId="0" borderId="0" xfId="0" applyNumberFormat="1" applyFont="1"/>
    <xf numFmtId="10" fontId="0" fillId="0" borderId="0" xfId="0" applyNumberFormat="1"/>
    <xf numFmtId="0" fontId="13" fillId="0" borderId="0" xfId="0" applyFont="1"/>
    <xf numFmtId="41" fontId="4" fillId="0" borderId="3" xfId="0" applyNumberFormat="1" applyFont="1" applyBorder="1"/>
    <xf numFmtId="0" fontId="4" fillId="0" borderId="0" xfId="0" applyFont="1" applyAlignment="1">
      <alignment horizontal="center" wrapText="1"/>
    </xf>
    <xf numFmtId="41" fontId="4" fillId="0" borderId="0" xfId="0" applyNumberFormat="1" applyFont="1" applyAlignment="1">
      <alignment horizontal="center" wrapText="1"/>
    </xf>
    <xf numFmtId="0" fontId="4" fillId="0" borderId="2" xfId="0" applyFont="1" applyBorder="1" applyAlignment="1">
      <alignment horizontal="center"/>
    </xf>
    <xf numFmtId="41" fontId="4" fillId="0" borderId="2" xfId="0" applyNumberFormat="1" applyFont="1" applyBorder="1" applyAlignment="1">
      <alignment horizontal="center"/>
    </xf>
    <xf numFmtId="0" fontId="6" fillId="0" borderId="0" xfId="0" applyFont="1"/>
    <xf numFmtId="4" fontId="22" fillId="0" borderId="0" xfId="0" applyNumberFormat="1" applyFont="1"/>
    <xf numFmtId="42" fontId="14" fillId="0" borderId="0" xfId="0" applyNumberFormat="1" applyFont="1"/>
    <xf numFmtId="0" fontId="14" fillId="0" borderId="0" xfId="0" applyFont="1"/>
    <xf numFmtId="0" fontId="27" fillId="0" borderId="0" xfId="0" applyFont="1"/>
    <xf numFmtId="0" fontId="28" fillId="0" borderId="0" xfId="0" applyFont="1" applyAlignment="1">
      <alignment horizontal="center"/>
    </xf>
    <xf numFmtId="0" fontId="28" fillId="0" borderId="0" xfId="0" applyFont="1"/>
    <xf numFmtId="0" fontId="27" fillId="0" borderId="2" xfId="0" applyFont="1" applyBorder="1"/>
    <xf numFmtId="0" fontId="28" fillId="0" borderId="2" xfId="0" applyFont="1" applyBorder="1" applyAlignment="1">
      <alignment horizontal="center"/>
    </xf>
    <xf numFmtId="0" fontId="27" fillId="0" borderId="0" xfId="0" applyFont="1" applyAlignment="1">
      <alignment vertical="center"/>
    </xf>
    <xf numFmtId="42" fontId="27" fillId="0" borderId="0" xfId="0" applyNumberFormat="1" applyFont="1"/>
    <xf numFmtId="0" fontId="29" fillId="0" borderId="0" xfId="0" applyFont="1"/>
    <xf numFmtId="10" fontId="27" fillId="0" borderId="0" xfId="0" applyNumberFormat="1" applyFont="1"/>
    <xf numFmtId="0" fontId="29" fillId="0" borderId="0" xfId="0" applyFont="1" applyAlignment="1">
      <alignment vertical="center"/>
    </xf>
    <xf numFmtId="42" fontId="29" fillId="0" borderId="0" xfId="0" applyNumberFormat="1" applyFont="1"/>
    <xf numFmtId="42" fontId="27" fillId="0" borderId="0" xfId="0" applyNumberFormat="1" applyFont="1" applyAlignment="1">
      <alignment vertical="center"/>
    </xf>
    <xf numFmtId="10" fontId="29" fillId="0" borderId="0" xfId="0" applyNumberFormat="1" applyFont="1"/>
    <xf numFmtId="0" fontId="28" fillId="0" borderId="0" xfId="0" applyFont="1" applyAlignment="1">
      <alignment vertical="center"/>
    </xf>
    <xf numFmtId="42" fontId="28" fillId="0" borderId="0" xfId="0" applyNumberFormat="1" applyFont="1" applyAlignment="1">
      <alignment vertical="center"/>
    </xf>
    <xf numFmtId="0" fontId="28" fillId="0" borderId="0" xfId="0" applyFont="1" applyAlignment="1">
      <alignment horizontal="center" wrapText="1"/>
    </xf>
    <xf numFmtId="0" fontId="6" fillId="0" borderId="0" xfId="0" applyFont="1" applyAlignment="1">
      <alignment horizontal="right"/>
    </xf>
    <xf numFmtId="0" fontId="4" fillId="0" borderId="0" xfId="0" applyFont="1" applyAlignment="1">
      <alignment wrapText="1"/>
    </xf>
    <xf numFmtId="0" fontId="32" fillId="0" borderId="0" xfId="0" applyFont="1"/>
    <xf numFmtId="0" fontId="32" fillId="0" borderId="0" xfId="0" applyFont="1" applyAlignment="1">
      <alignment vertical="center"/>
    </xf>
    <xf numFmtId="10" fontId="32" fillId="0" borderId="0" xfId="0" applyNumberFormat="1" applyFont="1"/>
    <xf numFmtId="42" fontId="32" fillId="0" borderId="0" xfId="0" applyNumberFormat="1" applyFont="1"/>
    <xf numFmtId="42" fontId="32" fillId="0" borderId="0" xfId="0" applyNumberFormat="1" applyFont="1" applyAlignment="1">
      <alignment vertical="center"/>
    </xf>
    <xf numFmtId="42" fontId="14" fillId="0" borderId="0" xfId="0" applyNumberFormat="1" applyFont="1" applyAlignment="1">
      <alignment vertical="center"/>
    </xf>
    <xf numFmtId="42" fontId="32" fillId="0" borderId="2" xfId="0" applyNumberFormat="1" applyFont="1" applyBorder="1"/>
    <xf numFmtId="169" fontId="32" fillId="0" borderId="2" xfId="19" applyNumberFormat="1" applyFont="1" applyBorder="1"/>
    <xf numFmtId="0" fontId="4" fillId="0" borderId="0" xfId="0" applyFont="1" applyAlignment="1">
      <alignment horizontal="center"/>
    </xf>
    <xf numFmtId="41" fontId="0" fillId="0" borderId="0" xfId="0" applyNumberFormat="1" applyAlignment="1">
      <alignment horizontal="center"/>
    </xf>
    <xf numFmtId="0" fontId="0" fillId="0" borderId="0" xfId="0" applyAlignment="1">
      <alignment vertical="center"/>
    </xf>
    <xf numFmtId="41" fontId="0" fillId="0" borderId="0" xfId="0" applyNumberFormat="1" applyAlignment="1">
      <alignment vertical="center"/>
    </xf>
    <xf numFmtId="41" fontId="0" fillId="0" borderId="0" xfId="0" applyNumberFormat="1" applyAlignment="1">
      <alignment horizontal="right"/>
    </xf>
    <xf numFmtId="41" fontId="0" fillId="0" borderId="3" xfId="0" applyNumberFormat="1" applyBorder="1"/>
    <xf numFmtId="42" fontId="0" fillId="0" borderId="0" xfId="0" applyNumberFormat="1"/>
    <xf numFmtId="0" fontId="4" fillId="0" borderId="0" xfId="0" applyFont="1" applyAlignment="1">
      <alignment vertical="center"/>
    </xf>
    <xf numFmtId="42" fontId="0" fillId="0" borderId="0" xfId="0" applyNumberFormat="1" applyAlignment="1">
      <alignment vertical="center"/>
    </xf>
    <xf numFmtId="42" fontId="7" fillId="0" borderId="0" xfId="0" applyNumberFormat="1" applyFont="1"/>
    <xf numFmtId="10" fontId="28" fillId="0" borderId="0" xfId="0" applyNumberFormat="1" applyFont="1"/>
    <xf numFmtId="0" fontId="34" fillId="0" borderId="0" xfId="0" applyFont="1" applyAlignment="1">
      <alignment vertical="center"/>
    </xf>
    <xf numFmtId="0" fontId="35" fillId="0" borderId="0" xfId="0" applyFont="1"/>
    <xf numFmtId="0" fontId="34" fillId="0" borderId="0" xfId="0" applyFont="1"/>
    <xf numFmtId="0" fontId="37" fillId="0" borderId="0" xfId="0" applyFont="1"/>
    <xf numFmtId="42" fontId="13" fillId="0" borderId="0" xfId="0" applyNumberFormat="1" applyFont="1"/>
    <xf numFmtId="0" fontId="36" fillId="0" borderId="0" xfId="0" applyFont="1"/>
    <xf numFmtId="0" fontId="36" fillId="0" borderId="2" xfId="0" applyFont="1" applyBorder="1"/>
    <xf numFmtId="0" fontId="33" fillId="0" borderId="2" xfId="0" applyFont="1" applyBorder="1" applyAlignment="1">
      <alignment vertical="center"/>
    </xf>
    <xf numFmtId="42" fontId="37" fillId="0" borderId="0" xfId="0" applyNumberFormat="1" applyFont="1"/>
    <xf numFmtId="42" fontId="6" fillId="0" borderId="0" xfId="0" applyNumberFormat="1" applyFont="1"/>
    <xf numFmtId="0" fontId="2" fillId="0" borderId="0" xfId="18"/>
    <xf numFmtId="43" fontId="2" fillId="0" borderId="0" xfId="18" applyNumberFormat="1"/>
    <xf numFmtId="3" fontId="2" fillId="0" borderId="0" xfId="18" applyNumberFormat="1"/>
    <xf numFmtId="43" fontId="2" fillId="2" borderId="0" xfId="18" applyNumberFormat="1" applyFill="1"/>
    <xf numFmtId="0" fontId="2" fillId="2" borderId="0" xfId="18" applyFill="1"/>
    <xf numFmtId="9" fontId="2" fillId="0" borderId="0" xfId="18" applyNumberFormat="1"/>
    <xf numFmtId="170" fontId="2" fillId="0" borderId="0" xfId="18" applyNumberFormat="1" applyAlignment="1">
      <alignment horizontal="right"/>
    </xf>
    <xf numFmtId="10" fontId="2" fillId="0" borderId="0" xfId="18" applyNumberFormat="1"/>
    <xf numFmtId="8" fontId="2" fillId="0" borderId="0" xfId="18" applyNumberFormat="1"/>
    <xf numFmtId="171" fontId="2" fillId="0" borderId="0" xfId="18" applyNumberFormat="1"/>
    <xf numFmtId="0" fontId="2" fillId="0" borderId="0" xfId="18" applyAlignment="1">
      <alignment wrapText="1"/>
    </xf>
    <xf numFmtId="43" fontId="2" fillId="0" borderId="0" xfId="18" applyNumberFormat="1" applyAlignment="1">
      <alignment horizontal="center" wrapText="1"/>
    </xf>
    <xf numFmtId="43" fontId="2" fillId="0" borderId="0" xfId="18" applyNumberFormat="1" applyAlignment="1">
      <alignment horizontal="center"/>
    </xf>
    <xf numFmtId="0" fontId="39" fillId="0" borderId="0" xfId="18" applyFont="1"/>
    <xf numFmtId="41" fontId="2" fillId="0" borderId="0" xfId="18" applyNumberFormat="1"/>
    <xf numFmtId="43" fontId="2" fillId="0" borderId="2" xfId="18" applyNumberFormat="1" applyBorder="1"/>
    <xf numFmtId="0" fontId="39" fillId="5" borderId="0" xfId="18" applyFont="1" applyFill="1"/>
    <xf numFmtId="0" fontId="2" fillId="5" borderId="0" xfId="18" applyFill="1"/>
    <xf numFmtId="43" fontId="2" fillId="5" borderId="0" xfId="18" applyNumberFormat="1" applyFill="1"/>
    <xf numFmtId="41" fontId="39" fillId="5" borderId="3" xfId="18" applyNumberFormat="1" applyFont="1" applyFill="1" applyBorder="1"/>
    <xf numFmtId="41" fontId="2" fillId="5" borderId="3" xfId="18" applyNumberFormat="1" applyFill="1" applyBorder="1"/>
    <xf numFmtId="41" fontId="2" fillId="6" borderId="0" xfId="18" applyNumberFormat="1" applyFill="1"/>
    <xf numFmtId="41" fontId="2" fillId="5" borderId="0" xfId="18" applyNumberFormat="1" applyFill="1"/>
    <xf numFmtId="3" fontId="2" fillId="5" borderId="0" xfId="18" applyNumberFormat="1" applyFill="1"/>
    <xf numFmtId="0" fontId="0" fillId="7" borderId="0" xfId="0" applyFill="1"/>
    <xf numFmtId="0" fontId="27" fillId="7" borderId="0" xfId="0" applyFont="1" applyFill="1"/>
    <xf numFmtId="0" fontId="28" fillId="7" borderId="0" xfId="0" applyFont="1" applyFill="1" applyAlignment="1">
      <alignment horizontal="center"/>
    </xf>
    <xf numFmtId="0" fontId="28" fillId="7" borderId="0" xfId="0" applyFont="1" applyFill="1"/>
    <xf numFmtId="0" fontId="27" fillId="7" borderId="2" xfId="0" applyFont="1" applyFill="1" applyBorder="1"/>
    <xf numFmtId="0" fontId="28" fillId="7" borderId="2" xfId="0" applyFont="1" applyFill="1" applyBorder="1" applyAlignment="1">
      <alignment horizontal="center"/>
    </xf>
    <xf numFmtId="0" fontId="27" fillId="7" borderId="0" xfId="0" applyFont="1" applyFill="1" applyAlignment="1">
      <alignment vertical="center"/>
    </xf>
    <xf numFmtId="42" fontId="27" fillId="7" borderId="0" xfId="0" applyNumberFormat="1" applyFont="1" applyFill="1"/>
    <xf numFmtId="0" fontId="29" fillId="7" borderId="0" xfId="0" applyFont="1" applyFill="1"/>
    <xf numFmtId="10" fontId="27" fillId="7" borderId="0" xfId="0" applyNumberFormat="1" applyFont="1" applyFill="1"/>
    <xf numFmtId="0" fontId="29" fillId="7" borderId="0" xfId="0" applyFont="1" applyFill="1" applyAlignment="1">
      <alignment vertical="center"/>
    </xf>
    <xf numFmtId="42" fontId="29" fillId="7" borderId="0" xfId="0" applyNumberFormat="1" applyFont="1" applyFill="1"/>
    <xf numFmtId="10" fontId="27" fillId="7" borderId="0" xfId="0" applyNumberFormat="1" applyFont="1" applyFill="1" applyAlignment="1">
      <alignment horizontal="center"/>
    </xf>
    <xf numFmtId="42" fontId="27" fillId="7" borderId="0" xfId="0" applyNumberFormat="1" applyFont="1" applyFill="1" applyAlignment="1">
      <alignment vertical="center"/>
    </xf>
    <xf numFmtId="10" fontId="29" fillId="7" borderId="0" xfId="0" applyNumberFormat="1" applyFont="1" applyFill="1"/>
    <xf numFmtId="0" fontId="28" fillId="7" borderId="0" xfId="0" applyFont="1" applyFill="1" applyAlignment="1">
      <alignment vertical="center"/>
    </xf>
    <xf numFmtId="42" fontId="28" fillId="7" borderId="0" xfId="0" applyNumberFormat="1" applyFont="1" applyFill="1" applyAlignment="1">
      <alignment vertical="center"/>
    </xf>
    <xf numFmtId="10" fontId="28" fillId="7" borderId="0" xfId="0" applyNumberFormat="1" applyFont="1" applyFill="1"/>
    <xf numFmtId="42" fontId="0" fillId="7" borderId="0" xfId="0" applyNumberFormat="1" applyFill="1"/>
    <xf numFmtId="0" fontId="8" fillId="7" borderId="0" xfId="0" applyFont="1" applyFill="1" applyAlignment="1">
      <alignment wrapText="1"/>
    </xf>
    <xf numFmtId="0" fontId="4" fillId="7" borderId="2" xfId="0" applyFont="1" applyFill="1" applyBorder="1"/>
    <xf numFmtId="0" fontId="17" fillId="7" borderId="0" xfId="0" applyFont="1" applyFill="1"/>
    <xf numFmtId="0" fontId="16" fillId="7" borderId="0" xfId="0" applyFont="1" applyFill="1"/>
    <xf numFmtId="0" fontId="16" fillId="7" borderId="0" xfId="0" applyFont="1" applyFill="1" applyAlignment="1">
      <alignment horizontal="right"/>
    </xf>
    <xf numFmtId="0" fontId="6" fillId="7" borderId="0" xfId="0" applyFont="1" applyFill="1" applyAlignment="1">
      <alignment horizontal="right"/>
    </xf>
    <xf numFmtId="4" fontId="6" fillId="7" borderId="0" xfId="0" applyNumberFormat="1" applyFont="1" applyFill="1"/>
    <xf numFmtId="0" fontId="23" fillId="7" borderId="0" xfId="0" applyFont="1" applyFill="1"/>
    <xf numFmtId="0" fontId="6" fillId="7" borderId="0" xfId="0" applyFont="1" applyFill="1"/>
    <xf numFmtId="0" fontId="18" fillId="7" borderId="0" xfId="0" applyFont="1" applyFill="1"/>
    <xf numFmtId="0" fontId="18" fillId="7" borderId="2" xfId="0" applyFont="1" applyFill="1" applyBorder="1"/>
    <xf numFmtId="0" fontId="0" fillId="7" borderId="0" xfId="0" applyFill="1" applyAlignment="1">
      <alignment horizontal="right"/>
    </xf>
    <xf numFmtId="4" fontId="16" fillId="7" borderId="0" xfId="0" applyNumberFormat="1" applyFont="1" applyFill="1"/>
    <xf numFmtId="0" fontId="12" fillId="7" borderId="7" xfId="0" applyFont="1" applyFill="1" applyBorder="1"/>
    <xf numFmtId="41" fontId="4" fillId="7" borderId="6" xfId="0" applyNumberFormat="1" applyFont="1" applyFill="1" applyBorder="1"/>
    <xf numFmtId="37" fontId="0" fillId="0" borderId="0" xfId="15" applyNumberFormat="1" applyFont="1" applyFill="1"/>
    <xf numFmtId="0" fontId="0" fillId="0" borderId="0" xfId="0" applyAlignment="1">
      <alignment horizontal="right"/>
    </xf>
    <xf numFmtId="0" fontId="16" fillId="0" borderId="0" xfId="0" applyFont="1" applyAlignment="1">
      <alignment horizontal="right"/>
    </xf>
    <xf numFmtId="41" fontId="4" fillId="0" borderId="2" xfId="0" applyNumberFormat="1" applyFont="1" applyBorder="1"/>
    <xf numFmtId="4" fontId="16" fillId="0" borderId="0" xfId="0" applyNumberFormat="1" applyFont="1"/>
    <xf numFmtId="0" fontId="6" fillId="0" borderId="0" xfId="0" quotePrefix="1" applyFont="1" applyAlignment="1">
      <alignment horizontal="right"/>
    </xf>
    <xf numFmtId="49" fontId="39" fillId="0" borderId="0" xfId="18" applyNumberFormat="1" applyFont="1"/>
    <xf numFmtId="0" fontId="42" fillId="0" borderId="0" xfId="18" applyFont="1"/>
    <xf numFmtId="49" fontId="2" fillId="0" borderId="0" xfId="18" applyNumberFormat="1"/>
    <xf numFmtId="41" fontId="0" fillId="0" borderId="0" xfId="0" applyNumberFormat="1" applyAlignment="1">
      <alignment wrapText="1"/>
    </xf>
    <xf numFmtId="10" fontId="39" fillId="3" borderId="0" xfId="18" applyNumberFormat="1" applyFont="1" applyFill="1"/>
    <xf numFmtId="0" fontId="2" fillId="3" borderId="0" xfId="18" applyFill="1"/>
    <xf numFmtId="41" fontId="2" fillId="2" borderId="0" xfId="18" applyNumberFormat="1" applyFill="1"/>
    <xf numFmtId="41" fontId="39" fillId="5" borderId="0" xfId="18" applyNumberFormat="1" applyFont="1" applyFill="1"/>
    <xf numFmtId="167" fontId="39" fillId="5" borderId="0" xfId="18" applyNumberFormat="1" applyFont="1" applyFill="1"/>
    <xf numFmtId="167" fontId="2" fillId="5" borderId="0" xfId="18" applyNumberFormat="1" applyFill="1"/>
    <xf numFmtId="168" fontId="27" fillId="7" borderId="0" xfId="0" applyNumberFormat="1" applyFont="1" applyFill="1"/>
    <xf numFmtId="9" fontId="0" fillId="0" borderId="0" xfId="15" applyFont="1" applyAlignment="1">
      <alignment horizontal="center"/>
    </xf>
    <xf numFmtId="0" fontId="36" fillId="0" borderId="13" xfId="0" applyFont="1" applyBorder="1" applyAlignment="1">
      <alignment horizontal="center"/>
    </xf>
    <xf numFmtId="9" fontId="37" fillId="0" borderId="13" xfId="15" applyFont="1" applyFill="1" applyBorder="1" applyAlignment="1">
      <alignment horizontal="center"/>
    </xf>
    <xf numFmtId="9" fontId="37" fillId="0" borderId="13" xfId="0" applyNumberFormat="1" applyFont="1" applyBorder="1"/>
    <xf numFmtId="0" fontId="37" fillId="0" borderId="13" xfId="0" applyFont="1" applyBorder="1"/>
    <xf numFmtId="1" fontId="37" fillId="0" borderId="13" xfId="15" applyNumberFormat="1" applyFont="1" applyFill="1" applyBorder="1" applyAlignment="1">
      <alignment horizontal="center"/>
    </xf>
    <xf numFmtId="168" fontId="37" fillId="0" borderId="13" xfId="15" applyNumberFormat="1" applyFont="1" applyFill="1" applyBorder="1" applyAlignment="1">
      <alignment horizontal="center"/>
    </xf>
    <xf numFmtId="0" fontId="0" fillId="0" borderId="13" xfId="0" applyBorder="1"/>
    <xf numFmtId="44" fontId="12" fillId="0" borderId="13" xfId="0" applyNumberFormat="1" applyFont="1" applyBorder="1"/>
    <xf numFmtId="44" fontId="0" fillId="0" borderId="13" xfId="19" applyFont="1" applyBorder="1"/>
    <xf numFmtId="44" fontId="0" fillId="0" borderId="0" xfId="0" applyNumberFormat="1"/>
    <xf numFmtId="44" fontId="0" fillId="0" borderId="16" xfId="0" applyNumberFormat="1" applyBorder="1"/>
    <xf numFmtId="0" fontId="36" fillId="0" borderId="20" xfId="0" applyFont="1" applyBorder="1" applyAlignment="1">
      <alignment vertical="center"/>
    </xf>
    <xf numFmtId="0" fontId="36" fillId="0" borderId="21" xfId="0" applyFont="1" applyBorder="1" applyAlignment="1">
      <alignment vertical="center"/>
    </xf>
    <xf numFmtId="0" fontId="36" fillId="0" borderId="24" xfId="0" applyFont="1" applyBorder="1" applyAlignment="1">
      <alignment horizontal="center"/>
    </xf>
    <xf numFmtId="44" fontId="36" fillId="0" borderId="25" xfId="0" applyNumberFormat="1" applyFont="1" applyBorder="1" applyAlignment="1">
      <alignment horizontal="center"/>
    </xf>
    <xf numFmtId="0" fontId="0" fillId="0" borderId="9" xfId="0" applyBorder="1" applyAlignment="1">
      <alignment horizontal="center"/>
    </xf>
    <xf numFmtId="0" fontId="12" fillId="0" borderId="8" xfId="0" applyFont="1" applyBorder="1" applyAlignment="1">
      <alignment horizontal="center"/>
    </xf>
    <xf numFmtId="44" fontId="36" fillId="0" borderId="16" xfId="19" applyFont="1" applyBorder="1"/>
    <xf numFmtId="0" fontId="36" fillId="0" borderId="20" xfId="0" applyFont="1" applyBorder="1" applyAlignment="1">
      <alignment horizontal="center"/>
    </xf>
    <xf numFmtId="0" fontId="36" fillId="0" borderId="21" xfId="0" applyFont="1" applyBorder="1" applyAlignment="1">
      <alignment horizontal="center"/>
    </xf>
    <xf numFmtId="41" fontId="39" fillId="0" borderId="0" xfId="18" applyNumberFormat="1" applyFont="1"/>
    <xf numFmtId="43" fontId="39" fillId="5" borderId="0" xfId="18" applyNumberFormat="1" applyFont="1" applyFill="1"/>
    <xf numFmtId="9" fontId="0" fillId="0" borderId="0" xfId="0" applyNumberFormat="1"/>
    <xf numFmtId="41" fontId="2" fillId="9" borderId="0" xfId="18" applyNumberFormat="1" applyFill="1"/>
    <xf numFmtId="41" fontId="39" fillId="9" borderId="0" xfId="18" applyNumberFormat="1" applyFont="1" applyFill="1"/>
    <xf numFmtId="43" fontId="2" fillId="2" borderId="2" xfId="18" applyNumberFormat="1" applyFill="1" applyBorder="1"/>
    <xf numFmtId="2" fontId="2" fillId="0" borderId="0" xfId="18" applyNumberFormat="1"/>
    <xf numFmtId="2" fontId="2" fillId="0" borderId="0" xfId="15" applyNumberFormat="1" applyFont="1"/>
    <xf numFmtId="0" fontId="37" fillId="0" borderId="15" xfId="0" applyFont="1" applyBorder="1"/>
    <xf numFmtId="44" fontId="37" fillId="0" borderId="22" xfId="0" applyNumberFormat="1" applyFont="1" applyBorder="1" applyAlignment="1">
      <alignment horizontal="right"/>
    </xf>
    <xf numFmtId="44" fontId="37" fillId="0" borderId="23" xfId="0" applyNumberFormat="1" applyFont="1" applyBorder="1"/>
    <xf numFmtId="44" fontId="37" fillId="0" borderId="22" xfId="19" applyFont="1" applyFill="1" applyBorder="1" applyAlignment="1">
      <alignment horizontal="right"/>
    </xf>
    <xf numFmtId="44" fontId="37" fillId="0" borderId="23" xfId="19" applyFont="1" applyFill="1" applyBorder="1"/>
    <xf numFmtId="44" fontId="37" fillId="0" borderId="22" xfId="0" applyNumberFormat="1" applyFont="1" applyBorder="1"/>
    <xf numFmtId="44" fontId="37" fillId="0" borderId="22" xfId="19" applyFont="1" applyFill="1" applyBorder="1"/>
    <xf numFmtId="44" fontId="44" fillId="0" borderId="22" xfId="19" applyFont="1" applyFill="1" applyBorder="1"/>
    <xf numFmtId="44" fontId="44" fillId="0" borderId="22" xfId="19" applyFont="1" applyFill="1" applyBorder="1" applyAlignment="1">
      <alignment horizontal="right"/>
    </xf>
    <xf numFmtId="0" fontId="44" fillId="0" borderId="15" xfId="18" applyFont="1" applyBorder="1"/>
    <xf numFmtId="44" fontId="37" fillId="0" borderId="24" xfId="19" applyFont="1" applyFill="1" applyBorder="1"/>
    <xf numFmtId="44" fontId="37" fillId="0" borderId="25" xfId="19" applyFont="1" applyFill="1" applyBorder="1"/>
    <xf numFmtId="0" fontId="45" fillId="0" borderId="0" xfId="0" applyFont="1"/>
    <xf numFmtId="0" fontId="16" fillId="2" borderId="0" xfId="0" applyFont="1" applyFill="1" applyAlignment="1">
      <alignment horizontal="right"/>
    </xf>
    <xf numFmtId="172" fontId="0" fillId="0" borderId="0" xfId="0" applyNumberFormat="1"/>
    <xf numFmtId="0" fontId="6" fillId="2" borderId="0" xfId="0" quotePrefix="1" applyFont="1" applyFill="1" applyAlignment="1">
      <alignment horizontal="right"/>
    </xf>
    <xf numFmtId="0" fontId="6" fillId="2" borderId="0" xfId="0" applyFont="1" applyFill="1" applyAlignment="1">
      <alignment horizontal="right"/>
    </xf>
    <xf numFmtId="0" fontId="0" fillId="0" borderId="0" xfId="0" applyAlignment="1">
      <alignment horizontal="center"/>
    </xf>
    <xf numFmtId="1" fontId="0" fillId="0" borderId="0" xfId="0" applyNumberFormat="1" applyAlignment="1">
      <alignment horizontal="center"/>
    </xf>
    <xf numFmtId="0" fontId="0" fillId="2" borderId="0" xfId="0" applyFill="1"/>
    <xf numFmtId="0" fontId="12" fillId="7" borderId="4" xfId="0" applyFont="1" applyFill="1" applyBorder="1"/>
    <xf numFmtId="0" fontId="12" fillId="7" borderId="26" xfId="0" applyFont="1" applyFill="1" applyBorder="1"/>
    <xf numFmtId="41" fontId="0" fillId="7" borderId="6" xfId="0" applyNumberFormat="1" applyFill="1" applyBorder="1"/>
    <xf numFmtId="44" fontId="28" fillId="7" borderId="0" xfId="19" applyFont="1" applyFill="1" applyAlignment="1">
      <alignment horizontal="center"/>
    </xf>
    <xf numFmtId="44" fontId="28" fillId="7" borderId="2" xfId="19" applyFont="1" applyFill="1" applyBorder="1" applyAlignment="1">
      <alignment horizontal="center"/>
    </xf>
    <xf numFmtId="44" fontId="4" fillId="0" borderId="0" xfId="19" applyFont="1"/>
    <xf numFmtId="44" fontId="0" fillId="0" borderId="0" xfId="19" applyFont="1"/>
    <xf numFmtId="44" fontId="28" fillId="8" borderId="2" xfId="19" applyFont="1" applyFill="1" applyBorder="1" applyAlignment="1">
      <alignment horizontal="center"/>
    </xf>
    <xf numFmtId="44" fontId="28" fillId="4" borderId="0" xfId="19" applyFont="1" applyFill="1" applyAlignment="1">
      <alignment horizontal="center"/>
    </xf>
    <xf numFmtId="0" fontId="28" fillId="2" borderId="2" xfId="0" applyFont="1" applyFill="1" applyBorder="1" applyAlignment="1">
      <alignment horizontal="center"/>
    </xf>
    <xf numFmtId="0" fontId="48" fillId="7" borderId="0" xfId="0" applyFont="1" applyFill="1" applyAlignment="1">
      <alignment horizontal="center"/>
    </xf>
    <xf numFmtId="0" fontId="48" fillId="7" borderId="2" xfId="0" applyFont="1" applyFill="1" applyBorder="1" applyAlignment="1">
      <alignment horizontal="center"/>
    </xf>
    <xf numFmtId="0" fontId="49" fillId="7" borderId="0" xfId="0" applyFont="1" applyFill="1"/>
    <xf numFmtId="0" fontId="49" fillId="7" borderId="0" xfId="0" applyFont="1" applyFill="1" applyAlignment="1">
      <alignment vertical="center"/>
    </xf>
    <xf numFmtId="42" fontId="49" fillId="7" borderId="0" xfId="0" applyNumberFormat="1" applyFont="1" applyFill="1"/>
    <xf numFmtId="42" fontId="49" fillId="0" borderId="0" xfId="0" applyNumberFormat="1" applyFont="1"/>
    <xf numFmtId="0" fontId="50" fillId="7" borderId="0" xfId="0" applyFont="1" applyFill="1" applyAlignment="1">
      <alignment vertical="center"/>
    </xf>
    <xf numFmtId="42" fontId="50" fillId="7" borderId="0" xfId="0" applyNumberFormat="1" applyFont="1" applyFill="1"/>
    <xf numFmtId="0" fontId="49" fillId="0" borderId="0" xfId="0" applyFont="1" applyAlignment="1">
      <alignment vertical="center"/>
    </xf>
    <xf numFmtId="0" fontId="50" fillId="0" borderId="0" xfId="0" applyFont="1" applyAlignment="1">
      <alignment vertical="center"/>
    </xf>
    <xf numFmtId="42" fontId="49" fillId="7" borderId="0" xfId="0" applyNumberFormat="1" applyFont="1" applyFill="1" applyAlignment="1">
      <alignment vertical="center"/>
    </xf>
    <xf numFmtId="0" fontId="48" fillId="7" borderId="0" xfId="0" applyFont="1" applyFill="1" applyAlignment="1">
      <alignment vertical="center"/>
    </xf>
    <xf numFmtId="42" fontId="48" fillId="7" borderId="0" xfId="0" applyNumberFormat="1" applyFont="1" applyFill="1" applyAlignment="1">
      <alignment vertical="center"/>
    </xf>
    <xf numFmtId="0" fontId="37" fillId="0" borderId="15" xfId="0" applyFont="1" applyBorder="1" applyAlignment="1">
      <alignment horizontal="center"/>
    </xf>
    <xf numFmtId="0" fontId="37" fillId="2" borderId="13" xfId="0" applyFont="1" applyFill="1" applyBorder="1"/>
    <xf numFmtId="44" fontId="0" fillId="0" borderId="0" xfId="19" applyFont="1" applyAlignment="1">
      <alignment horizontal="center"/>
    </xf>
    <xf numFmtId="0" fontId="36" fillId="10" borderId="13" xfId="0" applyFont="1" applyFill="1" applyBorder="1"/>
    <xf numFmtId="44" fontId="36" fillId="10" borderId="23" xfId="19" applyFont="1" applyFill="1" applyBorder="1"/>
    <xf numFmtId="0" fontId="36" fillId="10" borderId="15" xfId="0" applyFont="1" applyFill="1" applyBorder="1" applyAlignment="1">
      <alignment horizontal="center"/>
    </xf>
    <xf numFmtId="0" fontId="36" fillId="10" borderId="15" xfId="0" applyFont="1" applyFill="1" applyBorder="1"/>
    <xf numFmtId="44" fontId="36" fillId="10" borderId="22" xfId="19" applyFont="1" applyFill="1" applyBorder="1" applyAlignment="1">
      <alignment horizontal="right"/>
    </xf>
    <xf numFmtId="0" fontId="4" fillId="10" borderId="9" xfId="0" applyFont="1" applyFill="1" applyBorder="1" applyAlignment="1">
      <alignment horizontal="center"/>
    </xf>
    <xf numFmtId="1" fontId="36" fillId="10" borderId="13" xfId="15" applyNumberFormat="1" applyFont="1" applyFill="1" applyBorder="1" applyAlignment="1">
      <alignment horizontal="center"/>
    </xf>
    <xf numFmtId="9" fontId="36" fillId="10" borderId="13" xfId="15" applyFont="1" applyFill="1" applyBorder="1" applyAlignment="1">
      <alignment horizontal="center"/>
    </xf>
    <xf numFmtId="9" fontId="36" fillId="10" borderId="13" xfId="0" applyNumberFormat="1" applyFont="1" applyFill="1" applyBorder="1"/>
    <xf numFmtId="0" fontId="4" fillId="10" borderId="0" xfId="0" applyFont="1" applyFill="1"/>
    <xf numFmtId="44" fontId="4" fillId="10" borderId="0" xfId="0" applyNumberFormat="1" applyFont="1" applyFill="1"/>
    <xf numFmtId="44" fontId="36" fillId="10" borderId="22" xfId="19" applyFont="1" applyFill="1" applyBorder="1"/>
    <xf numFmtId="44" fontId="42" fillId="10" borderId="22" xfId="19" applyFont="1" applyFill="1" applyBorder="1"/>
    <xf numFmtId="168" fontId="36" fillId="10" borderId="13" xfId="15" applyNumberFormat="1" applyFont="1" applyFill="1" applyBorder="1" applyAlignment="1">
      <alignment horizontal="center"/>
    </xf>
    <xf numFmtId="44" fontId="36" fillId="10" borderId="28" xfId="19" applyFont="1" applyFill="1" applyBorder="1"/>
    <xf numFmtId="0" fontId="42" fillId="10" borderId="15" xfId="18" applyFont="1" applyFill="1" applyBorder="1"/>
    <xf numFmtId="44" fontId="36" fillId="10" borderId="8" xfId="19" applyFont="1" applyFill="1" applyBorder="1"/>
    <xf numFmtId="9" fontId="36" fillId="10" borderId="15" xfId="15" applyFont="1" applyFill="1" applyBorder="1" applyAlignment="1">
      <alignment horizontal="center"/>
    </xf>
    <xf numFmtId="9" fontId="36" fillId="10" borderId="3" xfId="15" applyFont="1" applyFill="1" applyBorder="1" applyAlignment="1">
      <alignment horizontal="center"/>
    </xf>
    <xf numFmtId="9" fontId="36" fillId="10" borderId="9" xfId="0" applyNumberFormat="1" applyFont="1" applyFill="1" applyBorder="1"/>
    <xf numFmtId="44" fontId="4" fillId="0" borderId="0" xfId="0" applyNumberFormat="1" applyFont="1"/>
    <xf numFmtId="41" fontId="7" fillId="0" borderId="0" xfId="0" applyNumberFormat="1" applyFont="1" applyAlignment="1">
      <alignment wrapText="1"/>
    </xf>
    <xf numFmtId="0" fontId="4" fillId="0" borderId="0" xfId="0" applyFont="1" applyAlignment="1">
      <alignment horizontal="right"/>
    </xf>
    <xf numFmtId="0" fontId="37" fillId="2" borderId="0" xfId="0" applyFont="1" applyFill="1"/>
    <xf numFmtId="44" fontId="12" fillId="0" borderId="0" xfId="0" applyNumberFormat="1" applyFont="1"/>
    <xf numFmtId="44" fontId="0" fillId="0" borderId="0" xfId="19" applyFont="1" applyBorder="1"/>
    <xf numFmtId="0" fontId="0" fillId="0" borderId="13" xfId="0" applyBorder="1" applyAlignment="1">
      <alignment horizontal="center" vertical="center" wrapText="1"/>
    </xf>
    <xf numFmtId="170" fontId="0" fillId="0" borderId="13" xfId="0" applyNumberFormat="1" applyBorder="1" applyAlignment="1">
      <alignment horizontal="center"/>
    </xf>
    <xf numFmtId="0" fontId="0" fillId="0" borderId="30" xfId="0" applyBorder="1" applyAlignment="1">
      <alignment horizontal="center" vertical="center" wrapText="1"/>
    </xf>
    <xf numFmtId="170" fontId="0" fillId="0" borderId="32" xfId="0" applyNumberFormat="1" applyBorder="1" applyAlignment="1">
      <alignment horizontal="center"/>
    </xf>
    <xf numFmtId="0" fontId="0" fillId="0" borderId="33" xfId="0" applyBorder="1" applyAlignment="1">
      <alignment wrapText="1"/>
    </xf>
    <xf numFmtId="0" fontId="0" fillId="0" borderId="23" xfId="0" applyBorder="1" applyAlignment="1">
      <alignment wrapText="1"/>
    </xf>
    <xf numFmtId="0" fontId="0" fillId="0" borderId="25" xfId="0" applyBorder="1" applyAlignment="1">
      <alignment wrapText="1"/>
    </xf>
    <xf numFmtId="0" fontId="0" fillId="0" borderId="32" xfId="0" applyBorder="1" applyAlignment="1">
      <alignment horizontal="center" vertical="center"/>
    </xf>
    <xf numFmtId="0" fontId="0" fillId="0" borderId="39" xfId="0" applyBorder="1" applyAlignment="1">
      <alignment horizontal="center" vertical="center" wrapText="1"/>
    </xf>
    <xf numFmtId="0" fontId="0" fillId="0" borderId="31" xfId="0" applyBorder="1" applyAlignment="1">
      <alignment horizontal="center" vertical="center" wrapText="1"/>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1" xfId="0" applyBorder="1" applyAlignment="1">
      <alignment horizontal="center" vertical="center" wrapText="1"/>
    </xf>
    <xf numFmtId="170" fontId="0" fillId="0" borderId="11" xfId="0" applyNumberFormat="1" applyBorder="1" applyAlignment="1">
      <alignment horizontal="center" vertical="center"/>
    </xf>
    <xf numFmtId="0" fontId="0" fillId="0" borderId="12" xfId="0" applyBorder="1" applyAlignment="1">
      <alignment horizontal="center" vertical="center" wrapText="1"/>
    </xf>
    <xf numFmtId="0" fontId="0" fillId="0" borderId="44" xfId="0" applyBorder="1" applyAlignment="1">
      <alignment wrapText="1"/>
    </xf>
    <xf numFmtId="170" fontId="4" fillId="0" borderId="31" xfId="0" applyNumberFormat="1" applyFont="1" applyBorder="1" applyAlignment="1">
      <alignment horizontal="center"/>
    </xf>
    <xf numFmtId="0" fontId="0" fillId="0" borderId="40" xfId="0" applyBorder="1" applyAlignment="1">
      <alignment wrapText="1"/>
    </xf>
    <xf numFmtId="0" fontId="0" fillId="0" borderId="25" xfId="0" applyBorder="1"/>
    <xf numFmtId="0" fontId="0" fillId="0" borderId="5" xfId="0" applyBorder="1"/>
    <xf numFmtId="170" fontId="4" fillId="8" borderId="31" xfId="0" applyNumberFormat="1" applyFont="1" applyFill="1" applyBorder="1" applyAlignment="1">
      <alignment horizontal="center" vertical="center"/>
    </xf>
    <xf numFmtId="170" fontId="4" fillId="8" borderId="38" xfId="0" applyNumberFormat="1" applyFont="1" applyFill="1" applyBorder="1" applyAlignment="1">
      <alignment horizontal="center"/>
    </xf>
    <xf numFmtId="170" fontId="4" fillId="8" borderId="27" xfId="0" applyNumberFormat="1" applyFont="1" applyFill="1" applyBorder="1" applyAlignment="1">
      <alignment horizontal="center"/>
    </xf>
    <xf numFmtId="170" fontId="4" fillId="10" borderId="1" xfId="0" applyNumberFormat="1" applyFont="1" applyFill="1" applyBorder="1" applyAlignment="1">
      <alignment horizontal="center"/>
    </xf>
    <xf numFmtId="0" fontId="0" fillId="0" borderId="32" xfId="0" applyBorder="1" applyAlignment="1">
      <alignment horizontal="center" vertical="center" wrapText="1"/>
    </xf>
    <xf numFmtId="0" fontId="4" fillId="8" borderId="34" xfId="0" applyFont="1" applyFill="1" applyBorder="1" applyAlignment="1">
      <alignment horizontal="center" vertical="center"/>
    </xf>
    <xf numFmtId="0" fontId="4" fillId="8" borderId="29" xfId="0" applyFont="1" applyFill="1" applyBorder="1" applyAlignment="1">
      <alignment horizontal="center" vertical="center"/>
    </xf>
    <xf numFmtId="0" fontId="4" fillId="8" borderId="29" xfId="0" applyFont="1" applyFill="1" applyBorder="1" applyAlignment="1">
      <alignment horizontal="center" vertical="center" wrapText="1"/>
    </xf>
    <xf numFmtId="170" fontId="4" fillId="8" borderId="29" xfId="0" applyNumberFormat="1" applyFont="1" applyFill="1" applyBorder="1" applyAlignment="1">
      <alignment horizontal="center" vertical="center"/>
    </xf>
    <xf numFmtId="0" fontId="4" fillId="8" borderId="45" xfId="0" applyFont="1" applyFill="1" applyBorder="1" applyAlignment="1">
      <alignment horizontal="center" vertical="center" wrapText="1"/>
    </xf>
    <xf numFmtId="170" fontId="0" fillId="0" borderId="0" xfId="0" applyNumberFormat="1"/>
    <xf numFmtId="0" fontId="14" fillId="7" borderId="0" xfId="0" applyFont="1" applyFill="1" applyAlignment="1">
      <alignment horizontal="center"/>
    </xf>
    <xf numFmtId="0" fontId="14" fillId="7" borderId="2" xfId="0" applyFont="1" applyFill="1" applyBorder="1" applyAlignment="1">
      <alignment horizontal="center"/>
    </xf>
    <xf numFmtId="9" fontId="49" fillId="0" borderId="0" xfId="0" applyNumberFormat="1" applyFont="1"/>
    <xf numFmtId="0" fontId="0" fillId="0" borderId="0" xfId="0" applyAlignment="1">
      <alignment horizontal="center" wrapText="1"/>
    </xf>
    <xf numFmtId="9" fontId="48" fillId="0" borderId="0" xfId="0" applyNumberFormat="1" applyFont="1"/>
    <xf numFmtId="0" fontId="8" fillId="0" borderId="0" xfId="0" applyFont="1" applyAlignment="1">
      <alignment wrapText="1"/>
    </xf>
    <xf numFmtId="0" fontId="17" fillId="0" borderId="0" xfId="0" applyFont="1"/>
    <xf numFmtId="0" fontId="0" fillId="0" borderId="2" xfId="0" applyBorder="1"/>
    <xf numFmtId="0" fontId="16" fillId="0" borderId="0" xfId="0" applyFont="1"/>
    <xf numFmtId="41" fontId="6" fillId="0" borderId="0" xfId="0" applyNumberFormat="1" applyFont="1"/>
    <xf numFmtId="167" fontId="4" fillId="0" borderId="0" xfId="0" applyNumberFormat="1" applyFont="1"/>
    <xf numFmtId="167" fontId="0" fillId="0" borderId="0" xfId="0" applyNumberFormat="1"/>
    <xf numFmtId="0" fontId="23" fillId="0" borderId="0" xfId="0" applyFont="1"/>
    <xf numFmtId="0" fontId="46" fillId="0" borderId="2" xfId="0" applyFont="1" applyBorder="1"/>
    <xf numFmtId="0" fontId="21" fillId="0" borderId="0" xfId="0" applyFont="1"/>
    <xf numFmtId="4" fontId="6" fillId="0" borderId="0" xfId="0" applyNumberFormat="1" applyFont="1"/>
    <xf numFmtId="37" fontId="6" fillId="0" borderId="0" xfId="0" applyNumberFormat="1" applyFont="1"/>
    <xf numFmtId="0" fontId="19" fillId="0" borderId="0" xfId="0" applyFont="1"/>
    <xf numFmtId="49" fontId="6" fillId="0" borderId="0" xfId="0" applyNumberFormat="1" applyFont="1"/>
    <xf numFmtId="0" fontId="18" fillId="0" borderId="2" xfId="0" applyFont="1" applyBorder="1"/>
    <xf numFmtId="49" fontId="4" fillId="0" borderId="2" xfId="0" applyNumberFormat="1" applyFont="1" applyBorder="1"/>
    <xf numFmtId="0" fontId="0" fillId="0" borderId="3" xfId="0" applyBorder="1"/>
    <xf numFmtId="0" fontId="18" fillId="0" borderId="0" xfId="0" applyFont="1"/>
    <xf numFmtId="49" fontId="0" fillId="0" borderId="0" xfId="0" applyNumberFormat="1"/>
    <xf numFmtId="49" fontId="12" fillId="0" borderId="0" xfId="0" applyNumberFormat="1" applyFont="1"/>
    <xf numFmtId="167" fontId="4" fillId="0" borderId="3" xfId="0" applyNumberFormat="1" applyFont="1" applyBorder="1"/>
    <xf numFmtId="0" fontId="22" fillId="0" borderId="0" xfId="0" applyFont="1"/>
    <xf numFmtId="37" fontId="0" fillId="0" borderId="0" xfId="0" applyNumberFormat="1"/>
    <xf numFmtId="37" fontId="0" fillId="0" borderId="2" xfId="0" applyNumberFormat="1" applyBorder="1"/>
    <xf numFmtId="0" fontId="18" fillId="0" borderId="3" xfId="0" applyFont="1" applyBorder="1"/>
    <xf numFmtId="3" fontId="0" fillId="0" borderId="3" xfId="0" applyNumberFormat="1" applyBorder="1"/>
    <xf numFmtId="3" fontId="0" fillId="0" borderId="2" xfId="0" applyNumberFormat="1" applyBorder="1"/>
    <xf numFmtId="37" fontId="4" fillId="0" borderId="0" xfId="0" applyNumberFormat="1" applyFont="1"/>
    <xf numFmtId="0" fontId="30" fillId="0" borderId="14" xfId="0" applyFont="1" applyBorder="1"/>
    <xf numFmtId="0" fontId="30" fillId="0" borderId="0" xfId="0" applyFont="1"/>
    <xf numFmtId="0" fontId="4" fillId="0" borderId="3" xfId="0" applyFont="1" applyBorder="1"/>
    <xf numFmtId="41" fontId="4" fillId="0" borderId="6" xfId="0" applyNumberFormat="1" applyFont="1" applyBorder="1"/>
    <xf numFmtId="41" fontId="4" fillId="0" borderId="1" xfId="0" applyNumberFormat="1" applyFont="1" applyBorder="1"/>
    <xf numFmtId="0" fontId="0" fillId="0" borderId="2" xfId="0" applyBorder="1" applyAlignment="1">
      <alignment horizontal="right"/>
    </xf>
    <xf numFmtId="0" fontId="12" fillId="0" borderId="0" xfId="0" applyFont="1"/>
    <xf numFmtId="37" fontId="4" fillId="0" borderId="12" xfId="0" applyNumberFormat="1" applyFont="1" applyBorder="1"/>
    <xf numFmtId="0" fontId="47" fillId="0" borderId="0" xfId="0" applyFont="1"/>
    <xf numFmtId="0" fontId="0" fillId="0" borderId="17" xfId="0" applyBorder="1"/>
    <xf numFmtId="0" fontId="0" fillId="0" borderId="14" xfId="0" applyBorder="1"/>
    <xf numFmtId="0" fontId="20" fillId="0" borderId="0" xfId="0" applyFont="1"/>
    <xf numFmtId="0" fontId="25" fillId="0" borderId="0" xfId="0" applyFont="1"/>
    <xf numFmtId="0" fontId="12" fillId="0" borderId="7" xfId="0" applyFont="1" applyBorder="1"/>
    <xf numFmtId="167" fontId="4" fillId="0" borderId="6" xfId="0" applyNumberFormat="1" applyFont="1" applyBorder="1"/>
    <xf numFmtId="167" fontId="4" fillId="0" borderId="12" xfId="0" applyNumberFormat="1" applyFont="1" applyBorder="1"/>
    <xf numFmtId="0" fontId="4" fillId="0" borderId="0" xfId="0" applyFont="1" applyAlignment="1">
      <alignment horizontal="left" wrapText="1"/>
    </xf>
    <xf numFmtId="0" fontId="0" fillId="0" borderId="0" xfId="0" applyAlignment="1">
      <alignment horizontal="left" wrapText="1"/>
    </xf>
    <xf numFmtId="39" fontId="0" fillId="0" borderId="0" xfId="0" applyNumberFormat="1"/>
    <xf numFmtId="1" fontId="37" fillId="0" borderId="15" xfId="15" applyNumberFormat="1" applyFont="1" applyFill="1" applyBorder="1" applyAlignment="1">
      <alignment horizontal="center"/>
    </xf>
    <xf numFmtId="3" fontId="0" fillId="0" borderId="0" xfId="19" applyNumberFormat="1" applyFont="1" applyFill="1" applyAlignment="1">
      <alignment horizontal="right"/>
    </xf>
    <xf numFmtId="3" fontId="0" fillId="0" borderId="0" xfId="0" applyNumberFormat="1" applyAlignment="1">
      <alignment horizontal="right"/>
    </xf>
    <xf numFmtId="42" fontId="49" fillId="0" borderId="0" xfId="0" applyNumberFormat="1" applyFont="1" applyAlignment="1">
      <alignment vertical="center"/>
    </xf>
    <xf numFmtId="0" fontId="1" fillId="0" borderId="13" xfId="0" applyFont="1" applyBorder="1"/>
    <xf numFmtId="0" fontId="1" fillId="0" borderId="15" xfId="0" applyFont="1" applyBorder="1"/>
    <xf numFmtId="173" fontId="16" fillId="0" borderId="0" xfId="0" applyNumberFormat="1" applyFont="1" applyAlignment="1">
      <alignment horizontal="right"/>
    </xf>
    <xf numFmtId="173" fontId="0" fillId="0" borderId="0" xfId="0" applyNumberFormat="1"/>
    <xf numFmtId="173" fontId="16" fillId="0" borderId="0" xfId="0" applyNumberFormat="1" applyFont="1"/>
    <xf numFmtId="173" fontId="23" fillId="0" borderId="0" xfId="0" applyNumberFormat="1" applyFont="1"/>
    <xf numFmtId="173" fontId="6" fillId="0" borderId="0" xfId="0" applyNumberFormat="1" applyFont="1" applyAlignment="1">
      <alignment horizontal="right"/>
    </xf>
    <xf numFmtId="173" fontId="18" fillId="0" borderId="0" xfId="0" applyNumberFormat="1" applyFont="1"/>
    <xf numFmtId="173" fontId="15" fillId="0" borderId="0" xfId="0" applyNumberFormat="1" applyFont="1"/>
    <xf numFmtId="173" fontId="6" fillId="0" borderId="0" xfId="0" applyNumberFormat="1" applyFont="1"/>
    <xf numFmtId="173" fontId="22" fillId="0" borderId="0" xfId="0" applyNumberFormat="1" applyFont="1"/>
    <xf numFmtId="173" fontId="0" fillId="0" borderId="0" xfId="0" applyNumberFormat="1" applyAlignment="1">
      <alignment horizontal="right"/>
    </xf>
    <xf numFmtId="173" fontId="4" fillId="0" borderId="0" xfId="0" applyNumberFormat="1" applyFont="1"/>
    <xf numFmtId="49" fontId="23" fillId="0" borderId="0" xfId="0" applyNumberFormat="1" applyFont="1" applyAlignment="1">
      <alignment horizontal="left"/>
    </xf>
    <xf numFmtId="37" fontId="4" fillId="0" borderId="0" xfId="0" applyNumberFormat="1" applyFont="1" applyAlignment="1">
      <alignment horizontal="center" wrapText="1"/>
    </xf>
    <xf numFmtId="37" fontId="4" fillId="0" borderId="2" xfId="0" applyNumberFormat="1" applyFont="1" applyBorder="1" applyAlignment="1">
      <alignment horizontal="center"/>
    </xf>
    <xf numFmtId="37" fontId="0" fillId="0" borderId="0" xfId="15" applyNumberFormat="1" applyFont="1"/>
    <xf numFmtId="37" fontId="0" fillId="0" borderId="0" xfId="15" applyNumberFormat="1" applyFont="1" applyAlignment="1">
      <alignment wrapText="1"/>
    </xf>
    <xf numFmtId="37" fontId="0" fillId="0" borderId="0" xfId="0" applyNumberFormat="1" applyAlignment="1">
      <alignment wrapText="1"/>
    </xf>
    <xf numFmtId="37" fontId="0" fillId="0" borderId="3" xfId="0" applyNumberFormat="1" applyBorder="1"/>
    <xf numFmtId="37" fontId="0" fillId="0" borderId="0" xfId="0" applyNumberFormat="1" applyAlignment="1">
      <alignment horizontal="left"/>
    </xf>
    <xf numFmtId="37" fontId="0" fillId="0" borderId="2" xfId="0" applyNumberFormat="1" applyBorder="1" applyAlignment="1">
      <alignment wrapText="1"/>
    </xf>
    <xf numFmtId="0" fontId="0" fillId="0" borderId="0" xfId="0" applyAlignment="1">
      <alignment horizontal="center" vertical="top" wrapText="1"/>
    </xf>
    <xf numFmtId="49" fontId="4" fillId="0" borderId="3" xfId="0" applyNumberFormat="1" applyFont="1" applyBorder="1"/>
    <xf numFmtId="10" fontId="4" fillId="0" borderId="0" xfId="0" applyNumberFormat="1" applyFont="1" applyAlignment="1">
      <alignment horizontal="center"/>
    </xf>
    <xf numFmtId="5" fontId="0" fillId="0" borderId="0" xfId="0" applyNumberFormat="1"/>
    <xf numFmtId="0" fontId="0" fillId="0" borderId="2" xfId="0" applyBorder="1" applyAlignment="1">
      <alignment horizontal="center" vertical="top" wrapText="1"/>
    </xf>
    <xf numFmtId="41" fontId="0" fillId="0" borderId="3" xfId="0" applyNumberFormat="1" applyBorder="1" applyAlignment="1">
      <alignment horizontal="center" vertical="top" wrapText="1"/>
    </xf>
    <xf numFmtId="43" fontId="0" fillId="0" borderId="2" xfId="0" applyNumberFormat="1" applyBorder="1"/>
    <xf numFmtId="0" fontId="1" fillId="0" borderId="15" xfId="0" applyFont="1" applyBorder="1" applyAlignment="1">
      <alignment horizontal="center"/>
    </xf>
    <xf numFmtId="174" fontId="0" fillId="0" borderId="2" xfId="0" applyNumberFormat="1" applyBorder="1"/>
    <xf numFmtId="0" fontId="8" fillId="0" borderId="2" xfId="0" applyFont="1" applyBorder="1" applyAlignment="1">
      <alignment vertical="center"/>
    </xf>
    <xf numFmtId="0" fontId="8" fillId="0" borderId="0" xfId="0" applyFont="1" applyAlignment="1">
      <alignment vertical="center"/>
    </xf>
    <xf numFmtId="5" fontId="49" fillId="7" borderId="0" xfId="0" applyNumberFormat="1" applyFont="1" applyFill="1"/>
    <xf numFmtId="5" fontId="49" fillId="0" borderId="0" xfId="0" applyNumberFormat="1" applyFont="1"/>
    <xf numFmtId="5" fontId="49" fillId="7" borderId="0" xfId="0" applyNumberFormat="1" applyFont="1" applyFill="1" applyAlignment="1">
      <alignment vertical="center"/>
    </xf>
    <xf numFmtId="0" fontId="53" fillId="0" borderId="0" xfId="0" applyFont="1"/>
    <xf numFmtId="0" fontId="36" fillId="0" borderId="0" xfId="0" applyFont="1" applyAlignment="1">
      <alignment wrapText="1"/>
    </xf>
    <xf numFmtId="41" fontId="36" fillId="0" borderId="0" xfId="0" applyNumberFormat="1" applyFont="1" applyAlignment="1">
      <alignment horizontal="center" wrapText="1"/>
    </xf>
    <xf numFmtId="0" fontId="1" fillId="0" borderId="0" xfId="0" applyFont="1"/>
    <xf numFmtId="41" fontId="36" fillId="0" borderId="2" xfId="0" applyNumberFormat="1" applyFont="1" applyBorder="1" applyAlignment="1">
      <alignment horizontal="center"/>
    </xf>
    <xf numFmtId="0" fontId="54" fillId="0" borderId="0" xfId="0" applyFont="1"/>
    <xf numFmtId="0" fontId="22" fillId="0" borderId="0" xfId="0" quotePrefix="1" applyFont="1" applyAlignment="1">
      <alignment horizontal="right"/>
    </xf>
    <xf numFmtId="41" fontId="1" fillId="0" borderId="0" xfId="0" applyNumberFormat="1" applyFont="1"/>
    <xf numFmtId="0" fontId="1" fillId="0" borderId="0" xfId="0" applyFont="1" applyAlignment="1">
      <alignment wrapText="1"/>
    </xf>
    <xf numFmtId="0" fontId="1" fillId="0" borderId="2" xfId="0" applyFont="1" applyBorder="1"/>
    <xf numFmtId="5" fontId="1" fillId="0" borderId="2" xfId="0" applyNumberFormat="1" applyFont="1" applyBorder="1"/>
    <xf numFmtId="41" fontId="36" fillId="0" borderId="3" xfId="0" applyNumberFormat="1" applyFont="1" applyBorder="1" applyAlignment="1">
      <alignment wrapText="1"/>
    </xf>
    <xf numFmtId="0" fontId="1" fillId="0" borderId="3" xfId="0" applyFont="1" applyBorder="1"/>
    <xf numFmtId="41" fontId="1" fillId="0" borderId="3" xfId="0" applyNumberFormat="1" applyFont="1" applyBorder="1"/>
    <xf numFmtId="41" fontId="36" fillId="0" borderId="0" xfId="0" applyNumberFormat="1" applyFont="1" applyAlignment="1">
      <alignment wrapText="1"/>
    </xf>
    <xf numFmtId="41" fontId="1" fillId="0" borderId="0" xfId="0" applyNumberFormat="1" applyFont="1" applyAlignment="1">
      <alignment horizontal="center"/>
    </xf>
    <xf numFmtId="37" fontId="1" fillId="0" borderId="0" xfId="0" applyNumberFormat="1" applyFont="1"/>
    <xf numFmtId="0" fontId="54" fillId="0" borderId="0" xfId="0" applyFont="1" applyAlignment="1">
      <alignment horizontal="right"/>
    </xf>
    <xf numFmtId="43" fontId="1" fillId="0" borderId="0" xfId="0" applyNumberFormat="1" applyFont="1"/>
    <xf numFmtId="0" fontId="22" fillId="0" borderId="0" xfId="0" applyFont="1" applyAlignment="1">
      <alignment horizontal="right"/>
    </xf>
    <xf numFmtId="41" fontId="1" fillId="0" borderId="2" xfId="0" applyNumberFormat="1" applyFont="1" applyBorder="1"/>
    <xf numFmtId="49" fontId="55" fillId="0" borderId="0" xfId="0" applyNumberFormat="1" applyFont="1"/>
    <xf numFmtId="41" fontId="36" fillId="0" borderId="2" xfId="0" applyNumberFormat="1" applyFont="1" applyBorder="1"/>
    <xf numFmtId="4" fontId="55" fillId="0" borderId="0" xfId="0" applyNumberFormat="1" applyFont="1"/>
    <xf numFmtId="41" fontId="36" fillId="0" borderId="0" xfId="0" applyNumberFormat="1" applyFont="1"/>
    <xf numFmtId="49" fontId="1" fillId="0" borderId="0" xfId="0" applyNumberFormat="1" applyFont="1"/>
    <xf numFmtId="0" fontId="56" fillId="0" borderId="0" xfId="0" applyFont="1"/>
    <xf numFmtId="49" fontId="36" fillId="0" borderId="0" xfId="0" applyNumberFormat="1" applyFont="1"/>
    <xf numFmtId="0" fontId="55" fillId="0" borderId="0" xfId="0" applyFont="1"/>
    <xf numFmtId="49" fontId="36" fillId="0" borderId="2" xfId="0" applyNumberFormat="1" applyFont="1" applyBorder="1"/>
    <xf numFmtId="49" fontId="57" fillId="0" borderId="0" xfId="0" applyNumberFormat="1" applyFont="1"/>
    <xf numFmtId="0" fontId="58" fillId="0" borderId="0" xfId="0" applyFont="1"/>
    <xf numFmtId="0" fontId="55" fillId="0" borderId="2" xfId="0" applyFont="1" applyBorder="1"/>
    <xf numFmtId="10" fontId="22" fillId="0" borderId="0" xfId="0" applyNumberFormat="1" applyFont="1"/>
    <xf numFmtId="0" fontId="59" fillId="0" borderId="0" xfId="0" applyFont="1"/>
    <xf numFmtId="41" fontId="1" fillId="0" borderId="0" xfId="0" applyNumberFormat="1" applyFont="1" applyAlignment="1">
      <alignment wrapText="1"/>
    </xf>
    <xf numFmtId="37" fontId="36" fillId="0" borderId="0" xfId="0" applyNumberFormat="1" applyFont="1"/>
    <xf numFmtId="37" fontId="6" fillId="0" borderId="0" xfId="0" applyNumberFormat="1" applyFont="1" applyAlignment="1">
      <alignment wrapText="1"/>
    </xf>
    <xf numFmtId="44" fontId="1" fillId="0" borderId="16" xfId="19" applyFont="1" applyBorder="1"/>
    <xf numFmtId="9" fontId="37" fillId="11" borderId="13" xfId="15" applyFont="1" applyFill="1" applyBorder="1" applyAlignment="1">
      <alignment horizontal="center"/>
    </xf>
    <xf numFmtId="9" fontId="37" fillId="11" borderId="13" xfId="0" applyNumberFormat="1" applyFont="1" applyFill="1" applyBorder="1"/>
    <xf numFmtId="0" fontId="0" fillId="11" borderId="0" xfId="0" applyFill="1"/>
    <xf numFmtId="44" fontId="0" fillId="11" borderId="0" xfId="0" applyNumberFormat="1" applyFill="1"/>
    <xf numFmtId="0" fontId="31" fillId="11" borderId="0" xfId="0" applyFont="1" applyFill="1"/>
    <xf numFmtId="0" fontId="24" fillId="11" borderId="0" xfId="20" applyFont="1" applyFill="1"/>
    <xf numFmtId="0" fontId="4" fillId="11" borderId="0" xfId="0" applyFont="1" applyFill="1"/>
    <xf numFmtId="5" fontId="0" fillId="11" borderId="0" xfId="0" applyNumberFormat="1" applyFill="1"/>
    <xf numFmtId="44" fontId="4" fillId="11" borderId="0" xfId="0" applyNumberFormat="1" applyFont="1" applyFill="1"/>
    <xf numFmtId="0" fontId="7" fillId="11" borderId="0" xfId="0" applyFont="1" applyFill="1"/>
    <xf numFmtId="0" fontId="7" fillId="12" borderId="0" xfId="0" applyFont="1" applyFill="1"/>
    <xf numFmtId="0" fontId="31" fillId="12" borderId="0" xfId="0" applyFont="1" applyFill="1"/>
    <xf numFmtId="0" fontId="4" fillId="12" borderId="0" xfId="0" applyFont="1" applyFill="1"/>
    <xf numFmtId="44" fontId="31" fillId="12" borderId="0" xfId="0" applyNumberFormat="1" applyFont="1" applyFill="1"/>
    <xf numFmtId="37" fontId="6" fillId="7" borderId="0" xfId="0" applyNumberFormat="1" applyFont="1" applyFill="1"/>
    <xf numFmtId="173" fontId="6" fillId="7" borderId="0" xfId="0" applyNumberFormat="1" applyFont="1" applyFill="1" applyAlignment="1">
      <alignment horizontal="right"/>
    </xf>
    <xf numFmtId="41" fontId="0" fillId="7" borderId="0" xfId="0" applyNumberFormat="1" applyFill="1"/>
    <xf numFmtId="37" fontId="0" fillId="7" borderId="0" xfId="0" applyNumberFormat="1" applyFill="1"/>
    <xf numFmtId="170" fontId="0" fillId="7" borderId="13" xfId="0" applyNumberFormat="1" applyFill="1" applyBorder="1" applyAlignment="1">
      <alignment horizontal="center"/>
    </xf>
    <xf numFmtId="0" fontId="37" fillId="7" borderId="15" xfId="0" applyFont="1" applyFill="1" applyBorder="1" applyAlignment="1">
      <alignment horizontal="center"/>
    </xf>
    <xf numFmtId="0" fontId="37" fillId="7" borderId="15" xfId="0" applyFont="1" applyFill="1" applyBorder="1"/>
    <xf numFmtId="44" fontId="44" fillId="7" borderId="22" xfId="19" applyFont="1" applyFill="1" applyBorder="1"/>
    <xf numFmtId="44" fontId="37" fillId="7" borderId="23" xfId="19" applyFont="1" applyFill="1" applyBorder="1"/>
    <xf numFmtId="0" fontId="0" fillId="7" borderId="9" xfId="0" applyFill="1" applyBorder="1" applyAlignment="1">
      <alignment horizontal="center"/>
    </xf>
    <xf numFmtId="1" fontId="37" fillId="7" borderId="13" xfId="15" applyNumberFormat="1" applyFont="1" applyFill="1" applyBorder="1" applyAlignment="1">
      <alignment horizontal="center"/>
    </xf>
    <xf numFmtId="44" fontId="22" fillId="7" borderId="23" xfId="19" applyFont="1" applyFill="1" applyBorder="1"/>
    <xf numFmtId="44" fontId="0" fillId="7" borderId="0" xfId="0" applyNumberFormat="1" applyFill="1"/>
    <xf numFmtId="41" fontId="6" fillId="7" borderId="0" xfId="0" applyNumberFormat="1" applyFont="1" applyFill="1"/>
    <xf numFmtId="41" fontId="1" fillId="7" borderId="0" xfId="0" applyNumberFormat="1" applyFont="1" applyFill="1" applyAlignment="1">
      <alignment horizontal="center"/>
    </xf>
    <xf numFmtId="0" fontId="1" fillId="7" borderId="0" xfId="0" applyFont="1" applyFill="1"/>
    <xf numFmtId="0" fontId="60" fillId="7" borderId="0" xfId="0" applyFont="1" applyFill="1"/>
    <xf numFmtId="0" fontId="22" fillId="7" borderId="0" xfId="0" applyFont="1" applyFill="1"/>
    <xf numFmtId="41" fontId="1" fillId="7" borderId="0" xfId="0" applyNumberFormat="1" applyFont="1" applyFill="1"/>
    <xf numFmtId="3" fontId="0" fillId="7" borderId="0" xfId="0" applyNumberFormat="1" applyFill="1"/>
    <xf numFmtId="0" fontId="37" fillId="7" borderId="0" xfId="0" applyFont="1" applyFill="1"/>
    <xf numFmtId="0" fontId="37" fillId="7" borderId="13" xfId="0" applyFont="1" applyFill="1" applyBorder="1"/>
    <xf numFmtId="0" fontId="28" fillId="7" borderId="0" xfId="0" applyFont="1" applyFill="1" applyAlignment="1">
      <alignment horizontal="left" vertical="top"/>
    </xf>
    <xf numFmtId="0" fontId="28" fillId="7" borderId="2" xfId="0" applyFont="1" applyFill="1" applyBorder="1" applyAlignment="1">
      <alignment horizontal="left" vertical="top"/>
    </xf>
    <xf numFmtId="0" fontId="28" fillId="7" borderId="0" xfId="0" applyFont="1" applyFill="1" applyAlignment="1">
      <alignment horizontal="center"/>
    </xf>
    <xf numFmtId="0" fontId="42" fillId="0" borderId="0" xfId="18" applyFont="1" applyAlignment="1">
      <alignment horizontal="left"/>
    </xf>
    <xf numFmtId="0" fontId="48" fillId="7" borderId="0" xfId="0" applyFont="1" applyFill="1" applyAlignment="1">
      <alignment horizontal="left" vertical="top"/>
    </xf>
    <xf numFmtId="0" fontId="48" fillId="7" borderId="2" xfId="0" applyFont="1" applyFill="1" applyBorder="1" applyAlignment="1">
      <alignment horizontal="left" vertical="top"/>
    </xf>
    <xf numFmtId="0" fontId="36" fillId="0" borderId="13" xfId="0" applyFont="1" applyBorder="1" applyAlignment="1">
      <alignment horizontal="center"/>
    </xf>
    <xf numFmtId="0" fontId="36" fillId="0" borderId="15" xfId="0" applyFont="1" applyBorder="1" applyAlignment="1">
      <alignment horizontal="center"/>
    </xf>
    <xf numFmtId="9" fontId="37" fillId="0" borderId="15" xfId="15" applyFont="1" applyBorder="1" applyAlignment="1">
      <alignment horizontal="center"/>
    </xf>
    <xf numFmtId="9" fontId="37" fillId="0" borderId="3" xfId="15" applyFont="1" applyBorder="1" applyAlignment="1">
      <alignment horizontal="center"/>
    </xf>
    <xf numFmtId="9" fontId="37" fillId="0" borderId="9" xfId="15" applyFont="1" applyBorder="1" applyAlignment="1">
      <alignment horizontal="center"/>
    </xf>
    <xf numFmtId="0" fontId="36" fillId="0" borderId="13" xfId="0" applyFont="1" applyBorder="1" applyAlignment="1">
      <alignment vertical="center"/>
    </xf>
    <xf numFmtId="0" fontId="36" fillId="0" borderId="15" xfId="0" applyFont="1" applyBorder="1" applyAlignment="1">
      <alignment vertical="center"/>
    </xf>
    <xf numFmtId="0" fontId="8" fillId="0" borderId="2" xfId="0" applyFont="1" applyBorder="1" applyAlignment="1">
      <alignment horizontal="center" vertical="center"/>
    </xf>
    <xf numFmtId="0" fontId="8" fillId="0" borderId="0" xfId="0" applyFont="1" applyAlignment="1">
      <alignment horizontal="center" vertical="center"/>
    </xf>
    <xf numFmtId="0" fontId="36" fillId="0" borderId="18" xfId="0" applyFont="1" applyBorder="1" applyAlignment="1">
      <alignment horizontal="center" vertical="center"/>
    </xf>
    <xf numFmtId="0" fontId="36" fillId="0" borderId="19" xfId="0" applyFont="1" applyBorder="1" applyAlignment="1">
      <alignment horizontal="center" vertical="center"/>
    </xf>
    <xf numFmtId="0" fontId="36" fillId="0" borderId="18" xfId="0" applyFont="1" applyBorder="1" applyAlignment="1">
      <alignment horizontal="center" wrapText="1"/>
    </xf>
    <xf numFmtId="0" fontId="36" fillId="0" borderId="19" xfId="0" applyFont="1" applyBorder="1" applyAlignment="1">
      <alignment horizontal="center" wrapText="1"/>
    </xf>
    <xf numFmtId="0" fontId="36" fillId="0" borderId="9" xfId="0" applyFont="1" applyBorder="1" applyAlignment="1">
      <alignment horizontal="center" vertical="center"/>
    </xf>
    <xf numFmtId="0" fontId="36" fillId="0" borderId="13" xfId="0" applyFont="1" applyBorder="1" applyAlignment="1">
      <alignment horizontal="center" vertical="center" wrapText="1"/>
    </xf>
    <xf numFmtId="0" fontId="36" fillId="8" borderId="15" xfId="0" applyFont="1" applyFill="1" applyBorder="1" applyAlignment="1">
      <alignment horizontal="center"/>
    </xf>
    <xf numFmtId="0" fontId="36" fillId="8" borderId="3" xfId="0" applyFont="1" applyFill="1" applyBorder="1" applyAlignment="1">
      <alignment horizontal="center"/>
    </xf>
    <xf numFmtId="0" fontId="36" fillId="8" borderId="9" xfId="0" applyFont="1" applyFill="1" applyBorder="1" applyAlignment="1">
      <alignment horizontal="center"/>
    </xf>
    <xf numFmtId="0" fontId="0" fillId="0" borderId="31"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wrapText="1"/>
    </xf>
    <xf numFmtId="0" fontId="0" fillId="0" borderId="34" xfId="0" applyBorder="1" applyAlignment="1">
      <alignment horizontal="center" vertical="center" wrapText="1"/>
    </xf>
    <xf numFmtId="0" fontId="4" fillId="8" borderId="35" xfId="0" applyFont="1" applyFill="1" applyBorder="1" applyAlignment="1">
      <alignment horizontal="center" vertical="center"/>
    </xf>
    <xf numFmtId="0" fontId="4" fillId="8" borderId="36" xfId="0" applyFont="1" applyFill="1" applyBorder="1" applyAlignment="1">
      <alignment horizontal="center" vertical="center"/>
    </xf>
    <xf numFmtId="0" fontId="4" fillId="8" borderId="37" xfId="0" applyFont="1" applyFill="1" applyBorder="1" applyAlignment="1">
      <alignment horizontal="center" vertical="center"/>
    </xf>
    <xf numFmtId="0" fontId="0" fillId="0" borderId="20" xfId="0" applyBorder="1" applyAlignment="1">
      <alignment horizontal="center" vertical="center" wrapText="1"/>
    </xf>
    <xf numFmtId="0" fontId="4" fillId="8" borderId="35" xfId="0" applyFont="1" applyFill="1" applyBorder="1" applyAlignment="1">
      <alignment horizontal="center"/>
    </xf>
    <xf numFmtId="0" fontId="4" fillId="8" borderId="36" xfId="0" applyFont="1" applyFill="1" applyBorder="1" applyAlignment="1">
      <alignment horizontal="center"/>
    </xf>
    <xf numFmtId="0" fontId="4" fillId="8" borderId="37" xfId="0" applyFont="1" applyFill="1" applyBorder="1" applyAlignment="1">
      <alignment horizontal="center"/>
    </xf>
    <xf numFmtId="0" fontId="51" fillId="0" borderId="7"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5" xfId="0" applyFont="1" applyBorder="1" applyAlignment="1">
      <alignment horizontal="center" vertical="center" wrapText="1"/>
    </xf>
    <xf numFmtId="0" fontId="0" fillId="0" borderId="16" xfId="0" applyBorder="1" applyAlignment="1">
      <alignment horizontal="center" vertical="center"/>
    </xf>
    <xf numFmtId="0" fontId="0" fillId="0" borderId="31" xfId="0" applyBorder="1" applyAlignment="1">
      <alignment horizontal="center" vertical="center" wrapText="1"/>
    </xf>
    <xf numFmtId="0" fontId="0" fillId="0" borderId="29" xfId="0" applyBorder="1" applyAlignment="1">
      <alignment horizontal="center" vertical="center" wrapText="1"/>
    </xf>
    <xf numFmtId="0" fontId="0" fillId="0" borderId="16" xfId="0" applyBorder="1" applyAlignment="1">
      <alignment horizontal="center" vertical="center" wrapText="1"/>
    </xf>
    <xf numFmtId="0" fontId="0" fillId="8" borderId="7" xfId="0" applyFill="1" applyBorder="1" applyAlignment="1">
      <alignment horizontal="center" vertical="center"/>
    </xf>
    <xf numFmtId="0" fontId="0" fillId="8" borderId="6" xfId="0" applyFill="1" applyBorder="1" applyAlignment="1">
      <alignment horizontal="center" vertical="center"/>
    </xf>
    <xf numFmtId="0" fontId="0" fillId="8" borderId="41" xfId="0" applyFill="1" applyBorder="1" applyAlignment="1">
      <alignment horizontal="center" vertical="center"/>
    </xf>
    <xf numFmtId="0" fontId="4" fillId="10" borderId="7" xfId="0" applyFont="1" applyFill="1" applyBorder="1" applyAlignment="1">
      <alignment horizontal="center"/>
    </xf>
    <xf numFmtId="0" fontId="4" fillId="10" borderId="6" xfId="0" applyFont="1" applyFill="1" applyBorder="1" applyAlignment="1">
      <alignment horizontal="center"/>
    </xf>
    <xf numFmtId="0" fontId="4" fillId="10" borderId="5" xfId="0" applyFont="1" applyFill="1" applyBorder="1" applyAlignment="1">
      <alignment horizontal="center"/>
    </xf>
    <xf numFmtId="0" fontId="4" fillId="8" borderId="42" xfId="0" applyFont="1" applyFill="1" applyBorder="1" applyAlignment="1">
      <alignment horizontal="center" vertical="center"/>
    </xf>
    <xf numFmtId="0" fontId="4" fillId="8" borderId="14" xfId="0" applyFont="1" applyFill="1" applyBorder="1" applyAlignment="1">
      <alignment horizontal="center" vertical="center"/>
    </xf>
    <xf numFmtId="0" fontId="4" fillId="8" borderId="43" xfId="0" applyFont="1" applyFill="1" applyBorder="1" applyAlignment="1">
      <alignment horizontal="center" vertical="center"/>
    </xf>
    <xf numFmtId="0" fontId="4" fillId="0" borderId="0" xfId="0" applyFont="1" applyAlignment="1">
      <alignment horizontal="right"/>
    </xf>
    <xf numFmtId="44" fontId="37" fillId="0" borderId="15" xfId="15" applyNumberFormat="1" applyFont="1" applyBorder="1" applyAlignment="1">
      <alignment horizontal="center"/>
    </xf>
    <xf numFmtId="0" fontId="36" fillId="0" borderId="27" xfId="0" applyFont="1" applyBorder="1" applyAlignment="1">
      <alignment horizontal="center" vertical="center"/>
    </xf>
    <xf numFmtId="0" fontId="36" fillId="0" borderId="16" xfId="0" applyFont="1" applyBorder="1" applyAlignment="1">
      <alignment horizontal="center" vertical="center"/>
    </xf>
  </cellXfs>
  <cellStyles count="21">
    <cellStyle name="Comma 2" xfId="7" xr:uid="{00000000-0005-0000-0000-000001000000}"/>
    <cellStyle name="Comma 2 2" xfId="17" xr:uid="{00000000-0005-0000-0000-000002000000}"/>
    <cellStyle name="Comma 3" xfId="11" xr:uid="{00000000-0005-0000-0000-000003000000}"/>
    <cellStyle name="Comma 3 2" xfId="12" xr:uid="{00000000-0005-0000-0000-000004000000}"/>
    <cellStyle name="Comma0" xfId="2" xr:uid="{00000000-0005-0000-0000-000005000000}"/>
    <cellStyle name="Currency" xfId="19" builtinId="4"/>
    <cellStyle name="Currency 2" xfId="8" xr:uid="{00000000-0005-0000-0000-000007000000}"/>
    <cellStyle name="Currency0" xfId="3" xr:uid="{00000000-0005-0000-0000-000008000000}"/>
    <cellStyle name="Date" xfId="4" xr:uid="{00000000-0005-0000-0000-000009000000}"/>
    <cellStyle name="Fixed" xfId="5" xr:uid="{00000000-0005-0000-0000-00000A000000}"/>
    <cellStyle name="Hyperlink" xfId="20" builtinId="8"/>
    <cellStyle name="Normal" xfId="0" builtinId="0"/>
    <cellStyle name="Normal 2" xfId="1" xr:uid="{00000000-0005-0000-0000-00000C000000}"/>
    <cellStyle name="Normal 3" xfId="6" xr:uid="{00000000-0005-0000-0000-00000D000000}"/>
    <cellStyle name="Normal 3 2" xfId="13" xr:uid="{00000000-0005-0000-0000-00000E000000}"/>
    <cellStyle name="Normal 4" xfId="10" xr:uid="{00000000-0005-0000-0000-00000F000000}"/>
    <cellStyle name="Normal 4 2" xfId="14" xr:uid="{00000000-0005-0000-0000-000010000000}"/>
    <cellStyle name="Normal 5" xfId="16" xr:uid="{00000000-0005-0000-0000-000011000000}"/>
    <cellStyle name="Normal 5 2" xfId="18" xr:uid="{00000000-0005-0000-0000-000012000000}"/>
    <cellStyle name="Percent" xfId="15" builtinId="5"/>
    <cellStyle name="Percent 2" xfId="9" xr:uid="{00000000-0005-0000-0000-000014000000}"/>
  </cellStyles>
  <dxfs count="0"/>
  <tableStyles count="0" defaultTableStyle="TableStyleMedium2" defaultPivotStyle="PivotStyleLight16"/>
  <colors>
    <mruColors>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Monthlies%20-%20Tow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1 BS GF"/>
      <sheetName val="PG2"/>
      <sheetName val="DATA p2"/>
      <sheetName val="PG3"/>
      <sheetName val="PG4"/>
      <sheetName val="PG5"/>
      <sheetName val="PG6"/>
      <sheetName val="PG7"/>
      <sheetName val="PG8"/>
      <sheetName val="PG9"/>
      <sheetName val="PG10"/>
      <sheetName val="PG11"/>
      <sheetName val="PG12"/>
      <sheetName val="PG13 BS HURF"/>
      <sheetName val="PG14"/>
      <sheetName val="PG15"/>
      <sheetName val="PG16"/>
      <sheetName val="PG17 BS WW"/>
      <sheetName val="PG18"/>
      <sheetName val="Data"/>
      <sheetName val="PG19"/>
      <sheetName val="PG20 BS MUNI"/>
      <sheetName val="PG21"/>
      <sheetName val="Data for pg21"/>
      <sheetName val="PG22"/>
    </sheetNames>
    <sheetDataSet>
      <sheetData sheetId="0" refreshError="1"/>
      <sheetData sheetId="1">
        <row r="6">
          <cell r="C6" t="str">
            <v>ACTUAL</v>
          </cell>
          <cell r="N6" t="str">
            <v>PROJECTED</v>
          </cell>
        </row>
        <row r="7">
          <cell r="B7" t="str">
            <v xml:space="preserve"> </v>
          </cell>
          <cell r="C7" t="str">
            <v>Jul</v>
          </cell>
          <cell r="D7" t="str">
            <v>Aug</v>
          </cell>
          <cell r="E7" t="str">
            <v>Sep</v>
          </cell>
          <cell r="F7" t="str">
            <v>Oct</v>
          </cell>
          <cell r="G7" t="str">
            <v>Nov</v>
          </cell>
          <cell r="H7" t="str">
            <v>Dec</v>
          </cell>
          <cell r="I7" t="str">
            <v>Jan</v>
          </cell>
          <cell r="J7" t="str">
            <v>Feb</v>
          </cell>
          <cell r="K7" t="str">
            <v>Mar</v>
          </cell>
          <cell r="L7" t="str">
            <v>Apr</v>
          </cell>
          <cell r="M7" t="str">
            <v>May</v>
          </cell>
          <cell r="N7" t="str">
            <v>Jun</v>
          </cell>
          <cell r="O7" t="str">
            <v>TOTALS</v>
          </cell>
        </row>
        <row r="8">
          <cell r="B8" t="str">
            <v xml:space="preserve"> </v>
          </cell>
          <cell r="I8" t="str">
            <v/>
          </cell>
        </row>
        <row r="9">
          <cell r="B9" t="str">
            <v>Cash &amp; Investment</v>
          </cell>
          <cell r="C9">
            <v>15387868.939999998</v>
          </cell>
          <cell r="D9">
            <v>15156914.119999995</v>
          </cell>
          <cell r="E9">
            <v>17818576.219999991</v>
          </cell>
          <cell r="F9">
            <v>18714201.299999993</v>
          </cell>
          <cell r="G9">
            <v>19567289.569999993</v>
          </cell>
          <cell r="H9">
            <v>19801735.279999994</v>
          </cell>
          <cell r="I9">
            <v>20507874.069999997</v>
          </cell>
          <cell r="J9">
            <v>20301270.019999992</v>
          </cell>
          <cell r="K9">
            <v>20560652.639999989</v>
          </cell>
          <cell r="L9">
            <v>20958983.34999999</v>
          </cell>
          <cell r="M9">
            <v>22536212.25999999</v>
          </cell>
          <cell r="N9">
            <v>22435654.754599988</v>
          </cell>
        </row>
        <row r="10">
          <cell r="B10" t="str">
            <v>Net Receivable (Payable)</v>
          </cell>
          <cell r="C10">
            <v>3824772.5299999993</v>
          </cell>
          <cell r="D10">
            <v>3828169.62</v>
          </cell>
          <cell r="E10">
            <v>2341006.0300000003</v>
          </cell>
          <cell r="F10">
            <v>2203647.1900000004</v>
          </cell>
          <cell r="G10">
            <v>2175025.4</v>
          </cell>
          <cell r="H10">
            <v>2328700.3900000006</v>
          </cell>
          <cell r="I10">
            <v>1908203.2200000002</v>
          </cell>
          <cell r="J10">
            <v>1472674.2500000002</v>
          </cell>
          <cell r="K10">
            <v>1942161.8200000003</v>
          </cell>
          <cell r="L10">
            <v>1895324.9200000004</v>
          </cell>
          <cell r="M10">
            <v>1289964.6600000001</v>
          </cell>
          <cell r="N10">
            <v>2317407.7200000007</v>
          </cell>
        </row>
        <row r="11">
          <cell r="B11" t="str">
            <v>Ending Fund Balance</v>
          </cell>
          <cell r="C11">
            <v>19212641.469999999</v>
          </cell>
          <cell r="D11">
            <v>18985083.739999995</v>
          </cell>
          <cell r="E11">
            <v>20159582.249999993</v>
          </cell>
          <cell r="F11">
            <v>20917848.489999995</v>
          </cell>
          <cell r="G11">
            <v>21742314.969999991</v>
          </cell>
          <cell r="H11">
            <v>22130435.669999994</v>
          </cell>
          <cell r="I11">
            <v>22416077.289999995</v>
          </cell>
          <cell r="J11">
            <v>21773944.269999992</v>
          </cell>
          <cell r="K11">
            <v>22502814.45999999</v>
          </cell>
          <cell r="L11">
            <v>22854308.269999992</v>
          </cell>
          <cell r="M11">
            <v>23826176.919999991</v>
          </cell>
          <cell r="N11">
            <v>24753062.474599987</v>
          </cell>
        </row>
        <row r="13">
          <cell r="B13" t="str">
            <v xml:space="preserve">Beginning Fund Balance  </v>
          </cell>
          <cell r="C13">
            <v>18838057.459999993</v>
          </cell>
          <cell r="D13">
            <v>19212641.469999995</v>
          </cell>
          <cell r="E13">
            <v>18985083.739999995</v>
          </cell>
          <cell r="F13">
            <v>20159582.249999996</v>
          </cell>
          <cell r="G13">
            <v>20917848.489999995</v>
          </cell>
          <cell r="H13">
            <v>21742314.969999995</v>
          </cell>
          <cell r="I13">
            <v>22130435.669999994</v>
          </cell>
          <cell r="J13">
            <v>22416077.289999995</v>
          </cell>
          <cell r="K13">
            <v>21773944.269999996</v>
          </cell>
          <cell r="L13">
            <v>22502814.459999993</v>
          </cell>
          <cell r="M13">
            <v>22854308.269999992</v>
          </cell>
          <cell r="N13">
            <v>23826176.919999991</v>
          </cell>
        </row>
        <row r="14">
          <cell r="O14" t="str">
            <v xml:space="preserve"> </v>
          </cell>
        </row>
        <row r="15">
          <cell r="B15" t="str">
            <v>Revenues</v>
          </cell>
          <cell r="C15">
            <v>1680652.46</v>
          </cell>
          <cell r="D15">
            <v>1305592.48</v>
          </cell>
          <cell r="E15">
            <v>2559066.0699999998</v>
          </cell>
          <cell r="F15">
            <v>2128154.9900000002</v>
          </cell>
          <cell r="G15">
            <v>2054795.66</v>
          </cell>
          <cell r="H15">
            <v>2307207.2200000002</v>
          </cell>
          <cell r="I15">
            <v>1653222.59</v>
          </cell>
          <cell r="J15">
            <v>2281174.98</v>
          </cell>
          <cell r="K15">
            <v>2573824.29</v>
          </cell>
          <cell r="L15">
            <v>1916212.07</v>
          </cell>
          <cell r="M15">
            <v>2795261.38</v>
          </cell>
          <cell r="N15">
            <v>2823213.9937999998</v>
          </cell>
          <cell r="O15">
            <v>26078378.183800001</v>
          </cell>
        </row>
        <row r="16">
          <cell r="B16" t="str">
            <v>Expenditures</v>
          </cell>
          <cell r="C16">
            <v>1306068.45</v>
          </cell>
          <cell r="D16">
            <v>1533150.21</v>
          </cell>
          <cell r="E16">
            <v>1384567.56</v>
          </cell>
          <cell r="F16">
            <v>1369888.75</v>
          </cell>
          <cell r="G16">
            <v>1230329.18</v>
          </cell>
          <cell r="H16">
            <v>1919086.52</v>
          </cell>
          <cell r="I16">
            <v>1367580.97</v>
          </cell>
          <cell r="J16">
            <v>2923308</v>
          </cell>
          <cell r="K16">
            <v>1844954.1</v>
          </cell>
          <cell r="L16">
            <v>1564718.26</v>
          </cell>
          <cell r="M16">
            <v>1823392.73</v>
          </cell>
          <cell r="N16">
            <v>1896328.4392000001</v>
          </cell>
          <cell r="O16">
            <v>20163373.169199999</v>
          </cell>
        </row>
        <row r="17">
          <cell r="O17" t="str">
            <v xml:space="preserve"> </v>
          </cell>
        </row>
        <row r="18">
          <cell r="B18" t="str">
            <v>Ending Fund Balance</v>
          </cell>
          <cell r="C18">
            <v>19212641.469999995</v>
          </cell>
          <cell r="D18">
            <v>18985083.739999995</v>
          </cell>
          <cell r="E18">
            <v>20159582.249999996</v>
          </cell>
          <cell r="F18">
            <v>20917848.489999995</v>
          </cell>
          <cell r="G18">
            <v>21742314.969999995</v>
          </cell>
          <cell r="H18">
            <v>22130435.669999994</v>
          </cell>
          <cell r="I18">
            <v>22416077.289999995</v>
          </cell>
          <cell r="J18">
            <v>21773944.269999996</v>
          </cell>
          <cell r="K18">
            <v>22502814.459999993</v>
          </cell>
          <cell r="L18">
            <v>22854308.269999992</v>
          </cell>
          <cell r="M18">
            <v>23826176.919999991</v>
          </cell>
          <cell r="N18">
            <v>24753062.474599991</v>
          </cell>
        </row>
        <row r="19">
          <cell r="D19" t="str">
            <v xml:space="preserve"> </v>
          </cell>
          <cell r="O19" t="str">
            <v xml:space="preserve"> </v>
          </cell>
        </row>
        <row r="20">
          <cell r="N20" t="str">
            <v xml:space="preserve"> </v>
          </cell>
          <cell r="O20" t="str">
            <v xml:space="preserve"> </v>
          </cell>
        </row>
        <row r="21">
          <cell r="M21" t="str">
            <v xml:space="preserve"> </v>
          </cell>
          <cell r="O21" t="str">
            <v xml:space="preserve"> </v>
          </cell>
        </row>
        <row r="22">
          <cell r="O22" t="str">
            <v xml:space="preserve"> </v>
          </cell>
        </row>
        <row r="23">
          <cell r="O23" t="str">
            <v xml:space="preserve"> </v>
          </cell>
        </row>
        <row r="24">
          <cell r="O24" t="str">
            <v xml:space="preserve"> </v>
          </cell>
        </row>
        <row r="25">
          <cell r="O25" t="str">
            <v xml:space="preserve"> </v>
          </cell>
        </row>
        <row r="26">
          <cell r="O26" t="str">
            <v xml:space="preserve"> </v>
          </cell>
        </row>
        <row r="27">
          <cell r="O27"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28.bin"/><Relationship Id="rId1" Type="http://schemas.openxmlformats.org/officeDocument/2006/relationships/hyperlink" Target="mailto:PSPRS@51.68%25" TargetMode="External"/><Relationship Id="rId4"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21"/>
  <sheetViews>
    <sheetView workbookViewId="0">
      <selection activeCell="B18" sqref="B18"/>
    </sheetView>
  </sheetViews>
  <sheetFormatPr defaultColWidth="8.7265625" defaultRowHeight="14.5" x14ac:dyDescent="0.35"/>
  <sheetData>
    <row r="1" spans="1:1" x14ac:dyDescent="0.35">
      <c r="A1" t="s">
        <v>26</v>
      </c>
    </row>
    <row r="3" spans="1:1" x14ac:dyDescent="0.35">
      <c r="A3" t="s">
        <v>175</v>
      </c>
    </row>
    <row r="4" spans="1:1" x14ac:dyDescent="0.35">
      <c r="A4" t="s">
        <v>176</v>
      </c>
    </row>
    <row r="5" spans="1:1" x14ac:dyDescent="0.35">
      <c r="A5" t="s">
        <v>177</v>
      </c>
    </row>
    <row r="6" spans="1:1" x14ac:dyDescent="0.35">
      <c r="A6" t="s">
        <v>178</v>
      </c>
    </row>
    <row r="8" spans="1:1" x14ac:dyDescent="0.35">
      <c r="A8" t="s">
        <v>264</v>
      </c>
    </row>
    <row r="9" spans="1:1" x14ac:dyDescent="0.35">
      <c r="A9" t="s">
        <v>265</v>
      </c>
    </row>
    <row r="12" spans="1:1" x14ac:dyDescent="0.35">
      <c r="A12" t="s">
        <v>266</v>
      </c>
    </row>
    <row r="14" spans="1:1" x14ac:dyDescent="0.35">
      <c r="A14" t="s">
        <v>179</v>
      </c>
    </row>
    <row r="15" spans="1:1" x14ac:dyDescent="0.35">
      <c r="A15" t="s">
        <v>180</v>
      </c>
    </row>
    <row r="16" spans="1:1" x14ac:dyDescent="0.35">
      <c r="A16" t="s">
        <v>181</v>
      </c>
    </row>
    <row r="17" spans="1:1" x14ac:dyDescent="0.35">
      <c r="A17" t="s">
        <v>182</v>
      </c>
    </row>
    <row r="18" spans="1:1" x14ac:dyDescent="0.35">
      <c r="A18" t="s">
        <v>183</v>
      </c>
    </row>
    <row r="21" spans="1:1" x14ac:dyDescent="0.35">
      <c r="A21" t="s">
        <v>184</v>
      </c>
    </row>
  </sheetData>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M31"/>
  <sheetViews>
    <sheetView workbookViewId="0">
      <selection activeCell="G20" sqref="G20"/>
    </sheetView>
  </sheetViews>
  <sheetFormatPr defaultColWidth="8.7265625" defaultRowHeight="14.5" x14ac:dyDescent="0.35"/>
  <cols>
    <col min="2" max="2" width="28.7265625" bestFit="1" customWidth="1"/>
    <col min="3" max="3" width="17.1796875" hidden="1" customWidth="1"/>
    <col min="4" max="4" width="19.26953125" hidden="1" customWidth="1"/>
    <col min="5" max="5" width="21.453125" customWidth="1"/>
    <col min="6" max="6" width="19.26953125" bestFit="1" customWidth="1"/>
    <col min="7" max="7" width="19.7265625" customWidth="1"/>
    <col min="8" max="8" width="18.81640625" hidden="1" customWidth="1"/>
    <col min="9" max="9" width="17.54296875" customWidth="1"/>
    <col min="11" max="11" width="11.54296875" bestFit="1" customWidth="1"/>
    <col min="12" max="12" width="10" bestFit="1" customWidth="1"/>
    <col min="13" max="14" width="10.453125" bestFit="1" customWidth="1"/>
  </cols>
  <sheetData>
    <row r="1" spans="1:13" x14ac:dyDescent="0.35">
      <c r="A1" s="91"/>
      <c r="B1" s="91"/>
      <c r="C1" s="91"/>
      <c r="D1" s="91"/>
      <c r="E1" s="91"/>
      <c r="F1" s="91"/>
      <c r="G1" s="91"/>
      <c r="H1" s="91"/>
      <c r="I1" s="91"/>
    </row>
    <row r="2" spans="1:13" ht="18" x14ac:dyDescent="0.4">
      <c r="A2" s="91"/>
      <c r="B2" s="445" t="s">
        <v>849</v>
      </c>
      <c r="C2" s="445"/>
      <c r="D2" s="445"/>
      <c r="E2" s="445"/>
      <c r="F2" s="445"/>
      <c r="G2" s="445"/>
      <c r="H2" s="445"/>
      <c r="I2" s="445"/>
    </row>
    <row r="3" spans="1:13" ht="27.4" customHeight="1" x14ac:dyDescent="0.4">
      <c r="A3" s="91"/>
      <c r="B3" s="92"/>
      <c r="C3" s="93" t="s">
        <v>27</v>
      </c>
      <c r="D3" s="93" t="s">
        <v>16</v>
      </c>
      <c r="E3" s="93" t="s">
        <v>27</v>
      </c>
      <c r="F3" s="93" t="s">
        <v>16</v>
      </c>
      <c r="G3" s="93" t="s">
        <v>28</v>
      </c>
      <c r="H3" s="93" t="s">
        <v>16</v>
      </c>
      <c r="I3" s="92"/>
    </row>
    <row r="4" spans="1:13" ht="18" x14ac:dyDescent="0.4">
      <c r="A4" s="91"/>
      <c r="B4" s="443" t="s">
        <v>29</v>
      </c>
      <c r="C4" s="93" t="s">
        <v>414</v>
      </c>
      <c r="D4" s="93" t="s">
        <v>414</v>
      </c>
      <c r="E4" s="93" t="s">
        <v>688</v>
      </c>
      <c r="F4" s="93" t="s">
        <v>688</v>
      </c>
      <c r="G4" s="93" t="s">
        <v>827</v>
      </c>
      <c r="H4" s="93" t="s">
        <v>652</v>
      </c>
      <c r="I4" s="93" t="s">
        <v>30</v>
      </c>
      <c r="J4" s="2"/>
      <c r="K4" s="35"/>
    </row>
    <row r="5" spans="1:13" ht="18" x14ac:dyDescent="0.4">
      <c r="A5" s="91"/>
      <c r="B5" s="444"/>
      <c r="C5" s="96" t="s">
        <v>31</v>
      </c>
      <c r="D5" s="96" t="s">
        <v>6</v>
      </c>
      <c r="E5" s="96" t="s">
        <v>31</v>
      </c>
      <c r="F5" s="96" t="s">
        <v>6</v>
      </c>
      <c r="G5" s="96" t="s">
        <v>31</v>
      </c>
      <c r="H5" s="96" t="s">
        <v>6</v>
      </c>
      <c r="I5" s="96" t="s">
        <v>32</v>
      </c>
      <c r="M5" s="21"/>
    </row>
    <row r="6" spans="1:13" ht="18" x14ac:dyDescent="0.4">
      <c r="A6" s="91"/>
      <c r="B6" s="92"/>
      <c r="C6" s="93"/>
      <c r="D6" s="93"/>
      <c r="E6" s="93"/>
      <c r="F6" s="93"/>
      <c r="G6" s="92"/>
      <c r="H6" s="92"/>
      <c r="I6" s="93"/>
    </row>
    <row r="7" spans="1:13" ht="17.5" x14ac:dyDescent="0.35">
      <c r="A7" s="91"/>
      <c r="B7" s="97" t="s">
        <v>33</v>
      </c>
      <c r="C7" s="98">
        <v>868408</v>
      </c>
      <c r="D7" s="98" t="e">
        <f>+'GF Detail-10'!#REF!</f>
        <v>#REF!</v>
      </c>
      <c r="E7" s="26">
        <v>1270022</v>
      </c>
      <c r="F7" s="26">
        <v>913989</v>
      </c>
      <c r="G7" s="26">
        <v>1106200</v>
      </c>
      <c r="H7" s="26" t="e">
        <f>'GF Detail-10'!#REF!</f>
        <v>#REF!</v>
      </c>
      <c r="I7" s="100">
        <f>+(G7/E7)-1</f>
        <v>-0.12899146628956037</v>
      </c>
      <c r="K7" s="52"/>
      <c r="M7" s="1"/>
    </row>
    <row r="8" spans="1:13" ht="18.5" x14ac:dyDescent="0.45">
      <c r="A8" s="91"/>
      <c r="B8" s="101"/>
      <c r="C8" s="102"/>
      <c r="D8" s="102"/>
      <c r="E8" s="98"/>
      <c r="F8" s="98"/>
      <c r="G8" s="98"/>
      <c r="H8" s="98"/>
      <c r="I8" s="100"/>
      <c r="J8" s="10"/>
    </row>
    <row r="9" spans="1:13" ht="17.5" x14ac:dyDescent="0.35">
      <c r="A9" s="91"/>
      <c r="B9" s="25" t="s">
        <v>34</v>
      </c>
      <c r="C9" s="98">
        <v>1000000</v>
      </c>
      <c r="D9" s="98" t="e">
        <f>+'HURF-41'!#REF!</f>
        <v>#REF!</v>
      </c>
      <c r="E9" s="26">
        <v>635000</v>
      </c>
      <c r="F9" s="26">
        <v>57213</v>
      </c>
      <c r="G9" s="26">
        <v>1000000</v>
      </c>
      <c r="H9" s="26" t="e">
        <f>'HURF-41'!#REF!</f>
        <v>#REF!</v>
      </c>
      <c r="I9" s="100">
        <f t="shared" ref="I9:I23" si="0">+(G9/E9)-1</f>
        <v>0.5748031496062993</v>
      </c>
      <c r="K9" s="52"/>
      <c r="L9" s="52"/>
      <c r="M9" s="1"/>
    </row>
    <row r="10" spans="1:13" ht="18.5" x14ac:dyDescent="0.45">
      <c r="A10" s="91"/>
      <c r="B10" s="29"/>
      <c r="C10" s="102"/>
      <c r="D10" s="102"/>
      <c r="E10" s="98"/>
      <c r="F10" s="98"/>
      <c r="G10" s="98"/>
      <c r="H10" s="98"/>
      <c r="I10" s="100"/>
    </row>
    <row r="11" spans="1:13" ht="17.5" x14ac:dyDescent="0.35">
      <c r="A11" s="91"/>
      <c r="B11" s="25" t="s">
        <v>387</v>
      </c>
      <c r="C11" s="98">
        <v>100900</v>
      </c>
      <c r="D11" s="98" t="e">
        <f>+'TRANS EXCISE TAX-21'!#REF!</f>
        <v>#REF!</v>
      </c>
      <c r="E11" s="26">
        <v>290000</v>
      </c>
      <c r="F11" s="26">
        <v>117270</v>
      </c>
      <c r="G11" s="26">
        <v>149000</v>
      </c>
      <c r="H11" s="26" t="e">
        <f>'TRANS EXCISE TAX-21'!#REF!</f>
        <v>#REF!</v>
      </c>
      <c r="I11" s="100">
        <f t="shared" si="0"/>
        <v>-0.48620689655172411</v>
      </c>
    </row>
    <row r="12" spans="1:13" ht="18.5" x14ac:dyDescent="0.45">
      <c r="A12" s="91"/>
      <c r="B12" s="29"/>
      <c r="C12" s="102"/>
      <c r="D12" s="102"/>
      <c r="E12" s="98"/>
      <c r="F12" s="98"/>
      <c r="G12" s="98"/>
      <c r="H12" s="98"/>
      <c r="I12" s="100"/>
      <c r="K12" s="52"/>
    </row>
    <row r="13" spans="1:13" ht="17.5" x14ac:dyDescent="0.35">
      <c r="A13" s="91"/>
      <c r="B13" s="25" t="s">
        <v>274</v>
      </c>
      <c r="C13" s="98">
        <v>438508</v>
      </c>
      <c r="D13" s="104" t="e">
        <f>+'Water Fund Detail-51'!#REF!</f>
        <v>#REF!</v>
      </c>
      <c r="E13" s="26">
        <v>318500</v>
      </c>
      <c r="F13" s="26">
        <v>312321</v>
      </c>
      <c r="G13" s="26">
        <v>231050</v>
      </c>
      <c r="H13" s="26" t="e">
        <f>'Water Fund Detail-51'!#REF!</f>
        <v>#REF!</v>
      </c>
      <c r="I13" s="100">
        <f t="shared" si="0"/>
        <v>-0.2745682888540032</v>
      </c>
      <c r="K13" s="52"/>
      <c r="L13" s="52"/>
      <c r="M13" s="1"/>
    </row>
    <row r="14" spans="1:13" ht="18.5" x14ac:dyDescent="0.45">
      <c r="A14" s="91"/>
      <c r="B14" s="25"/>
      <c r="C14" s="102"/>
      <c r="D14" s="102"/>
      <c r="E14" s="98"/>
      <c r="F14" s="98"/>
      <c r="G14" s="98"/>
      <c r="H14" s="98"/>
      <c r="I14" s="100"/>
    </row>
    <row r="15" spans="1:13" ht="17.5" x14ac:dyDescent="0.35">
      <c r="A15" s="91"/>
      <c r="B15" s="25" t="s">
        <v>275</v>
      </c>
      <c r="C15" s="98">
        <v>179920</v>
      </c>
      <c r="D15" s="98" t="e">
        <f>+'Wastewater Fund-54'!#REF!</f>
        <v>#REF!</v>
      </c>
      <c r="E15" s="26">
        <v>179533</v>
      </c>
      <c r="F15" s="26">
        <v>173673</v>
      </c>
      <c r="G15" s="26">
        <v>168000</v>
      </c>
      <c r="H15" s="26" t="e">
        <f>'Wastewater Fund-54'!#REF!</f>
        <v>#REF!</v>
      </c>
      <c r="I15" s="100">
        <f t="shared" si="0"/>
        <v>-6.423888644427489E-2</v>
      </c>
      <c r="L15" s="52"/>
      <c r="M15" s="1"/>
    </row>
    <row r="16" spans="1:13" ht="18.5" x14ac:dyDescent="0.35">
      <c r="A16" s="91"/>
      <c r="B16" s="29"/>
      <c r="C16" s="104"/>
      <c r="D16" s="104"/>
      <c r="E16" s="104"/>
      <c r="F16" s="104"/>
      <c r="G16" s="104"/>
      <c r="H16" s="104"/>
      <c r="I16" s="100"/>
    </row>
    <row r="17" spans="1:13" ht="17.5" x14ac:dyDescent="0.35">
      <c r="A17" s="91"/>
      <c r="B17" s="25" t="s">
        <v>276</v>
      </c>
      <c r="C17" s="104"/>
      <c r="D17" s="104"/>
      <c r="E17" s="26">
        <v>135250</v>
      </c>
      <c r="F17" s="26">
        <v>160821</v>
      </c>
      <c r="G17" s="26">
        <v>145100</v>
      </c>
      <c r="H17" s="26" t="e">
        <f>'Wastewater Fund-54'!#REF!</f>
        <v>#REF!</v>
      </c>
      <c r="I17" s="100">
        <f t="shared" ref="I17" si="1">+(G17/E17)-1</f>
        <v>7.2828096118299435E-2</v>
      </c>
    </row>
    <row r="18" spans="1:13" ht="17.5" x14ac:dyDescent="0.35">
      <c r="A18" s="91"/>
      <c r="B18" s="25"/>
      <c r="C18" s="104"/>
      <c r="D18" s="104"/>
      <c r="E18" s="104"/>
      <c r="F18" s="104"/>
      <c r="G18" s="104"/>
      <c r="H18" s="104"/>
      <c r="I18" s="100"/>
    </row>
    <row r="19" spans="1:13" ht="17.5" x14ac:dyDescent="0.35">
      <c r="A19" s="91"/>
      <c r="B19" s="25" t="s">
        <v>846</v>
      </c>
      <c r="C19" s="104"/>
      <c r="D19" s="104"/>
      <c r="E19" s="26">
        <v>23000</v>
      </c>
      <c r="F19" s="26">
        <v>23482</v>
      </c>
      <c r="G19" s="26">
        <v>17200</v>
      </c>
      <c r="H19" s="26" t="e">
        <f>'Wastewater Fund-54'!#REF!</f>
        <v>#REF!</v>
      </c>
      <c r="I19" s="100">
        <f t="shared" ref="I19" si="2">+(G19/E19)-1</f>
        <v>-0.25217391304347825</v>
      </c>
    </row>
    <row r="20" spans="1:13" ht="17.5" x14ac:dyDescent="0.35">
      <c r="A20" s="91"/>
      <c r="B20" s="25"/>
      <c r="C20" s="104"/>
      <c r="D20" s="104"/>
      <c r="E20" s="104"/>
      <c r="F20" s="104"/>
      <c r="G20" s="104"/>
      <c r="H20" s="104"/>
      <c r="I20" s="100"/>
    </row>
    <row r="21" spans="1:13" ht="17.5" x14ac:dyDescent="0.35">
      <c r="A21" s="91"/>
      <c r="B21" s="25" t="s">
        <v>56</v>
      </c>
      <c r="C21" s="98">
        <v>1295000</v>
      </c>
      <c r="D21" s="98" t="e">
        <f>+'GRANT DETAIL-45'!#REF!</f>
        <v>#REF!</v>
      </c>
      <c r="E21" s="26">
        <v>7983712</v>
      </c>
      <c r="F21" s="26">
        <v>499782</v>
      </c>
      <c r="G21" s="26">
        <v>6970000</v>
      </c>
      <c r="H21" s="26" t="e">
        <f>'GRANT DETAIL-45'!#REF!</f>
        <v>#REF!</v>
      </c>
      <c r="I21" s="141">
        <f t="shared" si="0"/>
        <v>-0.12697251604266291</v>
      </c>
    </row>
    <row r="22" spans="1:13" ht="18.5" x14ac:dyDescent="0.45">
      <c r="A22" s="91"/>
      <c r="B22" s="101"/>
      <c r="C22" s="102"/>
      <c r="D22" s="102"/>
      <c r="E22" s="102"/>
      <c r="F22" s="102"/>
      <c r="G22" s="102"/>
      <c r="H22" s="102"/>
      <c r="I22" s="100"/>
    </row>
    <row r="23" spans="1:13" ht="18" x14ac:dyDescent="0.4">
      <c r="A23" s="91"/>
      <c r="B23" s="106" t="s">
        <v>35</v>
      </c>
      <c r="C23" s="107">
        <f>SUM(C7:C21)</f>
        <v>3882736</v>
      </c>
      <c r="D23" s="107" t="e">
        <f>SUM(D7:D21)</f>
        <v>#REF!</v>
      </c>
      <c r="E23" s="107">
        <f>SUM(E7:E22)</f>
        <v>10835017</v>
      </c>
      <c r="F23" s="107">
        <f>SUM(F7:F21)</f>
        <v>2258551</v>
      </c>
      <c r="G23" s="107">
        <f>SUM(G7:G22)</f>
        <v>9786550</v>
      </c>
      <c r="H23" s="107" t="e">
        <f>SUM(H6:H21)</f>
        <v>#REF!</v>
      </c>
      <c r="I23" s="108">
        <f t="shared" si="0"/>
        <v>-9.6766530223256653E-2</v>
      </c>
      <c r="M23" s="1"/>
    </row>
    <row r="24" spans="1:13" x14ac:dyDescent="0.35">
      <c r="A24" s="91"/>
      <c r="B24" s="91"/>
      <c r="C24" s="91"/>
      <c r="D24" s="91"/>
      <c r="E24" s="91"/>
      <c r="F24" s="91"/>
      <c r="G24" s="91"/>
      <c r="H24" s="91"/>
      <c r="I24" s="91"/>
    </row>
    <row r="25" spans="1:13" x14ac:dyDescent="0.35">
      <c r="A25" s="91"/>
      <c r="B25" s="91"/>
      <c r="C25" s="91"/>
      <c r="D25" s="91"/>
      <c r="E25" s="109"/>
      <c r="F25" s="109"/>
      <c r="G25" s="91"/>
      <c r="H25" s="109"/>
      <c r="I25" s="91"/>
    </row>
    <row r="26" spans="1:13" ht="15.5" x14ac:dyDescent="0.35">
      <c r="B26" s="19"/>
      <c r="E26" s="18"/>
      <c r="F26" s="18"/>
    </row>
    <row r="27" spans="1:13" x14ac:dyDescent="0.35">
      <c r="E27" s="52"/>
      <c r="F27" s="52"/>
    </row>
    <row r="30" spans="1:13" ht="17.5" x14ac:dyDescent="0.35">
      <c r="G30" s="26"/>
    </row>
    <row r="31" spans="1:13" x14ac:dyDescent="0.35">
      <c r="G31" s="52"/>
    </row>
  </sheetData>
  <mergeCells count="2">
    <mergeCell ref="B4:B5"/>
    <mergeCell ref="B2:I2"/>
  </mergeCells>
  <printOptions horizontalCentered="1"/>
  <pageMargins left="0.7" right="0.7" top="2" bottom="0.75" header="0.8" footer="0.3"/>
  <pageSetup scale="81" fitToHeight="0" orientation="portrait" r:id="rId1"/>
  <headerFooter>
    <oddHeader xml:space="preserve">&amp;C&amp;"-,Bold"&amp;14TOWN OF MAMMOTH
PROPOSED FY16-17 BUDGET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746"/>
  <sheetViews>
    <sheetView zoomScale="85" zoomScaleNormal="85" workbookViewId="0">
      <pane xSplit="3" ySplit="12" topLeftCell="D13" activePane="bottomRight" state="frozen"/>
      <selection pane="topRight" activeCell="D1" sqref="D1"/>
      <selection pane="bottomLeft" activeCell="A13" sqref="A13"/>
      <selection pane="bottomRight" activeCell="B50" sqref="B50"/>
    </sheetView>
  </sheetViews>
  <sheetFormatPr defaultColWidth="9.1796875" defaultRowHeight="12.5" x14ac:dyDescent="0.25"/>
  <cols>
    <col min="1" max="1" width="9.1796875" style="67"/>
    <col min="2" max="2" width="14" style="67" customWidth="1"/>
    <col min="3" max="3" width="9.1796875" style="67"/>
    <col min="4" max="4" width="33.54296875" style="67" customWidth="1"/>
    <col min="5" max="5" width="21.54296875" style="67" bestFit="1" customWidth="1"/>
    <col min="6" max="6" width="10.54296875" style="68" bestFit="1" customWidth="1"/>
    <col min="7" max="7" width="11.26953125" style="68" bestFit="1" customWidth="1"/>
    <col min="8" max="8" width="12.81640625" style="68" bestFit="1" customWidth="1"/>
    <col min="9" max="10" width="10.54296875" style="68" bestFit="1" customWidth="1"/>
    <col min="11" max="11" width="11.453125" style="67" bestFit="1" customWidth="1"/>
    <col min="12" max="12" width="10.453125" style="67" bestFit="1" customWidth="1"/>
    <col min="13" max="13" width="9.453125" style="67" bestFit="1" customWidth="1"/>
    <col min="14" max="14" width="10.26953125" style="67" bestFit="1" customWidth="1"/>
    <col min="15" max="15" width="9.453125" style="67" bestFit="1" customWidth="1"/>
    <col min="16" max="16" width="10.26953125" style="67" bestFit="1" customWidth="1"/>
    <col min="17" max="17" width="9.453125" style="67" bestFit="1" customWidth="1"/>
    <col min="18" max="18" width="10.26953125" style="67" bestFit="1" customWidth="1"/>
    <col min="19" max="21" width="9.453125" style="67" bestFit="1" customWidth="1"/>
    <col min="22" max="22" width="9.7265625" style="67" customWidth="1"/>
    <col min="23" max="23" width="9.453125" style="67" bestFit="1" customWidth="1"/>
    <col min="24" max="24" width="11.26953125" style="69" bestFit="1" customWidth="1"/>
    <col min="25" max="26" width="10.26953125" style="67" bestFit="1" customWidth="1"/>
    <col min="27" max="16384" width="9.1796875" style="67"/>
  </cols>
  <sheetData>
    <row r="1" spans="1:24" x14ac:dyDescent="0.25">
      <c r="A1" s="67" t="s">
        <v>541</v>
      </c>
      <c r="O1" s="67" t="s">
        <v>317</v>
      </c>
      <c r="P1" s="67">
        <v>0.24</v>
      </c>
      <c r="Q1" s="67" t="s">
        <v>318</v>
      </c>
      <c r="R1" s="68">
        <f>685.49*1.18</f>
        <v>808.87819999999999</v>
      </c>
      <c r="T1" s="68">
        <f>38.14*1.18</f>
        <v>45.005199999999995</v>
      </c>
      <c r="V1" s="67" t="s">
        <v>319</v>
      </c>
      <c r="W1" s="67">
        <v>1.04</v>
      </c>
    </row>
    <row r="2" spans="1:24" x14ac:dyDescent="0.25">
      <c r="H2" s="68" t="s">
        <v>320</v>
      </c>
      <c r="J2" s="70">
        <v>0.02</v>
      </c>
      <c r="O2" s="67" t="s">
        <v>148</v>
      </c>
      <c r="P2" s="67">
        <v>3.1</v>
      </c>
      <c r="R2" s="68"/>
      <c r="T2" s="68"/>
      <c r="V2" s="67" t="s">
        <v>321</v>
      </c>
      <c r="W2" s="67">
        <v>1.05</v>
      </c>
    </row>
    <row r="3" spans="1:24" x14ac:dyDescent="0.25">
      <c r="A3" s="136"/>
      <c r="B3" s="136"/>
      <c r="C3" s="136"/>
      <c r="D3" s="136"/>
      <c r="E3" s="136"/>
      <c r="O3" s="67" t="s">
        <v>322</v>
      </c>
      <c r="P3" s="71">
        <v>0.24</v>
      </c>
      <c r="Q3" s="67" t="s">
        <v>323</v>
      </c>
      <c r="R3" s="68">
        <f>685.49*1.18</f>
        <v>808.87819999999999</v>
      </c>
      <c r="T3" s="68">
        <f>38.14*1.18</f>
        <v>45.005199999999995</v>
      </c>
    </row>
    <row r="4" spans="1:24" x14ac:dyDescent="0.25">
      <c r="H4" s="68" t="s">
        <v>324</v>
      </c>
      <c r="J4" s="68" t="e">
        <f>+X20+X32+#REF!+X38</f>
        <v>#REF!</v>
      </c>
      <c r="O4" s="67" t="s">
        <v>325</v>
      </c>
      <c r="P4" s="71">
        <v>4.38</v>
      </c>
      <c r="Q4" s="67" t="s">
        <v>326</v>
      </c>
      <c r="R4" s="68">
        <f>685.49*1.18</f>
        <v>808.87819999999999</v>
      </c>
      <c r="T4" s="68">
        <f>38.14*1.18</f>
        <v>45.005199999999995</v>
      </c>
    </row>
    <row r="5" spans="1:24" x14ac:dyDescent="0.25">
      <c r="A5" s="67" t="s">
        <v>327</v>
      </c>
      <c r="H5" s="68" t="s">
        <v>328</v>
      </c>
      <c r="O5" s="67" t="s">
        <v>329</v>
      </c>
      <c r="P5" s="71">
        <v>3.44</v>
      </c>
      <c r="Q5" s="67" t="s">
        <v>330</v>
      </c>
      <c r="R5" s="68">
        <f>685.49*1.18</f>
        <v>808.87819999999999</v>
      </c>
      <c r="T5" s="68">
        <f>38.14*1.18</f>
        <v>45.005199999999995</v>
      </c>
    </row>
    <row r="6" spans="1:24" x14ac:dyDescent="0.25">
      <c r="M6" s="67" t="s">
        <v>331</v>
      </c>
      <c r="O6" s="67" t="s">
        <v>332</v>
      </c>
      <c r="P6" s="67">
        <v>6.3</v>
      </c>
    </row>
    <row r="7" spans="1:24" x14ac:dyDescent="0.25">
      <c r="M7" s="67" t="s">
        <v>333</v>
      </c>
      <c r="O7" s="67" t="s">
        <v>334</v>
      </c>
      <c r="P7" s="71">
        <v>5.47</v>
      </c>
      <c r="R7" s="71" t="s">
        <v>335</v>
      </c>
      <c r="S7" s="71"/>
      <c r="T7" s="71"/>
      <c r="U7" s="71"/>
    </row>
    <row r="8" spans="1:24" x14ac:dyDescent="0.25">
      <c r="M8" s="72">
        <v>0.05</v>
      </c>
      <c r="O8" s="67" t="s">
        <v>336</v>
      </c>
      <c r="P8" s="71">
        <v>0.89</v>
      </c>
      <c r="T8" s="67" t="s">
        <v>337</v>
      </c>
      <c r="U8" s="73">
        <f>21.3*1.18</f>
        <v>25.134</v>
      </c>
    </row>
    <row r="9" spans="1:24" x14ac:dyDescent="0.25">
      <c r="T9" s="67" t="s">
        <v>338</v>
      </c>
      <c r="U9" s="73">
        <f>14.2*1.18</f>
        <v>16.755999999999997</v>
      </c>
      <c r="V9" s="67" t="s">
        <v>339</v>
      </c>
    </row>
    <row r="10" spans="1:24" ht="13" x14ac:dyDescent="0.3">
      <c r="L10" s="74">
        <v>0.1211</v>
      </c>
      <c r="M10" s="135">
        <v>0.55169999999999997</v>
      </c>
      <c r="N10" s="74">
        <v>6.2E-2</v>
      </c>
      <c r="O10" s="74">
        <v>1.4500000000000001E-2</v>
      </c>
      <c r="T10" s="67" t="s">
        <v>340</v>
      </c>
      <c r="U10" s="73">
        <f>7.1*1.18</f>
        <v>8.3779999999999983</v>
      </c>
      <c r="V10" s="75">
        <v>2.7</v>
      </c>
      <c r="W10" s="72"/>
    </row>
    <row r="11" spans="1:24" ht="25" x14ac:dyDescent="0.25">
      <c r="A11" s="76"/>
      <c r="B11" s="67" t="s">
        <v>341</v>
      </c>
      <c r="C11" s="77" t="s">
        <v>342</v>
      </c>
      <c r="D11" s="77"/>
      <c r="E11" s="67" t="s">
        <v>343</v>
      </c>
      <c r="F11" s="78" t="s">
        <v>344</v>
      </c>
      <c r="G11" s="78" t="s">
        <v>345</v>
      </c>
      <c r="H11" s="78" t="s">
        <v>346</v>
      </c>
      <c r="I11" s="79" t="s">
        <v>347</v>
      </c>
      <c r="J11" s="78" t="s">
        <v>348</v>
      </c>
      <c r="K11" s="77" t="s">
        <v>349</v>
      </c>
      <c r="L11" s="67" t="s">
        <v>350</v>
      </c>
      <c r="M11" s="77" t="s">
        <v>351</v>
      </c>
      <c r="N11" s="67" t="s">
        <v>352</v>
      </c>
      <c r="O11" s="67" t="s">
        <v>353</v>
      </c>
      <c r="P11" s="67" t="s">
        <v>354</v>
      </c>
      <c r="Q11" s="67" t="s">
        <v>355</v>
      </c>
      <c r="R11" s="77" t="s">
        <v>356</v>
      </c>
      <c r="S11" s="77" t="s">
        <v>356</v>
      </c>
      <c r="T11" s="67" t="s">
        <v>357</v>
      </c>
      <c r="U11" s="67" t="s">
        <v>358</v>
      </c>
      <c r="V11" s="67" t="s">
        <v>339</v>
      </c>
      <c r="W11" s="77" t="s">
        <v>359</v>
      </c>
      <c r="X11" s="69" t="s">
        <v>360</v>
      </c>
    </row>
    <row r="12" spans="1:24" ht="13" x14ac:dyDescent="0.3">
      <c r="A12" s="131" t="s">
        <v>542</v>
      </c>
      <c r="D12" s="67" t="s">
        <v>561</v>
      </c>
    </row>
    <row r="13" spans="1:24" x14ac:dyDescent="0.25">
      <c r="B13" s="67" t="s">
        <v>19</v>
      </c>
      <c r="C13" s="67">
        <v>44</v>
      </c>
      <c r="D13" s="71" t="s">
        <v>609</v>
      </c>
      <c r="E13" s="71" t="s">
        <v>543</v>
      </c>
      <c r="F13" s="70">
        <v>20</v>
      </c>
      <c r="G13" s="70"/>
      <c r="H13" s="70">
        <f>+F13*70*0.2</f>
        <v>280</v>
      </c>
      <c r="K13" s="81">
        <f>SUM(G13:I13)*26</f>
        <v>7280</v>
      </c>
      <c r="L13" s="81"/>
      <c r="M13" s="81"/>
      <c r="N13" s="81">
        <f>+K13*$N$10</f>
        <v>451.36</v>
      </c>
      <c r="O13" s="81">
        <f>+K13*$O$10</f>
        <v>105.56</v>
      </c>
      <c r="P13" s="81">
        <f>SUM(+K13/100*$P$1)*$W$1*$W$2</f>
        <v>19.079423999999996</v>
      </c>
      <c r="Q13" s="81">
        <f>SUM(+L13/100*$Z$10)*$AF$2*$AD$2*$AE$2</f>
        <v>0</v>
      </c>
      <c r="R13" s="81"/>
      <c r="S13" s="81"/>
      <c r="T13" s="81"/>
      <c r="U13" s="81"/>
      <c r="V13" s="81"/>
      <c r="W13" s="81"/>
      <c r="X13" s="81">
        <f>SUM(K13:W13)</f>
        <v>7855.9994239999996</v>
      </c>
    </row>
    <row r="14" spans="1:24" x14ac:dyDescent="0.25">
      <c r="B14" s="67" t="s">
        <v>19</v>
      </c>
      <c r="C14" s="67">
        <v>44</v>
      </c>
      <c r="D14" s="71" t="s">
        <v>614</v>
      </c>
      <c r="E14" s="71" t="s">
        <v>545</v>
      </c>
      <c r="F14" s="70">
        <v>17.5</v>
      </c>
      <c r="G14" s="70">
        <f>+F14*80*0.1</f>
        <v>140</v>
      </c>
      <c r="H14" s="70"/>
      <c r="K14" s="81">
        <f t="shared" ref="K14:K17" si="0">SUM(G14:I14)*26</f>
        <v>3640</v>
      </c>
      <c r="L14" s="81"/>
      <c r="M14" s="81"/>
      <c r="N14" s="81">
        <f>+K14*$N$10</f>
        <v>225.68</v>
      </c>
      <c r="O14" s="81">
        <f>+K14*$O$10</f>
        <v>52.78</v>
      </c>
      <c r="P14" s="81">
        <f>SUM(+K14/100*$P$1)*$W$1*$W$2</f>
        <v>9.539711999999998</v>
      </c>
      <c r="Q14" s="81"/>
      <c r="R14" s="81"/>
      <c r="S14" s="81"/>
      <c r="T14" s="81"/>
      <c r="U14" s="81"/>
      <c r="V14" s="81"/>
      <c r="W14" s="81"/>
      <c r="X14" s="81">
        <f t="shared" ref="X14:X17" si="1">SUM(K14:W14)</f>
        <v>3927.9997119999998</v>
      </c>
    </row>
    <row r="15" spans="1:24" x14ac:dyDescent="0.25">
      <c r="B15" s="67" t="s">
        <v>19</v>
      </c>
      <c r="C15" s="67">
        <v>44</v>
      </c>
      <c r="D15" s="71" t="s">
        <v>610</v>
      </c>
      <c r="E15" s="71" t="s">
        <v>757</v>
      </c>
      <c r="F15" s="70">
        <v>14</v>
      </c>
      <c r="G15" s="70">
        <v>0</v>
      </c>
      <c r="H15" s="70">
        <f>+F15*40*0.3</f>
        <v>168</v>
      </c>
      <c r="K15" s="81">
        <f t="shared" si="0"/>
        <v>4368</v>
      </c>
      <c r="L15" s="81"/>
      <c r="M15" s="81"/>
      <c r="N15" s="81">
        <f>+K15*$N$10</f>
        <v>270.81599999999997</v>
      </c>
      <c r="O15" s="81">
        <f>+K15*$O$10</f>
        <v>63.336000000000006</v>
      </c>
      <c r="P15" s="81">
        <f>SUM(+K15/100*$P$1)*$W$1*$W$2</f>
        <v>11.447654400000001</v>
      </c>
      <c r="Q15" s="81"/>
      <c r="R15" s="81"/>
      <c r="S15" s="81"/>
      <c r="T15" s="81"/>
      <c r="U15" s="81"/>
      <c r="V15" s="81"/>
      <c r="W15" s="81"/>
      <c r="X15" s="81">
        <f t="shared" si="1"/>
        <v>4713.5996544</v>
      </c>
    </row>
    <row r="16" spans="1:24" x14ac:dyDescent="0.25">
      <c r="B16" s="67" t="s">
        <v>19</v>
      </c>
      <c r="C16" s="67">
        <v>44</v>
      </c>
      <c r="D16" s="71" t="s">
        <v>612</v>
      </c>
      <c r="E16" s="71" t="s">
        <v>596</v>
      </c>
      <c r="F16" s="70">
        <v>21.63</v>
      </c>
      <c r="G16" s="70">
        <f>+F16*80*0.2</f>
        <v>346.08</v>
      </c>
      <c r="K16" s="81">
        <f t="shared" si="0"/>
        <v>8998.08</v>
      </c>
      <c r="L16" s="81"/>
      <c r="M16" s="81"/>
      <c r="N16" s="81">
        <f>+K16*$N$10</f>
        <v>557.88095999999996</v>
      </c>
      <c r="O16" s="81">
        <f>+K16*$O$10</f>
        <v>130.47216</v>
      </c>
      <c r="P16" s="81">
        <f>SUM(+K16/100*$P$1)*$W$1*$W$2</f>
        <v>23.582168064000005</v>
      </c>
      <c r="Q16" s="81"/>
      <c r="R16" s="81"/>
      <c r="S16" s="81"/>
      <c r="T16" s="81"/>
      <c r="U16" s="81"/>
      <c r="V16" s="81"/>
      <c r="W16" s="81"/>
      <c r="X16" s="81">
        <f t="shared" si="1"/>
        <v>9710.0152880639998</v>
      </c>
    </row>
    <row r="17" spans="1:26" x14ac:dyDescent="0.25">
      <c r="B17" s="67" t="s">
        <v>19</v>
      </c>
      <c r="C17" s="67">
        <v>44</v>
      </c>
      <c r="D17" s="71" t="s">
        <v>613</v>
      </c>
      <c r="E17" s="71" t="s">
        <v>604</v>
      </c>
      <c r="F17" s="70">
        <v>30.77</v>
      </c>
      <c r="G17" s="168">
        <f>+F17*80*0.1</f>
        <v>246.16</v>
      </c>
      <c r="H17" s="82"/>
      <c r="I17" s="82"/>
      <c r="J17" s="82"/>
      <c r="K17" s="81">
        <f t="shared" si="0"/>
        <v>6400.16</v>
      </c>
      <c r="L17" s="81"/>
      <c r="M17" s="81"/>
      <c r="N17" s="81">
        <f>+K17*$N$10</f>
        <v>396.80991999999998</v>
      </c>
      <c r="O17" s="81">
        <f>+K17*$O$10</f>
        <v>92.802320000000009</v>
      </c>
      <c r="P17" s="81">
        <f>SUM(+K17/100*$P$1)*$W$1*$W$2</f>
        <v>16.773539327999998</v>
      </c>
      <c r="Q17" s="81"/>
      <c r="R17" s="81"/>
      <c r="S17" s="81"/>
      <c r="T17" s="81"/>
      <c r="U17" s="81"/>
      <c r="V17" s="81"/>
      <c r="W17" s="81"/>
      <c r="X17" s="81">
        <f t="shared" si="1"/>
        <v>6906.5457793279993</v>
      </c>
      <c r="Y17" s="81"/>
    </row>
    <row r="18" spans="1:26" ht="13" x14ac:dyDescent="0.3">
      <c r="A18" s="83" t="s">
        <v>361</v>
      </c>
      <c r="B18" s="84"/>
      <c r="C18" s="84"/>
      <c r="D18" s="84"/>
      <c r="E18" s="84"/>
      <c r="F18" s="85"/>
      <c r="G18" s="86">
        <f>SUM(G13:G17)</f>
        <v>732.24</v>
      </c>
      <c r="H18" s="86">
        <f t="shared" ref="H18:X18" si="2">SUM(H13:H17)</f>
        <v>448</v>
      </c>
      <c r="I18" s="86">
        <f t="shared" si="2"/>
        <v>0</v>
      </c>
      <c r="J18" s="86">
        <f t="shared" si="2"/>
        <v>0</v>
      </c>
      <c r="K18" s="86">
        <f t="shared" si="2"/>
        <v>30686.240000000002</v>
      </c>
      <c r="L18" s="86">
        <f t="shared" si="2"/>
        <v>0</v>
      </c>
      <c r="M18" s="86">
        <f t="shared" si="2"/>
        <v>0</v>
      </c>
      <c r="N18" s="86">
        <f t="shared" si="2"/>
        <v>1902.5468799999999</v>
      </c>
      <c r="O18" s="86">
        <f t="shared" si="2"/>
        <v>444.95048000000003</v>
      </c>
      <c r="P18" s="86">
        <f t="shared" si="2"/>
        <v>80.422497792000001</v>
      </c>
      <c r="Q18" s="86">
        <f t="shared" si="2"/>
        <v>0</v>
      </c>
      <c r="R18" s="86">
        <f t="shared" si="2"/>
        <v>0</v>
      </c>
      <c r="S18" s="86">
        <f t="shared" si="2"/>
        <v>0</v>
      </c>
      <c r="T18" s="86">
        <f t="shared" si="2"/>
        <v>0</v>
      </c>
      <c r="U18" s="86">
        <f t="shared" si="2"/>
        <v>0</v>
      </c>
      <c r="V18" s="86">
        <f t="shared" si="2"/>
        <v>0</v>
      </c>
      <c r="W18" s="86">
        <f t="shared" si="2"/>
        <v>0</v>
      </c>
      <c r="X18" s="86">
        <f t="shared" si="2"/>
        <v>33114.159857792001</v>
      </c>
      <c r="Y18" s="163">
        <f>X18-K18</f>
        <v>2427.9198577919997</v>
      </c>
    </row>
    <row r="19" spans="1:26" ht="13" x14ac:dyDescent="0.3">
      <c r="K19" s="88"/>
      <c r="L19" s="88"/>
      <c r="M19" s="88"/>
      <c r="N19" s="88"/>
      <c r="O19" s="88"/>
      <c r="P19" s="88"/>
      <c r="Q19" s="88"/>
      <c r="R19" s="88"/>
      <c r="S19" s="88"/>
      <c r="T19" s="88"/>
      <c r="U19" s="88"/>
      <c r="V19" s="88"/>
      <c r="W19" s="88"/>
      <c r="X19" s="88"/>
      <c r="Y19" s="163"/>
    </row>
    <row r="20" spans="1:26" ht="13" x14ac:dyDescent="0.3">
      <c r="K20" s="88"/>
      <c r="L20" s="88"/>
      <c r="M20" s="88"/>
      <c r="N20" s="88"/>
      <c r="O20" s="88"/>
      <c r="P20" s="88"/>
      <c r="Q20" s="88"/>
      <c r="R20" s="88"/>
      <c r="S20" s="88"/>
      <c r="T20" s="88"/>
      <c r="U20" s="88"/>
      <c r="V20" s="88"/>
      <c r="W20" s="88"/>
      <c r="X20" s="88"/>
      <c r="Y20" s="163"/>
    </row>
    <row r="21" spans="1:26" ht="13" x14ac:dyDescent="0.3">
      <c r="A21" s="67" t="s">
        <v>364</v>
      </c>
      <c r="C21" s="67">
        <v>4</v>
      </c>
      <c r="G21" s="68">
        <v>4</v>
      </c>
      <c r="K21" s="81"/>
      <c r="L21" s="81"/>
      <c r="M21" s="81"/>
      <c r="N21" s="81"/>
      <c r="O21" s="81"/>
      <c r="P21" s="81"/>
      <c r="Q21" s="81"/>
      <c r="R21" s="81"/>
      <c r="S21" s="81"/>
      <c r="T21" s="81"/>
      <c r="U21" s="81"/>
      <c r="V21" s="81"/>
      <c r="W21" s="81"/>
      <c r="X21" s="81"/>
      <c r="Y21" s="163"/>
    </row>
    <row r="22" spans="1:26" ht="13" x14ac:dyDescent="0.3">
      <c r="A22" s="80" t="s">
        <v>365</v>
      </c>
      <c r="K22" s="81"/>
      <c r="L22" s="81"/>
      <c r="M22" s="81"/>
      <c r="N22" s="81"/>
      <c r="O22" s="81"/>
      <c r="P22" s="81"/>
      <c r="Q22" s="81"/>
      <c r="R22" s="81"/>
      <c r="S22" s="81"/>
      <c r="T22" s="81"/>
      <c r="U22" s="81"/>
      <c r="V22" s="81"/>
      <c r="W22" s="81"/>
      <c r="X22" s="81"/>
      <c r="Y22" s="163"/>
    </row>
    <row r="23" spans="1:26" ht="13" x14ac:dyDescent="0.3">
      <c r="B23" s="67" t="s">
        <v>365</v>
      </c>
      <c r="C23" s="67">
        <v>52</v>
      </c>
      <c r="D23" s="71" t="s">
        <v>597</v>
      </c>
      <c r="E23" s="71" t="s">
        <v>562</v>
      </c>
      <c r="F23" s="70">
        <v>22.5</v>
      </c>
      <c r="G23" s="70">
        <f>80*F23</f>
        <v>1800</v>
      </c>
      <c r="H23" s="70"/>
      <c r="I23" s="70">
        <f>4*F23*1.5</f>
        <v>135</v>
      </c>
      <c r="K23" s="81">
        <f>SUM(G23:J23)*26</f>
        <v>50310</v>
      </c>
      <c r="L23" s="81"/>
      <c r="M23" s="81">
        <f t="shared" ref="M23:M27" si="3">+K23*$M$10</f>
        <v>27756.026999999998</v>
      </c>
      <c r="N23" s="81">
        <f t="shared" ref="N23:N29" si="4">+K23*$N$10</f>
        <v>3119.22</v>
      </c>
      <c r="O23" s="81">
        <f t="shared" ref="O23:O29" si="5">+K23*$O$10</f>
        <v>729.495</v>
      </c>
      <c r="P23" s="81">
        <f>SUM(+K23/100*$P$4)*$W$1*$W$2</f>
        <v>2406.3071760000003</v>
      </c>
      <c r="Q23" s="81"/>
      <c r="R23" s="81"/>
      <c r="S23" s="81"/>
      <c r="T23" s="81"/>
      <c r="U23" s="81"/>
      <c r="V23" s="81"/>
      <c r="W23" s="81"/>
      <c r="X23" s="81">
        <f>SUM(K23:W23)</f>
        <v>84321.049176</v>
      </c>
      <c r="Y23" s="163"/>
    </row>
    <row r="24" spans="1:26" ht="13" x14ac:dyDescent="0.3">
      <c r="B24" s="67" t="s">
        <v>365</v>
      </c>
      <c r="C24" s="67">
        <v>52</v>
      </c>
      <c r="D24" s="71" t="s">
        <v>598</v>
      </c>
      <c r="E24" s="71" t="s">
        <v>690</v>
      </c>
      <c r="F24" s="70">
        <v>19.5</v>
      </c>
      <c r="G24" s="70">
        <f>80*F24</f>
        <v>1560</v>
      </c>
      <c r="H24" s="70"/>
      <c r="I24" s="70">
        <f>4*F24*1.5</f>
        <v>117</v>
      </c>
      <c r="K24" s="81">
        <f t="shared" ref="K24:K29" si="6">SUM(G24:J24)*26</f>
        <v>43602</v>
      </c>
      <c r="L24" s="81"/>
      <c r="M24" s="81">
        <f t="shared" si="3"/>
        <v>24055.223399999999</v>
      </c>
      <c r="N24" s="81">
        <f t="shared" si="4"/>
        <v>2703.3240000000001</v>
      </c>
      <c r="O24" s="81">
        <f t="shared" si="5"/>
        <v>632.22900000000004</v>
      </c>
      <c r="P24" s="81">
        <f t="shared" ref="P24:P29" si="7">SUM(+K24/100*$P$4)*$W$1*$W$2</f>
        <v>2085.4662192000001</v>
      </c>
      <c r="Q24" s="81"/>
      <c r="R24" s="81"/>
      <c r="S24" s="81"/>
      <c r="T24" s="81"/>
      <c r="U24" s="81"/>
      <c r="V24" s="81"/>
      <c r="W24" s="81"/>
      <c r="X24" s="81">
        <f t="shared" ref="X24:X29" si="8">SUM(K24:W24)</f>
        <v>73078.242619199998</v>
      </c>
      <c r="Y24" s="163"/>
    </row>
    <row r="25" spans="1:26" ht="13" x14ac:dyDescent="0.3">
      <c r="B25" s="67" t="s">
        <v>365</v>
      </c>
      <c r="C25" s="67">
        <v>52</v>
      </c>
      <c r="D25" s="71" t="s">
        <v>598</v>
      </c>
      <c r="E25" s="71" t="s">
        <v>565</v>
      </c>
      <c r="F25" s="70">
        <v>21.5</v>
      </c>
      <c r="G25" s="70">
        <f>+F25*80</f>
        <v>1720</v>
      </c>
      <c r="H25" s="70"/>
      <c r="I25" s="70">
        <f>4*F25*1.5</f>
        <v>129</v>
      </c>
      <c r="K25" s="81">
        <f t="shared" si="6"/>
        <v>48074</v>
      </c>
      <c r="L25" s="81"/>
      <c r="M25" s="81">
        <f t="shared" si="3"/>
        <v>26522.425799999997</v>
      </c>
      <c r="N25" s="81">
        <f t="shared" si="4"/>
        <v>2980.5880000000002</v>
      </c>
      <c r="O25" s="81">
        <f t="shared" si="5"/>
        <v>697.07299999999998</v>
      </c>
      <c r="P25" s="81">
        <f t="shared" si="7"/>
        <v>2299.3601904000002</v>
      </c>
      <c r="Q25" s="81"/>
      <c r="R25" s="81"/>
      <c r="S25" s="81"/>
      <c r="T25" s="81"/>
      <c r="U25" s="81"/>
      <c r="V25" s="81"/>
      <c r="W25" s="81"/>
      <c r="X25" s="81">
        <f t="shared" si="8"/>
        <v>80573.4469904</v>
      </c>
      <c r="Y25" s="163"/>
    </row>
    <row r="26" spans="1:26" ht="13" x14ac:dyDescent="0.3">
      <c r="B26" s="67" t="s">
        <v>365</v>
      </c>
      <c r="C26" s="67">
        <v>52</v>
      </c>
      <c r="D26" s="71" t="s">
        <v>598</v>
      </c>
      <c r="E26" s="71" t="s">
        <v>758</v>
      </c>
      <c r="F26" s="70">
        <v>19.5</v>
      </c>
      <c r="G26" s="70">
        <f>+F26*80</f>
        <v>1560</v>
      </c>
      <c r="H26" s="70"/>
      <c r="I26" s="70">
        <f>4*F26*1.5</f>
        <v>117</v>
      </c>
      <c r="K26" s="81">
        <f t="shared" si="6"/>
        <v>43602</v>
      </c>
      <c r="L26" s="81"/>
      <c r="M26" s="81">
        <f t="shared" si="3"/>
        <v>24055.223399999999</v>
      </c>
      <c r="N26" s="81">
        <f t="shared" si="4"/>
        <v>2703.3240000000001</v>
      </c>
      <c r="O26" s="81">
        <f t="shared" si="5"/>
        <v>632.22900000000004</v>
      </c>
      <c r="P26" s="81">
        <f t="shared" si="7"/>
        <v>2085.4662192000001</v>
      </c>
      <c r="Q26" s="81"/>
      <c r="R26" s="81"/>
      <c r="S26" s="81"/>
      <c r="T26" s="81"/>
      <c r="U26" s="81"/>
      <c r="V26" s="81"/>
      <c r="W26" s="81"/>
      <c r="X26" s="81">
        <f t="shared" si="8"/>
        <v>73078.242619199998</v>
      </c>
      <c r="Y26" s="163"/>
    </row>
    <row r="27" spans="1:26" ht="13" x14ac:dyDescent="0.3">
      <c r="B27" s="67" t="s">
        <v>365</v>
      </c>
      <c r="C27" s="67">
        <v>52</v>
      </c>
      <c r="D27" s="71" t="s">
        <v>599</v>
      </c>
      <c r="E27" s="71" t="s">
        <v>601</v>
      </c>
      <c r="F27" s="70">
        <v>28.85</v>
      </c>
      <c r="G27" s="70">
        <f>+F27*80</f>
        <v>2308</v>
      </c>
      <c r="H27" s="70"/>
      <c r="I27" s="70"/>
      <c r="K27" s="81">
        <f t="shared" si="6"/>
        <v>60008</v>
      </c>
      <c r="L27" s="81"/>
      <c r="M27" s="81">
        <f t="shared" si="3"/>
        <v>33106.4136</v>
      </c>
      <c r="N27" s="81">
        <f>+K27*$N$10</f>
        <v>3720.4960000000001</v>
      </c>
      <c r="O27" s="81">
        <f>+K27*$O$10</f>
        <v>870.1160000000001</v>
      </c>
      <c r="P27" s="81">
        <f t="shared" si="7"/>
        <v>2870.1586368000003</v>
      </c>
      <c r="Q27" s="81"/>
      <c r="R27" s="81"/>
      <c r="S27" s="81"/>
      <c r="T27" s="81"/>
      <c r="U27" s="81"/>
      <c r="V27" s="81"/>
      <c r="W27" s="81"/>
      <c r="X27" s="81">
        <f t="shared" si="8"/>
        <v>100575.18423679999</v>
      </c>
      <c r="Y27" s="163"/>
    </row>
    <row r="28" spans="1:26" ht="13" x14ac:dyDescent="0.3">
      <c r="B28" s="67" t="s">
        <v>365</v>
      </c>
      <c r="C28" s="67">
        <v>52</v>
      </c>
      <c r="D28" s="71" t="s">
        <v>691</v>
      </c>
      <c r="E28" s="71" t="s">
        <v>600</v>
      </c>
      <c r="F28" s="70">
        <v>15.25</v>
      </c>
      <c r="G28" s="70">
        <f>+F28*80</f>
        <v>1220</v>
      </c>
      <c r="H28" s="70"/>
      <c r="I28" s="70"/>
      <c r="K28" s="81">
        <f t="shared" si="6"/>
        <v>31720</v>
      </c>
      <c r="L28" s="81">
        <f>+K31*$L$10</f>
        <v>0</v>
      </c>
      <c r="M28" s="81">
        <v>0</v>
      </c>
      <c r="N28" s="81">
        <f t="shared" si="4"/>
        <v>1966.6399999999999</v>
      </c>
      <c r="O28" s="81">
        <f t="shared" si="5"/>
        <v>459.94</v>
      </c>
      <c r="P28" s="81">
        <f t="shared" si="7"/>
        <v>1517.1549120000002</v>
      </c>
      <c r="Q28" s="81"/>
      <c r="R28" s="81"/>
      <c r="S28" s="81"/>
      <c r="T28" s="81"/>
      <c r="U28" s="81"/>
      <c r="V28" s="81"/>
      <c r="W28" s="81"/>
      <c r="X28" s="81">
        <f t="shared" si="8"/>
        <v>35663.734912</v>
      </c>
      <c r="Y28" s="163"/>
    </row>
    <row r="29" spans="1:26" ht="13" x14ac:dyDescent="0.3">
      <c r="B29" s="67" t="s">
        <v>365</v>
      </c>
      <c r="C29" s="67">
        <v>52</v>
      </c>
      <c r="D29" s="71" t="s">
        <v>610</v>
      </c>
      <c r="E29" s="71" t="s">
        <v>757</v>
      </c>
      <c r="F29" s="70">
        <v>14</v>
      </c>
      <c r="G29" s="70">
        <v>0</v>
      </c>
      <c r="H29" s="70">
        <f>+F29*40*0.1</f>
        <v>56</v>
      </c>
      <c r="I29" s="70"/>
      <c r="K29" s="81">
        <f t="shared" si="6"/>
        <v>1456</v>
      </c>
      <c r="L29" s="81">
        <f t="shared" ref="L29" si="9">+K33*$L$10</f>
        <v>0</v>
      </c>
      <c r="M29" s="81"/>
      <c r="N29" s="81">
        <f t="shared" si="4"/>
        <v>90.272000000000006</v>
      </c>
      <c r="O29" s="81">
        <f t="shared" si="5"/>
        <v>21.112000000000002</v>
      </c>
      <c r="P29" s="81">
        <f t="shared" si="7"/>
        <v>69.639897599999998</v>
      </c>
      <c r="Q29" s="81"/>
      <c r="R29" s="81"/>
      <c r="S29" s="81"/>
      <c r="T29" s="81"/>
      <c r="U29" s="81"/>
      <c r="V29" s="81"/>
      <c r="W29" s="81"/>
      <c r="X29" s="81">
        <f t="shared" si="8"/>
        <v>1637.0238976000001</v>
      </c>
      <c r="Y29" s="163"/>
    </row>
    <row r="30" spans="1:26" ht="13" x14ac:dyDescent="0.3">
      <c r="A30" s="83" t="s">
        <v>367</v>
      </c>
      <c r="B30" s="84"/>
      <c r="C30" s="84"/>
      <c r="D30" s="84"/>
      <c r="E30" s="84"/>
      <c r="F30" s="85"/>
      <c r="G30" s="138">
        <f>SUM(G23:G29)</f>
        <v>10168</v>
      </c>
      <c r="H30" s="138">
        <f t="shared" ref="H30:X30" si="10">SUM(H23:H29)</f>
        <v>56</v>
      </c>
      <c r="I30" s="138">
        <f t="shared" si="10"/>
        <v>498</v>
      </c>
      <c r="J30" s="138">
        <f t="shared" si="10"/>
        <v>0</v>
      </c>
      <c r="K30" s="138">
        <f t="shared" si="10"/>
        <v>278772</v>
      </c>
      <c r="L30" s="138">
        <f t="shared" si="10"/>
        <v>0</v>
      </c>
      <c r="M30" s="138">
        <f t="shared" si="10"/>
        <v>135495.31319999998</v>
      </c>
      <c r="N30" s="138">
        <f t="shared" si="10"/>
        <v>17283.864000000001</v>
      </c>
      <c r="O30" s="138">
        <f t="shared" si="10"/>
        <v>4042.194</v>
      </c>
      <c r="P30" s="138">
        <f t="shared" si="10"/>
        <v>13333.553251200001</v>
      </c>
      <c r="Q30" s="138">
        <f t="shared" si="10"/>
        <v>0</v>
      </c>
      <c r="R30" s="138">
        <f t="shared" si="10"/>
        <v>0</v>
      </c>
      <c r="S30" s="138">
        <f t="shared" si="10"/>
        <v>0</v>
      </c>
      <c r="T30" s="138">
        <f t="shared" si="10"/>
        <v>0</v>
      </c>
      <c r="U30" s="138">
        <f t="shared" si="10"/>
        <v>0</v>
      </c>
      <c r="V30" s="138">
        <f t="shared" si="10"/>
        <v>0</v>
      </c>
      <c r="W30" s="138">
        <f t="shared" si="10"/>
        <v>0</v>
      </c>
      <c r="X30" s="138">
        <f t="shared" si="10"/>
        <v>448926.9244512</v>
      </c>
      <c r="Y30" s="163">
        <f t="shared" ref="Y30:Y69" si="11">X30-K30</f>
        <v>170154.9244512</v>
      </c>
    </row>
    <row r="31" spans="1:26" ht="13" x14ac:dyDescent="0.3">
      <c r="A31" s="67" t="s">
        <v>362</v>
      </c>
      <c r="H31" s="68">
        <f>+H30/16.21/80</f>
        <v>4.3183220234423191E-2</v>
      </c>
      <c r="K31" s="88"/>
      <c r="L31" s="88"/>
      <c r="M31" s="88"/>
      <c r="N31" s="88"/>
      <c r="O31" s="88"/>
      <c r="P31" s="88"/>
      <c r="Q31" s="88"/>
      <c r="R31" s="88"/>
      <c r="S31" s="88"/>
      <c r="T31" s="88"/>
      <c r="U31" s="88"/>
      <c r="V31" s="88"/>
      <c r="W31" s="88"/>
      <c r="X31" s="138"/>
      <c r="Y31" s="163"/>
      <c r="Z31" s="81"/>
    </row>
    <row r="32" spans="1:26" ht="13" x14ac:dyDescent="0.3">
      <c r="A32" s="67" t="s">
        <v>363</v>
      </c>
      <c r="K32" s="88">
        <f>SUM(K28:K28)</f>
        <v>31720</v>
      </c>
      <c r="L32" s="88"/>
      <c r="M32" s="88"/>
      <c r="N32" s="88"/>
      <c r="O32" s="88"/>
      <c r="P32" s="88"/>
      <c r="Q32" s="88"/>
      <c r="R32" s="88"/>
      <c r="S32" s="88"/>
      <c r="T32" s="88"/>
      <c r="U32" s="88"/>
      <c r="V32" s="88"/>
      <c r="W32" s="88"/>
      <c r="X32" s="88"/>
      <c r="Y32" s="163"/>
    </row>
    <row r="33" spans="1:25" ht="13" x14ac:dyDescent="0.3">
      <c r="A33" s="67" t="s">
        <v>364</v>
      </c>
      <c r="C33" s="67">
        <v>9</v>
      </c>
      <c r="K33" s="81"/>
      <c r="L33" s="81"/>
      <c r="M33" s="81"/>
      <c r="N33" s="81"/>
      <c r="O33" s="81"/>
      <c r="P33" s="81"/>
      <c r="Q33" s="81"/>
      <c r="R33" s="81"/>
      <c r="S33" s="81"/>
      <c r="T33" s="81"/>
      <c r="U33" s="81"/>
      <c r="V33" s="81"/>
      <c r="W33" s="81"/>
      <c r="X33" s="81"/>
      <c r="Y33" s="163"/>
    </row>
    <row r="34" spans="1:25" ht="13" x14ac:dyDescent="0.3">
      <c r="A34" s="133" t="s">
        <v>558</v>
      </c>
      <c r="B34" s="80" t="s">
        <v>111</v>
      </c>
      <c r="K34" s="81">
        <v>0</v>
      </c>
      <c r="L34" s="81">
        <f t="shared" ref="L34" si="12">+K34*$L$10</f>
        <v>0</v>
      </c>
      <c r="M34" s="81"/>
      <c r="N34" s="81"/>
      <c r="O34" s="81"/>
      <c r="P34" s="81"/>
      <c r="Q34" s="81"/>
      <c r="R34" s="81"/>
      <c r="S34" s="81"/>
      <c r="T34" s="81"/>
      <c r="U34" s="81"/>
      <c r="V34" s="81"/>
      <c r="W34" s="81"/>
      <c r="X34" s="81"/>
      <c r="Y34" s="163"/>
    </row>
    <row r="35" spans="1:25" ht="13" x14ac:dyDescent="0.3">
      <c r="B35" s="67" t="s">
        <v>111</v>
      </c>
      <c r="C35" s="67">
        <v>46</v>
      </c>
      <c r="D35" s="71" t="s">
        <v>618</v>
      </c>
      <c r="E35" s="71" t="s">
        <v>559</v>
      </c>
      <c r="F35" s="70"/>
      <c r="G35" s="70">
        <v>9976.7199999999993</v>
      </c>
      <c r="H35" s="70"/>
      <c r="I35" s="70"/>
      <c r="J35" s="70"/>
      <c r="K35" s="137">
        <f>G35</f>
        <v>9976.7199999999993</v>
      </c>
      <c r="L35" s="81"/>
      <c r="M35" s="81"/>
      <c r="N35" s="81">
        <f>+K35*$N$10</f>
        <v>618.5566399999999</v>
      </c>
      <c r="O35" s="81">
        <f>+K35*$O$10</f>
        <v>144.66244</v>
      </c>
      <c r="P35" s="81">
        <f>SUM(+K35/100*$P$1)*$W$1*$W$2</f>
        <v>26.146987776</v>
      </c>
      <c r="Q35" s="81"/>
      <c r="R35" s="81"/>
      <c r="S35" s="81"/>
      <c r="T35" s="81"/>
      <c r="U35" s="81"/>
      <c r="V35" s="81"/>
      <c r="W35" s="81"/>
      <c r="X35" s="81">
        <f>SUM(K35:W35)</f>
        <v>10766.086067775999</v>
      </c>
      <c r="Y35" s="163"/>
    </row>
    <row r="36" spans="1:25" ht="13" x14ac:dyDescent="0.3">
      <c r="B36" s="67" t="s">
        <v>111</v>
      </c>
      <c r="C36" s="67">
        <v>46</v>
      </c>
      <c r="D36" s="71" t="s">
        <v>619</v>
      </c>
      <c r="E36" s="71" t="s">
        <v>560</v>
      </c>
      <c r="F36" s="70">
        <v>0</v>
      </c>
      <c r="G36" s="70">
        <v>13096.3</v>
      </c>
      <c r="H36" s="70">
        <v>0</v>
      </c>
      <c r="I36" s="70"/>
      <c r="J36" s="70"/>
      <c r="K36" s="137">
        <f>G36</f>
        <v>13096.3</v>
      </c>
      <c r="L36" s="81"/>
      <c r="M36" s="81"/>
      <c r="N36" s="81">
        <f>+K36*$N$10</f>
        <v>811.97059999999999</v>
      </c>
      <c r="O36" s="81">
        <f>+K36*$O$10</f>
        <v>189.89635000000001</v>
      </c>
      <c r="P36" s="81">
        <f>SUM(+K36/100*$P$1)*$W$1*$W$2</f>
        <v>34.322783039999997</v>
      </c>
      <c r="Q36" s="81"/>
      <c r="R36" s="81"/>
      <c r="S36" s="81"/>
      <c r="T36" s="81"/>
      <c r="U36" s="81"/>
      <c r="V36" s="81"/>
      <c r="W36" s="81"/>
      <c r="X36" s="81">
        <f>SUM(K36:W36)</f>
        <v>14132.48973304</v>
      </c>
      <c r="Y36" s="163"/>
    </row>
    <row r="37" spans="1:25" ht="13" x14ac:dyDescent="0.3">
      <c r="A37" s="83" t="s">
        <v>368</v>
      </c>
      <c r="B37" s="84"/>
      <c r="C37" s="84"/>
      <c r="D37" s="84"/>
      <c r="E37" s="84"/>
      <c r="F37" s="140">
        <f>SUM(F33:F36)</f>
        <v>0</v>
      </c>
      <c r="G37" s="140">
        <f t="shared" ref="G37" si="13">SUM(G33:G36)</f>
        <v>23073.019999999997</v>
      </c>
      <c r="H37" s="139">
        <f>SUM(H35:H36)</f>
        <v>0</v>
      </c>
      <c r="I37" s="139">
        <f t="shared" ref="I37" si="14">SUM(I35:I36)</f>
        <v>0</v>
      </c>
      <c r="J37" s="139">
        <f>SUM(J35:J36)</f>
        <v>0</v>
      </c>
      <c r="K37" s="139">
        <f>SUM(K34:K36)</f>
        <v>23073.019999999997</v>
      </c>
      <c r="L37" s="139">
        <f t="shared" ref="L37:X37" si="15">SUM(L34:L36)</f>
        <v>0</v>
      </c>
      <c r="M37" s="139">
        <f t="shared" si="15"/>
        <v>0</v>
      </c>
      <c r="N37" s="139">
        <f t="shared" si="15"/>
        <v>1430.5272399999999</v>
      </c>
      <c r="O37" s="139">
        <f t="shared" si="15"/>
        <v>334.55879000000004</v>
      </c>
      <c r="P37" s="139">
        <f t="shared" si="15"/>
        <v>60.469770815999993</v>
      </c>
      <c r="Q37" s="139">
        <f t="shared" si="15"/>
        <v>0</v>
      </c>
      <c r="R37" s="139">
        <f t="shared" si="15"/>
        <v>0</v>
      </c>
      <c r="S37" s="139">
        <f t="shared" si="15"/>
        <v>0</v>
      </c>
      <c r="T37" s="139">
        <f t="shared" si="15"/>
        <v>0</v>
      </c>
      <c r="U37" s="139">
        <f t="shared" si="15"/>
        <v>0</v>
      </c>
      <c r="V37" s="139">
        <f t="shared" si="15"/>
        <v>0</v>
      </c>
      <c r="W37" s="139">
        <f t="shared" si="15"/>
        <v>0</v>
      </c>
      <c r="X37" s="139">
        <f t="shared" si="15"/>
        <v>24898.575800815997</v>
      </c>
      <c r="Y37" s="163">
        <f t="shared" si="11"/>
        <v>1825.5558008160006</v>
      </c>
    </row>
    <row r="38" spans="1:25" ht="13" x14ac:dyDescent="0.3">
      <c r="A38" s="67" t="s">
        <v>362</v>
      </c>
      <c r="H38" s="68">
        <f>+K37/10/2080</f>
        <v>1.1092798076923076</v>
      </c>
      <c r="K38" s="88"/>
      <c r="L38" s="88"/>
      <c r="M38" s="88"/>
      <c r="N38" s="88"/>
      <c r="O38" s="88"/>
      <c r="P38" s="88"/>
      <c r="Q38" s="88"/>
      <c r="R38" s="88"/>
      <c r="S38" s="88"/>
      <c r="T38" s="88"/>
      <c r="U38" s="88"/>
      <c r="V38" s="88"/>
      <c r="W38" s="88"/>
      <c r="X38" s="88"/>
      <c r="Y38" s="163"/>
    </row>
    <row r="39" spans="1:25" ht="13" x14ac:dyDescent="0.3">
      <c r="A39" s="67" t="s">
        <v>363</v>
      </c>
      <c r="H39" s="68" t="s">
        <v>369</v>
      </c>
      <c r="K39" s="88"/>
      <c r="L39" s="88"/>
      <c r="M39" s="88"/>
      <c r="N39" s="88"/>
      <c r="O39" s="88"/>
      <c r="P39" s="88"/>
      <c r="Q39" s="88"/>
      <c r="R39" s="88"/>
      <c r="S39" s="88"/>
      <c r="T39" s="88"/>
      <c r="U39" s="88"/>
      <c r="V39" s="88"/>
      <c r="W39" s="88"/>
      <c r="X39" s="88"/>
      <c r="Y39" s="163"/>
    </row>
    <row r="40" spans="1:25" ht="13" x14ac:dyDescent="0.3">
      <c r="A40" s="67" t="s">
        <v>364</v>
      </c>
      <c r="C40" s="67">
        <v>2</v>
      </c>
      <c r="K40" s="81"/>
      <c r="L40" s="81"/>
      <c r="M40" s="81"/>
      <c r="N40" s="81"/>
      <c r="O40" s="81"/>
      <c r="P40" s="81"/>
      <c r="Q40" s="81"/>
      <c r="R40" s="81"/>
      <c r="S40" s="81"/>
      <c r="T40" s="81"/>
      <c r="U40" s="81"/>
      <c r="V40" s="81"/>
      <c r="W40" s="81"/>
      <c r="X40" s="81"/>
      <c r="Y40" s="163"/>
    </row>
    <row r="41" spans="1:25" ht="13" x14ac:dyDescent="0.3">
      <c r="K41" s="88"/>
      <c r="L41" s="88"/>
      <c r="M41" s="88"/>
      <c r="N41" s="88"/>
      <c r="O41" s="88"/>
      <c r="P41" s="88"/>
      <c r="Q41" s="88"/>
      <c r="R41" s="88"/>
      <c r="S41" s="88"/>
      <c r="T41" s="88"/>
      <c r="U41" s="88"/>
      <c r="V41" s="88"/>
      <c r="W41" s="88"/>
      <c r="X41" s="88"/>
      <c r="Y41" s="163"/>
    </row>
    <row r="42" spans="1:25" ht="13" x14ac:dyDescent="0.3">
      <c r="C42" s="67">
        <v>4</v>
      </c>
      <c r="K42" s="81"/>
      <c r="L42" s="81"/>
      <c r="M42" s="81"/>
      <c r="N42" s="81"/>
      <c r="O42" s="81"/>
      <c r="P42" s="81"/>
      <c r="Q42" s="81"/>
      <c r="R42" s="81"/>
      <c r="S42" s="81"/>
      <c r="T42" s="81"/>
      <c r="U42" s="81"/>
      <c r="V42" s="81"/>
      <c r="W42" s="81"/>
      <c r="X42" s="81"/>
      <c r="Y42" s="163"/>
    </row>
    <row r="43" spans="1:25" ht="13" x14ac:dyDescent="0.3">
      <c r="A43" s="133" t="s">
        <v>556</v>
      </c>
      <c r="B43" s="80" t="s">
        <v>7</v>
      </c>
      <c r="K43" s="81"/>
      <c r="L43" s="81"/>
      <c r="M43" s="81"/>
      <c r="N43" s="81"/>
      <c r="O43" s="81"/>
      <c r="P43" s="81"/>
      <c r="Q43" s="81"/>
      <c r="R43" s="81"/>
      <c r="S43" s="81"/>
      <c r="T43" s="81"/>
      <c r="U43" s="81"/>
      <c r="V43" s="81"/>
      <c r="W43" s="81"/>
      <c r="X43" s="81"/>
      <c r="Y43" s="163"/>
    </row>
    <row r="44" spans="1:25" ht="13" x14ac:dyDescent="0.3">
      <c r="B44" s="67" t="s">
        <v>7</v>
      </c>
      <c r="C44" s="67">
        <v>53</v>
      </c>
      <c r="D44" s="71" t="s">
        <v>616</v>
      </c>
      <c r="E44" s="71" t="s">
        <v>555</v>
      </c>
      <c r="F44" s="70">
        <v>16.5</v>
      </c>
      <c r="G44" s="70"/>
      <c r="H44" s="70">
        <f>64*F44</f>
        <v>1056</v>
      </c>
      <c r="K44" s="81">
        <f>+H44*26</f>
        <v>27456</v>
      </c>
      <c r="L44" s="81"/>
      <c r="M44" s="81"/>
      <c r="N44" s="81">
        <f>+K44*$N$10</f>
        <v>1702.2719999999999</v>
      </c>
      <c r="O44" s="81">
        <f>+K44*$O$10</f>
        <v>398.11200000000002</v>
      </c>
      <c r="P44" s="81">
        <f>SUM(+K44/100*$P$1)*$W$1*$W$2</f>
        <v>71.956684800000019</v>
      </c>
      <c r="Q44" s="81"/>
      <c r="R44" s="81"/>
      <c r="S44" s="81"/>
      <c r="T44" s="81"/>
      <c r="U44" s="81"/>
      <c r="V44" s="81"/>
      <c r="W44" s="81"/>
      <c r="X44" s="81">
        <f>SUM(K44:W44)</f>
        <v>29628.340684800001</v>
      </c>
      <c r="Y44" s="163"/>
    </row>
    <row r="45" spans="1:25" ht="13" x14ac:dyDescent="0.3">
      <c r="B45" s="67" t="s">
        <v>7</v>
      </c>
      <c r="C45" s="67">
        <v>53</v>
      </c>
      <c r="D45" s="71" t="s">
        <v>617</v>
      </c>
      <c r="E45" s="71" t="s">
        <v>557</v>
      </c>
      <c r="F45" s="70">
        <v>14.5</v>
      </c>
      <c r="G45" s="70"/>
      <c r="H45" s="70">
        <f>40*F45</f>
        <v>580</v>
      </c>
      <c r="K45" s="81">
        <f t="shared" ref="K45:K46" si="16">+H45*26</f>
        <v>15080</v>
      </c>
      <c r="L45" s="81"/>
      <c r="M45" s="81"/>
      <c r="N45" s="81">
        <f>+K45*$N$10</f>
        <v>934.96</v>
      </c>
      <c r="O45" s="81">
        <f>+K45*$O$10</f>
        <v>218.66000000000003</v>
      </c>
      <c r="P45" s="81">
        <f>SUM(+K45/100*$P$1)*$W$1*$W$2</f>
        <v>39.521664000000001</v>
      </c>
      <c r="Q45" s="81"/>
      <c r="R45" s="81"/>
      <c r="S45" s="81"/>
      <c r="W45" s="81"/>
      <c r="X45" s="81">
        <f t="shared" ref="X45:X46" si="17">SUM(K45:W45)</f>
        <v>16273.141663999999</v>
      </c>
      <c r="Y45" s="163"/>
    </row>
    <row r="46" spans="1:25" ht="13" x14ac:dyDescent="0.3">
      <c r="B46" s="67" t="s">
        <v>7</v>
      </c>
      <c r="C46" s="67">
        <v>53</v>
      </c>
      <c r="D46" s="71" t="s">
        <v>610</v>
      </c>
      <c r="E46" s="71" t="s">
        <v>757</v>
      </c>
      <c r="F46" s="70">
        <v>14</v>
      </c>
      <c r="G46" s="70"/>
      <c r="H46" s="70">
        <f>+F46*40*0.1</f>
        <v>56</v>
      </c>
      <c r="I46" s="68">
        <f>+G46*40*0.15</f>
        <v>0</v>
      </c>
      <c r="K46" s="81">
        <f t="shared" si="16"/>
        <v>1456</v>
      </c>
      <c r="L46" s="81"/>
      <c r="M46" s="81"/>
      <c r="N46" s="81">
        <f>+K46*$N$10</f>
        <v>90.272000000000006</v>
      </c>
      <c r="O46" s="81">
        <f>+K46*$O$10</f>
        <v>21.112000000000002</v>
      </c>
      <c r="P46" s="81">
        <f>SUM(+K46/100*$P$1)*$W$1*$W$2</f>
        <v>3.8158848000000005</v>
      </c>
      <c r="Q46" s="81"/>
      <c r="R46" s="81"/>
      <c r="S46" s="81"/>
      <c r="W46" s="81"/>
      <c r="X46" s="81">
        <f t="shared" si="17"/>
        <v>1571.1998848000001</v>
      </c>
      <c r="Y46" s="163"/>
    </row>
    <row r="47" spans="1:25" ht="13" x14ac:dyDescent="0.3">
      <c r="A47" s="83" t="s">
        <v>374</v>
      </c>
      <c r="B47" s="84"/>
      <c r="C47" s="84"/>
      <c r="D47" s="84"/>
      <c r="E47" s="84"/>
      <c r="F47" s="139">
        <f>SUM(F44:F46)</f>
        <v>45</v>
      </c>
      <c r="G47" s="139">
        <f t="shared" ref="G47" si="18">SUM(G44:G46)</f>
        <v>0</v>
      </c>
      <c r="H47" s="139">
        <f>SUM(H44:H46)</f>
        <v>1692</v>
      </c>
      <c r="I47" s="139">
        <f t="shared" ref="I47:X47" si="19">SUM(I44:I46)</f>
        <v>0</v>
      </c>
      <c r="J47" s="139">
        <f t="shared" si="19"/>
        <v>0</v>
      </c>
      <c r="K47" s="139">
        <f>SUM(K44:K46)</f>
        <v>43992</v>
      </c>
      <c r="L47" s="139">
        <f t="shared" si="19"/>
        <v>0</v>
      </c>
      <c r="M47" s="139">
        <f t="shared" si="19"/>
        <v>0</v>
      </c>
      <c r="N47" s="139">
        <f t="shared" si="19"/>
        <v>2727.5039999999999</v>
      </c>
      <c r="O47" s="139">
        <f t="shared" si="19"/>
        <v>637.88400000000001</v>
      </c>
      <c r="P47" s="139">
        <f t="shared" si="19"/>
        <v>115.29423360000003</v>
      </c>
      <c r="Q47" s="139">
        <f t="shared" si="19"/>
        <v>0</v>
      </c>
      <c r="R47" s="139">
        <f t="shared" si="19"/>
        <v>0</v>
      </c>
      <c r="S47" s="139">
        <f t="shared" si="19"/>
        <v>0</v>
      </c>
      <c r="T47" s="139">
        <f t="shared" si="19"/>
        <v>0</v>
      </c>
      <c r="U47" s="139">
        <f t="shared" si="19"/>
        <v>0</v>
      </c>
      <c r="V47" s="139">
        <f t="shared" si="19"/>
        <v>0</v>
      </c>
      <c r="W47" s="139">
        <f t="shared" si="19"/>
        <v>0</v>
      </c>
      <c r="X47" s="139">
        <f t="shared" si="19"/>
        <v>47472.682233599997</v>
      </c>
      <c r="Y47" s="163">
        <f t="shared" si="11"/>
        <v>3480.6822335999968</v>
      </c>
    </row>
    <row r="48" spans="1:25" ht="13" x14ac:dyDescent="0.3">
      <c r="A48" s="67" t="s">
        <v>362</v>
      </c>
      <c r="K48" s="88"/>
      <c r="L48" s="88"/>
      <c r="M48" s="88"/>
      <c r="N48" s="88"/>
      <c r="O48" s="88"/>
      <c r="P48" s="88"/>
      <c r="Q48" s="88"/>
      <c r="R48" s="88"/>
      <c r="S48" s="88"/>
      <c r="T48" s="88"/>
      <c r="U48" s="88"/>
      <c r="V48" s="88"/>
      <c r="W48" s="88"/>
      <c r="X48" s="88"/>
      <c r="Y48" s="163"/>
    </row>
    <row r="49" spans="1:25" ht="13" x14ac:dyDescent="0.3">
      <c r="A49" s="67" t="s">
        <v>363</v>
      </c>
      <c r="H49" s="68" t="s">
        <v>369</v>
      </c>
      <c r="K49" s="88"/>
      <c r="L49" s="88"/>
      <c r="M49" s="88"/>
      <c r="N49" s="88"/>
      <c r="O49" s="88"/>
      <c r="P49" s="88"/>
      <c r="Q49" s="88"/>
      <c r="R49" s="88"/>
      <c r="S49" s="88"/>
      <c r="T49" s="88"/>
      <c r="U49" s="88"/>
      <c r="V49" s="88"/>
      <c r="W49" s="88"/>
      <c r="X49" s="88"/>
      <c r="Y49" s="163"/>
    </row>
    <row r="50" spans="1:25" ht="13" x14ac:dyDescent="0.3">
      <c r="A50" s="67" t="s">
        <v>364</v>
      </c>
      <c r="C50" s="67">
        <v>2.5</v>
      </c>
      <c r="K50" s="81"/>
      <c r="L50" s="81">
        <f t="shared" ref="L50:L51" si="20">+K33*$L$10</f>
        <v>0</v>
      </c>
      <c r="M50" s="81"/>
      <c r="N50" s="81"/>
      <c r="O50" s="81"/>
      <c r="P50" s="81"/>
      <c r="Q50" s="81"/>
      <c r="R50" s="81"/>
      <c r="S50" s="81"/>
      <c r="T50" s="81"/>
      <c r="U50" s="81"/>
      <c r="V50" s="81"/>
      <c r="W50" s="81"/>
      <c r="X50" s="81"/>
      <c r="Y50" s="163"/>
    </row>
    <row r="51" spans="1:25" ht="13" x14ac:dyDescent="0.3">
      <c r="A51" s="80" t="s">
        <v>692</v>
      </c>
      <c r="K51" s="81"/>
      <c r="L51" s="81">
        <f t="shared" si="20"/>
        <v>0</v>
      </c>
      <c r="M51" s="81"/>
      <c r="N51" s="81"/>
      <c r="O51" s="81"/>
      <c r="P51" s="81"/>
      <c r="Q51" s="81"/>
      <c r="R51" s="81"/>
      <c r="S51" s="81"/>
      <c r="T51" s="81"/>
      <c r="U51" s="81"/>
      <c r="V51" s="81"/>
      <c r="W51" s="81"/>
      <c r="X51" s="81"/>
      <c r="Y51" s="163"/>
    </row>
    <row r="52" spans="1:25" ht="13" x14ac:dyDescent="0.3">
      <c r="A52" s="80"/>
      <c r="B52" s="67" t="s">
        <v>578</v>
      </c>
      <c r="C52" s="67">
        <v>62</v>
      </c>
      <c r="D52" s="71" t="s">
        <v>610</v>
      </c>
      <c r="E52" s="71" t="s">
        <v>757</v>
      </c>
      <c r="F52" s="70">
        <v>14</v>
      </c>
      <c r="G52" s="70"/>
      <c r="H52" s="70">
        <f>+F52*40*0.1</f>
        <v>56</v>
      </c>
      <c r="K52" s="81">
        <f>SUM(H52:J52)*26</f>
        <v>1456</v>
      </c>
      <c r="L52" s="81"/>
      <c r="M52" s="81"/>
      <c r="N52" s="81">
        <f>+K52*$N$10</f>
        <v>90.272000000000006</v>
      </c>
      <c r="O52" s="81">
        <f>+K52*$O$10</f>
        <v>21.112000000000002</v>
      </c>
      <c r="P52" s="81">
        <f>SUM(+K52/100*$P$5)*$W$1*$W$2</f>
        <v>54.6943488</v>
      </c>
      <c r="Q52" s="81"/>
      <c r="R52" s="81"/>
      <c r="S52" s="81"/>
      <c r="T52" s="81"/>
      <c r="U52" s="81"/>
      <c r="V52" s="81"/>
      <c r="W52" s="81"/>
      <c r="X52" s="81">
        <f>SUM(K52:W52)</f>
        <v>1622.0783488</v>
      </c>
      <c r="Y52" s="163"/>
    </row>
    <row r="53" spans="1:25" ht="13" x14ac:dyDescent="0.3">
      <c r="A53" s="80"/>
      <c r="B53" s="67" t="s">
        <v>578</v>
      </c>
      <c r="C53" s="67">
        <v>62</v>
      </c>
      <c r="D53" s="71" t="s">
        <v>613</v>
      </c>
      <c r="E53" s="71" t="s">
        <v>604</v>
      </c>
      <c r="F53" s="70">
        <v>30.77</v>
      </c>
      <c r="G53" s="70"/>
      <c r="H53" s="70">
        <f>+F53*80*0.1</f>
        <v>246.16</v>
      </c>
      <c r="K53" s="81">
        <f t="shared" ref="K53:K68" si="21">SUM(H53:J53)*26</f>
        <v>6400.16</v>
      </c>
      <c r="L53" s="81"/>
      <c r="M53" s="81"/>
      <c r="N53" s="81">
        <f>+K53*$N$10</f>
        <v>396.80991999999998</v>
      </c>
      <c r="O53" s="81">
        <f>+K53*$O$10</f>
        <v>92.802320000000009</v>
      </c>
      <c r="P53" s="81">
        <f>SUM(+K53/100*$P$5)*$W$1*$W$2</f>
        <v>240.42073036799997</v>
      </c>
      <c r="Q53" s="81"/>
      <c r="R53" s="81"/>
      <c r="S53" s="81"/>
      <c r="T53" s="81"/>
      <c r="U53" s="81"/>
      <c r="V53" s="81"/>
      <c r="W53" s="81"/>
      <c r="X53" s="81">
        <f t="shared" ref="X53:X68" si="22">SUM(K53:W53)</f>
        <v>7130.1929703679989</v>
      </c>
      <c r="Y53" s="163"/>
    </row>
    <row r="54" spans="1:25" ht="13" x14ac:dyDescent="0.3">
      <c r="B54" s="67" t="s">
        <v>578</v>
      </c>
      <c r="C54" s="67">
        <v>62</v>
      </c>
      <c r="D54" s="71" t="s">
        <v>602</v>
      </c>
      <c r="E54" s="71" t="s">
        <v>596</v>
      </c>
      <c r="F54" s="70">
        <v>20</v>
      </c>
      <c r="G54" s="70">
        <v>0</v>
      </c>
      <c r="H54" s="70">
        <f>80*F54</f>
        <v>1600</v>
      </c>
      <c r="K54" s="81">
        <f t="shared" si="21"/>
        <v>41600</v>
      </c>
      <c r="L54" s="81"/>
      <c r="M54" s="81"/>
      <c r="N54" s="81">
        <f>+K54*$N$10</f>
        <v>2579.1999999999998</v>
      </c>
      <c r="O54" s="81">
        <f>+K54*$O$10</f>
        <v>603.20000000000005</v>
      </c>
      <c r="P54" s="81">
        <f>SUM(+K54/100*$P$5)*$W$1*$W$2</f>
        <v>1562.69568</v>
      </c>
      <c r="Q54" s="81"/>
      <c r="R54" s="81"/>
      <c r="S54" s="81"/>
      <c r="T54" s="81"/>
      <c r="U54" s="81"/>
      <c r="V54" s="81"/>
      <c r="W54" s="81"/>
      <c r="X54" s="81">
        <f t="shared" si="22"/>
        <v>46345.095679999991</v>
      </c>
      <c r="Y54" s="163"/>
    </row>
    <row r="55" spans="1:25" ht="13" x14ac:dyDescent="0.3">
      <c r="B55" s="67" t="s">
        <v>578</v>
      </c>
      <c r="C55" s="67">
        <v>62</v>
      </c>
      <c r="D55" s="71" t="s">
        <v>603</v>
      </c>
      <c r="E55" s="71" t="s">
        <v>596</v>
      </c>
      <c r="F55" s="70">
        <v>14</v>
      </c>
      <c r="G55" s="70">
        <v>0</v>
      </c>
      <c r="H55" s="70">
        <f>80*F55</f>
        <v>1120</v>
      </c>
      <c r="K55" s="81">
        <f t="shared" si="21"/>
        <v>29120</v>
      </c>
      <c r="L55" s="81"/>
      <c r="M55" s="81"/>
      <c r="N55" s="81">
        <f t="shared" ref="N55:N68" si="23">+K55*$N$10</f>
        <v>1805.44</v>
      </c>
      <c r="O55" s="81">
        <f t="shared" ref="O55:O68" si="24">+K55*$O$10</f>
        <v>422.24</v>
      </c>
      <c r="P55" s="81">
        <f t="shared" ref="P55:P68" si="25">SUM(+K55/100*$P$5)*$W$1*$W$2</f>
        <v>1093.886976</v>
      </c>
      <c r="Q55" s="81"/>
      <c r="R55" s="81"/>
      <c r="S55" s="81">
        <f>+$S$1*12</f>
        <v>0</v>
      </c>
      <c r="T55" s="81"/>
      <c r="U55" s="81"/>
      <c r="V55" s="81"/>
      <c r="W55" s="81"/>
      <c r="X55" s="81">
        <f t="shared" si="22"/>
        <v>32441.566976000002</v>
      </c>
      <c r="Y55" s="163"/>
    </row>
    <row r="56" spans="1:25" ht="13" x14ac:dyDescent="0.3">
      <c r="B56" s="67" t="s">
        <v>578</v>
      </c>
      <c r="C56" s="67">
        <v>62</v>
      </c>
      <c r="D56" s="71" t="s">
        <v>603</v>
      </c>
      <c r="E56" s="71" t="s">
        <v>596</v>
      </c>
      <c r="F56" s="70">
        <v>14</v>
      </c>
      <c r="G56" s="70">
        <v>0</v>
      </c>
      <c r="H56" s="70">
        <f>80*F56</f>
        <v>1120</v>
      </c>
      <c r="K56" s="81">
        <f t="shared" si="21"/>
        <v>29120</v>
      </c>
      <c r="L56" s="81"/>
      <c r="M56" s="81"/>
      <c r="N56" s="81">
        <f t="shared" si="23"/>
        <v>1805.44</v>
      </c>
      <c r="O56" s="81">
        <f t="shared" si="24"/>
        <v>422.24</v>
      </c>
      <c r="P56" s="81">
        <f t="shared" si="25"/>
        <v>1093.886976</v>
      </c>
      <c r="Q56" s="81"/>
      <c r="R56" s="81"/>
      <c r="S56" s="81"/>
      <c r="T56" s="81"/>
      <c r="U56" s="81"/>
      <c r="V56" s="81"/>
      <c r="W56" s="81"/>
      <c r="X56" s="81">
        <f t="shared" si="22"/>
        <v>32441.566976000002</v>
      </c>
      <c r="Y56" s="163"/>
    </row>
    <row r="57" spans="1:25" ht="13" x14ac:dyDescent="0.3">
      <c r="B57" s="67" t="s">
        <v>578</v>
      </c>
      <c r="C57" s="67">
        <v>62</v>
      </c>
      <c r="D57" s="71" t="s">
        <v>603</v>
      </c>
      <c r="E57" s="71" t="s">
        <v>596</v>
      </c>
      <c r="F57" s="70">
        <v>14</v>
      </c>
      <c r="G57" s="70"/>
      <c r="H57" s="70">
        <f>20*F57</f>
        <v>280</v>
      </c>
      <c r="K57" s="81">
        <f t="shared" si="21"/>
        <v>7280</v>
      </c>
      <c r="L57" s="81"/>
      <c r="M57" s="81"/>
      <c r="N57" s="81">
        <f t="shared" si="23"/>
        <v>451.36</v>
      </c>
      <c r="O57" s="81">
        <f t="shared" si="24"/>
        <v>105.56</v>
      </c>
      <c r="P57" s="81">
        <f t="shared" si="25"/>
        <v>273.471744</v>
      </c>
      <c r="Q57" s="81"/>
      <c r="R57" s="81"/>
      <c r="S57" s="81"/>
      <c r="T57" s="81"/>
      <c r="U57" s="81"/>
      <c r="V57" s="81"/>
      <c r="W57" s="81"/>
      <c r="X57" s="81">
        <f t="shared" si="22"/>
        <v>8110.3917440000005</v>
      </c>
      <c r="Y57" s="163"/>
    </row>
    <row r="58" spans="1:25" ht="13" x14ac:dyDescent="0.3">
      <c r="B58" s="67" t="s">
        <v>578</v>
      </c>
      <c r="C58" s="67">
        <v>62</v>
      </c>
      <c r="D58" s="71" t="s">
        <v>603</v>
      </c>
      <c r="E58" s="71" t="s">
        <v>596</v>
      </c>
      <c r="F58" s="70">
        <v>12.8</v>
      </c>
      <c r="G58" s="70"/>
      <c r="H58" s="70">
        <f>20*F58</f>
        <v>256</v>
      </c>
      <c r="K58" s="81">
        <f t="shared" si="21"/>
        <v>6656</v>
      </c>
      <c r="L58" s="81"/>
      <c r="M58" s="81"/>
      <c r="N58" s="81">
        <f t="shared" si="23"/>
        <v>412.67200000000003</v>
      </c>
      <c r="O58" s="81">
        <f t="shared" si="24"/>
        <v>96.512</v>
      </c>
      <c r="P58" s="81">
        <f t="shared" si="25"/>
        <v>250.03130880000001</v>
      </c>
      <c r="Q58" s="81"/>
      <c r="R58" s="81"/>
      <c r="S58" s="81"/>
      <c r="T58" s="81"/>
      <c r="U58" s="81"/>
      <c r="V58" s="81"/>
      <c r="W58" s="81"/>
      <c r="X58" s="81">
        <f t="shared" si="22"/>
        <v>7415.2153088000005</v>
      </c>
      <c r="Y58" s="163"/>
    </row>
    <row r="59" spans="1:25" ht="13" x14ac:dyDescent="0.3">
      <c r="B59" s="67" t="s">
        <v>578</v>
      </c>
      <c r="C59" s="67">
        <v>62</v>
      </c>
      <c r="D59" s="71" t="s">
        <v>603</v>
      </c>
      <c r="E59" s="71" t="s">
        <v>596</v>
      </c>
      <c r="F59" s="70">
        <v>12.8</v>
      </c>
      <c r="G59" s="70"/>
      <c r="H59" s="70">
        <f>10*F59</f>
        <v>128</v>
      </c>
      <c r="K59" s="81">
        <f t="shared" si="21"/>
        <v>3328</v>
      </c>
      <c r="L59" s="81"/>
      <c r="M59" s="81"/>
      <c r="N59" s="81">
        <f t="shared" si="23"/>
        <v>206.33600000000001</v>
      </c>
      <c r="O59" s="81">
        <f t="shared" si="24"/>
        <v>48.256</v>
      </c>
      <c r="P59" s="81">
        <f t="shared" si="25"/>
        <v>125.0156544</v>
      </c>
      <c r="Q59" s="81"/>
      <c r="R59" s="81"/>
      <c r="S59" s="81"/>
      <c r="T59" s="81"/>
      <c r="U59" s="81"/>
      <c r="V59" s="81"/>
      <c r="W59" s="81"/>
      <c r="X59" s="81">
        <f t="shared" si="22"/>
        <v>3707.6076544000002</v>
      </c>
      <c r="Y59" s="163"/>
    </row>
    <row r="60" spans="1:25" ht="13" x14ac:dyDescent="0.3">
      <c r="B60" s="67" t="s">
        <v>578</v>
      </c>
      <c r="C60" s="67">
        <v>62</v>
      </c>
      <c r="D60" s="71" t="s">
        <v>603</v>
      </c>
      <c r="E60" s="71" t="s">
        <v>596</v>
      </c>
      <c r="F60" s="70">
        <v>12.8</v>
      </c>
      <c r="G60" s="70"/>
      <c r="H60" s="70">
        <f t="shared" ref="H60:H61" si="26">10*F60</f>
        <v>128</v>
      </c>
      <c r="K60" s="81">
        <f t="shared" si="21"/>
        <v>3328</v>
      </c>
      <c r="L60" s="81"/>
      <c r="M60" s="81"/>
      <c r="N60" s="81">
        <f t="shared" si="23"/>
        <v>206.33600000000001</v>
      </c>
      <c r="O60" s="81">
        <f t="shared" si="24"/>
        <v>48.256</v>
      </c>
      <c r="P60" s="81">
        <f t="shared" si="25"/>
        <v>125.0156544</v>
      </c>
      <c r="Q60" s="81"/>
      <c r="R60" s="81"/>
      <c r="S60" s="81"/>
      <c r="T60" s="81"/>
      <c r="U60" s="81"/>
      <c r="V60" s="81"/>
      <c r="W60" s="81"/>
      <c r="X60" s="81">
        <f t="shared" si="22"/>
        <v>3707.6076544000002</v>
      </c>
      <c r="Y60" s="163"/>
    </row>
    <row r="61" spans="1:25" ht="13" x14ac:dyDescent="0.3">
      <c r="B61" s="67" t="s">
        <v>578</v>
      </c>
      <c r="C61" s="67">
        <v>62</v>
      </c>
      <c r="D61" s="71" t="s">
        <v>603</v>
      </c>
      <c r="E61" s="71" t="s">
        <v>596</v>
      </c>
      <c r="F61" s="70">
        <v>12.8</v>
      </c>
      <c r="G61" s="70"/>
      <c r="H61" s="70">
        <f t="shared" si="26"/>
        <v>128</v>
      </c>
      <c r="K61" s="81">
        <f t="shared" si="21"/>
        <v>3328</v>
      </c>
      <c r="L61" s="81"/>
      <c r="M61" s="81"/>
      <c r="N61" s="81">
        <f t="shared" si="23"/>
        <v>206.33600000000001</v>
      </c>
      <c r="O61" s="81">
        <f t="shared" si="24"/>
        <v>48.256</v>
      </c>
      <c r="P61" s="81">
        <f t="shared" si="25"/>
        <v>125.0156544</v>
      </c>
      <c r="Q61" s="81"/>
      <c r="R61" s="81"/>
      <c r="S61" s="81"/>
      <c r="T61" s="81"/>
      <c r="U61" s="81"/>
      <c r="V61" s="81"/>
      <c r="W61" s="81"/>
      <c r="X61" s="81">
        <f t="shared" si="22"/>
        <v>3707.6076544000002</v>
      </c>
      <c r="Y61" s="163"/>
    </row>
    <row r="62" spans="1:25" ht="13" x14ac:dyDescent="0.3">
      <c r="B62" s="67" t="s">
        <v>578</v>
      </c>
      <c r="C62" s="67">
        <v>62</v>
      </c>
      <c r="D62" s="71" t="s">
        <v>607</v>
      </c>
      <c r="E62" s="71" t="s">
        <v>605</v>
      </c>
      <c r="F62" s="70">
        <v>16</v>
      </c>
      <c r="G62" s="70">
        <f>+F62*80*0.25</f>
        <v>320</v>
      </c>
      <c r="I62" s="68">
        <f>2*F62*1.5</f>
        <v>48</v>
      </c>
      <c r="K62" s="81">
        <f t="shared" si="21"/>
        <v>1248</v>
      </c>
      <c r="L62" s="81"/>
      <c r="M62" s="81"/>
      <c r="N62" s="81">
        <f t="shared" si="23"/>
        <v>77.376000000000005</v>
      </c>
      <c r="O62" s="81">
        <f t="shared" si="24"/>
        <v>18.096</v>
      </c>
      <c r="P62" s="81">
        <f t="shared" si="25"/>
        <v>46.880870400000013</v>
      </c>
      <c r="Q62" s="81"/>
      <c r="R62" s="81"/>
      <c r="S62" s="81"/>
      <c r="T62" s="81"/>
      <c r="U62" s="81"/>
      <c r="V62" s="81"/>
      <c r="W62" s="81"/>
      <c r="X62" s="81">
        <f t="shared" si="22"/>
        <v>1390.3528704</v>
      </c>
      <c r="Y62" s="163"/>
    </row>
    <row r="63" spans="1:25" ht="13" x14ac:dyDescent="0.3">
      <c r="B63" s="67" t="s">
        <v>578</v>
      </c>
      <c r="C63" s="67">
        <v>62</v>
      </c>
      <c r="D63" s="71" t="s">
        <v>755</v>
      </c>
      <c r="E63" s="71" t="s">
        <v>693</v>
      </c>
      <c r="F63" s="70">
        <v>17.75</v>
      </c>
      <c r="G63" s="70">
        <f t="shared" ref="G63:G68" si="27">+F63*80*0.25</f>
        <v>355</v>
      </c>
      <c r="I63" s="68">
        <f t="shared" ref="I63:I67" si="28">2*F63*1.5</f>
        <v>53.25</v>
      </c>
      <c r="K63" s="81">
        <f t="shared" si="21"/>
        <v>1384.5</v>
      </c>
      <c r="L63" s="81"/>
      <c r="M63" s="81"/>
      <c r="N63" s="81">
        <f t="shared" si="23"/>
        <v>85.838999999999999</v>
      </c>
      <c r="O63" s="81">
        <f t="shared" si="24"/>
        <v>20.07525</v>
      </c>
      <c r="P63" s="81">
        <f t="shared" si="25"/>
        <v>52.008465600000008</v>
      </c>
      <c r="Q63" s="81"/>
      <c r="R63" s="81"/>
      <c r="S63" s="81"/>
      <c r="T63" s="81"/>
      <c r="U63" s="81"/>
      <c r="V63" s="81"/>
      <c r="W63" s="81"/>
      <c r="X63" s="81">
        <f t="shared" si="22"/>
        <v>1542.4227155999999</v>
      </c>
      <c r="Y63" s="163"/>
    </row>
    <row r="64" spans="1:25" ht="13" x14ac:dyDescent="0.3">
      <c r="B64" s="67" t="s">
        <v>578</v>
      </c>
      <c r="C64" s="67">
        <v>62</v>
      </c>
      <c r="D64" s="71" t="s">
        <v>767</v>
      </c>
      <c r="E64" s="71" t="s">
        <v>587</v>
      </c>
      <c r="F64" s="70">
        <v>18.75</v>
      </c>
      <c r="G64" s="70">
        <f t="shared" si="27"/>
        <v>375</v>
      </c>
      <c r="I64" s="68">
        <f t="shared" si="28"/>
        <v>56.25</v>
      </c>
      <c r="K64" s="81">
        <f t="shared" si="21"/>
        <v>1462.5</v>
      </c>
      <c r="L64" s="81"/>
      <c r="M64" s="81"/>
      <c r="N64" s="81">
        <f t="shared" si="23"/>
        <v>90.674999999999997</v>
      </c>
      <c r="O64" s="81">
        <f t="shared" si="24"/>
        <v>21.206250000000001</v>
      </c>
      <c r="P64" s="81">
        <f t="shared" si="25"/>
        <v>54.938520000000004</v>
      </c>
      <c r="Q64" s="81"/>
      <c r="R64" s="81"/>
      <c r="S64" s="81"/>
      <c r="T64" s="81"/>
      <c r="U64" s="81"/>
      <c r="V64" s="81"/>
      <c r="W64" s="81"/>
      <c r="X64" s="81">
        <f t="shared" si="22"/>
        <v>1629.3197699999998</v>
      </c>
      <c r="Y64" s="163"/>
    </row>
    <row r="65" spans="1:25" ht="13" x14ac:dyDescent="0.3">
      <c r="B65" s="67" t="s">
        <v>578</v>
      </c>
      <c r="C65" s="67">
        <v>62</v>
      </c>
      <c r="D65" s="71" t="s">
        <v>607</v>
      </c>
      <c r="E65" s="71" t="s">
        <v>588</v>
      </c>
      <c r="F65" s="70">
        <v>16</v>
      </c>
      <c r="G65" s="70">
        <f t="shared" si="27"/>
        <v>320</v>
      </c>
      <c r="I65" s="68">
        <f t="shared" si="28"/>
        <v>48</v>
      </c>
      <c r="K65" s="81">
        <f t="shared" si="21"/>
        <v>1248</v>
      </c>
      <c r="L65" s="81"/>
      <c r="M65" s="81"/>
      <c r="N65" s="81">
        <f t="shared" si="23"/>
        <v>77.376000000000005</v>
      </c>
      <c r="O65" s="81">
        <f t="shared" si="24"/>
        <v>18.096</v>
      </c>
      <c r="P65" s="81">
        <f t="shared" si="25"/>
        <v>46.880870400000013</v>
      </c>
      <c r="Q65" s="81"/>
      <c r="R65" s="81"/>
      <c r="S65" s="81"/>
      <c r="T65" s="81"/>
      <c r="U65" s="81"/>
      <c r="V65" s="81"/>
      <c r="W65" s="81"/>
      <c r="X65" s="81">
        <f t="shared" si="22"/>
        <v>1390.3528704</v>
      </c>
      <c r="Y65" s="163"/>
    </row>
    <row r="66" spans="1:25" ht="13" x14ac:dyDescent="0.3">
      <c r="B66" s="67" t="s">
        <v>578</v>
      </c>
      <c r="C66" s="67">
        <v>62</v>
      </c>
      <c r="D66" s="71" t="s">
        <v>607</v>
      </c>
      <c r="E66" s="71" t="s">
        <v>590</v>
      </c>
      <c r="F66" s="70">
        <v>16</v>
      </c>
      <c r="G66" s="70">
        <f t="shared" si="27"/>
        <v>320</v>
      </c>
      <c r="I66" s="68">
        <f t="shared" si="28"/>
        <v>48</v>
      </c>
      <c r="K66" s="81">
        <f t="shared" si="21"/>
        <v>1248</v>
      </c>
      <c r="L66" s="81"/>
      <c r="M66" s="81"/>
      <c r="N66" s="81">
        <f t="shared" si="23"/>
        <v>77.376000000000005</v>
      </c>
      <c r="O66" s="81">
        <f t="shared" si="24"/>
        <v>18.096</v>
      </c>
      <c r="P66" s="81">
        <f t="shared" si="25"/>
        <v>46.880870400000013</v>
      </c>
      <c r="Q66" s="81"/>
      <c r="R66" s="81"/>
      <c r="S66" s="81"/>
      <c r="T66" s="81"/>
      <c r="U66" s="81"/>
      <c r="V66" s="81"/>
      <c r="W66" s="81"/>
      <c r="X66" s="81">
        <f t="shared" si="22"/>
        <v>1390.3528704</v>
      </c>
      <c r="Y66" s="163"/>
    </row>
    <row r="67" spans="1:25" ht="13" x14ac:dyDescent="0.3">
      <c r="B67" s="67" t="s">
        <v>578</v>
      </c>
      <c r="C67" s="67">
        <v>62</v>
      </c>
      <c r="D67" s="71" t="s">
        <v>607</v>
      </c>
      <c r="E67" s="71" t="s">
        <v>694</v>
      </c>
      <c r="F67" s="70">
        <v>16</v>
      </c>
      <c r="G67" s="70">
        <f t="shared" si="27"/>
        <v>320</v>
      </c>
      <c r="I67" s="68">
        <f t="shared" si="28"/>
        <v>48</v>
      </c>
      <c r="K67" s="81">
        <f t="shared" si="21"/>
        <v>1248</v>
      </c>
      <c r="L67" s="81"/>
      <c r="M67" s="81"/>
      <c r="N67" s="81">
        <f t="shared" si="23"/>
        <v>77.376000000000005</v>
      </c>
      <c r="O67" s="81">
        <f t="shared" si="24"/>
        <v>18.096</v>
      </c>
      <c r="P67" s="81">
        <f t="shared" si="25"/>
        <v>46.880870400000013</v>
      </c>
      <c r="Q67" s="81"/>
      <c r="R67" s="81"/>
      <c r="S67" s="81"/>
      <c r="T67" s="81"/>
      <c r="U67" s="81"/>
      <c r="V67" s="81"/>
      <c r="W67" s="81"/>
      <c r="X67" s="81">
        <f t="shared" si="22"/>
        <v>1390.3528704</v>
      </c>
      <c r="Y67" s="163"/>
    </row>
    <row r="68" spans="1:25" ht="13" x14ac:dyDescent="0.3">
      <c r="B68" s="67" t="s">
        <v>578</v>
      </c>
      <c r="C68" s="67">
        <v>62</v>
      </c>
      <c r="D68" s="71" t="s">
        <v>615</v>
      </c>
      <c r="E68" s="71" t="s">
        <v>591</v>
      </c>
      <c r="F68" s="70">
        <v>20.5</v>
      </c>
      <c r="G68" s="70">
        <f t="shared" si="27"/>
        <v>410</v>
      </c>
      <c r="I68" s="68">
        <f>2*F68*1.5</f>
        <v>61.5</v>
      </c>
      <c r="K68" s="81">
        <f t="shared" si="21"/>
        <v>1599</v>
      </c>
      <c r="L68" s="81"/>
      <c r="N68" s="81">
        <f t="shared" si="23"/>
        <v>99.138000000000005</v>
      </c>
      <c r="O68" s="81">
        <f t="shared" si="24"/>
        <v>23.185500000000001</v>
      </c>
      <c r="P68" s="81">
        <f t="shared" si="25"/>
        <v>60.066115200000006</v>
      </c>
      <c r="R68" s="81"/>
      <c r="X68" s="81">
        <f t="shared" si="22"/>
        <v>1781.3896152</v>
      </c>
      <c r="Y68" s="163"/>
    </row>
    <row r="69" spans="1:25" ht="13" x14ac:dyDescent="0.3">
      <c r="A69" s="83" t="s">
        <v>643</v>
      </c>
      <c r="B69" s="84"/>
      <c r="C69" s="84"/>
      <c r="D69" s="84"/>
      <c r="E69" s="84"/>
      <c r="F69" s="139">
        <f>SUM(F52:F68)</f>
        <v>278.97000000000003</v>
      </c>
      <c r="G69" s="139">
        <f t="shared" ref="G69:X69" si="29">SUM(G52:G68)</f>
        <v>2420</v>
      </c>
      <c r="H69" s="139">
        <f t="shared" si="29"/>
        <v>5062.16</v>
      </c>
      <c r="I69" s="139">
        <f t="shared" si="29"/>
        <v>363</v>
      </c>
      <c r="J69" s="139">
        <f t="shared" si="29"/>
        <v>0</v>
      </c>
      <c r="K69" s="139">
        <f t="shared" si="29"/>
        <v>141054.16</v>
      </c>
      <c r="L69" s="139">
        <f t="shared" si="29"/>
        <v>0</v>
      </c>
      <c r="M69" s="139">
        <f t="shared" si="29"/>
        <v>0</v>
      </c>
      <c r="N69" s="139">
        <f t="shared" si="29"/>
        <v>8745.3579200000004</v>
      </c>
      <c r="O69" s="139">
        <f t="shared" si="29"/>
        <v>2045.2853200000002</v>
      </c>
      <c r="P69" s="139">
        <f t="shared" si="29"/>
        <v>5298.6713095680016</v>
      </c>
      <c r="Q69" s="139">
        <f t="shared" si="29"/>
        <v>0</v>
      </c>
      <c r="R69" s="139">
        <f t="shared" si="29"/>
        <v>0</v>
      </c>
      <c r="S69" s="139">
        <f t="shared" si="29"/>
        <v>0</v>
      </c>
      <c r="T69" s="139">
        <f t="shared" si="29"/>
        <v>0</v>
      </c>
      <c r="U69" s="139">
        <f t="shared" si="29"/>
        <v>0</v>
      </c>
      <c r="V69" s="139">
        <f t="shared" si="29"/>
        <v>0</v>
      </c>
      <c r="W69" s="139">
        <f t="shared" si="29"/>
        <v>0</v>
      </c>
      <c r="X69" s="139">
        <f t="shared" si="29"/>
        <v>157143.474549568</v>
      </c>
      <c r="Y69" s="163">
        <f t="shared" si="11"/>
        <v>16089.314549567993</v>
      </c>
    </row>
    <row r="70" spans="1:25" ht="13" x14ac:dyDescent="0.3">
      <c r="A70" s="67" t="s">
        <v>362</v>
      </c>
      <c r="K70" s="88"/>
      <c r="L70" s="88"/>
      <c r="M70" s="88"/>
      <c r="N70" s="88"/>
      <c r="O70" s="88"/>
      <c r="P70" s="88"/>
      <c r="Q70" s="88"/>
      <c r="R70" s="88"/>
      <c r="S70" s="88"/>
      <c r="T70" s="88"/>
      <c r="U70" s="88"/>
      <c r="V70" s="88"/>
      <c r="W70" s="88"/>
      <c r="X70" s="88"/>
      <c r="Y70" s="163"/>
    </row>
    <row r="71" spans="1:25" ht="13" x14ac:dyDescent="0.3">
      <c r="A71" s="67" t="s">
        <v>363</v>
      </c>
      <c r="K71" s="88"/>
      <c r="L71" s="88"/>
      <c r="M71" s="88"/>
      <c r="N71" s="88"/>
      <c r="O71" s="88"/>
      <c r="P71" s="88"/>
      <c r="Q71" s="88"/>
      <c r="R71" s="88"/>
      <c r="S71" s="88"/>
      <c r="T71" s="88"/>
      <c r="U71" s="88"/>
      <c r="V71" s="88"/>
      <c r="W71" s="88"/>
      <c r="X71" s="88"/>
      <c r="Y71" s="163"/>
    </row>
    <row r="72" spans="1:25" ht="13" x14ac:dyDescent="0.3">
      <c r="A72" s="67" t="s">
        <v>364</v>
      </c>
      <c r="C72" s="67">
        <v>3</v>
      </c>
      <c r="K72" s="81"/>
      <c r="L72" s="81"/>
      <c r="M72" s="81"/>
      <c r="N72" s="81"/>
      <c r="O72" s="81"/>
      <c r="P72" s="81"/>
      <c r="Q72" s="81"/>
      <c r="R72" s="81"/>
      <c r="S72" s="81"/>
      <c r="T72" s="81"/>
      <c r="U72" s="81"/>
      <c r="V72" s="81"/>
      <c r="W72" s="81"/>
      <c r="X72" s="81"/>
      <c r="Y72" s="163"/>
    </row>
    <row r="73" spans="1:25" ht="15.5" x14ac:dyDescent="0.35">
      <c r="A73" s="67" t="s">
        <v>689</v>
      </c>
      <c r="B73" s="132" t="s">
        <v>771</v>
      </c>
      <c r="K73" s="81"/>
      <c r="L73" s="81"/>
      <c r="M73" s="81"/>
      <c r="N73" s="81"/>
      <c r="O73" s="81"/>
      <c r="P73" s="81"/>
      <c r="Q73" s="81"/>
      <c r="R73" s="81"/>
      <c r="S73" s="81"/>
      <c r="T73" s="81"/>
      <c r="U73" s="81"/>
      <c r="V73" s="81"/>
      <c r="W73" s="81"/>
      <c r="X73" s="81"/>
      <c r="Y73" s="163"/>
    </row>
    <row r="74" spans="1:25" ht="13" x14ac:dyDescent="0.3">
      <c r="B74" s="67" t="s">
        <v>771</v>
      </c>
      <c r="C74" s="67">
        <v>40</v>
      </c>
      <c r="D74" s="71" t="s">
        <v>614</v>
      </c>
      <c r="E74" s="71" t="s">
        <v>545</v>
      </c>
      <c r="F74" s="70">
        <v>17.5</v>
      </c>
      <c r="G74" s="70">
        <f>+F74*80*0.1</f>
        <v>140</v>
      </c>
      <c r="J74" s="81">
        <v>0</v>
      </c>
      <c r="K74" s="81">
        <f>SUM(G74:J74)*26</f>
        <v>3640</v>
      </c>
      <c r="L74" s="81"/>
      <c r="M74" s="81"/>
      <c r="N74" s="81">
        <f>+K74*$N$10</f>
        <v>225.68</v>
      </c>
      <c r="O74" s="81">
        <f>+K74*$O$10</f>
        <v>52.78</v>
      </c>
      <c r="P74" s="81">
        <f>SUM(+K74/100*$P$6)*$W$1*$W$2</f>
        <v>250.41744</v>
      </c>
      <c r="Q74" s="81"/>
      <c r="R74" s="81"/>
      <c r="S74" s="81"/>
      <c r="T74" s="81"/>
      <c r="U74" s="81"/>
      <c r="V74" s="81"/>
      <c r="W74" s="81"/>
      <c r="X74" s="81">
        <f t="shared" ref="X74:X82" si="30">SUM(K74:W74)</f>
        <v>4168.8774400000002</v>
      </c>
      <c r="Y74" s="163"/>
    </row>
    <row r="75" spans="1:25" ht="13" x14ac:dyDescent="0.3">
      <c r="B75" s="67" t="s">
        <v>771</v>
      </c>
      <c r="C75" s="67">
        <v>40</v>
      </c>
      <c r="D75" s="71" t="s">
        <v>609</v>
      </c>
      <c r="E75" s="71" t="s">
        <v>543</v>
      </c>
      <c r="F75" s="70">
        <v>20</v>
      </c>
      <c r="G75" s="70"/>
      <c r="H75" s="70">
        <f>+F75*70*0.1</f>
        <v>140</v>
      </c>
      <c r="J75" s="81"/>
      <c r="K75" s="81">
        <f t="shared" ref="K75:K82" si="31">SUM(G75:J75)*26</f>
        <v>3640</v>
      </c>
      <c r="L75" s="81"/>
      <c r="M75" s="81"/>
      <c r="N75" s="81">
        <f t="shared" ref="N75:N88" si="32">+K75*$N$10</f>
        <v>225.68</v>
      </c>
      <c r="O75" s="81">
        <f t="shared" ref="O75:O88" si="33">+K75*$O$10</f>
        <v>52.78</v>
      </c>
      <c r="P75" s="81">
        <f t="shared" ref="P75:P88" si="34">SUM(+K75/100*$P$6)*$W$1*$W$2</f>
        <v>250.41744</v>
      </c>
      <c r="Q75" s="81"/>
      <c r="R75" s="81"/>
      <c r="S75" s="81"/>
      <c r="T75" s="81"/>
      <c r="U75" s="81"/>
      <c r="V75" s="81"/>
      <c r="W75" s="81"/>
      <c r="X75" s="81">
        <f t="shared" si="30"/>
        <v>4168.8774400000002</v>
      </c>
      <c r="Y75" s="163"/>
    </row>
    <row r="76" spans="1:25" ht="13" x14ac:dyDescent="0.3">
      <c r="B76" s="67" t="s">
        <v>771</v>
      </c>
      <c r="C76" s="67">
        <v>40</v>
      </c>
      <c r="D76" s="71" t="s">
        <v>607</v>
      </c>
      <c r="E76" s="71" t="s">
        <v>605</v>
      </c>
      <c r="F76" s="70">
        <v>16</v>
      </c>
      <c r="G76" s="70">
        <f>+F76*80*0.1</f>
        <v>128</v>
      </c>
      <c r="K76" s="81">
        <f t="shared" si="31"/>
        <v>3328</v>
      </c>
      <c r="L76" s="81"/>
      <c r="M76" s="81"/>
      <c r="N76" s="81">
        <f t="shared" si="32"/>
        <v>206.33600000000001</v>
      </c>
      <c r="O76" s="81">
        <f t="shared" si="33"/>
        <v>48.256</v>
      </c>
      <c r="P76" s="81">
        <f t="shared" si="34"/>
        <v>228.95308800000001</v>
      </c>
      <c r="Q76" s="81"/>
      <c r="R76" s="81"/>
      <c r="S76" s="81"/>
      <c r="T76" s="81"/>
      <c r="U76" s="81"/>
      <c r="V76" s="81"/>
      <c r="W76" s="81"/>
      <c r="X76" s="81">
        <f t="shared" si="30"/>
        <v>3811.5450880000003</v>
      </c>
      <c r="Y76" s="163"/>
    </row>
    <row r="77" spans="1:25" ht="13" x14ac:dyDescent="0.3">
      <c r="B77" s="67" t="s">
        <v>771</v>
      </c>
      <c r="C77" s="67">
        <v>40</v>
      </c>
      <c r="D77" s="71" t="s">
        <v>755</v>
      </c>
      <c r="E77" s="71" t="s">
        <v>693</v>
      </c>
      <c r="F77" s="70">
        <v>17.75</v>
      </c>
      <c r="G77" s="70">
        <f t="shared" ref="G77:G82" si="35">+F77*80*0.1</f>
        <v>142</v>
      </c>
      <c r="K77" s="81">
        <f t="shared" si="31"/>
        <v>3692</v>
      </c>
      <c r="L77" s="81"/>
      <c r="M77" s="81"/>
      <c r="N77" s="81">
        <f t="shared" si="32"/>
        <v>228.904</v>
      </c>
      <c r="O77" s="81">
        <f t="shared" si="33"/>
        <v>53.534000000000006</v>
      </c>
      <c r="P77" s="81">
        <f t="shared" si="34"/>
        <v>253.99483200000003</v>
      </c>
      <c r="Q77" s="81"/>
      <c r="R77" s="81"/>
      <c r="S77" s="81"/>
      <c r="T77" s="81"/>
      <c r="U77" s="81"/>
      <c r="V77" s="81"/>
      <c r="W77" s="81"/>
      <c r="X77" s="81">
        <f t="shared" si="30"/>
        <v>4228.4328320000004</v>
      </c>
      <c r="Y77" s="163"/>
    </row>
    <row r="78" spans="1:25" ht="13" x14ac:dyDescent="0.3">
      <c r="B78" s="67" t="s">
        <v>771</v>
      </c>
      <c r="C78" s="67">
        <v>40</v>
      </c>
      <c r="D78" s="71" t="s">
        <v>767</v>
      </c>
      <c r="E78" s="71" t="s">
        <v>587</v>
      </c>
      <c r="F78" s="70">
        <v>18.75</v>
      </c>
      <c r="G78" s="70">
        <f t="shared" si="35"/>
        <v>150</v>
      </c>
      <c r="K78" s="81">
        <f t="shared" si="31"/>
        <v>3900</v>
      </c>
      <c r="L78" s="81"/>
      <c r="M78" s="81"/>
      <c r="N78" s="81">
        <f t="shared" si="32"/>
        <v>241.8</v>
      </c>
      <c r="O78" s="81">
        <f t="shared" si="33"/>
        <v>56.550000000000004</v>
      </c>
      <c r="P78" s="81">
        <f t="shared" si="34"/>
        <v>268.30439999999999</v>
      </c>
      <c r="Q78" s="81"/>
      <c r="R78" s="81"/>
      <c r="S78" s="81"/>
      <c r="T78" s="81"/>
      <c r="U78" s="81"/>
      <c r="V78" s="81"/>
      <c r="W78" s="81"/>
      <c r="X78" s="81">
        <f t="shared" si="30"/>
        <v>4466.6544000000004</v>
      </c>
      <c r="Y78" s="163"/>
    </row>
    <row r="79" spans="1:25" ht="13" x14ac:dyDescent="0.3">
      <c r="B79" s="67" t="s">
        <v>771</v>
      </c>
      <c r="C79" s="67">
        <v>40</v>
      </c>
      <c r="D79" s="71" t="s">
        <v>607</v>
      </c>
      <c r="E79" s="71" t="s">
        <v>588</v>
      </c>
      <c r="F79" s="70">
        <v>16</v>
      </c>
      <c r="G79" s="70">
        <f t="shared" si="35"/>
        <v>128</v>
      </c>
      <c r="K79" s="81">
        <f t="shared" si="31"/>
        <v>3328</v>
      </c>
      <c r="L79" s="81"/>
      <c r="M79" s="81"/>
      <c r="N79" s="81">
        <f t="shared" si="32"/>
        <v>206.33600000000001</v>
      </c>
      <c r="O79" s="81">
        <f t="shared" si="33"/>
        <v>48.256</v>
      </c>
      <c r="P79" s="81">
        <f t="shared" si="34"/>
        <v>228.95308800000001</v>
      </c>
      <c r="Q79" s="81"/>
      <c r="R79" s="81"/>
      <c r="S79" s="81"/>
      <c r="T79" s="81"/>
      <c r="U79" s="81"/>
      <c r="V79" s="81"/>
      <c r="W79" s="81"/>
      <c r="X79" s="81">
        <f t="shared" si="30"/>
        <v>3811.5450880000003</v>
      </c>
      <c r="Y79" s="163"/>
    </row>
    <row r="80" spans="1:25" ht="13" x14ac:dyDescent="0.3">
      <c r="B80" s="67" t="s">
        <v>771</v>
      </c>
      <c r="C80" s="67">
        <v>40</v>
      </c>
      <c r="D80" s="71" t="s">
        <v>607</v>
      </c>
      <c r="E80" s="71" t="s">
        <v>590</v>
      </c>
      <c r="F80" s="70">
        <v>16</v>
      </c>
      <c r="G80" s="70">
        <f t="shared" si="35"/>
        <v>128</v>
      </c>
      <c r="K80" s="81">
        <f t="shared" si="31"/>
        <v>3328</v>
      </c>
      <c r="L80" s="81"/>
      <c r="M80" s="81"/>
      <c r="N80" s="81">
        <f t="shared" si="32"/>
        <v>206.33600000000001</v>
      </c>
      <c r="O80" s="81">
        <f t="shared" si="33"/>
        <v>48.256</v>
      </c>
      <c r="P80" s="81">
        <f t="shared" si="34"/>
        <v>228.95308800000001</v>
      </c>
      <c r="Q80" s="81"/>
      <c r="R80" s="81"/>
      <c r="S80" s="81"/>
      <c r="T80" s="81"/>
      <c r="U80" s="81"/>
      <c r="V80" s="81"/>
      <c r="W80" s="81"/>
      <c r="X80" s="81">
        <f t="shared" si="30"/>
        <v>3811.5450880000003</v>
      </c>
      <c r="Y80" s="163"/>
    </row>
    <row r="81" spans="1:26" ht="13" x14ac:dyDescent="0.3">
      <c r="B81" s="67" t="s">
        <v>771</v>
      </c>
      <c r="C81" s="67">
        <v>40</v>
      </c>
      <c r="D81" s="71" t="s">
        <v>607</v>
      </c>
      <c r="E81" s="71" t="s">
        <v>694</v>
      </c>
      <c r="F81" s="70">
        <v>16</v>
      </c>
      <c r="G81" s="70">
        <f t="shared" si="35"/>
        <v>128</v>
      </c>
      <c r="K81" s="81">
        <f t="shared" si="31"/>
        <v>3328</v>
      </c>
      <c r="L81" s="81"/>
      <c r="M81" s="81"/>
      <c r="N81" s="81">
        <f t="shared" si="32"/>
        <v>206.33600000000001</v>
      </c>
      <c r="O81" s="81">
        <f t="shared" si="33"/>
        <v>48.256</v>
      </c>
      <c r="P81" s="81">
        <f t="shared" si="34"/>
        <v>228.95308800000001</v>
      </c>
      <c r="Q81" s="81"/>
      <c r="R81" s="81"/>
      <c r="S81" s="81"/>
      <c r="T81" s="81"/>
      <c r="U81" s="81"/>
      <c r="V81" s="81"/>
      <c r="W81" s="81"/>
      <c r="X81" s="81">
        <f t="shared" si="30"/>
        <v>3811.5450880000003</v>
      </c>
      <c r="Y81" s="163"/>
    </row>
    <row r="82" spans="1:26" ht="13" x14ac:dyDescent="0.3">
      <c r="B82" s="67" t="s">
        <v>771</v>
      </c>
      <c r="C82" s="67">
        <v>40</v>
      </c>
      <c r="D82" s="71" t="s">
        <v>615</v>
      </c>
      <c r="E82" s="71" t="s">
        <v>591</v>
      </c>
      <c r="F82" s="70">
        <v>20.5</v>
      </c>
      <c r="G82" s="70">
        <f t="shared" si="35"/>
        <v>164</v>
      </c>
      <c r="I82" s="68">
        <f>3*F82*1.5</f>
        <v>92.25</v>
      </c>
      <c r="K82" s="81">
        <f t="shared" si="31"/>
        <v>6662.5</v>
      </c>
      <c r="L82" s="81"/>
      <c r="M82" s="81"/>
      <c r="N82" s="81">
        <f t="shared" si="32"/>
        <v>413.07499999999999</v>
      </c>
      <c r="O82" s="81">
        <f t="shared" si="33"/>
        <v>96.606250000000003</v>
      </c>
      <c r="P82" s="81">
        <f t="shared" si="34"/>
        <v>458.35335000000009</v>
      </c>
      <c r="Q82" s="81"/>
      <c r="R82" s="81"/>
      <c r="S82" s="81"/>
      <c r="T82" s="81"/>
      <c r="U82" s="81"/>
      <c r="V82" s="81"/>
      <c r="W82" s="81"/>
      <c r="X82" s="81">
        <f t="shared" si="30"/>
        <v>7630.5346</v>
      </c>
      <c r="Y82" s="163"/>
    </row>
    <row r="83" spans="1:26" ht="13" x14ac:dyDescent="0.3">
      <c r="A83" s="83" t="s">
        <v>379</v>
      </c>
      <c r="B83" s="84"/>
      <c r="C83" s="84"/>
      <c r="D83" s="84"/>
      <c r="E83" s="84"/>
      <c r="F83" s="139">
        <f>SUM(F74:F82)</f>
        <v>158.5</v>
      </c>
      <c r="G83" s="139">
        <f t="shared" ref="G83:X83" si="36">SUM(G74:G82)</f>
        <v>1108</v>
      </c>
      <c r="H83" s="139">
        <f t="shared" si="36"/>
        <v>140</v>
      </c>
      <c r="I83" s="139">
        <f t="shared" si="36"/>
        <v>92.25</v>
      </c>
      <c r="J83" s="139">
        <f t="shared" si="36"/>
        <v>0</v>
      </c>
      <c r="K83" s="139">
        <f t="shared" si="36"/>
        <v>34846.5</v>
      </c>
      <c r="L83" s="139">
        <f t="shared" si="36"/>
        <v>0</v>
      </c>
      <c r="M83" s="139">
        <f t="shared" si="36"/>
        <v>0</v>
      </c>
      <c r="N83" s="139">
        <f t="shared" si="36"/>
        <v>2160.4830000000002</v>
      </c>
      <c r="O83" s="139">
        <f t="shared" si="36"/>
        <v>505.27424999999999</v>
      </c>
      <c r="P83" s="139">
        <f t="shared" si="36"/>
        <v>2397.299814</v>
      </c>
      <c r="Q83" s="139">
        <f t="shared" si="36"/>
        <v>0</v>
      </c>
      <c r="R83" s="139">
        <f t="shared" si="36"/>
        <v>0</v>
      </c>
      <c r="S83" s="139">
        <f t="shared" si="36"/>
        <v>0</v>
      </c>
      <c r="T83" s="139">
        <f t="shared" si="36"/>
        <v>0</v>
      </c>
      <c r="U83" s="139">
        <f t="shared" si="36"/>
        <v>0</v>
      </c>
      <c r="V83" s="139">
        <f t="shared" si="36"/>
        <v>0</v>
      </c>
      <c r="W83" s="139">
        <f t="shared" si="36"/>
        <v>0</v>
      </c>
      <c r="X83" s="139">
        <f t="shared" si="36"/>
        <v>39909.557064000001</v>
      </c>
      <c r="Y83" s="163">
        <f t="shared" ref="Y83:Y160" si="37">X83-K83</f>
        <v>5063.0570640000005</v>
      </c>
    </row>
    <row r="84" spans="1:26" ht="13" x14ac:dyDescent="0.3">
      <c r="A84" s="67" t="s">
        <v>362</v>
      </c>
      <c r="F84" s="68">
        <v>0</v>
      </c>
      <c r="K84" s="88">
        <f t="shared" ref="K84:M84" si="38">+K83*$J$2</f>
        <v>696.93000000000006</v>
      </c>
      <c r="L84" s="88">
        <f t="shared" ref="L84:L87" si="39">+K84*$L$10</f>
        <v>84.398223000000002</v>
      </c>
      <c r="M84" s="88">
        <f t="shared" si="38"/>
        <v>0</v>
      </c>
      <c r="N84" s="88">
        <f t="shared" si="32"/>
        <v>43.209660000000007</v>
      </c>
      <c r="O84" s="88">
        <f t="shared" si="33"/>
        <v>10.105485000000002</v>
      </c>
      <c r="P84" s="88">
        <f t="shared" si="34"/>
        <v>47.94599628000001</v>
      </c>
      <c r="Q84" s="88"/>
      <c r="R84" s="88"/>
      <c r="S84" s="88"/>
      <c r="T84" s="88"/>
      <c r="U84" s="88"/>
      <c r="V84" s="88"/>
      <c r="W84" s="88"/>
      <c r="X84" s="88">
        <f>SUM(K84:W84)</f>
        <v>882.58936428000015</v>
      </c>
      <c r="Y84" s="163"/>
    </row>
    <row r="85" spans="1:26" ht="13" x14ac:dyDescent="0.3">
      <c r="A85" s="67" t="s">
        <v>363</v>
      </c>
      <c r="K85" s="88">
        <f t="shared" ref="K85:M85" si="40">+K83*$J$2</f>
        <v>696.93000000000006</v>
      </c>
      <c r="L85" s="88">
        <f t="shared" si="39"/>
        <v>84.398223000000002</v>
      </c>
      <c r="M85" s="88">
        <f t="shared" si="40"/>
        <v>0</v>
      </c>
      <c r="N85" s="88">
        <f t="shared" si="32"/>
        <v>43.209660000000007</v>
      </c>
      <c r="O85" s="88">
        <f t="shared" si="33"/>
        <v>10.105485000000002</v>
      </c>
      <c r="P85" s="88">
        <f t="shared" si="34"/>
        <v>47.94599628000001</v>
      </c>
      <c r="Q85" s="88"/>
      <c r="R85" s="88"/>
      <c r="S85" s="88"/>
      <c r="T85" s="88"/>
      <c r="U85" s="88"/>
      <c r="V85" s="88"/>
      <c r="W85" s="88"/>
      <c r="X85" s="88">
        <f>SUM(K85:W85)</f>
        <v>882.58936428000015</v>
      </c>
      <c r="Y85" s="163"/>
    </row>
    <row r="86" spans="1:26" ht="13" x14ac:dyDescent="0.3">
      <c r="K86" s="81"/>
      <c r="L86" s="81">
        <f t="shared" si="39"/>
        <v>0</v>
      </c>
      <c r="M86" s="81"/>
      <c r="N86" s="81">
        <f t="shared" si="32"/>
        <v>0</v>
      </c>
      <c r="O86" s="81">
        <f t="shared" si="33"/>
        <v>0</v>
      </c>
      <c r="P86" s="81">
        <f t="shared" si="34"/>
        <v>0</v>
      </c>
      <c r="Q86" s="81"/>
      <c r="R86" s="81"/>
      <c r="S86" s="81"/>
      <c r="T86" s="81"/>
      <c r="U86" s="81"/>
      <c r="V86" s="81"/>
      <c r="W86" s="81"/>
      <c r="X86" s="81"/>
      <c r="Y86" s="163"/>
    </row>
    <row r="87" spans="1:26" ht="15.5" x14ac:dyDescent="0.35">
      <c r="B87" s="446" t="s">
        <v>751</v>
      </c>
      <c r="C87" s="446"/>
      <c r="K87" s="81"/>
      <c r="L87" s="81">
        <f t="shared" si="39"/>
        <v>0</v>
      </c>
      <c r="M87" s="81"/>
      <c r="N87" s="81">
        <f t="shared" si="32"/>
        <v>0</v>
      </c>
      <c r="O87" s="81">
        <f t="shared" si="33"/>
        <v>0</v>
      </c>
      <c r="P87" s="81">
        <f t="shared" si="34"/>
        <v>0</v>
      </c>
      <c r="Q87" s="81"/>
      <c r="R87" s="81"/>
      <c r="S87" s="81"/>
      <c r="T87" s="81"/>
      <c r="U87" s="81"/>
      <c r="V87" s="81"/>
      <c r="W87" s="81"/>
      <c r="X87" s="81"/>
      <c r="Y87" s="163"/>
    </row>
    <row r="88" spans="1:26" ht="13" x14ac:dyDescent="0.3">
      <c r="B88" s="67" t="s">
        <v>752</v>
      </c>
      <c r="C88" s="67">
        <v>43</v>
      </c>
      <c r="D88" s="71" t="s">
        <v>753</v>
      </c>
      <c r="E88" s="71" t="s">
        <v>596</v>
      </c>
      <c r="F88" s="70">
        <v>16</v>
      </c>
      <c r="G88" s="70">
        <f>+F88*40</f>
        <v>640</v>
      </c>
      <c r="K88" s="81">
        <f>SUM(G88:J88)*26</f>
        <v>16640</v>
      </c>
      <c r="L88" s="81"/>
      <c r="M88" s="81">
        <v>0</v>
      </c>
      <c r="N88" s="81">
        <f t="shared" si="32"/>
        <v>1031.68</v>
      </c>
      <c r="O88" s="81">
        <f t="shared" si="33"/>
        <v>241.28</v>
      </c>
      <c r="P88" s="81">
        <f t="shared" si="34"/>
        <v>1144.7654400000001</v>
      </c>
      <c r="Q88" s="81"/>
      <c r="R88" s="81"/>
      <c r="S88" s="81"/>
      <c r="T88" s="81"/>
      <c r="U88" s="81"/>
      <c r="V88" s="81"/>
      <c r="W88" s="81"/>
      <c r="X88" s="81">
        <f>SUM(K88:W88)</f>
        <v>19057.725439999998</v>
      </c>
      <c r="Y88" s="163">
        <f t="shared" si="37"/>
        <v>2417.7254399999983</v>
      </c>
    </row>
    <row r="89" spans="1:26" ht="13" x14ac:dyDescent="0.3">
      <c r="A89" s="83" t="s">
        <v>754</v>
      </c>
      <c r="B89" s="84"/>
      <c r="C89" s="84"/>
      <c r="D89" s="84"/>
      <c r="E89" s="84"/>
      <c r="F89" s="164">
        <f>SUM(F88)</f>
        <v>16</v>
      </c>
      <c r="G89" s="164">
        <f>SUM(G88)</f>
        <v>640</v>
      </c>
      <c r="H89" s="84"/>
      <c r="I89" s="84"/>
      <c r="J89" s="84"/>
      <c r="K89" s="138">
        <f>SUM(K88)</f>
        <v>16640</v>
      </c>
      <c r="L89" s="138">
        <f t="shared" ref="L89:W89" si="41">SUM(L88)</f>
        <v>0</v>
      </c>
      <c r="M89" s="138">
        <f t="shared" si="41"/>
        <v>0</v>
      </c>
      <c r="N89" s="138">
        <f t="shared" si="41"/>
        <v>1031.68</v>
      </c>
      <c r="O89" s="138">
        <f t="shared" si="41"/>
        <v>241.28</v>
      </c>
      <c r="P89" s="138">
        <f t="shared" si="41"/>
        <v>1144.7654400000001</v>
      </c>
      <c r="Q89" s="138">
        <f t="shared" si="41"/>
        <v>0</v>
      </c>
      <c r="R89" s="138">
        <f t="shared" si="41"/>
        <v>0</v>
      </c>
      <c r="S89" s="138">
        <f t="shared" si="41"/>
        <v>0</v>
      </c>
      <c r="T89" s="138">
        <f t="shared" si="41"/>
        <v>0</v>
      </c>
      <c r="U89" s="138">
        <f t="shared" si="41"/>
        <v>0</v>
      </c>
      <c r="V89" s="138">
        <f t="shared" si="41"/>
        <v>0</v>
      </c>
      <c r="W89" s="138">
        <f t="shared" si="41"/>
        <v>0</v>
      </c>
      <c r="X89" s="138">
        <f>SUM(K89:W89)</f>
        <v>19057.725439999998</v>
      </c>
      <c r="Y89" s="163">
        <f t="shared" si="37"/>
        <v>2417.7254399999983</v>
      </c>
    </row>
    <row r="90" spans="1:26" ht="13" x14ac:dyDescent="0.3">
      <c r="A90" s="67" t="s">
        <v>362</v>
      </c>
      <c r="K90" s="81"/>
      <c r="L90" s="81"/>
      <c r="M90" s="81"/>
      <c r="N90" s="81"/>
      <c r="O90" s="81"/>
      <c r="P90" s="81"/>
      <c r="Q90" s="81"/>
      <c r="R90" s="88"/>
      <c r="S90" s="88"/>
      <c r="T90" s="88"/>
      <c r="U90" s="88"/>
      <c r="V90" s="88"/>
      <c r="W90" s="88"/>
      <c r="X90" s="88"/>
      <c r="Y90" s="163"/>
    </row>
    <row r="91" spans="1:26" ht="13" x14ac:dyDescent="0.3">
      <c r="A91" s="67" t="s">
        <v>363</v>
      </c>
      <c r="K91" s="81"/>
      <c r="L91" s="81"/>
      <c r="M91" s="81"/>
      <c r="N91" s="81"/>
      <c r="O91" s="81"/>
      <c r="P91" s="81"/>
      <c r="Q91" s="81"/>
      <c r="R91" s="81"/>
      <c r="S91" s="81"/>
      <c r="T91" s="81"/>
      <c r="U91" s="81"/>
      <c r="V91" s="81"/>
      <c r="W91" s="81"/>
      <c r="X91" s="81"/>
      <c r="Y91" s="163"/>
    </row>
    <row r="92" spans="1:26" ht="13" x14ac:dyDescent="0.3">
      <c r="K92" s="81"/>
      <c r="L92" s="81"/>
      <c r="M92" s="81"/>
      <c r="N92" s="81"/>
      <c r="O92" s="81"/>
      <c r="P92" s="81"/>
      <c r="Q92" s="81"/>
      <c r="R92" s="81"/>
      <c r="S92" s="81"/>
      <c r="T92" s="81"/>
      <c r="U92" s="81"/>
      <c r="V92" s="81"/>
      <c r="W92" s="81"/>
      <c r="X92" s="81"/>
      <c r="Y92" s="163"/>
    </row>
    <row r="93" spans="1:26" s="166" customFormat="1" ht="13" x14ac:dyDescent="0.3">
      <c r="A93" s="166" t="s">
        <v>285</v>
      </c>
      <c r="G93" s="167">
        <f t="shared" ref="G93:X93" si="42">G89+G83+G69+G47+G37+G30+G18</f>
        <v>38141.259999999995</v>
      </c>
      <c r="H93" s="167">
        <f t="shared" si="42"/>
        <v>7398.16</v>
      </c>
      <c r="I93" s="167">
        <f t="shared" si="42"/>
        <v>953.25</v>
      </c>
      <c r="J93" s="167">
        <f t="shared" si="42"/>
        <v>0</v>
      </c>
      <c r="K93" s="167">
        <f t="shared" si="42"/>
        <v>569063.91999999993</v>
      </c>
      <c r="L93" s="167">
        <f t="shared" si="42"/>
        <v>0</v>
      </c>
      <c r="M93" s="167">
        <f t="shared" si="42"/>
        <v>135495.31319999998</v>
      </c>
      <c r="N93" s="167">
        <f t="shared" si="42"/>
        <v>35281.963040000002</v>
      </c>
      <c r="O93" s="167">
        <f t="shared" si="42"/>
        <v>8251.4268400000001</v>
      </c>
      <c r="P93" s="167">
        <f t="shared" si="42"/>
        <v>22430.476316976001</v>
      </c>
      <c r="Q93" s="167">
        <f t="shared" si="42"/>
        <v>0</v>
      </c>
      <c r="R93" s="167">
        <f t="shared" si="42"/>
        <v>0</v>
      </c>
      <c r="S93" s="167">
        <f t="shared" si="42"/>
        <v>0</v>
      </c>
      <c r="T93" s="167">
        <f t="shared" si="42"/>
        <v>0</v>
      </c>
      <c r="U93" s="167">
        <f t="shared" si="42"/>
        <v>0</v>
      </c>
      <c r="V93" s="167">
        <f t="shared" si="42"/>
        <v>0</v>
      </c>
      <c r="W93" s="167">
        <f t="shared" si="42"/>
        <v>0</v>
      </c>
      <c r="X93" s="167">
        <f t="shared" si="42"/>
        <v>770523.09939697594</v>
      </c>
      <c r="Y93" s="167">
        <f t="shared" si="37"/>
        <v>201459.17939697602</v>
      </c>
    </row>
    <row r="94" spans="1:26" ht="13" x14ac:dyDescent="0.3">
      <c r="A94" s="67" t="s">
        <v>362</v>
      </c>
      <c r="K94" s="88"/>
      <c r="L94" s="88"/>
      <c r="M94" s="88"/>
      <c r="N94" s="88"/>
      <c r="O94" s="88"/>
      <c r="P94" s="88"/>
      <c r="Q94" s="88"/>
      <c r="R94" s="88"/>
      <c r="S94" s="88"/>
      <c r="T94" s="88"/>
      <c r="U94" s="88"/>
      <c r="V94" s="88"/>
      <c r="W94" s="88"/>
      <c r="X94" s="88"/>
      <c r="Y94" s="163"/>
      <c r="Z94" s="81"/>
    </row>
    <row r="95" spans="1:26" ht="13" x14ac:dyDescent="0.3">
      <c r="A95" s="67" t="s">
        <v>363</v>
      </c>
      <c r="K95" s="88"/>
      <c r="L95" s="88"/>
      <c r="M95" s="88"/>
      <c r="N95" s="88"/>
      <c r="O95" s="88"/>
      <c r="P95" s="88"/>
      <c r="Q95" s="88"/>
      <c r="R95" s="88"/>
      <c r="S95" s="88"/>
      <c r="T95" s="88"/>
      <c r="U95" s="88"/>
      <c r="V95" s="88"/>
      <c r="W95" s="88"/>
      <c r="X95" s="88"/>
      <c r="Y95" s="163"/>
    </row>
    <row r="96" spans="1:26" ht="13" x14ac:dyDescent="0.3">
      <c r="K96" s="88"/>
      <c r="L96" s="88"/>
      <c r="M96" s="88"/>
      <c r="N96" s="88"/>
      <c r="O96" s="88"/>
      <c r="P96" s="88"/>
      <c r="Q96" s="88"/>
      <c r="R96" s="88"/>
      <c r="S96" s="88"/>
      <c r="T96" s="88"/>
      <c r="U96" s="88"/>
      <c r="V96" s="88"/>
      <c r="W96" s="88"/>
      <c r="X96" s="88"/>
      <c r="Y96" s="163"/>
    </row>
    <row r="97" spans="1:26" ht="13" x14ac:dyDescent="0.3">
      <c r="K97" s="81"/>
      <c r="L97" s="81"/>
      <c r="M97" s="81"/>
      <c r="N97" s="81"/>
      <c r="O97" s="81"/>
      <c r="P97" s="81"/>
      <c r="Q97" s="81"/>
      <c r="R97" s="81"/>
      <c r="S97" s="81"/>
      <c r="T97" s="81"/>
      <c r="U97" s="81"/>
      <c r="V97" s="81"/>
      <c r="W97" s="81"/>
      <c r="X97" s="81"/>
      <c r="Y97" s="163"/>
    </row>
    <row r="98" spans="1:26" ht="13" x14ac:dyDescent="0.3">
      <c r="A98" s="80" t="s">
        <v>651</v>
      </c>
      <c r="B98" s="80" t="s">
        <v>608</v>
      </c>
      <c r="K98" s="81"/>
      <c r="L98" s="81"/>
      <c r="M98" s="81"/>
      <c r="N98" s="81"/>
      <c r="O98" s="81"/>
      <c r="P98" s="81"/>
      <c r="Q98" s="81"/>
      <c r="R98" s="81"/>
      <c r="S98" s="81"/>
      <c r="T98" s="81"/>
      <c r="U98" s="81"/>
      <c r="V98" s="81"/>
      <c r="W98" s="81"/>
      <c r="X98" s="81"/>
      <c r="Y98" s="163"/>
    </row>
    <row r="99" spans="1:26" ht="13" x14ac:dyDescent="0.3">
      <c r="A99" s="80"/>
      <c r="B99" s="67" t="s">
        <v>550</v>
      </c>
      <c r="C99" s="67">
        <v>40</v>
      </c>
      <c r="D99" s="71" t="s">
        <v>613</v>
      </c>
      <c r="E99" s="71" t="s">
        <v>604</v>
      </c>
      <c r="F99" s="70">
        <v>30.77</v>
      </c>
      <c r="G99" s="70">
        <f>+F99*80*0.3</f>
        <v>738.4799999999999</v>
      </c>
      <c r="K99" s="81">
        <f>SUM(G99:J99)*26</f>
        <v>19200.479999999996</v>
      </c>
      <c r="L99" s="81"/>
      <c r="M99" s="81"/>
      <c r="N99" s="81">
        <f>+K99*$N$10</f>
        <v>1190.4297599999998</v>
      </c>
      <c r="O99" s="81">
        <f>+K99*$O$10</f>
        <v>278.40695999999997</v>
      </c>
      <c r="P99" s="81">
        <f>SUM(+K99/100*$P$5)*$W$1*$W$2</f>
        <v>721.26219110399984</v>
      </c>
      <c r="Q99" s="81"/>
      <c r="R99" s="81"/>
      <c r="S99" s="81"/>
      <c r="T99" s="81"/>
      <c r="U99" s="81"/>
      <c r="V99" s="81"/>
      <c r="W99" s="81"/>
      <c r="X99" s="81">
        <f>SUM(K99:W99)</f>
        <v>21390.578911103996</v>
      </c>
      <c r="Y99" s="163"/>
    </row>
    <row r="100" spans="1:26" ht="13" x14ac:dyDescent="0.3">
      <c r="A100" s="80"/>
      <c r="B100" s="67" t="s">
        <v>550</v>
      </c>
      <c r="C100" s="67">
        <v>40</v>
      </c>
      <c r="D100" s="71" t="s">
        <v>612</v>
      </c>
      <c r="E100" s="71" t="s">
        <v>596</v>
      </c>
      <c r="F100" s="70">
        <v>21.63</v>
      </c>
      <c r="G100" s="70">
        <f>+F100*80*0.3</f>
        <v>519.11999999999989</v>
      </c>
      <c r="K100" s="81">
        <f t="shared" ref="K100:K108" si="43">SUM(G100:J100)*26</f>
        <v>13497.119999999997</v>
      </c>
      <c r="L100" s="81"/>
      <c r="M100" s="81"/>
      <c r="N100" s="81">
        <f t="shared" ref="N100:N108" si="44">+K100*$N$10</f>
        <v>836.82143999999982</v>
      </c>
      <c r="O100" s="81">
        <f t="shared" ref="O100:O108" si="45">+K100*$O$10</f>
        <v>195.70823999999996</v>
      </c>
      <c r="P100" s="81">
        <f t="shared" ref="P100:P108" si="46">SUM(+K100/100*$P$5)*$W$1*$W$2</f>
        <v>507.01661337599995</v>
      </c>
      <c r="Q100" s="81"/>
      <c r="R100" s="81"/>
      <c r="S100" s="81"/>
      <c r="T100" s="81"/>
      <c r="U100" s="81"/>
      <c r="V100" s="81"/>
      <c r="W100" s="81"/>
      <c r="X100" s="81">
        <f t="shared" ref="X100:X108" si="47">SUM(K100:W100)</f>
        <v>15036.666293375996</v>
      </c>
      <c r="Y100" s="163"/>
    </row>
    <row r="101" spans="1:26" ht="13" x14ac:dyDescent="0.3">
      <c r="A101" s="80"/>
      <c r="B101" s="67" t="s">
        <v>550</v>
      </c>
      <c r="C101" s="67">
        <v>40</v>
      </c>
      <c r="D101" s="71" t="s">
        <v>609</v>
      </c>
      <c r="E101" s="71" t="s">
        <v>543</v>
      </c>
      <c r="F101" s="70">
        <v>20</v>
      </c>
      <c r="G101" s="70"/>
      <c r="H101" s="70">
        <f>+F101*70*0.2</f>
        <v>280</v>
      </c>
      <c r="K101" s="81">
        <f t="shared" si="43"/>
        <v>7280</v>
      </c>
      <c r="L101" s="81"/>
      <c r="M101" s="81"/>
      <c r="N101" s="81">
        <f t="shared" si="44"/>
        <v>451.36</v>
      </c>
      <c r="O101" s="81">
        <f t="shared" si="45"/>
        <v>105.56</v>
      </c>
      <c r="P101" s="81">
        <f t="shared" si="46"/>
        <v>273.471744</v>
      </c>
      <c r="Q101" s="81"/>
      <c r="R101" s="81"/>
      <c r="S101" s="81"/>
      <c r="T101" s="81"/>
      <c r="U101" s="81"/>
      <c r="V101" s="81"/>
      <c r="W101" s="81"/>
      <c r="X101" s="81">
        <f t="shared" si="47"/>
        <v>8110.3917440000005</v>
      </c>
      <c r="Y101" s="163"/>
    </row>
    <row r="102" spans="1:26" ht="13" x14ac:dyDescent="0.3">
      <c r="B102" s="67" t="s">
        <v>550</v>
      </c>
      <c r="C102" s="67">
        <v>40</v>
      </c>
      <c r="D102" s="71" t="s">
        <v>607</v>
      </c>
      <c r="E102" s="71" t="s">
        <v>605</v>
      </c>
      <c r="F102" s="70">
        <v>16</v>
      </c>
      <c r="G102" s="70">
        <f>+F102*80*0.25</f>
        <v>320</v>
      </c>
      <c r="K102" s="81">
        <f t="shared" si="43"/>
        <v>8320</v>
      </c>
      <c r="L102" s="81"/>
      <c r="M102" s="81"/>
      <c r="N102" s="81">
        <f t="shared" si="44"/>
        <v>515.84</v>
      </c>
      <c r="O102" s="81">
        <f t="shared" si="45"/>
        <v>120.64</v>
      </c>
      <c r="P102" s="81">
        <f t="shared" si="46"/>
        <v>312.53913600000004</v>
      </c>
      <c r="Q102" s="81"/>
      <c r="R102" s="81"/>
      <c r="S102" s="81"/>
      <c r="T102" s="81"/>
      <c r="U102" s="81"/>
      <c r="V102" s="81"/>
      <c r="W102" s="81"/>
      <c r="X102" s="81">
        <f t="shared" si="47"/>
        <v>9269.019135999999</v>
      </c>
      <c r="Y102" s="163"/>
    </row>
    <row r="103" spans="1:26" ht="13" x14ac:dyDescent="0.3">
      <c r="B103" s="67" t="s">
        <v>550</v>
      </c>
      <c r="C103" s="67">
        <v>40</v>
      </c>
      <c r="D103" s="71" t="s">
        <v>755</v>
      </c>
      <c r="E103" s="71" t="s">
        <v>693</v>
      </c>
      <c r="F103" s="70">
        <v>17.75</v>
      </c>
      <c r="G103" s="70">
        <f t="shared" ref="G103:G108" si="48">+F103*80*0.25</f>
        <v>355</v>
      </c>
      <c r="K103" s="81">
        <f t="shared" si="43"/>
        <v>9230</v>
      </c>
      <c r="L103" s="81"/>
      <c r="M103" s="81"/>
      <c r="N103" s="81">
        <f t="shared" si="44"/>
        <v>572.26</v>
      </c>
      <c r="O103" s="81">
        <f t="shared" si="45"/>
        <v>133.83500000000001</v>
      </c>
      <c r="P103" s="81">
        <f t="shared" si="46"/>
        <v>346.72310400000003</v>
      </c>
      <c r="Q103" s="81"/>
      <c r="R103" s="81"/>
      <c r="S103" s="81"/>
      <c r="T103" s="81"/>
      <c r="U103" s="81"/>
      <c r="V103" s="81"/>
      <c r="W103" s="81"/>
      <c r="X103" s="81">
        <f t="shared" si="47"/>
        <v>10282.818104</v>
      </c>
      <c r="Y103" s="163"/>
    </row>
    <row r="104" spans="1:26" ht="13" x14ac:dyDescent="0.3">
      <c r="B104" s="67" t="s">
        <v>550</v>
      </c>
      <c r="C104" s="67">
        <v>40</v>
      </c>
      <c r="D104" s="71" t="s">
        <v>767</v>
      </c>
      <c r="E104" s="71" t="s">
        <v>587</v>
      </c>
      <c r="F104" s="70">
        <v>18.75</v>
      </c>
      <c r="G104" s="70">
        <f t="shared" si="48"/>
        <v>375</v>
      </c>
      <c r="K104" s="81">
        <f t="shared" si="43"/>
        <v>9750</v>
      </c>
      <c r="L104" s="81"/>
      <c r="M104" s="81"/>
      <c r="N104" s="81">
        <f t="shared" si="44"/>
        <v>604.5</v>
      </c>
      <c r="O104" s="81">
        <f t="shared" si="45"/>
        <v>141.375</v>
      </c>
      <c r="P104" s="81">
        <f t="shared" si="46"/>
        <v>366.2568</v>
      </c>
      <c r="Q104" s="81"/>
      <c r="R104" s="81"/>
      <c r="S104" s="81"/>
      <c r="T104" s="81"/>
      <c r="U104" s="81"/>
      <c r="V104" s="81"/>
      <c r="W104" s="81"/>
      <c r="X104" s="81">
        <f t="shared" si="47"/>
        <v>10862.131799999999</v>
      </c>
      <c r="Y104" s="163"/>
    </row>
    <row r="105" spans="1:26" ht="13" x14ac:dyDescent="0.3">
      <c r="B105" s="67" t="s">
        <v>550</v>
      </c>
      <c r="C105" s="67">
        <v>40</v>
      </c>
      <c r="D105" s="71" t="s">
        <v>607</v>
      </c>
      <c r="E105" s="71" t="s">
        <v>588</v>
      </c>
      <c r="F105" s="70">
        <v>16</v>
      </c>
      <c r="G105" s="70">
        <f t="shared" si="48"/>
        <v>320</v>
      </c>
      <c r="K105" s="81">
        <f t="shared" si="43"/>
        <v>8320</v>
      </c>
      <c r="L105" s="81"/>
      <c r="M105" s="81"/>
      <c r="N105" s="81">
        <f t="shared" si="44"/>
        <v>515.84</v>
      </c>
      <c r="O105" s="81">
        <f t="shared" si="45"/>
        <v>120.64</v>
      </c>
      <c r="P105" s="81">
        <f t="shared" si="46"/>
        <v>312.53913600000004</v>
      </c>
      <c r="Q105" s="81"/>
      <c r="R105" s="81"/>
      <c r="S105" s="81"/>
      <c r="T105" s="81"/>
      <c r="U105" s="81"/>
      <c r="V105" s="81"/>
      <c r="W105" s="81"/>
      <c r="X105" s="81">
        <f t="shared" si="47"/>
        <v>9269.019135999999</v>
      </c>
      <c r="Y105" s="163"/>
    </row>
    <row r="106" spans="1:26" ht="13" x14ac:dyDescent="0.3">
      <c r="B106" s="67" t="s">
        <v>550</v>
      </c>
      <c r="C106" s="67">
        <v>40</v>
      </c>
      <c r="D106" s="71" t="s">
        <v>607</v>
      </c>
      <c r="E106" s="71" t="s">
        <v>590</v>
      </c>
      <c r="F106" s="70">
        <v>16</v>
      </c>
      <c r="G106" s="70">
        <f t="shared" si="48"/>
        <v>320</v>
      </c>
      <c r="K106" s="81">
        <f t="shared" si="43"/>
        <v>8320</v>
      </c>
      <c r="L106" s="81"/>
      <c r="M106" s="81"/>
      <c r="N106" s="81">
        <f t="shared" si="44"/>
        <v>515.84</v>
      </c>
      <c r="O106" s="81">
        <f t="shared" si="45"/>
        <v>120.64</v>
      </c>
      <c r="P106" s="81">
        <f t="shared" si="46"/>
        <v>312.53913600000004</v>
      </c>
      <c r="Q106" s="81"/>
      <c r="R106" s="81"/>
      <c r="S106" s="81"/>
      <c r="T106" s="81"/>
      <c r="U106" s="81"/>
      <c r="V106" s="81"/>
      <c r="W106" s="81"/>
      <c r="X106" s="81">
        <f t="shared" si="47"/>
        <v>9269.019135999999</v>
      </c>
      <c r="Y106" s="163"/>
    </row>
    <row r="107" spans="1:26" ht="13" x14ac:dyDescent="0.3">
      <c r="B107" s="67" t="s">
        <v>550</v>
      </c>
      <c r="C107" s="67">
        <v>40</v>
      </c>
      <c r="D107" s="71" t="s">
        <v>607</v>
      </c>
      <c r="E107" s="71" t="s">
        <v>694</v>
      </c>
      <c r="F107" s="70">
        <v>16</v>
      </c>
      <c r="G107" s="70">
        <f t="shared" si="48"/>
        <v>320</v>
      </c>
      <c r="K107" s="81">
        <f t="shared" si="43"/>
        <v>8320</v>
      </c>
      <c r="L107" s="81"/>
      <c r="M107" s="81"/>
      <c r="N107" s="81">
        <f t="shared" si="44"/>
        <v>515.84</v>
      </c>
      <c r="O107" s="81">
        <f t="shared" si="45"/>
        <v>120.64</v>
      </c>
      <c r="P107" s="81">
        <f t="shared" si="46"/>
        <v>312.53913600000004</v>
      </c>
      <c r="Q107" s="81"/>
      <c r="R107" s="81"/>
      <c r="S107" s="81"/>
      <c r="T107" s="81"/>
      <c r="U107" s="81"/>
      <c r="V107" s="81"/>
      <c r="W107" s="81"/>
      <c r="X107" s="81">
        <f t="shared" si="47"/>
        <v>9269.019135999999</v>
      </c>
      <c r="Y107" s="163"/>
    </row>
    <row r="108" spans="1:26" ht="13" x14ac:dyDescent="0.3">
      <c r="B108" s="67" t="s">
        <v>550</v>
      </c>
      <c r="C108" s="67">
        <v>40</v>
      </c>
      <c r="D108" s="71" t="s">
        <v>615</v>
      </c>
      <c r="E108" s="71" t="s">
        <v>591</v>
      </c>
      <c r="F108" s="70">
        <v>20.5</v>
      </c>
      <c r="G108" s="70">
        <f t="shared" si="48"/>
        <v>410</v>
      </c>
      <c r="I108" s="68">
        <f>3*F108*1.5</f>
        <v>92.25</v>
      </c>
      <c r="K108" s="81">
        <f t="shared" si="43"/>
        <v>13058.5</v>
      </c>
      <c r="L108" s="81"/>
      <c r="M108" s="81"/>
      <c r="N108" s="81">
        <f t="shared" si="44"/>
        <v>809.62699999999995</v>
      </c>
      <c r="O108" s="81">
        <f t="shared" si="45"/>
        <v>189.34825000000001</v>
      </c>
      <c r="P108" s="81">
        <f t="shared" si="46"/>
        <v>490.53994080000007</v>
      </c>
      <c r="Q108" s="81"/>
      <c r="R108" s="81"/>
      <c r="S108" s="81"/>
      <c r="T108" s="81"/>
      <c r="U108" s="81"/>
      <c r="V108" s="81"/>
      <c r="W108" s="81"/>
      <c r="X108" s="81">
        <f t="shared" si="47"/>
        <v>14548.015190799999</v>
      </c>
      <c r="Y108" s="163"/>
      <c r="Z108" s="68"/>
    </row>
    <row r="109" spans="1:26" ht="13" x14ac:dyDescent="0.3">
      <c r="A109" s="83" t="s">
        <v>377</v>
      </c>
      <c r="B109" s="84"/>
      <c r="C109" s="84"/>
      <c r="D109" s="84"/>
      <c r="E109" s="84"/>
      <c r="F109" s="139">
        <f>SUM(F99:F108)</f>
        <v>193.4</v>
      </c>
      <c r="G109" s="139">
        <f>SUM(G99:G108)</f>
        <v>3677.6</v>
      </c>
      <c r="H109" s="139">
        <f t="shared" ref="H109:X109" si="49">SUM(H99:H108)</f>
        <v>280</v>
      </c>
      <c r="I109" s="139">
        <f t="shared" si="49"/>
        <v>92.25</v>
      </c>
      <c r="J109" s="139">
        <f t="shared" si="49"/>
        <v>0</v>
      </c>
      <c r="K109" s="139">
        <f t="shared" si="49"/>
        <v>105296.09999999999</v>
      </c>
      <c r="L109" s="139">
        <f t="shared" si="49"/>
        <v>0</v>
      </c>
      <c r="M109" s="139">
        <f t="shared" si="49"/>
        <v>0</v>
      </c>
      <c r="N109" s="139">
        <f t="shared" si="49"/>
        <v>6528.3582000000006</v>
      </c>
      <c r="O109" s="139">
        <f t="shared" si="49"/>
        <v>1526.7934500000001</v>
      </c>
      <c r="P109" s="139">
        <f t="shared" si="49"/>
        <v>3955.4269372799999</v>
      </c>
      <c r="Q109" s="139">
        <f t="shared" si="49"/>
        <v>0</v>
      </c>
      <c r="R109" s="139">
        <f t="shared" si="49"/>
        <v>0</v>
      </c>
      <c r="S109" s="139">
        <f t="shared" si="49"/>
        <v>0</v>
      </c>
      <c r="T109" s="139">
        <f t="shared" si="49"/>
        <v>0</v>
      </c>
      <c r="U109" s="139">
        <f t="shared" si="49"/>
        <v>0</v>
      </c>
      <c r="V109" s="139">
        <f t="shared" si="49"/>
        <v>0</v>
      </c>
      <c r="W109" s="139">
        <f t="shared" si="49"/>
        <v>0</v>
      </c>
      <c r="X109" s="139">
        <f t="shared" si="49"/>
        <v>117306.67858728</v>
      </c>
      <c r="Y109" s="163">
        <f t="shared" si="37"/>
        <v>12010.578587280004</v>
      </c>
      <c r="Z109" s="68"/>
    </row>
    <row r="110" spans="1:26" ht="13" x14ac:dyDescent="0.3">
      <c r="H110" s="68">
        <f>+K109/10/2080</f>
        <v>5.0623124999999991</v>
      </c>
      <c r="K110" s="81"/>
      <c r="L110" s="81"/>
      <c r="M110" s="81"/>
      <c r="N110" s="81"/>
      <c r="O110" s="81"/>
      <c r="P110" s="81"/>
      <c r="Q110" s="81"/>
      <c r="R110" s="81"/>
      <c r="S110" s="81"/>
      <c r="T110" s="81"/>
      <c r="U110" s="81"/>
      <c r="V110" s="81"/>
      <c r="W110" s="81"/>
      <c r="X110" s="81"/>
      <c r="Y110" s="163"/>
    </row>
    <row r="111" spans="1:26" ht="13" x14ac:dyDescent="0.3">
      <c r="H111" s="68" t="s">
        <v>369</v>
      </c>
      <c r="K111" s="81"/>
      <c r="L111" s="81"/>
      <c r="M111" s="81"/>
      <c r="N111" s="81"/>
      <c r="O111" s="81"/>
      <c r="P111" s="81"/>
      <c r="Q111" s="81"/>
      <c r="R111" s="81"/>
      <c r="S111" s="81"/>
      <c r="T111" s="81"/>
      <c r="U111" s="81"/>
      <c r="V111" s="81"/>
      <c r="W111" s="81"/>
      <c r="X111" s="81"/>
      <c r="Y111" s="163"/>
    </row>
    <row r="112" spans="1:26" ht="13" x14ac:dyDescent="0.3">
      <c r="K112" s="81"/>
      <c r="L112" s="81"/>
      <c r="M112" s="81"/>
      <c r="N112" s="81"/>
      <c r="O112" s="81"/>
      <c r="P112" s="81"/>
      <c r="Q112" s="81"/>
      <c r="R112" s="81"/>
      <c r="S112" s="81"/>
      <c r="T112" s="81"/>
      <c r="U112" s="81"/>
      <c r="V112" s="81"/>
      <c r="W112" s="81"/>
      <c r="X112" s="81"/>
      <c r="Y112" s="163"/>
    </row>
    <row r="113" spans="1:26" ht="15.5" x14ac:dyDescent="0.35">
      <c r="A113" s="67" t="s">
        <v>551</v>
      </c>
      <c r="B113" s="132" t="s">
        <v>547</v>
      </c>
      <c r="K113" s="81"/>
      <c r="L113" s="81"/>
      <c r="M113" s="81"/>
      <c r="N113" s="81"/>
      <c r="O113" s="81"/>
      <c r="P113" s="81"/>
      <c r="Q113" s="81"/>
      <c r="R113" s="81"/>
      <c r="S113" s="81"/>
      <c r="T113" s="81"/>
      <c r="U113" s="81"/>
      <c r="V113" s="81"/>
      <c r="W113" s="81"/>
      <c r="X113" s="81"/>
      <c r="Y113" s="163"/>
    </row>
    <row r="114" spans="1:26" ht="13" x14ac:dyDescent="0.3">
      <c r="B114" s="67" t="s">
        <v>547</v>
      </c>
      <c r="C114" s="67">
        <v>40</v>
      </c>
      <c r="D114" s="71" t="s">
        <v>609</v>
      </c>
      <c r="E114" s="71" t="s">
        <v>543</v>
      </c>
      <c r="F114" s="70">
        <v>20</v>
      </c>
      <c r="G114" s="70"/>
      <c r="H114" s="70">
        <f>+F114*70*0.2</f>
        <v>280</v>
      </c>
      <c r="K114" s="81">
        <f>SUM(G114:J114)*26</f>
        <v>7280</v>
      </c>
      <c r="L114" s="81"/>
      <c r="M114" s="81"/>
      <c r="N114" s="81">
        <f>+K114*$N$10</f>
        <v>451.36</v>
      </c>
      <c r="O114" s="81">
        <f>+K114*$O$10</f>
        <v>105.56</v>
      </c>
      <c r="P114" s="81">
        <f>SUM(+K114/100*$P$6)*$W$1*$W$2</f>
        <v>500.83488</v>
      </c>
      <c r="Q114" s="81"/>
      <c r="R114" s="81"/>
      <c r="S114" s="81"/>
      <c r="T114" s="81"/>
      <c r="U114" s="81"/>
      <c r="V114" s="81"/>
      <c r="W114" s="81"/>
      <c r="X114" s="81">
        <f>SUM(K114:W114)</f>
        <v>8337.7548800000004</v>
      </c>
      <c r="Y114" s="163"/>
      <c r="Z114" s="72"/>
    </row>
    <row r="115" spans="1:26" ht="13" x14ac:dyDescent="0.3">
      <c r="B115" s="67" t="s">
        <v>547</v>
      </c>
      <c r="C115" s="67">
        <v>40</v>
      </c>
      <c r="D115" s="71" t="s">
        <v>613</v>
      </c>
      <c r="E115" s="71" t="s">
        <v>604</v>
      </c>
      <c r="F115" s="70">
        <v>30.77</v>
      </c>
      <c r="G115" s="70">
        <f>+F115*80*0.15</f>
        <v>369.23999999999995</v>
      </c>
      <c r="K115" s="81">
        <f t="shared" ref="K115:K125" si="50">SUM(G115:J115)*26</f>
        <v>9600.239999999998</v>
      </c>
      <c r="L115" s="81"/>
      <c r="M115" s="81"/>
      <c r="N115" s="81">
        <f t="shared" ref="N115:N125" si="51">+K115*$N$10</f>
        <v>595.21487999999988</v>
      </c>
      <c r="O115" s="81">
        <f t="shared" ref="O115:O125" si="52">+K115*$O$10</f>
        <v>139.20347999999998</v>
      </c>
      <c r="P115" s="81">
        <f t="shared" ref="P115:P125" si="53">SUM(+K115/100*$P$6)*$W$1*$W$2</f>
        <v>660.45811103999995</v>
      </c>
      <c r="Q115" s="81"/>
      <c r="R115" s="81"/>
      <c r="S115" s="81"/>
      <c r="T115" s="81"/>
      <c r="U115" s="81"/>
      <c r="V115" s="81"/>
      <c r="W115" s="81"/>
      <c r="X115" s="81">
        <f t="shared" ref="X115:X125" si="54">SUM(K115:W115)</f>
        <v>10995.116471039997</v>
      </c>
      <c r="Y115" s="163"/>
      <c r="Z115" s="72"/>
    </row>
    <row r="116" spans="1:26" ht="13" x14ac:dyDescent="0.3">
      <c r="B116" s="67" t="s">
        <v>547</v>
      </c>
      <c r="C116" s="67">
        <v>40</v>
      </c>
      <c r="D116" s="71" t="s">
        <v>610</v>
      </c>
      <c r="E116" s="71" t="s">
        <v>757</v>
      </c>
      <c r="F116" s="70">
        <v>14</v>
      </c>
      <c r="G116" s="70">
        <v>0</v>
      </c>
      <c r="H116" s="70">
        <f>+F116*40*0.2</f>
        <v>112</v>
      </c>
      <c r="K116" s="81">
        <f t="shared" si="50"/>
        <v>2912</v>
      </c>
      <c r="L116" s="81"/>
      <c r="M116" s="81"/>
      <c r="N116" s="81">
        <f t="shared" si="51"/>
        <v>180.54400000000001</v>
      </c>
      <c r="O116" s="81">
        <f t="shared" si="52"/>
        <v>42.224000000000004</v>
      </c>
      <c r="P116" s="81">
        <f t="shared" si="53"/>
        <v>200.33395200000001</v>
      </c>
      <c r="Q116" s="81"/>
      <c r="R116" s="81"/>
      <c r="S116" s="81">
        <f>+$S$1*12</f>
        <v>0</v>
      </c>
      <c r="T116" s="81"/>
      <c r="U116" s="81"/>
      <c r="V116" s="81"/>
      <c r="W116" s="81"/>
      <c r="X116" s="81">
        <f t="shared" si="54"/>
        <v>3335.101952</v>
      </c>
      <c r="Y116" s="163"/>
    </row>
    <row r="117" spans="1:26" ht="13" x14ac:dyDescent="0.3">
      <c r="B117" s="67" t="s">
        <v>547</v>
      </c>
      <c r="C117" s="67">
        <v>40</v>
      </c>
      <c r="D117" s="71" t="s">
        <v>614</v>
      </c>
      <c r="E117" s="71" t="s">
        <v>545</v>
      </c>
      <c r="F117" s="70">
        <v>17.5</v>
      </c>
      <c r="G117" s="70">
        <f>+F117*80*0.55</f>
        <v>770.00000000000011</v>
      </c>
      <c r="J117" s="81">
        <v>0</v>
      </c>
      <c r="K117" s="81">
        <f t="shared" si="50"/>
        <v>20020.000000000004</v>
      </c>
      <c r="L117" s="81"/>
      <c r="M117" s="81"/>
      <c r="N117" s="81">
        <f t="shared" si="51"/>
        <v>1241.2400000000002</v>
      </c>
      <c r="O117" s="81">
        <f t="shared" si="52"/>
        <v>290.29000000000008</v>
      </c>
      <c r="P117" s="81">
        <f t="shared" si="53"/>
        <v>1377.2959200000003</v>
      </c>
      <c r="Q117" s="81"/>
      <c r="R117" s="81"/>
      <c r="S117" s="81"/>
      <c r="T117" s="81"/>
      <c r="U117" s="81"/>
      <c r="V117" s="81"/>
      <c r="W117" s="81"/>
      <c r="X117" s="81">
        <f t="shared" si="54"/>
        <v>22928.825920000007</v>
      </c>
      <c r="Y117" s="163"/>
    </row>
    <row r="118" spans="1:26" ht="13" x14ac:dyDescent="0.3">
      <c r="B118" s="67" t="s">
        <v>547</v>
      </c>
      <c r="C118" s="67">
        <v>40</v>
      </c>
      <c r="D118" s="71" t="s">
        <v>612</v>
      </c>
      <c r="E118" s="71" t="s">
        <v>596</v>
      </c>
      <c r="F118" s="70">
        <v>21.63</v>
      </c>
      <c r="G118" s="70">
        <f>+F118*80*0.15</f>
        <v>259.55999999999995</v>
      </c>
      <c r="J118" s="81"/>
      <c r="K118" s="81">
        <f t="shared" si="50"/>
        <v>6748.5599999999986</v>
      </c>
      <c r="L118" s="81"/>
      <c r="M118" s="81"/>
      <c r="N118" s="81">
        <f t="shared" si="51"/>
        <v>418.41071999999991</v>
      </c>
      <c r="O118" s="81">
        <f t="shared" si="52"/>
        <v>97.85411999999998</v>
      </c>
      <c r="P118" s="81">
        <f t="shared" si="53"/>
        <v>464.27393375999992</v>
      </c>
      <c r="Q118" s="81"/>
      <c r="R118" s="81"/>
      <c r="S118" s="81"/>
      <c r="T118" s="81"/>
      <c r="U118" s="81"/>
      <c r="V118" s="81"/>
      <c r="W118" s="81"/>
      <c r="X118" s="81">
        <f t="shared" si="54"/>
        <v>7729.098773759998</v>
      </c>
      <c r="Y118" s="163"/>
    </row>
    <row r="119" spans="1:26" ht="13" x14ac:dyDescent="0.3">
      <c r="B119" s="67" t="s">
        <v>547</v>
      </c>
      <c r="C119" s="67">
        <v>40</v>
      </c>
      <c r="D119" s="71" t="s">
        <v>607</v>
      </c>
      <c r="E119" s="71" t="s">
        <v>605</v>
      </c>
      <c r="F119" s="70">
        <v>16</v>
      </c>
      <c r="G119" s="70">
        <f>+F119*80*0.25</f>
        <v>320</v>
      </c>
      <c r="I119" s="68">
        <f>2*F119*1.5</f>
        <v>48</v>
      </c>
      <c r="K119" s="81">
        <f t="shared" si="50"/>
        <v>9568</v>
      </c>
      <c r="L119" s="81"/>
      <c r="M119" s="81"/>
      <c r="N119" s="81">
        <f t="shared" si="51"/>
        <v>593.21600000000001</v>
      </c>
      <c r="O119" s="81">
        <f t="shared" si="52"/>
        <v>138.73600000000002</v>
      </c>
      <c r="P119" s="81">
        <f t="shared" si="53"/>
        <v>658.24012800000003</v>
      </c>
      <c r="Q119" s="81"/>
      <c r="R119" s="81"/>
      <c r="S119" s="81"/>
      <c r="T119" s="81"/>
      <c r="U119" s="81"/>
      <c r="V119" s="81"/>
      <c r="W119" s="81"/>
      <c r="X119" s="81">
        <f t="shared" si="54"/>
        <v>10958.192128000001</v>
      </c>
      <c r="Y119" s="163"/>
    </row>
    <row r="120" spans="1:26" ht="13" x14ac:dyDescent="0.3">
      <c r="B120" s="67" t="s">
        <v>547</v>
      </c>
      <c r="C120" s="67">
        <v>40</v>
      </c>
      <c r="D120" s="71" t="s">
        <v>755</v>
      </c>
      <c r="E120" s="71" t="s">
        <v>693</v>
      </c>
      <c r="F120" s="70">
        <v>17.75</v>
      </c>
      <c r="G120" s="70">
        <f t="shared" ref="G120:G125" si="55">+F120*80*0.25</f>
        <v>355</v>
      </c>
      <c r="I120" s="68">
        <f t="shared" ref="I120:I125" si="56">2*F120*1.5</f>
        <v>53.25</v>
      </c>
      <c r="K120" s="81">
        <f t="shared" si="50"/>
        <v>10614.5</v>
      </c>
      <c r="L120" s="81"/>
      <c r="M120" s="81"/>
      <c r="N120" s="81">
        <f t="shared" si="51"/>
        <v>658.09900000000005</v>
      </c>
      <c r="O120" s="81">
        <f t="shared" si="52"/>
        <v>153.91025000000002</v>
      </c>
      <c r="P120" s="81">
        <f t="shared" si="53"/>
        <v>730.235142</v>
      </c>
      <c r="Q120" s="81"/>
      <c r="R120" s="81"/>
      <c r="S120" s="81"/>
      <c r="T120" s="81"/>
      <c r="U120" s="81"/>
      <c r="V120" s="81"/>
      <c r="W120" s="81"/>
      <c r="X120" s="81">
        <f t="shared" si="54"/>
        <v>12156.744392000001</v>
      </c>
      <c r="Y120" s="163"/>
    </row>
    <row r="121" spans="1:26" ht="13" x14ac:dyDescent="0.3">
      <c r="B121" s="67" t="s">
        <v>547</v>
      </c>
      <c r="C121" s="67">
        <v>40</v>
      </c>
      <c r="D121" s="71" t="s">
        <v>767</v>
      </c>
      <c r="E121" s="71" t="s">
        <v>587</v>
      </c>
      <c r="F121" s="70">
        <v>18.75</v>
      </c>
      <c r="G121" s="70">
        <f t="shared" si="55"/>
        <v>375</v>
      </c>
      <c r="I121" s="68">
        <f t="shared" si="56"/>
        <v>56.25</v>
      </c>
      <c r="K121" s="81">
        <f t="shared" si="50"/>
        <v>11212.5</v>
      </c>
      <c r="L121" s="81"/>
      <c r="M121" s="81"/>
      <c r="N121" s="81">
        <f t="shared" si="51"/>
        <v>695.17499999999995</v>
      </c>
      <c r="O121" s="81">
        <f t="shared" si="52"/>
        <v>162.58125000000001</v>
      </c>
      <c r="P121" s="81">
        <f t="shared" si="53"/>
        <v>771.37514999999996</v>
      </c>
      <c r="Q121" s="81"/>
      <c r="R121" s="81"/>
      <c r="S121" s="81"/>
      <c r="T121" s="81"/>
      <c r="U121" s="81"/>
      <c r="V121" s="81"/>
      <c r="W121" s="81"/>
      <c r="X121" s="81">
        <f t="shared" si="54"/>
        <v>12841.631399999998</v>
      </c>
      <c r="Y121" s="163"/>
    </row>
    <row r="122" spans="1:26" ht="13" x14ac:dyDescent="0.3">
      <c r="B122" s="67" t="s">
        <v>547</v>
      </c>
      <c r="C122" s="67">
        <v>40</v>
      </c>
      <c r="D122" s="71" t="s">
        <v>607</v>
      </c>
      <c r="E122" s="71" t="s">
        <v>588</v>
      </c>
      <c r="F122" s="70">
        <v>16</v>
      </c>
      <c r="G122" s="70">
        <f t="shared" si="55"/>
        <v>320</v>
      </c>
      <c r="I122" s="68">
        <f t="shared" si="56"/>
        <v>48</v>
      </c>
      <c r="K122" s="81">
        <f t="shared" si="50"/>
        <v>9568</v>
      </c>
      <c r="L122" s="81"/>
      <c r="M122" s="81"/>
      <c r="N122" s="81">
        <f t="shared" si="51"/>
        <v>593.21600000000001</v>
      </c>
      <c r="O122" s="81">
        <f t="shared" si="52"/>
        <v>138.73600000000002</v>
      </c>
      <c r="P122" s="81">
        <f t="shared" si="53"/>
        <v>658.24012800000003</v>
      </c>
      <c r="Q122" s="81"/>
      <c r="R122" s="81"/>
      <c r="S122" s="81"/>
      <c r="T122" s="81"/>
      <c r="U122" s="81"/>
      <c r="V122" s="81"/>
      <c r="W122" s="81"/>
      <c r="X122" s="81">
        <f t="shared" si="54"/>
        <v>10958.192128000001</v>
      </c>
      <c r="Y122" s="163"/>
    </row>
    <row r="123" spans="1:26" ht="13" x14ac:dyDescent="0.3">
      <c r="B123" s="67" t="s">
        <v>547</v>
      </c>
      <c r="C123" s="67">
        <v>40</v>
      </c>
      <c r="D123" s="71" t="s">
        <v>607</v>
      </c>
      <c r="E123" s="71" t="s">
        <v>590</v>
      </c>
      <c r="F123" s="70">
        <v>16</v>
      </c>
      <c r="G123" s="70">
        <f t="shared" si="55"/>
        <v>320</v>
      </c>
      <c r="I123" s="68">
        <f t="shared" si="56"/>
        <v>48</v>
      </c>
      <c r="K123" s="81">
        <f t="shared" si="50"/>
        <v>9568</v>
      </c>
      <c r="L123" s="81"/>
      <c r="M123" s="81"/>
      <c r="N123" s="81">
        <f t="shared" si="51"/>
        <v>593.21600000000001</v>
      </c>
      <c r="O123" s="81">
        <f t="shared" si="52"/>
        <v>138.73600000000002</v>
      </c>
      <c r="P123" s="81">
        <f t="shared" si="53"/>
        <v>658.24012800000003</v>
      </c>
      <c r="Q123" s="81"/>
      <c r="R123" s="81"/>
      <c r="S123" s="81"/>
      <c r="T123" s="81"/>
      <c r="U123" s="81"/>
      <c r="V123" s="81"/>
      <c r="W123" s="81"/>
      <c r="X123" s="81">
        <f t="shared" si="54"/>
        <v>10958.192128000001</v>
      </c>
      <c r="Y123" s="163"/>
    </row>
    <row r="124" spans="1:26" ht="13" x14ac:dyDescent="0.3">
      <c r="B124" s="67" t="s">
        <v>547</v>
      </c>
      <c r="C124" s="67">
        <v>40</v>
      </c>
      <c r="D124" s="71" t="s">
        <v>607</v>
      </c>
      <c r="E124" s="71" t="s">
        <v>694</v>
      </c>
      <c r="F124" s="70">
        <v>16</v>
      </c>
      <c r="G124" s="70">
        <f t="shared" si="55"/>
        <v>320</v>
      </c>
      <c r="I124" s="68">
        <f t="shared" si="56"/>
        <v>48</v>
      </c>
      <c r="K124" s="81">
        <f t="shared" si="50"/>
        <v>9568</v>
      </c>
      <c r="L124" s="81"/>
      <c r="M124" s="81"/>
      <c r="N124" s="81">
        <f t="shared" si="51"/>
        <v>593.21600000000001</v>
      </c>
      <c r="O124" s="81">
        <f t="shared" si="52"/>
        <v>138.73600000000002</v>
      </c>
      <c r="P124" s="81">
        <f t="shared" si="53"/>
        <v>658.24012800000003</v>
      </c>
      <c r="Q124" s="81"/>
      <c r="R124" s="81"/>
      <c r="S124" s="81"/>
      <c r="T124" s="81"/>
      <c r="U124" s="81"/>
      <c r="V124" s="81"/>
      <c r="W124" s="81"/>
      <c r="X124" s="81">
        <f t="shared" si="54"/>
        <v>10958.192128000001</v>
      </c>
      <c r="Y124" s="163"/>
    </row>
    <row r="125" spans="1:26" ht="13" x14ac:dyDescent="0.3">
      <c r="B125" s="67" t="s">
        <v>547</v>
      </c>
      <c r="C125" s="67">
        <v>40</v>
      </c>
      <c r="D125" s="71" t="s">
        <v>615</v>
      </c>
      <c r="E125" s="71" t="s">
        <v>591</v>
      </c>
      <c r="F125" s="70">
        <v>20.5</v>
      </c>
      <c r="G125" s="70">
        <f t="shared" si="55"/>
        <v>410</v>
      </c>
      <c r="I125" s="68">
        <f t="shared" si="56"/>
        <v>61.5</v>
      </c>
      <c r="K125" s="81">
        <f t="shared" si="50"/>
        <v>12259</v>
      </c>
      <c r="L125" s="81"/>
      <c r="M125" s="81"/>
      <c r="N125" s="81">
        <f t="shared" si="51"/>
        <v>760.05799999999999</v>
      </c>
      <c r="O125" s="81">
        <f t="shared" si="52"/>
        <v>177.75550000000001</v>
      </c>
      <c r="P125" s="81">
        <f t="shared" si="53"/>
        <v>843.37016400000005</v>
      </c>
      <c r="Q125" s="81"/>
      <c r="R125" s="81"/>
      <c r="S125" s="81"/>
      <c r="T125" s="81"/>
      <c r="U125" s="81"/>
      <c r="V125" s="81"/>
      <c r="W125" s="81"/>
      <c r="X125" s="81">
        <f t="shared" si="54"/>
        <v>14040.183664</v>
      </c>
      <c r="Y125" s="163"/>
      <c r="Z125" s="68"/>
    </row>
    <row r="126" spans="1:26" ht="13" x14ac:dyDescent="0.3">
      <c r="A126" s="83" t="s">
        <v>553</v>
      </c>
      <c r="B126" s="84"/>
      <c r="C126" s="84"/>
      <c r="D126" s="84"/>
      <c r="E126" s="84"/>
      <c r="F126" s="139">
        <f>SUM(F114:F125)</f>
        <v>224.89999999999998</v>
      </c>
      <c r="G126" s="139">
        <f>SUM(G114:G125)</f>
        <v>3818.8</v>
      </c>
      <c r="H126" s="139">
        <f t="shared" ref="H126:X126" si="57">SUM(H114:H125)</f>
        <v>392</v>
      </c>
      <c r="I126" s="139">
        <f t="shared" si="57"/>
        <v>363</v>
      </c>
      <c r="J126" s="139">
        <f t="shared" si="57"/>
        <v>0</v>
      </c>
      <c r="K126" s="139">
        <f t="shared" si="57"/>
        <v>118918.8</v>
      </c>
      <c r="L126" s="139">
        <f t="shared" si="57"/>
        <v>0</v>
      </c>
      <c r="M126" s="139">
        <f t="shared" si="57"/>
        <v>0</v>
      </c>
      <c r="N126" s="139">
        <f t="shared" si="57"/>
        <v>7372.9656000000014</v>
      </c>
      <c r="O126" s="139">
        <f t="shared" si="57"/>
        <v>1724.3226000000004</v>
      </c>
      <c r="P126" s="139">
        <f t="shared" si="57"/>
        <v>8181.1377648000007</v>
      </c>
      <c r="Q126" s="139">
        <f t="shared" si="57"/>
        <v>0</v>
      </c>
      <c r="R126" s="139">
        <f t="shared" si="57"/>
        <v>0</v>
      </c>
      <c r="S126" s="139">
        <f t="shared" si="57"/>
        <v>0</v>
      </c>
      <c r="T126" s="139">
        <f t="shared" si="57"/>
        <v>0</v>
      </c>
      <c r="U126" s="139">
        <f t="shared" si="57"/>
        <v>0</v>
      </c>
      <c r="V126" s="139">
        <f t="shared" si="57"/>
        <v>0</v>
      </c>
      <c r="W126" s="139">
        <f t="shared" si="57"/>
        <v>0</v>
      </c>
      <c r="X126" s="139">
        <f t="shared" si="57"/>
        <v>136197.22596479999</v>
      </c>
      <c r="Y126" s="163">
        <f t="shared" si="37"/>
        <v>17278.425964799986</v>
      </c>
      <c r="Z126" s="81"/>
    </row>
    <row r="127" spans="1:26" ht="13" x14ac:dyDescent="0.3">
      <c r="A127" s="67" t="s">
        <v>362</v>
      </c>
      <c r="K127" s="88"/>
      <c r="L127" s="88"/>
      <c r="M127" s="88"/>
      <c r="N127" s="88"/>
      <c r="O127" s="88"/>
      <c r="P127" s="88"/>
      <c r="Q127" s="88"/>
      <c r="R127" s="88"/>
      <c r="S127" s="88"/>
      <c r="T127" s="88"/>
      <c r="U127" s="88"/>
      <c r="V127" s="88"/>
      <c r="W127" s="88"/>
      <c r="X127" s="88"/>
      <c r="Y127" s="163"/>
    </row>
    <row r="128" spans="1:26" ht="13" x14ac:dyDescent="0.3">
      <c r="A128" s="67" t="s">
        <v>363</v>
      </c>
      <c r="K128" s="88"/>
      <c r="L128" s="88"/>
      <c r="M128" s="88"/>
      <c r="N128" s="88"/>
      <c r="O128" s="88"/>
      <c r="P128" s="88"/>
      <c r="Q128" s="88"/>
      <c r="R128" s="88"/>
      <c r="S128" s="88"/>
      <c r="T128" s="88"/>
      <c r="U128" s="88"/>
      <c r="V128" s="88"/>
      <c r="W128" s="88"/>
      <c r="X128" s="88"/>
      <c r="Y128" s="163"/>
    </row>
    <row r="129" spans="1:26" ht="13" x14ac:dyDescent="0.3">
      <c r="K129" s="81"/>
      <c r="L129" s="81"/>
      <c r="M129" s="81"/>
      <c r="N129" s="81"/>
      <c r="O129" s="81"/>
      <c r="P129" s="81"/>
      <c r="Q129" s="81"/>
      <c r="R129" s="81"/>
      <c r="S129" s="81"/>
      <c r="T129" s="81"/>
      <c r="U129" s="81"/>
      <c r="V129" s="81"/>
      <c r="W129" s="81"/>
      <c r="X129" s="81"/>
      <c r="Y129" s="163"/>
    </row>
    <row r="130" spans="1:26" ht="15.5" x14ac:dyDescent="0.35">
      <c r="A130" s="67" t="s">
        <v>554</v>
      </c>
      <c r="B130" s="132" t="s">
        <v>332</v>
      </c>
      <c r="K130" s="81"/>
      <c r="L130" s="81"/>
      <c r="M130" s="81"/>
      <c r="N130" s="81"/>
      <c r="O130" s="81"/>
      <c r="P130" s="81"/>
      <c r="Q130" s="81"/>
      <c r="R130" s="81"/>
      <c r="S130" s="81"/>
      <c r="T130" s="81"/>
      <c r="U130" s="81"/>
      <c r="V130" s="81"/>
      <c r="W130" s="81"/>
      <c r="X130" s="81"/>
      <c r="Y130" s="163"/>
    </row>
    <row r="131" spans="1:26" ht="13" x14ac:dyDescent="0.3">
      <c r="B131" s="67" t="s">
        <v>332</v>
      </c>
      <c r="C131" s="67">
        <v>40</v>
      </c>
      <c r="D131" s="71" t="s">
        <v>609</v>
      </c>
      <c r="E131" s="71" t="s">
        <v>543</v>
      </c>
      <c r="F131" s="70">
        <v>20</v>
      </c>
      <c r="G131" s="70"/>
      <c r="H131" s="70">
        <f>+F131*70*0.2</f>
        <v>280</v>
      </c>
      <c r="K131" s="81">
        <f>SUM(G131:J131)*26</f>
        <v>7280</v>
      </c>
      <c r="L131" s="81"/>
      <c r="M131" s="81"/>
      <c r="N131" s="81">
        <f>+K131*$N$10</f>
        <v>451.36</v>
      </c>
      <c r="O131" s="81">
        <f>+K131*$O$10</f>
        <v>105.56</v>
      </c>
      <c r="P131" s="81">
        <f>SUM(+K131/100*$P$6)*$W$1*$W$2</f>
        <v>500.83488</v>
      </c>
      <c r="Q131" s="81"/>
      <c r="R131" s="81"/>
      <c r="S131" s="81"/>
      <c r="T131" s="81"/>
      <c r="U131" s="81"/>
      <c r="V131" s="81"/>
      <c r="W131" s="81"/>
      <c r="X131" s="81">
        <f>SUM(K131:W131)</f>
        <v>8337.7548800000004</v>
      </c>
      <c r="Y131" s="163"/>
    </row>
    <row r="132" spans="1:26" ht="13" x14ac:dyDescent="0.3">
      <c r="B132" s="67" t="s">
        <v>332</v>
      </c>
      <c r="C132" s="67">
        <v>40</v>
      </c>
      <c r="D132" s="71" t="s">
        <v>612</v>
      </c>
      <c r="E132" s="71" t="s">
        <v>604</v>
      </c>
      <c r="F132" s="70">
        <v>30.77</v>
      </c>
      <c r="G132" s="70">
        <f>+F132*80*0.15</f>
        <v>369.23999999999995</v>
      </c>
      <c r="K132" s="81">
        <f t="shared" ref="K132:K142" si="58">SUM(G132:J132)*26</f>
        <v>9600.239999999998</v>
      </c>
      <c r="L132" s="81"/>
      <c r="M132" s="81"/>
      <c r="N132" s="81">
        <f>+K132*$N$10</f>
        <v>595.21487999999988</v>
      </c>
      <c r="O132" s="81">
        <f>+K132*$O$10</f>
        <v>139.20347999999998</v>
      </c>
      <c r="P132" s="81">
        <f t="shared" ref="P132:P160" si="59">SUM(+K132/100*$P$6)*$W$1*$W$2</f>
        <v>660.45811103999995</v>
      </c>
      <c r="Q132" s="81"/>
      <c r="R132" s="81"/>
      <c r="S132" s="81"/>
      <c r="T132" s="81"/>
      <c r="U132" s="81"/>
      <c r="V132" s="81"/>
      <c r="W132" s="81"/>
      <c r="X132" s="81">
        <f t="shared" ref="X132:X142" si="60">SUM(K132:W132)</f>
        <v>10995.116471039997</v>
      </c>
      <c r="Y132" s="163"/>
    </row>
    <row r="133" spans="1:26" ht="13" x14ac:dyDescent="0.3">
      <c r="B133" s="67" t="s">
        <v>332</v>
      </c>
      <c r="C133" s="67">
        <v>40</v>
      </c>
      <c r="D133" s="71" t="s">
        <v>610</v>
      </c>
      <c r="E133" s="71" t="s">
        <v>757</v>
      </c>
      <c r="F133" s="70">
        <v>14</v>
      </c>
      <c r="G133" s="70">
        <v>0</v>
      </c>
      <c r="H133" s="70">
        <f>+F133*40*0.2</f>
        <v>112</v>
      </c>
      <c r="K133" s="81">
        <f t="shared" si="58"/>
        <v>2912</v>
      </c>
      <c r="L133" s="81"/>
      <c r="M133" s="81"/>
      <c r="N133" s="81">
        <f>+K133*$N$10</f>
        <v>180.54400000000001</v>
      </c>
      <c r="O133" s="81">
        <f>+K133*$O$10</f>
        <v>42.224000000000004</v>
      </c>
      <c r="P133" s="81">
        <f t="shared" si="59"/>
        <v>200.33395200000001</v>
      </c>
      <c r="Q133" s="81"/>
      <c r="R133" s="81"/>
      <c r="S133" s="81">
        <f>+$S$1*12</f>
        <v>0</v>
      </c>
      <c r="T133" s="81"/>
      <c r="U133" s="81"/>
      <c r="V133" s="81"/>
      <c r="W133" s="81"/>
      <c r="X133" s="81">
        <f t="shared" si="60"/>
        <v>3335.101952</v>
      </c>
      <c r="Y133" s="163"/>
    </row>
    <row r="134" spans="1:26" ht="13" x14ac:dyDescent="0.3">
      <c r="B134" s="67" t="s">
        <v>332</v>
      </c>
      <c r="C134" s="67">
        <v>40</v>
      </c>
      <c r="D134" s="71" t="s">
        <v>614</v>
      </c>
      <c r="E134" s="71" t="s">
        <v>545</v>
      </c>
      <c r="F134" s="70">
        <v>17.5</v>
      </c>
      <c r="G134" s="70">
        <f>+F134*80*0.25</f>
        <v>350</v>
      </c>
      <c r="J134" s="81">
        <v>0</v>
      </c>
      <c r="K134" s="81">
        <f t="shared" si="58"/>
        <v>9100</v>
      </c>
      <c r="L134" s="81"/>
      <c r="M134" s="81"/>
      <c r="N134" s="81">
        <f>+K134*$N$10</f>
        <v>564.20000000000005</v>
      </c>
      <c r="O134" s="81">
        <f>+K134*$O$10</f>
        <v>131.95000000000002</v>
      </c>
      <c r="P134" s="81">
        <f t="shared" si="59"/>
        <v>626.04359999999997</v>
      </c>
      <c r="Q134" s="81"/>
      <c r="R134" s="81"/>
      <c r="S134" s="81"/>
      <c r="T134" s="81"/>
      <c r="U134" s="81"/>
      <c r="V134" s="81"/>
      <c r="W134" s="81"/>
      <c r="X134" s="81">
        <f t="shared" si="60"/>
        <v>10422.193600000002</v>
      </c>
      <c r="Y134" s="163"/>
    </row>
    <row r="135" spans="1:26" ht="13" x14ac:dyDescent="0.3">
      <c r="B135" s="67" t="s">
        <v>332</v>
      </c>
      <c r="C135" s="67">
        <v>40</v>
      </c>
      <c r="D135" s="71" t="s">
        <v>612</v>
      </c>
      <c r="E135" s="71" t="s">
        <v>596</v>
      </c>
      <c r="F135" s="70">
        <v>21.63</v>
      </c>
      <c r="G135" s="70">
        <f>+F135*80*0.15</f>
        <v>259.55999999999995</v>
      </c>
      <c r="J135" s="81"/>
      <c r="K135" s="81">
        <f t="shared" si="58"/>
        <v>6748.5599999999986</v>
      </c>
      <c r="L135" s="81"/>
      <c r="M135" s="81"/>
      <c r="N135" s="81">
        <f t="shared" ref="N135:N160" si="61">+K135*$N$10</f>
        <v>418.41071999999991</v>
      </c>
      <c r="O135" s="81">
        <f t="shared" ref="O135:O160" si="62">+K135*$O$10</f>
        <v>97.85411999999998</v>
      </c>
      <c r="P135" s="81">
        <f t="shared" si="59"/>
        <v>464.27393375999992</v>
      </c>
      <c r="Q135" s="81"/>
      <c r="R135" s="81"/>
      <c r="S135" s="81"/>
      <c r="T135" s="81"/>
      <c r="U135" s="81"/>
      <c r="V135" s="81"/>
      <c r="W135" s="81"/>
      <c r="X135" s="81">
        <f t="shared" si="60"/>
        <v>7729.098773759998</v>
      </c>
      <c r="Y135" s="163"/>
    </row>
    <row r="136" spans="1:26" ht="13" x14ac:dyDescent="0.3">
      <c r="B136" s="67" t="s">
        <v>332</v>
      </c>
      <c r="C136" s="67">
        <v>40</v>
      </c>
      <c r="D136" s="71" t="s">
        <v>607</v>
      </c>
      <c r="E136" s="71" t="s">
        <v>605</v>
      </c>
      <c r="F136" s="70">
        <v>16</v>
      </c>
      <c r="G136" s="70">
        <f>+F136*80*0.15</f>
        <v>192</v>
      </c>
      <c r="I136" s="68">
        <f>2*F136*1.5</f>
        <v>48</v>
      </c>
      <c r="K136" s="81">
        <f t="shared" si="58"/>
        <v>6240</v>
      </c>
      <c r="L136" s="81"/>
      <c r="M136" s="81"/>
      <c r="N136" s="81">
        <f t="shared" si="61"/>
        <v>386.88</v>
      </c>
      <c r="O136" s="81">
        <f t="shared" si="62"/>
        <v>90.48</v>
      </c>
      <c r="P136" s="81">
        <f t="shared" si="59"/>
        <v>429.28704000000005</v>
      </c>
      <c r="Q136" s="81"/>
      <c r="R136" s="81"/>
      <c r="S136" s="81"/>
      <c r="T136" s="81"/>
      <c r="U136" s="81"/>
      <c r="V136" s="81"/>
      <c r="W136" s="81"/>
      <c r="X136" s="81">
        <f t="shared" si="60"/>
        <v>7146.6470399999998</v>
      </c>
      <c r="Y136" s="163"/>
    </row>
    <row r="137" spans="1:26" ht="13" x14ac:dyDescent="0.3">
      <c r="B137" s="67" t="s">
        <v>332</v>
      </c>
      <c r="C137" s="67">
        <v>40</v>
      </c>
      <c r="D137" s="71" t="s">
        <v>755</v>
      </c>
      <c r="E137" s="71" t="s">
        <v>693</v>
      </c>
      <c r="F137" s="70">
        <v>17.75</v>
      </c>
      <c r="G137" s="70">
        <f t="shared" ref="G137:G142" si="63">+F137*80*0.15</f>
        <v>213</v>
      </c>
      <c r="I137" s="68">
        <f t="shared" ref="I137:I142" si="64">2*F137*1.5</f>
        <v>53.25</v>
      </c>
      <c r="K137" s="81">
        <f t="shared" si="58"/>
        <v>6922.5</v>
      </c>
      <c r="L137" s="81"/>
      <c r="M137" s="81"/>
      <c r="N137" s="81">
        <f t="shared" si="61"/>
        <v>429.19499999999999</v>
      </c>
      <c r="O137" s="81">
        <f t="shared" si="62"/>
        <v>100.37625</v>
      </c>
      <c r="P137" s="81">
        <f t="shared" si="59"/>
        <v>476.24030999999997</v>
      </c>
      <c r="Q137" s="81"/>
      <c r="R137" s="81"/>
      <c r="S137" s="81"/>
      <c r="T137" s="81"/>
      <c r="U137" s="81"/>
      <c r="V137" s="81"/>
      <c r="W137" s="81"/>
      <c r="X137" s="81">
        <f t="shared" si="60"/>
        <v>7928.3115600000001</v>
      </c>
      <c r="Y137" s="163"/>
    </row>
    <row r="138" spans="1:26" ht="13" x14ac:dyDescent="0.3">
      <c r="B138" s="67" t="s">
        <v>332</v>
      </c>
      <c r="C138" s="67">
        <v>40</v>
      </c>
      <c r="D138" s="71" t="s">
        <v>767</v>
      </c>
      <c r="E138" s="71" t="s">
        <v>587</v>
      </c>
      <c r="F138" s="70">
        <v>18.75</v>
      </c>
      <c r="G138" s="70">
        <f t="shared" si="63"/>
        <v>225</v>
      </c>
      <c r="I138" s="68">
        <f t="shared" si="64"/>
        <v>56.25</v>
      </c>
      <c r="K138" s="81">
        <f t="shared" si="58"/>
        <v>7312.5</v>
      </c>
      <c r="L138" s="81"/>
      <c r="M138" s="81"/>
      <c r="N138" s="81">
        <f t="shared" si="61"/>
        <v>453.375</v>
      </c>
      <c r="O138" s="81">
        <f t="shared" si="62"/>
        <v>106.03125</v>
      </c>
      <c r="P138" s="81">
        <f t="shared" si="59"/>
        <v>503.07075000000003</v>
      </c>
      <c r="Q138" s="81"/>
      <c r="R138" s="81"/>
      <c r="S138" s="81"/>
      <c r="T138" s="81"/>
      <c r="U138" s="81"/>
      <c r="V138" s="81"/>
      <c r="W138" s="81"/>
      <c r="X138" s="81">
        <f t="shared" si="60"/>
        <v>8374.9770000000008</v>
      </c>
      <c r="Y138" s="163"/>
    </row>
    <row r="139" spans="1:26" ht="13" x14ac:dyDescent="0.3">
      <c r="B139" s="67" t="s">
        <v>332</v>
      </c>
      <c r="C139" s="67">
        <v>40</v>
      </c>
      <c r="D139" s="71" t="s">
        <v>607</v>
      </c>
      <c r="E139" s="71" t="s">
        <v>588</v>
      </c>
      <c r="F139" s="70">
        <v>16</v>
      </c>
      <c r="G139" s="70">
        <f t="shared" si="63"/>
        <v>192</v>
      </c>
      <c r="I139" s="68">
        <f t="shared" si="64"/>
        <v>48</v>
      </c>
      <c r="K139" s="81">
        <f t="shared" si="58"/>
        <v>6240</v>
      </c>
      <c r="L139" s="81"/>
      <c r="M139" s="81"/>
      <c r="N139" s="81">
        <f t="shared" si="61"/>
        <v>386.88</v>
      </c>
      <c r="O139" s="81">
        <f t="shared" si="62"/>
        <v>90.48</v>
      </c>
      <c r="P139" s="81">
        <f t="shared" si="59"/>
        <v>429.28704000000005</v>
      </c>
      <c r="Q139" s="81"/>
      <c r="R139" s="81"/>
      <c r="S139" s="81"/>
      <c r="T139" s="81"/>
      <c r="U139" s="81"/>
      <c r="V139" s="81"/>
      <c r="W139" s="81"/>
      <c r="X139" s="81">
        <f t="shared" si="60"/>
        <v>7146.6470399999998</v>
      </c>
      <c r="Y139" s="163"/>
    </row>
    <row r="140" spans="1:26" ht="13" x14ac:dyDescent="0.3">
      <c r="B140" s="67" t="s">
        <v>332</v>
      </c>
      <c r="C140" s="67">
        <v>40</v>
      </c>
      <c r="D140" s="71" t="s">
        <v>607</v>
      </c>
      <c r="E140" s="71" t="s">
        <v>590</v>
      </c>
      <c r="F140" s="70">
        <v>16</v>
      </c>
      <c r="G140" s="70">
        <f t="shared" si="63"/>
        <v>192</v>
      </c>
      <c r="I140" s="68">
        <f t="shared" si="64"/>
        <v>48</v>
      </c>
      <c r="K140" s="81">
        <f t="shared" si="58"/>
        <v>6240</v>
      </c>
      <c r="L140" s="81"/>
      <c r="M140" s="81"/>
      <c r="N140" s="81">
        <f t="shared" si="61"/>
        <v>386.88</v>
      </c>
      <c r="O140" s="81">
        <f t="shared" si="62"/>
        <v>90.48</v>
      </c>
      <c r="P140" s="81">
        <f t="shared" si="59"/>
        <v>429.28704000000005</v>
      </c>
      <c r="Q140" s="81"/>
      <c r="R140" s="81"/>
      <c r="S140" s="81"/>
      <c r="T140" s="81"/>
      <c r="U140" s="81"/>
      <c r="V140" s="81"/>
      <c r="W140" s="81"/>
      <c r="X140" s="81">
        <f t="shared" si="60"/>
        <v>7146.6470399999998</v>
      </c>
      <c r="Y140" s="163"/>
    </row>
    <row r="141" spans="1:26" ht="13" x14ac:dyDescent="0.3">
      <c r="B141" s="67" t="s">
        <v>332</v>
      </c>
      <c r="C141" s="67">
        <v>40</v>
      </c>
      <c r="D141" s="71" t="s">
        <v>607</v>
      </c>
      <c r="E141" s="71" t="s">
        <v>694</v>
      </c>
      <c r="F141" s="70">
        <v>16</v>
      </c>
      <c r="G141" s="70">
        <f t="shared" si="63"/>
        <v>192</v>
      </c>
      <c r="I141" s="68">
        <f t="shared" si="64"/>
        <v>48</v>
      </c>
      <c r="K141" s="81">
        <f t="shared" si="58"/>
        <v>6240</v>
      </c>
      <c r="L141" s="81"/>
      <c r="M141" s="81"/>
      <c r="N141" s="81">
        <f t="shared" si="61"/>
        <v>386.88</v>
      </c>
      <c r="O141" s="81">
        <f t="shared" si="62"/>
        <v>90.48</v>
      </c>
      <c r="P141" s="81">
        <f t="shared" si="59"/>
        <v>429.28704000000005</v>
      </c>
      <c r="Q141" s="81"/>
      <c r="R141" s="81"/>
      <c r="S141" s="81"/>
      <c r="T141" s="81"/>
      <c r="U141" s="81"/>
      <c r="V141" s="81"/>
      <c r="W141" s="81"/>
      <c r="X141" s="81">
        <f t="shared" si="60"/>
        <v>7146.6470399999998</v>
      </c>
      <c r="Y141" s="163"/>
    </row>
    <row r="142" spans="1:26" ht="13" x14ac:dyDescent="0.3">
      <c r="B142" s="67" t="s">
        <v>332</v>
      </c>
      <c r="C142" s="67">
        <v>40</v>
      </c>
      <c r="D142" s="71" t="s">
        <v>615</v>
      </c>
      <c r="E142" s="71" t="s">
        <v>591</v>
      </c>
      <c r="F142" s="70">
        <v>20.5</v>
      </c>
      <c r="G142" s="70">
        <f t="shared" si="63"/>
        <v>246</v>
      </c>
      <c r="I142" s="68">
        <f t="shared" si="64"/>
        <v>61.5</v>
      </c>
      <c r="K142" s="81">
        <f t="shared" si="58"/>
        <v>7995</v>
      </c>
      <c r="L142" s="81"/>
      <c r="M142" s="81"/>
      <c r="N142" s="81">
        <f t="shared" si="61"/>
        <v>495.69</v>
      </c>
      <c r="O142" s="81">
        <f t="shared" si="62"/>
        <v>115.92750000000001</v>
      </c>
      <c r="P142" s="81">
        <f t="shared" si="59"/>
        <v>550.02402000000006</v>
      </c>
      <c r="Q142" s="81"/>
      <c r="R142" s="81"/>
      <c r="S142" s="81"/>
      <c r="T142" s="81"/>
      <c r="U142" s="81"/>
      <c r="V142" s="81"/>
      <c r="W142" s="81"/>
      <c r="X142" s="81">
        <f t="shared" si="60"/>
        <v>9156.641520000001</v>
      </c>
      <c r="Y142" s="163"/>
      <c r="Z142" s="68"/>
    </row>
    <row r="143" spans="1:26" ht="13" x14ac:dyDescent="0.3">
      <c r="A143" s="83" t="s">
        <v>584</v>
      </c>
      <c r="B143" s="84"/>
      <c r="C143" s="84"/>
      <c r="D143" s="84"/>
      <c r="E143" s="84"/>
      <c r="F143" s="139">
        <f>SUM(F131:F142)</f>
        <v>224.89999999999998</v>
      </c>
      <c r="G143" s="139">
        <f>SUM(G131:G142)</f>
        <v>2430.8000000000002</v>
      </c>
      <c r="H143" s="139">
        <f t="shared" ref="H143:J143" si="65">SUM(H131:H142)</f>
        <v>392</v>
      </c>
      <c r="I143" s="139">
        <f t="shared" si="65"/>
        <v>363</v>
      </c>
      <c r="J143" s="139">
        <f t="shared" si="65"/>
        <v>0</v>
      </c>
      <c r="K143" s="139">
        <f>SUM(K131:K142)</f>
        <v>82830.799999999988</v>
      </c>
      <c r="L143" s="139">
        <f t="shared" ref="L143:X143" si="66">SUM(L131:L142)</f>
        <v>0</v>
      </c>
      <c r="M143" s="139">
        <f t="shared" si="66"/>
        <v>0</v>
      </c>
      <c r="N143" s="139">
        <f t="shared" si="66"/>
        <v>5135.5096000000003</v>
      </c>
      <c r="O143" s="139">
        <f t="shared" si="66"/>
        <v>1201.0466000000001</v>
      </c>
      <c r="P143" s="139">
        <f t="shared" si="66"/>
        <v>5698.4277167999999</v>
      </c>
      <c r="Q143" s="139">
        <f t="shared" si="66"/>
        <v>0</v>
      </c>
      <c r="R143" s="139">
        <f t="shared" si="66"/>
        <v>0</v>
      </c>
      <c r="S143" s="139">
        <f t="shared" si="66"/>
        <v>0</v>
      </c>
      <c r="T143" s="139">
        <f t="shared" si="66"/>
        <v>0</v>
      </c>
      <c r="U143" s="139">
        <f t="shared" si="66"/>
        <v>0</v>
      </c>
      <c r="V143" s="139">
        <f t="shared" si="66"/>
        <v>0</v>
      </c>
      <c r="W143" s="139">
        <f t="shared" si="66"/>
        <v>0</v>
      </c>
      <c r="X143" s="139">
        <f t="shared" si="66"/>
        <v>94865.783916799992</v>
      </c>
      <c r="Y143" s="163">
        <f t="shared" si="37"/>
        <v>12034.983916800003</v>
      </c>
    </row>
    <row r="144" spans="1:26" ht="13" x14ac:dyDescent="0.3">
      <c r="A144" s="67" t="s">
        <v>362</v>
      </c>
      <c r="K144" s="88"/>
      <c r="L144" s="88"/>
      <c r="M144" s="88"/>
      <c r="N144" s="88"/>
      <c r="O144" s="88"/>
      <c r="P144" s="88"/>
      <c r="Q144" s="88"/>
      <c r="R144" s="88"/>
      <c r="S144" s="88"/>
      <c r="T144" s="88"/>
      <c r="U144" s="88"/>
      <c r="V144" s="88"/>
      <c r="W144" s="88"/>
      <c r="X144" s="88"/>
      <c r="Y144" s="163">
        <f t="shared" si="37"/>
        <v>0</v>
      </c>
    </row>
    <row r="145" spans="1:25" ht="13" x14ac:dyDescent="0.3">
      <c r="A145" s="67" t="s">
        <v>363</v>
      </c>
      <c r="K145" s="88"/>
      <c r="L145" s="88"/>
      <c r="M145" s="88"/>
      <c r="N145" s="88"/>
      <c r="O145" s="88"/>
      <c r="P145" s="88"/>
      <c r="Q145" s="88"/>
      <c r="R145" s="88"/>
      <c r="S145" s="88"/>
      <c r="T145" s="88"/>
      <c r="U145" s="88"/>
      <c r="V145" s="88"/>
      <c r="W145" s="88"/>
      <c r="X145" s="88"/>
      <c r="Y145" s="163">
        <f t="shared" si="37"/>
        <v>0</v>
      </c>
    </row>
    <row r="146" spans="1:25" ht="13" x14ac:dyDescent="0.3">
      <c r="K146" s="81"/>
      <c r="L146" s="81"/>
      <c r="M146" s="81"/>
      <c r="N146" s="81"/>
      <c r="O146" s="81"/>
      <c r="P146" s="81"/>
      <c r="Q146" s="81"/>
      <c r="R146" s="81"/>
      <c r="S146" s="81"/>
      <c r="T146" s="81"/>
      <c r="U146" s="81"/>
      <c r="V146" s="81"/>
      <c r="W146" s="81"/>
      <c r="X146" s="81"/>
      <c r="Y146" s="163">
        <f t="shared" si="37"/>
        <v>0</v>
      </c>
    </row>
    <row r="147" spans="1:25" ht="15.5" x14ac:dyDescent="0.35">
      <c r="A147" s="67" t="s">
        <v>764</v>
      </c>
      <c r="B147" s="132" t="s">
        <v>404</v>
      </c>
      <c r="K147" s="81"/>
      <c r="L147" s="81"/>
      <c r="M147" s="81"/>
      <c r="N147" s="81"/>
      <c r="O147" s="81"/>
      <c r="P147" s="81"/>
      <c r="Q147" s="81"/>
      <c r="R147" s="81"/>
      <c r="S147" s="81"/>
      <c r="T147" s="81"/>
      <c r="U147" s="81"/>
      <c r="V147" s="81"/>
      <c r="W147" s="81"/>
      <c r="X147" s="81"/>
      <c r="Y147" s="163"/>
    </row>
    <row r="148" spans="1:25" ht="13" x14ac:dyDescent="0.3">
      <c r="B148" s="67" t="s">
        <v>404</v>
      </c>
      <c r="D148" s="71" t="s">
        <v>613</v>
      </c>
      <c r="E148" s="71" t="s">
        <v>604</v>
      </c>
      <c r="F148" s="70">
        <v>30.77</v>
      </c>
      <c r="G148" s="70">
        <f>+F148*80*0.2</f>
        <v>492.32</v>
      </c>
      <c r="K148" s="81">
        <f>SUM(G148:J148)*26</f>
        <v>12800.32</v>
      </c>
      <c r="L148" s="81"/>
      <c r="M148" s="81"/>
      <c r="N148" s="81">
        <f t="shared" si="61"/>
        <v>793.61983999999995</v>
      </c>
      <c r="O148" s="81">
        <f t="shared" si="62"/>
        <v>185.60464000000002</v>
      </c>
      <c r="P148" s="81">
        <f t="shared" si="59"/>
        <v>880.61081472000001</v>
      </c>
      <c r="Q148" s="81"/>
      <c r="R148" s="81"/>
      <c r="S148" s="81"/>
      <c r="T148" s="81"/>
      <c r="U148" s="81"/>
      <c r="V148" s="81"/>
      <c r="W148" s="81"/>
      <c r="X148" s="81">
        <f>SUM(K148:W148)</f>
        <v>14660.155294719998</v>
      </c>
      <c r="Y148" s="163"/>
    </row>
    <row r="149" spans="1:25" ht="13" x14ac:dyDescent="0.3">
      <c r="B149" s="67" t="s">
        <v>404</v>
      </c>
      <c r="D149" s="71" t="s">
        <v>612</v>
      </c>
      <c r="E149" s="71" t="s">
        <v>765</v>
      </c>
      <c r="F149" s="70">
        <v>21.63</v>
      </c>
      <c r="G149" s="70">
        <f>+F149*80*0.2</f>
        <v>346.08</v>
      </c>
      <c r="K149" s="81">
        <f t="shared" ref="K149:K157" si="67">SUM(G149:J149)*26</f>
        <v>8998.08</v>
      </c>
      <c r="L149" s="81"/>
      <c r="M149" s="81"/>
      <c r="N149" s="81">
        <f t="shared" si="61"/>
        <v>557.88095999999996</v>
      </c>
      <c r="O149" s="81">
        <f t="shared" si="62"/>
        <v>130.47216</v>
      </c>
      <c r="P149" s="81">
        <f t="shared" si="59"/>
        <v>619.03191168000012</v>
      </c>
      <c r="Q149" s="81"/>
      <c r="R149" s="81"/>
      <c r="S149" s="81"/>
      <c r="T149" s="81"/>
      <c r="U149" s="81"/>
      <c r="V149" s="81"/>
      <c r="W149" s="81"/>
      <c r="X149" s="81">
        <f t="shared" ref="X149:X157" si="68">SUM(K149:W149)</f>
        <v>10305.46503168</v>
      </c>
      <c r="Y149" s="163"/>
    </row>
    <row r="150" spans="1:25" ht="13" x14ac:dyDescent="0.3">
      <c r="B150" s="67" t="s">
        <v>404</v>
      </c>
      <c r="D150" s="71" t="s">
        <v>609</v>
      </c>
      <c r="E150" s="71" t="s">
        <v>543</v>
      </c>
      <c r="F150" s="70">
        <v>20</v>
      </c>
      <c r="G150" s="70"/>
      <c r="H150" s="70">
        <f>+F150*70*0.1</f>
        <v>140</v>
      </c>
      <c r="K150" s="81">
        <f t="shared" si="67"/>
        <v>3640</v>
      </c>
      <c r="L150" s="81"/>
      <c r="M150" s="81"/>
      <c r="N150" s="81">
        <f t="shared" si="61"/>
        <v>225.68</v>
      </c>
      <c r="O150" s="81">
        <f t="shared" si="62"/>
        <v>52.78</v>
      </c>
      <c r="P150" s="81">
        <f t="shared" si="59"/>
        <v>250.41744</v>
      </c>
      <c r="Q150" s="81"/>
      <c r="R150" s="81"/>
      <c r="S150" s="81"/>
      <c r="T150" s="81"/>
      <c r="U150" s="81"/>
      <c r="V150" s="81"/>
      <c r="W150" s="81"/>
      <c r="X150" s="81">
        <f t="shared" si="68"/>
        <v>4168.8774400000002</v>
      </c>
      <c r="Y150" s="163"/>
    </row>
    <row r="151" spans="1:25" ht="13" x14ac:dyDescent="0.3">
      <c r="B151" s="67" t="s">
        <v>404</v>
      </c>
      <c r="D151" s="71" t="s">
        <v>714</v>
      </c>
      <c r="E151" s="71" t="s">
        <v>591</v>
      </c>
      <c r="F151" s="70">
        <v>20.5</v>
      </c>
      <c r="G151" s="70">
        <f>+F151*80*0.05</f>
        <v>82</v>
      </c>
      <c r="I151" s="68">
        <f>2*F151*1.5</f>
        <v>61.5</v>
      </c>
      <c r="K151" s="81">
        <f t="shared" si="67"/>
        <v>3731</v>
      </c>
      <c r="L151" s="81"/>
      <c r="M151" s="81"/>
      <c r="N151" s="81">
        <f t="shared" si="61"/>
        <v>231.322</v>
      </c>
      <c r="O151" s="81">
        <f t="shared" si="62"/>
        <v>54.099500000000006</v>
      </c>
      <c r="P151" s="81">
        <f t="shared" si="59"/>
        <v>256.67787600000003</v>
      </c>
      <c r="Q151" s="81"/>
      <c r="R151" s="81"/>
      <c r="S151" s="81"/>
      <c r="T151" s="81"/>
      <c r="U151" s="81"/>
      <c r="V151" s="81"/>
      <c r="W151" s="81"/>
      <c r="X151" s="81">
        <f t="shared" si="68"/>
        <v>4273.0993760000001</v>
      </c>
      <c r="Y151" s="163"/>
    </row>
    <row r="152" spans="1:25" ht="13" x14ac:dyDescent="0.3">
      <c r="B152" s="67" t="s">
        <v>404</v>
      </c>
      <c r="D152" s="71" t="s">
        <v>755</v>
      </c>
      <c r="E152" s="71" t="s">
        <v>605</v>
      </c>
      <c r="F152" s="70">
        <v>16</v>
      </c>
      <c r="G152" s="70">
        <f t="shared" ref="G152:G157" si="69">+F152*80*0.05</f>
        <v>64</v>
      </c>
      <c r="I152" s="68">
        <f t="shared" ref="I152:I156" si="70">2*F152*1.5</f>
        <v>48</v>
      </c>
      <c r="K152" s="81">
        <f t="shared" si="67"/>
        <v>2912</v>
      </c>
      <c r="L152" s="81"/>
      <c r="M152" s="81"/>
      <c r="N152" s="81">
        <f t="shared" si="61"/>
        <v>180.54400000000001</v>
      </c>
      <c r="O152" s="81">
        <f t="shared" si="62"/>
        <v>42.224000000000004</v>
      </c>
      <c r="P152" s="81">
        <f t="shared" si="59"/>
        <v>200.33395200000001</v>
      </c>
      <c r="Q152" s="81"/>
      <c r="R152" s="81"/>
      <c r="S152" s="81"/>
      <c r="T152" s="81"/>
      <c r="U152" s="81"/>
      <c r="V152" s="81"/>
      <c r="W152" s="81"/>
      <c r="X152" s="81">
        <f t="shared" si="68"/>
        <v>3335.101952</v>
      </c>
      <c r="Y152" s="163"/>
    </row>
    <row r="153" spans="1:25" ht="13" x14ac:dyDescent="0.3">
      <c r="B153" s="67" t="s">
        <v>404</v>
      </c>
      <c r="D153" s="71" t="s">
        <v>767</v>
      </c>
      <c r="E153" s="71" t="s">
        <v>606</v>
      </c>
      <c r="F153" s="70">
        <v>17.75</v>
      </c>
      <c r="G153" s="70">
        <f t="shared" si="69"/>
        <v>71</v>
      </c>
      <c r="I153" s="68">
        <f t="shared" si="70"/>
        <v>53.25</v>
      </c>
      <c r="K153" s="81">
        <f t="shared" si="67"/>
        <v>3230.5</v>
      </c>
      <c r="L153" s="81"/>
      <c r="M153" s="81"/>
      <c r="N153" s="81">
        <f t="shared" si="61"/>
        <v>200.291</v>
      </c>
      <c r="O153" s="81">
        <f t="shared" si="62"/>
        <v>46.84225</v>
      </c>
      <c r="P153" s="81">
        <f t="shared" si="59"/>
        <v>222.24547800000002</v>
      </c>
      <c r="Q153" s="81"/>
      <c r="R153" s="81"/>
      <c r="S153" s="81"/>
      <c r="T153" s="81"/>
      <c r="U153" s="81"/>
      <c r="V153" s="81"/>
      <c r="W153" s="81"/>
      <c r="X153" s="81">
        <f t="shared" si="68"/>
        <v>3699.8787280000001</v>
      </c>
      <c r="Y153" s="163"/>
    </row>
    <row r="154" spans="1:25" ht="13" x14ac:dyDescent="0.3">
      <c r="B154" s="67" t="s">
        <v>404</v>
      </c>
      <c r="D154" s="71" t="s">
        <v>607</v>
      </c>
      <c r="E154" s="71" t="s">
        <v>587</v>
      </c>
      <c r="F154" s="70">
        <v>18.75</v>
      </c>
      <c r="G154" s="70">
        <f t="shared" si="69"/>
        <v>75</v>
      </c>
      <c r="I154" s="68">
        <f t="shared" si="70"/>
        <v>56.25</v>
      </c>
      <c r="K154" s="81">
        <f t="shared" si="67"/>
        <v>3412.5</v>
      </c>
      <c r="L154" s="81"/>
      <c r="M154" s="81"/>
      <c r="N154" s="81">
        <f t="shared" si="61"/>
        <v>211.57499999999999</v>
      </c>
      <c r="O154" s="81">
        <f t="shared" si="62"/>
        <v>49.481250000000003</v>
      </c>
      <c r="P154" s="81">
        <f t="shared" si="59"/>
        <v>234.76634999999999</v>
      </c>
      <c r="Q154" s="81"/>
      <c r="R154" s="81"/>
      <c r="S154" s="81"/>
      <c r="T154" s="81"/>
      <c r="U154" s="81"/>
      <c r="V154" s="81"/>
      <c r="W154" s="81"/>
      <c r="X154" s="81">
        <f t="shared" si="68"/>
        <v>3908.3225999999995</v>
      </c>
      <c r="Y154" s="163"/>
    </row>
    <row r="155" spans="1:25" ht="13" x14ac:dyDescent="0.3">
      <c r="B155" s="67" t="s">
        <v>404</v>
      </c>
      <c r="D155" s="71" t="s">
        <v>607</v>
      </c>
      <c r="E155" s="71" t="s">
        <v>588</v>
      </c>
      <c r="F155" s="70">
        <v>16</v>
      </c>
      <c r="G155" s="70">
        <f t="shared" si="69"/>
        <v>64</v>
      </c>
      <c r="I155" s="68">
        <f t="shared" si="70"/>
        <v>48</v>
      </c>
      <c r="K155" s="81">
        <f t="shared" si="67"/>
        <v>2912</v>
      </c>
      <c r="L155" s="81"/>
      <c r="M155" s="81"/>
      <c r="N155" s="81">
        <f t="shared" si="61"/>
        <v>180.54400000000001</v>
      </c>
      <c r="O155" s="81">
        <f t="shared" si="62"/>
        <v>42.224000000000004</v>
      </c>
      <c r="P155" s="81">
        <f t="shared" si="59"/>
        <v>200.33395200000001</v>
      </c>
      <c r="Q155" s="81"/>
      <c r="R155" s="81"/>
      <c r="S155" s="81"/>
      <c r="T155" s="81"/>
      <c r="U155" s="81"/>
      <c r="V155" s="81"/>
      <c r="W155" s="81"/>
      <c r="X155" s="81">
        <f t="shared" si="68"/>
        <v>3335.101952</v>
      </c>
      <c r="Y155" s="163"/>
    </row>
    <row r="156" spans="1:25" ht="13" x14ac:dyDescent="0.3">
      <c r="B156" s="67" t="s">
        <v>404</v>
      </c>
      <c r="D156" s="71" t="s">
        <v>607</v>
      </c>
      <c r="E156" s="71" t="s">
        <v>590</v>
      </c>
      <c r="F156" s="70">
        <v>16</v>
      </c>
      <c r="G156" s="70">
        <f t="shared" si="69"/>
        <v>64</v>
      </c>
      <c r="I156" s="68">
        <f t="shared" si="70"/>
        <v>48</v>
      </c>
      <c r="K156" s="81">
        <f t="shared" si="67"/>
        <v>2912</v>
      </c>
      <c r="L156" s="81"/>
      <c r="M156" s="81"/>
      <c r="N156" s="81">
        <f t="shared" si="61"/>
        <v>180.54400000000001</v>
      </c>
      <c r="O156" s="81">
        <f t="shared" si="62"/>
        <v>42.224000000000004</v>
      </c>
      <c r="P156" s="81">
        <f t="shared" si="59"/>
        <v>200.33395200000001</v>
      </c>
      <c r="Q156" s="81"/>
      <c r="R156" s="81"/>
      <c r="S156" s="81"/>
      <c r="T156" s="81"/>
      <c r="U156" s="81"/>
      <c r="V156" s="81"/>
      <c r="W156" s="81"/>
      <c r="X156" s="81">
        <f t="shared" si="68"/>
        <v>3335.101952</v>
      </c>
      <c r="Y156" s="163"/>
    </row>
    <row r="157" spans="1:25" ht="13" x14ac:dyDescent="0.3">
      <c r="B157" s="67" t="s">
        <v>404</v>
      </c>
      <c r="D157" s="71" t="s">
        <v>607</v>
      </c>
      <c r="E157" s="71" t="s">
        <v>694</v>
      </c>
      <c r="F157" s="70">
        <v>16</v>
      </c>
      <c r="G157" s="70">
        <f t="shared" si="69"/>
        <v>64</v>
      </c>
      <c r="I157" s="68">
        <f>2*F157*1.5</f>
        <v>48</v>
      </c>
      <c r="K157" s="81">
        <f t="shared" si="67"/>
        <v>2912</v>
      </c>
      <c r="L157" s="81"/>
      <c r="M157" s="81"/>
      <c r="N157" s="81">
        <f t="shared" si="61"/>
        <v>180.54400000000001</v>
      </c>
      <c r="O157" s="81">
        <f t="shared" si="62"/>
        <v>42.224000000000004</v>
      </c>
      <c r="P157" s="81">
        <f t="shared" si="59"/>
        <v>200.33395200000001</v>
      </c>
      <c r="Q157" s="81"/>
      <c r="R157" s="81"/>
      <c r="S157" s="81"/>
      <c r="T157" s="81"/>
      <c r="U157" s="81"/>
      <c r="V157" s="81"/>
      <c r="W157" s="81"/>
      <c r="X157" s="81">
        <f t="shared" si="68"/>
        <v>3335.101952</v>
      </c>
      <c r="Y157" s="163"/>
    </row>
    <row r="158" spans="1:25" ht="13" x14ac:dyDescent="0.3">
      <c r="A158" s="83" t="s">
        <v>766</v>
      </c>
      <c r="B158" s="84"/>
      <c r="C158" s="84"/>
      <c r="D158" s="84"/>
      <c r="E158" s="84"/>
      <c r="F158" s="139">
        <f>SUM(F148:F157)</f>
        <v>193.4</v>
      </c>
      <c r="G158" s="139">
        <f>SUM(G148:G157)</f>
        <v>1322.4</v>
      </c>
      <c r="H158" s="139">
        <f t="shared" ref="H158:X158" si="71">SUM(H148:H157)</f>
        <v>140</v>
      </c>
      <c r="I158" s="139">
        <f t="shared" si="71"/>
        <v>363</v>
      </c>
      <c r="J158" s="139">
        <f t="shared" si="71"/>
        <v>0</v>
      </c>
      <c r="K158" s="139">
        <f t="shared" si="71"/>
        <v>47460.4</v>
      </c>
      <c r="L158" s="139">
        <f t="shared" si="71"/>
        <v>0</v>
      </c>
      <c r="M158" s="139">
        <f t="shared" si="71"/>
        <v>0</v>
      </c>
      <c r="N158" s="139">
        <f t="shared" si="71"/>
        <v>2942.5447999999992</v>
      </c>
      <c r="O158" s="139">
        <f t="shared" si="71"/>
        <v>688.17580000000021</v>
      </c>
      <c r="P158" s="139">
        <f t="shared" si="71"/>
        <v>3265.0856783999998</v>
      </c>
      <c r="Q158" s="139">
        <f t="shared" si="71"/>
        <v>0</v>
      </c>
      <c r="R158" s="139">
        <f t="shared" si="71"/>
        <v>0</v>
      </c>
      <c r="S158" s="139">
        <f t="shared" si="71"/>
        <v>0</v>
      </c>
      <c r="T158" s="139">
        <f t="shared" si="71"/>
        <v>0</v>
      </c>
      <c r="U158" s="139">
        <f t="shared" si="71"/>
        <v>0</v>
      </c>
      <c r="V158" s="139">
        <f t="shared" si="71"/>
        <v>0</v>
      </c>
      <c r="W158" s="139">
        <f t="shared" si="71"/>
        <v>0</v>
      </c>
      <c r="X158" s="139">
        <f t="shared" si="71"/>
        <v>54356.206278399994</v>
      </c>
      <c r="Y158" s="163">
        <f t="shared" ref="Y158" si="72">X158-K158</f>
        <v>6895.8062783999922</v>
      </c>
    </row>
    <row r="159" spans="1:25" ht="13" x14ac:dyDescent="0.3">
      <c r="K159" s="81"/>
      <c r="L159" s="81"/>
      <c r="M159" s="81"/>
      <c r="N159" s="81">
        <f t="shared" si="61"/>
        <v>0</v>
      </c>
      <c r="O159" s="81">
        <f t="shared" si="62"/>
        <v>0</v>
      </c>
      <c r="P159" s="81">
        <f t="shared" si="59"/>
        <v>0</v>
      </c>
      <c r="Q159" s="81"/>
      <c r="R159" s="81"/>
      <c r="S159" s="81"/>
      <c r="T159" s="81"/>
      <c r="U159" s="81"/>
      <c r="V159" s="81"/>
      <c r="W159" s="81"/>
      <c r="X159" s="81"/>
      <c r="Y159" s="163"/>
    </row>
    <row r="160" spans="1:25" ht="13" x14ac:dyDescent="0.3">
      <c r="F160" s="67"/>
      <c r="G160" s="67"/>
      <c r="H160" s="67"/>
      <c r="I160" s="67"/>
      <c r="J160" s="67"/>
      <c r="N160" s="81">
        <f t="shared" si="61"/>
        <v>0</v>
      </c>
      <c r="O160" s="81">
        <f t="shared" si="62"/>
        <v>0</v>
      </c>
      <c r="P160" s="81">
        <f t="shared" si="59"/>
        <v>0</v>
      </c>
      <c r="X160" s="67"/>
      <c r="Y160" s="163">
        <f t="shared" si="37"/>
        <v>0</v>
      </c>
    </row>
    <row r="161" spans="1:26" ht="13" x14ac:dyDescent="0.3">
      <c r="A161" s="84" t="s">
        <v>380</v>
      </c>
      <c r="B161" s="84"/>
      <c r="C161" s="84"/>
      <c r="D161" s="84"/>
      <c r="E161" s="84"/>
      <c r="F161" s="85"/>
      <c r="G161" s="138">
        <f>G93+G109+G126+G143+G158</f>
        <v>49390.86</v>
      </c>
      <c r="H161" s="138">
        <f t="shared" ref="H161:X161" si="73">H93+H109+H126+H143+H158</f>
        <v>8602.16</v>
      </c>
      <c r="I161" s="138">
        <f t="shared" si="73"/>
        <v>2134.5</v>
      </c>
      <c r="J161" s="138">
        <f t="shared" si="73"/>
        <v>0</v>
      </c>
      <c r="K161" s="138">
        <f t="shared" si="73"/>
        <v>923570.0199999999</v>
      </c>
      <c r="L161" s="138">
        <f t="shared" si="73"/>
        <v>0</v>
      </c>
      <c r="M161" s="138">
        <f t="shared" si="73"/>
        <v>135495.31319999998</v>
      </c>
      <c r="N161" s="138">
        <f t="shared" si="73"/>
        <v>57261.341240000002</v>
      </c>
      <c r="O161" s="138">
        <f t="shared" si="73"/>
        <v>13391.765290000001</v>
      </c>
      <c r="P161" s="138">
        <f t="shared" si="73"/>
        <v>43530.554414255996</v>
      </c>
      <c r="Q161" s="138">
        <f t="shared" si="73"/>
        <v>0</v>
      </c>
      <c r="R161" s="138">
        <f t="shared" si="73"/>
        <v>0</v>
      </c>
      <c r="S161" s="138">
        <f t="shared" si="73"/>
        <v>0</v>
      </c>
      <c r="T161" s="138">
        <f t="shared" si="73"/>
        <v>0</v>
      </c>
      <c r="U161" s="138">
        <f t="shared" si="73"/>
        <v>0</v>
      </c>
      <c r="V161" s="138">
        <f t="shared" si="73"/>
        <v>0</v>
      </c>
      <c r="W161" s="138">
        <f t="shared" si="73"/>
        <v>0</v>
      </c>
      <c r="X161" s="138">
        <f t="shared" si="73"/>
        <v>1173248.994144256</v>
      </c>
      <c r="Y161" s="163">
        <f t="shared" ref="Y161" si="74">X161-K161</f>
        <v>249678.97414425609</v>
      </c>
      <c r="Z161" s="81"/>
    </row>
    <row r="162" spans="1:26" x14ac:dyDescent="0.25">
      <c r="A162" s="67" t="s">
        <v>362</v>
      </c>
      <c r="K162" s="88"/>
      <c r="L162" s="88"/>
      <c r="M162" s="88"/>
      <c r="N162" s="88"/>
      <c r="O162" s="88"/>
      <c r="P162" s="88"/>
      <c r="Q162" s="88"/>
      <c r="R162" s="88"/>
      <c r="S162" s="88"/>
      <c r="T162" s="88"/>
      <c r="U162" s="88"/>
      <c r="V162" s="88"/>
      <c r="W162" s="88"/>
      <c r="X162" s="88"/>
    </row>
    <row r="163" spans="1:26" x14ac:dyDescent="0.25">
      <c r="A163" s="67" t="s">
        <v>363</v>
      </c>
      <c r="K163" s="88"/>
      <c r="L163" s="88"/>
      <c r="M163" s="88"/>
      <c r="N163" s="88"/>
      <c r="O163" s="88"/>
      <c r="P163" s="88"/>
      <c r="Q163" s="88"/>
      <c r="R163" s="88"/>
      <c r="S163" s="88"/>
      <c r="T163" s="88"/>
      <c r="U163" s="88"/>
      <c r="V163" s="88"/>
      <c r="W163" s="88"/>
      <c r="X163" s="88"/>
      <c r="Y163" s="81"/>
    </row>
    <row r="164" spans="1:26" x14ac:dyDescent="0.25">
      <c r="E164" s="170"/>
      <c r="K164" s="81"/>
      <c r="L164" s="81"/>
      <c r="M164" s="81"/>
      <c r="N164" s="81"/>
      <c r="O164" s="81"/>
      <c r="P164" s="81"/>
      <c r="Q164" s="81"/>
      <c r="R164" s="81"/>
      <c r="S164" s="81"/>
      <c r="T164" s="81"/>
      <c r="U164" s="81"/>
      <c r="V164" s="81"/>
      <c r="W164" s="81"/>
      <c r="X164" s="81"/>
    </row>
    <row r="165" spans="1:26" x14ac:dyDescent="0.25">
      <c r="E165" s="169"/>
      <c r="K165" s="81"/>
      <c r="L165" s="81"/>
      <c r="M165" s="81"/>
      <c r="N165" s="81"/>
      <c r="O165" s="81"/>
      <c r="P165" s="81"/>
      <c r="Q165" s="81"/>
      <c r="R165" s="81"/>
      <c r="S165" s="81"/>
      <c r="T165" s="81"/>
      <c r="U165" s="81"/>
      <c r="V165" s="81"/>
      <c r="W165" s="81"/>
      <c r="X165" s="81"/>
    </row>
    <row r="166" spans="1:26" x14ac:dyDescent="0.25">
      <c r="K166" s="81"/>
      <c r="L166" s="81"/>
      <c r="M166" s="81"/>
      <c r="N166" s="81"/>
      <c r="O166" s="81"/>
      <c r="P166" s="81"/>
      <c r="Q166" s="81"/>
      <c r="R166" s="81"/>
      <c r="S166" s="81"/>
      <c r="T166" s="81"/>
      <c r="U166" s="81"/>
      <c r="V166" s="81"/>
      <c r="W166" s="81"/>
      <c r="X166" s="81"/>
    </row>
    <row r="167" spans="1:26" x14ac:dyDescent="0.25">
      <c r="K167" s="81"/>
      <c r="L167" s="81"/>
      <c r="M167" s="81"/>
      <c r="N167" s="81"/>
      <c r="O167" s="81"/>
      <c r="P167" s="81"/>
      <c r="Q167" s="81"/>
      <c r="R167" s="81"/>
      <c r="S167" s="81"/>
      <c r="T167" s="81"/>
      <c r="U167" s="81"/>
      <c r="V167" s="81"/>
      <c r="W167" s="81"/>
    </row>
    <row r="168" spans="1:26" x14ac:dyDescent="0.25">
      <c r="K168" s="81"/>
      <c r="L168" s="81"/>
      <c r="M168" s="81"/>
      <c r="N168" s="81"/>
      <c r="O168" s="81"/>
      <c r="P168" s="81"/>
      <c r="Q168" s="81"/>
      <c r="R168" s="81"/>
      <c r="S168" s="81"/>
      <c r="T168" s="81"/>
      <c r="U168" s="81"/>
      <c r="V168" s="81"/>
      <c r="W168" s="81"/>
    </row>
    <row r="169" spans="1:26" x14ac:dyDescent="0.25">
      <c r="K169" s="81"/>
      <c r="L169" s="81"/>
      <c r="M169" s="81"/>
      <c r="N169" s="81"/>
      <c r="O169" s="81"/>
      <c r="P169" s="81"/>
      <c r="Q169" s="81"/>
      <c r="R169" s="81"/>
      <c r="S169" s="81"/>
      <c r="T169" s="81"/>
      <c r="U169" s="81"/>
      <c r="V169" s="81"/>
      <c r="W169" s="81"/>
    </row>
    <row r="170" spans="1:26" x14ac:dyDescent="0.25">
      <c r="K170" s="81"/>
      <c r="L170" s="81"/>
      <c r="M170" s="81"/>
      <c r="N170" s="81"/>
      <c r="O170" s="81"/>
      <c r="P170" s="81"/>
      <c r="Q170" s="81"/>
      <c r="R170" s="81"/>
      <c r="S170" s="81"/>
      <c r="T170" s="81"/>
      <c r="U170" s="81"/>
      <c r="V170" s="81"/>
      <c r="W170" s="81"/>
    </row>
    <row r="171" spans="1:26" x14ac:dyDescent="0.25">
      <c r="K171" s="81"/>
      <c r="L171" s="81"/>
      <c r="M171" s="81"/>
      <c r="N171" s="81"/>
      <c r="O171" s="81"/>
      <c r="P171" s="81"/>
      <c r="Q171" s="81"/>
      <c r="R171" s="81"/>
      <c r="S171" s="81"/>
      <c r="T171" s="81"/>
      <c r="U171" s="81"/>
      <c r="V171" s="81"/>
      <c r="W171" s="81"/>
    </row>
    <row r="172" spans="1:26" x14ac:dyDescent="0.25">
      <c r="K172" s="81"/>
      <c r="L172" s="81"/>
      <c r="M172" s="81"/>
      <c r="N172" s="81"/>
      <c r="O172" s="81"/>
      <c r="P172" s="81"/>
      <c r="Q172" s="81"/>
      <c r="R172" s="81"/>
      <c r="S172" s="81"/>
      <c r="T172" s="81"/>
      <c r="U172" s="81"/>
      <c r="V172" s="81"/>
      <c r="W172" s="81"/>
    </row>
    <row r="173" spans="1:26" x14ac:dyDescent="0.25">
      <c r="K173" s="81"/>
      <c r="L173" s="81"/>
      <c r="M173" s="81"/>
      <c r="N173" s="81"/>
      <c r="O173" s="81"/>
      <c r="P173" s="81"/>
      <c r="Q173" s="81"/>
      <c r="R173" s="81"/>
      <c r="S173" s="81"/>
      <c r="T173" s="81"/>
      <c r="U173" s="81"/>
      <c r="V173" s="81"/>
      <c r="W173" s="81"/>
    </row>
    <row r="174" spans="1:26" x14ac:dyDescent="0.25">
      <c r="K174" s="81"/>
      <c r="L174" s="81"/>
      <c r="M174" s="81"/>
      <c r="N174" s="81"/>
      <c r="O174" s="81"/>
      <c r="P174" s="81"/>
      <c r="Q174" s="81"/>
      <c r="R174" s="81"/>
      <c r="S174" s="81"/>
      <c r="T174" s="81"/>
      <c r="U174" s="81"/>
      <c r="V174" s="81"/>
      <c r="W174" s="81"/>
    </row>
    <row r="175" spans="1:26" x14ac:dyDescent="0.25">
      <c r="K175" s="81"/>
      <c r="L175" s="81"/>
      <c r="M175" s="81"/>
      <c r="N175" s="81"/>
      <c r="O175" s="81"/>
      <c r="P175" s="81"/>
      <c r="Q175" s="81"/>
      <c r="R175" s="81"/>
      <c r="S175" s="81"/>
      <c r="T175" s="81"/>
      <c r="U175" s="81"/>
      <c r="V175" s="81"/>
      <c r="W175" s="81"/>
    </row>
    <row r="176" spans="1:26" x14ac:dyDescent="0.25">
      <c r="K176" s="81"/>
      <c r="L176" s="81"/>
      <c r="M176" s="81"/>
      <c r="N176" s="81"/>
      <c r="O176" s="81"/>
      <c r="P176" s="81"/>
      <c r="Q176" s="81"/>
      <c r="R176" s="81"/>
      <c r="S176" s="81"/>
      <c r="T176" s="81"/>
      <c r="U176" s="81"/>
      <c r="V176" s="81"/>
      <c r="W176" s="81"/>
    </row>
    <row r="177" spans="11:23" x14ac:dyDescent="0.25">
      <c r="K177" s="81"/>
      <c r="L177" s="81"/>
      <c r="M177" s="81"/>
      <c r="N177" s="81"/>
      <c r="O177" s="81"/>
      <c r="P177" s="81"/>
      <c r="Q177" s="81"/>
      <c r="R177" s="81"/>
      <c r="S177" s="81"/>
      <c r="T177" s="81"/>
      <c r="U177" s="81"/>
      <c r="V177" s="81"/>
      <c r="W177" s="81"/>
    </row>
    <row r="178" spans="11:23" x14ac:dyDescent="0.25">
      <c r="K178" s="81"/>
      <c r="L178" s="81"/>
      <c r="M178" s="81"/>
      <c r="N178" s="81"/>
      <c r="O178" s="81"/>
      <c r="P178" s="81"/>
      <c r="Q178" s="81"/>
      <c r="R178" s="81"/>
      <c r="S178" s="81"/>
      <c r="T178" s="81"/>
      <c r="U178" s="81"/>
      <c r="V178" s="81"/>
      <c r="W178" s="81"/>
    </row>
    <row r="179" spans="11:23" x14ac:dyDescent="0.25">
      <c r="K179" s="81"/>
      <c r="L179" s="81"/>
      <c r="M179" s="81"/>
      <c r="N179" s="81"/>
      <c r="O179" s="81"/>
      <c r="P179" s="81"/>
      <c r="Q179" s="81"/>
      <c r="R179" s="81"/>
      <c r="S179" s="81"/>
      <c r="T179" s="81"/>
      <c r="U179" s="81"/>
      <c r="V179" s="81"/>
      <c r="W179" s="81"/>
    </row>
    <row r="180" spans="11:23" x14ac:dyDescent="0.25">
      <c r="K180" s="81"/>
      <c r="L180" s="81"/>
      <c r="M180" s="81"/>
      <c r="N180" s="81"/>
      <c r="O180" s="81"/>
      <c r="P180" s="81"/>
      <c r="Q180" s="81"/>
      <c r="R180" s="81"/>
      <c r="S180" s="81"/>
      <c r="T180" s="81"/>
      <c r="U180" s="81"/>
      <c r="V180" s="81"/>
      <c r="W180" s="81"/>
    </row>
    <row r="181" spans="11:23" x14ac:dyDescent="0.25">
      <c r="K181" s="81"/>
      <c r="L181" s="81"/>
      <c r="M181" s="81"/>
      <c r="N181" s="81"/>
      <c r="O181" s="81"/>
      <c r="P181" s="81"/>
      <c r="Q181" s="81"/>
      <c r="R181" s="81"/>
      <c r="S181" s="81"/>
      <c r="T181" s="81"/>
      <c r="U181" s="81"/>
      <c r="V181" s="81"/>
      <c r="W181" s="81"/>
    </row>
    <row r="182" spans="11:23" x14ac:dyDescent="0.25">
      <c r="K182" s="81"/>
      <c r="L182" s="81"/>
      <c r="M182" s="81"/>
      <c r="N182" s="81"/>
      <c r="O182" s="81"/>
      <c r="P182" s="81"/>
      <c r="Q182" s="81"/>
      <c r="R182" s="81"/>
      <c r="S182" s="81"/>
      <c r="T182" s="81"/>
      <c r="U182" s="81"/>
      <c r="V182" s="81"/>
      <c r="W182" s="81"/>
    </row>
    <row r="183" spans="11:23" x14ac:dyDescent="0.25">
      <c r="K183" s="81"/>
      <c r="L183" s="81"/>
      <c r="M183" s="81"/>
      <c r="N183" s="81"/>
      <c r="O183" s="81"/>
      <c r="P183" s="81"/>
      <c r="Q183" s="81"/>
      <c r="R183" s="81"/>
      <c r="S183" s="81"/>
      <c r="T183" s="81"/>
      <c r="U183" s="81"/>
      <c r="V183" s="81"/>
      <c r="W183" s="81"/>
    </row>
    <row r="184" spans="11:23" x14ac:dyDescent="0.25">
      <c r="K184" s="81"/>
      <c r="L184" s="81"/>
      <c r="M184" s="81"/>
      <c r="N184" s="81"/>
      <c r="O184" s="81"/>
      <c r="P184" s="81"/>
      <c r="Q184" s="81"/>
      <c r="R184" s="81"/>
      <c r="S184" s="81"/>
      <c r="T184" s="81"/>
      <c r="U184" s="81"/>
      <c r="V184" s="81"/>
      <c r="W184" s="81"/>
    </row>
    <row r="185" spans="11:23" x14ac:dyDescent="0.25">
      <c r="K185" s="81"/>
      <c r="L185" s="81"/>
      <c r="M185" s="81"/>
      <c r="N185" s="81"/>
      <c r="O185" s="81"/>
      <c r="P185" s="81"/>
      <c r="Q185" s="81"/>
      <c r="R185" s="81"/>
      <c r="S185" s="81"/>
      <c r="T185" s="81"/>
      <c r="U185" s="81"/>
      <c r="V185" s="81"/>
      <c r="W185" s="81"/>
    </row>
    <row r="186" spans="11:23" x14ac:dyDescent="0.25">
      <c r="K186" s="81"/>
      <c r="L186" s="81"/>
      <c r="M186" s="81"/>
      <c r="N186" s="81"/>
      <c r="O186" s="81"/>
      <c r="P186" s="81"/>
      <c r="Q186" s="81"/>
      <c r="R186" s="81"/>
      <c r="S186" s="81"/>
      <c r="T186" s="81"/>
      <c r="U186" s="81"/>
      <c r="V186" s="81"/>
      <c r="W186" s="81"/>
    </row>
    <row r="187" spans="11:23" x14ac:dyDescent="0.25">
      <c r="K187" s="81"/>
      <c r="L187" s="81"/>
      <c r="M187" s="81"/>
      <c r="N187" s="81"/>
      <c r="O187" s="81"/>
      <c r="P187" s="81"/>
      <c r="Q187" s="81"/>
      <c r="R187" s="81"/>
      <c r="S187" s="81"/>
      <c r="T187" s="81"/>
      <c r="U187" s="81"/>
      <c r="V187" s="81"/>
      <c r="W187" s="81"/>
    </row>
    <row r="188" spans="11:23" x14ac:dyDescent="0.25">
      <c r="K188" s="81"/>
      <c r="L188" s="81"/>
      <c r="M188" s="81"/>
      <c r="N188" s="81"/>
      <c r="O188" s="81"/>
      <c r="P188" s="81"/>
      <c r="Q188" s="81"/>
      <c r="R188" s="81"/>
      <c r="S188" s="81"/>
      <c r="T188" s="81"/>
      <c r="U188" s="81"/>
      <c r="V188" s="81"/>
      <c r="W188" s="81"/>
    </row>
    <row r="189" spans="11:23" x14ac:dyDescent="0.25">
      <c r="K189" s="81"/>
      <c r="L189" s="81"/>
      <c r="M189" s="81"/>
      <c r="N189" s="81"/>
      <c r="O189" s="81"/>
      <c r="P189" s="81"/>
      <c r="Q189" s="81"/>
      <c r="R189" s="81"/>
      <c r="S189" s="81"/>
      <c r="T189" s="81"/>
      <c r="U189" s="81"/>
      <c r="V189" s="81"/>
      <c r="W189" s="81"/>
    </row>
    <row r="190" spans="11:23" x14ac:dyDescent="0.25">
      <c r="K190" s="81"/>
      <c r="L190" s="81"/>
      <c r="M190" s="81"/>
      <c r="N190" s="81"/>
      <c r="O190" s="81"/>
      <c r="P190" s="81"/>
      <c r="Q190" s="81"/>
      <c r="R190" s="81"/>
      <c r="S190" s="81"/>
      <c r="T190" s="81"/>
      <c r="U190" s="81"/>
      <c r="V190" s="81"/>
      <c r="W190" s="81"/>
    </row>
    <row r="191" spans="11:23" x14ac:dyDescent="0.25">
      <c r="K191" s="81"/>
      <c r="L191" s="81"/>
      <c r="M191" s="81"/>
      <c r="N191" s="81"/>
      <c r="O191" s="81"/>
      <c r="P191" s="81"/>
      <c r="Q191" s="81"/>
      <c r="R191" s="81"/>
      <c r="S191" s="81"/>
      <c r="T191" s="81"/>
      <c r="U191" s="81"/>
      <c r="V191" s="81"/>
      <c r="W191" s="81"/>
    </row>
    <row r="192" spans="11:23" x14ac:dyDescent="0.25">
      <c r="K192" s="81"/>
      <c r="L192" s="81"/>
      <c r="M192" s="81"/>
      <c r="N192" s="81"/>
      <c r="O192" s="81"/>
      <c r="P192" s="81"/>
      <c r="Q192" s="81"/>
      <c r="R192" s="81"/>
      <c r="S192" s="81"/>
      <c r="T192" s="81"/>
      <c r="U192" s="81"/>
      <c r="V192" s="81"/>
      <c r="W192" s="81"/>
    </row>
    <row r="193" spans="11:23" x14ac:dyDescent="0.25">
      <c r="K193" s="81"/>
      <c r="L193" s="81"/>
      <c r="M193" s="81"/>
      <c r="N193" s="81"/>
      <c r="O193" s="81"/>
      <c r="P193" s="81"/>
      <c r="Q193" s="81"/>
      <c r="R193" s="81"/>
      <c r="S193" s="81"/>
      <c r="T193" s="81"/>
      <c r="U193" s="81"/>
      <c r="V193" s="81"/>
      <c r="W193" s="81"/>
    </row>
    <row r="194" spans="11:23" x14ac:dyDescent="0.25">
      <c r="K194" s="81"/>
      <c r="L194" s="81"/>
      <c r="M194" s="81"/>
      <c r="N194" s="81"/>
      <c r="O194" s="81"/>
      <c r="P194" s="81"/>
      <c r="Q194" s="81"/>
      <c r="R194" s="81"/>
      <c r="S194" s="81"/>
      <c r="T194" s="81"/>
      <c r="U194" s="81"/>
      <c r="V194" s="81"/>
      <c r="W194" s="81"/>
    </row>
    <row r="195" spans="11:23" x14ac:dyDescent="0.25">
      <c r="K195" s="81"/>
      <c r="L195" s="81"/>
      <c r="M195" s="81"/>
      <c r="N195" s="81"/>
      <c r="O195" s="81"/>
      <c r="P195" s="81"/>
      <c r="Q195" s="81"/>
      <c r="R195" s="81"/>
      <c r="S195" s="81"/>
      <c r="T195" s="81"/>
      <c r="U195" s="81"/>
      <c r="V195" s="81"/>
      <c r="W195" s="81"/>
    </row>
    <row r="196" spans="11:23" x14ac:dyDescent="0.25">
      <c r="K196" s="81"/>
      <c r="L196" s="81"/>
      <c r="M196" s="81"/>
      <c r="N196" s="81"/>
      <c r="O196" s="81"/>
      <c r="P196" s="81"/>
      <c r="Q196" s="81"/>
      <c r="R196" s="81"/>
      <c r="S196" s="81"/>
      <c r="T196" s="81"/>
      <c r="U196" s="81"/>
      <c r="V196" s="81"/>
      <c r="W196" s="81"/>
    </row>
    <row r="197" spans="11:23" x14ac:dyDescent="0.25">
      <c r="K197" s="81"/>
      <c r="L197" s="81"/>
      <c r="M197" s="81"/>
      <c r="N197" s="81"/>
      <c r="O197" s="81"/>
      <c r="P197" s="81"/>
      <c r="Q197" s="81"/>
      <c r="R197" s="81"/>
      <c r="S197" s="81"/>
      <c r="T197" s="81"/>
      <c r="U197" s="81"/>
      <c r="V197" s="81"/>
      <c r="W197" s="81"/>
    </row>
    <row r="198" spans="11:23" x14ac:dyDescent="0.25">
      <c r="K198" s="81"/>
      <c r="L198" s="81"/>
      <c r="M198" s="81"/>
      <c r="N198" s="81"/>
      <c r="O198" s="81"/>
      <c r="P198" s="81"/>
      <c r="Q198" s="81"/>
      <c r="R198" s="81"/>
      <c r="S198" s="81"/>
      <c r="T198" s="81"/>
      <c r="U198" s="81"/>
      <c r="V198" s="81"/>
      <c r="W198" s="81"/>
    </row>
    <row r="199" spans="11:23" x14ac:dyDescent="0.25">
      <c r="K199" s="81"/>
      <c r="L199" s="81"/>
      <c r="M199" s="81"/>
      <c r="N199" s="81"/>
      <c r="O199" s="81"/>
      <c r="P199" s="81"/>
      <c r="Q199" s="81"/>
      <c r="R199" s="81"/>
      <c r="S199" s="81"/>
      <c r="T199" s="81"/>
      <c r="U199" s="81"/>
      <c r="V199" s="81"/>
      <c r="W199" s="81"/>
    </row>
    <row r="200" spans="11:23" x14ac:dyDescent="0.25">
      <c r="K200" s="81"/>
      <c r="L200" s="81"/>
      <c r="M200" s="81"/>
      <c r="N200" s="81"/>
      <c r="O200" s="81"/>
      <c r="P200" s="81"/>
      <c r="Q200" s="81"/>
      <c r="R200" s="81"/>
      <c r="S200" s="81"/>
      <c r="T200" s="81"/>
      <c r="U200" s="81"/>
      <c r="V200" s="81"/>
      <c r="W200" s="81"/>
    </row>
    <row r="201" spans="11:23" x14ac:dyDescent="0.25">
      <c r="K201" s="81"/>
      <c r="L201" s="81"/>
      <c r="M201" s="81"/>
      <c r="N201" s="81"/>
      <c r="O201" s="81"/>
      <c r="P201" s="81"/>
      <c r="Q201" s="81"/>
      <c r="R201" s="81"/>
      <c r="S201" s="81"/>
      <c r="T201" s="81"/>
      <c r="U201" s="81"/>
      <c r="V201" s="81"/>
      <c r="W201" s="81"/>
    </row>
    <row r="202" spans="11:23" x14ac:dyDescent="0.25">
      <c r="K202" s="81"/>
      <c r="L202" s="81"/>
      <c r="M202" s="81"/>
      <c r="N202" s="81"/>
      <c r="O202" s="81"/>
      <c r="P202" s="81"/>
      <c r="Q202" s="81"/>
      <c r="R202" s="81"/>
      <c r="S202" s="81"/>
      <c r="T202" s="81"/>
      <c r="U202" s="81"/>
      <c r="V202" s="81"/>
      <c r="W202" s="81"/>
    </row>
    <row r="203" spans="11:23" x14ac:dyDescent="0.25">
      <c r="K203" s="81"/>
      <c r="L203" s="81"/>
      <c r="M203" s="81"/>
      <c r="N203" s="81"/>
      <c r="O203" s="81"/>
      <c r="P203" s="81"/>
      <c r="Q203" s="81"/>
      <c r="R203" s="81"/>
      <c r="S203" s="81"/>
      <c r="T203" s="81"/>
      <c r="U203" s="81"/>
      <c r="V203" s="81"/>
      <c r="W203" s="81"/>
    </row>
    <row r="204" spans="11:23" x14ac:dyDescent="0.25">
      <c r="K204" s="81"/>
      <c r="L204" s="81"/>
      <c r="M204" s="81"/>
      <c r="N204" s="81"/>
      <c r="O204" s="81"/>
      <c r="P204" s="81"/>
      <c r="Q204" s="81"/>
      <c r="R204" s="81"/>
      <c r="S204" s="81"/>
      <c r="T204" s="81"/>
      <c r="U204" s="81"/>
      <c r="V204" s="81"/>
      <c r="W204" s="81"/>
    </row>
    <row r="205" spans="11:23" x14ac:dyDescent="0.25">
      <c r="K205" s="81"/>
      <c r="L205" s="81"/>
      <c r="M205" s="81"/>
      <c r="N205" s="81"/>
      <c r="O205" s="81"/>
      <c r="P205" s="81"/>
      <c r="Q205" s="81"/>
      <c r="R205" s="81"/>
      <c r="S205" s="81"/>
      <c r="T205" s="81"/>
      <c r="U205" s="81"/>
      <c r="V205" s="81"/>
      <c r="W205" s="81"/>
    </row>
    <row r="206" spans="11:23" x14ac:dyDescent="0.25">
      <c r="K206" s="81"/>
      <c r="L206" s="81"/>
      <c r="M206" s="81"/>
      <c r="N206" s="81"/>
      <c r="O206" s="81"/>
      <c r="P206" s="81"/>
      <c r="Q206" s="81"/>
      <c r="R206" s="81"/>
      <c r="S206" s="81"/>
      <c r="T206" s="81"/>
      <c r="U206" s="81"/>
      <c r="V206" s="81"/>
      <c r="W206" s="81"/>
    </row>
    <row r="207" spans="11:23" x14ac:dyDescent="0.25">
      <c r="K207" s="81"/>
      <c r="L207" s="81"/>
      <c r="M207" s="81"/>
      <c r="N207" s="81"/>
      <c r="O207" s="81"/>
      <c r="P207" s="81"/>
      <c r="Q207" s="81"/>
      <c r="R207" s="81"/>
      <c r="S207" s="81"/>
      <c r="T207" s="81"/>
      <c r="U207" s="81"/>
      <c r="V207" s="81"/>
      <c r="W207" s="81"/>
    </row>
    <row r="208" spans="11:23" x14ac:dyDescent="0.25">
      <c r="K208" s="81"/>
      <c r="L208" s="81"/>
      <c r="M208" s="81"/>
      <c r="N208" s="81"/>
      <c r="O208" s="81"/>
      <c r="P208" s="81"/>
      <c r="Q208" s="81"/>
      <c r="R208" s="81"/>
      <c r="S208" s="81"/>
      <c r="T208" s="81"/>
      <c r="U208" s="81"/>
      <c r="V208" s="81"/>
      <c r="W208" s="81"/>
    </row>
    <row r="209" spans="11:23" x14ac:dyDescent="0.25">
      <c r="K209" s="81"/>
      <c r="L209" s="81"/>
      <c r="M209" s="81"/>
      <c r="N209" s="81"/>
      <c r="O209" s="81"/>
      <c r="P209" s="81"/>
      <c r="Q209" s="81"/>
      <c r="R209" s="81"/>
      <c r="S209" s="81"/>
      <c r="T209" s="81"/>
      <c r="U209" s="81"/>
      <c r="V209" s="81"/>
      <c r="W209" s="81"/>
    </row>
    <row r="210" spans="11:23" x14ac:dyDescent="0.25">
      <c r="K210" s="81"/>
      <c r="L210" s="81"/>
      <c r="M210" s="81"/>
      <c r="N210" s="81"/>
      <c r="O210" s="81"/>
      <c r="P210" s="81"/>
      <c r="Q210" s="81"/>
      <c r="R210" s="81"/>
      <c r="S210" s="81"/>
      <c r="T210" s="81"/>
      <c r="U210" s="81"/>
      <c r="V210" s="81"/>
      <c r="W210" s="81"/>
    </row>
    <row r="211" spans="11:23" x14ac:dyDescent="0.25">
      <c r="K211" s="81"/>
      <c r="L211" s="81"/>
      <c r="M211" s="81"/>
      <c r="N211" s="81"/>
      <c r="O211" s="81"/>
      <c r="P211" s="81"/>
      <c r="Q211" s="81"/>
      <c r="R211" s="81"/>
      <c r="S211" s="81"/>
      <c r="T211" s="81"/>
      <c r="U211" s="81"/>
      <c r="V211" s="81"/>
      <c r="W211" s="81"/>
    </row>
    <row r="212" spans="11:23" x14ac:dyDescent="0.25">
      <c r="K212" s="81"/>
      <c r="L212" s="81"/>
      <c r="M212" s="81"/>
      <c r="N212" s="81"/>
      <c r="O212" s="81"/>
      <c r="P212" s="81"/>
      <c r="Q212" s="81"/>
      <c r="R212" s="81"/>
      <c r="S212" s="81"/>
      <c r="T212" s="81"/>
      <c r="U212" s="81"/>
      <c r="V212" s="81"/>
      <c r="W212" s="81"/>
    </row>
    <row r="213" spans="11:23" x14ac:dyDescent="0.25">
      <c r="K213" s="81"/>
      <c r="L213" s="81"/>
      <c r="M213" s="81"/>
      <c r="N213" s="81"/>
      <c r="O213" s="81"/>
      <c r="P213" s="81"/>
      <c r="Q213" s="81"/>
      <c r="R213" s="81"/>
      <c r="S213" s="81"/>
      <c r="T213" s="81"/>
      <c r="U213" s="81"/>
      <c r="V213" s="81"/>
      <c r="W213" s="81"/>
    </row>
    <row r="214" spans="11:23" x14ac:dyDescent="0.25">
      <c r="K214" s="81"/>
      <c r="L214" s="81"/>
      <c r="M214" s="81"/>
      <c r="N214" s="81"/>
      <c r="O214" s="81"/>
      <c r="P214" s="81"/>
      <c r="Q214" s="81"/>
      <c r="R214" s="81"/>
      <c r="S214" s="81"/>
      <c r="T214" s="81"/>
      <c r="U214" s="81"/>
      <c r="V214" s="81"/>
      <c r="W214" s="81"/>
    </row>
    <row r="215" spans="11:23" x14ac:dyDescent="0.25">
      <c r="K215" s="81"/>
      <c r="L215" s="81"/>
      <c r="M215" s="81"/>
      <c r="N215" s="81"/>
      <c r="O215" s="81"/>
      <c r="P215" s="81"/>
      <c r="Q215" s="81"/>
      <c r="R215" s="81"/>
      <c r="S215" s="81"/>
      <c r="T215" s="81"/>
      <c r="U215" s="81"/>
      <c r="V215" s="81"/>
      <c r="W215" s="81"/>
    </row>
    <row r="216" spans="11:23" x14ac:dyDescent="0.25">
      <c r="K216" s="81"/>
      <c r="L216" s="81"/>
      <c r="M216" s="81"/>
      <c r="N216" s="81"/>
      <c r="O216" s="81"/>
      <c r="P216" s="81"/>
      <c r="Q216" s="81"/>
      <c r="R216" s="81"/>
      <c r="S216" s="81"/>
      <c r="T216" s="81"/>
      <c r="U216" s="81"/>
      <c r="V216" s="81"/>
      <c r="W216" s="81"/>
    </row>
    <row r="217" spans="11:23" x14ac:dyDescent="0.25">
      <c r="K217" s="81"/>
      <c r="L217" s="81"/>
      <c r="M217" s="81"/>
      <c r="N217" s="81"/>
      <c r="O217" s="81"/>
      <c r="P217" s="81"/>
      <c r="Q217" s="81"/>
      <c r="R217" s="81"/>
      <c r="S217" s="81"/>
      <c r="T217" s="81"/>
      <c r="U217" s="81"/>
      <c r="V217" s="81"/>
      <c r="W217" s="81"/>
    </row>
    <row r="218" spans="11:23" x14ac:dyDescent="0.25">
      <c r="K218" s="81"/>
      <c r="L218" s="81"/>
      <c r="M218" s="81"/>
      <c r="N218" s="81"/>
      <c r="O218" s="81"/>
      <c r="P218" s="81"/>
      <c r="Q218" s="81"/>
      <c r="R218" s="81"/>
      <c r="S218" s="81"/>
      <c r="T218" s="81"/>
      <c r="U218" s="81"/>
      <c r="V218" s="81"/>
      <c r="W218" s="81"/>
    </row>
    <row r="219" spans="11:23" x14ac:dyDescent="0.25">
      <c r="K219" s="81"/>
      <c r="L219" s="81"/>
      <c r="M219" s="81"/>
      <c r="N219" s="81"/>
      <c r="O219" s="81"/>
      <c r="P219" s="81"/>
      <c r="Q219" s="81"/>
      <c r="R219" s="81"/>
      <c r="S219" s="81"/>
      <c r="T219" s="81"/>
      <c r="U219" s="81"/>
      <c r="V219" s="81"/>
      <c r="W219" s="81"/>
    </row>
    <row r="220" spans="11:23" x14ac:dyDescent="0.25">
      <c r="K220" s="81"/>
      <c r="L220" s="81"/>
      <c r="M220" s="81"/>
      <c r="N220" s="81"/>
      <c r="O220" s="81"/>
      <c r="P220" s="81"/>
      <c r="Q220" s="81"/>
      <c r="R220" s="81"/>
      <c r="S220" s="81"/>
      <c r="T220" s="81"/>
      <c r="U220" s="81"/>
      <c r="V220" s="81"/>
      <c r="W220" s="81"/>
    </row>
    <row r="221" spans="11:23" x14ac:dyDescent="0.25">
      <c r="K221" s="81"/>
      <c r="L221" s="81"/>
      <c r="M221" s="81"/>
      <c r="N221" s="81"/>
      <c r="O221" s="81"/>
      <c r="P221" s="81"/>
      <c r="Q221" s="81"/>
      <c r="R221" s="81"/>
      <c r="S221" s="81"/>
      <c r="T221" s="81"/>
      <c r="U221" s="81"/>
      <c r="V221" s="81"/>
      <c r="W221" s="81"/>
    </row>
    <row r="222" spans="11:23" x14ac:dyDescent="0.25">
      <c r="K222" s="81"/>
      <c r="L222" s="81"/>
      <c r="M222" s="81"/>
      <c r="N222" s="81"/>
      <c r="O222" s="81"/>
      <c r="P222" s="81"/>
      <c r="Q222" s="81"/>
      <c r="R222" s="81"/>
      <c r="S222" s="81"/>
      <c r="T222" s="81"/>
      <c r="U222" s="81"/>
      <c r="V222" s="81"/>
      <c r="W222" s="81"/>
    </row>
    <row r="223" spans="11:23" x14ac:dyDescent="0.25">
      <c r="K223" s="81"/>
      <c r="L223" s="81"/>
      <c r="M223" s="81"/>
      <c r="N223" s="81"/>
      <c r="O223" s="81"/>
      <c r="P223" s="81"/>
      <c r="Q223" s="81"/>
      <c r="R223" s="81"/>
      <c r="S223" s="81"/>
      <c r="T223" s="81"/>
      <c r="U223" s="81"/>
      <c r="V223" s="81"/>
      <c r="W223" s="81"/>
    </row>
    <row r="224" spans="11:23" x14ac:dyDescent="0.25">
      <c r="K224" s="81"/>
      <c r="L224" s="81"/>
      <c r="M224" s="81"/>
      <c r="N224" s="81"/>
      <c r="O224" s="81"/>
      <c r="P224" s="81"/>
      <c r="Q224" s="81"/>
      <c r="R224" s="81"/>
      <c r="S224" s="81"/>
      <c r="T224" s="81"/>
      <c r="U224" s="81"/>
      <c r="V224" s="81"/>
      <c r="W224" s="81"/>
    </row>
    <row r="225" spans="11:23" x14ac:dyDescent="0.25">
      <c r="K225" s="81"/>
      <c r="L225" s="81"/>
      <c r="M225" s="81"/>
      <c r="N225" s="81"/>
      <c r="O225" s="81"/>
      <c r="P225" s="81"/>
      <c r="Q225" s="81"/>
      <c r="R225" s="81"/>
      <c r="S225" s="81"/>
      <c r="T225" s="81"/>
      <c r="U225" s="81"/>
      <c r="V225" s="81"/>
      <c r="W225" s="81"/>
    </row>
    <row r="226" spans="11:23" x14ac:dyDescent="0.25">
      <c r="K226" s="81"/>
      <c r="L226" s="81"/>
      <c r="M226" s="81"/>
      <c r="N226" s="81"/>
      <c r="O226" s="81"/>
      <c r="P226" s="81"/>
      <c r="Q226" s="81"/>
      <c r="R226" s="81"/>
      <c r="S226" s="81"/>
      <c r="T226" s="81"/>
      <c r="U226" s="81"/>
      <c r="V226" s="81"/>
      <c r="W226" s="81"/>
    </row>
    <row r="227" spans="11:23" x14ac:dyDescent="0.25">
      <c r="K227" s="81"/>
      <c r="L227" s="81"/>
      <c r="M227" s="81"/>
      <c r="N227" s="81"/>
      <c r="O227" s="81"/>
      <c r="P227" s="81"/>
      <c r="Q227" s="81"/>
      <c r="R227" s="81"/>
      <c r="S227" s="81"/>
      <c r="T227" s="81"/>
      <c r="U227" s="81"/>
      <c r="V227" s="81"/>
      <c r="W227" s="81"/>
    </row>
    <row r="228" spans="11:23" x14ac:dyDescent="0.25">
      <c r="K228" s="81"/>
      <c r="L228" s="81"/>
      <c r="M228" s="81"/>
      <c r="N228" s="81"/>
      <c r="O228" s="81"/>
      <c r="P228" s="81"/>
      <c r="Q228" s="81"/>
      <c r="R228" s="81"/>
      <c r="S228" s="81"/>
      <c r="T228" s="81"/>
      <c r="U228" s="81"/>
      <c r="V228" s="81"/>
      <c r="W228" s="81"/>
    </row>
    <row r="229" spans="11:23" x14ac:dyDescent="0.25">
      <c r="K229" s="81"/>
      <c r="L229" s="81"/>
      <c r="M229" s="81"/>
      <c r="N229" s="81"/>
      <c r="O229" s="81"/>
      <c r="P229" s="81"/>
      <c r="Q229" s="81"/>
      <c r="R229" s="81"/>
      <c r="S229" s="81"/>
      <c r="T229" s="81"/>
      <c r="U229" s="81"/>
      <c r="V229" s="81"/>
      <c r="W229" s="81"/>
    </row>
    <row r="230" spans="11:23" x14ac:dyDescent="0.25">
      <c r="K230" s="81"/>
      <c r="L230" s="81"/>
      <c r="M230" s="81"/>
      <c r="N230" s="81"/>
      <c r="O230" s="81"/>
      <c r="P230" s="81"/>
      <c r="Q230" s="81"/>
      <c r="R230" s="81"/>
      <c r="S230" s="81"/>
      <c r="T230" s="81"/>
      <c r="U230" s="81"/>
      <c r="V230" s="81"/>
      <c r="W230" s="81"/>
    </row>
    <row r="231" spans="11:23" x14ac:dyDescent="0.25">
      <c r="K231" s="81"/>
      <c r="L231" s="81"/>
      <c r="M231" s="81"/>
      <c r="N231" s="81"/>
      <c r="O231" s="81"/>
      <c r="P231" s="81"/>
      <c r="Q231" s="81"/>
      <c r="R231" s="81"/>
      <c r="S231" s="81"/>
      <c r="T231" s="81"/>
      <c r="U231" s="81"/>
      <c r="V231" s="81"/>
      <c r="W231" s="81"/>
    </row>
    <row r="232" spans="11:23" x14ac:dyDescent="0.25">
      <c r="K232" s="81"/>
      <c r="L232" s="81"/>
      <c r="M232" s="81"/>
      <c r="N232" s="81"/>
      <c r="O232" s="81"/>
      <c r="P232" s="81"/>
      <c r="Q232" s="81"/>
      <c r="R232" s="81"/>
      <c r="S232" s="81"/>
      <c r="T232" s="81"/>
      <c r="U232" s="81"/>
      <c r="V232" s="81"/>
      <c r="W232" s="81"/>
    </row>
    <row r="233" spans="11:23" x14ac:dyDescent="0.25">
      <c r="K233" s="81"/>
      <c r="L233" s="81"/>
      <c r="M233" s="81"/>
      <c r="N233" s="81"/>
      <c r="O233" s="81"/>
      <c r="P233" s="81"/>
      <c r="Q233" s="81"/>
      <c r="R233" s="81"/>
      <c r="S233" s="81"/>
      <c r="T233" s="81"/>
      <c r="U233" s="81"/>
      <c r="V233" s="81"/>
      <c r="W233" s="81"/>
    </row>
    <row r="234" spans="11:23" x14ac:dyDescent="0.25">
      <c r="K234" s="81"/>
      <c r="L234" s="81"/>
      <c r="M234" s="81"/>
      <c r="N234" s="81"/>
      <c r="O234" s="81"/>
      <c r="P234" s="81"/>
      <c r="Q234" s="81"/>
      <c r="R234" s="81"/>
      <c r="S234" s="81"/>
      <c r="T234" s="81"/>
      <c r="U234" s="81"/>
      <c r="V234" s="81"/>
      <c r="W234" s="81"/>
    </row>
    <row r="235" spans="11:23" x14ac:dyDescent="0.25">
      <c r="K235" s="81"/>
      <c r="L235" s="81"/>
      <c r="M235" s="81"/>
      <c r="N235" s="81"/>
      <c r="O235" s="81"/>
      <c r="P235" s="81"/>
      <c r="Q235" s="81"/>
      <c r="R235" s="81"/>
      <c r="S235" s="81"/>
      <c r="T235" s="81"/>
      <c r="U235" s="81"/>
      <c r="V235" s="81"/>
      <c r="W235" s="81"/>
    </row>
    <row r="236" spans="11:23" x14ac:dyDescent="0.25">
      <c r="K236" s="81"/>
      <c r="L236" s="81"/>
      <c r="M236" s="81"/>
      <c r="N236" s="81"/>
      <c r="O236" s="81"/>
      <c r="P236" s="81"/>
      <c r="Q236" s="81"/>
      <c r="R236" s="81"/>
      <c r="S236" s="81"/>
      <c r="T236" s="81"/>
      <c r="U236" s="81"/>
      <c r="V236" s="81"/>
      <c r="W236" s="81"/>
    </row>
    <row r="237" spans="11:23" x14ac:dyDescent="0.25">
      <c r="K237" s="81"/>
      <c r="L237" s="81"/>
      <c r="M237" s="81"/>
      <c r="N237" s="81"/>
      <c r="O237" s="81"/>
      <c r="P237" s="81"/>
      <c r="Q237" s="81"/>
      <c r="R237" s="81"/>
      <c r="S237" s="81"/>
      <c r="T237" s="81"/>
      <c r="U237" s="81"/>
      <c r="V237" s="81"/>
      <c r="W237" s="81"/>
    </row>
    <row r="238" spans="11:23" x14ac:dyDescent="0.25">
      <c r="K238" s="81"/>
      <c r="L238" s="81"/>
      <c r="M238" s="81"/>
      <c r="N238" s="81"/>
      <c r="O238" s="81"/>
      <c r="P238" s="81"/>
      <c r="Q238" s="81"/>
      <c r="R238" s="81"/>
      <c r="S238" s="81"/>
      <c r="T238" s="81"/>
      <c r="U238" s="81"/>
      <c r="V238" s="81"/>
      <c r="W238" s="81"/>
    </row>
    <row r="239" spans="11:23" x14ac:dyDescent="0.25">
      <c r="K239" s="81"/>
      <c r="L239" s="81"/>
      <c r="M239" s="81"/>
      <c r="N239" s="81"/>
      <c r="O239" s="81"/>
      <c r="P239" s="81"/>
      <c r="Q239" s="81"/>
      <c r="R239" s="81"/>
      <c r="S239" s="81"/>
      <c r="T239" s="81"/>
      <c r="U239" s="81"/>
      <c r="V239" s="81"/>
      <c r="W239" s="81"/>
    </row>
    <row r="240" spans="11:23" x14ac:dyDescent="0.25">
      <c r="K240" s="81"/>
      <c r="L240" s="81"/>
      <c r="M240" s="81"/>
      <c r="N240" s="81"/>
      <c r="O240" s="81"/>
      <c r="P240" s="81"/>
      <c r="Q240" s="81"/>
      <c r="R240" s="81"/>
      <c r="S240" s="81"/>
      <c r="T240" s="81"/>
      <c r="U240" s="81"/>
      <c r="V240" s="81"/>
      <c r="W240" s="81"/>
    </row>
    <row r="241" spans="11:23" x14ac:dyDescent="0.25">
      <c r="K241" s="81"/>
      <c r="L241" s="81"/>
      <c r="M241" s="81"/>
      <c r="N241" s="81"/>
      <c r="O241" s="81"/>
      <c r="P241" s="81"/>
      <c r="Q241" s="81"/>
      <c r="R241" s="81"/>
      <c r="S241" s="81"/>
      <c r="T241" s="81"/>
      <c r="U241" s="81"/>
      <c r="V241" s="81"/>
      <c r="W241" s="81"/>
    </row>
    <row r="242" spans="11:23" x14ac:dyDescent="0.25">
      <c r="K242" s="81"/>
      <c r="L242" s="81"/>
      <c r="M242" s="81"/>
      <c r="N242" s="81"/>
      <c r="O242" s="81"/>
      <c r="P242" s="81"/>
      <c r="Q242" s="81"/>
      <c r="R242" s="81"/>
      <c r="S242" s="81"/>
      <c r="T242" s="81"/>
      <c r="U242" s="81"/>
      <c r="V242" s="81"/>
      <c r="W242" s="81"/>
    </row>
    <row r="243" spans="11:23" x14ac:dyDescent="0.25">
      <c r="K243" s="81"/>
      <c r="L243" s="81"/>
      <c r="M243" s="81"/>
      <c r="N243" s="81"/>
      <c r="O243" s="81"/>
      <c r="P243" s="81"/>
      <c r="Q243" s="81"/>
      <c r="R243" s="81"/>
      <c r="S243" s="81"/>
      <c r="T243" s="81"/>
      <c r="U243" s="81"/>
      <c r="V243" s="81"/>
      <c r="W243" s="81"/>
    </row>
    <row r="244" spans="11:23" x14ac:dyDescent="0.25">
      <c r="K244" s="81"/>
      <c r="L244" s="81"/>
      <c r="M244" s="81"/>
      <c r="N244" s="81"/>
      <c r="O244" s="81"/>
      <c r="P244" s="81"/>
      <c r="Q244" s="81"/>
      <c r="R244" s="81"/>
      <c r="S244" s="81"/>
      <c r="T244" s="81"/>
      <c r="U244" s="81"/>
      <c r="V244" s="81"/>
      <c r="W244" s="81"/>
    </row>
    <row r="245" spans="11:23" x14ac:dyDescent="0.25">
      <c r="K245" s="81"/>
      <c r="L245" s="81"/>
      <c r="M245" s="81"/>
      <c r="N245" s="81"/>
      <c r="O245" s="81"/>
      <c r="P245" s="81"/>
      <c r="Q245" s="81"/>
      <c r="R245" s="81"/>
      <c r="S245" s="81"/>
      <c r="T245" s="81"/>
      <c r="U245" s="81"/>
      <c r="V245" s="81"/>
      <c r="W245" s="81"/>
    </row>
    <row r="246" spans="11:23" x14ac:dyDescent="0.25">
      <c r="K246" s="81"/>
      <c r="L246" s="81"/>
      <c r="M246" s="81"/>
      <c r="N246" s="81"/>
      <c r="O246" s="81"/>
      <c r="P246" s="81"/>
      <c r="Q246" s="81"/>
      <c r="R246" s="81"/>
      <c r="S246" s="81"/>
      <c r="T246" s="81"/>
      <c r="U246" s="81"/>
      <c r="V246" s="81"/>
      <c r="W246" s="81"/>
    </row>
    <row r="247" spans="11:23" x14ac:dyDescent="0.25">
      <c r="K247" s="81"/>
      <c r="L247" s="81"/>
      <c r="M247" s="81"/>
      <c r="N247" s="81"/>
      <c r="O247" s="81"/>
      <c r="P247" s="81"/>
      <c r="Q247" s="81"/>
      <c r="R247" s="81"/>
      <c r="S247" s="81"/>
      <c r="T247" s="81"/>
      <c r="U247" s="81"/>
      <c r="V247" s="81"/>
      <c r="W247" s="81"/>
    </row>
    <row r="248" spans="11:23" x14ac:dyDescent="0.25">
      <c r="K248" s="81"/>
      <c r="L248" s="81"/>
      <c r="M248" s="81"/>
      <c r="N248" s="81"/>
      <c r="O248" s="81"/>
      <c r="P248" s="81"/>
      <c r="Q248" s="81"/>
      <c r="R248" s="81"/>
      <c r="S248" s="81"/>
      <c r="T248" s="81"/>
      <c r="U248" s="81"/>
      <c r="V248" s="81"/>
      <c r="W248" s="81"/>
    </row>
    <row r="249" spans="11:23" x14ac:dyDescent="0.25">
      <c r="K249" s="81"/>
      <c r="L249" s="81"/>
      <c r="M249" s="81"/>
      <c r="N249" s="81"/>
      <c r="O249" s="81"/>
      <c r="P249" s="81"/>
      <c r="Q249" s="81"/>
      <c r="R249" s="81"/>
      <c r="S249" s="81"/>
      <c r="T249" s="81"/>
      <c r="U249" s="81"/>
      <c r="V249" s="81"/>
      <c r="W249" s="81"/>
    </row>
    <row r="250" spans="11:23" x14ac:dyDescent="0.25">
      <c r="K250" s="81"/>
      <c r="L250" s="81"/>
      <c r="M250" s="81"/>
      <c r="N250" s="81"/>
      <c r="O250" s="81"/>
      <c r="P250" s="81"/>
      <c r="Q250" s="81"/>
      <c r="R250" s="81"/>
      <c r="S250" s="81"/>
      <c r="T250" s="81"/>
      <c r="U250" s="81"/>
      <c r="V250" s="81"/>
      <c r="W250" s="81"/>
    </row>
    <row r="251" spans="11:23" x14ac:dyDescent="0.25">
      <c r="K251" s="81"/>
      <c r="L251" s="81"/>
      <c r="M251" s="81"/>
      <c r="N251" s="81"/>
      <c r="O251" s="81"/>
      <c r="P251" s="81"/>
      <c r="Q251" s="81"/>
      <c r="R251" s="81"/>
      <c r="S251" s="81"/>
      <c r="T251" s="81"/>
      <c r="U251" s="81"/>
      <c r="V251" s="81"/>
      <c r="W251" s="81"/>
    </row>
    <row r="252" spans="11:23" x14ac:dyDescent="0.25">
      <c r="K252" s="81"/>
      <c r="L252" s="81"/>
      <c r="M252" s="81"/>
      <c r="N252" s="81"/>
      <c r="O252" s="81"/>
      <c r="P252" s="81"/>
      <c r="Q252" s="81"/>
      <c r="R252" s="81"/>
      <c r="S252" s="81"/>
      <c r="T252" s="81"/>
      <c r="U252" s="81"/>
      <c r="V252" s="81"/>
      <c r="W252" s="81"/>
    </row>
    <row r="253" spans="11:23" x14ac:dyDescent="0.25">
      <c r="K253" s="81"/>
      <c r="L253" s="81"/>
      <c r="M253" s="81"/>
      <c r="N253" s="81"/>
      <c r="O253" s="81"/>
      <c r="P253" s="81"/>
      <c r="Q253" s="81"/>
      <c r="R253" s="81"/>
      <c r="S253" s="81"/>
      <c r="T253" s="81"/>
      <c r="U253" s="81"/>
      <c r="V253" s="81"/>
      <c r="W253" s="81"/>
    </row>
    <row r="254" spans="11:23" x14ac:dyDescent="0.25">
      <c r="K254" s="81"/>
      <c r="L254" s="81"/>
      <c r="M254" s="81"/>
      <c r="N254" s="81"/>
      <c r="O254" s="81"/>
      <c r="P254" s="81"/>
      <c r="Q254" s="81"/>
      <c r="R254" s="81"/>
      <c r="S254" s="81"/>
      <c r="T254" s="81"/>
      <c r="U254" s="81"/>
      <c r="V254" s="81"/>
      <c r="W254" s="81"/>
    </row>
    <row r="255" spans="11:23" x14ac:dyDescent="0.25">
      <c r="K255" s="81"/>
      <c r="L255" s="81"/>
      <c r="M255" s="81"/>
      <c r="N255" s="81"/>
      <c r="O255" s="81"/>
      <c r="P255" s="81"/>
      <c r="Q255" s="81"/>
      <c r="R255" s="81"/>
      <c r="S255" s="81"/>
      <c r="T255" s="81"/>
      <c r="U255" s="81"/>
      <c r="V255" s="81"/>
      <c r="W255" s="81"/>
    </row>
    <row r="256" spans="11:23" x14ac:dyDescent="0.25">
      <c r="K256" s="81"/>
      <c r="L256" s="81"/>
      <c r="M256" s="81"/>
      <c r="N256" s="81"/>
      <c r="O256" s="81"/>
      <c r="P256" s="81"/>
      <c r="Q256" s="81"/>
      <c r="R256" s="81"/>
      <c r="S256" s="81"/>
      <c r="T256" s="81"/>
      <c r="U256" s="81"/>
      <c r="V256" s="81"/>
      <c r="W256" s="81"/>
    </row>
    <row r="257" spans="11:23" x14ac:dyDescent="0.25">
      <c r="K257" s="81"/>
      <c r="L257" s="81"/>
      <c r="M257" s="81"/>
      <c r="N257" s="81"/>
      <c r="O257" s="81"/>
      <c r="P257" s="81"/>
      <c r="Q257" s="81"/>
      <c r="R257" s="81"/>
      <c r="S257" s="81"/>
      <c r="T257" s="81"/>
      <c r="U257" s="81"/>
      <c r="V257" s="81"/>
      <c r="W257" s="81"/>
    </row>
    <row r="258" spans="11:23" x14ac:dyDescent="0.25">
      <c r="K258" s="81"/>
      <c r="L258" s="81"/>
      <c r="M258" s="81"/>
      <c r="N258" s="81"/>
      <c r="O258" s="81"/>
      <c r="P258" s="81"/>
      <c r="Q258" s="81"/>
      <c r="R258" s="81"/>
      <c r="S258" s="81"/>
      <c r="T258" s="81"/>
      <c r="U258" s="81"/>
      <c r="V258" s="81"/>
      <c r="W258" s="81"/>
    </row>
    <row r="259" spans="11:23" x14ac:dyDescent="0.25">
      <c r="K259" s="81"/>
      <c r="L259" s="81"/>
      <c r="M259" s="81"/>
      <c r="N259" s="81"/>
      <c r="O259" s="81"/>
      <c r="P259" s="81"/>
      <c r="Q259" s="81"/>
      <c r="R259" s="81"/>
      <c r="S259" s="81"/>
      <c r="T259" s="81"/>
      <c r="U259" s="81"/>
      <c r="V259" s="81"/>
      <c r="W259" s="81"/>
    </row>
    <row r="260" spans="11:23" x14ac:dyDescent="0.25">
      <c r="K260" s="81"/>
      <c r="L260" s="81"/>
      <c r="M260" s="81"/>
      <c r="N260" s="81"/>
      <c r="O260" s="81"/>
      <c r="P260" s="81"/>
      <c r="Q260" s="81"/>
      <c r="R260" s="81"/>
      <c r="S260" s="81"/>
      <c r="T260" s="81"/>
      <c r="U260" s="81"/>
      <c r="V260" s="81"/>
      <c r="W260" s="81"/>
    </row>
    <row r="261" spans="11:23" x14ac:dyDescent="0.25">
      <c r="K261" s="81"/>
      <c r="L261" s="81"/>
      <c r="M261" s="81"/>
      <c r="N261" s="81"/>
      <c r="O261" s="81"/>
      <c r="P261" s="81"/>
      <c r="Q261" s="81"/>
      <c r="R261" s="81"/>
      <c r="S261" s="81"/>
      <c r="T261" s="81"/>
      <c r="U261" s="81"/>
      <c r="V261" s="81"/>
      <c r="W261" s="81"/>
    </row>
    <row r="262" spans="11:23" x14ac:dyDescent="0.25">
      <c r="K262" s="81"/>
      <c r="L262" s="81"/>
      <c r="M262" s="81"/>
      <c r="N262" s="81"/>
      <c r="O262" s="81"/>
      <c r="P262" s="81"/>
      <c r="Q262" s="81"/>
      <c r="R262" s="81"/>
      <c r="S262" s="81"/>
      <c r="T262" s="81"/>
      <c r="U262" s="81"/>
      <c r="V262" s="81"/>
      <c r="W262" s="81"/>
    </row>
    <row r="263" spans="11:23" x14ac:dyDescent="0.25">
      <c r="K263" s="81"/>
      <c r="L263" s="81"/>
      <c r="M263" s="81"/>
      <c r="N263" s="81"/>
      <c r="O263" s="81"/>
      <c r="P263" s="81"/>
      <c r="Q263" s="81"/>
      <c r="R263" s="81"/>
      <c r="S263" s="81"/>
      <c r="T263" s="81"/>
      <c r="U263" s="81"/>
      <c r="V263" s="81"/>
      <c r="W263" s="81"/>
    </row>
    <row r="264" spans="11:23" x14ac:dyDescent="0.25">
      <c r="K264" s="81"/>
      <c r="L264" s="81"/>
      <c r="M264" s="81"/>
      <c r="N264" s="81"/>
      <c r="O264" s="81"/>
      <c r="P264" s="81"/>
      <c r="Q264" s="81"/>
      <c r="R264" s="81"/>
      <c r="S264" s="81"/>
      <c r="T264" s="81"/>
      <c r="U264" s="81"/>
      <c r="V264" s="81"/>
      <c r="W264" s="81"/>
    </row>
    <row r="265" spans="11:23" x14ac:dyDescent="0.25">
      <c r="K265" s="81"/>
      <c r="L265" s="81"/>
      <c r="M265" s="81"/>
      <c r="N265" s="81"/>
      <c r="O265" s="81"/>
      <c r="P265" s="81"/>
      <c r="Q265" s="81"/>
      <c r="R265" s="81"/>
      <c r="S265" s="81"/>
      <c r="T265" s="81"/>
      <c r="U265" s="81"/>
      <c r="V265" s="81"/>
      <c r="W265" s="81"/>
    </row>
    <row r="266" spans="11:23" x14ac:dyDescent="0.25">
      <c r="K266" s="81"/>
      <c r="L266" s="81"/>
      <c r="M266" s="81"/>
      <c r="N266" s="81"/>
      <c r="O266" s="81"/>
      <c r="P266" s="81"/>
      <c r="Q266" s="81"/>
      <c r="R266" s="81"/>
      <c r="S266" s="81"/>
      <c r="T266" s="81"/>
      <c r="U266" s="81"/>
      <c r="V266" s="81"/>
      <c r="W266" s="81"/>
    </row>
    <row r="267" spans="11:23" x14ac:dyDescent="0.25">
      <c r="K267" s="81"/>
      <c r="L267" s="81"/>
      <c r="M267" s="81"/>
      <c r="N267" s="81"/>
      <c r="O267" s="81"/>
      <c r="P267" s="81"/>
      <c r="Q267" s="81"/>
      <c r="R267" s="81"/>
      <c r="S267" s="81"/>
      <c r="T267" s="81"/>
      <c r="U267" s="81"/>
      <c r="V267" s="81"/>
      <c r="W267" s="81"/>
    </row>
    <row r="268" spans="11:23" x14ac:dyDescent="0.25">
      <c r="K268" s="81"/>
      <c r="L268" s="81"/>
      <c r="M268" s="81"/>
      <c r="N268" s="81"/>
      <c r="O268" s="81"/>
      <c r="P268" s="81"/>
      <c r="Q268" s="81"/>
      <c r="R268" s="81"/>
      <c r="S268" s="81"/>
      <c r="T268" s="81"/>
      <c r="U268" s="81"/>
      <c r="V268" s="81"/>
      <c r="W268" s="81"/>
    </row>
    <row r="269" spans="11:23" x14ac:dyDescent="0.25">
      <c r="K269" s="81"/>
      <c r="L269" s="81"/>
      <c r="M269" s="81"/>
      <c r="N269" s="81"/>
      <c r="O269" s="81"/>
      <c r="P269" s="81"/>
      <c r="Q269" s="81"/>
      <c r="R269" s="81"/>
      <c r="S269" s="81"/>
      <c r="T269" s="81"/>
      <c r="U269" s="81"/>
      <c r="V269" s="81"/>
      <c r="W269" s="81"/>
    </row>
    <row r="270" spans="11:23" x14ac:dyDescent="0.25">
      <c r="K270" s="81"/>
      <c r="L270" s="81"/>
      <c r="M270" s="81"/>
      <c r="N270" s="81"/>
      <c r="O270" s="81"/>
      <c r="P270" s="81"/>
      <c r="Q270" s="81"/>
      <c r="R270" s="81"/>
      <c r="S270" s="81"/>
      <c r="T270" s="81"/>
      <c r="U270" s="81"/>
      <c r="V270" s="81"/>
      <c r="W270" s="81"/>
    </row>
    <row r="271" spans="11:23" x14ac:dyDescent="0.25">
      <c r="K271" s="81"/>
      <c r="L271" s="81"/>
      <c r="M271" s="81"/>
      <c r="N271" s="81"/>
      <c r="O271" s="81"/>
      <c r="P271" s="81"/>
      <c r="Q271" s="81"/>
      <c r="R271" s="81"/>
      <c r="S271" s="81"/>
      <c r="T271" s="81"/>
      <c r="U271" s="81"/>
      <c r="V271" s="81"/>
      <c r="W271" s="81"/>
    </row>
    <row r="272" spans="11:23" x14ac:dyDescent="0.25">
      <c r="K272" s="81"/>
      <c r="L272" s="81"/>
      <c r="M272" s="81"/>
      <c r="N272" s="81"/>
      <c r="O272" s="81"/>
      <c r="P272" s="81"/>
      <c r="Q272" s="81"/>
      <c r="R272" s="81"/>
      <c r="S272" s="81"/>
      <c r="T272" s="81"/>
      <c r="U272" s="81"/>
      <c r="V272" s="81"/>
      <c r="W272" s="81"/>
    </row>
    <row r="273" spans="11:23" x14ac:dyDescent="0.25">
      <c r="K273" s="81"/>
      <c r="L273" s="81"/>
      <c r="M273" s="81"/>
      <c r="N273" s="81"/>
      <c r="O273" s="81"/>
      <c r="P273" s="81"/>
      <c r="Q273" s="81"/>
      <c r="R273" s="81"/>
      <c r="S273" s="81"/>
      <c r="T273" s="81"/>
      <c r="U273" s="81"/>
      <c r="V273" s="81"/>
      <c r="W273" s="81"/>
    </row>
    <row r="274" spans="11:23" x14ac:dyDescent="0.25">
      <c r="K274" s="81"/>
      <c r="L274" s="81"/>
      <c r="M274" s="81"/>
      <c r="N274" s="81"/>
      <c r="O274" s="81"/>
      <c r="P274" s="81"/>
      <c r="Q274" s="81"/>
      <c r="R274" s="81"/>
      <c r="S274" s="81"/>
      <c r="T274" s="81"/>
      <c r="U274" s="81"/>
      <c r="V274" s="81"/>
      <c r="W274" s="81"/>
    </row>
    <row r="275" spans="11:23" x14ac:dyDescent="0.25">
      <c r="K275" s="81"/>
      <c r="L275" s="81"/>
      <c r="M275" s="81"/>
      <c r="N275" s="81"/>
      <c r="O275" s="81"/>
      <c r="P275" s="81"/>
      <c r="Q275" s="81"/>
      <c r="R275" s="81"/>
      <c r="S275" s="81"/>
      <c r="T275" s="81"/>
      <c r="U275" s="81"/>
      <c r="V275" s="81"/>
      <c r="W275" s="81"/>
    </row>
    <row r="276" spans="11:23" x14ac:dyDescent="0.25">
      <c r="K276" s="81"/>
      <c r="L276" s="81"/>
      <c r="M276" s="81"/>
      <c r="N276" s="81"/>
      <c r="O276" s="81"/>
      <c r="P276" s="81"/>
      <c r="Q276" s="81"/>
      <c r="R276" s="81"/>
      <c r="S276" s="81"/>
      <c r="T276" s="81"/>
      <c r="U276" s="81"/>
      <c r="V276" s="81"/>
      <c r="W276" s="81"/>
    </row>
    <row r="277" spans="11:23" x14ac:dyDescent="0.25">
      <c r="K277" s="81"/>
      <c r="L277" s="81"/>
      <c r="M277" s="81"/>
      <c r="N277" s="81"/>
      <c r="O277" s="81"/>
      <c r="P277" s="81"/>
      <c r="Q277" s="81"/>
      <c r="R277" s="81"/>
      <c r="S277" s="81"/>
      <c r="T277" s="81"/>
      <c r="U277" s="81"/>
      <c r="V277" s="81"/>
      <c r="W277" s="81"/>
    </row>
    <row r="278" spans="11:23" x14ac:dyDescent="0.25">
      <c r="K278" s="81"/>
      <c r="L278" s="81"/>
      <c r="M278" s="81"/>
      <c r="N278" s="81"/>
      <c r="O278" s="81"/>
      <c r="P278" s="81"/>
      <c r="Q278" s="81"/>
      <c r="R278" s="81"/>
      <c r="S278" s="81"/>
      <c r="T278" s="81"/>
      <c r="U278" s="81"/>
      <c r="V278" s="81"/>
      <c r="W278" s="81"/>
    </row>
    <row r="279" spans="11:23" x14ac:dyDescent="0.25">
      <c r="K279" s="81"/>
      <c r="L279" s="81"/>
      <c r="M279" s="81"/>
      <c r="N279" s="81"/>
      <c r="O279" s="81"/>
      <c r="P279" s="81"/>
      <c r="Q279" s="81"/>
      <c r="R279" s="81"/>
      <c r="S279" s="81"/>
      <c r="T279" s="81"/>
      <c r="U279" s="81"/>
      <c r="V279" s="81"/>
      <c r="W279" s="81"/>
    </row>
    <row r="280" spans="11:23" x14ac:dyDescent="0.25">
      <c r="K280" s="81"/>
      <c r="L280" s="81"/>
      <c r="M280" s="81"/>
      <c r="N280" s="81"/>
      <c r="O280" s="81"/>
      <c r="P280" s="81"/>
      <c r="Q280" s="81"/>
      <c r="R280" s="81"/>
      <c r="S280" s="81"/>
      <c r="T280" s="81"/>
      <c r="U280" s="81"/>
      <c r="V280" s="81"/>
      <c r="W280" s="81"/>
    </row>
    <row r="281" spans="11:23" x14ac:dyDescent="0.25">
      <c r="K281" s="81"/>
      <c r="L281" s="81"/>
      <c r="M281" s="81"/>
      <c r="N281" s="81"/>
      <c r="O281" s="81"/>
      <c r="P281" s="81"/>
      <c r="Q281" s="81"/>
      <c r="R281" s="81"/>
      <c r="S281" s="81"/>
      <c r="T281" s="81"/>
      <c r="U281" s="81"/>
      <c r="V281" s="81"/>
      <c r="W281" s="81"/>
    </row>
    <row r="282" spans="11:23" x14ac:dyDescent="0.25">
      <c r="K282" s="81"/>
      <c r="L282" s="81"/>
      <c r="M282" s="81"/>
      <c r="N282" s="81"/>
      <c r="O282" s="81"/>
      <c r="P282" s="81"/>
      <c r="Q282" s="81"/>
      <c r="R282" s="81"/>
      <c r="S282" s="81"/>
      <c r="T282" s="81"/>
      <c r="U282" s="81"/>
      <c r="V282" s="81"/>
      <c r="W282" s="81"/>
    </row>
    <row r="283" spans="11:23" x14ac:dyDescent="0.25">
      <c r="K283" s="81"/>
      <c r="L283" s="81"/>
      <c r="M283" s="81"/>
      <c r="N283" s="81"/>
      <c r="O283" s="81"/>
      <c r="P283" s="81"/>
      <c r="Q283" s="81"/>
      <c r="R283" s="81"/>
      <c r="S283" s="81"/>
      <c r="T283" s="81"/>
      <c r="U283" s="81"/>
      <c r="V283" s="81"/>
      <c r="W283" s="81"/>
    </row>
    <row r="284" spans="11:23" x14ac:dyDescent="0.25">
      <c r="K284" s="81"/>
      <c r="L284" s="81"/>
      <c r="M284" s="81"/>
      <c r="N284" s="81"/>
      <c r="O284" s="81"/>
      <c r="P284" s="81"/>
      <c r="Q284" s="81"/>
      <c r="R284" s="81"/>
      <c r="S284" s="81"/>
      <c r="T284" s="81"/>
      <c r="U284" s="81"/>
      <c r="V284" s="81"/>
      <c r="W284" s="81"/>
    </row>
    <row r="285" spans="11:23" x14ac:dyDescent="0.25">
      <c r="K285" s="81"/>
      <c r="L285" s="81"/>
      <c r="M285" s="81"/>
      <c r="N285" s="81"/>
      <c r="O285" s="81"/>
      <c r="P285" s="81"/>
      <c r="Q285" s="81"/>
      <c r="R285" s="81"/>
      <c r="S285" s="81"/>
      <c r="T285" s="81"/>
      <c r="U285" s="81"/>
      <c r="V285" s="81"/>
      <c r="W285" s="81"/>
    </row>
    <row r="286" spans="11:23" x14ac:dyDescent="0.25">
      <c r="K286" s="81"/>
      <c r="L286" s="81"/>
      <c r="M286" s="81"/>
      <c r="N286" s="81"/>
      <c r="O286" s="81"/>
      <c r="P286" s="81"/>
      <c r="Q286" s="81"/>
      <c r="R286" s="81"/>
      <c r="S286" s="81"/>
      <c r="T286" s="81"/>
      <c r="U286" s="81"/>
      <c r="V286" s="81"/>
      <c r="W286" s="81"/>
    </row>
    <row r="287" spans="11:23" x14ac:dyDescent="0.25">
      <c r="K287" s="81"/>
      <c r="L287" s="81"/>
      <c r="M287" s="81"/>
      <c r="N287" s="81"/>
      <c r="O287" s="81"/>
      <c r="P287" s="81"/>
      <c r="Q287" s="81"/>
      <c r="R287" s="81"/>
      <c r="S287" s="81"/>
      <c r="T287" s="81"/>
      <c r="U287" s="81"/>
      <c r="V287" s="81"/>
      <c r="W287" s="81"/>
    </row>
    <row r="288" spans="11:23" x14ac:dyDescent="0.25">
      <c r="K288" s="81"/>
      <c r="L288" s="81"/>
      <c r="M288" s="81"/>
      <c r="N288" s="81"/>
      <c r="O288" s="81"/>
      <c r="P288" s="81"/>
      <c r="Q288" s="81"/>
      <c r="R288" s="81"/>
      <c r="S288" s="81"/>
      <c r="T288" s="81"/>
      <c r="U288" s="81"/>
      <c r="V288" s="81"/>
      <c r="W288" s="81"/>
    </row>
    <row r="289" spans="11:23" x14ac:dyDescent="0.25">
      <c r="K289" s="81"/>
      <c r="L289" s="81"/>
      <c r="M289" s="81"/>
      <c r="N289" s="81"/>
      <c r="O289" s="81"/>
      <c r="P289" s="81"/>
      <c r="Q289" s="81"/>
      <c r="R289" s="81"/>
      <c r="S289" s="81"/>
      <c r="T289" s="81"/>
      <c r="U289" s="81"/>
      <c r="V289" s="81"/>
      <c r="W289" s="81"/>
    </row>
    <row r="290" spans="11:23" x14ac:dyDescent="0.25">
      <c r="K290" s="81"/>
      <c r="L290" s="81"/>
      <c r="M290" s="81"/>
      <c r="N290" s="81"/>
      <c r="O290" s="81"/>
      <c r="P290" s="81"/>
      <c r="Q290" s="81"/>
      <c r="R290" s="81"/>
      <c r="S290" s="81"/>
      <c r="T290" s="81"/>
      <c r="U290" s="81"/>
      <c r="V290" s="81"/>
      <c r="W290" s="81"/>
    </row>
    <row r="291" spans="11:23" x14ac:dyDescent="0.25">
      <c r="K291" s="81"/>
      <c r="L291" s="81"/>
      <c r="M291" s="81"/>
      <c r="N291" s="81"/>
      <c r="O291" s="81"/>
      <c r="P291" s="81"/>
      <c r="Q291" s="81"/>
      <c r="R291" s="81"/>
      <c r="S291" s="81"/>
      <c r="T291" s="81"/>
      <c r="U291" s="81"/>
      <c r="V291" s="81"/>
      <c r="W291" s="81"/>
    </row>
    <row r="292" spans="11:23" x14ac:dyDescent="0.25">
      <c r="K292" s="81"/>
      <c r="L292" s="81"/>
      <c r="M292" s="81"/>
      <c r="N292" s="81"/>
      <c r="O292" s="81"/>
      <c r="P292" s="81"/>
      <c r="Q292" s="81"/>
      <c r="R292" s="81"/>
      <c r="S292" s="81"/>
      <c r="T292" s="81"/>
      <c r="U292" s="81"/>
      <c r="V292" s="81"/>
      <c r="W292" s="81"/>
    </row>
    <row r="293" spans="11:23" x14ac:dyDescent="0.25">
      <c r="K293" s="81"/>
      <c r="L293" s="81"/>
      <c r="M293" s="81"/>
      <c r="N293" s="81"/>
      <c r="O293" s="81"/>
      <c r="P293" s="81"/>
      <c r="Q293" s="81"/>
      <c r="R293" s="81"/>
      <c r="S293" s="81"/>
      <c r="T293" s="81"/>
      <c r="U293" s="81"/>
      <c r="V293" s="81"/>
      <c r="W293" s="81"/>
    </row>
    <row r="294" spans="11:23" x14ac:dyDescent="0.25">
      <c r="K294" s="81"/>
      <c r="L294" s="81"/>
      <c r="M294" s="81"/>
      <c r="N294" s="81"/>
      <c r="O294" s="81"/>
      <c r="P294" s="81"/>
      <c r="Q294" s="81"/>
      <c r="R294" s="81"/>
      <c r="S294" s="81"/>
      <c r="T294" s="81"/>
      <c r="U294" s="81"/>
      <c r="V294" s="81"/>
      <c r="W294" s="81"/>
    </row>
    <row r="295" spans="11:23" x14ac:dyDescent="0.25">
      <c r="K295" s="81"/>
      <c r="L295" s="81"/>
      <c r="M295" s="81"/>
      <c r="N295" s="81"/>
      <c r="O295" s="81"/>
      <c r="P295" s="81"/>
      <c r="Q295" s="81"/>
      <c r="R295" s="81"/>
      <c r="S295" s="81"/>
      <c r="T295" s="81"/>
      <c r="U295" s="81"/>
      <c r="V295" s="81"/>
      <c r="W295" s="81"/>
    </row>
    <row r="296" spans="11:23" x14ac:dyDescent="0.25">
      <c r="K296" s="81"/>
      <c r="L296" s="81"/>
      <c r="M296" s="81"/>
      <c r="N296" s="81"/>
      <c r="O296" s="81"/>
      <c r="P296" s="81"/>
      <c r="Q296" s="81"/>
      <c r="R296" s="81"/>
      <c r="S296" s="81"/>
      <c r="T296" s="81"/>
      <c r="U296" s="81"/>
      <c r="V296" s="81"/>
      <c r="W296" s="81"/>
    </row>
    <row r="297" spans="11:23" x14ac:dyDescent="0.25">
      <c r="K297" s="81"/>
      <c r="L297" s="81"/>
      <c r="M297" s="81"/>
      <c r="N297" s="81"/>
      <c r="O297" s="81"/>
      <c r="P297" s="81"/>
      <c r="Q297" s="81"/>
      <c r="R297" s="81"/>
      <c r="S297" s="81"/>
      <c r="T297" s="81"/>
      <c r="U297" s="81"/>
      <c r="V297" s="81"/>
      <c r="W297" s="81"/>
    </row>
    <row r="298" spans="11:23" x14ac:dyDescent="0.25">
      <c r="K298" s="81"/>
      <c r="L298" s="81"/>
      <c r="M298" s="81"/>
      <c r="N298" s="81"/>
      <c r="O298" s="81"/>
      <c r="P298" s="81"/>
      <c r="Q298" s="81"/>
      <c r="R298" s="81"/>
      <c r="S298" s="81"/>
      <c r="T298" s="81"/>
      <c r="U298" s="81"/>
      <c r="V298" s="81"/>
      <c r="W298" s="81"/>
    </row>
    <row r="299" spans="11:23" x14ac:dyDescent="0.25">
      <c r="K299" s="81"/>
      <c r="L299" s="81"/>
      <c r="M299" s="81"/>
      <c r="N299" s="81"/>
      <c r="O299" s="81"/>
      <c r="P299" s="81"/>
      <c r="Q299" s="81"/>
      <c r="R299" s="81"/>
      <c r="S299" s="81"/>
      <c r="T299" s="81"/>
      <c r="U299" s="81"/>
      <c r="V299" s="81"/>
      <c r="W299" s="81"/>
    </row>
    <row r="300" spans="11:23" x14ac:dyDescent="0.25">
      <c r="K300" s="81"/>
      <c r="L300" s="81"/>
      <c r="M300" s="81"/>
      <c r="N300" s="81"/>
      <c r="O300" s="81"/>
      <c r="P300" s="81"/>
      <c r="Q300" s="81"/>
      <c r="R300" s="81"/>
      <c r="S300" s="81"/>
      <c r="T300" s="81"/>
      <c r="U300" s="81"/>
      <c r="V300" s="81"/>
      <c r="W300" s="81"/>
    </row>
    <row r="301" spans="11:23" x14ac:dyDescent="0.25">
      <c r="K301" s="81"/>
      <c r="L301" s="81"/>
      <c r="M301" s="81"/>
      <c r="N301" s="81"/>
      <c r="O301" s="81"/>
      <c r="P301" s="81"/>
      <c r="Q301" s="81"/>
      <c r="R301" s="81"/>
      <c r="S301" s="81"/>
      <c r="T301" s="81"/>
      <c r="U301" s="81"/>
      <c r="V301" s="81"/>
      <c r="W301" s="81"/>
    </row>
    <row r="302" spans="11:23" x14ac:dyDescent="0.25">
      <c r="K302" s="81"/>
      <c r="L302" s="81"/>
      <c r="M302" s="81"/>
      <c r="N302" s="81"/>
      <c r="O302" s="81"/>
      <c r="P302" s="81"/>
      <c r="Q302" s="81"/>
      <c r="R302" s="81"/>
      <c r="S302" s="81"/>
      <c r="T302" s="81"/>
      <c r="U302" s="81"/>
      <c r="V302" s="81"/>
      <c r="W302" s="81"/>
    </row>
    <row r="303" spans="11:23" x14ac:dyDescent="0.25">
      <c r="K303" s="81"/>
      <c r="L303" s="81"/>
      <c r="M303" s="81"/>
      <c r="N303" s="81"/>
      <c r="O303" s="81"/>
      <c r="P303" s="81"/>
      <c r="Q303" s="81"/>
      <c r="R303" s="81"/>
      <c r="S303" s="81"/>
      <c r="T303" s="81"/>
      <c r="U303" s="81"/>
      <c r="V303" s="81"/>
      <c r="W303" s="81"/>
    </row>
    <row r="304" spans="11:23" x14ac:dyDescent="0.25">
      <c r="K304" s="81"/>
      <c r="L304" s="81"/>
      <c r="M304" s="81"/>
      <c r="N304" s="81"/>
      <c r="O304" s="81"/>
      <c r="P304" s="81"/>
      <c r="Q304" s="81"/>
      <c r="R304" s="81"/>
      <c r="S304" s="81"/>
      <c r="T304" s="81"/>
      <c r="U304" s="81"/>
      <c r="V304" s="81"/>
      <c r="W304" s="81"/>
    </row>
    <row r="305" spans="11:23" x14ac:dyDescent="0.25">
      <c r="K305" s="81"/>
      <c r="L305" s="81"/>
      <c r="M305" s="81"/>
      <c r="N305" s="81"/>
      <c r="O305" s="81"/>
      <c r="P305" s="81"/>
      <c r="Q305" s="81"/>
      <c r="R305" s="81"/>
      <c r="S305" s="81"/>
      <c r="T305" s="81"/>
      <c r="U305" s="81"/>
      <c r="V305" s="81"/>
      <c r="W305" s="81"/>
    </row>
    <row r="306" spans="11:23" x14ac:dyDescent="0.25">
      <c r="K306" s="81"/>
      <c r="L306" s="81"/>
      <c r="M306" s="81"/>
      <c r="N306" s="81"/>
      <c r="O306" s="81"/>
      <c r="P306" s="81"/>
      <c r="Q306" s="81"/>
      <c r="R306" s="81"/>
      <c r="S306" s="81"/>
      <c r="T306" s="81"/>
      <c r="U306" s="81"/>
      <c r="V306" s="81"/>
      <c r="W306" s="81"/>
    </row>
    <row r="307" spans="11:23" x14ac:dyDescent="0.25">
      <c r="K307" s="81"/>
      <c r="L307" s="81"/>
      <c r="M307" s="81"/>
      <c r="N307" s="81"/>
      <c r="O307" s="81"/>
      <c r="P307" s="81"/>
      <c r="Q307" s="81"/>
      <c r="R307" s="81"/>
      <c r="S307" s="81"/>
      <c r="T307" s="81"/>
      <c r="U307" s="81"/>
      <c r="V307" s="81"/>
      <c r="W307" s="81"/>
    </row>
    <row r="308" spans="11:23" x14ac:dyDescent="0.25">
      <c r="K308" s="81"/>
      <c r="L308" s="81"/>
      <c r="M308" s="81"/>
      <c r="N308" s="81"/>
      <c r="O308" s="81"/>
      <c r="P308" s="81"/>
      <c r="Q308" s="81"/>
      <c r="R308" s="81"/>
      <c r="S308" s="81"/>
      <c r="T308" s="81"/>
      <c r="U308" s="81"/>
      <c r="V308" s="81"/>
      <c r="W308" s="81"/>
    </row>
    <row r="309" spans="11:23" x14ac:dyDescent="0.25">
      <c r="K309" s="81"/>
      <c r="L309" s="81"/>
      <c r="M309" s="81"/>
      <c r="N309" s="81"/>
      <c r="O309" s="81"/>
      <c r="P309" s="81"/>
      <c r="Q309" s="81"/>
      <c r="R309" s="81"/>
      <c r="S309" s="81"/>
      <c r="T309" s="81"/>
      <c r="U309" s="81"/>
      <c r="V309" s="81"/>
      <c r="W309" s="81"/>
    </row>
    <row r="310" spans="11:23" x14ac:dyDescent="0.25">
      <c r="K310" s="81"/>
      <c r="L310" s="81"/>
      <c r="M310" s="81"/>
      <c r="N310" s="81"/>
      <c r="O310" s="81"/>
      <c r="P310" s="81"/>
      <c r="Q310" s="81"/>
      <c r="R310" s="81"/>
      <c r="S310" s="81"/>
      <c r="T310" s="81"/>
      <c r="U310" s="81"/>
      <c r="V310" s="81"/>
      <c r="W310" s="81"/>
    </row>
    <row r="311" spans="11:23" x14ac:dyDescent="0.25">
      <c r="K311" s="81"/>
      <c r="L311" s="81"/>
      <c r="M311" s="81"/>
      <c r="N311" s="81"/>
      <c r="O311" s="81"/>
      <c r="P311" s="81"/>
      <c r="Q311" s="81"/>
      <c r="R311" s="81"/>
      <c r="S311" s="81"/>
      <c r="T311" s="81"/>
      <c r="U311" s="81"/>
      <c r="V311" s="81"/>
      <c r="W311" s="81"/>
    </row>
    <row r="312" spans="11:23" x14ac:dyDescent="0.25">
      <c r="K312" s="81"/>
      <c r="L312" s="81"/>
      <c r="M312" s="81"/>
      <c r="N312" s="81"/>
      <c r="O312" s="81"/>
      <c r="P312" s="81"/>
      <c r="Q312" s="81"/>
      <c r="R312" s="81"/>
      <c r="S312" s="81"/>
      <c r="T312" s="81"/>
      <c r="U312" s="81"/>
      <c r="V312" s="81"/>
      <c r="W312" s="81"/>
    </row>
    <row r="313" spans="11:23" x14ac:dyDescent="0.25">
      <c r="K313" s="81"/>
      <c r="L313" s="81"/>
      <c r="M313" s="81"/>
      <c r="N313" s="81"/>
      <c r="O313" s="81"/>
      <c r="P313" s="81"/>
      <c r="Q313" s="81"/>
      <c r="R313" s="81"/>
      <c r="S313" s="81"/>
      <c r="T313" s="81"/>
      <c r="U313" s="81"/>
      <c r="V313" s="81"/>
      <c r="W313" s="81"/>
    </row>
    <row r="314" spans="11:23" x14ac:dyDescent="0.25">
      <c r="K314" s="81"/>
      <c r="L314" s="81"/>
      <c r="M314" s="81"/>
      <c r="N314" s="81"/>
      <c r="O314" s="81"/>
      <c r="P314" s="81"/>
      <c r="Q314" s="81"/>
      <c r="R314" s="81"/>
      <c r="S314" s="81"/>
      <c r="T314" s="81"/>
      <c r="U314" s="81"/>
      <c r="V314" s="81"/>
      <c r="W314" s="81"/>
    </row>
    <row r="315" spans="11:23" x14ac:dyDescent="0.25">
      <c r="K315" s="81"/>
      <c r="L315" s="81"/>
      <c r="M315" s="81"/>
      <c r="N315" s="81"/>
      <c r="O315" s="81"/>
      <c r="P315" s="81"/>
      <c r="Q315" s="81"/>
      <c r="R315" s="81"/>
      <c r="S315" s="81"/>
      <c r="T315" s="81"/>
      <c r="U315" s="81"/>
      <c r="V315" s="81"/>
      <c r="W315" s="81"/>
    </row>
    <row r="316" spans="11:23" x14ac:dyDescent="0.25">
      <c r="K316" s="81"/>
      <c r="L316" s="81"/>
      <c r="M316" s="81"/>
      <c r="N316" s="81"/>
      <c r="O316" s="81"/>
      <c r="P316" s="81"/>
      <c r="Q316" s="81"/>
      <c r="R316" s="81"/>
      <c r="S316" s="81"/>
      <c r="T316" s="81"/>
      <c r="U316" s="81"/>
      <c r="V316" s="81"/>
      <c r="W316" s="81"/>
    </row>
    <row r="317" spans="11:23" x14ac:dyDescent="0.25">
      <c r="K317" s="81"/>
      <c r="L317" s="81"/>
      <c r="M317" s="81"/>
      <c r="N317" s="81"/>
      <c r="O317" s="81"/>
      <c r="P317" s="81"/>
      <c r="Q317" s="81"/>
      <c r="R317" s="81"/>
      <c r="S317" s="81"/>
      <c r="T317" s="81"/>
      <c r="U317" s="81"/>
      <c r="V317" s="81"/>
      <c r="W317" s="81"/>
    </row>
    <row r="318" spans="11:23" x14ac:dyDescent="0.25">
      <c r="K318" s="81"/>
      <c r="L318" s="81"/>
      <c r="M318" s="81"/>
      <c r="N318" s="81"/>
      <c r="O318" s="81"/>
      <c r="P318" s="81"/>
      <c r="Q318" s="81"/>
      <c r="R318" s="81"/>
      <c r="S318" s="81"/>
      <c r="T318" s="81"/>
      <c r="U318" s="81"/>
      <c r="V318" s="81"/>
      <c r="W318" s="81"/>
    </row>
    <row r="319" spans="11:23" x14ac:dyDescent="0.25">
      <c r="K319" s="81"/>
      <c r="L319" s="81"/>
      <c r="M319" s="81"/>
      <c r="N319" s="81"/>
      <c r="O319" s="81"/>
      <c r="P319" s="81"/>
      <c r="Q319" s="81"/>
      <c r="R319" s="81"/>
      <c r="S319" s="81"/>
      <c r="T319" s="81"/>
      <c r="U319" s="81"/>
      <c r="V319" s="81"/>
      <c r="W319" s="81"/>
    </row>
    <row r="320" spans="11:23" x14ac:dyDescent="0.25">
      <c r="K320" s="81"/>
      <c r="L320" s="81"/>
      <c r="M320" s="81"/>
      <c r="N320" s="81"/>
      <c r="O320" s="81"/>
      <c r="P320" s="81"/>
      <c r="Q320" s="81"/>
      <c r="R320" s="81"/>
      <c r="S320" s="81"/>
      <c r="T320" s="81"/>
      <c r="U320" s="81"/>
      <c r="V320" s="81"/>
      <c r="W320" s="81"/>
    </row>
    <row r="321" spans="11:23" x14ac:dyDescent="0.25">
      <c r="K321" s="81"/>
      <c r="L321" s="81"/>
      <c r="M321" s="81"/>
      <c r="N321" s="81"/>
      <c r="O321" s="81"/>
      <c r="P321" s="81"/>
      <c r="Q321" s="81"/>
      <c r="R321" s="81"/>
      <c r="S321" s="81"/>
      <c r="T321" s="81"/>
      <c r="U321" s="81"/>
      <c r="V321" s="81"/>
      <c r="W321" s="81"/>
    </row>
    <row r="322" spans="11:23" x14ac:dyDescent="0.25">
      <c r="K322" s="81"/>
      <c r="L322" s="81"/>
      <c r="M322" s="81"/>
      <c r="N322" s="81"/>
      <c r="O322" s="81"/>
      <c r="P322" s="81"/>
      <c r="Q322" s="81"/>
      <c r="R322" s="81"/>
      <c r="S322" s="81"/>
      <c r="T322" s="81"/>
      <c r="U322" s="81"/>
      <c r="V322" s="81"/>
      <c r="W322" s="81"/>
    </row>
    <row r="323" spans="11:23" x14ac:dyDescent="0.25">
      <c r="K323" s="81"/>
      <c r="L323" s="81"/>
      <c r="M323" s="81"/>
      <c r="N323" s="81"/>
      <c r="O323" s="81"/>
      <c r="P323" s="81"/>
      <c r="Q323" s="81"/>
      <c r="R323" s="81"/>
      <c r="S323" s="81"/>
      <c r="T323" s="81"/>
      <c r="U323" s="81"/>
      <c r="V323" s="81"/>
      <c r="W323" s="81"/>
    </row>
    <row r="324" spans="11:23" x14ac:dyDescent="0.25">
      <c r="K324" s="81"/>
      <c r="L324" s="81"/>
      <c r="M324" s="81"/>
      <c r="N324" s="81"/>
      <c r="O324" s="81"/>
      <c r="P324" s="81"/>
      <c r="Q324" s="81"/>
      <c r="R324" s="81"/>
      <c r="S324" s="81"/>
      <c r="T324" s="81"/>
      <c r="U324" s="81"/>
      <c r="V324" s="81"/>
      <c r="W324" s="81"/>
    </row>
    <row r="325" spans="11:23" x14ac:dyDescent="0.25">
      <c r="K325" s="81"/>
      <c r="L325" s="81"/>
      <c r="M325" s="81"/>
      <c r="N325" s="81"/>
      <c r="O325" s="81"/>
      <c r="P325" s="81"/>
      <c r="Q325" s="81"/>
      <c r="R325" s="81"/>
      <c r="S325" s="81"/>
      <c r="T325" s="81"/>
      <c r="U325" s="81"/>
      <c r="V325" s="81"/>
      <c r="W325" s="81"/>
    </row>
    <row r="326" spans="11:23" x14ac:dyDescent="0.25">
      <c r="K326" s="81"/>
      <c r="L326" s="81"/>
      <c r="M326" s="81"/>
      <c r="N326" s="81"/>
      <c r="O326" s="81"/>
      <c r="P326" s="81"/>
      <c r="Q326" s="81"/>
      <c r="R326" s="81"/>
      <c r="S326" s="81"/>
      <c r="T326" s="81"/>
      <c r="U326" s="81"/>
      <c r="V326" s="81"/>
      <c r="W326" s="81"/>
    </row>
    <row r="327" spans="11:23" x14ac:dyDescent="0.25">
      <c r="K327" s="81"/>
      <c r="L327" s="81"/>
      <c r="M327" s="81"/>
      <c r="N327" s="81"/>
      <c r="O327" s="81"/>
      <c r="P327" s="81"/>
      <c r="Q327" s="81"/>
      <c r="R327" s="81"/>
      <c r="S327" s="81"/>
      <c r="T327" s="81"/>
      <c r="U327" s="81"/>
      <c r="V327" s="81"/>
      <c r="W327" s="81"/>
    </row>
    <row r="328" spans="11:23" x14ac:dyDescent="0.25">
      <c r="K328" s="81"/>
      <c r="L328" s="81"/>
      <c r="M328" s="81"/>
      <c r="N328" s="81"/>
      <c r="O328" s="81"/>
      <c r="P328" s="81"/>
      <c r="Q328" s="81"/>
      <c r="R328" s="81"/>
      <c r="S328" s="81"/>
      <c r="T328" s="81"/>
      <c r="U328" s="81"/>
      <c r="V328" s="81"/>
      <c r="W328" s="81"/>
    </row>
    <row r="329" spans="11:23" x14ac:dyDescent="0.25">
      <c r="K329" s="81"/>
      <c r="L329" s="81"/>
      <c r="M329" s="81"/>
      <c r="N329" s="81"/>
      <c r="O329" s="81"/>
      <c r="P329" s="81"/>
      <c r="Q329" s="81"/>
      <c r="R329" s="81"/>
      <c r="S329" s="81"/>
      <c r="T329" s="81"/>
      <c r="U329" s="81"/>
      <c r="V329" s="81"/>
      <c r="W329" s="81"/>
    </row>
    <row r="330" spans="11:23" x14ac:dyDescent="0.25">
      <c r="K330" s="81"/>
      <c r="L330" s="81"/>
      <c r="M330" s="81"/>
      <c r="N330" s="81"/>
      <c r="O330" s="81"/>
      <c r="P330" s="81"/>
      <c r="Q330" s="81"/>
      <c r="R330" s="81"/>
      <c r="S330" s="81"/>
      <c r="T330" s="81"/>
      <c r="U330" s="81"/>
      <c r="V330" s="81"/>
      <c r="W330" s="81"/>
    </row>
    <row r="331" spans="11:23" x14ac:dyDescent="0.25">
      <c r="K331" s="81"/>
      <c r="L331" s="81"/>
      <c r="M331" s="81"/>
      <c r="N331" s="81"/>
      <c r="O331" s="81"/>
      <c r="P331" s="81"/>
      <c r="Q331" s="81"/>
      <c r="R331" s="81"/>
      <c r="S331" s="81"/>
      <c r="T331" s="81"/>
      <c r="U331" s="81"/>
      <c r="V331" s="81"/>
      <c r="W331" s="81"/>
    </row>
    <row r="332" spans="11:23" x14ac:dyDescent="0.25">
      <c r="K332" s="81"/>
      <c r="L332" s="81"/>
      <c r="M332" s="81"/>
      <c r="N332" s="81"/>
      <c r="O332" s="81"/>
      <c r="P332" s="81"/>
      <c r="Q332" s="81"/>
      <c r="R332" s="81"/>
      <c r="S332" s="81"/>
      <c r="T332" s="81"/>
      <c r="U332" s="81"/>
      <c r="V332" s="81"/>
      <c r="W332" s="81"/>
    </row>
    <row r="333" spans="11:23" x14ac:dyDescent="0.25">
      <c r="K333" s="81"/>
      <c r="L333" s="81"/>
      <c r="M333" s="81"/>
      <c r="N333" s="81"/>
      <c r="O333" s="81"/>
      <c r="P333" s="81"/>
      <c r="Q333" s="81"/>
      <c r="R333" s="81"/>
      <c r="S333" s="81"/>
      <c r="T333" s="81"/>
      <c r="U333" s="81"/>
      <c r="V333" s="81"/>
      <c r="W333" s="81"/>
    </row>
    <row r="334" spans="11:23" x14ac:dyDescent="0.25">
      <c r="K334" s="81"/>
      <c r="L334" s="81"/>
      <c r="M334" s="81"/>
      <c r="N334" s="81"/>
      <c r="O334" s="81"/>
      <c r="P334" s="81"/>
      <c r="Q334" s="81"/>
      <c r="R334" s="81"/>
      <c r="S334" s="81"/>
      <c r="T334" s="81"/>
      <c r="U334" s="81"/>
      <c r="V334" s="81"/>
      <c r="W334" s="81"/>
    </row>
    <row r="335" spans="11:23" x14ac:dyDescent="0.25">
      <c r="K335" s="81"/>
      <c r="L335" s="81"/>
      <c r="M335" s="81"/>
      <c r="N335" s="81"/>
      <c r="O335" s="81"/>
      <c r="P335" s="81"/>
      <c r="Q335" s="81"/>
      <c r="R335" s="81"/>
      <c r="S335" s="81"/>
      <c r="T335" s="81"/>
      <c r="U335" s="81"/>
      <c r="V335" s="81"/>
      <c r="W335" s="81"/>
    </row>
    <row r="336" spans="11:23" x14ac:dyDescent="0.25">
      <c r="K336" s="81"/>
      <c r="L336" s="81"/>
      <c r="M336" s="81"/>
      <c r="N336" s="81"/>
      <c r="O336" s="81"/>
      <c r="P336" s="81"/>
      <c r="Q336" s="81"/>
      <c r="R336" s="81"/>
      <c r="S336" s="81"/>
      <c r="T336" s="81"/>
      <c r="U336" s="81"/>
      <c r="V336" s="81"/>
      <c r="W336" s="81"/>
    </row>
    <row r="337" spans="11:23" x14ac:dyDescent="0.25">
      <c r="K337" s="81"/>
      <c r="L337" s="81"/>
      <c r="M337" s="81"/>
      <c r="N337" s="81"/>
      <c r="O337" s="81"/>
      <c r="P337" s="81"/>
      <c r="Q337" s="81"/>
      <c r="R337" s="81"/>
      <c r="S337" s="81"/>
      <c r="T337" s="81"/>
      <c r="U337" s="81"/>
      <c r="V337" s="81"/>
      <c r="W337" s="81"/>
    </row>
    <row r="338" spans="11:23" x14ac:dyDescent="0.25">
      <c r="K338" s="81"/>
      <c r="L338" s="81"/>
      <c r="M338" s="81"/>
      <c r="N338" s="81"/>
      <c r="O338" s="81"/>
      <c r="P338" s="81"/>
      <c r="Q338" s="81"/>
      <c r="R338" s="81"/>
      <c r="S338" s="81"/>
      <c r="T338" s="81"/>
      <c r="U338" s="81"/>
      <c r="V338" s="81"/>
      <c r="W338" s="81"/>
    </row>
    <row r="339" spans="11:23" x14ac:dyDescent="0.25">
      <c r="K339" s="81"/>
      <c r="L339" s="81"/>
      <c r="M339" s="81"/>
      <c r="N339" s="81"/>
      <c r="O339" s="81"/>
      <c r="P339" s="81"/>
      <c r="Q339" s="81"/>
      <c r="R339" s="81"/>
      <c r="S339" s="81"/>
      <c r="T339" s="81"/>
      <c r="U339" s="81"/>
      <c r="V339" s="81"/>
      <c r="W339" s="81"/>
    </row>
    <row r="340" spans="11:23" x14ac:dyDescent="0.25">
      <c r="K340" s="81"/>
      <c r="L340" s="81"/>
      <c r="M340" s="81"/>
      <c r="N340" s="81"/>
      <c r="O340" s="81"/>
      <c r="P340" s="81"/>
      <c r="Q340" s="81"/>
      <c r="R340" s="81"/>
      <c r="S340" s="81"/>
      <c r="T340" s="81"/>
      <c r="U340" s="81"/>
      <c r="V340" s="81"/>
      <c r="W340" s="81"/>
    </row>
    <row r="341" spans="11:23" x14ac:dyDescent="0.25">
      <c r="K341" s="81"/>
      <c r="L341" s="81"/>
      <c r="M341" s="81"/>
      <c r="N341" s="81"/>
      <c r="O341" s="81"/>
      <c r="P341" s="81"/>
      <c r="Q341" s="81"/>
      <c r="R341" s="81"/>
      <c r="S341" s="81"/>
      <c r="T341" s="81"/>
      <c r="U341" s="81"/>
      <c r="V341" s="81"/>
      <c r="W341" s="81"/>
    </row>
    <row r="342" spans="11:23" x14ac:dyDescent="0.25">
      <c r="K342" s="81"/>
      <c r="L342" s="81"/>
      <c r="M342" s="81"/>
      <c r="N342" s="81"/>
      <c r="O342" s="81"/>
      <c r="P342" s="81"/>
      <c r="Q342" s="81"/>
      <c r="R342" s="81"/>
      <c r="S342" s="81"/>
      <c r="T342" s="81"/>
      <c r="U342" s="81"/>
      <c r="V342" s="81"/>
      <c r="W342" s="81"/>
    </row>
    <row r="343" spans="11:23" x14ac:dyDescent="0.25">
      <c r="K343" s="81"/>
      <c r="L343" s="81"/>
      <c r="M343" s="81"/>
      <c r="N343" s="81"/>
      <c r="O343" s="81"/>
      <c r="P343" s="81"/>
      <c r="Q343" s="81"/>
      <c r="R343" s="81"/>
      <c r="S343" s="81"/>
      <c r="T343" s="81"/>
      <c r="U343" s="81"/>
      <c r="V343" s="81"/>
      <c r="W343" s="81"/>
    </row>
    <row r="344" spans="11:23" x14ac:dyDescent="0.25">
      <c r="K344" s="81"/>
      <c r="L344" s="81"/>
      <c r="M344" s="81"/>
      <c r="N344" s="81"/>
      <c r="O344" s="81"/>
      <c r="P344" s="81"/>
      <c r="Q344" s="81"/>
      <c r="R344" s="81"/>
      <c r="S344" s="81"/>
      <c r="T344" s="81"/>
      <c r="U344" s="81"/>
      <c r="V344" s="81"/>
      <c r="W344" s="81"/>
    </row>
    <row r="345" spans="11:23" x14ac:dyDescent="0.25">
      <c r="K345" s="81"/>
      <c r="L345" s="81"/>
      <c r="M345" s="81"/>
      <c r="N345" s="81"/>
      <c r="O345" s="81"/>
      <c r="P345" s="81"/>
      <c r="Q345" s="81"/>
      <c r="R345" s="81"/>
      <c r="S345" s="81"/>
      <c r="T345" s="81"/>
      <c r="U345" s="81"/>
      <c r="V345" s="81"/>
      <c r="W345" s="81"/>
    </row>
    <row r="346" spans="11:23" x14ac:dyDescent="0.25">
      <c r="K346" s="81"/>
      <c r="L346" s="81"/>
      <c r="M346" s="81"/>
      <c r="N346" s="81"/>
      <c r="O346" s="81"/>
      <c r="P346" s="81"/>
      <c r="Q346" s="81"/>
      <c r="R346" s="81"/>
      <c r="S346" s="81"/>
      <c r="T346" s="81"/>
      <c r="U346" s="81"/>
      <c r="V346" s="81"/>
      <c r="W346" s="81"/>
    </row>
    <row r="347" spans="11:23" x14ac:dyDescent="0.25">
      <c r="K347" s="81"/>
      <c r="L347" s="81"/>
      <c r="M347" s="81"/>
      <c r="N347" s="81"/>
      <c r="O347" s="81"/>
      <c r="P347" s="81"/>
      <c r="Q347" s="81"/>
      <c r="R347" s="81"/>
      <c r="S347" s="81"/>
      <c r="T347" s="81"/>
      <c r="U347" s="81"/>
      <c r="V347" s="81"/>
      <c r="W347" s="81"/>
    </row>
    <row r="348" spans="11:23" x14ac:dyDescent="0.25">
      <c r="K348" s="81"/>
      <c r="L348" s="81"/>
      <c r="M348" s="81"/>
      <c r="N348" s="81"/>
      <c r="O348" s="81"/>
      <c r="P348" s="81"/>
      <c r="Q348" s="81"/>
      <c r="R348" s="81"/>
      <c r="S348" s="81"/>
      <c r="T348" s="81"/>
      <c r="U348" s="81"/>
      <c r="V348" s="81"/>
      <c r="W348" s="81"/>
    </row>
    <row r="349" spans="11:23" x14ac:dyDescent="0.25">
      <c r="K349" s="81"/>
      <c r="L349" s="81"/>
      <c r="M349" s="81"/>
      <c r="N349" s="81"/>
      <c r="O349" s="81"/>
      <c r="P349" s="81"/>
      <c r="Q349" s="81"/>
      <c r="R349" s="81"/>
      <c r="S349" s="81"/>
      <c r="T349" s="81"/>
      <c r="U349" s="81"/>
      <c r="V349" s="81"/>
      <c r="W349" s="81"/>
    </row>
    <row r="350" spans="11:23" x14ac:dyDescent="0.25">
      <c r="K350" s="81"/>
      <c r="L350" s="81"/>
      <c r="M350" s="81"/>
      <c r="N350" s="81"/>
      <c r="O350" s="81"/>
      <c r="P350" s="81"/>
      <c r="Q350" s="81"/>
      <c r="R350" s="81"/>
      <c r="S350" s="81"/>
      <c r="T350" s="81"/>
      <c r="U350" s="81"/>
      <c r="V350" s="81"/>
      <c r="W350" s="81"/>
    </row>
    <row r="351" spans="11:23" x14ac:dyDescent="0.25">
      <c r="K351" s="81"/>
      <c r="L351" s="81"/>
      <c r="M351" s="81"/>
      <c r="N351" s="81"/>
      <c r="O351" s="81"/>
      <c r="P351" s="81"/>
      <c r="Q351" s="81"/>
      <c r="R351" s="81"/>
      <c r="S351" s="81"/>
      <c r="T351" s="81"/>
      <c r="U351" s="81"/>
      <c r="V351" s="81"/>
      <c r="W351" s="81"/>
    </row>
    <row r="352" spans="11:23" x14ac:dyDescent="0.25">
      <c r="K352" s="81"/>
      <c r="L352" s="81"/>
      <c r="M352" s="81"/>
      <c r="N352" s="81"/>
      <c r="O352" s="81"/>
      <c r="P352" s="81"/>
      <c r="Q352" s="81"/>
      <c r="R352" s="81"/>
      <c r="S352" s="81"/>
      <c r="T352" s="81"/>
      <c r="U352" s="81"/>
      <c r="V352" s="81"/>
      <c r="W352" s="81"/>
    </row>
    <row r="353" spans="11:23" x14ac:dyDescent="0.25">
      <c r="K353" s="81"/>
      <c r="L353" s="81"/>
      <c r="M353" s="81"/>
      <c r="N353" s="81"/>
      <c r="O353" s="81"/>
      <c r="P353" s="81"/>
      <c r="Q353" s="81"/>
      <c r="R353" s="81"/>
      <c r="S353" s="81"/>
      <c r="T353" s="81"/>
      <c r="U353" s="81"/>
      <c r="V353" s="81"/>
      <c r="W353" s="81"/>
    </row>
    <row r="354" spans="11:23" x14ac:dyDescent="0.25">
      <c r="K354" s="81"/>
      <c r="L354" s="81"/>
      <c r="M354" s="81"/>
      <c r="N354" s="81"/>
      <c r="O354" s="81"/>
      <c r="P354" s="81"/>
      <c r="Q354" s="81"/>
      <c r="R354" s="81"/>
      <c r="S354" s="81"/>
      <c r="T354" s="81"/>
      <c r="U354" s="81"/>
      <c r="V354" s="81"/>
      <c r="W354" s="81"/>
    </row>
    <row r="355" spans="11:23" x14ac:dyDescent="0.25">
      <c r="K355" s="81"/>
      <c r="L355" s="81"/>
      <c r="M355" s="81"/>
      <c r="N355" s="81"/>
      <c r="O355" s="81"/>
      <c r="P355" s="81"/>
      <c r="Q355" s="81"/>
      <c r="R355" s="81"/>
      <c r="S355" s="81"/>
      <c r="T355" s="81"/>
      <c r="U355" s="81"/>
      <c r="V355" s="81"/>
      <c r="W355" s="81"/>
    </row>
    <row r="356" spans="11:23" x14ac:dyDescent="0.25">
      <c r="K356" s="81"/>
      <c r="L356" s="81"/>
      <c r="M356" s="81"/>
      <c r="N356" s="81"/>
      <c r="O356" s="81"/>
      <c r="P356" s="81"/>
      <c r="Q356" s="81"/>
      <c r="R356" s="81"/>
      <c r="S356" s="81"/>
      <c r="T356" s="81"/>
      <c r="U356" s="81"/>
      <c r="V356" s="81"/>
      <c r="W356" s="81"/>
    </row>
    <row r="357" spans="11:23" x14ac:dyDescent="0.25">
      <c r="K357" s="81"/>
      <c r="L357" s="81"/>
      <c r="M357" s="81"/>
      <c r="N357" s="81"/>
      <c r="O357" s="81"/>
      <c r="P357" s="81"/>
      <c r="Q357" s="81"/>
      <c r="R357" s="81"/>
      <c r="S357" s="81"/>
      <c r="T357" s="81"/>
      <c r="U357" s="81"/>
      <c r="V357" s="81"/>
      <c r="W357" s="81"/>
    </row>
    <row r="358" spans="11:23" x14ac:dyDescent="0.25">
      <c r="K358" s="81"/>
      <c r="L358" s="81"/>
      <c r="M358" s="81"/>
      <c r="N358" s="81"/>
      <c r="O358" s="81"/>
      <c r="P358" s="81"/>
      <c r="Q358" s="81"/>
      <c r="R358" s="81"/>
      <c r="S358" s="81"/>
      <c r="T358" s="81"/>
      <c r="U358" s="81"/>
      <c r="V358" s="81"/>
      <c r="W358" s="81"/>
    </row>
    <row r="359" spans="11:23" x14ac:dyDescent="0.25">
      <c r="K359" s="81"/>
      <c r="L359" s="81"/>
      <c r="M359" s="81"/>
      <c r="N359" s="81"/>
      <c r="O359" s="81"/>
      <c r="P359" s="81"/>
      <c r="Q359" s="81"/>
      <c r="R359" s="81"/>
      <c r="S359" s="81"/>
      <c r="T359" s="81"/>
      <c r="U359" s="81"/>
      <c r="V359" s="81"/>
      <c r="W359" s="81"/>
    </row>
    <row r="360" spans="11:23" x14ac:dyDescent="0.25">
      <c r="K360" s="81"/>
      <c r="L360" s="81"/>
      <c r="M360" s="81"/>
      <c r="N360" s="81"/>
      <c r="O360" s="81"/>
      <c r="P360" s="81"/>
      <c r="Q360" s="81"/>
      <c r="R360" s="81"/>
      <c r="S360" s="81"/>
      <c r="T360" s="81"/>
      <c r="U360" s="81"/>
      <c r="V360" s="81"/>
      <c r="W360" s="81"/>
    </row>
    <row r="361" spans="11:23" x14ac:dyDescent="0.25">
      <c r="K361" s="81"/>
      <c r="L361" s="81"/>
      <c r="M361" s="81"/>
      <c r="N361" s="81"/>
      <c r="O361" s="81"/>
      <c r="P361" s="81"/>
      <c r="Q361" s="81"/>
      <c r="R361" s="81"/>
      <c r="S361" s="81"/>
      <c r="T361" s="81"/>
      <c r="U361" s="81"/>
      <c r="V361" s="81"/>
      <c r="W361" s="81"/>
    </row>
    <row r="362" spans="11:23" x14ac:dyDescent="0.25">
      <c r="K362" s="81"/>
      <c r="L362" s="81"/>
      <c r="M362" s="81"/>
      <c r="N362" s="81"/>
      <c r="O362" s="81"/>
      <c r="P362" s="81"/>
      <c r="Q362" s="81"/>
      <c r="R362" s="81"/>
      <c r="S362" s="81"/>
      <c r="T362" s="81"/>
      <c r="U362" s="81"/>
      <c r="V362" s="81"/>
      <c r="W362" s="81"/>
    </row>
    <row r="363" spans="11:23" x14ac:dyDescent="0.25">
      <c r="K363" s="81"/>
      <c r="L363" s="81"/>
      <c r="M363" s="81"/>
      <c r="N363" s="81"/>
      <c r="O363" s="81"/>
      <c r="P363" s="81"/>
      <c r="Q363" s="81"/>
      <c r="R363" s="81"/>
      <c r="S363" s="81"/>
      <c r="T363" s="81"/>
      <c r="U363" s="81"/>
      <c r="V363" s="81"/>
      <c r="W363" s="81"/>
    </row>
    <row r="364" spans="11:23" x14ac:dyDescent="0.25">
      <c r="K364" s="81"/>
      <c r="L364" s="81"/>
      <c r="M364" s="81"/>
      <c r="N364" s="81"/>
      <c r="O364" s="81"/>
      <c r="P364" s="81"/>
      <c r="Q364" s="81"/>
      <c r="R364" s="81"/>
      <c r="S364" s="81"/>
      <c r="T364" s="81"/>
      <c r="U364" s="81"/>
      <c r="V364" s="81"/>
      <c r="W364" s="81"/>
    </row>
    <row r="365" spans="11:23" x14ac:dyDescent="0.25">
      <c r="K365" s="81"/>
      <c r="L365" s="81"/>
      <c r="M365" s="81"/>
      <c r="N365" s="81"/>
      <c r="O365" s="81"/>
      <c r="P365" s="81"/>
      <c r="Q365" s="81"/>
      <c r="R365" s="81"/>
      <c r="S365" s="81"/>
      <c r="T365" s="81"/>
      <c r="U365" s="81"/>
      <c r="V365" s="81"/>
      <c r="W365" s="81"/>
    </row>
    <row r="366" spans="11:23" x14ac:dyDescent="0.25">
      <c r="K366" s="81"/>
      <c r="L366" s="81"/>
      <c r="M366" s="81"/>
      <c r="N366" s="81"/>
      <c r="O366" s="81"/>
      <c r="P366" s="81"/>
      <c r="Q366" s="81"/>
      <c r="R366" s="81"/>
      <c r="S366" s="81"/>
      <c r="T366" s="81"/>
      <c r="U366" s="81"/>
      <c r="V366" s="81"/>
      <c r="W366" s="81"/>
    </row>
    <row r="367" spans="11:23" x14ac:dyDescent="0.25">
      <c r="K367" s="81"/>
      <c r="L367" s="81"/>
      <c r="M367" s="81"/>
      <c r="N367" s="81"/>
      <c r="O367" s="81"/>
      <c r="P367" s="81"/>
      <c r="Q367" s="81"/>
      <c r="R367" s="81"/>
      <c r="S367" s="81"/>
      <c r="T367" s="81"/>
      <c r="U367" s="81"/>
      <c r="V367" s="81"/>
      <c r="W367" s="81"/>
    </row>
    <row r="368" spans="11:23" x14ac:dyDescent="0.25">
      <c r="K368" s="81"/>
      <c r="L368" s="81"/>
      <c r="M368" s="81"/>
      <c r="N368" s="81"/>
      <c r="O368" s="81"/>
      <c r="P368" s="81"/>
      <c r="Q368" s="81"/>
      <c r="R368" s="81"/>
      <c r="S368" s="81"/>
      <c r="T368" s="81"/>
      <c r="U368" s="81"/>
      <c r="V368" s="81"/>
      <c r="W368" s="81"/>
    </row>
    <row r="369" spans="11:23" x14ac:dyDescent="0.25">
      <c r="K369" s="81"/>
      <c r="L369" s="81"/>
      <c r="M369" s="81"/>
      <c r="N369" s="81"/>
      <c r="O369" s="81"/>
      <c r="P369" s="81"/>
      <c r="Q369" s="81"/>
      <c r="R369" s="81"/>
      <c r="S369" s="81"/>
      <c r="T369" s="81"/>
      <c r="U369" s="81"/>
      <c r="V369" s="81"/>
      <c r="W369" s="81"/>
    </row>
    <row r="370" spans="11:23" x14ac:dyDescent="0.25">
      <c r="K370" s="81"/>
      <c r="L370" s="81"/>
      <c r="M370" s="81"/>
      <c r="N370" s="81"/>
      <c r="O370" s="81"/>
      <c r="P370" s="81"/>
      <c r="Q370" s="81"/>
      <c r="R370" s="81"/>
      <c r="S370" s="81"/>
      <c r="T370" s="81"/>
      <c r="U370" s="81"/>
      <c r="V370" s="81"/>
      <c r="W370" s="81"/>
    </row>
    <row r="371" spans="11:23" x14ac:dyDescent="0.25">
      <c r="K371" s="81"/>
      <c r="L371" s="81"/>
      <c r="M371" s="81"/>
      <c r="N371" s="81"/>
      <c r="O371" s="81"/>
      <c r="P371" s="81"/>
      <c r="Q371" s="81"/>
      <c r="R371" s="81"/>
      <c r="S371" s="81"/>
      <c r="T371" s="81"/>
      <c r="U371" s="81"/>
      <c r="V371" s="81"/>
      <c r="W371" s="81"/>
    </row>
    <row r="372" spans="11:23" x14ac:dyDescent="0.25">
      <c r="K372" s="81"/>
      <c r="L372" s="81"/>
      <c r="M372" s="81"/>
      <c r="N372" s="81"/>
      <c r="O372" s="81"/>
      <c r="P372" s="81"/>
      <c r="Q372" s="81"/>
      <c r="R372" s="81"/>
      <c r="S372" s="81"/>
      <c r="T372" s="81"/>
      <c r="U372" s="81"/>
      <c r="V372" s="81"/>
      <c r="W372" s="81"/>
    </row>
    <row r="373" spans="11:23" x14ac:dyDescent="0.25">
      <c r="K373" s="81"/>
      <c r="L373" s="81"/>
      <c r="M373" s="81"/>
      <c r="N373" s="81"/>
      <c r="O373" s="81"/>
      <c r="P373" s="81"/>
      <c r="Q373" s="81"/>
      <c r="R373" s="81"/>
      <c r="S373" s="81"/>
      <c r="T373" s="81"/>
      <c r="U373" s="81"/>
      <c r="V373" s="81"/>
      <c r="W373" s="81"/>
    </row>
    <row r="374" spans="11:23" x14ac:dyDescent="0.25">
      <c r="K374" s="81"/>
      <c r="L374" s="81"/>
      <c r="M374" s="81"/>
      <c r="N374" s="81"/>
      <c r="O374" s="81"/>
      <c r="P374" s="81"/>
      <c r="Q374" s="81"/>
      <c r="R374" s="81"/>
      <c r="S374" s="81"/>
      <c r="T374" s="81"/>
      <c r="U374" s="81"/>
      <c r="V374" s="81"/>
      <c r="W374" s="81"/>
    </row>
    <row r="375" spans="11:23" x14ac:dyDescent="0.25">
      <c r="K375" s="81"/>
      <c r="L375" s="81"/>
      <c r="M375" s="81"/>
      <c r="N375" s="81"/>
      <c r="O375" s="81"/>
      <c r="P375" s="81"/>
      <c r="Q375" s="81"/>
      <c r="R375" s="81"/>
      <c r="S375" s="81"/>
      <c r="T375" s="81"/>
      <c r="U375" s="81"/>
      <c r="V375" s="81"/>
      <c r="W375" s="81"/>
    </row>
    <row r="376" spans="11:23" x14ac:dyDescent="0.25">
      <c r="K376" s="81"/>
      <c r="L376" s="81"/>
      <c r="M376" s="81"/>
      <c r="N376" s="81"/>
      <c r="O376" s="81"/>
      <c r="P376" s="81"/>
      <c r="Q376" s="81"/>
      <c r="R376" s="81"/>
      <c r="S376" s="81"/>
      <c r="T376" s="81"/>
      <c r="U376" s="81"/>
      <c r="V376" s="81"/>
      <c r="W376" s="81"/>
    </row>
    <row r="377" spans="11:23" x14ac:dyDescent="0.25">
      <c r="K377" s="81"/>
      <c r="L377" s="81"/>
      <c r="M377" s="81"/>
      <c r="N377" s="81"/>
      <c r="O377" s="81"/>
      <c r="P377" s="81"/>
      <c r="Q377" s="81"/>
      <c r="R377" s="81"/>
      <c r="S377" s="81"/>
      <c r="T377" s="81"/>
      <c r="U377" s="81"/>
      <c r="V377" s="81"/>
      <c r="W377" s="81"/>
    </row>
    <row r="378" spans="11:23" x14ac:dyDescent="0.25">
      <c r="K378" s="81"/>
      <c r="L378" s="81"/>
      <c r="M378" s="81"/>
      <c r="N378" s="81"/>
      <c r="O378" s="81"/>
      <c r="P378" s="81"/>
      <c r="Q378" s="81"/>
      <c r="R378" s="81"/>
      <c r="S378" s="81"/>
      <c r="T378" s="81"/>
      <c r="U378" s="81"/>
      <c r="V378" s="81"/>
      <c r="W378" s="81"/>
    </row>
    <row r="379" spans="11:23" x14ac:dyDescent="0.25">
      <c r="K379" s="81"/>
      <c r="L379" s="81"/>
      <c r="M379" s="81"/>
      <c r="N379" s="81"/>
      <c r="O379" s="81"/>
      <c r="P379" s="81"/>
      <c r="Q379" s="81"/>
      <c r="R379" s="81"/>
      <c r="S379" s="81"/>
      <c r="T379" s="81"/>
      <c r="U379" s="81"/>
      <c r="V379" s="81"/>
      <c r="W379" s="81"/>
    </row>
    <row r="380" spans="11:23" x14ac:dyDescent="0.25">
      <c r="K380" s="81"/>
      <c r="L380" s="81"/>
      <c r="M380" s="81"/>
      <c r="N380" s="81"/>
      <c r="O380" s="81"/>
      <c r="P380" s="81"/>
      <c r="Q380" s="81"/>
      <c r="R380" s="81"/>
      <c r="S380" s="81"/>
      <c r="T380" s="81"/>
      <c r="U380" s="81"/>
      <c r="V380" s="81"/>
      <c r="W380" s="81"/>
    </row>
    <row r="381" spans="11:23" x14ac:dyDescent="0.25">
      <c r="K381" s="81"/>
      <c r="L381" s="81"/>
      <c r="M381" s="81"/>
      <c r="N381" s="81"/>
      <c r="O381" s="81"/>
      <c r="P381" s="81"/>
      <c r="Q381" s="81"/>
      <c r="R381" s="81"/>
      <c r="S381" s="81"/>
      <c r="T381" s="81"/>
      <c r="U381" s="81"/>
      <c r="V381" s="81"/>
      <c r="W381" s="81"/>
    </row>
    <row r="382" spans="11:23" x14ac:dyDescent="0.25">
      <c r="K382" s="81"/>
      <c r="L382" s="81"/>
      <c r="M382" s="81"/>
      <c r="N382" s="81"/>
      <c r="O382" s="81"/>
      <c r="P382" s="81"/>
      <c r="Q382" s="81"/>
      <c r="R382" s="81"/>
      <c r="S382" s="81"/>
      <c r="T382" s="81"/>
      <c r="U382" s="81"/>
      <c r="V382" s="81"/>
      <c r="W382" s="81"/>
    </row>
    <row r="383" spans="11:23" x14ac:dyDescent="0.25">
      <c r="K383" s="81"/>
      <c r="L383" s="81"/>
      <c r="M383" s="81"/>
      <c r="N383" s="81"/>
      <c r="O383" s="81"/>
      <c r="P383" s="81"/>
      <c r="Q383" s="81"/>
      <c r="R383" s="81"/>
      <c r="S383" s="81"/>
      <c r="T383" s="81"/>
      <c r="U383" s="81"/>
      <c r="V383" s="81"/>
      <c r="W383" s="81"/>
    </row>
    <row r="384" spans="11:23" x14ac:dyDescent="0.25">
      <c r="K384" s="81"/>
      <c r="L384" s="81"/>
      <c r="M384" s="81"/>
      <c r="N384" s="81"/>
      <c r="O384" s="81"/>
      <c r="P384" s="81"/>
      <c r="Q384" s="81"/>
      <c r="R384" s="81"/>
      <c r="S384" s="81"/>
      <c r="T384" s="81"/>
      <c r="U384" s="81"/>
      <c r="V384" s="81"/>
      <c r="W384" s="81"/>
    </row>
    <row r="385" spans="11:23" x14ac:dyDescent="0.25">
      <c r="K385" s="81"/>
      <c r="L385" s="81"/>
      <c r="M385" s="81"/>
      <c r="N385" s="81"/>
      <c r="O385" s="81"/>
      <c r="P385" s="81"/>
      <c r="Q385" s="81"/>
      <c r="R385" s="81"/>
      <c r="S385" s="81"/>
      <c r="T385" s="81"/>
      <c r="U385" s="81"/>
      <c r="V385" s="81"/>
      <c r="W385" s="81"/>
    </row>
    <row r="386" spans="11:23" x14ac:dyDescent="0.25">
      <c r="K386" s="81"/>
      <c r="L386" s="81"/>
      <c r="M386" s="81"/>
      <c r="N386" s="81"/>
      <c r="O386" s="81"/>
      <c r="P386" s="81"/>
      <c r="Q386" s="81"/>
      <c r="R386" s="81"/>
      <c r="S386" s="81"/>
      <c r="T386" s="81"/>
      <c r="U386" s="81"/>
      <c r="V386" s="81"/>
      <c r="W386" s="81"/>
    </row>
    <row r="387" spans="11:23" x14ac:dyDescent="0.25">
      <c r="K387" s="81"/>
      <c r="L387" s="81"/>
      <c r="M387" s="81"/>
      <c r="N387" s="81"/>
      <c r="O387" s="81"/>
      <c r="P387" s="81"/>
      <c r="Q387" s="81"/>
      <c r="R387" s="81"/>
      <c r="S387" s="81"/>
      <c r="T387" s="81"/>
      <c r="U387" s="81"/>
      <c r="V387" s="81"/>
      <c r="W387" s="81"/>
    </row>
    <row r="388" spans="11:23" x14ac:dyDescent="0.25">
      <c r="K388" s="81"/>
      <c r="L388" s="81"/>
      <c r="M388" s="81"/>
      <c r="N388" s="81"/>
      <c r="O388" s="81"/>
      <c r="P388" s="81"/>
      <c r="Q388" s="81"/>
      <c r="R388" s="81"/>
      <c r="S388" s="81"/>
      <c r="T388" s="81"/>
      <c r="U388" s="81"/>
      <c r="V388" s="81"/>
      <c r="W388" s="81"/>
    </row>
    <row r="389" spans="11:23" x14ac:dyDescent="0.25">
      <c r="K389" s="81"/>
      <c r="L389" s="81"/>
      <c r="M389" s="81"/>
      <c r="N389" s="81"/>
      <c r="O389" s="81"/>
      <c r="P389" s="81"/>
      <c r="Q389" s="81"/>
      <c r="R389" s="81"/>
      <c r="S389" s="81"/>
      <c r="T389" s="81"/>
      <c r="U389" s="81"/>
      <c r="V389" s="81"/>
      <c r="W389" s="81"/>
    </row>
    <row r="390" spans="11:23" x14ac:dyDescent="0.25">
      <c r="K390" s="81"/>
      <c r="L390" s="81"/>
      <c r="M390" s="81"/>
      <c r="N390" s="81"/>
      <c r="O390" s="81"/>
      <c r="P390" s="81"/>
      <c r="Q390" s="81"/>
      <c r="R390" s="81"/>
      <c r="S390" s="81"/>
      <c r="T390" s="81"/>
      <c r="U390" s="81"/>
      <c r="V390" s="81"/>
      <c r="W390" s="81"/>
    </row>
    <row r="391" spans="11:23" x14ac:dyDescent="0.25">
      <c r="K391" s="81"/>
      <c r="L391" s="81"/>
      <c r="M391" s="81"/>
      <c r="N391" s="81"/>
      <c r="O391" s="81"/>
      <c r="P391" s="81"/>
      <c r="Q391" s="81"/>
      <c r="R391" s="81"/>
      <c r="S391" s="81"/>
      <c r="T391" s="81"/>
      <c r="U391" s="81"/>
      <c r="V391" s="81"/>
      <c r="W391" s="81"/>
    </row>
    <row r="392" spans="11:23" x14ac:dyDescent="0.25">
      <c r="K392" s="81"/>
      <c r="L392" s="81"/>
      <c r="M392" s="81"/>
      <c r="N392" s="81"/>
      <c r="O392" s="81"/>
      <c r="P392" s="81"/>
      <c r="Q392" s="81"/>
      <c r="R392" s="81"/>
      <c r="S392" s="81"/>
      <c r="T392" s="81"/>
      <c r="U392" s="81"/>
      <c r="V392" s="81"/>
      <c r="W392" s="81"/>
    </row>
    <row r="393" spans="11:23" x14ac:dyDescent="0.25">
      <c r="K393" s="81"/>
      <c r="L393" s="81"/>
      <c r="M393" s="81"/>
      <c r="N393" s="81"/>
      <c r="O393" s="81"/>
      <c r="P393" s="81"/>
      <c r="Q393" s="81"/>
      <c r="R393" s="81"/>
      <c r="S393" s="81"/>
      <c r="T393" s="81"/>
      <c r="U393" s="81"/>
      <c r="V393" s="81"/>
      <c r="W393" s="81"/>
    </row>
    <row r="394" spans="11:23" x14ac:dyDescent="0.25">
      <c r="K394" s="81"/>
      <c r="L394" s="81"/>
      <c r="M394" s="81"/>
      <c r="N394" s="81"/>
      <c r="O394" s="81"/>
      <c r="P394" s="81"/>
      <c r="Q394" s="81"/>
      <c r="R394" s="81"/>
      <c r="S394" s="81"/>
      <c r="T394" s="81"/>
      <c r="U394" s="81"/>
      <c r="V394" s="81"/>
      <c r="W394" s="81"/>
    </row>
    <row r="395" spans="11:23" x14ac:dyDescent="0.25">
      <c r="K395" s="81"/>
      <c r="L395" s="81"/>
      <c r="M395" s="81"/>
      <c r="N395" s="81"/>
      <c r="O395" s="81"/>
      <c r="P395" s="81"/>
      <c r="Q395" s="81"/>
      <c r="R395" s="81"/>
      <c r="S395" s="81"/>
      <c r="T395" s="81"/>
      <c r="U395" s="81"/>
      <c r="V395" s="81"/>
      <c r="W395" s="81"/>
    </row>
    <row r="396" spans="11:23" x14ac:dyDescent="0.25">
      <c r="K396" s="81"/>
      <c r="L396" s="81"/>
      <c r="M396" s="81"/>
      <c r="N396" s="81"/>
      <c r="O396" s="81"/>
      <c r="P396" s="81"/>
      <c r="Q396" s="81"/>
      <c r="R396" s="81"/>
      <c r="S396" s="81"/>
      <c r="T396" s="81"/>
      <c r="U396" s="81"/>
      <c r="V396" s="81"/>
      <c r="W396" s="81"/>
    </row>
    <row r="397" spans="11:23" x14ac:dyDescent="0.25">
      <c r="K397" s="81"/>
      <c r="L397" s="81"/>
      <c r="M397" s="81"/>
      <c r="N397" s="81"/>
      <c r="O397" s="81"/>
      <c r="P397" s="81"/>
      <c r="Q397" s="81"/>
      <c r="R397" s="81"/>
      <c r="S397" s="81"/>
      <c r="T397" s="81"/>
      <c r="U397" s="81"/>
      <c r="V397" s="81"/>
      <c r="W397" s="81"/>
    </row>
    <row r="398" spans="11:23" x14ac:dyDescent="0.25">
      <c r="K398" s="81"/>
      <c r="L398" s="81"/>
      <c r="M398" s="81"/>
      <c r="N398" s="81"/>
      <c r="O398" s="81"/>
      <c r="P398" s="81"/>
      <c r="Q398" s="81"/>
      <c r="R398" s="81"/>
      <c r="S398" s="81"/>
      <c r="T398" s="81"/>
      <c r="U398" s="81"/>
      <c r="V398" s="81"/>
      <c r="W398" s="81"/>
    </row>
    <row r="399" spans="11:23" x14ac:dyDescent="0.25">
      <c r="K399" s="81"/>
      <c r="L399" s="81"/>
      <c r="M399" s="81"/>
      <c r="N399" s="81"/>
      <c r="O399" s="81"/>
      <c r="P399" s="81"/>
      <c r="Q399" s="81"/>
      <c r="R399" s="81"/>
      <c r="S399" s="81"/>
      <c r="T399" s="81"/>
      <c r="U399" s="81"/>
      <c r="V399" s="81"/>
      <c r="W399" s="81"/>
    </row>
    <row r="400" spans="11:23" x14ac:dyDescent="0.25">
      <c r="K400" s="81"/>
      <c r="L400" s="81"/>
      <c r="M400" s="81"/>
      <c r="N400" s="81"/>
      <c r="O400" s="81"/>
      <c r="P400" s="81"/>
      <c r="Q400" s="81"/>
      <c r="R400" s="81"/>
      <c r="S400" s="81"/>
      <c r="T400" s="81"/>
      <c r="U400" s="81"/>
      <c r="V400" s="81"/>
      <c r="W400" s="81"/>
    </row>
    <row r="401" spans="11:23" x14ac:dyDescent="0.25">
      <c r="K401" s="81"/>
      <c r="L401" s="81"/>
      <c r="M401" s="81"/>
      <c r="N401" s="81"/>
      <c r="O401" s="81"/>
      <c r="P401" s="81"/>
      <c r="Q401" s="81"/>
      <c r="R401" s="81"/>
      <c r="S401" s="81"/>
      <c r="T401" s="81"/>
      <c r="U401" s="81"/>
      <c r="V401" s="81"/>
      <c r="W401" s="81"/>
    </row>
    <row r="402" spans="11:23" x14ac:dyDescent="0.25">
      <c r="K402" s="81"/>
      <c r="L402" s="81"/>
      <c r="M402" s="81"/>
      <c r="N402" s="81"/>
      <c r="O402" s="81"/>
      <c r="P402" s="81"/>
      <c r="Q402" s="81"/>
      <c r="R402" s="81"/>
      <c r="S402" s="81"/>
      <c r="T402" s="81"/>
      <c r="U402" s="81"/>
      <c r="V402" s="81"/>
      <c r="W402" s="81"/>
    </row>
    <row r="403" spans="11:23" x14ac:dyDescent="0.25">
      <c r="K403" s="81"/>
      <c r="L403" s="81"/>
      <c r="M403" s="81"/>
      <c r="N403" s="81"/>
      <c r="O403" s="81"/>
      <c r="P403" s="81"/>
      <c r="Q403" s="81"/>
      <c r="R403" s="81"/>
      <c r="S403" s="81"/>
      <c r="T403" s="81"/>
      <c r="U403" s="81"/>
      <c r="V403" s="81"/>
      <c r="W403" s="81"/>
    </row>
    <row r="404" spans="11:23" x14ac:dyDescent="0.25">
      <c r="K404" s="81"/>
      <c r="L404" s="81"/>
      <c r="M404" s="81"/>
      <c r="N404" s="81"/>
      <c r="O404" s="81"/>
      <c r="P404" s="81"/>
      <c r="Q404" s="81"/>
      <c r="R404" s="81"/>
      <c r="S404" s="81"/>
      <c r="T404" s="81"/>
      <c r="U404" s="81"/>
      <c r="V404" s="81"/>
      <c r="W404" s="81"/>
    </row>
    <row r="405" spans="11:23" x14ac:dyDescent="0.25">
      <c r="K405" s="81"/>
      <c r="L405" s="81"/>
      <c r="M405" s="81"/>
      <c r="N405" s="81"/>
      <c r="O405" s="81"/>
      <c r="P405" s="81"/>
      <c r="Q405" s="81"/>
      <c r="R405" s="81"/>
      <c r="S405" s="81"/>
      <c r="T405" s="81"/>
      <c r="U405" s="81"/>
      <c r="V405" s="81"/>
      <c r="W405" s="81"/>
    </row>
    <row r="406" spans="11:23" x14ac:dyDescent="0.25">
      <c r="K406" s="81"/>
      <c r="L406" s="81"/>
      <c r="M406" s="81"/>
      <c r="N406" s="81"/>
      <c r="O406" s="81"/>
      <c r="P406" s="81"/>
      <c r="Q406" s="81"/>
      <c r="R406" s="81"/>
      <c r="S406" s="81"/>
      <c r="T406" s="81"/>
      <c r="U406" s="81"/>
      <c r="V406" s="81"/>
      <c r="W406" s="81"/>
    </row>
    <row r="407" spans="11:23" x14ac:dyDescent="0.25">
      <c r="K407" s="81"/>
      <c r="L407" s="81"/>
      <c r="M407" s="81"/>
      <c r="N407" s="81"/>
      <c r="O407" s="81"/>
      <c r="P407" s="81"/>
      <c r="Q407" s="81"/>
      <c r="R407" s="81"/>
      <c r="S407" s="81"/>
      <c r="T407" s="81"/>
      <c r="U407" s="81"/>
      <c r="V407" s="81"/>
      <c r="W407" s="81"/>
    </row>
    <row r="408" spans="11:23" x14ac:dyDescent="0.25">
      <c r="K408" s="81"/>
      <c r="L408" s="81"/>
      <c r="M408" s="81"/>
      <c r="N408" s="81"/>
      <c r="O408" s="81"/>
      <c r="P408" s="81"/>
      <c r="Q408" s="81"/>
      <c r="R408" s="81"/>
      <c r="S408" s="81"/>
      <c r="T408" s="81"/>
      <c r="U408" s="81"/>
      <c r="V408" s="81"/>
      <c r="W408" s="81"/>
    </row>
    <row r="409" spans="11:23" x14ac:dyDescent="0.25">
      <c r="K409" s="81"/>
      <c r="L409" s="81"/>
      <c r="M409" s="81"/>
      <c r="N409" s="81"/>
      <c r="O409" s="81"/>
      <c r="P409" s="81"/>
      <c r="Q409" s="81"/>
      <c r="R409" s="81"/>
      <c r="S409" s="81"/>
      <c r="T409" s="81"/>
      <c r="U409" s="81"/>
      <c r="V409" s="81"/>
      <c r="W409" s="81"/>
    </row>
    <row r="410" spans="11:23" x14ac:dyDescent="0.25">
      <c r="K410" s="81"/>
      <c r="L410" s="81"/>
      <c r="M410" s="81"/>
      <c r="N410" s="81"/>
      <c r="O410" s="81"/>
      <c r="P410" s="81"/>
      <c r="Q410" s="81"/>
      <c r="R410" s="81"/>
      <c r="S410" s="81"/>
      <c r="T410" s="81"/>
      <c r="U410" s="81"/>
      <c r="V410" s="81"/>
      <c r="W410" s="81"/>
    </row>
    <row r="411" spans="11:23" x14ac:dyDescent="0.25">
      <c r="K411" s="81"/>
      <c r="L411" s="81"/>
      <c r="M411" s="81"/>
      <c r="N411" s="81"/>
      <c r="O411" s="81"/>
      <c r="P411" s="81"/>
      <c r="Q411" s="81"/>
      <c r="R411" s="81"/>
      <c r="S411" s="81"/>
      <c r="T411" s="81"/>
      <c r="U411" s="81"/>
      <c r="V411" s="81"/>
      <c r="W411" s="81"/>
    </row>
    <row r="412" spans="11:23" x14ac:dyDescent="0.25">
      <c r="K412" s="81"/>
      <c r="L412" s="81"/>
      <c r="M412" s="81"/>
      <c r="N412" s="81"/>
      <c r="O412" s="81"/>
      <c r="P412" s="81"/>
      <c r="Q412" s="81"/>
      <c r="R412" s="81"/>
      <c r="S412" s="81"/>
      <c r="T412" s="81"/>
      <c r="U412" s="81"/>
      <c r="V412" s="81"/>
      <c r="W412" s="81"/>
    </row>
    <row r="413" spans="11:23" x14ac:dyDescent="0.25">
      <c r="K413" s="81"/>
      <c r="L413" s="81"/>
      <c r="M413" s="81"/>
      <c r="N413" s="81"/>
      <c r="O413" s="81"/>
      <c r="P413" s="81"/>
      <c r="Q413" s="81"/>
      <c r="R413" s="81"/>
      <c r="S413" s="81"/>
      <c r="T413" s="81"/>
      <c r="U413" s="81"/>
      <c r="V413" s="81"/>
      <c r="W413" s="81"/>
    </row>
    <row r="414" spans="11:23" x14ac:dyDescent="0.25">
      <c r="K414" s="81"/>
      <c r="L414" s="81"/>
      <c r="M414" s="81"/>
      <c r="N414" s="81"/>
      <c r="O414" s="81"/>
      <c r="P414" s="81"/>
      <c r="Q414" s="81"/>
      <c r="R414" s="81"/>
      <c r="S414" s="81"/>
      <c r="T414" s="81"/>
      <c r="U414" s="81"/>
      <c r="V414" s="81"/>
      <c r="W414" s="81"/>
    </row>
    <row r="415" spans="11:23" x14ac:dyDescent="0.25">
      <c r="K415" s="81"/>
      <c r="L415" s="81"/>
      <c r="M415" s="81"/>
      <c r="N415" s="81"/>
      <c r="O415" s="81"/>
      <c r="P415" s="81"/>
      <c r="Q415" s="81"/>
      <c r="R415" s="81"/>
      <c r="S415" s="81"/>
      <c r="T415" s="81"/>
      <c r="U415" s="81"/>
      <c r="V415" s="81"/>
      <c r="W415" s="81"/>
    </row>
    <row r="416" spans="11:23" x14ac:dyDescent="0.25">
      <c r="K416" s="81"/>
      <c r="L416" s="81"/>
      <c r="M416" s="81"/>
      <c r="N416" s="81"/>
      <c r="O416" s="81"/>
      <c r="P416" s="81"/>
      <c r="Q416" s="81"/>
      <c r="R416" s="81"/>
      <c r="S416" s="81"/>
      <c r="T416" s="81"/>
      <c r="U416" s="81"/>
      <c r="V416" s="81"/>
      <c r="W416" s="81"/>
    </row>
    <row r="417" spans="11:23" x14ac:dyDescent="0.25">
      <c r="K417" s="81"/>
      <c r="L417" s="81"/>
      <c r="M417" s="81"/>
      <c r="N417" s="81"/>
      <c r="O417" s="81"/>
      <c r="P417" s="81"/>
      <c r="Q417" s="81"/>
      <c r="R417" s="81"/>
      <c r="S417" s="81"/>
      <c r="T417" s="81"/>
      <c r="U417" s="81"/>
      <c r="V417" s="81"/>
      <c r="W417" s="81"/>
    </row>
    <row r="418" spans="11:23" x14ac:dyDescent="0.25">
      <c r="K418" s="81"/>
      <c r="L418" s="81"/>
      <c r="M418" s="81"/>
      <c r="N418" s="81"/>
      <c r="O418" s="81"/>
      <c r="P418" s="81"/>
      <c r="Q418" s="81"/>
      <c r="R418" s="81"/>
      <c r="S418" s="81"/>
      <c r="T418" s="81"/>
      <c r="U418" s="81"/>
      <c r="V418" s="81"/>
      <c r="W418" s="81"/>
    </row>
    <row r="419" spans="11:23" x14ac:dyDescent="0.25">
      <c r="K419" s="81"/>
      <c r="L419" s="81"/>
      <c r="M419" s="81"/>
      <c r="N419" s="81"/>
      <c r="O419" s="81"/>
      <c r="P419" s="81"/>
      <c r="Q419" s="81"/>
      <c r="R419" s="81"/>
      <c r="S419" s="81"/>
      <c r="T419" s="81"/>
      <c r="U419" s="81"/>
      <c r="V419" s="81"/>
      <c r="W419" s="81"/>
    </row>
    <row r="420" spans="11:23" x14ac:dyDescent="0.25">
      <c r="K420" s="81"/>
      <c r="L420" s="81"/>
      <c r="M420" s="81"/>
      <c r="N420" s="81"/>
      <c r="O420" s="81"/>
      <c r="P420" s="81"/>
      <c r="Q420" s="81"/>
      <c r="R420" s="81"/>
      <c r="S420" s="81"/>
      <c r="T420" s="81"/>
      <c r="U420" s="81"/>
      <c r="V420" s="81"/>
      <c r="W420" s="81"/>
    </row>
    <row r="421" spans="11:23" x14ac:dyDescent="0.25">
      <c r="K421" s="81"/>
      <c r="L421" s="81"/>
      <c r="M421" s="81"/>
      <c r="N421" s="81"/>
      <c r="O421" s="81"/>
      <c r="P421" s="81"/>
      <c r="Q421" s="81"/>
      <c r="R421" s="81"/>
      <c r="S421" s="81"/>
      <c r="T421" s="81"/>
      <c r="U421" s="81"/>
      <c r="V421" s="81"/>
      <c r="W421" s="81"/>
    </row>
    <row r="422" spans="11:23" x14ac:dyDescent="0.25">
      <c r="K422" s="81"/>
      <c r="L422" s="81"/>
      <c r="M422" s="81"/>
      <c r="N422" s="81"/>
      <c r="O422" s="81"/>
      <c r="P422" s="81"/>
      <c r="Q422" s="81"/>
      <c r="R422" s="81"/>
      <c r="S422" s="81"/>
      <c r="T422" s="81"/>
      <c r="U422" s="81"/>
      <c r="V422" s="81"/>
      <c r="W422" s="81"/>
    </row>
    <row r="423" spans="11:23" x14ac:dyDescent="0.25">
      <c r="K423" s="81"/>
      <c r="L423" s="81"/>
      <c r="M423" s="81"/>
      <c r="N423" s="81"/>
      <c r="O423" s="81"/>
      <c r="P423" s="81"/>
      <c r="Q423" s="81"/>
      <c r="R423" s="81"/>
      <c r="S423" s="81"/>
      <c r="T423" s="81"/>
      <c r="U423" s="81"/>
      <c r="V423" s="81"/>
      <c r="W423" s="81"/>
    </row>
    <row r="424" spans="11:23" x14ac:dyDescent="0.25">
      <c r="K424" s="81"/>
      <c r="L424" s="81"/>
      <c r="M424" s="81"/>
      <c r="N424" s="81"/>
      <c r="O424" s="81"/>
      <c r="P424" s="81"/>
      <c r="Q424" s="81"/>
      <c r="R424" s="81"/>
      <c r="S424" s="81"/>
      <c r="T424" s="81"/>
      <c r="U424" s="81"/>
      <c r="V424" s="81"/>
      <c r="W424" s="81"/>
    </row>
    <row r="425" spans="11:23" x14ac:dyDescent="0.25">
      <c r="K425" s="81"/>
      <c r="L425" s="81"/>
      <c r="M425" s="81"/>
      <c r="N425" s="81"/>
      <c r="O425" s="81"/>
      <c r="P425" s="81"/>
      <c r="Q425" s="81"/>
      <c r="R425" s="81"/>
      <c r="S425" s="81"/>
      <c r="T425" s="81"/>
      <c r="U425" s="81"/>
      <c r="V425" s="81"/>
      <c r="W425" s="81"/>
    </row>
    <row r="426" spans="11:23" x14ac:dyDescent="0.25">
      <c r="K426" s="81"/>
      <c r="L426" s="81"/>
      <c r="M426" s="81"/>
      <c r="N426" s="81"/>
      <c r="O426" s="81"/>
      <c r="P426" s="81"/>
      <c r="Q426" s="81"/>
      <c r="R426" s="81"/>
      <c r="S426" s="81"/>
      <c r="T426" s="81"/>
      <c r="U426" s="81"/>
      <c r="V426" s="81"/>
      <c r="W426" s="81"/>
    </row>
    <row r="427" spans="11:23" x14ac:dyDescent="0.25">
      <c r="K427" s="81"/>
      <c r="L427" s="81"/>
      <c r="M427" s="81"/>
      <c r="N427" s="81"/>
      <c r="O427" s="81"/>
      <c r="P427" s="81"/>
      <c r="Q427" s="81"/>
      <c r="R427" s="81"/>
      <c r="S427" s="81"/>
      <c r="T427" s="81"/>
      <c r="U427" s="81"/>
      <c r="V427" s="81"/>
      <c r="W427" s="81"/>
    </row>
    <row r="428" spans="11:23" x14ac:dyDescent="0.25">
      <c r="K428" s="81"/>
      <c r="L428" s="81"/>
      <c r="M428" s="81"/>
      <c r="N428" s="81"/>
      <c r="O428" s="81"/>
      <c r="P428" s="81"/>
      <c r="Q428" s="81"/>
      <c r="R428" s="81"/>
      <c r="S428" s="81"/>
      <c r="T428" s="81"/>
      <c r="U428" s="81"/>
      <c r="V428" s="81"/>
      <c r="W428" s="81"/>
    </row>
    <row r="429" spans="11:23" x14ac:dyDescent="0.25">
      <c r="K429" s="81"/>
      <c r="L429" s="81"/>
      <c r="M429" s="81"/>
      <c r="N429" s="81"/>
      <c r="O429" s="81"/>
      <c r="P429" s="81"/>
      <c r="Q429" s="81"/>
      <c r="R429" s="81"/>
      <c r="S429" s="81"/>
      <c r="T429" s="81"/>
      <c r="U429" s="81"/>
      <c r="V429" s="81"/>
      <c r="W429" s="81"/>
    </row>
    <row r="430" spans="11:23" x14ac:dyDescent="0.25">
      <c r="K430" s="81"/>
      <c r="L430" s="81"/>
      <c r="M430" s="81"/>
      <c r="N430" s="81"/>
      <c r="O430" s="81"/>
      <c r="P430" s="81"/>
      <c r="Q430" s="81"/>
      <c r="R430" s="81"/>
      <c r="S430" s="81"/>
      <c r="T430" s="81"/>
      <c r="U430" s="81"/>
      <c r="V430" s="81"/>
      <c r="W430" s="81"/>
    </row>
    <row r="431" spans="11:23" x14ac:dyDescent="0.25">
      <c r="K431" s="81"/>
      <c r="L431" s="81"/>
      <c r="M431" s="81"/>
      <c r="N431" s="81"/>
      <c r="O431" s="81"/>
      <c r="P431" s="81"/>
      <c r="Q431" s="81"/>
      <c r="R431" s="81"/>
      <c r="S431" s="81"/>
      <c r="T431" s="81"/>
      <c r="U431" s="81"/>
      <c r="V431" s="81"/>
      <c r="W431" s="81"/>
    </row>
    <row r="432" spans="11:23" x14ac:dyDescent="0.25">
      <c r="K432" s="81"/>
      <c r="L432" s="81"/>
      <c r="M432" s="81"/>
      <c r="N432" s="81"/>
      <c r="O432" s="81"/>
      <c r="P432" s="81"/>
      <c r="Q432" s="81"/>
      <c r="R432" s="81"/>
      <c r="S432" s="81"/>
      <c r="T432" s="81"/>
      <c r="U432" s="81"/>
      <c r="V432" s="81"/>
      <c r="W432" s="81"/>
    </row>
    <row r="433" spans="11:23" x14ac:dyDescent="0.25">
      <c r="K433" s="81"/>
      <c r="L433" s="81"/>
      <c r="M433" s="81"/>
      <c r="N433" s="81"/>
      <c r="O433" s="81"/>
      <c r="P433" s="81"/>
      <c r="Q433" s="81"/>
      <c r="R433" s="81"/>
      <c r="S433" s="81"/>
      <c r="T433" s="81"/>
      <c r="U433" s="81"/>
      <c r="V433" s="81"/>
      <c r="W433" s="81"/>
    </row>
    <row r="434" spans="11:23" x14ac:dyDescent="0.25">
      <c r="K434" s="81"/>
      <c r="L434" s="81"/>
      <c r="M434" s="81"/>
      <c r="N434" s="81"/>
      <c r="O434" s="81"/>
      <c r="P434" s="81"/>
      <c r="Q434" s="81"/>
      <c r="R434" s="81"/>
      <c r="S434" s="81"/>
      <c r="T434" s="81"/>
      <c r="U434" s="81"/>
      <c r="V434" s="81"/>
      <c r="W434" s="81"/>
    </row>
    <row r="435" spans="11:23" x14ac:dyDescent="0.25">
      <c r="K435" s="81"/>
      <c r="L435" s="81"/>
      <c r="M435" s="81"/>
      <c r="N435" s="81"/>
      <c r="O435" s="81"/>
      <c r="P435" s="81"/>
      <c r="Q435" s="81"/>
      <c r="R435" s="81"/>
      <c r="S435" s="81"/>
      <c r="T435" s="81"/>
      <c r="U435" s="81"/>
      <c r="V435" s="81"/>
      <c r="W435" s="81"/>
    </row>
    <row r="436" spans="11:23" x14ac:dyDescent="0.25">
      <c r="K436" s="81"/>
      <c r="L436" s="81"/>
      <c r="M436" s="81"/>
      <c r="N436" s="81"/>
      <c r="O436" s="81"/>
      <c r="P436" s="81"/>
      <c r="Q436" s="81"/>
      <c r="R436" s="81"/>
      <c r="S436" s="81"/>
      <c r="T436" s="81"/>
      <c r="U436" s="81"/>
      <c r="V436" s="81"/>
      <c r="W436" s="81"/>
    </row>
    <row r="437" spans="11:23" x14ac:dyDescent="0.25">
      <c r="K437" s="81"/>
      <c r="L437" s="81"/>
      <c r="M437" s="81"/>
      <c r="N437" s="81"/>
      <c r="O437" s="81"/>
      <c r="P437" s="81"/>
      <c r="Q437" s="81"/>
      <c r="R437" s="81"/>
      <c r="S437" s="81"/>
      <c r="T437" s="81"/>
      <c r="U437" s="81"/>
      <c r="V437" s="81"/>
      <c r="W437" s="81"/>
    </row>
    <row r="438" spans="11:23" x14ac:dyDescent="0.25">
      <c r="K438" s="81"/>
      <c r="L438" s="81"/>
      <c r="M438" s="81"/>
      <c r="N438" s="81"/>
      <c r="O438" s="81"/>
      <c r="P438" s="81"/>
      <c r="Q438" s="81"/>
      <c r="R438" s="81"/>
      <c r="S438" s="81"/>
      <c r="T438" s="81"/>
      <c r="U438" s="81"/>
      <c r="V438" s="81"/>
      <c r="W438" s="81"/>
    </row>
    <row r="439" spans="11:23" x14ac:dyDescent="0.25">
      <c r="K439" s="81"/>
      <c r="L439" s="81"/>
      <c r="M439" s="81"/>
      <c r="N439" s="81"/>
      <c r="O439" s="81"/>
      <c r="P439" s="81"/>
      <c r="Q439" s="81"/>
      <c r="R439" s="81"/>
      <c r="S439" s="81"/>
      <c r="T439" s="81"/>
      <c r="U439" s="81"/>
      <c r="V439" s="81"/>
      <c r="W439" s="81"/>
    </row>
    <row r="440" spans="11:23" x14ac:dyDescent="0.25">
      <c r="K440" s="81"/>
      <c r="L440" s="81"/>
      <c r="M440" s="81"/>
      <c r="N440" s="81"/>
      <c r="O440" s="81"/>
      <c r="P440" s="81"/>
      <c r="Q440" s="81"/>
      <c r="R440" s="81"/>
      <c r="S440" s="81"/>
      <c r="T440" s="81"/>
      <c r="U440" s="81"/>
      <c r="V440" s="81"/>
      <c r="W440" s="81"/>
    </row>
    <row r="441" spans="11:23" x14ac:dyDescent="0.25">
      <c r="K441" s="81"/>
      <c r="L441" s="81"/>
      <c r="M441" s="81"/>
      <c r="N441" s="81"/>
      <c r="O441" s="81"/>
      <c r="P441" s="81"/>
      <c r="Q441" s="81"/>
      <c r="R441" s="81"/>
      <c r="S441" s="81"/>
      <c r="T441" s="81"/>
      <c r="U441" s="81"/>
      <c r="V441" s="81"/>
      <c r="W441" s="81"/>
    </row>
    <row r="442" spans="11:23" x14ac:dyDescent="0.25">
      <c r="K442" s="81"/>
      <c r="L442" s="81"/>
      <c r="M442" s="81"/>
      <c r="N442" s="81"/>
      <c r="O442" s="81"/>
      <c r="P442" s="81"/>
      <c r="Q442" s="81"/>
      <c r="R442" s="81"/>
      <c r="S442" s="81"/>
      <c r="T442" s="81"/>
      <c r="U442" s="81"/>
      <c r="V442" s="81"/>
      <c r="W442" s="81"/>
    </row>
    <row r="443" spans="11:23" x14ac:dyDescent="0.25">
      <c r="K443" s="81"/>
      <c r="L443" s="81"/>
      <c r="M443" s="81"/>
      <c r="N443" s="81"/>
      <c r="O443" s="81"/>
      <c r="P443" s="81"/>
      <c r="Q443" s="81"/>
      <c r="R443" s="81"/>
      <c r="S443" s="81"/>
      <c r="T443" s="81"/>
      <c r="U443" s="81"/>
      <c r="V443" s="81"/>
      <c r="W443" s="81"/>
    </row>
    <row r="444" spans="11:23" x14ac:dyDescent="0.25">
      <c r="K444" s="81"/>
      <c r="L444" s="81"/>
      <c r="M444" s="81"/>
      <c r="N444" s="81"/>
      <c r="O444" s="81"/>
      <c r="P444" s="81"/>
      <c r="Q444" s="81"/>
      <c r="R444" s="81"/>
      <c r="S444" s="81"/>
      <c r="T444" s="81"/>
      <c r="U444" s="81"/>
      <c r="V444" s="81"/>
      <c r="W444" s="81"/>
    </row>
    <row r="445" spans="11:23" x14ac:dyDescent="0.25">
      <c r="K445" s="81"/>
      <c r="L445" s="81"/>
      <c r="M445" s="81"/>
      <c r="N445" s="81"/>
      <c r="O445" s="81"/>
      <c r="P445" s="81"/>
      <c r="Q445" s="81"/>
      <c r="R445" s="81"/>
      <c r="S445" s="81"/>
      <c r="T445" s="81"/>
      <c r="U445" s="81"/>
      <c r="V445" s="81"/>
      <c r="W445" s="81"/>
    </row>
    <row r="446" spans="11:23" x14ac:dyDescent="0.25">
      <c r="K446" s="81"/>
      <c r="L446" s="81"/>
      <c r="M446" s="81"/>
      <c r="N446" s="81"/>
      <c r="O446" s="81"/>
      <c r="P446" s="81"/>
      <c r="Q446" s="81"/>
      <c r="R446" s="81"/>
      <c r="S446" s="81"/>
      <c r="T446" s="81"/>
      <c r="U446" s="81"/>
      <c r="V446" s="81"/>
      <c r="W446" s="81"/>
    </row>
    <row r="447" spans="11:23" x14ac:dyDescent="0.25">
      <c r="K447" s="81"/>
      <c r="L447" s="81"/>
      <c r="M447" s="81"/>
      <c r="N447" s="81"/>
      <c r="O447" s="81"/>
      <c r="P447" s="81"/>
      <c r="Q447" s="81"/>
      <c r="R447" s="81"/>
      <c r="S447" s="81"/>
      <c r="T447" s="81"/>
      <c r="U447" s="81"/>
      <c r="V447" s="81"/>
      <c r="W447" s="81"/>
    </row>
    <row r="448" spans="11:23" x14ac:dyDescent="0.25">
      <c r="K448" s="81"/>
      <c r="L448" s="81"/>
      <c r="M448" s="81"/>
      <c r="N448" s="81"/>
      <c r="O448" s="81"/>
      <c r="P448" s="81"/>
      <c r="Q448" s="81"/>
      <c r="R448" s="81"/>
      <c r="S448" s="81"/>
      <c r="T448" s="81"/>
      <c r="U448" s="81"/>
      <c r="V448" s="81"/>
      <c r="W448" s="81"/>
    </row>
    <row r="449" spans="11:23" x14ac:dyDescent="0.25">
      <c r="K449" s="81"/>
      <c r="L449" s="81"/>
      <c r="M449" s="81"/>
      <c r="N449" s="81"/>
      <c r="O449" s="81"/>
      <c r="P449" s="81"/>
      <c r="Q449" s="81"/>
      <c r="R449" s="81"/>
      <c r="S449" s="81"/>
      <c r="T449" s="81"/>
      <c r="U449" s="81"/>
      <c r="V449" s="81"/>
      <c r="W449" s="81"/>
    </row>
    <row r="450" spans="11:23" x14ac:dyDescent="0.25">
      <c r="K450" s="81"/>
      <c r="L450" s="81"/>
      <c r="M450" s="81"/>
      <c r="N450" s="81"/>
      <c r="O450" s="81"/>
      <c r="P450" s="81"/>
      <c r="Q450" s="81"/>
      <c r="R450" s="81"/>
      <c r="S450" s="81"/>
      <c r="T450" s="81"/>
      <c r="U450" s="81"/>
      <c r="V450" s="81"/>
      <c r="W450" s="81"/>
    </row>
    <row r="451" spans="11:23" x14ac:dyDescent="0.25">
      <c r="K451" s="81"/>
      <c r="L451" s="81"/>
      <c r="M451" s="81"/>
      <c r="N451" s="81"/>
      <c r="O451" s="81"/>
      <c r="P451" s="81"/>
      <c r="Q451" s="81"/>
      <c r="R451" s="81"/>
      <c r="S451" s="81"/>
      <c r="T451" s="81"/>
      <c r="U451" s="81"/>
      <c r="V451" s="81"/>
      <c r="W451" s="81"/>
    </row>
    <row r="452" spans="11:23" x14ac:dyDescent="0.25">
      <c r="K452" s="81"/>
      <c r="L452" s="81"/>
      <c r="M452" s="81"/>
      <c r="N452" s="81"/>
      <c r="O452" s="81"/>
      <c r="P452" s="81"/>
      <c r="Q452" s="81"/>
      <c r="R452" s="81"/>
      <c r="S452" s="81"/>
      <c r="T452" s="81"/>
      <c r="U452" s="81"/>
      <c r="V452" s="81"/>
      <c r="W452" s="81"/>
    </row>
    <row r="453" spans="11:23" x14ac:dyDescent="0.25">
      <c r="K453" s="81"/>
      <c r="L453" s="81"/>
      <c r="M453" s="81"/>
      <c r="N453" s="81"/>
      <c r="O453" s="81"/>
      <c r="P453" s="81"/>
      <c r="Q453" s="81"/>
      <c r="R453" s="81"/>
      <c r="S453" s="81"/>
      <c r="T453" s="81"/>
      <c r="U453" s="81"/>
      <c r="V453" s="81"/>
      <c r="W453" s="81"/>
    </row>
    <row r="454" spans="11:23" x14ac:dyDescent="0.25">
      <c r="K454" s="81"/>
      <c r="L454" s="81"/>
      <c r="M454" s="81"/>
      <c r="N454" s="81"/>
      <c r="O454" s="81"/>
      <c r="P454" s="81"/>
      <c r="Q454" s="81"/>
      <c r="R454" s="81"/>
      <c r="S454" s="81"/>
      <c r="T454" s="81"/>
      <c r="U454" s="81"/>
      <c r="V454" s="81"/>
      <c r="W454" s="81"/>
    </row>
    <row r="455" spans="11:23" x14ac:dyDescent="0.25">
      <c r="K455" s="81"/>
      <c r="L455" s="81"/>
      <c r="M455" s="81"/>
      <c r="N455" s="81"/>
      <c r="O455" s="81"/>
      <c r="P455" s="81"/>
      <c r="Q455" s="81"/>
      <c r="R455" s="81"/>
      <c r="S455" s="81"/>
      <c r="T455" s="81"/>
      <c r="U455" s="81"/>
      <c r="V455" s="81"/>
      <c r="W455" s="81"/>
    </row>
    <row r="456" spans="11:23" x14ac:dyDescent="0.25">
      <c r="K456" s="81"/>
      <c r="L456" s="81"/>
      <c r="M456" s="81"/>
      <c r="N456" s="81"/>
      <c r="O456" s="81"/>
      <c r="P456" s="81"/>
      <c r="Q456" s="81"/>
      <c r="R456" s="81"/>
      <c r="S456" s="81"/>
      <c r="T456" s="81"/>
      <c r="U456" s="81"/>
      <c r="V456" s="81"/>
      <c r="W456" s="81"/>
    </row>
    <row r="457" spans="11:23" x14ac:dyDescent="0.25">
      <c r="K457" s="81"/>
      <c r="L457" s="81"/>
      <c r="M457" s="81"/>
      <c r="N457" s="81"/>
      <c r="O457" s="81"/>
      <c r="P457" s="81"/>
      <c r="Q457" s="81"/>
      <c r="R457" s="81"/>
      <c r="S457" s="81"/>
      <c r="T457" s="81"/>
      <c r="U457" s="81"/>
      <c r="V457" s="81"/>
      <c r="W457" s="81"/>
    </row>
    <row r="458" spans="11:23" x14ac:dyDescent="0.25">
      <c r="K458" s="81"/>
      <c r="L458" s="81"/>
      <c r="M458" s="81"/>
      <c r="N458" s="81"/>
      <c r="O458" s="81"/>
      <c r="P458" s="81"/>
      <c r="Q458" s="81"/>
      <c r="R458" s="81"/>
      <c r="S458" s="81"/>
      <c r="T458" s="81"/>
      <c r="U458" s="81"/>
      <c r="V458" s="81"/>
      <c r="W458" s="81"/>
    </row>
    <row r="459" spans="11:23" x14ac:dyDescent="0.25">
      <c r="K459" s="81"/>
      <c r="L459" s="81"/>
      <c r="M459" s="81"/>
      <c r="N459" s="81"/>
      <c r="O459" s="81"/>
      <c r="P459" s="81"/>
      <c r="Q459" s="81"/>
      <c r="R459" s="81"/>
      <c r="S459" s="81"/>
      <c r="T459" s="81"/>
      <c r="U459" s="81"/>
      <c r="V459" s="81"/>
      <c r="W459" s="81"/>
    </row>
    <row r="460" spans="11:23" x14ac:dyDescent="0.25">
      <c r="K460" s="81"/>
      <c r="L460" s="81"/>
      <c r="M460" s="81"/>
      <c r="N460" s="81"/>
      <c r="O460" s="81"/>
      <c r="P460" s="81"/>
      <c r="Q460" s="81"/>
      <c r="R460" s="81"/>
      <c r="S460" s="81"/>
      <c r="T460" s="81"/>
      <c r="U460" s="81"/>
      <c r="V460" s="81"/>
      <c r="W460" s="81"/>
    </row>
    <row r="461" spans="11:23" x14ac:dyDescent="0.25">
      <c r="K461" s="81"/>
      <c r="L461" s="81"/>
      <c r="M461" s="81"/>
      <c r="N461" s="81"/>
      <c r="O461" s="81"/>
      <c r="P461" s="81"/>
      <c r="Q461" s="81"/>
      <c r="R461" s="81"/>
      <c r="S461" s="81"/>
      <c r="T461" s="81"/>
      <c r="U461" s="81"/>
      <c r="V461" s="81"/>
      <c r="W461" s="81"/>
    </row>
    <row r="462" spans="11:23" x14ac:dyDescent="0.25">
      <c r="K462" s="81"/>
      <c r="L462" s="81"/>
      <c r="M462" s="81"/>
      <c r="N462" s="81"/>
      <c r="O462" s="81"/>
      <c r="P462" s="81"/>
      <c r="Q462" s="81"/>
      <c r="R462" s="81"/>
      <c r="S462" s="81"/>
      <c r="T462" s="81"/>
      <c r="U462" s="81"/>
      <c r="V462" s="81"/>
      <c r="W462" s="81"/>
    </row>
    <row r="463" spans="11:23" x14ac:dyDescent="0.25">
      <c r="K463" s="81"/>
      <c r="L463" s="81"/>
      <c r="M463" s="81"/>
      <c r="N463" s="81"/>
      <c r="O463" s="81"/>
      <c r="P463" s="81"/>
      <c r="Q463" s="81"/>
      <c r="R463" s="81"/>
      <c r="S463" s="81"/>
      <c r="T463" s="81"/>
      <c r="U463" s="81"/>
      <c r="V463" s="81"/>
      <c r="W463" s="81"/>
    </row>
    <row r="464" spans="11:23" x14ac:dyDescent="0.25">
      <c r="K464" s="81"/>
      <c r="L464" s="81"/>
      <c r="M464" s="81"/>
      <c r="N464" s="81"/>
      <c r="O464" s="81"/>
      <c r="P464" s="81"/>
      <c r="Q464" s="81"/>
      <c r="R464" s="81"/>
      <c r="S464" s="81"/>
      <c r="T464" s="81"/>
      <c r="U464" s="81"/>
      <c r="V464" s="81"/>
      <c r="W464" s="81"/>
    </row>
    <row r="465" spans="11:23" x14ac:dyDescent="0.25">
      <c r="K465" s="81"/>
      <c r="L465" s="81"/>
      <c r="M465" s="81"/>
      <c r="N465" s="81"/>
      <c r="O465" s="81"/>
      <c r="P465" s="81"/>
      <c r="Q465" s="81"/>
      <c r="R465" s="81"/>
      <c r="S465" s="81"/>
      <c r="T465" s="81"/>
      <c r="U465" s="81"/>
      <c r="V465" s="81"/>
      <c r="W465" s="81"/>
    </row>
    <row r="466" spans="11:23" x14ac:dyDescent="0.25">
      <c r="K466" s="81"/>
      <c r="L466" s="81"/>
      <c r="M466" s="81"/>
      <c r="N466" s="81"/>
      <c r="O466" s="81"/>
      <c r="P466" s="81"/>
      <c r="Q466" s="81"/>
      <c r="R466" s="81"/>
      <c r="S466" s="81"/>
      <c r="T466" s="81"/>
      <c r="U466" s="81"/>
      <c r="V466" s="81"/>
      <c r="W466" s="81"/>
    </row>
    <row r="467" spans="11:23" x14ac:dyDescent="0.25">
      <c r="K467" s="81"/>
      <c r="L467" s="81"/>
      <c r="M467" s="81"/>
      <c r="N467" s="81"/>
      <c r="O467" s="81"/>
      <c r="P467" s="81"/>
      <c r="Q467" s="81"/>
      <c r="R467" s="81"/>
      <c r="S467" s="81"/>
      <c r="T467" s="81"/>
      <c r="U467" s="81"/>
      <c r="V467" s="81"/>
      <c r="W467" s="81"/>
    </row>
    <row r="468" spans="11:23" x14ac:dyDescent="0.25">
      <c r="K468" s="81"/>
      <c r="L468" s="81"/>
      <c r="M468" s="81"/>
      <c r="N468" s="81"/>
      <c r="O468" s="81"/>
      <c r="P468" s="81"/>
      <c r="Q468" s="81"/>
      <c r="R468" s="81"/>
      <c r="S468" s="81"/>
      <c r="T468" s="81"/>
      <c r="U468" s="81"/>
      <c r="V468" s="81"/>
      <c r="W468" s="81"/>
    </row>
    <row r="469" spans="11:23" x14ac:dyDescent="0.25">
      <c r="K469" s="81"/>
      <c r="L469" s="81"/>
      <c r="M469" s="81"/>
      <c r="N469" s="81"/>
      <c r="O469" s="81"/>
      <c r="P469" s="81"/>
      <c r="Q469" s="81"/>
      <c r="R469" s="81"/>
      <c r="S469" s="81"/>
      <c r="T469" s="81"/>
      <c r="U469" s="81"/>
      <c r="V469" s="81"/>
      <c r="W469" s="81"/>
    </row>
    <row r="470" spans="11:23" x14ac:dyDescent="0.25">
      <c r="K470" s="81"/>
      <c r="L470" s="81"/>
      <c r="M470" s="81"/>
      <c r="N470" s="81"/>
      <c r="O470" s="81"/>
      <c r="P470" s="81"/>
      <c r="Q470" s="81"/>
      <c r="R470" s="81"/>
      <c r="S470" s="81"/>
      <c r="T470" s="81"/>
      <c r="U470" s="81"/>
      <c r="V470" s="81"/>
      <c r="W470" s="81"/>
    </row>
    <row r="471" spans="11:23" x14ac:dyDescent="0.25">
      <c r="K471" s="81"/>
      <c r="L471" s="81"/>
      <c r="M471" s="81"/>
      <c r="N471" s="81"/>
      <c r="O471" s="81"/>
      <c r="P471" s="81"/>
      <c r="Q471" s="81"/>
      <c r="R471" s="81"/>
      <c r="S471" s="81"/>
      <c r="T471" s="81"/>
      <c r="U471" s="81"/>
      <c r="V471" s="81"/>
      <c r="W471" s="81"/>
    </row>
    <row r="472" spans="11:23" x14ac:dyDescent="0.25">
      <c r="K472" s="81"/>
      <c r="L472" s="81"/>
      <c r="M472" s="81"/>
      <c r="N472" s="81"/>
      <c r="O472" s="81"/>
      <c r="P472" s="81"/>
      <c r="Q472" s="81"/>
      <c r="R472" s="81"/>
      <c r="S472" s="81"/>
      <c r="T472" s="81"/>
      <c r="U472" s="81"/>
      <c r="V472" s="81"/>
      <c r="W472" s="81"/>
    </row>
    <row r="473" spans="11:23" x14ac:dyDescent="0.25">
      <c r="K473" s="81"/>
      <c r="L473" s="81"/>
      <c r="M473" s="81"/>
      <c r="N473" s="81"/>
      <c r="O473" s="81"/>
      <c r="P473" s="81"/>
      <c r="Q473" s="81"/>
      <c r="R473" s="81"/>
      <c r="S473" s="81"/>
      <c r="T473" s="81"/>
      <c r="U473" s="81"/>
      <c r="V473" s="81"/>
      <c r="W473" s="81"/>
    </row>
    <row r="474" spans="11:23" x14ac:dyDescent="0.25">
      <c r="K474" s="81"/>
      <c r="L474" s="81"/>
      <c r="M474" s="81"/>
      <c r="N474" s="81"/>
      <c r="O474" s="81"/>
      <c r="P474" s="81"/>
      <c r="Q474" s="81"/>
      <c r="R474" s="81"/>
      <c r="S474" s="81"/>
      <c r="T474" s="81"/>
      <c r="U474" s="81"/>
      <c r="V474" s="81"/>
      <c r="W474" s="81"/>
    </row>
    <row r="475" spans="11:23" x14ac:dyDescent="0.25">
      <c r="K475" s="81"/>
      <c r="L475" s="81"/>
      <c r="M475" s="81"/>
      <c r="N475" s="81"/>
      <c r="O475" s="81"/>
      <c r="P475" s="81"/>
      <c r="Q475" s="81"/>
      <c r="R475" s="81"/>
      <c r="S475" s="81"/>
      <c r="T475" s="81"/>
      <c r="U475" s="81"/>
      <c r="V475" s="81"/>
      <c r="W475" s="81"/>
    </row>
    <row r="476" spans="11:23" x14ac:dyDescent="0.25">
      <c r="K476" s="81"/>
      <c r="L476" s="81"/>
      <c r="M476" s="81"/>
      <c r="N476" s="81"/>
      <c r="O476" s="81"/>
      <c r="P476" s="81"/>
      <c r="Q476" s="81"/>
      <c r="R476" s="81"/>
      <c r="S476" s="81"/>
      <c r="T476" s="81"/>
      <c r="U476" s="81"/>
      <c r="V476" s="81"/>
      <c r="W476" s="81"/>
    </row>
    <row r="477" spans="11:23" x14ac:dyDescent="0.25">
      <c r="K477" s="81"/>
      <c r="L477" s="81"/>
      <c r="M477" s="81"/>
      <c r="N477" s="81"/>
      <c r="O477" s="81"/>
      <c r="P477" s="81"/>
      <c r="Q477" s="81"/>
      <c r="R477" s="81"/>
      <c r="S477" s="81"/>
      <c r="T477" s="81"/>
      <c r="U477" s="81"/>
      <c r="V477" s="81"/>
      <c r="W477" s="81"/>
    </row>
    <row r="478" spans="11:23" x14ac:dyDescent="0.25">
      <c r="K478" s="81"/>
      <c r="L478" s="81"/>
      <c r="M478" s="81"/>
      <c r="N478" s="81"/>
      <c r="O478" s="81"/>
      <c r="P478" s="81"/>
      <c r="Q478" s="81"/>
      <c r="R478" s="81"/>
      <c r="S478" s="81"/>
      <c r="T478" s="81"/>
      <c r="U478" s="81"/>
      <c r="V478" s="81"/>
      <c r="W478" s="81"/>
    </row>
    <row r="479" spans="11:23" x14ac:dyDescent="0.25">
      <c r="K479" s="81"/>
      <c r="L479" s="81"/>
      <c r="M479" s="81"/>
      <c r="N479" s="81"/>
      <c r="O479" s="81"/>
      <c r="P479" s="81"/>
      <c r="Q479" s="81"/>
      <c r="R479" s="81"/>
      <c r="S479" s="81"/>
      <c r="T479" s="81"/>
      <c r="U479" s="81"/>
      <c r="V479" s="81"/>
      <c r="W479" s="81"/>
    </row>
    <row r="480" spans="11:23" x14ac:dyDescent="0.25">
      <c r="K480" s="81"/>
      <c r="L480" s="81"/>
      <c r="M480" s="81"/>
      <c r="N480" s="81"/>
      <c r="O480" s="81"/>
      <c r="P480" s="81"/>
      <c r="Q480" s="81"/>
      <c r="R480" s="81"/>
      <c r="S480" s="81"/>
      <c r="T480" s="81"/>
      <c r="U480" s="81"/>
      <c r="V480" s="81"/>
      <c r="W480" s="81"/>
    </row>
    <row r="481" spans="11:23" x14ac:dyDescent="0.25">
      <c r="K481" s="81"/>
      <c r="L481" s="81"/>
      <c r="M481" s="81"/>
      <c r="N481" s="81"/>
      <c r="O481" s="81"/>
      <c r="P481" s="81"/>
      <c r="Q481" s="81"/>
      <c r="R481" s="81"/>
      <c r="S481" s="81"/>
      <c r="T481" s="81"/>
      <c r="U481" s="81"/>
      <c r="V481" s="81"/>
      <c r="W481" s="81"/>
    </row>
    <row r="482" spans="11:23" x14ac:dyDescent="0.25">
      <c r="K482" s="81"/>
      <c r="L482" s="81"/>
      <c r="M482" s="81"/>
      <c r="N482" s="81"/>
      <c r="O482" s="81"/>
      <c r="P482" s="81"/>
      <c r="Q482" s="81"/>
      <c r="R482" s="81"/>
      <c r="S482" s="81"/>
      <c r="T482" s="81"/>
      <c r="U482" s="81"/>
      <c r="V482" s="81"/>
      <c r="W482" s="81"/>
    </row>
    <row r="483" spans="11:23" x14ac:dyDescent="0.25">
      <c r="K483" s="81"/>
      <c r="L483" s="81"/>
      <c r="M483" s="81"/>
      <c r="N483" s="81"/>
      <c r="O483" s="81"/>
      <c r="P483" s="81"/>
      <c r="Q483" s="81"/>
      <c r="R483" s="81"/>
      <c r="S483" s="81"/>
      <c r="T483" s="81"/>
      <c r="U483" s="81"/>
      <c r="V483" s="81"/>
      <c r="W483" s="81"/>
    </row>
    <row r="484" spans="11:23" x14ac:dyDescent="0.25">
      <c r="K484" s="81"/>
      <c r="L484" s="81"/>
      <c r="M484" s="81"/>
      <c r="N484" s="81"/>
      <c r="O484" s="81"/>
      <c r="P484" s="81"/>
      <c r="Q484" s="81"/>
      <c r="R484" s="81"/>
      <c r="S484" s="81"/>
      <c r="T484" s="81"/>
      <c r="U484" s="81"/>
      <c r="V484" s="81"/>
      <c r="W484" s="81"/>
    </row>
    <row r="485" spans="11:23" x14ac:dyDescent="0.25">
      <c r="K485" s="81"/>
      <c r="L485" s="81"/>
      <c r="M485" s="81"/>
      <c r="N485" s="81"/>
      <c r="O485" s="81"/>
      <c r="P485" s="81"/>
      <c r="Q485" s="81"/>
      <c r="R485" s="81"/>
      <c r="S485" s="81"/>
      <c r="T485" s="81"/>
      <c r="U485" s="81"/>
      <c r="V485" s="81"/>
      <c r="W485" s="81"/>
    </row>
    <row r="486" spans="11:23" x14ac:dyDescent="0.25">
      <c r="K486" s="81"/>
      <c r="L486" s="81"/>
      <c r="M486" s="81"/>
      <c r="N486" s="81"/>
      <c r="O486" s="81"/>
      <c r="P486" s="81"/>
      <c r="Q486" s="81"/>
      <c r="R486" s="81"/>
      <c r="S486" s="81"/>
      <c r="T486" s="81"/>
      <c r="U486" s="81"/>
      <c r="V486" s="81"/>
      <c r="W486" s="81"/>
    </row>
    <row r="487" spans="11:23" x14ac:dyDescent="0.25">
      <c r="K487" s="81"/>
      <c r="L487" s="81"/>
      <c r="M487" s="81"/>
      <c r="N487" s="81"/>
      <c r="O487" s="81"/>
      <c r="P487" s="81"/>
      <c r="Q487" s="81"/>
      <c r="R487" s="81"/>
      <c r="S487" s="81"/>
      <c r="T487" s="81"/>
      <c r="U487" s="81"/>
      <c r="V487" s="81"/>
      <c r="W487" s="81"/>
    </row>
    <row r="488" spans="11:23" x14ac:dyDescent="0.25">
      <c r="K488" s="81"/>
      <c r="L488" s="81"/>
      <c r="M488" s="81"/>
      <c r="N488" s="81"/>
      <c r="O488" s="81"/>
      <c r="P488" s="81"/>
      <c r="Q488" s="81"/>
      <c r="R488" s="81"/>
      <c r="S488" s="81"/>
      <c r="T488" s="81"/>
      <c r="U488" s="81"/>
      <c r="V488" s="81"/>
      <c r="W488" s="81"/>
    </row>
    <row r="489" spans="11:23" x14ac:dyDescent="0.25">
      <c r="K489" s="81"/>
      <c r="L489" s="81"/>
      <c r="M489" s="81"/>
      <c r="N489" s="81"/>
      <c r="O489" s="81"/>
      <c r="P489" s="81"/>
      <c r="Q489" s="81"/>
      <c r="R489" s="81"/>
      <c r="S489" s="81"/>
      <c r="T489" s="81"/>
      <c r="U489" s="81"/>
      <c r="V489" s="81"/>
      <c r="W489" s="81"/>
    </row>
    <row r="490" spans="11:23" x14ac:dyDescent="0.25">
      <c r="K490" s="81"/>
      <c r="L490" s="81"/>
      <c r="M490" s="81"/>
      <c r="N490" s="81"/>
      <c r="O490" s="81"/>
      <c r="P490" s="81"/>
      <c r="Q490" s="81"/>
      <c r="R490" s="81"/>
      <c r="S490" s="81"/>
      <c r="T490" s="81"/>
      <c r="U490" s="81"/>
      <c r="V490" s="81"/>
      <c r="W490" s="81"/>
    </row>
    <row r="491" spans="11:23" x14ac:dyDescent="0.25">
      <c r="K491" s="81"/>
      <c r="L491" s="81"/>
      <c r="M491" s="81"/>
      <c r="N491" s="81"/>
      <c r="O491" s="81"/>
      <c r="P491" s="81"/>
      <c r="Q491" s="81"/>
      <c r="R491" s="81"/>
      <c r="S491" s="81"/>
      <c r="T491" s="81"/>
      <c r="U491" s="81"/>
      <c r="V491" s="81"/>
      <c r="W491" s="81"/>
    </row>
    <row r="492" spans="11:23" x14ac:dyDescent="0.25">
      <c r="K492" s="81"/>
      <c r="L492" s="81"/>
      <c r="M492" s="81"/>
      <c r="N492" s="81"/>
      <c r="O492" s="81"/>
      <c r="P492" s="81"/>
      <c r="Q492" s="81"/>
      <c r="R492" s="81"/>
      <c r="S492" s="81"/>
      <c r="T492" s="81"/>
      <c r="U492" s="81"/>
      <c r="V492" s="81"/>
      <c r="W492" s="81"/>
    </row>
    <row r="493" spans="11:23" x14ac:dyDescent="0.25">
      <c r="K493" s="81"/>
      <c r="L493" s="81"/>
      <c r="M493" s="81"/>
      <c r="N493" s="81"/>
      <c r="O493" s="81"/>
      <c r="P493" s="81"/>
      <c r="Q493" s="81"/>
      <c r="R493" s="81"/>
      <c r="S493" s="81"/>
      <c r="T493" s="81"/>
      <c r="U493" s="81"/>
      <c r="V493" s="81"/>
      <c r="W493" s="81"/>
    </row>
    <row r="494" spans="11:23" x14ac:dyDescent="0.25">
      <c r="K494" s="81"/>
      <c r="L494" s="81"/>
      <c r="M494" s="81"/>
      <c r="N494" s="81"/>
      <c r="O494" s="81"/>
      <c r="P494" s="81"/>
      <c r="Q494" s="81"/>
      <c r="R494" s="81"/>
      <c r="S494" s="81"/>
      <c r="T494" s="81"/>
      <c r="U494" s="81"/>
      <c r="V494" s="81"/>
      <c r="W494" s="81"/>
    </row>
    <row r="495" spans="11:23" x14ac:dyDescent="0.25">
      <c r="K495" s="81"/>
      <c r="L495" s="81"/>
      <c r="M495" s="81"/>
      <c r="N495" s="81"/>
      <c r="O495" s="81"/>
      <c r="P495" s="81"/>
      <c r="Q495" s="81"/>
      <c r="R495" s="81"/>
      <c r="S495" s="81"/>
      <c r="T495" s="81"/>
      <c r="U495" s="81"/>
      <c r="V495" s="81"/>
      <c r="W495" s="81"/>
    </row>
    <row r="496" spans="11:23" x14ac:dyDescent="0.25">
      <c r="K496" s="81"/>
      <c r="L496" s="81"/>
      <c r="M496" s="81"/>
      <c r="N496" s="81"/>
      <c r="O496" s="81"/>
      <c r="P496" s="81"/>
      <c r="Q496" s="81"/>
      <c r="R496" s="81"/>
      <c r="S496" s="81"/>
      <c r="T496" s="81"/>
      <c r="U496" s="81"/>
      <c r="V496" s="81"/>
      <c r="W496" s="81"/>
    </row>
    <row r="497" spans="11:23" x14ac:dyDescent="0.25">
      <c r="K497" s="81"/>
      <c r="L497" s="81"/>
      <c r="M497" s="81"/>
      <c r="N497" s="81"/>
      <c r="O497" s="81"/>
      <c r="P497" s="81"/>
      <c r="Q497" s="81"/>
      <c r="R497" s="81"/>
      <c r="S497" s="81"/>
      <c r="T497" s="81"/>
      <c r="U497" s="81"/>
      <c r="V497" s="81"/>
      <c r="W497" s="81"/>
    </row>
    <row r="498" spans="11:23" x14ac:dyDescent="0.25">
      <c r="K498" s="81"/>
      <c r="L498" s="81"/>
      <c r="M498" s="81"/>
      <c r="N498" s="81"/>
      <c r="O498" s="81"/>
      <c r="P498" s="81"/>
      <c r="Q498" s="81"/>
      <c r="R498" s="81"/>
      <c r="S498" s="81"/>
      <c r="T498" s="81"/>
      <c r="U498" s="81"/>
      <c r="V498" s="81"/>
      <c r="W498" s="81"/>
    </row>
    <row r="499" spans="11:23" x14ac:dyDescent="0.25">
      <c r="K499" s="81"/>
      <c r="L499" s="81"/>
      <c r="M499" s="81"/>
      <c r="N499" s="81"/>
      <c r="O499" s="81"/>
      <c r="P499" s="81"/>
      <c r="Q499" s="81"/>
      <c r="R499" s="81"/>
      <c r="S499" s="81"/>
      <c r="T499" s="81"/>
      <c r="U499" s="81"/>
      <c r="V499" s="81"/>
      <c r="W499" s="81"/>
    </row>
    <row r="500" spans="11:23" x14ac:dyDescent="0.25">
      <c r="K500" s="81"/>
      <c r="L500" s="81"/>
      <c r="M500" s="81"/>
      <c r="N500" s="81"/>
      <c r="O500" s="81"/>
      <c r="P500" s="81"/>
      <c r="Q500" s="81"/>
      <c r="R500" s="81"/>
      <c r="S500" s="81"/>
      <c r="T500" s="81"/>
      <c r="U500" s="81"/>
      <c r="V500" s="81"/>
      <c r="W500" s="81"/>
    </row>
    <row r="501" spans="11:23" x14ac:dyDescent="0.25">
      <c r="K501" s="81"/>
      <c r="L501" s="81"/>
      <c r="M501" s="81"/>
      <c r="N501" s="81"/>
      <c r="O501" s="81"/>
      <c r="P501" s="81"/>
      <c r="Q501" s="81"/>
      <c r="R501" s="81"/>
      <c r="S501" s="81"/>
      <c r="T501" s="81"/>
      <c r="U501" s="81"/>
      <c r="V501" s="81"/>
      <c r="W501" s="81"/>
    </row>
    <row r="502" spans="11:23" x14ac:dyDescent="0.25">
      <c r="K502" s="81"/>
      <c r="L502" s="81"/>
      <c r="M502" s="81"/>
      <c r="N502" s="81"/>
      <c r="O502" s="81"/>
      <c r="P502" s="81"/>
      <c r="Q502" s="81"/>
      <c r="R502" s="81"/>
      <c r="S502" s="81"/>
      <c r="T502" s="81"/>
      <c r="U502" s="81"/>
      <c r="V502" s="81"/>
      <c r="W502" s="81"/>
    </row>
    <row r="503" spans="11:23" x14ac:dyDescent="0.25">
      <c r="K503" s="81"/>
      <c r="L503" s="81"/>
      <c r="M503" s="81"/>
      <c r="N503" s="81"/>
      <c r="O503" s="81"/>
      <c r="P503" s="81"/>
      <c r="Q503" s="81"/>
      <c r="R503" s="81"/>
      <c r="S503" s="81"/>
      <c r="T503" s="81"/>
      <c r="U503" s="81"/>
      <c r="V503" s="81"/>
      <c r="W503" s="81"/>
    </row>
    <row r="504" spans="11:23" x14ac:dyDescent="0.25">
      <c r="K504" s="81"/>
      <c r="L504" s="81"/>
      <c r="M504" s="81"/>
      <c r="N504" s="81"/>
      <c r="O504" s="81"/>
      <c r="P504" s="81"/>
      <c r="Q504" s="81"/>
      <c r="R504" s="81"/>
      <c r="S504" s="81"/>
      <c r="T504" s="81"/>
      <c r="U504" s="81"/>
      <c r="V504" s="81"/>
      <c r="W504" s="81"/>
    </row>
    <row r="505" spans="11:23" x14ac:dyDescent="0.25">
      <c r="K505" s="81"/>
      <c r="L505" s="81"/>
      <c r="M505" s="81"/>
      <c r="N505" s="81"/>
      <c r="O505" s="81"/>
      <c r="P505" s="81"/>
      <c r="Q505" s="81"/>
      <c r="R505" s="81"/>
      <c r="S505" s="81"/>
      <c r="T505" s="81"/>
      <c r="U505" s="81"/>
      <c r="V505" s="81"/>
      <c r="W505" s="81"/>
    </row>
    <row r="506" spans="11:23" x14ac:dyDescent="0.25">
      <c r="K506" s="81"/>
      <c r="L506" s="81"/>
      <c r="M506" s="81"/>
      <c r="N506" s="81"/>
      <c r="O506" s="81"/>
      <c r="P506" s="81"/>
      <c r="Q506" s="81"/>
      <c r="R506" s="81"/>
      <c r="S506" s="81"/>
      <c r="T506" s="81"/>
      <c r="U506" s="81"/>
      <c r="V506" s="81"/>
      <c r="W506" s="81"/>
    </row>
    <row r="507" spans="11:23" x14ac:dyDescent="0.25">
      <c r="K507" s="81"/>
      <c r="L507" s="81"/>
      <c r="M507" s="81"/>
      <c r="N507" s="81"/>
      <c r="O507" s="81"/>
      <c r="P507" s="81"/>
      <c r="Q507" s="81"/>
      <c r="R507" s="81"/>
      <c r="S507" s="81"/>
      <c r="T507" s="81"/>
      <c r="U507" s="81"/>
      <c r="V507" s="81"/>
      <c r="W507" s="81"/>
    </row>
    <row r="508" spans="11:23" x14ac:dyDescent="0.25">
      <c r="K508" s="81"/>
      <c r="L508" s="81"/>
      <c r="M508" s="81"/>
      <c r="N508" s="81"/>
      <c r="O508" s="81"/>
      <c r="P508" s="81"/>
      <c r="Q508" s="81"/>
      <c r="R508" s="81"/>
      <c r="S508" s="81"/>
      <c r="T508" s="81"/>
      <c r="U508" s="81"/>
      <c r="V508" s="81"/>
      <c r="W508" s="81"/>
    </row>
    <row r="509" spans="11:23" x14ac:dyDescent="0.25">
      <c r="K509" s="81"/>
      <c r="L509" s="81"/>
      <c r="M509" s="81"/>
      <c r="N509" s="81"/>
      <c r="O509" s="81"/>
      <c r="P509" s="81"/>
      <c r="Q509" s="81"/>
      <c r="R509" s="81"/>
      <c r="S509" s="81"/>
      <c r="T509" s="81"/>
      <c r="U509" s="81"/>
      <c r="V509" s="81"/>
      <c r="W509" s="81"/>
    </row>
    <row r="510" spans="11:23" x14ac:dyDescent="0.25">
      <c r="K510" s="81"/>
      <c r="L510" s="81"/>
      <c r="M510" s="81"/>
      <c r="N510" s="81"/>
      <c r="O510" s="81"/>
      <c r="P510" s="81"/>
      <c r="Q510" s="81"/>
      <c r="R510" s="81"/>
      <c r="S510" s="81"/>
      <c r="T510" s="81"/>
      <c r="U510" s="81"/>
      <c r="V510" s="81"/>
      <c r="W510" s="81"/>
    </row>
    <row r="511" spans="11:23" x14ac:dyDescent="0.25">
      <c r="K511" s="81"/>
      <c r="L511" s="81"/>
      <c r="M511" s="81"/>
      <c r="N511" s="81"/>
      <c r="O511" s="81"/>
      <c r="P511" s="81"/>
      <c r="Q511" s="81"/>
      <c r="R511" s="81"/>
      <c r="S511" s="81"/>
      <c r="T511" s="81"/>
      <c r="U511" s="81"/>
      <c r="V511" s="81"/>
      <c r="W511" s="81"/>
    </row>
    <row r="512" spans="11:23" x14ac:dyDescent="0.25">
      <c r="K512" s="81"/>
      <c r="L512" s="81"/>
      <c r="M512" s="81"/>
      <c r="N512" s="81"/>
      <c r="O512" s="81"/>
      <c r="P512" s="81"/>
      <c r="Q512" s="81"/>
      <c r="R512" s="81"/>
      <c r="S512" s="81"/>
      <c r="T512" s="81"/>
      <c r="U512" s="81"/>
      <c r="V512" s="81"/>
      <c r="W512" s="81"/>
    </row>
    <row r="513" spans="11:23" x14ac:dyDescent="0.25">
      <c r="K513" s="81"/>
      <c r="L513" s="81"/>
      <c r="M513" s="81"/>
      <c r="N513" s="81"/>
      <c r="O513" s="81"/>
      <c r="P513" s="81"/>
      <c r="Q513" s="81"/>
      <c r="R513" s="81"/>
      <c r="S513" s="81"/>
      <c r="T513" s="81"/>
      <c r="U513" s="81"/>
      <c r="V513" s="81"/>
      <c r="W513" s="81"/>
    </row>
    <row r="514" spans="11:23" x14ac:dyDescent="0.25">
      <c r="K514" s="81"/>
      <c r="L514" s="81"/>
      <c r="M514" s="81"/>
      <c r="N514" s="81"/>
      <c r="O514" s="81"/>
      <c r="P514" s="81"/>
      <c r="Q514" s="81"/>
      <c r="R514" s="81"/>
      <c r="S514" s="81"/>
      <c r="T514" s="81"/>
      <c r="U514" s="81"/>
      <c r="V514" s="81"/>
      <c r="W514" s="81"/>
    </row>
    <row r="515" spans="11:23" x14ac:dyDescent="0.25">
      <c r="K515" s="81"/>
      <c r="L515" s="81"/>
      <c r="M515" s="81"/>
      <c r="N515" s="81"/>
      <c r="O515" s="81"/>
      <c r="P515" s="81"/>
      <c r="Q515" s="81"/>
      <c r="R515" s="81"/>
      <c r="S515" s="81"/>
      <c r="T515" s="81"/>
      <c r="U515" s="81"/>
      <c r="V515" s="81"/>
      <c r="W515" s="81"/>
    </row>
    <row r="516" spans="11:23" x14ac:dyDescent="0.25">
      <c r="K516" s="81"/>
      <c r="L516" s="81"/>
      <c r="M516" s="81"/>
      <c r="N516" s="81"/>
      <c r="O516" s="81"/>
      <c r="P516" s="81"/>
      <c r="Q516" s="81"/>
      <c r="R516" s="81"/>
      <c r="S516" s="81"/>
      <c r="T516" s="81"/>
      <c r="U516" s="81"/>
      <c r="V516" s="81"/>
      <c r="W516" s="81"/>
    </row>
    <row r="517" spans="11:23" x14ac:dyDescent="0.25">
      <c r="K517" s="81"/>
      <c r="L517" s="81"/>
      <c r="M517" s="81"/>
      <c r="N517" s="81"/>
      <c r="O517" s="81"/>
      <c r="P517" s="81"/>
      <c r="Q517" s="81"/>
      <c r="R517" s="81"/>
      <c r="S517" s="81"/>
      <c r="T517" s="81"/>
      <c r="U517" s="81"/>
      <c r="V517" s="81"/>
      <c r="W517" s="81"/>
    </row>
    <row r="518" spans="11:23" x14ac:dyDescent="0.25">
      <c r="K518" s="81"/>
      <c r="L518" s="81"/>
      <c r="M518" s="81"/>
      <c r="N518" s="81"/>
      <c r="O518" s="81"/>
      <c r="P518" s="81"/>
      <c r="Q518" s="81"/>
      <c r="R518" s="81"/>
      <c r="S518" s="81"/>
      <c r="T518" s="81"/>
      <c r="U518" s="81"/>
      <c r="V518" s="81"/>
      <c r="W518" s="81"/>
    </row>
    <row r="519" spans="11:23" x14ac:dyDescent="0.25">
      <c r="K519" s="81"/>
      <c r="L519" s="81"/>
      <c r="M519" s="81"/>
      <c r="N519" s="81"/>
      <c r="O519" s="81"/>
      <c r="P519" s="81"/>
      <c r="Q519" s="81"/>
      <c r="R519" s="81"/>
      <c r="S519" s="81"/>
      <c r="T519" s="81"/>
      <c r="U519" s="81"/>
      <c r="V519" s="81"/>
      <c r="W519" s="81"/>
    </row>
    <row r="520" spans="11:23" x14ac:dyDescent="0.25">
      <c r="K520" s="81"/>
      <c r="L520" s="81"/>
      <c r="M520" s="81"/>
      <c r="N520" s="81"/>
      <c r="O520" s="81"/>
      <c r="P520" s="81"/>
      <c r="Q520" s="81"/>
      <c r="R520" s="81"/>
      <c r="S520" s="81"/>
      <c r="T520" s="81"/>
      <c r="U520" s="81"/>
      <c r="V520" s="81"/>
      <c r="W520" s="81"/>
    </row>
    <row r="521" spans="11:23" x14ac:dyDescent="0.25">
      <c r="K521" s="81"/>
      <c r="L521" s="81"/>
      <c r="M521" s="81"/>
      <c r="N521" s="81"/>
      <c r="O521" s="81"/>
      <c r="P521" s="81"/>
      <c r="Q521" s="81"/>
      <c r="R521" s="81"/>
      <c r="S521" s="81"/>
      <c r="T521" s="81"/>
      <c r="U521" s="81"/>
      <c r="V521" s="81"/>
      <c r="W521" s="81"/>
    </row>
    <row r="522" spans="11:23" x14ac:dyDescent="0.25">
      <c r="K522" s="81"/>
      <c r="L522" s="81"/>
      <c r="M522" s="81"/>
      <c r="N522" s="81"/>
      <c r="O522" s="81"/>
      <c r="P522" s="81"/>
      <c r="Q522" s="81"/>
      <c r="R522" s="81"/>
      <c r="S522" s="81"/>
      <c r="T522" s="81"/>
      <c r="U522" s="81"/>
      <c r="V522" s="81"/>
      <c r="W522" s="81"/>
    </row>
    <row r="523" spans="11:23" x14ac:dyDescent="0.25">
      <c r="K523" s="81"/>
      <c r="L523" s="81"/>
      <c r="M523" s="81"/>
      <c r="N523" s="81"/>
      <c r="O523" s="81"/>
      <c r="P523" s="81"/>
      <c r="Q523" s="81"/>
      <c r="R523" s="81"/>
      <c r="S523" s="81"/>
      <c r="T523" s="81"/>
      <c r="U523" s="81"/>
      <c r="V523" s="81"/>
      <c r="W523" s="81"/>
    </row>
    <row r="524" spans="11:23" x14ac:dyDescent="0.25">
      <c r="K524" s="81"/>
      <c r="L524" s="81"/>
      <c r="M524" s="81"/>
      <c r="N524" s="81"/>
      <c r="O524" s="81"/>
      <c r="P524" s="81"/>
      <c r="Q524" s="81"/>
      <c r="R524" s="81"/>
      <c r="S524" s="81"/>
      <c r="T524" s="81"/>
      <c r="U524" s="81"/>
      <c r="V524" s="81"/>
      <c r="W524" s="81"/>
    </row>
    <row r="525" spans="11:23" x14ac:dyDescent="0.25">
      <c r="K525" s="81"/>
      <c r="L525" s="81"/>
      <c r="M525" s="81"/>
      <c r="N525" s="81"/>
      <c r="O525" s="81"/>
      <c r="P525" s="81"/>
      <c r="Q525" s="81"/>
      <c r="R525" s="81"/>
      <c r="S525" s="81"/>
      <c r="T525" s="81"/>
      <c r="U525" s="81"/>
      <c r="V525" s="81"/>
      <c r="W525" s="81"/>
    </row>
    <row r="526" spans="11:23" x14ac:dyDescent="0.25">
      <c r="K526" s="81"/>
      <c r="L526" s="81"/>
      <c r="M526" s="81"/>
      <c r="N526" s="81"/>
      <c r="O526" s="81"/>
      <c r="P526" s="81"/>
      <c r="Q526" s="81"/>
      <c r="R526" s="81"/>
      <c r="S526" s="81"/>
      <c r="T526" s="81"/>
      <c r="U526" s="81"/>
      <c r="V526" s="81"/>
      <c r="W526" s="81"/>
    </row>
    <row r="527" spans="11:23" x14ac:dyDescent="0.25">
      <c r="K527" s="81"/>
      <c r="L527" s="81"/>
      <c r="M527" s="81"/>
      <c r="N527" s="81"/>
      <c r="O527" s="81"/>
      <c r="P527" s="81"/>
      <c r="Q527" s="81"/>
      <c r="R527" s="81"/>
      <c r="S527" s="81"/>
      <c r="T527" s="81"/>
      <c r="U527" s="81"/>
      <c r="V527" s="81"/>
      <c r="W527" s="81"/>
    </row>
    <row r="528" spans="11:23" x14ac:dyDescent="0.25">
      <c r="K528" s="81"/>
      <c r="L528" s="81"/>
      <c r="M528" s="81"/>
      <c r="N528" s="81"/>
      <c r="O528" s="81"/>
      <c r="P528" s="81"/>
      <c r="Q528" s="81"/>
      <c r="R528" s="81"/>
      <c r="S528" s="81"/>
      <c r="T528" s="81"/>
      <c r="U528" s="81"/>
      <c r="V528" s="81"/>
      <c r="W528" s="81"/>
    </row>
    <row r="529" spans="11:23" x14ac:dyDescent="0.25">
      <c r="K529" s="81"/>
      <c r="L529" s="81"/>
      <c r="M529" s="81"/>
      <c r="N529" s="81"/>
      <c r="O529" s="81"/>
      <c r="P529" s="81"/>
      <c r="Q529" s="81"/>
      <c r="R529" s="81"/>
      <c r="S529" s="81"/>
      <c r="T529" s="81"/>
      <c r="U529" s="81"/>
      <c r="V529" s="81"/>
      <c r="W529" s="81"/>
    </row>
    <row r="530" spans="11:23" x14ac:dyDescent="0.25">
      <c r="K530" s="81"/>
      <c r="L530" s="81"/>
      <c r="M530" s="81"/>
      <c r="N530" s="81"/>
      <c r="O530" s="81"/>
      <c r="P530" s="81"/>
      <c r="Q530" s="81"/>
      <c r="R530" s="81"/>
      <c r="S530" s="81"/>
      <c r="T530" s="81"/>
      <c r="U530" s="81"/>
      <c r="V530" s="81"/>
      <c r="W530" s="81"/>
    </row>
    <row r="531" spans="11:23" x14ac:dyDescent="0.25">
      <c r="K531" s="81"/>
      <c r="L531" s="81"/>
      <c r="M531" s="81"/>
      <c r="N531" s="81"/>
      <c r="O531" s="81"/>
      <c r="P531" s="81"/>
      <c r="Q531" s="81"/>
      <c r="R531" s="81"/>
      <c r="S531" s="81"/>
      <c r="T531" s="81"/>
      <c r="U531" s="81"/>
      <c r="V531" s="81"/>
      <c r="W531" s="81"/>
    </row>
    <row r="532" spans="11:23" x14ac:dyDescent="0.25">
      <c r="K532" s="81"/>
      <c r="L532" s="81"/>
      <c r="M532" s="81"/>
      <c r="N532" s="81"/>
      <c r="O532" s="81"/>
      <c r="P532" s="81"/>
      <c r="Q532" s="81"/>
      <c r="R532" s="81"/>
      <c r="S532" s="81"/>
      <c r="T532" s="81"/>
      <c r="U532" s="81"/>
      <c r="V532" s="81"/>
      <c r="W532" s="81"/>
    </row>
    <row r="533" spans="11:23" x14ac:dyDescent="0.25">
      <c r="K533" s="81"/>
      <c r="L533" s="81"/>
      <c r="M533" s="81"/>
      <c r="N533" s="81"/>
      <c r="O533" s="81"/>
      <c r="P533" s="81"/>
      <c r="Q533" s="81"/>
      <c r="R533" s="81"/>
      <c r="S533" s="81"/>
      <c r="T533" s="81"/>
      <c r="U533" s="81"/>
      <c r="V533" s="81"/>
      <c r="W533" s="81"/>
    </row>
    <row r="534" spans="11:23" x14ac:dyDescent="0.25">
      <c r="K534" s="81"/>
      <c r="L534" s="81"/>
      <c r="M534" s="81"/>
      <c r="N534" s="81"/>
      <c r="O534" s="81"/>
      <c r="P534" s="81"/>
      <c r="Q534" s="81"/>
      <c r="R534" s="81"/>
      <c r="S534" s="81"/>
      <c r="T534" s="81"/>
      <c r="U534" s="81"/>
      <c r="V534" s="81"/>
      <c r="W534" s="81"/>
    </row>
    <row r="535" spans="11:23" x14ac:dyDescent="0.25">
      <c r="K535" s="81"/>
      <c r="L535" s="81"/>
      <c r="M535" s="81"/>
      <c r="N535" s="81"/>
      <c r="O535" s="81"/>
      <c r="P535" s="81"/>
      <c r="Q535" s="81"/>
      <c r="R535" s="81"/>
      <c r="S535" s="81"/>
      <c r="T535" s="81"/>
      <c r="U535" s="81"/>
      <c r="V535" s="81"/>
      <c r="W535" s="81"/>
    </row>
    <row r="536" spans="11:23" x14ac:dyDescent="0.25">
      <c r="K536" s="81"/>
      <c r="L536" s="81"/>
      <c r="M536" s="81"/>
      <c r="N536" s="81"/>
      <c r="O536" s="81"/>
      <c r="P536" s="81"/>
      <c r="Q536" s="81"/>
      <c r="R536" s="81"/>
      <c r="S536" s="81"/>
      <c r="T536" s="81"/>
      <c r="U536" s="81"/>
      <c r="V536" s="81"/>
      <c r="W536" s="81"/>
    </row>
    <row r="537" spans="11:23" ht="12" customHeight="1" x14ac:dyDescent="0.25">
      <c r="K537" s="81"/>
      <c r="L537" s="81"/>
      <c r="M537" s="81"/>
      <c r="N537" s="81"/>
      <c r="O537" s="81"/>
      <c r="P537" s="81"/>
      <c r="Q537" s="81"/>
      <c r="R537" s="81"/>
      <c r="S537" s="81"/>
      <c r="T537" s="81"/>
      <c r="U537" s="81"/>
      <c r="V537" s="81"/>
      <c r="W537" s="81"/>
    </row>
    <row r="538" spans="11:23" x14ac:dyDescent="0.25">
      <c r="K538" s="81"/>
      <c r="L538" s="81"/>
      <c r="M538" s="81"/>
      <c r="N538" s="81"/>
      <c r="O538" s="81"/>
      <c r="P538" s="81"/>
      <c r="Q538" s="81"/>
      <c r="R538" s="81"/>
      <c r="S538" s="81"/>
      <c r="T538" s="81"/>
      <c r="U538" s="81"/>
      <c r="V538" s="81"/>
      <c r="W538" s="81"/>
    </row>
    <row r="539" spans="11:23" x14ac:dyDescent="0.25">
      <c r="K539" s="81"/>
      <c r="L539" s="81"/>
      <c r="M539" s="81"/>
      <c r="N539" s="81"/>
      <c r="O539" s="81"/>
      <c r="P539" s="81"/>
      <c r="Q539" s="81"/>
      <c r="R539" s="81"/>
      <c r="S539" s="81"/>
      <c r="T539" s="81"/>
      <c r="U539" s="81"/>
      <c r="V539" s="81"/>
      <c r="W539" s="81"/>
    </row>
    <row r="540" spans="11:23" x14ac:dyDescent="0.25">
      <c r="K540" s="81"/>
      <c r="L540" s="81"/>
      <c r="M540" s="81"/>
      <c r="N540" s="81"/>
      <c r="O540" s="81"/>
      <c r="P540" s="81"/>
      <c r="Q540" s="81"/>
      <c r="R540" s="81"/>
      <c r="S540" s="81"/>
      <c r="T540" s="81"/>
      <c r="U540" s="81"/>
      <c r="V540" s="81"/>
      <c r="W540" s="81"/>
    </row>
    <row r="541" spans="11:23" x14ac:dyDescent="0.25">
      <c r="K541" s="81"/>
      <c r="L541" s="81"/>
      <c r="M541" s="81"/>
      <c r="N541" s="81"/>
      <c r="O541" s="81"/>
      <c r="P541" s="81"/>
      <c r="Q541" s="81"/>
      <c r="R541" s="81"/>
      <c r="S541" s="81"/>
      <c r="T541" s="81"/>
      <c r="U541" s="81"/>
      <c r="V541" s="81"/>
      <c r="W541" s="81"/>
    </row>
    <row r="542" spans="11:23" x14ac:dyDescent="0.25">
      <c r="K542" s="81"/>
      <c r="L542" s="81"/>
      <c r="M542" s="81"/>
      <c r="N542" s="81"/>
      <c r="O542" s="81"/>
      <c r="P542" s="81"/>
      <c r="Q542" s="81"/>
      <c r="R542" s="81"/>
      <c r="S542" s="81"/>
      <c r="T542" s="81"/>
      <c r="U542" s="81"/>
      <c r="V542" s="81"/>
      <c r="W542" s="81"/>
    </row>
    <row r="543" spans="11:23" x14ac:dyDescent="0.25">
      <c r="K543" s="81"/>
      <c r="L543" s="81"/>
      <c r="M543" s="81"/>
      <c r="N543" s="81"/>
      <c r="O543" s="81"/>
      <c r="P543" s="81"/>
      <c r="Q543" s="81"/>
      <c r="R543" s="81"/>
      <c r="S543" s="81"/>
      <c r="T543" s="81"/>
      <c r="U543" s="81"/>
      <c r="V543" s="81"/>
      <c r="W543" s="81"/>
    </row>
    <row r="544" spans="11:23" x14ac:dyDescent="0.25">
      <c r="K544" s="81"/>
      <c r="L544" s="81"/>
      <c r="M544" s="81"/>
      <c r="N544" s="81"/>
      <c r="O544" s="81"/>
      <c r="P544" s="81"/>
      <c r="Q544" s="81"/>
      <c r="R544" s="81"/>
      <c r="S544" s="81"/>
      <c r="T544" s="81"/>
      <c r="U544" s="81"/>
      <c r="V544" s="81"/>
      <c r="W544" s="81"/>
    </row>
    <row r="545" spans="11:23" x14ac:dyDescent="0.25">
      <c r="K545" s="81"/>
      <c r="L545" s="81"/>
      <c r="M545" s="81"/>
      <c r="N545" s="81"/>
      <c r="O545" s="81"/>
      <c r="P545" s="81"/>
      <c r="Q545" s="81"/>
      <c r="R545" s="81"/>
      <c r="S545" s="81"/>
      <c r="T545" s="81"/>
      <c r="U545" s="81"/>
      <c r="V545" s="81"/>
      <c r="W545" s="81"/>
    </row>
    <row r="546" spans="11:23" x14ac:dyDescent="0.25">
      <c r="K546" s="81"/>
      <c r="L546" s="81"/>
      <c r="M546" s="81"/>
      <c r="N546" s="81"/>
      <c r="O546" s="81"/>
      <c r="P546" s="81"/>
      <c r="Q546" s="81"/>
      <c r="R546" s="81"/>
      <c r="S546" s="81"/>
      <c r="T546" s="81"/>
      <c r="U546" s="81"/>
      <c r="V546" s="81"/>
      <c r="W546" s="81"/>
    </row>
    <row r="547" spans="11:23" x14ac:dyDescent="0.25">
      <c r="K547" s="81"/>
      <c r="L547" s="81"/>
      <c r="M547" s="81"/>
      <c r="N547" s="81"/>
      <c r="O547" s="81"/>
      <c r="P547" s="81"/>
      <c r="Q547" s="81"/>
      <c r="R547" s="81"/>
      <c r="S547" s="81"/>
      <c r="T547" s="81"/>
      <c r="U547" s="81"/>
      <c r="V547" s="81"/>
      <c r="W547" s="81"/>
    </row>
    <row r="548" spans="11:23" x14ac:dyDescent="0.25">
      <c r="K548" s="81"/>
      <c r="L548" s="81"/>
      <c r="M548" s="81"/>
      <c r="N548" s="81"/>
      <c r="O548" s="81"/>
      <c r="P548" s="81"/>
      <c r="Q548" s="81"/>
      <c r="R548" s="81"/>
      <c r="S548" s="81"/>
      <c r="T548" s="81"/>
      <c r="U548" s="81"/>
      <c r="V548" s="81"/>
      <c r="W548" s="81"/>
    </row>
    <row r="549" spans="11:23" x14ac:dyDescent="0.25">
      <c r="K549" s="81"/>
      <c r="L549" s="81"/>
      <c r="M549" s="81"/>
      <c r="N549" s="81"/>
      <c r="O549" s="81"/>
      <c r="P549" s="81"/>
      <c r="Q549" s="81"/>
      <c r="R549" s="81"/>
      <c r="S549" s="81"/>
      <c r="T549" s="81"/>
      <c r="U549" s="81"/>
      <c r="V549" s="81"/>
      <c r="W549" s="81"/>
    </row>
    <row r="550" spans="11:23" x14ac:dyDescent="0.25">
      <c r="K550" s="81"/>
      <c r="L550" s="81"/>
      <c r="M550" s="81"/>
      <c r="N550" s="81"/>
      <c r="O550" s="81"/>
      <c r="P550" s="81"/>
      <c r="Q550" s="81"/>
      <c r="R550" s="81"/>
      <c r="S550" s="81"/>
      <c r="T550" s="81"/>
      <c r="U550" s="81"/>
      <c r="V550" s="81"/>
      <c r="W550" s="81"/>
    </row>
    <row r="551" spans="11:23" x14ac:dyDescent="0.25">
      <c r="K551" s="81"/>
      <c r="L551" s="81"/>
      <c r="M551" s="81"/>
      <c r="N551" s="81"/>
      <c r="O551" s="81"/>
      <c r="P551" s="81"/>
      <c r="Q551" s="81"/>
      <c r="R551" s="81"/>
      <c r="S551" s="81"/>
      <c r="T551" s="81"/>
      <c r="U551" s="81"/>
      <c r="V551" s="81"/>
      <c r="W551" s="81"/>
    </row>
    <row r="552" spans="11:23" x14ac:dyDescent="0.25">
      <c r="K552" s="81"/>
      <c r="L552" s="81"/>
      <c r="M552" s="81"/>
      <c r="N552" s="81"/>
      <c r="O552" s="81"/>
      <c r="P552" s="81"/>
      <c r="Q552" s="81"/>
      <c r="R552" s="81"/>
      <c r="S552" s="81"/>
      <c r="T552" s="81"/>
      <c r="U552" s="81"/>
      <c r="V552" s="81"/>
      <c r="W552" s="81"/>
    </row>
    <row r="553" spans="11:23" x14ac:dyDescent="0.25">
      <c r="K553" s="81"/>
      <c r="L553" s="81"/>
      <c r="M553" s="81"/>
      <c r="N553" s="81"/>
      <c r="O553" s="81"/>
      <c r="P553" s="81"/>
      <c r="Q553" s="81"/>
      <c r="R553" s="81"/>
      <c r="S553" s="81"/>
      <c r="T553" s="81"/>
      <c r="U553" s="81"/>
      <c r="V553" s="81"/>
      <c r="W553" s="81"/>
    </row>
    <row r="554" spans="11:23" x14ac:dyDescent="0.25">
      <c r="K554" s="81"/>
      <c r="L554" s="81"/>
      <c r="M554" s="81"/>
      <c r="N554" s="81"/>
      <c r="O554" s="81"/>
      <c r="P554" s="81"/>
      <c r="Q554" s="81"/>
      <c r="R554" s="81"/>
      <c r="S554" s="81"/>
      <c r="T554" s="81"/>
      <c r="U554" s="81"/>
      <c r="V554" s="81"/>
      <c r="W554" s="81"/>
    </row>
    <row r="555" spans="11:23" x14ac:dyDescent="0.25">
      <c r="K555" s="81"/>
      <c r="L555" s="81"/>
      <c r="M555" s="81"/>
      <c r="N555" s="81"/>
      <c r="O555" s="81"/>
      <c r="P555" s="81"/>
      <c r="Q555" s="81"/>
      <c r="R555" s="81"/>
      <c r="S555" s="81"/>
      <c r="T555" s="81"/>
      <c r="U555" s="81"/>
      <c r="V555" s="81"/>
      <c r="W555" s="81"/>
    </row>
    <row r="556" spans="11:23" x14ac:dyDescent="0.25">
      <c r="K556" s="81"/>
      <c r="L556" s="81"/>
      <c r="M556" s="81"/>
      <c r="N556" s="81"/>
      <c r="O556" s="81"/>
      <c r="P556" s="81"/>
      <c r="Q556" s="81"/>
      <c r="R556" s="81"/>
      <c r="S556" s="81"/>
      <c r="T556" s="81"/>
      <c r="U556" s="81"/>
      <c r="V556" s="81"/>
      <c r="W556" s="81"/>
    </row>
    <row r="557" spans="11:23" x14ac:dyDescent="0.25">
      <c r="K557" s="81"/>
      <c r="L557" s="81"/>
      <c r="M557" s="81"/>
      <c r="N557" s="81"/>
      <c r="O557" s="81"/>
      <c r="P557" s="81"/>
      <c r="Q557" s="81"/>
      <c r="R557" s="81"/>
      <c r="S557" s="81"/>
      <c r="T557" s="81"/>
      <c r="U557" s="81"/>
      <c r="V557" s="81"/>
      <c r="W557" s="81"/>
    </row>
    <row r="558" spans="11:23" x14ac:dyDescent="0.25">
      <c r="K558" s="81"/>
      <c r="L558" s="81"/>
      <c r="M558" s="81"/>
      <c r="N558" s="81"/>
      <c r="O558" s="81"/>
      <c r="P558" s="81"/>
      <c r="Q558" s="81"/>
      <c r="R558" s="81"/>
      <c r="S558" s="81"/>
      <c r="T558" s="81"/>
      <c r="U558" s="81"/>
      <c r="V558" s="81"/>
      <c r="W558" s="81"/>
    </row>
    <row r="559" spans="11:23" x14ac:dyDescent="0.25">
      <c r="K559" s="81"/>
      <c r="L559" s="81"/>
      <c r="M559" s="81"/>
      <c r="N559" s="81"/>
      <c r="O559" s="81"/>
      <c r="P559" s="81"/>
      <c r="Q559" s="81"/>
      <c r="R559" s="81"/>
      <c r="S559" s="81"/>
      <c r="T559" s="81"/>
      <c r="U559" s="81"/>
      <c r="V559" s="81"/>
      <c r="W559" s="81"/>
    </row>
    <row r="560" spans="11:23" x14ac:dyDescent="0.25">
      <c r="K560" s="81"/>
      <c r="L560" s="81"/>
      <c r="M560" s="81"/>
      <c r="N560" s="81"/>
      <c r="O560" s="81"/>
      <c r="P560" s="81"/>
      <c r="Q560" s="81"/>
      <c r="R560" s="81"/>
      <c r="S560" s="81"/>
      <c r="T560" s="81"/>
      <c r="U560" s="81"/>
      <c r="V560" s="81"/>
      <c r="W560" s="81"/>
    </row>
    <row r="561" spans="11:23" x14ac:dyDescent="0.25">
      <c r="K561" s="81"/>
      <c r="L561" s="81"/>
      <c r="M561" s="81"/>
      <c r="N561" s="81"/>
      <c r="O561" s="81"/>
      <c r="P561" s="81"/>
      <c r="Q561" s="81"/>
      <c r="R561" s="81"/>
      <c r="S561" s="81"/>
      <c r="T561" s="81"/>
      <c r="U561" s="81"/>
      <c r="V561" s="81"/>
      <c r="W561" s="81"/>
    </row>
    <row r="562" spans="11:23" x14ac:dyDescent="0.25">
      <c r="K562" s="81"/>
      <c r="L562" s="81"/>
      <c r="M562" s="81"/>
      <c r="N562" s="81"/>
      <c r="O562" s="81"/>
      <c r="P562" s="81"/>
      <c r="Q562" s="81"/>
      <c r="R562" s="81"/>
      <c r="S562" s="81"/>
      <c r="T562" s="81"/>
      <c r="U562" s="81"/>
      <c r="V562" s="81"/>
      <c r="W562" s="81"/>
    </row>
    <row r="563" spans="11:23" x14ac:dyDescent="0.25">
      <c r="K563" s="81"/>
      <c r="L563" s="81"/>
      <c r="M563" s="81"/>
      <c r="N563" s="81"/>
      <c r="O563" s="81"/>
      <c r="P563" s="81"/>
      <c r="Q563" s="81"/>
      <c r="R563" s="81"/>
      <c r="S563" s="81"/>
      <c r="T563" s="81"/>
      <c r="U563" s="81"/>
      <c r="V563" s="81"/>
      <c r="W563" s="81"/>
    </row>
    <row r="564" spans="11:23" x14ac:dyDescent="0.25">
      <c r="K564" s="81"/>
      <c r="L564" s="81"/>
      <c r="M564" s="81"/>
      <c r="N564" s="81"/>
      <c r="O564" s="81"/>
      <c r="P564" s="81"/>
      <c r="Q564" s="81"/>
      <c r="R564" s="81"/>
      <c r="S564" s="81"/>
      <c r="T564" s="81"/>
      <c r="U564" s="81"/>
      <c r="V564" s="81"/>
      <c r="W564" s="81"/>
    </row>
    <row r="565" spans="11:23" x14ac:dyDescent="0.25">
      <c r="K565" s="81"/>
      <c r="L565" s="81"/>
      <c r="M565" s="81"/>
      <c r="N565" s="81"/>
      <c r="O565" s="81"/>
      <c r="P565" s="81"/>
      <c r="Q565" s="81"/>
      <c r="R565" s="81"/>
      <c r="S565" s="81"/>
      <c r="T565" s="81"/>
      <c r="U565" s="81"/>
      <c r="V565" s="81"/>
      <c r="W565" s="81"/>
    </row>
    <row r="566" spans="11:23" x14ac:dyDescent="0.25">
      <c r="K566" s="81"/>
      <c r="L566" s="81"/>
      <c r="M566" s="81"/>
      <c r="N566" s="81"/>
      <c r="O566" s="81"/>
      <c r="P566" s="81"/>
      <c r="Q566" s="81"/>
      <c r="R566" s="81"/>
      <c r="S566" s="81"/>
      <c r="T566" s="81"/>
      <c r="U566" s="81"/>
      <c r="V566" s="81"/>
      <c r="W566" s="81"/>
    </row>
    <row r="567" spans="11:23" x14ac:dyDescent="0.25">
      <c r="K567" s="81"/>
      <c r="L567" s="81"/>
      <c r="M567" s="81"/>
      <c r="N567" s="81"/>
      <c r="O567" s="81"/>
      <c r="P567" s="81"/>
      <c r="Q567" s="81"/>
      <c r="R567" s="81"/>
      <c r="S567" s="81"/>
      <c r="T567" s="81"/>
      <c r="U567" s="81"/>
      <c r="V567" s="81"/>
      <c r="W567" s="81"/>
    </row>
    <row r="568" spans="11:23" x14ac:dyDescent="0.25">
      <c r="K568" s="81"/>
      <c r="L568" s="81"/>
      <c r="M568" s="81"/>
      <c r="N568" s="81"/>
      <c r="O568" s="81"/>
      <c r="P568" s="81"/>
      <c r="Q568" s="81"/>
      <c r="R568" s="81"/>
      <c r="S568" s="81"/>
      <c r="T568" s="81"/>
      <c r="U568" s="81"/>
      <c r="V568" s="81"/>
      <c r="W568" s="81"/>
    </row>
    <row r="569" spans="11:23" x14ac:dyDescent="0.25">
      <c r="K569" s="81"/>
      <c r="L569" s="81"/>
      <c r="M569" s="81"/>
      <c r="N569" s="81"/>
      <c r="O569" s="81"/>
      <c r="P569" s="81"/>
      <c r="Q569" s="81"/>
      <c r="R569" s="81"/>
      <c r="S569" s="81"/>
      <c r="T569" s="81"/>
      <c r="U569" s="81"/>
      <c r="V569" s="81"/>
      <c r="W569" s="81"/>
    </row>
    <row r="570" spans="11:23" x14ac:dyDescent="0.25">
      <c r="K570" s="81"/>
      <c r="L570" s="81"/>
      <c r="M570" s="81"/>
      <c r="N570" s="81"/>
      <c r="O570" s="81"/>
      <c r="P570" s="81"/>
      <c r="Q570" s="81"/>
      <c r="R570" s="81"/>
      <c r="S570" s="81"/>
      <c r="T570" s="81"/>
      <c r="U570" s="81"/>
      <c r="V570" s="81"/>
      <c r="W570" s="81"/>
    </row>
    <row r="571" spans="11:23" x14ac:dyDescent="0.25">
      <c r="K571" s="81"/>
      <c r="L571" s="81"/>
      <c r="M571" s="81"/>
      <c r="N571" s="81"/>
      <c r="O571" s="81"/>
      <c r="P571" s="81"/>
      <c r="Q571" s="81"/>
      <c r="R571" s="81"/>
      <c r="S571" s="81"/>
      <c r="T571" s="81"/>
      <c r="U571" s="81"/>
      <c r="V571" s="81"/>
      <c r="W571" s="81"/>
    </row>
    <row r="572" spans="11:23" x14ac:dyDescent="0.25">
      <c r="K572" s="81"/>
      <c r="L572" s="81"/>
      <c r="M572" s="81"/>
      <c r="N572" s="81"/>
      <c r="O572" s="81"/>
      <c r="P572" s="81"/>
      <c r="Q572" s="81"/>
      <c r="R572" s="81"/>
      <c r="S572" s="81"/>
      <c r="T572" s="81"/>
      <c r="U572" s="81"/>
      <c r="V572" s="81"/>
      <c r="W572" s="81"/>
    </row>
    <row r="573" spans="11:23" x14ac:dyDescent="0.25">
      <c r="K573" s="81"/>
      <c r="L573" s="81"/>
      <c r="M573" s="81"/>
      <c r="N573" s="81"/>
      <c r="O573" s="81"/>
      <c r="P573" s="81"/>
      <c r="Q573" s="81"/>
      <c r="R573" s="81"/>
      <c r="S573" s="81"/>
      <c r="T573" s="81"/>
      <c r="U573" s="81"/>
      <c r="V573" s="81"/>
      <c r="W573" s="81"/>
    </row>
    <row r="574" spans="11:23" x14ac:dyDescent="0.25">
      <c r="K574" s="81"/>
      <c r="L574" s="81"/>
      <c r="M574" s="81"/>
      <c r="N574" s="81"/>
      <c r="O574" s="81"/>
      <c r="P574" s="81"/>
      <c r="Q574" s="81"/>
      <c r="R574" s="81"/>
      <c r="S574" s="81"/>
      <c r="T574" s="81"/>
      <c r="U574" s="81"/>
      <c r="V574" s="81"/>
      <c r="W574" s="81"/>
    </row>
    <row r="575" spans="11:23" x14ac:dyDescent="0.25">
      <c r="K575" s="81"/>
      <c r="L575" s="81"/>
      <c r="M575" s="81"/>
      <c r="N575" s="81"/>
      <c r="O575" s="81"/>
      <c r="P575" s="81"/>
      <c r="Q575" s="81"/>
      <c r="R575" s="81"/>
      <c r="S575" s="81"/>
      <c r="T575" s="81"/>
      <c r="U575" s="81"/>
      <c r="V575" s="81"/>
      <c r="W575" s="81"/>
    </row>
    <row r="576" spans="11:23" x14ac:dyDescent="0.25">
      <c r="K576" s="81"/>
      <c r="L576" s="81"/>
      <c r="M576" s="81"/>
      <c r="N576" s="81"/>
      <c r="O576" s="81"/>
      <c r="P576" s="81"/>
      <c r="Q576" s="81"/>
      <c r="R576" s="81"/>
      <c r="S576" s="81"/>
      <c r="T576" s="81"/>
      <c r="U576" s="81"/>
      <c r="V576" s="81"/>
      <c r="W576" s="81"/>
    </row>
    <row r="577" spans="11:23" x14ac:dyDescent="0.25">
      <c r="K577" s="81"/>
      <c r="L577" s="81"/>
      <c r="M577" s="81"/>
      <c r="N577" s="81"/>
      <c r="O577" s="81"/>
      <c r="P577" s="81"/>
      <c r="Q577" s="81"/>
      <c r="R577" s="81"/>
      <c r="S577" s="81"/>
      <c r="T577" s="81"/>
      <c r="U577" s="81"/>
      <c r="V577" s="81"/>
      <c r="W577" s="81"/>
    </row>
    <row r="578" spans="11:23" x14ac:dyDescent="0.25">
      <c r="K578" s="81"/>
      <c r="L578" s="81"/>
      <c r="M578" s="81"/>
      <c r="N578" s="81"/>
      <c r="O578" s="81"/>
      <c r="P578" s="81"/>
      <c r="Q578" s="81"/>
      <c r="R578" s="81"/>
      <c r="S578" s="81"/>
      <c r="T578" s="81"/>
      <c r="U578" s="81"/>
      <c r="V578" s="81"/>
      <c r="W578" s="81"/>
    </row>
    <row r="579" spans="11:23" x14ac:dyDescent="0.25">
      <c r="K579" s="81"/>
      <c r="L579" s="81"/>
      <c r="M579" s="81"/>
      <c r="N579" s="81"/>
      <c r="O579" s="81"/>
      <c r="P579" s="81"/>
      <c r="Q579" s="81"/>
      <c r="R579" s="81"/>
      <c r="S579" s="81"/>
      <c r="T579" s="81"/>
      <c r="U579" s="81"/>
      <c r="V579" s="81"/>
      <c r="W579" s="81"/>
    </row>
    <row r="580" spans="11:23" x14ac:dyDescent="0.25">
      <c r="K580" s="81"/>
      <c r="L580" s="81"/>
      <c r="M580" s="81"/>
      <c r="N580" s="81"/>
      <c r="O580" s="81"/>
      <c r="P580" s="81"/>
      <c r="Q580" s="81"/>
      <c r="R580" s="81"/>
      <c r="S580" s="81"/>
      <c r="T580" s="81"/>
      <c r="U580" s="81"/>
      <c r="V580" s="81"/>
      <c r="W580" s="81"/>
    </row>
    <row r="581" spans="11:23" x14ac:dyDescent="0.25">
      <c r="K581" s="81"/>
      <c r="L581" s="81"/>
      <c r="M581" s="81"/>
      <c r="N581" s="81"/>
      <c r="O581" s="81"/>
      <c r="P581" s="81"/>
      <c r="Q581" s="81"/>
      <c r="R581" s="81"/>
      <c r="S581" s="81"/>
      <c r="T581" s="81"/>
      <c r="U581" s="81"/>
      <c r="V581" s="81"/>
      <c r="W581" s="81"/>
    </row>
    <row r="582" spans="11:23" x14ac:dyDescent="0.25">
      <c r="K582" s="81"/>
      <c r="L582" s="81"/>
      <c r="M582" s="81"/>
      <c r="N582" s="81"/>
      <c r="O582" s="81"/>
      <c r="P582" s="81"/>
      <c r="Q582" s="81"/>
      <c r="R582" s="81"/>
      <c r="S582" s="81"/>
      <c r="T582" s="81"/>
      <c r="U582" s="81"/>
      <c r="V582" s="81"/>
      <c r="W582" s="81"/>
    </row>
    <row r="583" spans="11:23" x14ac:dyDescent="0.25">
      <c r="K583" s="81"/>
      <c r="L583" s="81"/>
      <c r="M583" s="81"/>
      <c r="N583" s="81"/>
      <c r="O583" s="81"/>
      <c r="P583" s="81"/>
      <c r="Q583" s="81"/>
      <c r="R583" s="81"/>
      <c r="S583" s="81"/>
      <c r="T583" s="81"/>
      <c r="U583" s="81"/>
      <c r="V583" s="81"/>
      <c r="W583" s="81"/>
    </row>
    <row r="584" spans="11:23" x14ac:dyDescent="0.25">
      <c r="K584" s="81"/>
      <c r="L584" s="81"/>
      <c r="M584" s="81"/>
      <c r="N584" s="81"/>
      <c r="O584" s="81"/>
      <c r="P584" s="81"/>
      <c r="Q584" s="81"/>
      <c r="R584" s="81"/>
      <c r="S584" s="81"/>
      <c r="T584" s="81"/>
      <c r="U584" s="81"/>
      <c r="V584" s="81"/>
      <c r="W584" s="81"/>
    </row>
    <row r="585" spans="11:23" x14ac:dyDescent="0.25">
      <c r="K585" s="81"/>
      <c r="L585" s="81"/>
      <c r="M585" s="81"/>
      <c r="N585" s="81"/>
      <c r="O585" s="81"/>
      <c r="P585" s="81"/>
      <c r="Q585" s="81"/>
      <c r="R585" s="81"/>
      <c r="S585" s="81"/>
      <c r="T585" s="81"/>
      <c r="U585" s="81"/>
      <c r="V585" s="81"/>
      <c r="W585" s="81"/>
    </row>
    <row r="586" spans="11:23" x14ac:dyDescent="0.25">
      <c r="K586" s="81"/>
      <c r="L586" s="81"/>
      <c r="M586" s="81"/>
      <c r="N586" s="81"/>
      <c r="O586" s="81"/>
      <c r="P586" s="81"/>
      <c r="Q586" s="81"/>
      <c r="R586" s="81"/>
      <c r="S586" s="81"/>
      <c r="T586" s="81"/>
      <c r="U586" s="81"/>
      <c r="V586" s="81"/>
      <c r="W586" s="81"/>
    </row>
    <row r="587" spans="11:23" x14ac:dyDescent="0.25">
      <c r="K587" s="81"/>
      <c r="L587" s="81"/>
      <c r="M587" s="81"/>
      <c r="N587" s="81"/>
      <c r="O587" s="81"/>
      <c r="P587" s="81"/>
      <c r="Q587" s="81"/>
      <c r="R587" s="81"/>
      <c r="S587" s="81"/>
      <c r="T587" s="81"/>
      <c r="U587" s="81"/>
      <c r="V587" s="81"/>
      <c r="W587" s="81"/>
    </row>
    <row r="588" spans="11:23" x14ac:dyDescent="0.25">
      <c r="K588" s="81"/>
      <c r="L588" s="81"/>
      <c r="M588" s="81"/>
      <c r="N588" s="81"/>
      <c r="O588" s="81"/>
      <c r="P588" s="81"/>
      <c r="Q588" s="81"/>
      <c r="R588" s="81"/>
      <c r="S588" s="81"/>
      <c r="T588" s="81"/>
      <c r="U588" s="81"/>
      <c r="V588" s="81"/>
      <c r="W588" s="81"/>
    </row>
    <row r="589" spans="11:23" x14ac:dyDescent="0.25">
      <c r="K589" s="81"/>
      <c r="L589" s="81"/>
      <c r="M589" s="81"/>
      <c r="N589" s="81"/>
      <c r="O589" s="81"/>
      <c r="P589" s="81"/>
      <c r="Q589" s="81"/>
      <c r="R589" s="81"/>
      <c r="S589" s="81"/>
      <c r="T589" s="81"/>
      <c r="U589" s="81"/>
      <c r="V589" s="81"/>
      <c r="W589" s="81"/>
    </row>
    <row r="590" spans="11:23" x14ac:dyDescent="0.25">
      <c r="K590" s="81"/>
      <c r="L590" s="81"/>
      <c r="M590" s="81"/>
      <c r="N590" s="81"/>
      <c r="O590" s="81"/>
      <c r="P590" s="81"/>
      <c r="Q590" s="81"/>
      <c r="R590" s="81"/>
      <c r="S590" s="81"/>
      <c r="T590" s="81"/>
      <c r="U590" s="81"/>
      <c r="V590" s="81"/>
      <c r="W590" s="81"/>
    </row>
    <row r="591" spans="11:23" x14ac:dyDescent="0.25">
      <c r="K591" s="81"/>
      <c r="L591" s="81"/>
      <c r="M591" s="81"/>
      <c r="N591" s="81"/>
      <c r="O591" s="81"/>
      <c r="P591" s="81"/>
      <c r="Q591" s="81"/>
      <c r="R591" s="81"/>
      <c r="S591" s="81"/>
      <c r="T591" s="81"/>
      <c r="U591" s="81"/>
      <c r="V591" s="81"/>
      <c r="W591" s="81"/>
    </row>
    <row r="592" spans="11:23" x14ac:dyDescent="0.25">
      <c r="K592" s="81"/>
      <c r="L592" s="81"/>
      <c r="M592" s="81"/>
      <c r="N592" s="81"/>
      <c r="O592" s="81"/>
      <c r="P592" s="81"/>
      <c r="Q592" s="81"/>
      <c r="R592" s="81"/>
      <c r="S592" s="81"/>
      <c r="T592" s="81"/>
      <c r="U592" s="81"/>
      <c r="V592" s="81"/>
      <c r="W592" s="81"/>
    </row>
    <row r="593" spans="11:23" x14ac:dyDescent="0.25">
      <c r="K593" s="81"/>
      <c r="L593" s="81"/>
      <c r="M593" s="81"/>
      <c r="N593" s="81"/>
      <c r="O593" s="81"/>
      <c r="P593" s="81"/>
      <c r="Q593" s="81"/>
      <c r="R593" s="81"/>
      <c r="S593" s="81"/>
      <c r="T593" s="81"/>
      <c r="U593" s="81"/>
      <c r="V593" s="81"/>
      <c r="W593" s="81"/>
    </row>
    <row r="594" spans="11:23" x14ac:dyDescent="0.25">
      <c r="K594" s="81"/>
      <c r="L594" s="81"/>
      <c r="M594" s="81"/>
      <c r="N594" s="81"/>
      <c r="O594" s="81"/>
      <c r="P594" s="81"/>
      <c r="Q594" s="81"/>
      <c r="R594" s="81"/>
      <c r="S594" s="81"/>
      <c r="T594" s="81"/>
      <c r="U594" s="81"/>
      <c r="V594" s="81"/>
      <c r="W594" s="81"/>
    </row>
    <row r="595" spans="11:23" x14ac:dyDescent="0.25">
      <c r="K595" s="81"/>
      <c r="L595" s="81"/>
      <c r="M595" s="81"/>
      <c r="N595" s="81"/>
      <c r="O595" s="81"/>
      <c r="P595" s="81"/>
      <c r="Q595" s="81"/>
      <c r="R595" s="81"/>
      <c r="S595" s="81"/>
      <c r="T595" s="81"/>
      <c r="U595" s="81"/>
      <c r="V595" s="81"/>
      <c r="W595" s="81"/>
    </row>
    <row r="596" spans="11:23" x14ac:dyDescent="0.25">
      <c r="K596" s="81"/>
      <c r="L596" s="81"/>
      <c r="M596" s="81"/>
      <c r="N596" s="81"/>
      <c r="O596" s="81"/>
      <c r="P596" s="81"/>
      <c r="Q596" s="81"/>
      <c r="R596" s="81"/>
      <c r="S596" s="81"/>
      <c r="T596" s="81"/>
      <c r="U596" s="81"/>
      <c r="V596" s="81"/>
      <c r="W596" s="81"/>
    </row>
    <row r="597" spans="11:23" x14ac:dyDescent="0.25">
      <c r="K597" s="81"/>
      <c r="L597" s="81"/>
      <c r="M597" s="81"/>
      <c r="N597" s="81"/>
      <c r="O597" s="81"/>
      <c r="P597" s="81"/>
      <c r="Q597" s="81"/>
      <c r="R597" s="81"/>
      <c r="S597" s="81"/>
      <c r="T597" s="81"/>
      <c r="U597" s="81"/>
      <c r="V597" s="81"/>
      <c r="W597" s="81"/>
    </row>
    <row r="598" spans="11:23" x14ac:dyDescent="0.25">
      <c r="K598" s="81"/>
      <c r="L598" s="81"/>
      <c r="M598" s="81"/>
      <c r="N598" s="81"/>
      <c r="O598" s="81"/>
      <c r="P598" s="81"/>
      <c r="Q598" s="81"/>
      <c r="R598" s="81"/>
      <c r="S598" s="81"/>
      <c r="T598" s="81"/>
      <c r="U598" s="81"/>
      <c r="V598" s="81"/>
      <c r="W598" s="81"/>
    </row>
    <row r="599" spans="11:23" x14ac:dyDescent="0.25">
      <c r="K599" s="81"/>
      <c r="L599" s="81"/>
      <c r="M599" s="81"/>
      <c r="N599" s="81"/>
      <c r="O599" s="81"/>
      <c r="P599" s="81"/>
      <c r="Q599" s="81"/>
      <c r="R599" s="81"/>
      <c r="S599" s="81"/>
      <c r="T599" s="81"/>
      <c r="U599" s="81"/>
      <c r="V599" s="81"/>
      <c r="W599" s="81"/>
    </row>
    <row r="600" spans="11:23" x14ac:dyDescent="0.25">
      <c r="K600" s="81"/>
      <c r="L600" s="81"/>
      <c r="M600" s="81"/>
      <c r="N600" s="81"/>
      <c r="O600" s="81"/>
      <c r="P600" s="81"/>
      <c r="Q600" s="81"/>
      <c r="R600" s="81"/>
      <c r="S600" s="81"/>
      <c r="T600" s="81"/>
      <c r="U600" s="81"/>
      <c r="V600" s="81"/>
      <c r="W600" s="81"/>
    </row>
    <row r="601" spans="11:23" x14ac:dyDescent="0.25">
      <c r="K601" s="81"/>
      <c r="L601" s="81"/>
      <c r="M601" s="81"/>
      <c r="N601" s="81"/>
      <c r="O601" s="81"/>
      <c r="P601" s="81"/>
      <c r="Q601" s="81"/>
      <c r="R601" s="81"/>
      <c r="S601" s="81"/>
      <c r="T601" s="81"/>
      <c r="U601" s="81"/>
      <c r="V601" s="81"/>
      <c r="W601" s="81"/>
    </row>
    <row r="602" spans="11:23" x14ac:dyDescent="0.25">
      <c r="K602" s="81"/>
      <c r="L602" s="81"/>
      <c r="M602" s="81"/>
      <c r="N602" s="81"/>
      <c r="O602" s="81"/>
      <c r="P602" s="81"/>
      <c r="Q602" s="81"/>
      <c r="R602" s="81"/>
      <c r="S602" s="81"/>
      <c r="T602" s="81"/>
      <c r="U602" s="81"/>
      <c r="V602" s="81"/>
      <c r="W602" s="81"/>
    </row>
    <row r="603" spans="11:23" x14ac:dyDescent="0.25">
      <c r="K603" s="81"/>
      <c r="L603" s="81"/>
      <c r="M603" s="81"/>
      <c r="N603" s="81"/>
      <c r="O603" s="81"/>
      <c r="P603" s="81"/>
      <c r="Q603" s="81"/>
      <c r="R603" s="81"/>
      <c r="S603" s="81"/>
      <c r="T603" s="81"/>
      <c r="U603" s="81"/>
      <c r="V603" s="81"/>
      <c r="W603" s="81"/>
    </row>
    <row r="604" spans="11:23" x14ac:dyDescent="0.25">
      <c r="K604" s="81"/>
      <c r="L604" s="81"/>
      <c r="M604" s="81"/>
      <c r="N604" s="81"/>
      <c r="O604" s="81"/>
      <c r="P604" s="81"/>
      <c r="Q604" s="81"/>
      <c r="R604" s="81"/>
      <c r="S604" s="81"/>
      <c r="T604" s="81"/>
      <c r="U604" s="81"/>
      <c r="V604" s="81"/>
      <c r="W604" s="81"/>
    </row>
    <row r="605" spans="11:23" x14ac:dyDescent="0.25">
      <c r="K605" s="81"/>
      <c r="L605" s="81"/>
      <c r="M605" s="81"/>
      <c r="N605" s="81"/>
      <c r="O605" s="81"/>
      <c r="P605" s="81"/>
      <c r="Q605" s="81"/>
      <c r="R605" s="81"/>
      <c r="S605" s="81"/>
      <c r="T605" s="81"/>
      <c r="U605" s="81"/>
      <c r="V605" s="81"/>
      <c r="W605" s="81"/>
    </row>
    <row r="606" spans="11:23" x14ac:dyDescent="0.25">
      <c r="K606" s="81"/>
      <c r="L606" s="81"/>
      <c r="M606" s="81"/>
      <c r="N606" s="81"/>
      <c r="O606" s="81"/>
      <c r="P606" s="81"/>
      <c r="Q606" s="81"/>
      <c r="R606" s="81"/>
      <c r="S606" s="81"/>
      <c r="T606" s="81"/>
      <c r="U606" s="81"/>
      <c r="V606" s="81"/>
      <c r="W606" s="81"/>
    </row>
    <row r="607" spans="11:23" x14ac:dyDescent="0.25">
      <c r="K607" s="81"/>
      <c r="L607" s="81"/>
      <c r="M607" s="81"/>
      <c r="N607" s="81"/>
      <c r="O607" s="81"/>
      <c r="P607" s="81"/>
      <c r="Q607" s="81"/>
      <c r="R607" s="81"/>
      <c r="S607" s="81"/>
      <c r="T607" s="81"/>
      <c r="U607" s="81"/>
      <c r="V607" s="81"/>
      <c r="W607" s="81"/>
    </row>
    <row r="608" spans="11:23" x14ac:dyDescent="0.25">
      <c r="K608" s="81"/>
      <c r="L608" s="81"/>
      <c r="M608" s="81"/>
      <c r="N608" s="81"/>
      <c r="O608" s="81"/>
      <c r="P608" s="81"/>
      <c r="Q608" s="81"/>
      <c r="R608" s="81"/>
      <c r="S608" s="81"/>
      <c r="T608" s="81"/>
      <c r="U608" s="81"/>
      <c r="V608" s="81"/>
      <c r="W608" s="81"/>
    </row>
    <row r="609" spans="11:23" x14ac:dyDescent="0.25">
      <c r="K609" s="81"/>
      <c r="L609" s="81"/>
      <c r="M609" s="81"/>
      <c r="N609" s="81"/>
      <c r="O609" s="81"/>
      <c r="P609" s="81"/>
      <c r="Q609" s="81"/>
      <c r="R609" s="81"/>
      <c r="S609" s="81"/>
      <c r="T609" s="81"/>
      <c r="U609" s="81"/>
      <c r="V609" s="81"/>
      <c r="W609" s="81"/>
    </row>
    <row r="610" spans="11:23" x14ac:dyDescent="0.25">
      <c r="K610" s="81"/>
      <c r="L610" s="81"/>
      <c r="M610" s="81"/>
      <c r="N610" s="81"/>
      <c r="O610" s="81"/>
      <c r="P610" s="81"/>
      <c r="Q610" s="81"/>
      <c r="R610" s="81"/>
      <c r="S610" s="81"/>
      <c r="T610" s="81"/>
      <c r="U610" s="81"/>
      <c r="V610" s="81"/>
      <c r="W610" s="81"/>
    </row>
    <row r="611" spans="11:23" x14ac:dyDescent="0.25">
      <c r="K611" s="81"/>
      <c r="L611" s="81"/>
      <c r="M611" s="81"/>
      <c r="N611" s="81"/>
      <c r="O611" s="81"/>
      <c r="P611" s="81"/>
      <c r="Q611" s="81"/>
      <c r="R611" s="81"/>
      <c r="S611" s="81"/>
      <c r="T611" s="81"/>
      <c r="U611" s="81"/>
      <c r="V611" s="81"/>
      <c r="W611" s="81"/>
    </row>
    <row r="612" spans="11:23" x14ac:dyDescent="0.25">
      <c r="K612" s="81"/>
      <c r="L612" s="81"/>
      <c r="M612" s="81"/>
      <c r="N612" s="81"/>
      <c r="O612" s="81"/>
      <c r="P612" s="81"/>
      <c r="Q612" s="81"/>
      <c r="R612" s="81"/>
      <c r="S612" s="81"/>
      <c r="T612" s="81"/>
      <c r="U612" s="81"/>
      <c r="V612" s="81"/>
      <c r="W612" s="81"/>
    </row>
    <row r="613" spans="11:23" x14ac:dyDescent="0.25">
      <c r="K613" s="81"/>
      <c r="L613" s="81"/>
      <c r="M613" s="81"/>
      <c r="N613" s="81"/>
      <c r="O613" s="81"/>
      <c r="P613" s="81"/>
      <c r="Q613" s="81"/>
      <c r="R613" s="81"/>
      <c r="S613" s="81"/>
      <c r="T613" s="81"/>
      <c r="U613" s="81"/>
      <c r="V613" s="81"/>
      <c r="W613" s="81"/>
    </row>
    <row r="614" spans="11:23" x14ac:dyDescent="0.25">
      <c r="K614" s="81"/>
      <c r="L614" s="81"/>
      <c r="M614" s="81"/>
      <c r="N614" s="81"/>
      <c r="O614" s="81"/>
      <c r="P614" s="81"/>
      <c r="Q614" s="81"/>
      <c r="R614" s="81"/>
      <c r="S614" s="81"/>
      <c r="T614" s="81"/>
      <c r="U614" s="81"/>
      <c r="V614" s="81"/>
      <c r="W614" s="81"/>
    </row>
    <row r="615" spans="11:23" x14ac:dyDescent="0.25">
      <c r="K615" s="81"/>
      <c r="L615" s="81"/>
      <c r="M615" s="81"/>
      <c r="N615" s="81"/>
      <c r="O615" s="81"/>
      <c r="P615" s="81"/>
      <c r="Q615" s="81"/>
      <c r="R615" s="81"/>
      <c r="S615" s="81"/>
      <c r="T615" s="81"/>
      <c r="U615" s="81"/>
      <c r="V615" s="81"/>
      <c r="W615" s="81"/>
    </row>
    <row r="616" spans="11:23" x14ac:dyDescent="0.25">
      <c r="K616" s="81"/>
      <c r="L616" s="81"/>
      <c r="M616" s="81"/>
      <c r="N616" s="81"/>
      <c r="O616" s="81"/>
      <c r="P616" s="81"/>
      <c r="Q616" s="81"/>
      <c r="R616" s="81"/>
      <c r="S616" s="81"/>
      <c r="T616" s="81"/>
      <c r="U616" s="81"/>
      <c r="V616" s="81"/>
      <c r="W616" s="81"/>
    </row>
    <row r="617" spans="11:23" x14ac:dyDescent="0.25">
      <c r="K617" s="81"/>
      <c r="L617" s="81"/>
      <c r="M617" s="81"/>
      <c r="N617" s="81"/>
      <c r="O617" s="81"/>
      <c r="P617" s="81"/>
      <c r="Q617" s="81"/>
      <c r="R617" s="81"/>
      <c r="S617" s="81"/>
      <c r="T617" s="81"/>
      <c r="U617" s="81"/>
      <c r="V617" s="81"/>
      <c r="W617" s="81"/>
    </row>
    <row r="618" spans="11:23" x14ac:dyDescent="0.25">
      <c r="K618" s="81"/>
      <c r="L618" s="81"/>
      <c r="M618" s="81"/>
      <c r="N618" s="81"/>
      <c r="O618" s="81"/>
      <c r="P618" s="81"/>
      <c r="Q618" s="81"/>
      <c r="R618" s="81"/>
      <c r="S618" s="81"/>
      <c r="T618" s="81"/>
      <c r="U618" s="81"/>
      <c r="V618" s="81"/>
      <c r="W618" s="81"/>
    </row>
    <row r="619" spans="11:23" x14ac:dyDescent="0.25">
      <c r="K619" s="81"/>
      <c r="L619" s="81"/>
      <c r="M619" s="81"/>
      <c r="N619" s="81"/>
      <c r="O619" s="81"/>
      <c r="P619" s="81"/>
      <c r="Q619" s="81"/>
      <c r="R619" s="81"/>
      <c r="S619" s="81"/>
      <c r="T619" s="81"/>
      <c r="U619" s="81"/>
      <c r="V619" s="81"/>
      <c r="W619" s="81"/>
    </row>
    <row r="620" spans="11:23" x14ac:dyDescent="0.25">
      <c r="K620" s="81"/>
      <c r="L620" s="81"/>
      <c r="M620" s="81"/>
      <c r="N620" s="81"/>
      <c r="O620" s="81"/>
      <c r="P620" s="81"/>
      <c r="Q620" s="81"/>
      <c r="R620" s="81"/>
      <c r="S620" s="81"/>
      <c r="T620" s="81"/>
      <c r="U620" s="81"/>
      <c r="V620" s="81"/>
      <c r="W620" s="81"/>
    </row>
    <row r="621" spans="11:23" x14ac:dyDescent="0.25">
      <c r="K621" s="81"/>
      <c r="L621" s="81"/>
      <c r="M621" s="81"/>
      <c r="N621" s="81"/>
      <c r="O621" s="81"/>
      <c r="P621" s="81"/>
      <c r="Q621" s="81"/>
      <c r="R621" s="81"/>
      <c r="S621" s="81"/>
      <c r="T621" s="81"/>
      <c r="U621" s="81"/>
      <c r="V621" s="81"/>
      <c r="W621" s="81"/>
    </row>
    <row r="622" spans="11:23" x14ac:dyDescent="0.25">
      <c r="K622" s="81"/>
      <c r="L622" s="81"/>
      <c r="M622" s="81"/>
      <c r="N622" s="81"/>
      <c r="O622" s="81"/>
      <c r="P622" s="81"/>
      <c r="Q622" s="81"/>
      <c r="R622" s="81"/>
      <c r="S622" s="81"/>
      <c r="T622" s="81"/>
      <c r="U622" s="81"/>
      <c r="V622" s="81"/>
      <c r="W622" s="81"/>
    </row>
    <row r="623" spans="11:23" x14ac:dyDescent="0.25">
      <c r="K623" s="81"/>
      <c r="L623" s="81"/>
      <c r="M623" s="81"/>
      <c r="N623" s="81"/>
      <c r="O623" s="81"/>
      <c r="P623" s="81"/>
      <c r="Q623" s="81"/>
      <c r="R623" s="81"/>
      <c r="S623" s="81"/>
      <c r="T623" s="81"/>
      <c r="U623" s="81"/>
      <c r="V623" s="81"/>
      <c r="W623" s="81"/>
    </row>
    <row r="624" spans="11:23" x14ac:dyDescent="0.25">
      <c r="K624" s="81"/>
      <c r="L624" s="81"/>
      <c r="M624" s="81"/>
      <c r="N624" s="81"/>
      <c r="O624" s="81"/>
      <c r="P624" s="81"/>
      <c r="Q624" s="81"/>
      <c r="R624" s="81"/>
      <c r="S624" s="81"/>
      <c r="T624" s="81"/>
      <c r="U624" s="81"/>
      <c r="V624" s="81"/>
      <c r="W624" s="81"/>
    </row>
    <row r="625" spans="11:23" x14ac:dyDescent="0.25">
      <c r="K625" s="81"/>
      <c r="L625" s="81"/>
      <c r="M625" s="81"/>
      <c r="N625" s="81"/>
      <c r="O625" s="81"/>
      <c r="P625" s="81"/>
      <c r="Q625" s="81"/>
      <c r="R625" s="81"/>
      <c r="S625" s="81"/>
      <c r="T625" s="81"/>
      <c r="U625" s="81"/>
      <c r="V625" s="81"/>
      <c r="W625" s="81"/>
    </row>
    <row r="626" spans="11:23" x14ac:dyDescent="0.25">
      <c r="K626" s="81"/>
      <c r="L626" s="81"/>
      <c r="M626" s="81"/>
      <c r="N626" s="81"/>
      <c r="O626" s="81"/>
      <c r="P626" s="81"/>
      <c r="Q626" s="81"/>
      <c r="R626" s="81"/>
      <c r="S626" s="81"/>
      <c r="T626" s="81"/>
      <c r="U626" s="81"/>
      <c r="V626" s="81"/>
      <c r="W626" s="81"/>
    </row>
    <row r="627" spans="11:23" x14ac:dyDescent="0.25">
      <c r="K627" s="81"/>
      <c r="L627" s="81"/>
      <c r="M627" s="81"/>
      <c r="N627" s="81"/>
      <c r="O627" s="81"/>
      <c r="P627" s="81"/>
      <c r="Q627" s="81"/>
      <c r="R627" s="81"/>
      <c r="S627" s="81"/>
      <c r="T627" s="81"/>
      <c r="U627" s="81"/>
      <c r="V627" s="81"/>
      <c r="W627" s="81"/>
    </row>
    <row r="628" spans="11:23" x14ac:dyDescent="0.25">
      <c r="K628" s="81"/>
      <c r="L628" s="81"/>
      <c r="M628" s="81"/>
      <c r="N628" s="81"/>
      <c r="O628" s="81"/>
      <c r="P628" s="81"/>
      <c r="Q628" s="81"/>
      <c r="R628" s="81"/>
      <c r="S628" s="81"/>
      <c r="T628" s="81"/>
      <c r="U628" s="81"/>
      <c r="V628" s="81"/>
      <c r="W628" s="81"/>
    </row>
    <row r="629" spans="11:23" x14ac:dyDescent="0.25">
      <c r="K629" s="81"/>
      <c r="L629" s="81"/>
      <c r="M629" s="81"/>
      <c r="N629" s="81"/>
      <c r="O629" s="81"/>
      <c r="P629" s="81"/>
      <c r="Q629" s="81"/>
      <c r="R629" s="81"/>
      <c r="S629" s="81"/>
      <c r="T629" s="81"/>
      <c r="U629" s="81"/>
      <c r="V629" s="81"/>
      <c r="W629" s="81"/>
    </row>
    <row r="630" spans="11:23" x14ac:dyDescent="0.25">
      <c r="K630" s="81"/>
      <c r="L630" s="81"/>
      <c r="M630" s="81"/>
      <c r="N630" s="81"/>
      <c r="O630" s="81"/>
      <c r="P630" s="81"/>
      <c r="Q630" s="81"/>
      <c r="R630" s="81"/>
      <c r="S630" s="81"/>
      <c r="T630" s="81"/>
      <c r="U630" s="81"/>
      <c r="V630" s="81"/>
      <c r="W630" s="81"/>
    </row>
    <row r="631" spans="11:23" x14ac:dyDescent="0.25">
      <c r="K631" s="81"/>
      <c r="L631" s="81"/>
      <c r="M631" s="81"/>
      <c r="N631" s="81"/>
      <c r="O631" s="81"/>
      <c r="P631" s="81"/>
      <c r="Q631" s="81"/>
      <c r="R631" s="81"/>
      <c r="S631" s="81"/>
      <c r="T631" s="81"/>
      <c r="U631" s="81"/>
      <c r="V631" s="81"/>
      <c r="W631" s="81"/>
    </row>
    <row r="632" spans="11:23" x14ac:dyDescent="0.25">
      <c r="K632" s="81"/>
      <c r="L632" s="81"/>
      <c r="M632" s="81"/>
      <c r="N632" s="81"/>
      <c r="O632" s="81"/>
      <c r="P632" s="81"/>
      <c r="Q632" s="81"/>
      <c r="R632" s="81"/>
      <c r="S632" s="81"/>
      <c r="T632" s="81"/>
      <c r="U632" s="81"/>
      <c r="V632" s="81"/>
      <c r="W632" s="81"/>
    </row>
    <row r="633" spans="11:23" x14ac:dyDescent="0.25">
      <c r="K633" s="81"/>
      <c r="L633" s="81"/>
      <c r="M633" s="81"/>
      <c r="N633" s="81"/>
      <c r="O633" s="81"/>
      <c r="P633" s="81"/>
      <c r="Q633" s="81"/>
      <c r="R633" s="81"/>
      <c r="S633" s="81"/>
      <c r="T633" s="81"/>
      <c r="U633" s="81"/>
      <c r="V633" s="81"/>
      <c r="W633" s="81"/>
    </row>
    <row r="634" spans="11:23" x14ac:dyDescent="0.25">
      <c r="K634" s="81"/>
      <c r="L634" s="81"/>
      <c r="M634" s="81"/>
      <c r="N634" s="81"/>
      <c r="O634" s="81"/>
      <c r="P634" s="81"/>
      <c r="Q634" s="81"/>
      <c r="R634" s="81"/>
      <c r="S634" s="81"/>
      <c r="T634" s="81"/>
      <c r="U634" s="81"/>
      <c r="V634" s="81"/>
      <c r="W634" s="81"/>
    </row>
    <row r="635" spans="11:23" x14ac:dyDescent="0.25">
      <c r="K635" s="81"/>
      <c r="L635" s="81"/>
      <c r="M635" s="81"/>
      <c r="N635" s="81"/>
      <c r="O635" s="81"/>
      <c r="P635" s="81"/>
      <c r="Q635" s="81"/>
      <c r="R635" s="81"/>
      <c r="S635" s="81"/>
      <c r="T635" s="81"/>
      <c r="U635" s="81"/>
      <c r="V635" s="81"/>
      <c r="W635" s="81"/>
    </row>
    <row r="636" spans="11:23" x14ac:dyDescent="0.25">
      <c r="K636" s="81"/>
      <c r="L636" s="81"/>
      <c r="M636" s="81"/>
      <c r="N636" s="81"/>
      <c r="O636" s="81"/>
      <c r="P636" s="81"/>
      <c r="Q636" s="81"/>
      <c r="R636" s="81"/>
      <c r="S636" s="81"/>
      <c r="T636" s="81"/>
      <c r="U636" s="81"/>
      <c r="V636" s="81"/>
      <c r="W636" s="81"/>
    </row>
    <row r="637" spans="11:23" x14ac:dyDescent="0.25">
      <c r="K637" s="81"/>
      <c r="L637" s="81"/>
      <c r="M637" s="81"/>
      <c r="N637" s="81"/>
      <c r="O637" s="81"/>
      <c r="P637" s="81"/>
      <c r="Q637" s="81"/>
      <c r="R637" s="81"/>
      <c r="S637" s="81"/>
      <c r="T637" s="81"/>
      <c r="U637" s="81"/>
      <c r="V637" s="81"/>
      <c r="W637" s="81"/>
    </row>
    <row r="638" spans="11:23" x14ac:dyDescent="0.25">
      <c r="K638" s="81"/>
      <c r="L638" s="81"/>
      <c r="M638" s="81"/>
      <c r="N638" s="81"/>
      <c r="O638" s="81"/>
      <c r="P638" s="81"/>
      <c r="Q638" s="81"/>
      <c r="R638" s="81"/>
      <c r="S638" s="81"/>
      <c r="T638" s="81"/>
      <c r="U638" s="81"/>
      <c r="V638" s="81"/>
      <c r="W638" s="81"/>
    </row>
    <row r="639" spans="11:23" x14ac:dyDescent="0.25">
      <c r="K639" s="81"/>
      <c r="L639" s="81"/>
      <c r="M639" s="81"/>
      <c r="N639" s="81"/>
      <c r="O639" s="81"/>
      <c r="P639" s="81"/>
      <c r="Q639" s="81"/>
      <c r="R639" s="81"/>
      <c r="S639" s="81"/>
      <c r="T639" s="81"/>
      <c r="U639" s="81"/>
      <c r="V639" s="81"/>
      <c r="W639" s="81"/>
    </row>
    <row r="640" spans="11:23" x14ac:dyDescent="0.25">
      <c r="K640" s="81"/>
      <c r="L640" s="81"/>
      <c r="M640" s="81"/>
      <c r="N640" s="81"/>
      <c r="O640" s="81"/>
      <c r="P640" s="81"/>
      <c r="Q640" s="81"/>
      <c r="R640" s="81"/>
      <c r="S640" s="81"/>
      <c r="T640" s="81"/>
      <c r="U640" s="81"/>
      <c r="V640" s="81"/>
      <c r="W640" s="81"/>
    </row>
    <row r="641" spans="11:23" x14ac:dyDescent="0.25">
      <c r="K641" s="81"/>
      <c r="L641" s="81"/>
      <c r="M641" s="81"/>
      <c r="N641" s="81"/>
      <c r="O641" s="81"/>
      <c r="P641" s="81"/>
      <c r="Q641" s="81"/>
      <c r="R641" s="81"/>
      <c r="S641" s="81"/>
      <c r="T641" s="81"/>
      <c r="U641" s="81"/>
      <c r="V641" s="81"/>
      <c r="W641" s="81"/>
    </row>
    <row r="642" spans="11:23" x14ac:dyDescent="0.25">
      <c r="K642" s="81"/>
      <c r="L642" s="81"/>
      <c r="M642" s="81"/>
      <c r="N642" s="81"/>
      <c r="O642" s="81"/>
      <c r="P642" s="81"/>
      <c r="Q642" s="81"/>
      <c r="R642" s="81"/>
      <c r="S642" s="81"/>
      <c r="T642" s="81"/>
      <c r="U642" s="81"/>
      <c r="V642" s="81"/>
      <c r="W642" s="81"/>
    </row>
    <row r="643" spans="11:23" x14ac:dyDescent="0.25">
      <c r="K643" s="81"/>
      <c r="L643" s="81"/>
      <c r="M643" s="81"/>
      <c r="N643" s="81"/>
      <c r="O643" s="81"/>
      <c r="P643" s="81"/>
      <c r="Q643" s="81"/>
      <c r="R643" s="81"/>
      <c r="S643" s="81"/>
      <c r="T643" s="81"/>
      <c r="U643" s="81"/>
      <c r="V643" s="81"/>
      <c r="W643" s="81"/>
    </row>
    <row r="644" spans="11:23" x14ac:dyDescent="0.25">
      <c r="K644" s="81"/>
      <c r="L644" s="81"/>
      <c r="M644" s="81"/>
      <c r="N644" s="81"/>
      <c r="O644" s="81"/>
      <c r="P644" s="81"/>
      <c r="Q644" s="81"/>
      <c r="R644" s="81"/>
      <c r="S644" s="81"/>
      <c r="T644" s="81"/>
      <c r="U644" s="81"/>
      <c r="V644" s="81"/>
      <c r="W644" s="81"/>
    </row>
    <row r="645" spans="11:23" x14ac:dyDescent="0.25">
      <c r="K645" s="81"/>
      <c r="L645" s="81"/>
      <c r="M645" s="81"/>
      <c r="N645" s="81"/>
      <c r="O645" s="81"/>
      <c r="P645" s="81"/>
      <c r="Q645" s="81"/>
      <c r="R645" s="81"/>
      <c r="S645" s="81"/>
      <c r="T645" s="81"/>
      <c r="U645" s="81"/>
      <c r="V645" s="81"/>
      <c r="W645" s="81"/>
    </row>
    <row r="646" spans="11:23" x14ac:dyDescent="0.25">
      <c r="K646" s="81"/>
      <c r="L646" s="81"/>
      <c r="M646" s="81"/>
      <c r="N646" s="81"/>
      <c r="O646" s="81"/>
      <c r="P646" s="81"/>
      <c r="Q646" s="81"/>
      <c r="R646" s="81"/>
      <c r="S646" s="81"/>
      <c r="T646" s="81"/>
      <c r="U646" s="81"/>
      <c r="V646" s="81"/>
      <c r="W646" s="81"/>
    </row>
    <row r="647" spans="11:23" x14ac:dyDescent="0.25">
      <c r="K647" s="81"/>
      <c r="L647" s="81"/>
      <c r="M647" s="81"/>
      <c r="N647" s="81"/>
      <c r="O647" s="81"/>
      <c r="P647" s="81"/>
      <c r="Q647" s="81"/>
      <c r="R647" s="81"/>
      <c r="S647" s="81"/>
      <c r="T647" s="81"/>
      <c r="U647" s="81"/>
      <c r="V647" s="81"/>
      <c r="W647" s="81"/>
    </row>
    <row r="648" spans="11:23" x14ac:dyDescent="0.25">
      <c r="K648" s="81"/>
      <c r="L648" s="81"/>
      <c r="M648" s="81"/>
      <c r="N648" s="81"/>
      <c r="O648" s="81"/>
      <c r="P648" s="81"/>
      <c r="Q648" s="81"/>
      <c r="R648" s="81"/>
      <c r="S648" s="81"/>
      <c r="T648" s="81"/>
      <c r="U648" s="81"/>
      <c r="V648" s="81"/>
      <c r="W648" s="81"/>
    </row>
    <row r="649" spans="11:23" x14ac:dyDescent="0.25">
      <c r="K649" s="81"/>
      <c r="L649" s="81"/>
      <c r="M649" s="81"/>
      <c r="N649" s="81"/>
      <c r="O649" s="81"/>
      <c r="P649" s="81"/>
      <c r="Q649" s="81"/>
      <c r="R649" s="81"/>
      <c r="S649" s="81"/>
      <c r="T649" s="81"/>
      <c r="U649" s="81"/>
      <c r="V649" s="81"/>
      <c r="W649" s="81"/>
    </row>
    <row r="650" spans="11:23" x14ac:dyDescent="0.25">
      <c r="K650" s="81"/>
      <c r="L650" s="81"/>
      <c r="M650" s="81"/>
      <c r="N650" s="81"/>
      <c r="O650" s="81"/>
      <c r="P650" s="81"/>
      <c r="Q650" s="81"/>
      <c r="R650" s="81"/>
      <c r="S650" s="81"/>
      <c r="T650" s="81"/>
      <c r="U650" s="81"/>
      <c r="V650" s="81"/>
      <c r="W650" s="81"/>
    </row>
    <row r="651" spans="11:23" x14ac:dyDescent="0.25">
      <c r="K651" s="81"/>
      <c r="L651" s="81"/>
      <c r="M651" s="81"/>
      <c r="N651" s="81"/>
      <c r="O651" s="81"/>
      <c r="P651" s="81"/>
      <c r="Q651" s="81"/>
      <c r="R651" s="81"/>
      <c r="S651" s="81"/>
      <c r="T651" s="81"/>
      <c r="U651" s="81"/>
      <c r="V651" s="81"/>
      <c r="W651" s="81"/>
    </row>
    <row r="652" spans="11:23" x14ac:dyDescent="0.25">
      <c r="K652" s="81"/>
      <c r="L652" s="81"/>
      <c r="M652" s="81"/>
      <c r="N652" s="81"/>
      <c r="O652" s="81"/>
      <c r="P652" s="81"/>
      <c r="Q652" s="81"/>
      <c r="R652" s="81"/>
      <c r="S652" s="81"/>
      <c r="T652" s="81"/>
      <c r="U652" s="81"/>
      <c r="V652" s="81"/>
      <c r="W652" s="81"/>
    </row>
    <row r="653" spans="11:23" x14ac:dyDescent="0.25">
      <c r="K653" s="81"/>
      <c r="L653" s="81"/>
      <c r="M653" s="81"/>
      <c r="N653" s="81"/>
      <c r="O653" s="81"/>
      <c r="P653" s="81"/>
      <c r="Q653" s="81"/>
      <c r="R653" s="81"/>
      <c r="S653" s="81"/>
      <c r="T653" s="81"/>
      <c r="U653" s="81"/>
      <c r="V653" s="81"/>
      <c r="W653" s="81"/>
    </row>
    <row r="654" spans="11:23" x14ac:dyDescent="0.25">
      <c r="K654" s="81"/>
      <c r="L654" s="81"/>
      <c r="M654" s="81"/>
      <c r="N654" s="81"/>
      <c r="O654" s="81"/>
      <c r="P654" s="81"/>
      <c r="Q654" s="81"/>
      <c r="R654" s="81"/>
      <c r="S654" s="81"/>
      <c r="T654" s="81"/>
      <c r="U654" s="81"/>
      <c r="V654" s="81"/>
      <c r="W654" s="81"/>
    </row>
    <row r="655" spans="11:23" x14ac:dyDescent="0.25">
      <c r="K655" s="81"/>
      <c r="L655" s="81"/>
      <c r="M655" s="81"/>
      <c r="N655" s="81"/>
      <c r="O655" s="81"/>
      <c r="P655" s="81"/>
      <c r="Q655" s="81"/>
      <c r="R655" s="81"/>
      <c r="S655" s="81"/>
      <c r="T655" s="81"/>
      <c r="U655" s="81"/>
      <c r="V655" s="81"/>
      <c r="W655" s="81"/>
    </row>
    <row r="656" spans="11:23" x14ac:dyDescent="0.25">
      <c r="K656" s="81"/>
      <c r="L656" s="81"/>
      <c r="M656" s="81"/>
      <c r="N656" s="81"/>
      <c r="O656" s="81"/>
      <c r="P656" s="81"/>
      <c r="Q656" s="81"/>
      <c r="R656" s="81"/>
      <c r="S656" s="81"/>
      <c r="T656" s="81"/>
      <c r="U656" s="81"/>
      <c r="V656" s="81"/>
      <c r="W656" s="81"/>
    </row>
    <row r="657" spans="11:23" x14ac:dyDescent="0.25">
      <c r="K657" s="81"/>
      <c r="L657" s="81"/>
      <c r="M657" s="81"/>
      <c r="N657" s="81"/>
      <c r="O657" s="81"/>
      <c r="P657" s="81"/>
      <c r="Q657" s="81"/>
      <c r="R657" s="81"/>
      <c r="S657" s="81"/>
      <c r="T657" s="81"/>
      <c r="U657" s="81"/>
      <c r="V657" s="81"/>
      <c r="W657" s="81"/>
    </row>
    <row r="658" spans="11:23" x14ac:dyDescent="0.25">
      <c r="K658" s="81"/>
      <c r="L658" s="81"/>
      <c r="M658" s="81"/>
      <c r="N658" s="81"/>
      <c r="O658" s="81"/>
      <c r="P658" s="81"/>
      <c r="Q658" s="81"/>
      <c r="R658" s="81"/>
      <c r="S658" s="81"/>
      <c r="T658" s="81"/>
      <c r="U658" s="81"/>
      <c r="V658" s="81"/>
      <c r="W658" s="81"/>
    </row>
    <row r="659" spans="11:23" x14ac:dyDescent="0.25">
      <c r="K659" s="81"/>
      <c r="L659" s="81"/>
      <c r="M659" s="81"/>
      <c r="N659" s="81"/>
      <c r="O659" s="81"/>
      <c r="P659" s="81"/>
      <c r="Q659" s="81"/>
      <c r="R659" s="81"/>
      <c r="S659" s="81"/>
      <c r="T659" s="81"/>
      <c r="U659" s="81"/>
      <c r="V659" s="81"/>
      <c r="W659" s="81"/>
    </row>
    <row r="660" spans="11:23" x14ac:dyDescent="0.25">
      <c r="K660" s="81"/>
      <c r="L660" s="81"/>
      <c r="M660" s="81"/>
      <c r="N660" s="81"/>
      <c r="O660" s="81"/>
      <c r="P660" s="81"/>
      <c r="Q660" s="81"/>
      <c r="R660" s="81"/>
      <c r="S660" s="81"/>
      <c r="T660" s="81"/>
      <c r="U660" s="81"/>
      <c r="V660" s="81"/>
      <c r="W660" s="81"/>
    </row>
    <row r="661" spans="11:23" x14ac:dyDescent="0.25">
      <c r="K661" s="81"/>
      <c r="L661" s="81"/>
      <c r="M661" s="81"/>
      <c r="N661" s="81"/>
      <c r="O661" s="81"/>
      <c r="P661" s="81"/>
      <c r="Q661" s="81"/>
      <c r="R661" s="81"/>
      <c r="S661" s="81"/>
      <c r="T661" s="81"/>
      <c r="U661" s="81"/>
      <c r="V661" s="81"/>
      <c r="W661" s="81"/>
    </row>
    <row r="662" spans="11:23" x14ac:dyDescent="0.25">
      <c r="K662" s="81"/>
      <c r="L662" s="81"/>
      <c r="M662" s="81"/>
      <c r="N662" s="81"/>
      <c r="O662" s="81"/>
      <c r="P662" s="81"/>
      <c r="Q662" s="81"/>
      <c r="R662" s="81"/>
      <c r="S662" s="81"/>
      <c r="T662" s="81"/>
      <c r="U662" s="81"/>
      <c r="V662" s="81"/>
      <c r="W662" s="81"/>
    </row>
    <row r="663" spans="11:23" x14ac:dyDescent="0.25">
      <c r="K663" s="81"/>
      <c r="L663" s="81"/>
      <c r="M663" s="81"/>
      <c r="N663" s="81"/>
      <c r="O663" s="81"/>
      <c r="P663" s="81"/>
      <c r="Q663" s="81"/>
      <c r="R663" s="81"/>
      <c r="S663" s="81"/>
      <c r="T663" s="81"/>
      <c r="U663" s="81"/>
      <c r="V663" s="81"/>
      <c r="W663" s="81"/>
    </row>
    <row r="664" spans="11:23" x14ac:dyDescent="0.25">
      <c r="K664" s="81"/>
      <c r="L664" s="81"/>
      <c r="M664" s="81"/>
      <c r="N664" s="81"/>
      <c r="O664" s="81"/>
      <c r="P664" s="81"/>
      <c r="Q664" s="81"/>
      <c r="R664" s="81"/>
      <c r="S664" s="81"/>
      <c r="T664" s="81"/>
      <c r="U664" s="81"/>
      <c r="V664" s="81"/>
      <c r="W664" s="81"/>
    </row>
    <row r="665" spans="11:23" x14ac:dyDescent="0.25">
      <c r="K665" s="81"/>
      <c r="L665" s="81"/>
      <c r="M665" s="81"/>
      <c r="N665" s="81"/>
      <c r="O665" s="81"/>
      <c r="P665" s="81"/>
      <c r="Q665" s="81"/>
      <c r="R665" s="81"/>
      <c r="S665" s="81"/>
      <c r="T665" s="81"/>
      <c r="U665" s="81"/>
      <c r="V665" s="81"/>
      <c r="W665" s="81"/>
    </row>
    <row r="666" spans="11:23" x14ac:dyDescent="0.25">
      <c r="K666" s="81"/>
      <c r="L666" s="81"/>
      <c r="M666" s="81"/>
      <c r="N666" s="81"/>
      <c r="O666" s="81"/>
      <c r="P666" s="81"/>
      <c r="Q666" s="81"/>
      <c r="R666" s="81"/>
      <c r="S666" s="81"/>
      <c r="T666" s="81"/>
      <c r="U666" s="81"/>
      <c r="V666" s="81"/>
      <c r="W666" s="81"/>
    </row>
    <row r="667" spans="11:23" x14ac:dyDescent="0.25">
      <c r="K667" s="81"/>
      <c r="L667" s="81"/>
      <c r="M667" s="81"/>
      <c r="N667" s="81"/>
      <c r="O667" s="81"/>
      <c r="P667" s="81"/>
      <c r="Q667" s="81"/>
      <c r="R667" s="81"/>
      <c r="S667" s="81"/>
      <c r="T667" s="81"/>
      <c r="U667" s="81"/>
      <c r="V667" s="81"/>
      <c r="W667" s="81"/>
    </row>
    <row r="668" spans="11:23" x14ac:dyDescent="0.25">
      <c r="K668" s="81"/>
      <c r="L668" s="81"/>
      <c r="M668" s="81"/>
      <c r="N668" s="81"/>
      <c r="O668" s="81"/>
      <c r="P668" s="81"/>
      <c r="Q668" s="81"/>
      <c r="R668" s="81"/>
      <c r="S668" s="81"/>
      <c r="T668" s="81"/>
      <c r="U668" s="81"/>
      <c r="V668" s="81"/>
      <c r="W668" s="81"/>
    </row>
    <row r="669" spans="11:23" x14ac:dyDescent="0.25">
      <c r="K669" s="81"/>
      <c r="L669" s="81"/>
      <c r="M669" s="81"/>
      <c r="N669" s="81"/>
      <c r="O669" s="81"/>
      <c r="P669" s="81"/>
      <c r="Q669" s="81"/>
      <c r="R669" s="81"/>
      <c r="S669" s="81"/>
      <c r="T669" s="81"/>
      <c r="U669" s="81"/>
      <c r="V669" s="81"/>
      <c r="W669" s="81"/>
    </row>
    <row r="670" spans="11:23" x14ac:dyDescent="0.25">
      <c r="K670" s="81"/>
      <c r="L670" s="81"/>
      <c r="M670" s="81"/>
      <c r="N670" s="81"/>
      <c r="O670" s="81"/>
      <c r="P670" s="81"/>
      <c r="Q670" s="81"/>
      <c r="R670" s="81"/>
      <c r="S670" s="81"/>
      <c r="T670" s="81"/>
      <c r="U670" s="81"/>
      <c r="V670" s="81"/>
      <c r="W670" s="81"/>
    </row>
    <row r="671" spans="11:23" x14ac:dyDescent="0.25">
      <c r="K671" s="81"/>
      <c r="L671" s="81"/>
      <c r="M671" s="81"/>
      <c r="N671" s="81"/>
      <c r="O671" s="81"/>
      <c r="P671" s="81"/>
      <c r="Q671" s="81"/>
      <c r="R671" s="81"/>
      <c r="S671" s="81"/>
      <c r="T671" s="81"/>
      <c r="U671" s="81"/>
      <c r="V671" s="81"/>
      <c r="W671" s="81"/>
    </row>
    <row r="672" spans="11:23" x14ac:dyDescent="0.25">
      <c r="K672" s="81"/>
      <c r="L672" s="81"/>
      <c r="M672" s="81"/>
      <c r="N672" s="81"/>
      <c r="O672" s="81"/>
      <c r="P672" s="81"/>
      <c r="Q672" s="81"/>
      <c r="R672" s="81"/>
      <c r="S672" s="81"/>
      <c r="T672" s="81"/>
      <c r="U672" s="81"/>
      <c r="V672" s="81"/>
      <c r="W672" s="81"/>
    </row>
    <row r="673" spans="11:23" x14ac:dyDescent="0.25">
      <c r="K673" s="81"/>
      <c r="L673" s="81"/>
      <c r="M673" s="81"/>
      <c r="N673" s="81"/>
      <c r="O673" s="81"/>
      <c r="P673" s="81"/>
      <c r="Q673" s="81"/>
      <c r="R673" s="81"/>
      <c r="S673" s="81"/>
      <c r="T673" s="81"/>
      <c r="U673" s="81"/>
      <c r="V673" s="81"/>
      <c r="W673" s="81"/>
    </row>
    <row r="674" spans="11:23" x14ac:dyDescent="0.25">
      <c r="K674" s="81"/>
      <c r="L674" s="81"/>
      <c r="M674" s="81"/>
      <c r="N674" s="81"/>
      <c r="O674" s="81"/>
      <c r="P674" s="81"/>
      <c r="Q674" s="81"/>
      <c r="R674" s="81"/>
      <c r="S674" s="81"/>
      <c r="T674" s="81"/>
      <c r="U674" s="81"/>
      <c r="V674" s="81"/>
      <c r="W674" s="81"/>
    </row>
    <row r="675" spans="11:23" x14ac:dyDescent="0.25">
      <c r="K675" s="81"/>
      <c r="L675" s="81"/>
      <c r="M675" s="81"/>
      <c r="N675" s="81"/>
      <c r="O675" s="81"/>
      <c r="P675" s="81"/>
      <c r="Q675" s="81"/>
      <c r="R675" s="81"/>
      <c r="S675" s="81"/>
      <c r="T675" s="81"/>
      <c r="U675" s="81"/>
      <c r="V675" s="81"/>
      <c r="W675" s="81"/>
    </row>
    <row r="676" spans="11:23" x14ac:dyDescent="0.25">
      <c r="K676" s="81"/>
      <c r="L676" s="81"/>
      <c r="M676" s="81"/>
      <c r="N676" s="81"/>
      <c r="O676" s="81"/>
      <c r="P676" s="81"/>
      <c r="Q676" s="81"/>
      <c r="R676" s="81"/>
      <c r="S676" s="81"/>
      <c r="T676" s="81"/>
      <c r="U676" s="81"/>
      <c r="V676" s="81"/>
      <c r="W676" s="81"/>
    </row>
    <row r="677" spans="11:23" x14ac:dyDescent="0.25">
      <c r="K677" s="81"/>
      <c r="L677" s="81"/>
      <c r="M677" s="81"/>
      <c r="N677" s="81"/>
      <c r="O677" s="81"/>
      <c r="P677" s="81"/>
      <c r="Q677" s="81"/>
      <c r="R677" s="81"/>
      <c r="S677" s="81"/>
      <c r="T677" s="81"/>
      <c r="U677" s="81"/>
      <c r="V677" s="81"/>
      <c r="W677" s="81"/>
    </row>
    <row r="678" spans="11:23" x14ac:dyDescent="0.25">
      <c r="K678" s="81"/>
      <c r="L678" s="81"/>
      <c r="M678" s="81"/>
      <c r="N678" s="81"/>
      <c r="O678" s="81"/>
      <c r="P678" s="81"/>
      <c r="Q678" s="81"/>
      <c r="R678" s="81"/>
      <c r="S678" s="81"/>
      <c r="T678" s="81"/>
      <c r="U678" s="81"/>
      <c r="V678" s="81"/>
      <c r="W678" s="81"/>
    </row>
    <row r="679" spans="11:23" x14ac:dyDescent="0.25">
      <c r="K679" s="81"/>
      <c r="L679" s="81"/>
      <c r="M679" s="81"/>
      <c r="N679" s="81"/>
      <c r="O679" s="81"/>
      <c r="P679" s="81"/>
      <c r="Q679" s="81"/>
      <c r="R679" s="81"/>
      <c r="S679" s="81"/>
      <c r="T679" s="81"/>
      <c r="U679" s="81"/>
      <c r="V679" s="81"/>
      <c r="W679" s="81"/>
    </row>
    <row r="680" spans="11:23" x14ac:dyDescent="0.25">
      <c r="K680" s="81"/>
      <c r="L680" s="81"/>
      <c r="M680" s="81"/>
      <c r="N680" s="81"/>
      <c r="O680" s="81"/>
      <c r="P680" s="81"/>
      <c r="Q680" s="81"/>
      <c r="R680" s="81"/>
      <c r="S680" s="81"/>
      <c r="T680" s="81"/>
      <c r="U680" s="81"/>
      <c r="V680" s="81"/>
      <c r="W680" s="81"/>
    </row>
    <row r="681" spans="11:23" x14ac:dyDescent="0.25">
      <c r="K681" s="81"/>
      <c r="L681" s="81"/>
      <c r="M681" s="81"/>
      <c r="N681" s="81"/>
      <c r="O681" s="81"/>
      <c r="P681" s="81"/>
      <c r="Q681" s="81"/>
      <c r="R681" s="81"/>
      <c r="S681" s="81"/>
      <c r="T681" s="81"/>
      <c r="U681" s="81"/>
      <c r="V681" s="81"/>
      <c r="W681" s="81"/>
    </row>
    <row r="682" spans="11:23" x14ac:dyDescent="0.25">
      <c r="K682" s="81"/>
      <c r="L682" s="81"/>
      <c r="M682" s="81"/>
      <c r="N682" s="81"/>
      <c r="O682" s="81"/>
      <c r="P682" s="81"/>
      <c r="Q682" s="81"/>
      <c r="R682" s="81"/>
      <c r="S682" s="81"/>
      <c r="T682" s="81"/>
      <c r="U682" s="81"/>
      <c r="V682" s="81"/>
      <c r="W682" s="81"/>
    </row>
    <row r="683" spans="11:23" x14ac:dyDescent="0.25">
      <c r="K683" s="81"/>
      <c r="L683" s="81"/>
      <c r="M683" s="81"/>
      <c r="N683" s="81"/>
      <c r="O683" s="81"/>
      <c r="P683" s="81"/>
      <c r="Q683" s="81"/>
      <c r="R683" s="81"/>
      <c r="S683" s="81"/>
      <c r="T683" s="81"/>
      <c r="U683" s="81"/>
      <c r="V683" s="81"/>
      <c r="W683" s="81"/>
    </row>
    <row r="684" spans="11:23" x14ac:dyDescent="0.25">
      <c r="K684" s="81"/>
      <c r="L684" s="81"/>
      <c r="M684" s="81"/>
      <c r="N684" s="81"/>
      <c r="O684" s="81"/>
      <c r="P684" s="81"/>
      <c r="Q684" s="81"/>
      <c r="R684" s="81"/>
      <c r="S684" s="81"/>
      <c r="T684" s="81"/>
      <c r="U684" s="81"/>
      <c r="V684" s="81"/>
      <c r="W684" s="81"/>
    </row>
    <row r="685" spans="11:23" x14ac:dyDescent="0.25">
      <c r="K685" s="81"/>
      <c r="L685" s="81"/>
      <c r="M685" s="81"/>
      <c r="N685" s="81"/>
      <c r="O685" s="81"/>
      <c r="P685" s="81"/>
      <c r="Q685" s="81"/>
      <c r="R685" s="81"/>
      <c r="S685" s="81"/>
      <c r="T685" s="81"/>
      <c r="U685" s="81"/>
      <c r="V685" s="81"/>
      <c r="W685" s="81"/>
    </row>
    <row r="686" spans="11:23" x14ac:dyDescent="0.25">
      <c r="K686" s="81"/>
      <c r="L686" s="81"/>
      <c r="M686" s="81"/>
      <c r="N686" s="81"/>
      <c r="O686" s="81"/>
      <c r="P686" s="81"/>
      <c r="Q686" s="81"/>
      <c r="R686" s="81"/>
      <c r="S686" s="81"/>
      <c r="T686" s="81"/>
      <c r="U686" s="81"/>
      <c r="V686" s="81"/>
      <c r="W686" s="81"/>
    </row>
    <row r="687" spans="11:23" x14ac:dyDescent="0.25">
      <c r="K687" s="81"/>
      <c r="L687" s="81"/>
      <c r="M687" s="81"/>
      <c r="N687" s="81"/>
      <c r="O687" s="81"/>
      <c r="P687" s="81"/>
      <c r="Q687" s="81"/>
      <c r="R687" s="81"/>
      <c r="S687" s="81"/>
      <c r="T687" s="81"/>
      <c r="U687" s="81"/>
      <c r="V687" s="81"/>
      <c r="W687" s="81"/>
    </row>
    <row r="688" spans="11:23" x14ac:dyDescent="0.25">
      <c r="K688" s="81"/>
      <c r="L688" s="81"/>
      <c r="M688" s="81"/>
      <c r="N688" s="81"/>
      <c r="O688" s="81"/>
      <c r="P688" s="81"/>
      <c r="Q688" s="81"/>
      <c r="R688" s="81"/>
      <c r="S688" s="81"/>
      <c r="T688" s="81"/>
      <c r="U688" s="81"/>
      <c r="V688" s="81"/>
      <c r="W688" s="81"/>
    </row>
    <row r="689" spans="11:23" x14ac:dyDescent="0.25">
      <c r="K689" s="81"/>
      <c r="L689" s="81"/>
      <c r="M689" s="81"/>
      <c r="N689" s="81"/>
      <c r="O689" s="81"/>
      <c r="P689" s="81"/>
      <c r="Q689" s="81"/>
      <c r="R689" s="81"/>
      <c r="S689" s="81"/>
      <c r="T689" s="81"/>
      <c r="U689" s="81"/>
      <c r="V689" s="81"/>
      <c r="W689" s="81"/>
    </row>
    <row r="690" spans="11:23" x14ac:dyDescent="0.25">
      <c r="K690" s="81"/>
      <c r="L690" s="81"/>
      <c r="M690" s="81"/>
      <c r="N690" s="81"/>
      <c r="O690" s="81"/>
      <c r="P690" s="81"/>
      <c r="Q690" s="81"/>
      <c r="R690" s="81"/>
      <c r="S690" s="81"/>
      <c r="T690" s="81"/>
      <c r="U690" s="81"/>
      <c r="V690" s="81"/>
      <c r="W690" s="81"/>
    </row>
    <row r="691" spans="11:23" x14ac:dyDescent="0.25">
      <c r="K691" s="81"/>
      <c r="L691" s="81"/>
      <c r="M691" s="81"/>
      <c r="N691" s="81"/>
      <c r="O691" s="81"/>
      <c r="P691" s="81"/>
      <c r="Q691" s="81"/>
      <c r="R691" s="81"/>
      <c r="S691" s="81"/>
      <c r="T691" s="81"/>
      <c r="U691" s="81"/>
      <c r="V691" s="81"/>
      <c r="W691" s="81"/>
    </row>
    <row r="692" spans="11:23" x14ac:dyDescent="0.25">
      <c r="K692" s="81"/>
      <c r="L692" s="81"/>
      <c r="M692" s="81"/>
      <c r="N692" s="81"/>
      <c r="O692" s="81"/>
      <c r="P692" s="81"/>
      <c r="Q692" s="81"/>
      <c r="R692" s="81"/>
      <c r="S692" s="81"/>
      <c r="T692" s="81"/>
      <c r="U692" s="81"/>
      <c r="V692" s="81"/>
      <c r="W692" s="81"/>
    </row>
    <row r="693" spans="11:23" x14ac:dyDescent="0.25">
      <c r="K693" s="81"/>
      <c r="L693" s="81"/>
      <c r="M693" s="81"/>
      <c r="N693" s="81"/>
      <c r="O693" s="81"/>
      <c r="P693" s="81"/>
      <c r="Q693" s="81"/>
      <c r="R693" s="81"/>
      <c r="S693" s="81"/>
      <c r="T693" s="81"/>
      <c r="U693" s="81"/>
      <c r="V693" s="81"/>
      <c r="W693" s="81"/>
    </row>
    <row r="694" spans="11:23" x14ac:dyDescent="0.25">
      <c r="K694" s="81"/>
      <c r="L694" s="81"/>
      <c r="M694" s="81"/>
      <c r="N694" s="81"/>
      <c r="O694" s="81"/>
      <c r="P694" s="81"/>
      <c r="Q694" s="81"/>
      <c r="R694" s="81"/>
      <c r="S694" s="81"/>
      <c r="T694" s="81"/>
      <c r="U694" s="81"/>
      <c r="V694" s="81"/>
      <c r="W694" s="81"/>
    </row>
    <row r="695" spans="11:23" x14ac:dyDescent="0.25">
      <c r="K695" s="81"/>
      <c r="L695" s="81"/>
      <c r="M695" s="81"/>
      <c r="N695" s="81"/>
      <c r="O695" s="81"/>
      <c r="P695" s="81"/>
      <c r="Q695" s="81"/>
      <c r="R695" s="81"/>
      <c r="S695" s="81"/>
      <c r="T695" s="81"/>
      <c r="U695" s="81"/>
      <c r="V695" s="81"/>
      <c r="W695" s="81"/>
    </row>
    <row r="696" spans="11:23" x14ac:dyDescent="0.25">
      <c r="K696" s="81"/>
      <c r="L696" s="81"/>
      <c r="M696" s="81"/>
      <c r="N696" s="81"/>
      <c r="O696" s="81"/>
      <c r="P696" s="81"/>
      <c r="Q696" s="81"/>
      <c r="R696" s="81"/>
      <c r="S696" s="81"/>
      <c r="T696" s="81"/>
      <c r="U696" s="81"/>
      <c r="V696" s="81"/>
      <c r="W696" s="81"/>
    </row>
    <row r="697" spans="11:23" x14ac:dyDescent="0.25">
      <c r="K697" s="81"/>
      <c r="L697" s="81"/>
      <c r="M697" s="81"/>
      <c r="N697" s="81"/>
      <c r="O697" s="81"/>
      <c r="P697" s="81"/>
      <c r="Q697" s="81"/>
      <c r="R697" s="81"/>
      <c r="S697" s="81"/>
      <c r="T697" s="81"/>
      <c r="U697" s="81"/>
      <c r="V697" s="81"/>
      <c r="W697" s="81"/>
    </row>
    <row r="698" spans="11:23" x14ac:dyDescent="0.25">
      <c r="K698" s="81"/>
      <c r="L698" s="81"/>
      <c r="M698" s="81"/>
      <c r="N698" s="81"/>
      <c r="O698" s="81"/>
      <c r="P698" s="81"/>
      <c r="Q698" s="81"/>
      <c r="R698" s="81"/>
      <c r="S698" s="81"/>
      <c r="T698" s="81"/>
      <c r="U698" s="81"/>
      <c r="V698" s="81"/>
      <c r="W698" s="81"/>
    </row>
    <row r="699" spans="11:23" x14ac:dyDescent="0.25">
      <c r="K699" s="81"/>
      <c r="L699" s="81"/>
      <c r="M699" s="81"/>
      <c r="N699" s="81"/>
      <c r="O699" s="81"/>
      <c r="P699" s="81"/>
      <c r="Q699" s="81"/>
      <c r="R699" s="81"/>
      <c r="S699" s="81"/>
      <c r="T699" s="81"/>
      <c r="U699" s="81"/>
      <c r="V699" s="81"/>
      <c r="W699" s="81"/>
    </row>
    <row r="700" spans="11:23" x14ac:dyDescent="0.25">
      <c r="K700" s="81"/>
      <c r="L700" s="81"/>
      <c r="M700" s="81"/>
      <c r="N700" s="81"/>
      <c r="O700" s="81"/>
      <c r="P700" s="81"/>
      <c r="Q700" s="81"/>
      <c r="R700" s="81"/>
      <c r="S700" s="81"/>
      <c r="T700" s="81"/>
      <c r="U700" s="81"/>
      <c r="V700" s="81"/>
      <c r="W700" s="81"/>
    </row>
    <row r="701" spans="11:23" x14ac:dyDescent="0.25">
      <c r="K701" s="81"/>
      <c r="L701" s="81"/>
      <c r="M701" s="81"/>
      <c r="N701" s="81"/>
      <c r="O701" s="81"/>
      <c r="P701" s="81"/>
      <c r="Q701" s="81"/>
      <c r="R701" s="81"/>
      <c r="S701" s="81"/>
      <c r="T701" s="81"/>
      <c r="U701" s="81"/>
      <c r="V701" s="81"/>
      <c r="W701" s="81"/>
    </row>
    <row r="702" spans="11:23" x14ac:dyDescent="0.25">
      <c r="K702" s="81"/>
      <c r="L702" s="81"/>
      <c r="M702" s="81"/>
      <c r="N702" s="81"/>
      <c r="O702" s="81"/>
      <c r="P702" s="81"/>
      <c r="Q702" s="81"/>
      <c r="R702" s="81"/>
      <c r="S702" s="81"/>
      <c r="T702" s="81"/>
      <c r="U702" s="81"/>
      <c r="V702" s="81"/>
      <c r="W702" s="81"/>
    </row>
    <row r="703" spans="11:23" x14ac:dyDescent="0.25">
      <c r="K703" s="81"/>
      <c r="L703" s="81"/>
      <c r="M703" s="81"/>
      <c r="N703" s="81"/>
      <c r="O703" s="81"/>
      <c r="P703" s="81"/>
      <c r="Q703" s="81"/>
      <c r="R703" s="81"/>
      <c r="S703" s="81"/>
      <c r="T703" s="81"/>
      <c r="U703" s="81"/>
      <c r="V703" s="81"/>
      <c r="W703" s="81"/>
    </row>
    <row r="704" spans="11:23" x14ac:dyDescent="0.25">
      <c r="K704" s="81"/>
      <c r="L704" s="81"/>
      <c r="M704" s="81"/>
      <c r="N704" s="81"/>
      <c r="O704" s="81"/>
      <c r="P704" s="81"/>
      <c r="Q704" s="81"/>
      <c r="R704" s="81"/>
      <c r="S704" s="81"/>
      <c r="T704" s="81"/>
      <c r="U704" s="81"/>
      <c r="V704" s="81"/>
      <c r="W704" s="81"/>
    </row>
    <row r="705" spans="11:23" x14ac:dyDescent="0.25">
      <c r="K705" s="81"/>
      <c r="L705" s="81"/>
      <c r="M705" s="81"/>
      <c r="N705" s="81"/>
      <c r="O705" s="81"/>
      <c r="P705" s="81"/>
      <c r="Q705" s="81"/>
      <c r="R705" s="81"/>
      <c r="S705" s="81"/>
      <c r="T705" s="81"/>
      <c r="U705" s="81"/>
      <c r="V705" s="81"/>
      <c r="W705" s="81"/>
    </row>
    <row r="706" spans="11:23" x14ac:dyDescent="0.25">
      <c r="K706" s="81"/>
      <c r="L706" s="81"/>
      <c r="M706" s="81"/>
      <c r="N706" s="81"/>
      <c r="O706" s="81"/>
      <c r="P706" s="81"/>
      <c r="Q706" s="81"/>
      <c r="R706" s="81"/>
      <c r="S706" s="81"/>
      <c r="T706" s="81"/>
      <c r="U706" s="81"/>
      <c r="V706" s="81"/>
      <c r="W706" s="81"/>
    </row>
    <row r="707" spans="11:23" x14ac:dyDescent="0.25">
      <c r="K707" s="81"/>
      <c r="L707" s="81"/>
      <c r="M707" s="81"/>
      <c r="N707" s="81"/>
      <c r="O707" s="81"/>
      <c r="P707" s="81"/>
      <c r="Q707" s="81"/>
      <c r="R707" s="81"/>
      <c r="S707" s="81"/>
      <c r="T707" s="81"/>
      <c r="U707" s="81"/>
      <c r="V707" s="81"/>
      <c r="W707" s="81"/>
    </row>
    <row r="708" spans="11:23" x14ac:dyDescent="0.25">
      <c r="K708" s="81"/>
      <c r="L708" s="81"/>
      <c r="M708" s="81"/>
      <c r="N708" s="81"/>
      <c r="O708" s="81"/>
      <c r="P708" s="81"/>
      <c r="Q708" s="81"/>
      <c r="R708" s="81"/>
      <c r="S708" s="81"/>
      <c r="T708" s="81"/>
      <c r="U708" s="81"/>
      <c r="V708" s="81"/>
      <c r="W708" s="81"/>
    </row>
    <row r="709" spans="11:23" x14ac:dyDescent="0.25">
      <c r="K709" s="81"/>
      <c r="L709" s="81"/>
      <c r="M709" s="81"/>
      <c r="N709" s="81"/>
      <c r="O709" s="81"/>
      <c r="P709" s="81"/>
      <c r="Q709" s="81"/>
      <c r="R709" s="81"/>
      <c r="S709" s="81"/>
      <c r="T709" s="81"/>
      <c r="U709" s="81"/>
      <c r="V709" s="81"/>
      <c r="W709" s="81"/>
    </row>
    <row r="710" spans="11:23" x14ac:dyDescent="0.25">
      <c r="K710" s="81"/>
      <c r="L710" s="81"/>
      <c r="M710" s="81"/>
      <c r="N710" s="81"/>
      <c r="O710" s="81"/>
      <c r="P710" s="81"/>
      <c r="Q710" s="81"/>
      <c r="R710" s="81"/>
      <c r="S710" s="81"/>
      <c r="T710" s="81"/>
      <c r="U710" s="81"/>
      <c r="V710" s="81"/>
      <c r="W710" s="81"/>
    </row>
    <row r="711" spans="11:23" x14ac:dyDescent="0.25">
      <c r="K711" s="81"/>
      <c r="L711" s="81"/>
      <c r="M711" s="81"/>
      <c r="N711" s="81"/>
      <c r="O711" s="81"/>
      <c r="P711" s="81"/>
      <c r="Q711" s="81"/>
      <c r="R711" s="81"/>
      <c r="S711" s="81"/>
      <c r="T711" s="81"/>
      <c r="U711" s="81"/>
      <c r="V711" s="81"/>
      <c r="W711" s="81"/>
    </row>
    <row r="712" spans="11:23" x14ac:dyDescent="0.25">
      <c r="K712" s="81"/>
      <c r="L712" s="81"/>
      <c r="M712" s="81"/>
      <c r="N712" s="81"/>
      <c r="O712" s="81"/>
      <c r="P712" s="81"/>
      <c r="Q712" s="81"/>
      <c r="R712" s="81"/>
      <c r="S712" s="81"/>
      <c r="T712" s="81"/>
      <c r="U712" s="81"/>
      <c r="V712" s="81"/>
      <c r="W712" s="81"/>
    </row>
    <row r="713" spans="11:23" x14ac:dyDescent="0.25">
      <c r="K713" s="81"/>
      <c r="L713" s="81"/>
      <c r="M713" s="81"/>
      <c r="N713" s="81"/>
      <c r="O713" s="81"/>
      <c r="P713" s="81"/>
      <c r="Q713" s="81"/>
      <c r="R713" s="81"/>
      <c r="S713" s="81"/>
      <c r="T713" s="81"/>
      <c r="U713" s="81"/>
      <c r="V713" s="81"/>
      <c r="W713" s="81"/>
    </row>
    <row r="714" spans="11:23" x14ac:dyDescent="0.25">
      <c r="K714" s="81"/>
      <c r="L714" s="81"/>
      <c r="M714" s="81"/>
      <c r="N714" s="81"/>
      <c r="O714" s="81"/>
      <c r="P714" s="81"/>
      <c r="Q714" s="81"/>
      <c r="R714" s="81"/>
      <c r="S714" s="81"/>
      <c r="T714" s="81"/>
      <c r="U714" s="81"/>
      <c r="V714" s="81"/>
      <c r="W714" s="81"/>
    </row>
    <row r="715" spans="11:23" x14ac:dyDescent="0.25">
      <c r="K715" s="81"/>
      <c r="L715" s="81"/>
      <c r="M715" s="81"/>
      <c r="N715" s="81"/>
      <c r="O715" s="81"/>
      <c r="P715" s="81"/>
      <c r="Q715" s="81"/>
      <c r="R715" s="81"/>
      <c r="S715" s="81"/>
      <c r="T715" s="81"/>
      <c r="U715" s="81"/>
      <c r="V715" s="81"/>
      <c r="W715" s="81"/>
    </row>
    <row r="716" spans="11:23" x14ac:dyDescent="0.25">
      <c r="K716" s="81"/>
      <c r="L716" s="81"/>
      <c r="M716" s="81"/>
      <c r="N716" s="81"/>
      <c r="O716" s="81"/>
      <c r="P716" s="81"/>
      <c r="Q716" s="81"/>
      <c r="R716" s="81"/>
      <c r="S716" s="81"/>
      <c r="T716" s="81"/>
      <c r="U716" s="81"/>
      <c r="V716" s="81"/>
      <c r="W716" s="81"/>
    </row>
    <row r="717" spans="11:23" x14ac:dyDescent="0.25">
      <c r="K717" s="81"/>
      <c r="L717" s="81"/>
      <c r="M717" s="81"/>
      <c r="N717" s="81"/>
      <c r="O717" s="81"/>
      <c r="P717" s="81"/>
      <c r="Q717" s="81"/>
      <c r="R717" s="81"/>
      <c r="S717" s="81"/>
      <c r="T717" s="81"/>
      <c r="U717" s="81"/>
      <c r="V717" s="81"/>
      <c r="W717" s="81"/>
    </row>
    <row r="718" spans="11:23" x14ac:dyDescent="0.25">
      <c r="K718" s="81"/>
      <c r="L718" s="81"/>
      <c r="M718" s="81"/>
      <c r="N718" s="81"/>
      <c r="O718" s="81"/>
      <c r="P718" s="81"/>
      <c r="Q718" s="81"/>
      <c r="R718" s="81"/>
      <c r="S718" s="81"/>
      <c r="T718" s="81"/>
      <c r="U718" s="81"/>
      <c r="V718" s="81"/>
      <c r="W718" s="81"/>
    </row>
    <row r="719" spans="11:23" x14ac:dyDescent="0.25">
      <c r="K719" s="81"/>
      <c r="L719" s="81"/>
      <c r="M719" s="81"/>
      <c r="N719" s="81"/>
      <c r="O719" s="81"/>
      <c r="P719" s="81"/>
      <c r="Q719" s="81"/>
      <c r="R719" s="81"/>
      <c r="S719" s="81"/>
      <c r="T719" s="81"/>
      <c r="U719" s="81"/>
      <c r="V719" s="81"/>
      <c r="W719" s="81"/>
    </row>
    <row r="720" spans="11:23" x14ac:dyDescent="0.25">
      <c r="K720" s="81"/>
      <c r="L720" s="81"/>
      <c r="M720" s="81"/>
      <c r="N720" s="81"/>
      <c r="O720" s="81"/>
      <c r="P720" s="81"/>
      <c r="Q720" s="81"/>
      <c r="R720" s="81"/>
      <c r="S720" s="81"/>
      <c r="T720" s="81"/>
      <c r="U720" s="81"/>
      <c r="V720" s="81"/>
      <c r="W720" s="81"/>
    </row>
    <row r="721" spans="11:23" x14ac:dyDescent="0.25">
      <c r="K721" s="81"/>
      <c r="L721" s="81"/>
      <c r="M721" s="81"/>
      <c r="N721" s="81"/>
      <c r="O721" s="81"/>
      <c r="P721" s="81"/>
      <c r="Q721" s="81"/>
      <c r="R721" s="81"/>
      <c r="S721" s="81"/>
      <c r="T721" s="81"/>
      <c r="U721" s="81"/>
      <c r="V721" s="81"/>
      <c r="W721" s="81"/>
    </row>
    <row r="722" spans="11:23" x14ac:dyDescent="0.25">
      <c r="K722" s="81"/>
      <c r="L722" s="81"/>
      <c r="M722" s="81"/>
      <c r="N722" s="81"/>
      <c r="O722" s="81"/>
      <c r="P722" s="81"/>
      <c r="Q722" s="81"/>
      <c r="R722" s="81"/>
      <c r="S722" s="81"/>
      <c r="T722" s="81"/>
      <c r="U722" s="81"/>
      <c r="V722" s="81"/>
      <c r="W722" s="81"/>
    </row>
    <row r="723" spans="11:23" x14ac:dyDescent="0.25">
      <c r="K723" s="81"/>
      <c r="L723" s="81"/>
      <c r="M723" s="81"/>
      <c r="N723" s="81"/>
      <c r="O723" s="81"/>
      <c r="P723" s="81"/>
      <c r="Q723" s="81"/>
      <c r="R723" s="81"/>
      <c r="S723" s="81"/>
      <c r="T723" s="81"/>
      <c r="U723" s="81"/>
      <c r="V723" s="81"/>
      <c r="W723" s="81"/>
    </row>
    <row r="724" spans="11:23" x14ac:dyDescent="0.25">
      <c r="K724" s="81"/>
      <c r="L724" s="81"/>
      <c r="M724" s="81"/>
      <c r="N724" s="81"/>
      <c r="O724" s="81"/>
      <c r="P724" s="81"/>
      <c r="Q724" s="81"/>
      <c r="R724" s="81"/>
      <c r="S724" s="81"/>
      <c r="T724" s="81"/>
      <c r="U724" s="81"/>
      <c r="V724" s="81"/>
      <c r="W724" s="81"/>
    </row>
    <row r="725" spans="11:23" x14ac:dyDescent="0.25">
      <c r="K725" s="81"/>
      <c r="L725" s="81"/>
      <c r="M725" s="81"/>
      <c r="N725" s="81"/>
      <c r="O725" s="81"/>
      <c r="P725" s="81"/>
      <c r="Q725" s="81"/>
      <c r="R725" s="81"/>
      <c r="S725" s="81"/>
      <c r="T725" s="81"/>
      <c r="U725" s="81"/>
      <c r="V725" s="81"/>
      <c r="W725" s="81"/>
    </row>
    <row r="726" spans="11:23" x14ac:dyDescent="0.25">
      <c r="K726" s="81"/>
      <c r="L726" s="81"/>
      <c r="M726" s="81"/>
      <c r="N726" s="81"/>
      <c r="O726" s="81"/>
      <c r="P726" s="81"/>
      <c r="Q726" s="81"/>
      <c r="R726" s="81"/>
      <c r="S726" s="81"/>
      <c r="T726" s="81"/>
      <c r="U726" s="81"/>
      <c r="V726" s="81"/>
      <c r="W726" s="81"/>
    </row>
    <row r="727" spans="11:23" x14ac:dyDescent="0.25">
      <c r="K727" s="81"/>
      <c r="L727" s="81"/>
      <c r="M727" s="81"/>
      <c r="N727" s="81"/>
      <c r="O727" s="81"/>
      <c r="P727" s="81"/>
      <c r="Q727" s="81"/>
      <c r="R727" s="81"/>
      <c r="S727" s="81"/>
      <c r="T727" s="81"/>
      <c r="U727" s="81"/>
      <c r="V727" s="81"/>
      <c r="W727" s="81"/>
    </row>
    <row r="728" spans="11:23" x14ac:dyDescent="0.25">
      <c r="K728" s="81"/>
      <c r="L728" s="81"/>
      <c r="M728" s="81"/>
      <c r="N728" s="81"/>
      <c r="O728" s="81"/>
      <c r="P728" s="81"/>
      <c r="Q728" s="81"/>
      <c r="R728" s="81"/>
      <c r="S728" s="81"/>
      <c r="T728" s="81"/>
      <c r="U728" s="81"/>
      <c r="V728" s="81"/>
      <c r="W728" s="81"/>
    </row>
    <row r="729" spans="11:23" x14ac:dyDescent="0.25">
      <c r="K729" s="81"/>
      <c r="L729" s="81"/>
      <c r="M729" s="81"/>
      <c r="N729" s="81"/>
      <c r="O729" s="81"/>
      <c r="P729" s="81"/>
      <c r="Q729" s="81"/>
      <c r="R729" s="81"/>
      <c r="S729" s="81"/>
      <c r="T729" s="81"/>
      <c r="U729" s="81"/>
      <c r="V729" s="81"/>
      <c r="W729" s="81"/>
    </row>
    <row r="730" spans="11:23" x14ac:dyDescent="0.25">
      <c r="K730" s="81"/>
      <c r="L730" s="81"/>
      <c r="M730" s="81"/>
      <c r="N730" s="81"/>
      <c r="O730" s="81"/>
      <c r="P730" s="81"/>
      <c r="Q730" s="81"/>
      <c r="R730" s="81"/>
      <c r="S730" s="81"/>
      <c r="T730" s="81"/>
      <c r="U730" s="81"/>
      <c r="V730" s="81"/>
      <c r="W730" s="81"/>
    </row>
    <row r="731" spans="11:23" x14ac:dyDescent="0.25">
      <c r="K731" s="81"/>
      <c r="L731" s="81"/>
      <c r="M731" s="81"/>
      <c r="N731" s="81"/>
      <c r="O731" s="81"/>
      <c r="P731" s="81"/>
      <c r="Q731" s="81"/>
      <c r="R731" s="81"/>
      <c r="S731" s="81"/>
      <c r="T731" s="81"/>
      <c r="U731" s="81"/>
      <c r="V731" s="81"/>
      <c r="W731" s="81"/>
    </row>
    <row r="732" spans="11:23" x14ac:dyDescent="0.25">
      <c r="K732" s="81"/>
      <c r="L732" s="81"/>
      <c r="M732" s="81"/>
      <c r="N732" s="81"/>
      <c r="O732" s="81"/>
      <c r="P732" s="81"/>
      <c r="Q732" s="81"/>
      <c r="R732" s="81"/>
      <c r="S732" s="81"/>
      <c r="T732" s="81"/>
      <c r="U732" s="81"/>
      <c r="V732" s="81"/>
      <c r="W732" s="81"/>
    </row>
    <row r="733" spans="11:23" x14ac:dyDescent="0.25">
      <c r="K733" s="81"/>
      <c r="L733" s="81"/>
      <c r="M733" s="81"/>
      <c r="N733" s="81"/>
      <c r="O733" s="81"/>
      <c r="P733" s="81"/>
      <c r="Q733" s="81"/>
      <c r="R733" s="81"/>
      <c r="S733" s="81"/>
      <c r="T733" s="81"/>
      <c r="U733" s="81"/>
      <c r="V733" s="81"/>
      <c r="W733" s="81"/>
    </row>
    <row r="734" spans="11:23" x14ac:dyDescent="0.25">
      <c r="K734" s="81"/>
      <c r="L734" s="81"/>
      <c r="M734" s="81"/>
      <c r="N734" s="81"/>
      <c r="O734" s="81"/>
      <c r="P734" s="81"/>
      <c r="Q734" s="81"/>
      <c r="R734" s="81"/>
      <c r="S734" s="81"/>
      <c r="T734" s="81"/>
      <c r="U734" s="81"/>
      <c r="V734" s="81"/>
      <c r="W734" s="81"/>
    </row>
    <row r="735" spans="11:23" x14ac:dyDescent="0.25">
      <c r="K735" s="81"/>
      <c r="L735" s="81"/>
      <c r="M735" s="81"/>
      <c r="N735" s="81"/>
      <c r="O735" s="81"/>
      <c r="P735" s="81"/>
      <c r="Q735" s="81"/>
      <c r="R735" s="81"/>
      <c r="S735" s="81"/>
      <c r="T735" s="81"/>
      <c r="U735" s="81"/>
      <c r="V735" s="81"/>
      <c r="W735" s="81"/>
    </row>
    <row r="736" spans="11:23" x14ac:dyDescent="0.25">
      <c r="K736" s="81"/>
      <c r="L736" s="81"/>
      <c r="M736" s="81"/>
      <c r="N736" s="81"/>
      <c r="O736" s="81"/>
      <c r="P736" s="81"/>
      <c r="Q736" s="81"/>
      <c r="R736" s="81"/>
      <c r="S736" s="81"/>
      <c r="T736" s="81"/>
      <c r="U736" s="81"/>
      <c r="V736" s="81"/>
      <c r="W736" s="81"/>
    </row>
    <row r="737" spans="11:23" x14ac:dyDescent="0.25">
      <c r="K737" s="81"/>
      <c r="L737" s="81"/>
      <c r="M737" s="81"/>
      <c r="N737" s="81"/>
      <c r="O737" s="81"/>
      <c r="P737" s="81"/>
      <c r="Q737" s="81"/>
      <c r="R737" s="81"/>
      <c r="S737" s="81"/>
      <c r="T737" s="81"/>
      <c r="U737" s="81"/>
      <c r="V737" s="81"/>
      <c r="W737" s="81"/>
    </row>
    <row r="738" spans="11:23" x14ac:dyDescent="0.25">
      <c r="K738" s="81"/>
      <c r="L738" s="81"/>
      <c r="M738" s="81"/>
      <c r="N738" s="81"/>
      <c r="O738" s="81"/>
      <c r="P738" s="81"/>
      <c r="Q738" s="81"/>
      <c r="R738" s="81"/>
      <c r="S738" s="81"/>
      <c r="T738" s="81"/>
      <c r="U738" s="81"/>
      <c r="V738" s="81"/>
      <c r="W738" s="81"/>
    </row>
    <row r="739" spans="11:23" x14ac:dyDescent="0.25">
      <c r="K739" s="81"/>
      <c r="L739" s="81"/>
      <c r="M739" s="81"/>
      <c r="N739" s="81"/>
      <c r="O739" s="81"/>
      <c r="P739" s="81"/>
      <c r="Q739" s="81"/>
      <c r="R739" s="81"/>
      <c r="S739" s="81"/>
      <c r="T739" s="81"/>
      <c r="U739" s="81"/>
      <c r="V739" s="81"/>
      <c r="W739" s="81"/>
    </row>
    <row r="740" spans="11:23" x14ac:dyDescent="0.25">
      <c r="K740" s="81"/>
      <c r="L740" s="81"/>
      <c r="M740" s="81"/>
      <c r="N740" s="81"/>
      <c r="O740" s="81"/>
      <c r="P740" s="81"/>
      <c r="Q740" s="81"/>
      <c r="R740" s="81"/>
      <c r="S740" s="81"/>
      <c r="T740" s="81"/>
      <c r="U740" s="81"/>
      <c r="V740" s="81"/>
      <c r="W740" s="81"/>
    </row>
    <row r="741" spans="11:23" x14ac:dyDescent="0.25">
      <c r="K741" s="81"/>
      <c r="L741" s="81"/>
      <c r="M741" s="81"/>
      <c r="N741" s="81"/>
      <c r="O741" s="81"/>
      <c r="P741" s="81"/>
      <c r="Q741" s="81"/>
      <c r="R741" s="81"/>
      <c r="S741" s="81"/>
      <c r="T741" s="81"/>
      <c r="U741" s="81"/>
      <c r="V741" s="81"/>
      <c r="W741" s="81"/>
    </row>
    <row r="742" spans="11:23" x14ac:dyDescent="0.25">
      <c r="K742" s="81"/>
      <c r="L742" s="81"/>
      <c r="M742" s="81"/>
      <c r="N742" s="81"/>
      <c r="O742" s="81"/>
      <c r="P742" s="81"/>
      <c r="Q742" s="81"/>
      <c r="R742" s="81"/>
      <c r="S742" s="81"/>
      <c r="T742" s="81"/>
      <c r="U742" s="81"/>
      <c r="V742" s="81"/>
      <c r="W742" s="81"/>
    </row>
    <row r="743" spans="11:23" x14ac:dyDescent="0.25">
      <c r="K743" s="81"/>
      <c r="L743" s="81"/>
      <c r="M743" s="81"/>
      <c r="N743" s="81"/>
      <c r="O743" s="81"/>
      <c r="P743" s="81"/>
      <c r="Q743" s="81"/>
      <c r="R743" s="81"/>
      <c r="S743" s="81"/>
      <c r="T743" s="81"/>
      <c r="U743" s="81"/>
      <c r="V743" s="81"/>
      <c r="W743" s="81"/>
    </row>
    <row r="744" spans="11:23" x14ac:dyDescent="0.25">
      <c r="K744" s="81"/>
      <c r="L744" s="81"/>
      <c r="M744" s="81"/>
      <c r="N744" s="81"/>
      <c r="O744" s="81"/>
      <c r="P744" s="81"/>
      <c r="Q744" s="81"/>
      <c r="R744" s="81"/>
      <c r="S744" s="81"/>
      <c r="T744" s="81"/>
      <c r="U744" s="81"/>
      <c r="V744" s="81"/>
      <c r="W744" s="81"/>
    </row>
    <row r="745" spans="11:23" x14ac:dyDescent="0.25">
      <c r="K745" s="81"/>
      <c r="L745" s="81"/>
      <c r="M745" s="81"/>
      <c r="N745" s="81"/>
      <c r="O745" s="81"/>
      <c r="P745" s="81"/>
      <c r="Q745" s="81"/>
      <c r="R745" s="81"/>
      <c r="S745" s="81"/>
      <c r="T745" s="81"/>
      <c r="U745" s="81"/>
      <c r="V745" s="81"/>
      <c r="W745" s="81"/>
    </row>
    <row r="746" spans="11:23" x14ac:dyDescent="0.25">
      <c r="K746" s="81"/>
      <c r="L746" s="81"/>
      <c r="M746" s="81"/>
      <c r="N746" s="81"/>
      <c r="O746" s="81"/>
      <c r="P746" s="81"/>
      <c r="Q746" s="81"/>
      <c r="R746" s="81"/>
      <c r="S746" s="81"/>
      <c r="T746" s="81"/>
      <c r="U746" s="81"/>
      <c r="V746" s="81"/>
      <c r="W746" s="81"/>
    </row>
  </sheetData>
  <mergeCells count="1">
    <mergeCell ref="B87:C87"/>
  </mergeCells>
  <pageMargins left="0.2" right="0.2" top="0.25" bottom="0.25" header="0.3" footer="0.3"/>
  <pageSetup paperSize="9" scale="51" fitToHeight="0"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U38"/>
  <sheetViews>
    <sheetView zoomScale="72" zoomScaleNormal="100" workbookViewId="0">
      <selection activeCell="B38" sqref="B38"/>
    </sheetView>
  </sheetViews>
  <sheetFormatPr defaultColWidth="8.7265625" defaultRowHeight="14.5" x14ac:dyDescent="0.35"/>
  <cols>
    <col min="1" max="1" width="8.7265625" customWidth="1"/>
    <col min="2" max="2" width="28.7265625" customWidth="1"/>
    <col min="3" max="3" width="17.1796875" hidden="1" customWidth="1"/>
    <col min="4" max="4" width="19.26953125" hidden="1" customWidth="1"/>
    <col min="5" max="5" width="21.453125" hidden="1" customWidth="1"/>
    <col min="6" max="6" width="19.26953125" hidden="1" customWidth="1"/>
    <col min="7" max="7" width="17.26953125" hidden="1" customWidth="1"/>
    <col min="8" max="8" width="18.81640625" hidden="1" customWidth="1"/>
    <col min="9" max="9" width="16.54296875" hidden="1" customWidth="1"/>
    <col min="10" max="10" width="15.81640625" hidden="1" customWidth="1"/>
    <col min="11" max="12" width="15.81640625" customWidth="1"/>
    <col min="13" max="16" width="16.26953125" customWidth="1"/>
    <col min="17" max="17" width="12.26953125" customWidth="1"/>
    <col min="18" max="18" width="14.54296875" customWidth="1"/>
    <col min="19" max="19" width="22.26953125" customWidth="1"/>
    <col min="20" max="20" width="10" bestFit="1" customWidth="1"/>
    <col min="21" max="22" width="10.453125" bestFit="1" customWidth="1"/>
  </cols>
  <sheetData>
    <row r="1" spans="1:21" x14ac:dyDescent="0.35">
      <c r="A1" s="6" t="s">
        <v>1162</v>
      </c>
    </row>
    <row r="2" spans="1:21" x14ac:dyDescent="0.35">
      <c r="A2" s="91"/>
      <c r="B2" s="91"/>
      <c r="C2" s="91"/>
      <c r="D2" s="91"/>
      <c r="E2" s="91"/>
      <c r="F2" s="91"/>
      <c r="G2" s="91"/>
      <c r="H2" s="91"/>
      <c r="I2" s="91"/>
      <c r="J2" s="91"/>
      <c r="K2" s="91"/>
      <c r="L2" s="91"/>
      <c r="M2" s="91"/>
      <c r="N2" s="91"/>
      <c r="O2" s="91"/>
      <c r="P2" s="91"/>
      <c r="Q2" s="91"/>
    </row>
    <row r="3" spans="1:21" ht="18" x14ac:dyDescent="0.4">
      <c r="A3" s="91"/>
      <c r="B3" s="445" t="s">
        <v>1176</v>
      </c>
      <c r="C3" s="445"/>
      <c r="D3" s="445"/>
      <c r="E3" s="445"/>
      <c r="F3" s="445"/>
      <c r="G3" s="445"/>
      <c r="H3" s="445"/>
      <c r="I3" s="445"/>
      <c r="J3" s="445"/>
      <c r="K3" s="445"/>
      <c r="L3" s="445"/>
      <c r="M3" s="445"/>
      <c r="N3" s="445"/>
      <c r="O3" s="445"/>
      <c r="P3" s="445"/>
      <c r="Q3" s="445"/>
    </row>
    <row r="4" spans="1:21" ht="27.4" customHeight="1" x14ac:dyDescent="0.35">
      <c r="A4" s="91"/>
      <c r="B4" s="203"/>
      <c r="C4" s="201" t="s">
        <v>27</v>
      </c>
      <c r="D4" s="201" t="s">
        <v>16</v>
      </c>
      <c r="E4" s="201" t="s">
        <v>27</v>
      </c>
      <c r="F4" s="201" t="s">
        <v>16</v>
      </c>
      <c r="G4" s="201" t="s">
        <v>27</v>
      </c>
      <c r="H4" s="201" t="s">
        <v>16</v>
      </c>
      <c r="I4" s="201" t="s">
        <v>16</v>
      </c>
      <c r="J4" s="201" t="s">
        <v>16</v>
      </c>
      <c r="K4" s="201"/>
      <c r="L4" s="201" t="s">
        <v>418</v>
      </c>
      <c r="M4" s="201" t="s">
        <v>27</v>
      </c>
      <c r="N4" s="201"/>
      <c r="O4" s="201" t="s">
        <v>28</v>
      </c>
      <c r="P4" s="201"/>
      <c r="Q4" s="201" t="s">
        <v>970</v>
      </c>
    </row>
    <row r="5" spans="1:21" ht="18" x14ac:dyDescent="0.4">
      <c r="A5" s="91"/>
      <c r="B5" s="447" t="s">
        <v>29</v>
      </c>
      <c r="C5" s="201" t="s">
        <v>414</v>
      </c>
      <c r="D5" s="201" t="s">
        <v>414</v>
      </c>
      <c r="E5" s="201" t="s">
        <v>688</v>
      </c>
      <c r="F5" s="201" t="s">
        <v>688</v>
      </c>
      <c r="G5" s="201" t="s">
        <v>827</v>
      </c>
      <c r="H5" s="201" t="s">
        <v>856</v>
      </c>
      <c r="I5" s="201" t="s">
        <v>827</v>
      </c>
      <c r="J5" s="201" t="s">
        <v>827</v>
      </c>
      <c r="K5" s="201" t="s">
        <v>1154</v>
      </c>
      <c r="L5" s="201" t="s">
        <v>1155</v>
      </c>
      <c r="M5" s="201" t="s">
        <v>936</v>
      </c>
      <c r="N5" s="201" t="s">
        <v>1</v>
      </c>
      <c r="O5" s="201" t="s">
        <v>999</v>
      </c>
      <c r="P5" s="201" t="s">
        <v>623</v>
      </c>
      <c r="Q5" s="276" t="s">
        <v>1166</v>
      </c>
      <c r="R5" s="2"/>
      <c r="S5" s="35"/>
    </row>
    <row r="6" spans="1:21" ht="18" x14ac:dyDescent="0.4">
      <c r="A6" s="91"/>
      <c r="B6" s="448"/>
      <c r="C6" s="202" t="s">
        <v>31</v>
      </c>
      <c r="D6" s="202" t="s">
        <v>6</v>
      </c>
      <c r="E6" s="202" t="s">
        <v>31</v>
      </c>
      <c r="F6" s="202" t="s">
        <v>6</v>
      </c>
      <c r="G6" s="202" t="s">
        <v>31</v>
      </c>
      <c r="H6" s="202" t="s">
        <v>6</v>
      </c>
      <c r="I6" s="202" t="s">
        <v>6</v>
      </c>
      <c r="J6" s="202" t="s">
        <v>1</v>
      </c>
      <c r="K6" s="202" t="s">
        <v>418</v>
      </c>
      <c r="L6" s="202" t="s">
        <v>1156</v>
      </c>
      <c r="M6" s="202" t="s">
        <v>31</v>
      </c>
      <c r="N6" s="202" t="s">
        <v>1143</v>
      </c>
      <c r="O6" s="202" t="s">
        <v>31</v>
      </c>
      <c r="P6" s="202" t="s">
        <v>1158</v>
      </c>
      <c r="Q6" s="277" t="s">
        <v>1167</v>
      </c>
      <c r="U6" s="21"/>
    </row>
    <row r="7" spans="1:21" ht="16.5" x14ac:dyDescent="0.35">
      <c r="A7" s="91"/>
      <c r="B7" s="203"/>
      <c r="C7" s="201"/>
      <c r="D7" s="201"/>
      <c r="E7" s="201"/>
      <c r="F7" s="201"/>
      <c r="G7" s="203"/>
      <c r="H7" s="203"/>
      <c r="I7" s="203"/>
      <c r="J7" s="203"/>
      <c r="K7" s="203"/>
      <c r="L7" s="203"/>
      <c r="M7" s="203"/>
      <c r="N7" s="203"/>
      <c r="O7" s="203"/>
      <c r="P7" s="203"/>
      <c r="Q7" s="201"/>
    </row>
    <row r="8" spans="1:21" ht="16.5" x14ac:dyDescent="0.35">
      <c r="A8" s="91"/>
      <c r="B8" s="204" t="s">
        <v>33</v>
      </c>
      <c r="C8" s="205">
        <v>868408</v>
      </c>
      <c r="D8" s="205" t="e">
        <f>+'GF Detail-10'!#REF!</f>
        <v>#REF!</v>
      </c>
      <c r="E8" s="206">
        <v>1300020</v>
      </c>
      <c r="F8" s="206">
        <v>947312</v>
      </c>
      <c r="G8" s="206">
        <v>1016200</v>
      </c>
      <c r="H8" s="206" t="e">
        <f>'GF Detail-10'!#REF!</f>
        <v>#REF!</v>
      </c>
      <c r="I8" s="206" t="e">
        <f>'GF Detail-10'!#REF!</f>
        <v>#REF!</v>
      </c>
      <c r="J8" s="206" t="e">
        <f>'GF Detail-10'!C224-(J18+J20)</f>
        <v>#REF!</v>
      </c>
      <c r="K8" s="206">
        <v>1016575</v>
      </c>
      <c r="L8" s="206">
        <v>211855</v>
      </c>
      <c r="M8" s="206">
        <f>'GF Detail-10'!C223</f>
        <v>2101548</v>
      </c>
      <c r="N8" s="206">
        <f>'GF Detail-10'!F46</f>
        <v>1327425</v>
      </c>
      <c r="O8" s="206">
        <f>'GF Detail-10'!F224-'GF Detail-10'!F95</f>
        <v>1531173</v>
      </c>
      <c r="P8" s="206">
        <v>78970</v>
      </c>
      <c r="Q8" s="278">
        <f>(O8/M8)-1</f>
        <v>-0.27140707706890355</v>
      </c>
      <c r="S8" s="52"/>
      <c r="U8" s="1"/>
    </row>
    <row r="9" spans="1:21" ht="17" x14ac:dyDescent="0.4">
      <c r="A9" s="91"/>
      <c r="B9" s="207"/>
      <c r="C9" s="208"/>
      <c r="D9" s="208"/>
      <c r="E9" s="205"/>
      <c r="F9" s="205"/>
      <c r="G9" s="205"/>
      <c r="H9" s="205"/>
      <c r="I9" s="205"/>
      <c r="J9" s="205"/>
      <c r="K9" s="365"/>
      <c r="L9" s="365"/>
      <c r="M9" s="205"/>
      <c r="N9" s="205" t="s">
        <v>196</v>
      </c>
      <c r="O9" s="205">
        <f>'GF Detail-10'!F95</f>
        <v>936712</v>
      </c>
      <c r="P9" s="206"/>
      <c r="Q9" s="278"/>
      <c r="R9" s="10"/>
    </row>
    <row r="10" spans="1:21" ht="16.5" x14ac:dyDescent="0.35">
      <c r="A10" s="91"/>
      <c r="B10" s="209" t="s">
        <v>34</v>
      </c>
      <c r="C10" s="205">
        <v>1000000</v>
      </c>
      <c r="D10" s="205" t="e">
        <f>+'HURF-41'!#REF!</f>
        <v>#REF!</v>
      </c>
      <c r="E10" s="206">
        <v>635000</v>
      </c>
      <c r="F10" s="206">
        <v>57830</v>
      </c>
      <c r="G10" s="206">
        <v>1000000</v>
      </c>
      <c r="H10" s="206" t="e">
        <f>'HURF-41'!#REF!</f>
        <v>#REF!</v>
      </c>
      <c r="I10" s="206" t="e">
        <f>'HURF-41'!#REF!</f>
        <v>#REF!</v>
      </c>
      <c r="J10" s="206" t="e">
        <f>'HURF-41'!#REF!</f>
        <v>#REF!</v>
      </c>
      <c r="K10" s="366">
        <v>1179024</v>
      </c>
      <c r="L10" s="366">
        <v>-340439</v>
      </c>
      <c r="M10" s="206">
        <f>'HURF-41'!C43</f>
        <v>1330996</v>
      </c>
      <c r="N10" s="206">
        <f>'HURF-41'!F4</f>
        <v>111760</v>
      </c>
      <c r="O10" s="206">
        <f>'HURF-41'!F44</f>
        <v>950345</v>
      </c>
      <c r="P10" s="206">
        <f>K10+L10+N10-O10</f>
        <v>0</v>
      </c>
      <c r="Q10" s="278">
        <f>(O10/M10)-1</f>
        <v>-0.28598958975083322</v>
      </c>
      <c r="S10" s="52"/>
      <c r="T10" s="52"/>
      <c r="U10" s="1"/>
    </row>
    <row r="11" spans="1:21" ht="17" x14ac:dyDescent="0.4">
      <c r="A11" s="91"/>
      <c r="B11" s="210"/>
      <c r="C11" s="208"/>
      <c r="D11" s="208"/>
      <c r="E11" s="205"/>
      <c r="F11" s="205"/>
      <c r="G11" s="205"/>
      <c r="H11" s="205"/>
      <c r="I11" s="205"/>
      <c r="J11" s="205"/>
      <c r="K11" s="365"/>
      <c r="L11" s="365"/>
      <c r="M11" s="205"/>
      <c r="N11" s="205"/>
      <c r="O11" s="205"/>
      <c r="P11" s="206"/>
      <c r="Q11" s="278"/>
    </row>
    <row r="12" spans="1:21" ht="16.5" x14ac:dyDescent="0.35">
      <c r="A12" s="91"/>
      <c r="B12" s="209" t="s">
        <v>387</v>
      </c>
      <c r="C12" s="205">
        <v>100900</v>
      </c>
      <c r="D12" s="205" t="e">
        <f>+'TRANS EXCISE TAX-21'!#REF!</f>
        <v>#REF!</v>
      </c>
      <c r="E12" s="206">
        <v>290000</v>
      </c>
      <c r="F12" s="206">
        <v>117270</v>
      </c>
      <c r="G12" s="206">
        <v>149000</v>
      </c>
      <c r="H12" s="206" t="e">
        <f>'TRANS EXCISE TAX-21'!#REF!</f>
        <v>#REF!</v>
      </c>
      <c r="I12" s="206" t="e">
        <f>'TRANS EXCISE TAX-21'!#REF!</f>
        <v>#REF!</v>
      </c>
      <c r="J12" s="206" t="e">
        <f>'TRANS EXCISE TAX-21'!#REF!</f>
        <v>#REF!</v>
      </c>
      <c r="K12" s="366">
        <v>46305</v>
      </c>
      <c r="L12" s="366">
        <v>121700</v>
      </c>
      <c r="M12" s="206">
        <f>'TRANS EXCISE TAX-21'!C37</f>
        <v>261546</v>
      </c>
      <c r="N12" s="206">
        <f>'TRANS EXCISE TAX-21'!F4</f>
        <v>186500</v>
      </c>
      <c r="O12" s="206">
        <f>'TRANS EXCISE TAX-21'!F38</f>
        <v>354505</v>
      </c>
      <c r="P12" s="206">
        <f>K12+L12+N12-O12</f>
        <v>0</v>
      </c>
      <c r="Q12" s="278">
        <f>(O12/M12)-1</f>
        <v>0.35542122609407145</v>
      </c>
    </row>
    <row r="13" spans="1:21" ht="17" x14ac:dyDescent="0.4">
      <c r="A13" s="91"/>
      <c r="B13" s="210"/>
      <c r="C13" s="208"/>
      <c r="D13" s="208"/>
      <c r="E13" s="205"/>
      <c r="F13" s="205"/>
      <c r="G13" s="205"/>
      <c r="H13" s="205"/>
      <c r="I13" s="205"/>
      <c r="J13" s="205"/>
      <c r="K13" s="365"/>
      <c r="L13" s="365"/>
      <c r="M13" s="205"/>
      <c r="N13" s="205"/>
      <c r="O13" s="205"/>
      <c r="P13" s="206"/>
      <c r="Q13" s="278"/>
      <c r="S13" s="52"/>
    </row>
    <row r="14" spans="1:21" ht="16.5" x14ac:dyDescent="0.35">
      <c r="A14" s="91"/>
      <c r="B14" s="209" t="s">
        <v>274</v>
      </c>
      <c r="C14" s="206">
        <v>438508</v>
      </c>
      <c r="D14" s="331" t="e">
        <f>+'Water Fund Detail-51'!#REF!</f>
        <v>#REF!</v>
      </c>
      <c r="E14" s="206">
        <v>276583</v>
      </c>
      <c r="F14" s="206">
        <v>295984</v>
      </c>
      <c r="G14" s="206">
        <v>231050</v>
      </c>
      <c r="H14" s="206" t="e">
        <f>'Water Fund Detail-51'!#REF!</f>
        <v>#REF!</v>
      </c>
      <c r="I14" s="206" t="e">
        <f>'Water Fund Detail-51'!#REF!</f>
        <v>#REF!</v>
      </c>
      <c r="J14" s="206" t="e">
        <f>'Water Fund Detail-51'!#REF!</f>
        <v>#REF!</v>
      </c>
      <c r="K14" s="366">
        <v>0</v>
      </c>
      <c r="L14" s="366">
        <v>0</v>
      </c>
      <c r="M14" s="206">
        <f>'Water Fund Detail-51'!C46</f>
        <v>234368</v>
      </c>
      <c r="N14" s="206">
        <f>'Water Fund Detail-51'!F13</f>
        <v>234050</v>
      </c>
      <c r="O14" s="206">
        <f>'Water Fund Detail-51'!F49</f>
        <v>334930</v>
      </c>
      <c r="P14" s="206">
        <f>K14+L14+N14-O14</f>
        <v>-100880</v>
      </c>
      <c r="Q14" s="278">
        <f>(O14/M14)-1</f>
        <v>0.42907734844347356</v>
      </c>
      <c r="S14" s="52"/>
      <c r="T14" s="52"/>
      <c r="U14" s="1"/>
    </row>
    <row r="15" spans="1:21" ht="17" x14ac:dyDescent="0.4">
      <c r="A15" s="91"/>
      <c r="B15" s="209"/>
      <c r="C15" s="208"/>
      <c r="D15" s="208"/>
      <c r="E15" s="205"/>
      <c r="F15" s="205"/>
      <c r="G15" s="205"/>
      <c r="H15" s="205"/>
      <c r="I15" s="205"/>
      <c r="J15" s="205"/>
      <c r="K15" s="365"/>
      <c r="L15" s="365"/>
      <c r="M15" s="205"/>
      <c r="N15" s="205"/>
      <c r="O15" s="205"/>
      <c r="P15" s="206"/>
      <c r="Q15" s="278"/>
    </row>
    <row r="16" spans="1:21" ht="16.5" x14ac:dyDescent="0.35">
      <c r="A16" s="91"/>
      <c r="B16" s="209" t="s">
        <v>1163</v>
      </c>
      <c r="C16" s="205">
        <v>179920</v>
      </c>
      <c r="D16" s="205" t="e">
        <f>+'Wastewater Fund-54'!#REF!</f>
        <v>#REF!</v>
      </c>
      <c r="E16" s="206">
        <v>179533</v>
      </c>
      <c r="F16" s="206">
        <v>139401</v>
      </c>
      <c r="G16" s="206">
        <v>168000</v>
      </c>
      <c r="H16" s="206" t="e">
        <f>'Wastewater Fund-54'!#REF!</f>
        <v>#REF!</v>
      </c>
      <c r="I16" s="206" t="e">
        <f>'Wastewater Fund-54'!#REF!</f>
        <v>#REF!</v>
      </c>
      <c r="J16" s="206" t="e">
        <f>'Wastewater Fund-54'!#REF!</f>
        <v>#REF!</v>
      </c>
      <c r="K16" s="366">
        <v>6223</v>
      </c>
      <c r="L16" s="366">
        <v>19062</v>
      </c>
      <c r="M16" s="206">
        <f>'Wastewater Fund-54'!C46</f>
        <v>645076</v>
      </c>
      <c r="N16" s="206">
        <f>'Wastewater Fund-54'!F5+'Wastewater Fund-54'!F7</f>
        <v>178000</v>
      </c>
      <c r="O16" s="206">
        <f>'Wastewater Fund-54'!F47</f>
        <v>260060</v>
      </c>
      <c r="P16" s="206">
        <f>K16+L16+N16-O16</f>
        <v>-56775</v>
      </c>
      <c r="Q16" s="278">
        <f>(O16/M16)-1</f>
        <v>-0.59685370405967664</v>
      </c>
      <c r="T16" s="52"/>
      <c r="U16" s="1"/>
    </row>
    <row r="17" spans="1:21" ht="17" x14ac:dyDescent="0.35">
      <c r="A17" s="91"/>
      <c r="B17" s="210"/>
      <c r="C17" s="211"/>
      <c r="D17" s="211"/>
      <c r="E17" s="211"/>
      <c r="F17" s="211"/>
      <c r="G17" s="211"/>
      <c r="H17" s="211"/>
      <c r="I17" s="211"/>
      <c r="J17" s="211"/>
      <c r="K17" s="367"/>
      <c r="L17" s="367"/>
      <c r="M17" s="211"/>
      <c r="N17" s="211"/>
      <c r="O17" s="211"/>
      <c r="P17" s="206"/>
      <c r="Q17" s="278"/>
    </row>
    <row r="18" spans="1:21" ht="16.5" x14ac:dyDescent="0.35">
      <c r="A18" s="91"/>
      <c r="B18" s="209" t="s">
        <v>276</v>
      </c>
      <c r="C18" s="211"/>
      <c r="D18" s="211"/>
      <c r="E18" s="206">
        <v>47557</v>
      </c>
      <c r="F18" s="206">
        <v>156866</v>
      </c>
      <c r="G18" s="206">
        <v>145100</v>
      </c>
      <c r="H18" s="206" t="e">
        <f>'Wastewater Fund-54'!#REF!</f>
        <v>#REF!</v>
      </c>
      <c r="I18" s="206" t="e">
        <f>'Sanitation Fund-56'!#REF!</f>
        <v>#REF!</v>
      </c>
      <c r="J18" s="206" t="e">
        <f>'Sanitation Fund-56'!#REF!</f>
        <v>#REF!</v>
      </c>
      <c r="K18" s="366">
        <v>298070</v>
      </c>
      <c r="L18" s="366">
        <v>0</v>
      </c>
      <c r="M18" s="206">
        <f>'Sanitation Fund-56'!C24</f>
        <v>350100</v>
      </c>
      <c r="N18" s="206">
        <f>'Sanitation Fund-56'!F5+'Sanitation Fund-56'!F6</f>
        <v>130120</v>
      </c>
      <c r="O18" s="206">
        <f>'Sanitation Fund-56'!F22</f>
        <v>335655</v>
      </c>
      <c r="P18" s="206">
        <f>K18+L18+N18-O18</f>
        <v>92535</v>
      </c>
      <c r="Q18" s="278">
        <f>(O18/M18)-1</f>
        <v>-4.1259640102827788E-2</v>
      </c>
    </row>
    <row r="19" spans="1:21" ht="16.5" x14ac:dyDescent="0.35">
      <c r="A19" s="91"/>
      <c r="B19" s="209"/>
      <c r="C19" s="211"/>
      <c r="D19" s="211"/>
      <c r="E19" s="211"/>
      <c r="F19" s="211"/>
      <c r="G19" s="211"/>
      <c r="H19" s="211"/>
      <c r="I19" s="211"/>
      <c r="J19" s="211"/>
      <c r="K19" s="367"/>
      <c r="L19" s="367"/>
      <c r="M19" s="211"/>
      <c r="N19" s="211"/>
      <c r="O19" s="211"/>
      <c r="P19" s="206"/>
      <c r="Q19" s="278"/>
    </row>
    <row r="20" spans="1:21" ht="16.5" x14ac:dyDescent="0.35">
      <c r="A20" s="91"/>
      <c r="B20" s="209" t="s">
        <v>846</v>
      </c>
      <c r="C20" s="211"/>
      <c r="D20" s="211"/>
      <c r="E20" s="206">
        <v>23000</v>
      </c>
      <c r="F20" s="206">
        <v>17962</v>
      </c>
      <c r="G20" s="206">
        <v>17200</v>
      </c>
      <c r="H20" s="206" t="e">
        <f>'Wastewater Fund-54'!#REF!</f>
        <v>#REF!</v>
      </c>
      <c r="I20" s="206" t="e">
        <f>'Cemetary Fund-58'!#REF!</f>
        <v>#REF!</v>
      </c>
      <c r="J20" s="206" t="e">
        <f>'Cemetary Fund-58'!#REF!</f>
        <v>#REF!</v>
      </c>
      <c r="K20" s="366">
        <v>-17190</v>
      </c>
      <c r="L20" s="366">
        <v>0</v>
      </c>
      <c r="M20" s="206">
        <f>'Cemetary Fund-58'!C26</f>
        <v>131372</v>
      </c>
      <c r="N20" s="206">
        <f>'Cemetary Fund-58'!F11</f>
        <v>33000</v>
      </c>
      <c r="O20" s="206">
        <f>'Cemetary Fund-58'!F26</f>
        <v>38660</v>
      </c>
      <c r="P20" s="206">
        <f>K20+L20+N20-O20</f>
        <v>-22850</v>
      </c>
      <c r="Q20" s="278">
        <f>(O20/M20)-1</f>
        <v>-0.70572115823767623</v>
      </c>
    </row>
    <row r="21" spans="1:21" ht="16.5" x14ac:dyDescent="0.35">
      <c r="A21" s="91"/>
      <c r="B21" s="209"/>
      <c r="C21" s="211"/>
      <c r="D21" s="211"/>
      <c r="E21" s="211"/>
      <c r="F21" s="211"/>
      <c r="K21" s="357"/>
      <c r="L21" s="357"/>
      <c r="P21" s="206"/>
      <c r="Q21" s="278"/>
    </row>
    <row r="22" spans="1:21" ht="16.5" x14ac:dyDescent="0.35">
      <c r="A22" s="91"/>
      <c r="B22" s="209" t="s">
        <v>969</v>
      </c>
      <c r="C22" s="211"/>
      <c r="D22" s="211"/>
      <c r="E22" s="211"/>
      <c r="F22" s="211"/>
      <c r="K22" s="357">
        <v>0</v>
      </c>
      <c r="L22" s="357">
        <v>0</v>
      </c>
      <c r="M22" s="1">
        <f>'USDA WATER GRANT-52'!C17</f>
        <v>6800000</v>
      </c>
      <c r="N22" s="1">
        <f>'USDA WATER GRANT-52'!F4</f>
        <v>8000000</v>
      </c>
      <c r="O22" s="1">
        <f>'USDA WATER GRANT-52'!F16</f>
        <v>8000000</v>
      </c>
      <c r="P22" s="206">
        <f>K22+L22+N22-O22</f>
        <v>0</v>
      </c>
      <c r="Q22" s="278">
        <f>(O22/M22)-1</f>
        <v>0.17647058823529416</v>
      </c>
    </row>
    <row r="23" spans="1:21" ht="16.5" x14ac:dyDescent="0.35">
      <c r="A23" s="91"/>
      <c r="B23" s="209"/>
      <c r="C23" s="211"/>
      <c r="D23" s="211"/>
      <c r="E23" s="211"/>
      <c r="F23" s="211"/>
      <c r="K23" s="357"/>
      <c r="L23" s="357"/>
      <c r="P23" s="206"/>
      <c r="Q23" s="278"/>
    </row>
    <row r="24" spans="1:21" ht="16.5" x14ac:dyDescent="0.35">
      <c r="A24" s="91"/>
      <c r="B24" s="209" t="s">
        <v>56</v>
      </c>
      <c r="C24" s="205">
        <v>1295000</v>
      </c>
      <c r="D24" s="205" t="e">
        <f>+'GRANT DETAIL-45'!#REF!</f>
        <v>#REF!</v>
      </c>
      <c r="E24" s="206">
        <v>7983712</v>
      </c>
      <c r="F24" s="206">
        <v>570519</v>
      </c>
      <c r="K24" s="357">
        <v>57960</v>
      </c>
      <c r="L24" s="357">
        <v>0</v>
      </c>
      <c r="M24" s="1">
        <f>'GRANT DETAIL-45'!C39</f>
        <v>1800000</v>
      </c>
      <c r="N24" s="1">
        <f>'GRANT DETAIL-45'!F4</f>
        <v>2500000</v>
      </c>
      <c r="O24" s="1">
        <f>'GRANT DETAIL-45'!F39</f>
        <v>2557960</v>
      </c>
      <c r="P24" s="366">
        <f>K24+L24+N24-O24</f>
        <v>0</v>
      </c>
      <c r="Q24" s="278">
        <f>(O24/M24)-1</f>
        <v>0.42108888888888885</v>
      </c>
    </row>
    <row r="25" spans="1:21" ht="17" x14ac:dyDescent="0.4">
      <c r="A25" s="91"/>
      <c r="B25" s="207"/>
      <c r="C25" s="208"/>
      <c r="D25" s="208"/>
      <c r="E25" s="208"/>
      <c r="F25" s="208"/>
      <c r="K25" s="52"/>
      <c r="Q25" s="278"/>
      <c r="S25" s="152"/>
    </row>
    <row r="26" spans="1:21" ht="16.5" x14ac:dyDescent="0.35">
      <c r="A26" s="91"/>
      <c r="B26" s="212" t="s">
        <v>35</v>
      </c>
      <c r="C26" s="213">
        <f>SUM(C8:C24)</f>
        <v>3882736</v>
      </c>
      <c r="D26" s="213" t="e">
        <f>SUM(D8:D24)</f>
        <v>#REF!</v>
      </c>
      <c r="E26" s="213">
        <f>SUM(E8:E25)</f>
        <v>10735405</v>
      </c>
      <c r="F26" s="213">
        <f>SUM(F8:F24)</f>
        <v>2303144</v>
      </c>
      <c r="G26" s="213">
        <f>SUM(G8:G25)</f>
        <v>2726550</v>
      </c>
      <c r="H26" s="213" t="e">
        <f>SUM(H7:H24)</f>
        <v>#REF!</v>
      </c>
      <c r="I26" s="213" t="e">
        <f>SUM(I8:I25)</f>
        <v>#REF!</v>
      </c>
      <c r="J26" s="213" t="e">
        <f>SUM(J8:J25)</f>
        <v>#REF!</v>
      </c>
      <c r="K26" s="213">
        <f t="shared" ref="K26:L26" si="0">SUM(K8:K25)</f>
        <v>2586967</v>
      </c>
      <c r="L26" s="213">
        <f t="shared" si="0"/>
        <v>12178</v>
      </c>
      <c r="M26" s="213">
        <f>SUM(M8:M25)</f>
        <v>13655006</v>
      </c>
      <c r="N26" s="213">
        <f>SUM(N8:N25)</f>
        <v>12700855</v>
      </c>
      <c r="O26" s="213">
        <f>SUM(O8:O25)</f>
        <v>15300000</v>
      </c>
      <c r="P26" s="213">
        <f>SUM(P8:P24)</f>
        <v>-9000</v>
      </c>
      <c r="Q26" s="280"/>
      <c r="S26" s="152"/>
      <c r="U26" s="1"/>
    </row>
    <row r="27" spans="1:21" x14ac:dyDescent="0.35">
      <c r="A27" s="91"/>
      <c r="B27" s="91"/>
      <c r="C27" s="91"/>
      <c r="D27" s="91"/>
      <c r="E27" s="91"/>
      <c r="F27" s="91"/>
      <c r="G27" s="91"/>
      <c r="H27" s="91"/>
      <c r="I27" s="109"/>
      <c r="J27" s="91"/>
      <c r="K27" s="91"/>
      <c r="L27" s="91"/>
      <c r="M27" s="91"/>
      <c r="N27" s="91"/>
      <c r="O27" s="91"/>
      <c r="P27" s="91"/>
      <c r="Q27" s="91"/>
    </row>
    <row r="28" spans="1:21" x14ac:dyDescent="0.35">
      <c r="A28" s="91"/>
      <c r="B28" s="91"/>
      <c r="C28" s="91"/>
      <c r="D28" s="91"/>
      <c r="E28" s="109"/>
      <c r="F28" s="109"/>
      <c r="G28" s="91"/>
      <c r="H28" s="109"/>
      <c r="I28" s="109"/>
      <c r="J28" s="109"/>
      <c r="K28" s="109"/>
      <c r="L28" s="109"/>
      <c r="M28" s="109"/>
      <c r="N28" s="109"/>
      <c r="O28" s="109"/>
      <c r="P28" s="109"/>
      <c r="Q28" s="91"/>
    </row>
    <row r="29" spans="1:21" ht="16.5" x14ac:dyDescent="0.35">
      <c r="B29" s="19"/>
      <c r="E29" s="18"/>
      <c r="F29" s="18"/>
      <c r="M29" s="213"/>
      <c r="N29" s="213"/>
      <c r="O29" s="213"/>
      <c r="P29" s="213"/>
    </row>
    <row r="30" spans="1:21" x14ac:dyDescent="0.35">
      <c r="E30" s="52"/>
      <c r="F30" s="52"/>
    </row>
    <row r="31" spans="1:21" x14ac:dyDescent="0.35">
      <c r="B31" t="s">
        <v>1161</v>
      </c>
      <c r="M31" s="52"/>
      <c r="N31" s="52"/>
      <c r="O31" s="52"/>
      <c r="P31" s="52"/>
    </row>
    <row r="32" spans="1:21" x14ac:dyDescent="0.35">
      <c r="B32" t="s">
        <v>1157</v>
      </c>
    </row>
    <row r="33" spans="2:7" x14ac:dyDescent="0.35">
      <c r="B33" t="s">
        <v>1201</v>
      </c>
    </row>
    <row r="34" spans="2:7" ht="17.5" x14ac:dyDescent="0.35">
      <c r="G34" s="26"/>
    </row>
    <row r="35" spans="2:7" x14ac:dyDescent="0.35">
      <c r="B35" t="s">
        <v>1159</v>
      </c>
      <c r="G35" s="52"/>
    </row>
    <row r="36" spans="2:7" x14ac:dyDescent="0.35">
      <c r="B36" t="s">
        <v>1160</v>
      </c>
    </row>
    <row r="38" spans="2:7" x14ac:dyDescent="0.35">
      <c r="B38" t="s">
        <v>1216</v>
      </c>
    </row>
  </sheetData>
  <mergeCells count="2">
    <mergeCell ref="B3:Q3"/>
    <mergeCell ref="B5:B6"/>
  </mergeCells>
  <phoneticPr fontId="43" type="noConversion"/>
  <printOptions horizontalCentered="1"/>
  <pageMargins left="0.7" right="0.7" top="0.75" bottom="0.75" header="0.3" footer="0.3"/>
  <pageSetup scale="82"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R37"/>
  <sheetViews>
    <sheetView zoomScale="90" zoomScaleNormal="90" workbookViewId="0">
      <selection sqref="A1:XFD1048576"/>
    </sheetView>
  </sheetViews>
  <sheetFormatPr defaultRowHeight="14.5" x14ac:dyDescent="0.35"/>
  <cols>
    <col min="1" max="1" width="22.26953125" customWidth="1"/>
    <col min="2" max="2" width="38.81640625" bestFit="1" customWidth="1"/>
    <col min="3" max="3" width="9.7265625" customWidth="1"/>
    <col min="4" max="4" width="14" customWidth="1"/>
    <col min="5" max="5" width="13" customWidth="1"/>
    <col min="6" max="6" width="14" customWidth="1"/>
    <col min="7" max="7" width="8.26953125" customWidth="1"/>
    <col min="8" max="8" width="8.81640625" customWidth="1"/>
    <col min="10" max="10" width="9.7265625" bestFit="1" customWidth="1"/>
    <col min="12" max="12" width="9.54296875" bestFit="1" customWidth="1"/>
    <col min="13" max="13" width="10.1796875" bestFit="1" customWidth="1"/>
    <col min="14" max="14" width="10" bestFit="1" customWidth="1"/>
    <col min="17" max="17" width="11.453125" customWidth="1"/>
  </cols>
  <sheetData>
    <row r="1" spans="1:18" ht="19" thickBot="1" x14ac:dyDescent="0.4">
      <c r="A1" s="456" t="s">
        <v>698</v>
      </c>
      <c r="B1" s="456"/>
      <c r="C1" s="457"/>
      <c r="D1" s="457"/>
      <c r="E1" s="457"/>
      <c r="F1" s="457"/>
      <c r="G1" s="456"/>
      <c r="H1" s="456"/>
      <c r="I1" s="456"/>
      <c r="J1" s="456"/>
      <c r="K1" s="456"/>
      <c r="L1" s="456"/>
      <c r="M1" s="456"/>
      <c r="N1" s="456"/>
      <c r="O1" s="456"/>
    </row>
    <row r="2" spans="1:18" ht="15.5" x14ac:dyDescent="0.35">
      <c r="A2" s="454" t="s">
        <v>343</v>
      </c>
      <c r="B2" s="455" t="s">
        <v>561</v>
      </c>
      <c r="C2" s="458" t="s">
        <v>28</v>
      </c>
      <c r="D2" s="459"/>
      <c r="E2" s="460" t="s">
        <v>738</v>
      </c>
      <c r="F2" s="461"/>
      <c r="G2" s="462" t="s">
        <v>739</v>
      </c>
      <c r="H2" s="463" t="s">
        <v>740</v>
      </c>
      <c r="I2" s="464" t="s">
        <v>699</v>
      </c>
      <c r="J2" s="465"/>
      <c r="K2" s="465"/>
      <c r="L2" s="465"/>
      <c r="M2" s="465"/>
      <c r="N2" s="465"/>
      <c r="O2" s="466"/>
    </row>
    <row r="3" spans="1:18" ht="15.5" x14ac:dyDescent="0.35">
      <c r="A3" s="454"/>
      <c r="B3" s="455"/>
      <c r="C3" s="154"/>
      <c r="D3" s="155"/>
      <c r="E3" s="161" t="s">
        <v>700</v>
      </c>
      <c r="F3" s="162" t="s">
        <v>700</v>
      </c>
      <c r="G3" s="462"/>
      <c r="H3" s="463"/>
      <c r="I3" s="143" t="s">
        <v>701</v>
      </c>
      <c r="J3" s="143" t="s">
        <v>702</v>
      </c>
      <c r="K3" s="143" t="s">
        <v>703</v>
      </c>
      <c r="L3" s="143" t="s">
        <v>704</v>
      </c>
      <c r="M3" s="143" t="s">
        <v>705</v>
      </c>
      <c r="N3" s="143" t="s">
        <v>706</v>
      </c>
      <c r="O3" s="143" t="s">
        <v>592</v>
      </c>
    </row>
    <row r="4" spans="1:18" ht="15.5" x14ac:dyDescent="0.35">
      <c r="A4" s="146" t="s">
        <v>604</v>
      </c>
      <c r="B4" s="171" t="s">
        <v>707</v>
      </c>
      <c r="C4" s="172" t="str">
        <f>E4</f>
        <v>Salary</v>
      </c>
      <c r="D4" s="173">
        <f>F4</f>
        <v>64000</v>
      </c>
      <c r="E4" s="174" t="s">
        <v>700</v>
      </c>
      <c r="F4" s="175">
        <v>64000</v>
      </c>
      <c r="G4" s="158" t="s">
        <v>741</v>
      </c>
      <c r="H4" s="147" t="s">
        <v>742</v>
      </c>
      <c r="I4" s="144">
        <v>0.2</v>
      </c>
      <c r="J4" s="144">
        <v>0.15</v>
      </c>
      <c r="K4" s="144">
        <v>0.15</v>
      </c>
      <c r="L4" s="144">
        <v>0.2</v>
      </c>
      <c r="M4" s="144">
        <v>0.15</v>
      </c>
      <c r="N4" s="144">
        <v>0.15</v>
      </c>
      <c r="O4" s="145">
        <f>SUM(I4:N4)</f>
        <v>1</v>
      </c>
    </row>
    <row r="5" spans="1:18" ht="15.5" x14ac:dyDescent="0.35">
      <c r="A5" s="146" t="s">
        <v>596</v>
      </c>
      <c r="B5" s="171" t="s">
        <v>612</v>
      </c>
      <c r="C5" s="172" t="str">
        <f>E5</f>
        <v>Salary</v>
      </c>
      <c r="D5" s="173">
        <f>F5</f>
        <v>45000</v>
      </c>
      <c r="E5" s="174" t="s">
        <v>700</v>
      </c>
      <c r="F5" s="175">
        <v>45000</v>
      </c>
      <c r="G5" s="158" t="s">
        <v>741</v>
      </c>
      <c r="H5" s="147" t="s">
        <v>742</v>
      </c>
      <c r="I5" s="144">
        <v>0.2</v>
      </c>
      <c r="J5" s="144">
        <v>0.15</v>
      </c>
      <c r="K5" s="144">
        <v>0.15</v>
      </c>
      <c r="L5" s="144">
        <v>0.2</v>
      </c>
      <c r="M5" s="144">
        <v>0.15</v>
      </c>
      <c r="N5" s="144">
        <v>0.15</v>
      </c>
      <c r="O5" s="145">
        <f t="shared" ref="O5:O34" si="0">SUM(I5:N5)</f>
        <v>1</v>
      </c>
    </row>
    <row r="6" spans="1:18" ht="15.5" x14ac:dyDescent="0.35">
      <c r="A6" s="146" t="s">
        <v>543</v>
      </c>
      <c r="B6" s="171" t="s">
        <v>708</v>
      </c>
      <c r="C6" s="176">
        <v>20</v>
      </c>
      <c r="D6" s="173">
        <f>(C6*70)*26</f>
        <v>36400</v>
      </c>
      <c r="E6" s="177">
        <v>19.5</v>
      </c>
      <c r="F6" s="175">
        <f>(E6*70)*26</f>
        <v>35490</v>
      </c>
      <c r="G6" s="158" t="s">
        <v>743</v>
      </c>
      <c r="H6" s="147">
        <v>70</v>
      </c>
      <c r="I6" s="144">
        <v>0.3</v>
      </c>
      <c r="J6" s="144">
        <v>0.1</v>
      </c>
      <c r="K6" s="144">
        <v>0.1</v>
      </c>
      <c r="L6" s="144">
        <v>0.1</v>
      </c>
      <c r="M6" s="144">
        <v>0.2</v>
      </c>
      <c r="N6" s="144">
        <v>0.2</v>
      </c>
      <c r="O6" s="145">
        <f t="shared" si="0"/>
        <v>1</v>
      </c>
      <c r="Q6" s="152"/>
      <c r="R6" s="165"/>
    </row>
    <row r="7" spans="1:18" ht="15.5" x14ac:dyDescent="0.35">
      <c r="A7" s="146" t="s">
        <v>545</v>
      </c>
      <c r="B7" s="171" t="s">
        <v>611</v>
      </c>
      <c r="C7" s="176">
        <f t="shared" ref="C7:C25" si="1">E7+1</f>
        <v>17.5</v>
      </c>
      <c r="D7" s="173">
        <f>C7*2080</f>
        <v>36400</v>
      </c>
      <c r="E7" s="177">
        <v>16.5</v>
      </c>
      <c r="F7" s="175">
        <f>E7*2080</f>
        <v>34320</v>
      </c>
      <c r="G7" s="158" t="s">
        <v>741</v>
      </c>
      <c r="H7" s="147">
        <v>80</v>
      </c>
      <c r="I7" s="144">
        <v>0.2</v>
      </c>
      <c r="J7" s="144">
        <v>0</v>
      </c>
      <c r="K7" s="144">
        <v>0</v>
      </c>
      <c r="L7" s="144">
        <v>0</v>
      </c>
      <c r="M7" s="144">
        <v>0.55000000000000004</v>
      </c>
      <c r="N7" s="144">
        <v>0.25</v>
      </c>
      <c r="O7" s="145">
        <f t="shared" si="0"/>
        <v>1</v>
      </c>
    </row>
    <row r="8" spans="1:18" ht="15.5" x14ac:dyDescent="0.35">
      <c r="A8" s="146" t="s">
        <v>757</v>
      </c>
      <c r="B8" s="171" t="s">
        <v>610</v>
      </c>
      <c r="C8" s="176">
        <v>14</v>
      </c>
      <c r="D8" s="173">
        <f>(C8*40)*26</f>
        <v>14560</v>
      </c>
      <c r="E8" s="177">
        <v>13</v>
      </c>
      <c r="F8" s="175">
        <f>(E8*40)*26</f>
        <v>13520</v>
      </c>
      <c r="G8" s="158" t="s">
        <v>741</v>
      </c>
      <c r="H8" s="147">
        <v>40</v>
      </c>
      <c r="I8" s="144">
        <v>0.6</v>
      </c>
      <c r="J8" s="144">
        <v>0</v>
      </c>
      <c r="K8" s="144">
        <v>0</v>
      </c>
      <c r="L8" s="144">
        <v>0</v>
      </c>
      <c r="M8" s="144">
        <v>0.2</v>
      </c>
      <c r="N8" s="144">
        <v>0.2</v>
      </c>
      <c r="O8" s="145">
        <f t="shared" si="0"/>
        <v>1</v>
      </c>
    </row>
    <row r="9" spans="1:18" ht="15.5" x14ac:dyDescent="0.35">
      <c r="A9" s="146" t="s">
        <v>709</v>
      </c>
      <c r="B9" s="171" t="s">
        <v>616</v>
      </c>
      <c r="C9" s="176">
        <f t="shared" si="1"/>
        <v>16.5</v>
      </c>
      <c r="D9" s="173">
        <f>(C9*64)*26</f>
        <v>27456</v>
      </c>
      <c r="E9" s="174">
        <v>15.5</v>
      </c>
      <c r="F9" s="175">
        <f>(E9*64)*26</f>
        <v>25792</v>
      </c>
      <c r="G9" s="158" t="s">
        <v>743</v>
      </c>
      <c r="H9" s="147">
        <v>64</v>
      </c>
      <c r="I9" s="144">
        <v>1</v>
      </c>
      <c r="J9" s="144">
        <v>0</v>
      </c>
      <c r="K9" s="144">
        <v>0</v>
      </c>
      <c r="L9" s="144">
        <v>0</v>
      </c>
      <c r="M9" s="144">
        <v>0</v>
      </c>
      <c r="N9" s="144">
        <v>0</v>
      </c>
      <c r="O9" s="145">
        <f t="shared" si="0"/>
        <v>1</v>
      </c>
    </row>
    <row r="10" spans="1:18" ht="15.5" x14ac:dyDescent="0.35">
      <c r="A10" s="146" t="s">
        <v>710</v>
      </c>
      <c r="B10" s="171" t="s">
        <v>711</v>
      </c>
      <c r="C10" s="176">
        <f t="shared" si="1"/>
        <v>14.5</v>
      </c>
      <c r="D10" s="173">
        <f>(C10*40)*26</f>
        <v>15080</v>
      </c>
      <c r="E10" s="174">
        <v>13.5</v>
      </c>
      <c r="F10" s="175">
        <f>(E10*40)*26</f>
        <v>14040</v>
      </c>
      <c r="G10" s="158" t="s">
        <v>743</v>
      </c>
      <c r="H10" s="147">
        <v>40</v>
      </c>
      <c r="I10" s="144">
        <v>1</v>
      </c>
      <c r="J10" s="144">
        <v>0</v>
      </c>
      <c r="K10" s="144">
        <v>0</v>
      </c>
      <c r="L10" s="144">
        <v>0</v>
      </c>
      <c r="M10" s="144">
        <v>0</v>
      </c>
      <c r="N10" s="144">
        <v>0</v>
      </c>
      <c r="O10" s="145">
        <f t="shared" si="0"/>
        <v>1</v>
      </c>
    </row>
    <row r="11" spans="1:18" ht="15.5" x14ac:dyDescent="0.35">
      <c r="A11" s="146" t="s">
        <v>560</v>
      </c>
      <c r="B11" s="171" t="s">
        <v>111</v>
      </c>
      <c r="C11" s="172" t="s">
        <v>700</v>
      </c>
      <c r="D11" s="173">
        <f>(F11*0.08)+F11</f>
        <v>13343.4</v>
      </c>
      <c r="E11" s="174" t="s">
        <v>700</v>
      </c>
      <c r="F11" s="175">
        <v>12355</v>
      </c>
      <c r="G11" s="158" t="s">
        <v>743</v>
      </c>
      <c r="H11" s="147" t="s">
        <v>742</v>
      </c>
      <c r="I11" s="144">
        <v>1</v>
      </c>
      <c r="J11" s="144">
        <v>0</v>
      </c>
      <c r="K11" s="144">
        <v>0</v>
      </c>
      <c r="L11" s="144">
        <v>0</v>
      </c>
      <c r="M11" s="144">
        <v>0</v>
      </c>
      <c r="N11" s="144">
        <v>0</v>
      </c>
      <c r="O11" s="145">
        <f t="shared" si="0"/>
        <v>1</v>
      </c>
    </row>
    <row r="12" spans="1:18" ht="15.5" x14ac:dyDescent="0.35">
      <c r="A12" s="146" t="s">
        <v>712</v>
      </c>
      <c r="B12" s="171" t="s">
        <v>713</v>
      </c>
      <c r="C12" s="172" t="s">
        <v>700</v>
      </c>
      <c r="D12" s="173">
        <f>(F12*0.08)+F12</f>
        <v>10164.959999999999</v>
      </c>
      <c r="E12" s="174" t="s">
        <v>700</v>
      </c>
      <c r="F12" s="175">
        <v>9412</v>
      </c>
      <c r="G12" s="158" t="s">
        <v>743</v>
      </c>
      <c r="H12" s="147" t="s">
        <v>742</v>
      </c>
      <c r="I12" s="144">
        <v>1</v>
      </c>
      <c r="J12" s="144">
        <v>0</v>
      </c>
      <c r="K12" s="144">
        <v>0</v>
      </c>
      <c r="L12" s="144">
        <v>0</v>
      </c>
      <c r="M12" s="144">
        <v>0</v>
      </c>
      <c r="N12" s="144">
        <v>0</v>
      </c>
      <c r="O12" s="145">
        <f t="shared" si="0"/>
        <v>1</v>
      </c>
    </row>
    <row r="13" spans="1:18" ht="15.5" x14ac:dyDescent="0.35">
      <c r="A13" s="146" t="s">
        <v>562</v>
      </c>
      <c r="B13" s="171" t="s">
        <v>597</v>
      </c>
      <c r="C13" s="176">
        <v>22.5</v>
      </c>
      <c r="D13" s="173">
        <f>C13*2080</f>
        <v>46800</v>
      </c>
      <c r="E13" s="178">
        <v>22</v>
      </c>
      <c r="F13" s="175">
        <f>E13*2080</f>
        <v>45760</v>
      </c>
      <c r="G13" s="158" t="s">
        <v>741</v>
      </c>
      <c r="H13" s="147">
        <v>80</v>
      </c>
      <c r="I13" s="144">
        <v>1</v>
      </c>
      <c r="J13" s="144">
        <v>0</v>
      </c>
      <c r="K13" s="144">
        <v>0</v>
      </c>
      <c r="L13" s="144">
        <v>0</v>
      </c>
      <c r="M13" s="144">
        <v>0</v>
      </c>
      <c r="N13" s="144">
        <v>0</v>
      </c>
      <c r="O13" s="145">
        <f t="shared" si="0"/>
        <v>1</v>
      </c>
    </row>
    <row r="14" spans="1:18" ht="15.5" x14ac:dyDescent="0.35">
      <c r="A14" s="146" t="s">
        <v>690</v>
      </c>
      <c r="B14" s="171" t="s">
        <v>598</v>
      </c>
      <c r="C14" s="176">
        <v>19.5</v>
      </c>
      <c r="D14" s="173">
        <f t="shared" ref="D14:D25" si="2">C14*2080</f>
        <v>40560</v>
      </c>
      <c r="E14" s="178">
        <v>19.5</v>
      </c>
      <c r="F14" s="175">
        <f t="shared" ref="F14:F25" si="3">E14*2080</f>
        <v>40560</v>
      </c>
      <c r="G14" s="158" t="s">
        <v>743</v>
      </c>
      <c r="H14" s="147">
        <v>80</v>
      </c>
      <c r="I14" s="144">
        <v>1</v>
      </c>
      <c r="J14" s="144">
        <v>0</v>
      </c>
      <c r="K14" s="144">
        <v>0</v>
      </c>
      <c r="L14" s="144">
        <v>0</v>
      </c>
      <c r="M14" s="144">
        <v>0</v>
      </c>
      <c r="N14" s="144">
        <v>0</v>
      </c>
      <c r="O14" s="145">
        <f t="shared" si="0"/>
        <v>1</v>
      </c>
    </row>
    <row r="15" spans="1:18" ht="15.5" x14ac:dyDescent="0.35">
      <c r="A15" s="146" t="s">
        <v>565</v>
      </c>
      <c r="B15" s="171" t="s">
        <v>598</v>
      </c>
      <c r="C15" s="176">
        <v>21.5</v>
      </c>
      <c r="D15" s="173">
        <f t="shared" si="2"/>
        <v>44720</v>
      </c>
      <c r="E15" s="178">
        <v>20</v>
      </c>
      <c r="F15" s="175">
        <f t="shared" si="3"/>
        <v>41600</v>
      </c>
      <c r="G15" s="158" t="s">
        <v>741</v>
      </c>
      <c r="H15" s="147">
        <v>80</v>
      </c>
      <c r="I15" s="144">
        <v>1</v>
      </c>
      <c r="J15" s="144">
        <v>0</v>
      </c>
      <c r="K15" s="144">
        <v>0</v>
      </c>
      <c r="L15" s="144">
        <v>0</v>
      </c>
      <c r="M15" s="144">
        <v>0</v>
      </c>
      <c r="N15" s="144">
        <v>0</v>
      </c>
      <c r="O15" s="145">
        <f t="shared" si="0"/>
        <v>1</v>
      </c>
    </row>
    <row r="16" spans="1:18" ht="15.5" x14ac:dyDescent="0.35">
      <c r="A16" s="146" t="s">
        <v>601</v>
      </c>
      <c r="B16" s="171" t="s">
        <v>599</v>
      </c>
      <c r="C16" s="172" t="s">
        <v>700</v>
      </c>
      <c r="D16" s="173">
        <v>60008</v>
      </c>
      <c r="E16" s="179" t="s">
        <v>700</v>
      </c>
      <c r="F16" s="175">
        <v>60008</v>
      </c>
      <c r="G16" s="158" t="s">
        <v>741</v>
      </c>
      <c r="H16" s="147" t="s">
        <v>742</v>
      </c>
      <c r="I16" s="144">
        <v>1</v>
      </c>
      <c r="J16" s="144">
        <v>0</v>
      </c>
      <c r="K16" s="144">
        <v>0</v>
      </c>
      <c r="L16" s="144">
        <v>0</v>
      </c>
      <c r="M16" s="144">
        <v>0</v>
      </c>
      <c r="N16" s="144">
        <v>0</v>
      </c>
      <c r="O16" s="145">
        <f t="shared" si="0"/>
        <v>1</v>
      </c>
    </row>
    <row r="17" spans="1:15" ht="15.5" x14ac:dyDescent="0.35">
      <c r="A17" s="146" t="s">
        <v>758</v>
      </c>
      <c r="B17" s="171" t="s">
        <v>598</v>
      </c>
      <c r="C17" s="176">
        <v>19.5</v>
      </c>
      <c r="D17" s="173">
        <f>C17*2080</f>
        <v>40560</v>
      </c>
      <c r="E17" s="178">
        <v>19.5</v>
      </c>
      <c r="F17" s="175">
        <f>E17*2080</f>
        <v>40560</v>
      </c>
      <c r="G17" s="158" t="s">
        <v>759</v>
      </c>
      <c r="H17" s="147">
        <v>80</v>
      </c>
      <c r="I17" s="144">
        <v>1</v>
      </c>
      <c r="J17" s="144">
        <v>0</v>
      </c>
      <c r="K17" s="144">
        <v>0</v>
      </c>
      <c r="L17" s="144">
        <v>0</v>
      </c>
      <c r="M17" s="144">
        <v>0</v>
      </c>
      <c r="N17" s="144">
        <v>0</v>
      </c>
      <c r="O17" s="145">
        <f t="shared" si="0"/>
        <v>1</v>
      </c>
    </row>
    <row r="18" spans="1:15" ht="15.5" x14ac:dyDescent="0.35">
      <c r="A18" s="146" t="s">
        <v>600</v>
      </c>
      <c r="B18" s="171" t="s">
        <v>691</v>
      </c>
      <c r="C18" s="176">
        <v>15.25</v>
      </c>
      <c r="D18" s="173">
        <f t="shared" si="2"/>
        <v>31720</v>
      </c>
      <c r="E18" s="178">
        <v>15.25</v>
      </c>
      <c r="F18" s="175">
        <f>(E18*40)*26</f>
        <v>15860</v>
      </c>
      <c r="G18" s="158" t="s">
        <v>743</v>
      </c>
      <c r="H18" s="147">
        <v>80</v>
      </c>
      <c r="I18" s="144">
        <v>1</v>
      </c>
      <c r="J18" s="144">
        <v>0</v>
      </c>
      <c r="K18" s="144">
        <v>0</v>
      </c>
      <c r="L18" s="144">
        <v>0</v>
      </c>
      <c r="M18" s="144">
        <v>0</v>
      </c>
      <c r="N18" s="144">
        <v>0</v>
      </c>
      <c r="O18" s="145">
        <f t="shared" si="0"/>
        <v>1</v>
      </c>
    </row>
    <row r="19" spans="1:15" ht="15.5" x14ac:dyDescent="0.35">
      <c r="A19" s="146" t="s">
        <v>591</v>
      </c>
      <c r="B19" s="171" t="s">
        <v>714</v>
      </c>
      <c r="C19" s="176">
        <f t="shared" si="1"/>
        <v>20.5</v>
      </c>
      <c r="D19" s="173">
        <f t="shared" si="2"/>
        <v>42640</v>
      </c>
      <c r="E19" s="177">
        <v>19.5</v>
      </c>
      <c r="F19" s="175">
        <f t="shared" si="3"/>
        <v>40560</v>
      </c>
      <c r="G19" s="158" t="s">
        <v>741</v>
      </c>
      <c r="H19" s="147">
        <v>80</v>
      </c>
      <c r="I19" s="144">
        <v>0.25</v>
      </c>
      <c r="J19" s="148">
        <v>0.15</v>
      </c>
      <c r="K19" s="148">
        <v>0.15</v>
      </c>
      <c r="L19" s="144">
        <v>0.05</v>
      </c>
      <c r="M19" s="144">
        <v>0.25</v>
      </c>
      <c r="N19" s="144">
        <v>0.15</v>
      </c>
      <c r="O19" s="145">
        <f t="shared" si="0"/>
        <v>1</v>
      </c>
    </row>
    <row r="20" spans="1:15" ht="15.5" x14ac:dyDescent="0.35">
      <c r="A20" s="146" t="s">
        <v>605</v>
      </c>
      <c r="B20" s="171" t="s">
        <v>607</v>
      </c>
      <c r="C20" s="176">
        <f t="shared" si="1"/>
        <v>16</v>
      </c>
      <c r="D20" s="173">
        <f t="shared" si="2"/>
        <v>33280</v>
      </c>
      <c r="E20" s="177">
        <v>15</v>
      </c>
      <c r="F20" s="175">
        <f t="shared" si="3"/>
        <v>31200</v>
      </c>
      <c r="G20" s="158" t="s">
        <v>741</v>
      </c>
      <c r="H20" s="147">
        <v>80</v>
      </c>
      <c r="I20" s="144">
        <v>0.25</v>
      </c>
      <c r="J20" s="148">
        <v>0.15</v>
      </c>
      <c r="K20" s="148">
        <v>0.15</v>
      </c>
      <c r="L20" s="144">
        <v>0.05</v>
      </c>
      <c r="M20" s="144">
        <v>0.25</v>
      </c>
      <c r="N20" s="144">
        <v>0.15</v>
      </c>
      <c r="O20" s="145">
        <f t="shared" si="0"/>
        <v>1</v>
      </c>
    </row>
    <row r="21" spans="1:15" ht="15.5" x14ac:dyDescent="0.35">
      <c r="A21" s="146" t="s">
        <v>606</v>
      </c>
      <c r="B21" s="171" t="s">
        <v>755</v>
      </c>
      <c r="C21" s="176">
        <v>17.75</v>
      </c>
      <c r="D21" s="173">
        <f t="shared" si="2"/>
        <v>36920</v>
      </c>
      <c r="E21" s="177">
        <v>15</v>
      </c>
      <c r="F21" s="175">
        <f t="shared" si="3"/>
        <v>31200</v>
      </c>
      <c r="G21" s="158" t="s">
        <v>741</v>
      </c>
      <c r="H21" s="147">
        <v>80</v>
      </c>
      <c r="I21" s="144">
        <v>0.25</v>
      </c>
      <c r="J21" s="148">
        <v>0.15</v>
      </c>
      <c r="K21" s="148">
        <v>0.15</v>
      </c>
      <c r="L21" s="144">
        <v>0.05</v>
      </c>
      <c r="M21" s="144">
        <v>0.25</v>
      </c>
      <c r="N21" s="144">
        <v>0.15</v>
      </c>
      <c r="O21" s="145">
        <f t="shared" si="0"/>
        <v>1</v>
      </c>
    </row>
    <row r="22" spans="1:15" ht="15.5" x14ac:dyDescent="0.35">
      <c r="A22" s="146" t="s">
        <v>587</v>
      </c>
      <c r="B22" s="171" t="s">
        <v>756</v>
      </c>
      <c r="C22" s="176">
        <v>18.75</v>
      </c>
      <c r="D22" s="173">
        <f t="shared" si="2"/>
        <v>39000</v>
      </c>
      <c r="E22" s="177">
        <v>15</v>
      </c>
      <c r="F22" s="175">
        <f t="shared" si="3"/>
        <v>31200</v>
      </c>
      <c r="G22" s="158" t="s">
        <v>741</v>
      </c>
      <c r="H22" s="147">
        <v>80</v>
      </c>
      <c r="I22" s="144">
        <v>0.25</v>
      </c>
      <c r="J22" s="148">
        <v>0.15</v>
      </c>
      <c r="K22" s="148">
        <v>0.15</v>
      </c>
      <c r="L22" s="144">
        <v>0.05</v>
      </c>
      <c r="M22" s="144">
        <v>0.25</v>
      </c>
      <c r="N22" s="144">
        <v>0.15</v>
      </c>
      <c r="O22" s="145">
        <f t="shared" si="0"/>
        <v>1</v>
      </c>
    </row>
    <row r="23" spans="1:15" ht="15.5" x14ac:dyDescent="0.35">
      <c r="A23" s="146" t="s">
        <v>588</v>
      </c>
      <c r="B23" s="171" t="s">
        <v>607</v>
      </c>
      <c r="C23" s="176">
        <f t="shared" si="1"/>
        <v>16</v>
      </c>
      <c r="D23" s="173">
        <f t="shared" si="2"/>
        <v>33280</v>
      </c>
      <c r="E23" s="177">
        <v>15</v>
      </c>
      <c r="F23" s="175">
        <f t="shared" si="3"/>
        <v>31200</v>
      </c>
      <c r="G23" s="158" t="s">
        <v>741</v>
      </c>
      <c r="H23" s="147">
        <v>80</v>
      </c>
      <c r="I23" s="144">
        <v>0.25</v>
      </c>
      <c r="J23" s="148">
        <v>0.15</v>
      </c>
      <c r="K23" s="148">
        <v>0.15</v>
      </c>
      <c r="L23" s="144">
        <v>0.05</v>
      </c>
      <c r="M23" s="144">
        <v>0.25</v>
      </c>
      <c r="N23" s="144">
        <v>0.15</v>
      </c>
      <c r="O23" s="145">
        <f t="shared" si="0"/>
        <v>1</v>
      </c>
    </row>
    <row r="24" spans="1:15" ht="15.5" x14ac:dyDescent="0.35">
      <c r="A24" s="146" t="s">
        <v>590</v>
      </c>
      <c r="B24" s="171" t="s">
        <v>607</v>
      </c>
      <c r="C24" s="176">
        <f t="shared" si="1"/>
        <v>16</v>
      </c>
      <c r="D24" s="173">
        <f t="shared" si="2"/>
        <v>33280</v>
      </c>
      <c r="E24" s="177">
        <v>15</v>
      </c>
      <c r="F24" s="175">
        <f t="shared" si="3"/>
        <v>31200</v>
      </c>
      <c r="G24" s="158" t="s">
        <v>741</v>
      </c>
      <c r="H24" s="147">
        <v>80</v>
      </c>
      <c r="I24" s="144">
        <v>0.25</v>
      </c>
      <c r="J24" s="148">
        <v>0.15</v>
      </c>
      <c r="K24" s="148">
        <v>0.15</v>
      </c>
      <c r="L24" s="144">
        <v>0.05</v>
      </c>
      <c r="M24" s="144">
        <v>0.25</v>
      </c>
      <c r="N24" s="144">
        <v>0.15</v>
      </c>
      <c r="O24" s="145">
        <f t="shared" si="0"/>
        <v>1</v>
      </c>
    </row>
    <row r="25" spans="1:15" ht="15.5" x14ac:dyDescent="0.35">
      <c r="A25" s="146" t="s">
        <v>694</v>
      </c>
      <c r="B25" s="171" t="s">
        <v>607</v>
      </c>
      <c r="C25" s="176">
        <f t="shared" si="1"/>
        <v>16</v>
      </c>
      <c r="D25" s="173">
        <f t="shared" si="2"/>
        <v>33280</v>
      </c>
      <c r="E25" s="177">
        <v>15</v>
      </c>
      <c r="F25" s="175">
        <f t="shared" si="3"/>
        <v>31200</v>
      </c>
      <c r="G25" s="158" t="s">
        <v>741</v>
      </c>
      <c r="H25" s="147">
        <v>80</v>
      </c>
      <c r="I25" s="144">
        <v>0.25</v>
      </c>
      <c r="J25" s="148">
        <v>0.15</v>
      </c>
      <c r="K25" s="148">
        <v>0.15</v>
      </c>
      <c r="L25" s="144">
        <v>0.05</v>
      </c>
      <c r="M25" s="144">
        <v>0.25</v>
      </c>
      <c r="N25" s="144">
        <v>0.15</v>
      </c>
      <c r="O25" s="145">
        <f t="shared" si="0"/>
        <v>1</v>
      </c>
    </row>
    <row r="26" spans="1:15" ht="15.5" x14ac:dyDescent="0.35">
      <c r="A26" s="146" t="s">
        <v>596</v>
      </c>
      <c r="B26" s="171" t="s">
        <v>744</v>
      </c>
      <c r="C26" s="176">
        <v>16</v>
      </c>
      <c r="D26" s="173">
        <f>(C26*30)*26</f>
        <v>12480</v>
      </c>
      <c r="E26" s="177">
        <v>16</v>
      </c>
      <c r="F26" s="175">
        <f>(E26*40)*26</f>
        <v>16640</v>
      </c>
      <c r="G26" s="158" t="s">
        <v>743</v>
      </c>
      <c r="H26" s="147">
        <v>40</v>
      </c>
      <c r="I26" s="144">
        <v>1</v>
      </c>
      <c r="J26" s="144">
        <v>0</v>
      </c>
      <c r="K26" s="144">
        <v>0</v>
      </c>
      <c r="L26" s="144">
        <v>0</v>
      </c>
      <c r="M26" s="144">
        <v>0</v>
      </c>
      <c r="N26" s="144">
        <v>0</v>
      </c>
      <c r="O26" s="145">
        <f t="shared" si="0"/>
        <v>1</v>
      </c>
    </row>
    <row r="27" spans="1:15" ht="15.5" x14ac:dyDescent="0.35">
      <c r="A27" s="146" t="s">
        <v>596</v>
      </c>
      <c r="B27" s="180" t="s">
        <v>760</v>
      </c>
      <c r="C27" s="176">
        <v>20</v>
      </c>
      <c r="D27" s="173">
        <f>(C27*80)*6</f>
        <v>9600</v>
      </c>
      <c r="E27" s="177">
        <v>15</v>
      </c>
      <c r="F27" s="175">
        <f>(E27*80)*6</f>
        <v>7200</v>
      </c>
      <c r="G27" s="158" t="s">
        <v>743</v>
      </c>
      <c r="H27" s="147" t="s">
        <v>745</v>
      </c>
      <c r="I27" s="144">
        <v>1</v>
      </c>
      <c r="J27" s="144">
        <v>0</v>
      </c>
      <c r="K27" s="144">
        <v>0</v>
      </c>
      <c r="L27" s="144">
        <v>0</v>
      </c>
      <c r="M27" s="144">
        <v>0</v>
      </c>
      <c r="N27" s="144">
        <v>0</v>
      </c>
      <c r="O27" s="145">
        <f t="shared" si="0"/>
        <v>1</v>
      </c>
    </row>
    <row r="28" spans="1:15" ht="15.5" x14ac:dyDescent="0.35">
      <c r="A28" s="146" t="s">
        <v>596</v>
      </c>
      <c r="B28" s="180" t="s">
        <v>603</v>
      </c>
      <c r="C28" s="176">
        <v>14</v>
      </c>
      <c r="D28" s="173">
        <f t="shared" ref="D28:D29" si="4">(C28*80)*6</f>
        <v>6720</v>
      </c>
      <c r="E28" s="177">
        <v>12.5</v>
      </c>
      <c r="F28" s="175">
        <f t="shared" ref="F28:F29" si="5">(E28*80)*6</f>
        <v>6000</v>
      </c>
      <c r="G28" s="158" t="s">
        <v>743</v>
      </c>
      <c r="H28" s="147" t="s">
        <v>745</v>
      </c>
      <c r="I28" s="144">
        <v>1</v>
      </c>
      <c r="J28" s="144">
        <v>0</v>
      </c>
      <c r="K28" s="144">
        <v>0</v>
      </c>
      <c r="L28" s="144">
        <v>0</v>
      </c>
      <c r="M28" s="144">
        <v>0</v>
      </c>
      <c r="N28" s="144">
        <v>0</v>
      </c>
      <c r="O28" s="145">
        <f t="shared" si="0"/>
        <v>1</v>
      </c>
    </row>
    <row r="29" spans="1:15" ht="15.5" x14ac:dyDescent="0.35">
      <c r="A29" s="146" t="s">
        <v>596</v>
      </c>
      <c r="B29" s="180" t="s">
        <v>603</v>
      </c>
      <c r="C29" s="176">
        <v>14</v>
      </c>
      <c r="D29" s="173">
        <f t="shared" si="4"/>
        <v>6720</v>
      </c>
      <c r="E29" s="177">
        <v>12.5</v>
      </c>
      <c r="F29" s="175">
        <f t="shared" si="5"/>
        <v>6000</v>
      </c>
      <c r="G29" s="158" t="s">
        <v>743</v>
      </c>
      <c r="H29" s="147" t="s">
        <v>745</v>
      </c>
      <c r="I29" s="144">
        <v>1</v>
      </c>
      <c r="J29" s="144">
        <v>0</v>
      </c>
      <c r="K29" s="144">
        <v>0</v>
      </c>
      <c r="L29" s="144">
        <v>0</v>
      </c>
      <c r="M29" s="144">
        <v>0</v>
      </c>
      <c r="N29" s="144">
        <v>0</v>
      </c>
      <c r="O29" s="145">
        <f t="shared" si="0"/>
        <v>1</v>
      </c>
    </row>
    <row r="30" spans="1:15" ht="15.5" x14ac:dyDescent="0.35">
      <c r="A30" s="146" t="s">
        <v>596</v>
      </c>
      <c r="B30" s="180" t="s">
        <v>603</v>
      </c>
      <c r="C30" s="176">
        <v>14</v>
      </c>
      <c r="D30" s="173">
        <f>(C30*20)*6</f>
        <v>1680</v>
      </c>
      <c r="E30" s="177">
        <v>12.5</v>
      </c>
      <c r="F30" s="175">
        <f>(E30*20)*6</f>
        <v>1500</v>
      </c>
      <c r="G30" s="158" t="s">
        <v>743</v>
      </c>
      <c r="H30" s="147" t="s">
        <v>746</v>
      </c>
      <c r="I30" s="144">
        <v>1</v>
      </c>
      <c r="J30" s="144">
        <v>0</v>
      </c>
      <c r="K30" s="144">
        <v>0</v>
      </c>
      <c r="L30" s="144">
        <v>0</v>
      </c>
      <c r="M30" s="144">
        <v>0</v>
      </c>
      <c r="N30" s="144">
        <v>0</v>
      </c>
      <c r="O30" s="145">
        <f t="shared" si="0"/>
        <v>1</v>
      </c>
    </row>
    <row r="31" spans="1:15" ht="15.5" x14ac:dyDescent="0.35">
      <c r="A31" s="146" t="s">
        <v>596</v>
      </c>
      <c r="B31" s="180" t="s">
        <v>603</v>
      </c>
      <c r="C31" s="176">
        <v>12.8</v>
      </c>
      <c r="D31" s="173">
        <f>(C31*20)*6</f>
        <v>1536</v>
      </c>
      <c r="E31" s="177">
        <v>12.5</v>
      </c>
      <c r="F31" s="175">
        <f>(E31*20)*6</f>
        <v>1500</v>
      </c>
      <c r="G31" s="158" t="s">
        <v>743</v>
      </c>
      <c r="H31" s="147" t="s">
        <v>746</v>
      </c>
      <c r="I31" s="144">
        <v>1</v>
      </c>
      <c r="J31" s="144">
        <v>0</v>
      </c>
      <c r="K31" s="144">
        <v>0</v>
      </c>
      <c r="L31" s="144">
        <v>0</v>
      </c>
      <c r="M31" s="144">
        <v>0</v>
      </c>
      <c r="N31" s="144">
        <v>0</v>
      </c>
      <c r="O31" s="145">
        <f t="shared" si="0"/>
        <v>1</v>
      </c>
    </row>
    <row r="32" spans="1:15" ht="15.5" x14ac:dyDescent="0.35">
      <c r="A32" s="146" t="s">
        <v>596</v>
      </c>
      <c r="B32" s="180" t="s">
        <v>603</v>
      </c>
      <c r="C32" s="176">
        <v>12.8</v>
      </c>
      <c r="D32" s="173">
        <f>(C32*10)*6</f>
        <v>768</v>
      </c>
      <c r="E32" s="177">
        <v>12.5</v>
      </c>
      <c r="F32" s="175">
        <f>(E32*10)*6</f>
        <v>750</v>
      </c>
      <c r="G32" s="158" t="s">
        <v>743</v>
      </c>
      <c r="H32" s="147" t="s">
        <v>747</v>
      </c>
      <c r="I32" s="144">
        <v>1</v>
      </c>
      <c r="J32" s="144">
        <v>0</v>
      </c>
      <c r="K32" s="144">
        <v>0</v>
      </c>
      <c r="L32" s="144">
        <v>0</v>
      </c>
      <c r="M32" s="144">
        <v>0</v>
      </c>
      <c r="N32" s="144">
        <v>0</v>
      </c>
      <c r="O32" s="145">
        <f t="shared" si="0"/>
        <v>1</v>
      </c>
    </row>
    <row r="33" spans="1:15" ht="15.5" x14ac:dyDescent="0.35">
      <c r="A33" s="146" t="s">
        <v>596</v>
      </c>
      <c r="B33" s="180" t="s">
        <v>603</v>
      </c>
      <c r="C33" s="176">
        <v>12.8</v>
      </c>
      <c r="D33" s="173">
        <f t="shared" ref="D33:D34" si="6">(C33*10)*6</f>
        <v>768</v>
      </c>
      <c r="E33" s="177">
        <v>12.5</v>
      </c>
      <c r="F33" s="175">
        <f t="shared" ref="F33:F34" si="7">(E33*10)*6</f>
        <v>750</v>
      </c>
      <c r="G33" s="158" t="s">
        <v>743</v>
      </c>
      <c r="H33" s="147" t="s">
        <v>747</v>
      </c>
      <c r="I33" s="144">
        <v>1</v>
      </c>
      <c r="J33" s="144">
        <v>0</v>
      </c>
      <c r="K33" s="144">
        <v>0</v>
      </c>
      <c r="L33" s="144">
        <v>0</v>
      </c>
      <c r="M33" s="144">
        <v>0</v>
      </c>
      <c r="N33" s="144">
        <v>0</v>
      </c>
      <c r="O33" s="145">
        <f t="shared" si="0"/>
        <v>1</v>
      </c>
    </row>
    <row r="34" spans="1:15" ht="16" thickBot="1" x14ac:dyDescent="0.4">
      <c r="A34" s="146" t="s">
        <v>596</v>
      </c>
      <c r="B34" s="180" t="s">
        <v>603</v>
      </c>
      <c r="C34" s="176">
        <v>12.8</v>
      </c>
      <c r="D34" s="173">
        <f t="shared" si="6"/>
        <v>768</v>
      </c>
      <c r="E34" s="181">
        <v>12.5</v>
      </c>
      <c r="F34" s="182">
        <f t="shared" si="7"/>
        <v>750</v>
      </c>
      <c r="G34" s="158" t="s">
        <v>743</v>
      </c>
      <c r="H34" s="147" t="s">
        <v>747</v>
      </c>
      <c r="I34" s="144">
        <v>1</v>
      </c>
      <c r="J34" s="144">
        <v>0</v>
      </c>
      <c r="K34" s="144">
        <v>0</v>
      </c>
      <c r="L34" s="144">
        <v>0</v>
      </c>
      <c r="M34" s="144">
        <v>0</v>
      </c>
      <c r="N34" s="144">
        <v>0</v>
      </c>
      <c r="O34" s="145">
        <f t="shared" si="0"/>
        <v>1</v>
      </c>
    </row>
    <row r="35" spans="1:15" ht="16" thickBot="1" x14ac:dyDescent="0.4">
      <c r="A35" s="449" t="s">
        <v>592</v>
      </c>
      <c r="B35" s="450"/>
      <c r="C35" s="156"/>
      <c r="D35" s="157">
        <f>SUM(D4:D34)</f>
        <v>819492.36</v>
      </c>
      <c r="E35" s="159" t="s">
        <v>748</v>
      </c>
      <c r="F35" s="160">
        <f>SUM(F4:F34)</f>
        <v>767127</v>
      </c>
      <c r="G35" s="149"/>
      <c r="H35" s="149"/>
      <c r="I35" s="451"/>
      <c r="J35" s="452"/>
      <c r="K35" s="452"/>
      <c r="L35" s="452"/>
      <c r="M35" s="452"/>
      <c r="N35" s="452"/>
      <c r="O35" s="453"/>
    </row>
    <row r="36" spans="1:15" ht="15.5" x14ac:dyDescent="0.35">
      <c r="A36" s="146" t="s">
        <v>715</v>
      </c>
      <c r="B36" s="149"/>
      <c r="D36" s="153"/>
      <c r="E36" s="150">
        <f>D35-F35</f>
        <v>52365.359999999986</v>
      </c>
      <c r="F36" s="151"/>
      <c r="G36" s="151"/>
      <c r="H36" s="151"/>
      <c r="I36" s="142"/>
      <c r="J36" s="142"/>
      <c r="K36" s="142"/>
      <c r="L36" s="142"/>
      <c r="M36" s="142"/>
      <c r="N36" s="142"/>
    </row>
    <row r="37" spans="1:15" ht="15.5" x14ac:dyDescent="0.35">
      <c r="A37" s="183" t="s">
        <v>749</v>
      </c>
      <c r="B37" s="183" t="s">
        <v>749</v>
      </c>
      <c r="D37" s="152"/>
      <c r="I37" s="142"/>
      <c r="J37" s="142"/>
      <c r="K37" s="142"/>
      <c r="L37" s="142"/>
      <c r="M37" s="142"/>
      <c r="N37" s="142"/>
    </row>
  </sheetData>
  <mergeCells count="10">
    <mergeCell ref="A35:B35"/>
    <mergeCell ref="I35:O35"/>
    <mergeCell ref="A2:A3"/>
    <mergeCell ref="B2:B3"/>
    <mergeCell ref="A1:O1"/>
    <mergeCell ref="C2:D2"/>
    <mergeCell ref="E2:F2"/>
    <mergeCell ref="G2:G3"/>
    <mergeCell ref="H2:H3"/>
    <mergeCell ref="I2:O2"/>
  </mergeCells>
  <pageMargins left="0.25" right="0.25" top="0.75" bottom="0.75" header="0.3" footer="0.3"/>
  <pageSetup scale="7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703"/>
  <sheetViews>
    <sheetView workbookViewId="0">
      <pane xSplit="3" ySplit="12" topLeftCell="J67" activePane="bottomRight" state="frozen"/>
      <selection pane="topRight" activeCell="D1" sqref="D1"/>
      <selection pane="bottomLeft" activeCell="A13" sqref="A13"/>
      <selection pane="bottomRight" activeCell="Y72" sqref="Y72"/>
    </sheetView>
  </sheetViews>
  <sheetFormatPr defaultColWidth="9.1796875" defaultRowHeight="12.5" x14ac:dyDescent="0.25"/>
  <cols>
    <col min="1" max="1" width="9.1796875" style="67"/>
    <col min="2" max="2" width="14" style="67" customWidth="1"/>
    <col min="3" max="3" width="9.1796875" style="67"/>
    <col min="4" max="4" width="17.26953125" style="67" customWidth="1"/>
    <col min="5" max="5" width="21.54296875" style="67" bestFit="1" customWidth="1"/>
    <col min="6" max="6" width="10.453125" style="68" bestFit="1" customWidth="1"/>
    <col min="7" max="7" width="11.1796875" style="68" bestFit="1" customWidth="1"/>
    <col min="8" max="8" width="12.7265625" style="68" bestFit="1" customWidth="1"/>
    <col min="9" max="10" width="10.453125" style="68" bestFit="1" customWidth="1"/>
    <col min="11" max="11" width="10.453125" style="67" bestFit="1" customWidth="1"/>
    <col min="12" max="21" width="9.26953125" style="67" bestFit="1" customWidth="1"/>
    <col min="22" max="22" width="9.7265625" style="67" customWidth="1"/>
    <col min="23" max="23" width="9.26953125" style="67" bestFit="1" customWidth="1"/>
    <col min="24" max="24" width="10.26953125" style="69" bestFit="1" customWidth="1"/>
    <col min="25" max="26" width="10.26953125" style="67" bestFit="1" customWidth="1"/>
    <col min="27" max="16384" width="9.1796875" style="67"/>
  </cols>
  <sheetData>
    <row r="1" spans="1:24" x14ac:dyDescent="0.25">
      <c r="A1" s="67" t="s">
        <v>541</v>
      </c>
      <c r="O1" s="67" t="s">
        <v>317</v>
      </c>
      <c r="P1" s="67">
        <v>0.24</v>
      </c>
      <c r="Q1" s="67" t="s">
        <v>318</v>
      </c>
      <c r="R1" s="68">
        <f>685.49*1.18</f>
        <v>808.87819999999999</v>
      </c>
      <c r="T1" s="68">
        <f>38.14*1.18</f>
        <v>45.005199999999995</v>
      </c>
      <c r="V1" s="67" t="s">
        <v>319</v>
      </c>
      <c r="W1" s="67">
        <v>1.04</v>
      </c>
    </row>
    <row r="2" spans="1:24" x14ac:dyDescent="0.25">
      <c r="H2" s="68" t="s">
        <v>320</v>
      </c>
      <c r="J2" s="70">
        <v>0.02</v>
      </c>
      <c r="O2" s="67" t="s">
        <v>148</v>
      </c>
      <c r="P2" s="67">
        <v>3.1</v>
      </c>
      <c r="R2" s="68"/>
      <c r="T2" s="68"/>
      <c r="V2" s="67" t="s">
        <v>321</v>
      </c>
      <c r="W2" s="67">
        <v>1.05</v>
      </c>
    </row>
    <row r="3" spans="1:24" x14ac:dyDescent="0.25">
      <c r="O3" s="67" t="s">
        <v>322</v>
      </c>
      <c r="P3" s="71">
        <v>0.24</v>
      </c>
      <c r="Q3" s="67" t="s">
        <v>323</v>
      </c>
      <c r="R3" s="68">
        <f>685.49*1.18</f>
        <v>808.87819999999999</v>
      </c>
      <c r="T3" s="68">
        <f>38.14*1.18</f>
        <v>45.005199999999995</v>
      </c>
    </row>
    <row r="4" spans="1:24" x14ac:dyDescent="0.25">
      <c r="H4" s="68" t="s">
        <v>324</v>
      </c>
      <c r="J4" s="68" t="e">
        <f>+X19+X34+#REF!+X40</f>
        <v>#REF!</v>
      </c>
      <c r="O4" s="67" t="s">
        <v>325</v>
      </c>
      <c r="P4" s="71">
        <v>4.38</v>
      </c>
      <c r="Q4" s="67" t="s">
        <v>326</v>
      </c>
      <c r="R4" s="68">
        <f>685.49*1.18</f>
        <v>808.87819999999999</v>
      </c>
      <c r="T4" s="68">
        <f>38.14*1.18</f>
        <v>45.005199999999995</v>
      </c>
    </row>
    <row r="5" spans="1:24" x14ac:dyDescent="0.25">
      <c r="A5" s="67" t="s">
        <v>327</v>
      </c>
      <c r="H5" s="68" t="s">
        <v>328</v>
      </c>
      <c r="O5" s="67" t="s">
        <v>329</v>
      </c>
      <c r="P5" s="71">
        <v>3.44</v>
      </c>
      <c r="Q5" s="67" t="s">
        <v>330</v>
      </c>
      <c r="R5" s="68">
        <f>685.49*1.18</f>
        <v>808.87819999999999</v>
      </c>
      <c r="T5" s="68">
        <f>38.14*1.18</f>
        <v>45.005199999999995</v>
      </c>
    </row>
    <row r="6" spans="1:24" x14ac:dyDescent="0.25">
      <c r="M6" s="67" t="s">
        <v>331</v>
      </c>
      <c r="O6" s="67" t="s">
        <v>332</v>
      </c>
      <c r="P6" s="67">
        <v>6.3</v>
      </c>
    </row>
    <row r="7" spans="1:24" x14ac:dyDescent="0.25">
      <c r="M7" s="67" t="s">
        <v>333</v>
      </c>
      <c r="O7" s="67" t="s">
        <v>334</v>
      </c>
      <c r="P7" s="71">
        <v>5.47</v>
      </c>
      <c r="R7" s="71" t="s">
        <v>335</v>
      </c>
      <c r="S7" s="71"/>
      <c r="T7" s="71"/>
      <c r="U7" s="71"/>
    </row>
    <row r="8" spans="1:24" x14ac:dyDescent="0.25">
      <c r="M8" s="72">
        <v>0.05</v>
      </c>
      <c r="O8" s="67" t="s">
        <v>336</v>
      </c>
      <c r="P8" s="71">
        <v>0.89</v>
      </c>
      <c r="T8" s="67" t="s">
        <v>337</v>
      </c>
      <c r="U8" s="73">
        <f>21.3*1.18</f>
        <v>25.134</v>
      </c>
    </row>
    <row r="9" spans="1:24" x14ac:dyDescent="0.25">
      <c r="T9" s="67" t="s">
        <v>338</v>
      </c>
      <c r="U9" s="73">
        <f>14.2*1.18</f>
        <v>16.755999999999997</v>
      </c>
      <c r="V9" s="67" t="s">
        <v>339</v>
      </c>
    </row>
    <row r="10" spans="1:24" x14ac:dyDescent="0.25">
      <c r="L10" s="74">
        <v>0.1222</v>
      </c>
      <c r="M10" s="74">
        <v>0.85019999999999996</v>
      </c>
      <c r="N10" s="74">
        <v>6.2E-2</v>
      </c>
      <c r="O10" s="74">
        <v>1.4500000000000001E-2</v>
      </c>
      <c r="T10" s="67" t="s">
        <v>340</v>
      </c>
      <c r="U10" s="73">
        <f>7.1*1.18</f>
        <v>8.3779999999999983</v>
      </c>
      <c r="V10" s="75">
        <v>2.7</v>
      </c>
      <c r="W10" s="72"/>
    </row>
    <row r="11" spans="1:24" ht="37.5" x14ac:dyDescent="0.25">
      <c r="A11" s="76"/>
      <c r="B11" s="67" t="s">
        <v>341</v>
      </c>
      <c r="C11" s="77" t="s">
        <v>342</v>
      </c>
      <c r="D11" s="77"/>
      <c r="E11" s="67" t="s">
        <v>343</v>
      </c>
      <c r="F11" s="78" t="s">
        <v>344</v>
      </c>
      <c r="G11" s="78" t="s">
        <v>345</v>
      </c>
      <c r="H11" s="78" t="s">
        <v>346</v>
      </c>
      <c r="I11" s="79" t="s">
        <v>347</v>
      </c>
      <c r="J11" s="78" t="s">
        <v>348</v>
      </c>
      <c r="K11" s="77" t="s">
        <v>349</v>
      </c>
      <c r="L11" s="67" t="s">
        <v>350</v>
      </c>
      <c r="M11" s="77" t="s">
        <v>351</v>
      </c>
      <c r="N11" s="67" t="s">
        <v>352</v>
      </c>
      <c r="O11" s="67" t="s">
        <v>353</v>
      </c>
      <c r="P11" s="67" t="s">
        <v>354</v>
      </c>
      <c r="Q11" s="67" t="s">
        <v>355</v>
      </c>
      <c r="R11" s="77" t="s">
        <v>356</v>
      </c>
      <c r="S11" s="77" t="s">
        <v>356</v>
      </c>
      <c r="T11" s="67" t="s">
        <v>357</v>
      </c>
      <c r="U11" s="67" t="s">
        <v>358</v>
      </c>
      <c r="V11" s="67" t="s">
        <v>339</v>
      </c>
      <c r="W11" s="77" t="s">
        <v>359</v>
      </c>
      <c r="X11" s="69" t="s">
        <v>360</v>
      </c>
    </row>
    <row r="12" spans="1:24" ht="13" x14ac:dyDescent="0.3">
      <c r="A12" s="131" t="s">
        <v>542</v>
      </c>
      <c r="D12" s="67" t="s">
        <v>561</v>
      </c>
    </row>
    <row r="13" spans="1:24" x14ac:dyDescent="0.25">
      <c r="B13" s="67" t="s">
        <v>19</v>
      </c>
      <c r="C13" s="67">
        <v>44</v>
      </c>
      <c r="E13" s="67" t="s">
        <v>543</v>
      </c>
      <c r="F13" s="68">
        <v>19.5</v>
      </c>
      <c r="G13" s="68">
        <f>+F13*76/2</f>
        <v>741</v>
      </c>
      <c r="H13" s="68">
        <v>0</v>
      </c>
      <c r="K13" s="81">
        <f>SUM(G13:I13)*26+J13</f>
        <v>19266</v>
      </c>
      <c r="L13" s="81"/>
      <c r="M13" s="81"/>
      <c r="N13" s="81">
        <f>+K13*$N$10</f>
        <v>1194.492</v>
      </c>
      <c r="O13" s="81">
        <f>+K13*$O$10</f>
        <v>279.35700000000003</v>
      </c>
      <c r="P13" s="81">
        <f>SUM(+K13/100*$P$1)*$W$1*$W$2</f>
        <v>50.4923328</v>
      </c>
      <c r="Q13" s="81">
        <f>SUM(+L13/100*$Z$10)*$AF$2*$AD$2*$AE$2</f>
        <v>0</v>
      </c>
      <c r="R13" s="81"/>
      <c r="S13" s="81"/>
      <c r="T13" s="81"/>
      <c r="U13" s="81"/>
      <c r="V13" s="81"/>
      <c r="W13" s="81"/>
      <c r="X13" s="81">
        <f t="shared" ref="X13:X19" si="0">SUM(K13:W13)</f>
        <v>20790.341332799999</v>
      </c>
    </row>
    <row r="14" spans="1:24" x14ac:dyDescent="0.25">
      <c r="B14" s="67" t="s">
        <v>19</v>
      </c>
      <c r="C14" s="67">
        <v>44</v>
      </c>
      <c r="E14" s="67" t="s">
        <v>544</v>
      </c>
      <c r="F14" s="68">
        <v>14</v>
      </c>
      <c r="G14" s="68">
        <v>0</v>
      </c>
      <c r="H14" s="68">
        <f>6.8*F14</f>
        <v>95.2</v>
      </c>
      <c r="K14" s="81">
        <f>SUM(G14:I14)*26+J14</f>
        <v>2475.2000000000003</v>
      </c>
      <c r="L14" s="81"/>
      <c r="M14" s="81"/>
      <c r="N14" s="81">
        <f>+K14*$N$10</f>
        <v>153.4624</v>
      </c>
      <c r="O14" s="81">
        <f>+K14*$O$10</f>
        <v>35.890400000000007</v>
      </c>
      <c r="P14" s="81">
        <f>SUM(+K14/100*$P$1)*$W$1*$W$2</f>
        <v>6.4870041600000006</v>
      </c>
      <c r="Q14" s="81"/>
      <c r="R14" s="81"/>
      <c r="S14" s="81"/>
      <c r="T14" s="81"/>
      <c r="U14" s="81"/>
      <c r="V14" s="81"/>
      <c r="W14" s="81"/>
      <c r="X14" s="81">
        <f t="shared" si="0"/>
        <v>2671.0398041600006</v>
      </c>
    </row>
    <row r="15" spans="1:24" x14ac:dyDescent="0.25">
      <c r="B15" s="67" t="s">
        <v>19</v>
      </c>
      <c r="C15" s="67">
        <v>44</v>
      </c>
      <c r="E15" s="67" t="s">
        <v>545</v>
      </c>
      <c r="F15" s="68">
        <v>15.5</v>
      </c>
      <c r="G15" s="68">
        <f>+F15*80*0.25</f>
        <v>310</v>
      </c>
      <c r="J15" s="68">
        <v>0</v>
      </c>
      <c r="K15" s="81">
        <f>SUM(G15:I15)*26+J15</f>
        <v>8060</v>
      </c>
      <c r="L15" s="81"/>
      <c r="M15" s="81"/>
      <c r="N15" s="81">
        <f>+K15*$N$10</f>
        <v>499.71999999999997</v>
      </c>
      <c r="O15" s="81">
        <f>+K15*$O$10</f>
        <v>116.87</v>
      </c>
      <c r="P15" s="81">
        <f>SUM(+K15/100*$P$1)*$W$1*$W$2</f>
        <v>21.123647999999999</v>
      </c>
      <c r="Q15" s="81"/>
      <c r="R15" s="81"/>
      <c r="S15" s="81"/>
      <c r="T15" s="81"/>
      <c r="U15" s="81"/>
      <c r="V15" s="81"/>
      <c r="W15" s="81"/>
      <c r="X15" s="81">
        <f t="shared" si="0"/>
        <v>8697.7136480000008</v>
      </c>
    </row>
    <row r="16" spans="1:24" x14ac:dyDescent="0.25">
      <c r="B16" s="67" t="s">
        <v>19</v>
      </c>
      <c r="C16" s="67">
        <v>44</v>
      </c>
      <c r="E16" s="67" t="s">
        <v>546</v>
      </c>
      <c r="F16" s="68">
        <v>34</v>
      </c>
      <c r="G16" s="82">
        <f>+F16*80/2</f>
        <v>1360</v>
      </c>
      <c r="H16" s="82"/>
      <c r="I16" s="82">
        <f>1*F16*1.5</f>
        <v>51</v>
      </c>
      <c r="J16" s="82"/>
      <c r="K16" s="81">
        <f>SUM(G16:I16)*26+J16</f>
        <v>36686</v>
      </c>
      <c r="L16" s="81"/>
      <c r="M16" s="81"/>
      <c r="N16" s="81">
        <f>+K16*$N$10</f>
        <v>2274.5320000000002</v>
      </c>
      <c r="O16" s="81">
        <f>+K16*$O$10</f>
        <v>531.947</v>
      </c>
      <c r="P16" s="81">
        <f>SUM(+K16/100*$P$1)*$W$1*$W$2</f>
        <v>96.146668800000015</v>
      </c>
      <c r="Q16" s="81"/>
      <c r="R16" s="81"/>
      <c r="S16" s="81"/>
      <c r="T16" s="81"/>
      <c r="U16" s="81"/>
      <c r="V16" s="81"/>
      <c r="W16" s="81"/>
      <c r="X16" s="81">
        <f t="shared" si="0"/>
        <v>39588.625668799999</v>
      </c>
    </row>
    <row r="17" spans="1:25" ht="13" x14ac:dyDescent="0.3">
      <c r="A17" s="83" t="s">
        <v>361</v>
      </c>
      <c r="B17" s="84"/>
      <c r="C17" s="84"/>
      <c r="D17" s="84"/>
      <c r="E17" s="84"/>
      <c r="F17" s="85"/>
      <c r="G17" s="86">
        <f t="shared" ref="G17:W17" si="1">SUM(G13:G16)</f>
        <v>2411</v>
      </c>
      <c r="H17" s="87">
        <f t="shared" si="1"/>
        <v>95.2</v>
      </c>
      <c r="I17" s="87">
        <f t="shared" si="1"/>
        <v>51</v>
      </c>
      <c r="J17" s="87">
        <f t="shared" si="1"/>
        <v>0</v>
      </c>
      <c r="K17" s="87">
        <f t="shared" si="1"/>
        <v>66487.199999999997</v>
      </c>
      <c r="L17" s="87">
        <f t="shared" si="1"/>
        <v>0</v>
      </c>
      <c r="M17" s="87">
        <f t="shared" si="1"/>
        <v>0</v>
      </c>
      <c r="N17" s="87">
        <f t="shared" si="1"/>
        <v>4122.2064</v>
      </c>
      <c r="O17" s="87">
        <f t="shared" si="1"/>
        <v>964.06439999999998</v>
      </c>
      <c r="P17" s="87">
        <f t="shared" si="1"/>
        <v>174.24965376</v>
      </c>
      <c r="Q17" s="87">
        <f t="shared" si="1"/>
        <v>0</v>
      </c>
      <c r="R17" s="87">
        <f>SUM(R13:R16)</f>
        <v>0</v>
      </c>
      <c r="S17" s="87">
        <f>SUM(S13:S16)</f>
        <v>0</v>
      </c>
      <c r="T17" s="87">
        <f t="shared" si="1"/>
        <v>0</v>
      </c>
      <c r="U17" s="87">
        <f t="shared" si="1"/>
        <v>0</v>
      </c>
      <c r="V17" s="87">
        <f t="shared" si="1"/>
        <v>0</v>
      </c>
      <c r="W17" s="87">
        <f t="shared" si="1"/>
        <v>0</v>
      </c>
      <c r="X17" s="87">
        <f t="shared" si="0"/>
        <v>71747.72045375999</v>
      </c>
      <c r="Y17" s="81">
        <f>SUM(X13:X16)</f>
        <v>71747.720453760005</v>
      </c>
    </row>
    <row r="18" spans="1:25" x14ac:dyDescent="0.25">
      <c r="K18" s="88">
        <f t="shared" ref="K18:P18" si="2">SUM(K17)*$J$2</f>
        <v>1329.7439999999999</v>
      </c>
      <c r="L18" s="88">
        <f t="shared" si="2"/>
        <v>0</v>
      </c>
      <c r="M18" s="88">
        <f t="shared" si="2"/>
        <v>0</v>
      </c>
      <c r="N18" s="88">
        <f t="shared" si="2"/>
        <v>82.444128000000006</v>
      </c>
      <c r="O18" s="88">
        <f t="shared" si="2"/>
        <v>19.281288</v>
      </c>
      <c r="P18" s="88">
        <f t="shared" si="2"/>
        <v>3.4849930752000002</v>
      </c>
      <c r="Q18" s="88"/>
      <c r="R18" s="88"/>
      <c r="S18" s="88"/>
      <c r="T18" s="88"/>
      <c r="U18" s="88"/>
      <c r="V18" s="88"/>
      <c r="W18" s="88"/>
      <c r="X18" s="88">
        <f t="shared" si="0"/>
        <v>1434.9544090751999</v>
      </c>
    </row>
    <row r="19" spans="1:25" x14ac:dyDescent="0.25">
      <c r="K19" s="88">
        <f t="shared" ref="K19:P19" si="3">SUM(K17)*$J$2</f>
        <v>1329.7439999999999</v>
      </c>
      <c r="L19" s="88">
        <f t="shared" si="3"/>
        <v>0</v>
      </c>
      <c r="M19" s="88">
        <f t="shared" si="3"/>
        <v>0</v>
      </c>
      <c r="N19" s="88">
        <f t="shared" si="3"/>
        <v>82.444128000000006</v>
      </c>
      <c r="O19" s="88">
        <f t="shared" si="3"/>
        <v>19.281288</v>
      </c>
      <c r="P19" s="88">
        <f t="shared" si="3"/>
        <v>3.4849930752000002</v>
      </c>
      <c r="Q19" s="88"/>
      <c r="R19" s="88"/>
      <c r="S19" s="88"/>
      <c r="T19" s="88"/>
      <c r="U19" s="88"/>
      <c r="V19" s="88"/>
      <c r="W19" s="88"/>
      <c r="X19" s="88">
        <f t="shared" si="0"/>
        <v>1434.9544090751999</v>
      </c>
      <c r="Y19" s="81">
        <f>+X17+X19</f>
        <v>73182.674862835192</v>
      </c>
    </row>
    <row r="20" spans="1:25" x14ac:dyDescent="0.25">
      <c r="A20" s="67" t="s">
        <v>364</v>
      </c>
      <c r="C20" s="67">
        <v>4</v>
      </c>
      <c r="G20" s="68">
        <v>4</v>
      </c>
      <c r="K20" s="81"/>
      <c r="L20" s="81"/>
      <c r="M20" s="81"/>
      <c r="N20" s="81"/>
      <c r="O20" s="81"/>
      <c r="P20" s="81"/>
      <c r="Q20" s="81"/>
      <c r="R20" s="81"/>
      <c r="S20" s="81"/>
      <c r="T20" s="81"/>
      <c r="U20" s="81"/>
      <c r="V20" s="81"/>
      <c r="W20" s="81"/>
      <c r="X20" s="81"/>
    </row>
    <row r="21" spans="1:25" ht="13" x14ac:dyDescent="0.3">
      <c r="A21" s="80" t="s">
        <v>365</v>
      </c>
      <c r="K21" s="81"/>
      <c r="L21" s="81"/>
      <c r="M21" s="81"/>
      <c r="N21" s="81"/>
      <c r="O21" s="81"/>
      <c r="P21" s="81"/>
      <c r="Q21" s="81"/>
      <c r="R21" s="81"/>
      <c r="S21" s="81"/>
      <c r="T21" s="81"/>
      <c r="U21" s="81"/>
      <c r="V21" s="81"/>
      <c r="W21" s="81"/>
      <c r="X21" s="81"/>
    </row>
    <row r="22" spans="1:25" x14ac:dyDescent="0.25">
      <c r="B22" s="67" t="s">
        <v>365</v>
      </c>
      <c r="C22" s="67">
        <v>52</v>
      </c>
      <c r="D22" s="67" t="s">
        <v>564</v>
      </c>
      <c r="E22" s="67" t="s">
        <v>562</v>
      </c>
      <c r="F22" s="68">
        <v>20.5</v>
      </c>
      <c r="G22" s="68">
        <f>80*F22</f>
        <v>1640</v>
      </c>
      <c r="K22" s="81">
        <f>SUM(G22:J22)*26</f>
        <v>42640</v>
      </c>
      <c r="L22" s="81"/>
      <c r="M22" s="81">
        <f t="shared" ref="M22:M29" si="4">+K22*$M$10</f>
        <v>36252.527999999998</v>
      </c>
      <c r="N22" s="81">
        <f t="shared" ref="N22:N27" si="5">+K22*$N$10</f>
        <v>2643.68</v>
      </c>
      <c r="O22" s="81">
        <f t="shared" ref="O22:O27" si="6">+K22*$O$10</f>
        <v>618.28000000000009</v>
      </c>
      <c r="P22" s="81">
        <f>SUM(+K22/100*$P$4)*$W$1*$W$2</f>
        <v>2039.454144</v>
      </c>
      <c r="Q22" s="81"/>
      <c r="R22" s="81"/>
      <c r="S22" s="81"/>
      <c r="T22" s="81"/>
      <c r="U22" s="81"/>
      <c r="V22" s="81"/>
      <c r="W22" s="81"/>
      <c r="X22" s="81">
        <f t="shared" ref="X22:X31" si="7">SUM(K22:W22)</f>
        <v>84193.942143999986</v>
      </c>
    </row>
    <row r="23" spans="1:25" x14ac:dyDescent="0.25">
      <c r="B23" s="67" t="s">
        <v>365</v>
      </c>
      <c r="C23" s="67">
        <v>52</v>
      </c>
      <c r="D23" s="67" t="s">
        <v>564</v>
      </c>
      <c r="E23" s="67" t="s">
        <v>563</v>
      </c>
      <c r="F23" s="68">
        <v>14.75</v>
      </c>
      <c r="H23" s="68">
        <f>9*F23</f>
        <v>132.75</v>
      </c>
      <c r="K23" s="81">
        <f>SUM(G23:J23)*26</f>
        <v>3451.5</v>
      </c>
      <c r="L23" s="81"/>
      <c r="M23" s="81">
        <v>0</v>
      </c>
      <c r="N23" s="81">
        <f t="shared" si="5"/>
        <v>213.99299999999999</v>
      </c>
      <c r="O23" s="81">
        <f t="shared" si="6"/>
        <v>50.046750000000003</v>
      </c>
      <c r="P23" s="81">
        <f t="shared" ref="P23:P31" si="8">SUM(+K23/100*$P$4)*$W$1*$W$2</f>
        <v>165.08386440000004</v>
      </c>
      <c r="Q23" s="81"/>
      <c r="R23" s="81"/>
      <c r="S23" s="81"/>
      <c r="T23" s="81"/>
      <c r="U23" s="81"/>
      <c r="V23" s="81"/>
      <c r="W23" s="81"/>
      <c r="X23" s="81">
        <f t="shared" si="7"/>
        <v>3880.6236144</v>
      </c>
    </row>
    <row r="24" spans="1:25" x14ac:dyDescent="0.25">
      <c r="B24" s="67" t="s">
        <v>365</v>
      </c>
      <c r="C24" s="67">
        <v>52</v>
      </c>
      <c r="D24" s="67" t="s">
        <v>564</v>
      </c>
      <c r="E24" s="67" t="s">
        <v>565</v>
      </c>
      <c r="F24" s="68">
        <v>19</v>
      </c>
      <c r="G24" s="68">
        <f>+F24*80</f>
        <v>1520</v>
      </c>
      <c r="I24" s="68">
        <f>4*F24*1.5</f>
        <v>114</v>
      </c>
      <c r="K24" s="81">
        <f t="shared" ref="K24:K30" si="9">SUM(G24:J24)*26</f>
        <v>42484</v>
      </c>
      <c r="L24" s="81"/>
      <c r="M24" s="81">
        <f t="shared" si="4"/>
        <v>36119.896799999995</v>
      </c>
      <c r="N24" s="81">
        <f t="shared" si="5"/>
        <v>2634.0079999999998</v>
      </c>
      <c r="O24" s="81">
        <f t="shared" si="6"/>
        <v>616.01800000000003</v>
      </c>
      <c r="P24" s="81">
        <f t="shared" si="8"/>
        <v>2031.9927264</v>
      </c>
      <c r="Q24" s="81"/>
      <c r="R24" s="81"/>
      <c r="S24" s="81"/>
      <c r="T24" s="81"/>
      <c r="U24" s="81"/>
      <c r="V24" s="81"/>
      <c r="W24" s="81"/>
      <c r="X24" s="81">
        <f t="shared" si="7"/>
        <v>83885.915526399986</v>
      </c>
    </row>
    <row r="25" spans="1:25" x14ac:dyDescent="0.25">
      <c r="B25" s="67" t="s">
        <v>365</v>
      </c>
      <c r="C25" s="67">
        <v>52</v>
      </c>
      <c r="D25" s="67" t="s">
        <v>564</v>
      </c>
      <c r="E25" s="67" t="s">
        <v>566</v>
      </c>
      <c r="F25" s="68">
        <v>19</v>
      </c>
      <c r="G25" s="68">
        <f>+F25*80</f>
        <v>1520</v>
      </c>
      <c r="I25" s="68">
        <f>12*F25*1.5</f>
        <v>342</v>
      </c>
      <c r="K25" s="81">
        <f t="shared" si="9"/>
        <v>48412</v>
      </c>
      <c r="L25" s="81"/>
      <c r="M25" s="81">
        <v>0</v>
      </c>
      <c r="N25" s="81">
        <f>+K25*$N$10</f>
        <v>3001.5439999999999</v>
      </c>
      <c r="O25" s="81">
        <f>+K25*$O$10</f>
        <v>701.97400000000005</v>
      </c>
      <c r="P25" s="81">
        <f t="shared" si="8"/>
        <v>2315.5265952000004</v>
      </c>
      <c r="Q25" s="81"/>
      <c r="R25" s="81"/>
      <c r="S25" s="81"/>
      <c r="T25" s="81"/>
      <c r="U25" s="81"/>
      <c r="V25" s="81"/>
      <c r="W25" s="81"/>
      <c r="X25" s="81">
        <f>SUM(K25:W25)</f>
        <v>54431.044595200001</v>
      </c>
    </row>
    <row r="26" spans="1:25" x14ac:dyDescent="0.25">
      <c r="B26" s="67" t="s">
        <v>365</v>
      </c>
      <c r="C26" s="67">
        <v>52</v>
      </c>
      <c r="D26" s="67" t="s">
        <v>564</v>
      </c>
      <c r="E26" s="67" t="s">
        <v>567</v>
      </c>
      <c r="F26" s="68">
        <v>12</v>
      </c>
      <c r="G26" s="68">
        <f>+F26*76</f>
        <v>912</v>
      </c>
      <c r="I26" s="68">
        <f>8*F26*1.5</f>
        <v>144</v>
      </c>
      <c r="K26" s="81">
        <f t="shared" si="9"/>
        <v>27456</v>
      </c>
      <c r="L26" s="81"/>
      <c r="M26" s="81">
        <v>0</v>
      </c>
      <c r="N26" s="81">
        <f>+K26*$N$10</f>
        <v>1702.2719999999999</v>
      </c>
      <c r="O26" s="81">
        <f>+K26*$O$10</f>
        <v>398.11200000000002</v>
      </c>
      <c r="P26" s="81">
        <f t="shared" si="8"/>
        <v>1313.2094976000001</v>
      </c>
      <c r="Q26" s="81"/>
      <c r="R26" s="81"/>
      <c r="S26" s="81"/>
      <c r="T26" s="81"/>
      <c r="U26" s="81"/>
      <c r="V26" s="81"/>
      <c r="W26" s="81"/>
      <c r="X26" s="81">
        <f>SUM(K26:W26)</f>
        <v>30869.593497600003</v>
      </c>
    </row>
    <row r="27" spans="1:25" x14ac:dyDescent="0.25">
      <c r="B27" s="67" t="s">
        <v>365</v>
      </c>
      <c r="C27" s="67">
        <v>52</v>
      </c>
      <c r="D27" s="67" t="s">
        <v>564</v>
      </c>
      <c r="E27" s="67" t="s">
        <v>568</v>
      </c>
      <c r="F27" s="68">
        <v>45.19</v>
      </c>
      <c r="H27" s="68">
        <f>+F27*40</f>
        <v>1807.6</v>
      </c>
      <c r="K27" s="81">
        <f t="shared" si="9"/>
        <v>46997.599999999999</v>
      </c>
      <c r="L27" s="81"/>
      <c r="M27" s="81">
        <v>0</v>
      </c>
      <c r="N27" s="81">
        <f t="shared" si="5"/>
        <v>2913.8512000000001</v>
      </c>
      <c r="O27" s="81">
        <f t="shared" si="6"/>
        <v>681.46519999999998</v>
      </c>
      <c r="P27" s="81">
        <f t="shared" si="8"/>
        <v>2247.8764089599999</v>
      </c>
      <c r="Q27" s="81"/>
      <c r="R27" s="81"/>
      <c r="S27" s="81"/>
      <c r="T27" s="81"/>
      <c r="U27" s="81"/>
      <c r="V27" s="81"/>
      <c r="W27" s="81"/>
      <c r="X27" s="81">
        <f t="shared" si="7"/>
        <v>52840.792808959995</v>
      </c>
    </row>
    <row r="28" spans="1:25" x14ac:dyDescent="0.25">
      <c r="B28" s="67" t="s">
        <v>365</v>
      </c>
      <c r="C28" s="67">
        <v>52</v>
      </c>
      <c r="D28" s="67" t="s">
        <v>564</v>
      </c>
      <c r="E28" s="67" t="s">
        <v>569</v>
      </c>
      <c r="F28" s="68">
        <v>12</v>
      </c>
      <c r="G28" s="68">
        <f>80*F28</f>
        <v>960</v>
      </c>
      <c r="H28" s="68">
        <v>0</v>
      </c>
      <c r="I28" s="68">
        <f>16*F28*1.5</f>
        <v>288</v>
      </c>
      <c r="K28" s="81">
        <f t="shared" si="9"/>
        <v>32448</v>
      </c>
      <c r="L28" s="81"/>
      <c r="M28" s="81"/>
      <c r="N28" s="81">
        <f t="shared" ref="N28:N31" si="10">+K28*$N$10</f>
        <v>2011.7760000000001</v>
      </c>
      <c r="O28" s="81">
        <f t="shared" ref="O28:O31" si="11">+K28*$O$10</f>
        <v>470.49600000000004</v>
      </c>
      <c r="P28" s="81">
        <f t="shared" si="8"/>
        <v>1551.9748608000002</v>
      </c>
      <c r="Q28" s="81"/>
      <c r="R28" s="81"/>
      <c r="S28" s="81"/>
      <c r="T28" s="81"/>
      <c r="U28" s="81"/>
      <c r="V28" s="81"/>
      <c r="W28" s="81"/>
      <c r="X28" s="81">
        <f>SUM(K28:W28)</f>
        <v>36482.246860799998</v>
      </c>
    </row>
    <row r="29" spans="1:25" x14ac:dyDescent="0.25">
      <c r="B29" s="67" t="s">
        <v>365</v>
      </c>
      <c r="C29" s="67">
        <v>52</v>
      </c>
      <c r="D29" s="67" t="s">
        <v>564</v>
      </c>
      <c r="E29" s="67" t="s">
        <v>570</v>
      </c>
      <c r="F29" s="68">
        <v>18</v>
      </c>
      <c r="G29" s="68">
        <f>80*F29</f>
        <v>1440</v>
      </c>
      <c r="H29" s="68">
        <v>0</v>
      </c>
      <c r="I29" s="68">
        <f>5*F29*1.5</f>
        <v>135</v>
      </c>
      <c r="K29" s="81">
        <f t="shared" si="9"/>
        <v>40950</v>
      </c>
      <c r="L29" s="81"/>
      <c r="M29" s="81">
        <f t="shared" si="4"/>
        <v>34815.689999999995</v>
      </c>
      <c r="N29" s="81">
        <f t="shared" si="10"/>
        <v>2538.9</v>
      </c>
      <c r="O29" s="81">
        <f t="shared" si="11"/>
        <v>593.77499999999998</v>
      </c>
      <c r="P29" s="81">
        <f t="shared" si="8"/>
        <v>1958.62212</v>
      </c>
      <c r="Q29" s="81"/>
      <c r="R29" s="81"/>
      <c r="S29" s="81"/>
      <c r="T29" s="81"/>
      <c r="U29" s="81"/>
      <c r="V29" s="81"/>
      <c r="W29" s="81"/>
      <c r="X29" s="81">
        <f>SUM(K29:W29)</f>
        <v>80856.987119999991</v>
      </c>
    </row>
    <row r="30" spans="1:25" x14ac:dyDescent="0.25">
      <c r="B30" s="67" t="s">
        <v>365</v>
      </c>
      <c r="C30" s="67">
        <v>52</v>
      </c>
      <c r="D30" s="67" t="s">
        <v>564</v>
      </c>
      <c r="E30" s="67" t="s">
        <v>571</v>
      </c>
      <c r="F30" s="68">
        <v>12</v>
      </c>
      <c r="G30" s="68">
        <f>76*F30</f>
        <v>912</v>
      </c>
      <c r="H30" s="68">
        <v>0</v>
      </c>
      <c r="I30" s="68">
        <f>8*F30*1.5</f>
        <v>144</v>
      </c>
      <c r="K30" s="81">
        <f t="shared" si="9"/>
        <v>27456</v>
      </c>
      <c r="L30" s="81"/>
      <c r="M30" s="81"/>
      <c r="N30" s="81">
        <f t="shared" si="10"/>
        <v>1702.2719999999999</v>
      </c>
      <c r="O30" s="81">
        <f t="shared" si="11"/>
        <v>398.11200000000002</v>
      </c>
      <c r="P30" s="81">
        <f t="shared" si="8"/>
        <v>1313.2094976000001</v>
      </c>
      <c r="Q30" s="81"/>
      <c r="R30" s="81"/>
      <c r="S30" s="81"/>
      <c r="T30" s="81"/>
      <c r="U30" s="81"/>
      <c r="V30" s="81"/>
      <c r="W30" s="81"/>
      <c r="X30" s="81">
        <f t="shared" si="7"/>
        <v>30869.593497600003</v>
      </c>
    </row>
    <row r="31" spans="1:25" x14ac:dyDescent="0.25">
      <c r="B31" s="67" t="s">
        <v>365</v>
      </c>
      <c r="C31" s="67">
        <v>52</v>
      </c>
      <c r="D31" s="67" t="s">
        <v>366</v>
      </c>
      <c r="E31" s="67" t="s">
        <v>366</v>
      </c>
      <c r="K31" s="81">
        <f>100*F31</f>
        <v>0</v>
      </c>
      <c r="L31" s="81"/>
      <c r="M31" s="81">
        <f>+K31*$M$10</f>
        <v>0</v>
      </c>
      <c r="N31" s="81">
        <f t="shared" si="10"/>
        <v>0</v>
      </c>
      <c r="O31" s="81">
        <f t="shared" si="11"/>
        <v>0</v>
      </c>
      <c r="P31" s="81">
        <f t="shared" si="8"/>
        <v>0</v>
      </c>
      <c r="Q31" s="81"/>
      <c r="R31" s="81"/>
      <c r="S31" s="81"/>
      <c r="T31" s="81"/>
      <c r="U31" s="81"/>
      <c r="V31" s="81"/>
      <c r="W31" s="81"/>
      <c r="X31" s="81">
        <f t="shared" si="7"/>
        <v>0</v>
      </c>
    </row>
    <row r="32" spans="1:25" ht="13" x14ac:dyDescent="0.3">
      <c r="A32" s="83" t="s">
        <v>367</v>
      </c>
      <c r="B32" s="84"/>
      <c r="C32" s="84"/>
      <c r="D32" s="84"/>
      <c r="E32" s="84"/>
      <c r="F32" s="85"/>
      <c r="G32" s="89">
        <f>SUM(G22:G30)</f>
        <v>8904</v>
      </c>
      <c r="H32" s="89">
        <f>SUM(H22:H30)</f>
        <v>1940.35</v>
      </c>
      <c r="I32" s="90">
        <f>SUM(I22:I30)</f>
        <v>1167</v>
      </c>
      <c r="J32" s="85"/>
      <c r="K32" s="89">
        <f t="shared" ref="K32:W32" si="12">SUM(K22:K31)</f>
        <v>312295.09999999998</v>
      </c>
      <c r="L32" s="89">
        <f t="shared" si="12"/>
        <v>0</v>
      </c>
      <c r="M32" s="89">
        <f t="shared" si="12"/>
        <v>107188.11479999998</v>
      </c>
      <c r="N32" s="89">
        <f t="shared" si="12"/>
        <v>19362.296200000001</v>
      </c>
      <c r="O32" s="89">
        <f t="shared" si="12"/>
        <v>4528.2789500000008</v>
      </c>
      <c r="P32" s="89">
        <f t="shared" si="12"/>
        <v>14936.949714960001</v>
      </c>
      <c r="Q32" s="89">
        <f t="shared" si="12"/>
        <v>0</v>
      </c>
      <c r="R32" s="89">
        <f t="shared" si="12"/>
        <v>0</v>
      </c>
      <c r="S32" s="89">
        <f t="shared" si="12"/>
        <v>0</v>
      </c>
      <c r="T32" s="89">
        <f t="shared" si="12"/>
        <v>0</v>
      </c>
      <c r="U32" s="89">
        <f t="shared" si="12"/>
        <v>0</v>
      </c>
      <c r="V32" s="89">
        <f t="shared" si="12"/>
        <v>0</v>
      </c>
      <c r="W32" s="89">
        <f t="shared" si="12"/>
        <v>0</v>
      </c>
      <c r="X32" s="89">
        <f>SUM(K32:W32)</f>
        <v>458310.73966495995</v>
      </c>
      <c r="Y32" s="81">
        <f>SUM(X22:X31)</f>
        <v>458310.73966496001</v>
      </c>
    </row>
    <row r="33" spans="1:25" x14ac:dyDescent="0.25">
      <c r="A33" s="67" t="s">
        <v>362</v>
      </c>
      <c r="H33" s="68">
        <f>+H32/16.21/80</f>
        <v>1.4962600246761257</v>
      </c>
      <c r="K33" s="88">
        <f t="shared" ref="K33:P33" si="13">SUM(K22:K26)*$J$2</f>
        <v>3288.87</v>
      </c>
      <c r="L33" s="88">
        <f t="shared" si="13"/>
        <v>0</v>
      </c>
      <c r="M33" s="88">
        <f t="shared" si="13"/>
        <v>1447.448496</v>
      </c>
      <c r="N33" s="88">
        <f t="shared" si="13"/>
        <v>203.90994000000001</v>
      </c>
      <c r="O33" s="88">
        <f t="shared" si="13"/>
        <v>47.688615000000013</v>
      </c>
      <c r="P33" s="88">
        <f t="shared" si="13"/>
        <v>157.305336552</v>
      </c>
      <c r="Q33" s="88"/>
      <c r="R33" s="88"/>
      <c r="S33" s="88"/>
      <c r="T33" s="88"/>
      <c r="U33" s="88"/>
      <c r="V33" s="88"/>
      <c r="W33" s="88"/>
      <c r="X33" s="88">
        <f>SUM(K33:W33)</f>
        <v>5145.2223875519994</v>
      </c>
    </row>
    <row r="34" spans="1:25" x14ac:dyDescent="0.25">
      <c r="A34" s="67" t="s">
        <v>363</v>
      </c>
      <c r="K34" s="88">
        <f>+K32*J2</f>
        <v>6245.902</v>
      </c>
      <c r="L34" s="88">
        <f>+L32*$J$2</f>
        <v>0</v>
      </c>
      <c r="M34" s="88">
        <f>+M32*$J$2</f>
        <v>2143.7622959999999</v>
      </c>
      <c r="N34" s="88">
        <f>+N32*$J$2</f>
        <v>387.245924</v>
      </c>
      <c r="O34" s="88">
        <f>+O32*$J$2</f>
        <v>90.565579000000014</v>
      </c>
      <c r="P34" s="88">
        <f>+P32*$J$2</f>
        <v>298.73899429920004</v>
      </c>
      <c r="Q34" s="88"/>
      <c r="R34" s="88"/>
      <c r="S34" s="88"/>
      <c r="T34" s="88"/>
      <c r="U34" s="88"/>
      <c r="V34" s="88"/>
      <c r="W34" s="88"/>
      <c r="X34" s="88">
        <f>SUM(K34:W34)</f>
        <v>9166.2147932991993</v>
      </c>
      <c r="Y34" s="81">
        <f>+X32+X34</f>
        <v>467476.95445825916</v>
      </c>
    </row>
    <row r="35" spans="1:25" x14ac:dyDescent="0.25">
      <c r="A35" s="67" t="s">
        <v>364</v>
      </c>
      <c r="C35" s="67">
        <v>9</v>
      </c>
      <c r="K35" s="81">
        <f>+K32+K34</f>
        <v>318541.00199999998</v>
      </c>
      <c r="L35" s="81"/>
      <c r="M35" s="81"/>
      <c r="N35" s="81"/>
      <c r="O35" s="81"/>
      <c r="P35" s="81"/>
      <c r="Q35" s="81"/>
      <c r="R35" s="81"/>
      <c r="S35" s="81"/>
      <c r="T35" s="81"/>
      <c r="U35" s="81"/>
      <c r="V35" s="81"/>
      <c r="W35" s="81"/>
      <c r="X35" s="81"/>
      <c r="Y35" s="81"/>
    </row>
    <row r="36" spans="1:25" ht="13" x14ac:dyDescent="0.3">
      <c r="A36" s="133" t="s">
        <v>558</v>
      </c>
      <c r="B36" s="80" t="s">
        <v>111</v>
      </c>
      <c r="K36" s="81"/>
      <c r="L36" s="81"/>
      <c r="M36" s="81"/>
      <c r="N36" s="81"/>
      <c r="O36" s="81"/>
      <c r="P36" s="81"/>
      <c r="Q36" s="81"/>
      <c r="R36" s="81"/>
      <c r="S36" s="81"/>
      <c r="T36" s="81"/>
      <c r="U36" s="81"/>
      <c r="V36" s="81"/>
      <c r="W36" s="81"/>
      <c r="X36" s="81"/>
    </row>
    <row r="37" spans="1:25" x14ac:dyDescent="0.25">
      <c r="B37" s="67" t="s">
        <v>111</v>
      </c>
      <c r="C37" s="67">
        <v>46</v>
      </c>
      <c r="E37" s="67" t="s">
        <v>559</v>
      </c>
      <c r="J37" s="68">
        <v>362</v>
      </c>
      <c r="K37" s="81">
        <f>+J37*26</f>
        <v>9412</v>
      </c>
      <c r="L37" s="81"/>
      <c r="M37" s="81"/>
      <c r="N37" s="81">
        <f>+K37*$N$10</f>
        <v>583.54399999999998</v>
      </c>
      <c r="O37" s="81">
        <f>+K37*$O$10</f>
        <v>136.47400000000002</v>
      </c>
      <c r="P37" s="81">
        <f>SUM(+K37/100*$P$1)*$W$1*$W$2</f>
        <v>24.666969600000002</v>
      </c>
      <c r="Q37" s="81"/>
      <c r="R37" s="81"/>
      <c r="S37" s="81"/>
      <c r="T37" s="81"/>
      <c r="U37" s="81"/>
      <c r="V37" s="81"/>
      <c r="W37" s="81"/>
      <c r="X37" s="81">
        <f>SUM(K37:W37)</f>
        <v>10156.684969600001</v>
      </c>
    </row>
    <row r="38" spans="1:25" x14ac:dyDescent="0.25">
      <c r="B38" s="67" t="s">
        <v>111</v>
      </c>
      <c r="C38" s="67">
        <v>46</v>
      </c>
      <c r="E38" s="67" t="s">
        <v>560</v>
      </c>
      <c r="F38" s="68">
        <v>0</v>
      </c>
      <c r="H38" s="68">
        <v>0</v>
      </c>
      <c r="J38" s="68">
        <v>475.2</v>
      </c>
      <c r="K38" s="81">
        <f>+J38*26</f>
        <v>12355.199999999999</v>
      </c>
      <c r="L38" s="81"/>
      <c r="M38" s="81"/>
      <c r="N38" s="81">
        <f>+K38*$N$10</f>
        <v>766.02239999999995</v>
      </c>
      <c r="O38" s="81">
        <f>+K38*$O$10</f>
        <v>179.15039999999999</v>
      </c>
      <c r="P38" s="81">
        <f>SUM(+K38/100*$P$1)*$W$1*$W$2</f>
        <v>32.380508159999998</v>
      </c>
      <c r="Q38" s="81"/>
      <c r="R38" s="81"/>
      <c r="S38" s="81"/>
      <c r="T38" s="81"/>
      <c r="U38" s="81"/>
      <c r="V38" s="81"/>
      <c r="W38" s="81"/>
      <c r="X38" s="81">
        <f>SUM(K38:W38)</f>
        <v>13332.75330816</v>
      </c>
    </row>
    <row r="39" spans="1:25" ht="13" x14ac:dyDescent="0.3">
      <c r="A39" s="83" t="s">
        <v>368</v>
      </c>
      <c r="B39" s="84"/>
      <c r="C39" s="84"/>
      <c r="D39" s="84"/>
      <c r="E39" s="84"/>
      <c r="F39" s="85"/>
      <c r="G39" s="85"/>
      <c r="H39" s="85">
        <f>SUM(H37:H38)</f>
        <v>0</v>
      </c>
      <c r="I39" s="90">
        <f>SUM(I37:I38)</f>
        <v>0</v>
      </c>
      <c r="J39" s="85"/>
      <c r="K39" s="89">
        <f>SUM(K37:K38)</f>
        <v>21767.199999999997</v>
      </c>
      <c r="L39" s="89">
        <f t="shared" ref="L39:W39" si="14">SUM(L37:L38)</f>
        <v>0</v>
      </c>
      <c r="M39" s="89">
        <f t="shared" si="14"/>
        <v>0</v>
      </c>
      <c r="N39" s="89">
        <f t="shared" si="14"/>
        <v>1349.5663999999999</v>
      </c>
      <c r="O39" s="89">
        <f t="shared" si="14"/>
        <v>315.62440000000004</v>
      </c>
      <c r="P39" s="89">
        <f t="shared" si="14"/>
        <v>57.04747776</v>
      </c>
      <c r="Q39" s="89">
        <f t="shared" si="14"/>
        <v>0</v>
      </c>
      <c r="R39" s="89">
        <f t="shared" si="14"/>
        <v>0</v>
      </c>
      <c r="S39" s="89">
        <f t="shared" si="14"/>
        <v>0</v>
      </c>
      <c r="T39" s="89">
        <f t="shared" si="14"/>
        <v>0</v>
      </c>
      <c r="U39" s="89">
        <f t="shared" si="14"/>
        <v>0</v>
      </c>
      <c r="V39" s="89">
        <f t="shared" si="14"/>
        <v>0</v>
      </c>
      <c r="W39" s="89">
        <f t="shared" si="14"/>
        <v>0</v>
      </c>
      <c r="X39" s="89">
        <f>SUM(K39:W39)</f>
        <v>23489.438277759997</v>
      </c>
      <c r="Y39" s="81">
        <f>SUM(X37:X38)</f>
        <v>23489.43827776</v>
      </c>
    </row>
    <row r="40" spans="1:25" x14ac:dyDescent="0.25">
      <c r="A40" s="67" t="s">
        <v>362</v>
      </c>
      <c r="H40" s="68">
        <f>+K39/10/2080</f>
        <v>1.0465</v>
      </c>
      <c r="K40" s="88">
        <f t="shared" ref="K40:P40" si="15">K39*$J$2</f>
        <v>435.34399999999994</v>
      </c>
      <c r="L40" s="88">
        <f t="shared" si="15"/>
        <v>0</v>
      </c>
      <c r="M40" s="88">
        <f t="shared" si="15"/>
        <v>0</v>
      </c>
      <c r="N40" s="88">
        <f t="shared" si="15"/>
        <v>26.991327999999999</v>
      </c>
      <c r="O40" s="88">
        <f t="shared" si="15"/>
        <v>6.312488000000001</v>
      </c>
      <c r="P40" s="88">
        <f t="shared" si="15"/>
        <v>1.1409495552</v>
      </c>
      <c r="Q40" s="88"/>
      <c r="R40" s="88"/>
      <c r="S40" s="88"/>
      <c r="T40" s="88"/>
      <c r="U40" s="88"/>
      <c r="V40" s="88"/>
      <c r="W40" s="88"/>
      <c r="X40" s="88">
        <f>SUM(K40:W40)</f>
        <v>469.78876555519992</v>
      </c>
    </row>
    <row r="41" spans="1:25" x14ac:dyDescent="0.25">
      <c r="A41" s="67" t="s">
        <v>363</v>
      </c>
      <c r="H41" s="68" t="s">
        <v>369</v>
      </c>
      <c r="K41" s="88">
        <f t="shared" ref="K41:P41" si="16">K39*$J$2</f>
        <v>435.34399999999994</v>
      </c>
      <c r="L41" s="88">
        <f t="shared" si="16"/>
        <v>0</v>
      </c>
      <c r="M41" s="88">
        <f t="shared" si="16"/>
        <v>0</v>
      </c>
      <c r="N41" s="88">
        <f t="shared" si="16"/>
        <v>26.991327999999999</v>
      </c>
      <c r="O41" s="88">
        <f t="shared" si="16"/>
        <v>6.312488000000001</v>
      </c>
      <c r="P41" s="88">
        <f t="shared" si="16"/>
        <v>1.1409495552</v>
      </c>
      <c r="Q41" s="88"/>
      <c r="R41" s="88"/>
      <c r="S41" s="88"/>
      <c r="T41" s="88"/>
      <c r="U41" s="88"/>
      <c r="V41" s="88"/>
      <c r="W41" s="88"/>
      <c r="X41" s="88">
        <f>SUM(K41:W41)</f>
        <v>469.78876555519992</v>
      </c>
      <c r="Y41" s="81">
        <f>+X39+X40</f>
        <v>23959.227043315197</v>
      </c>
    </row>
    <row r="42" spans="1:25" x14ac:dyDescent="0.25">
      <c r="A42" s="67" t="s">
        <v>364</v>
      </c>
      <c r="C42" s="67">
        <v>2</v>
      </c>
      <c r="K42" s="81"/>
      <c r="L42" s="81"/>
      <c r="M42" s="81"/>
      <c r="N42" s="81"/>
      <c r="O42" s="81"/>
      <c r="P42" s="81"/>
      <c r="Q42" s="81"/>
      <c r="R42" s="81"/>
      <c r="S42" s="81"/>
      <c r="T42" s="81"/>
      <c r="U42" s="81"/>
      <c r="V42" s="81"/>
      <c r="W42" s="81"/>
      <c r="X42" s="81"/>
    </row>
    <row r="43" spans="1:25" ht="13" x14ac:dyDescent="0.3">
      <c r="A43" s="80" t="s">
        <v>370</v>
      </c>
      <c r="K43" s="81"/>
      <c r="L43" s="81"/>
      <c r="M43" s="81"/>
      <c r="N43" s="81"/>
      <c r="O43" s="81"/>
      <c r="P43" s="81"/>
      <c r="Q43" s="81"/>
      <c r="R43" s="81"/>
      <c r="S43" s="81"/>
      <c r="T43" s="81"/>
      <c r="U43" s="81"/>
      <c r="V43" s="81"/>
      <c r="W43" s="81"/>
      <c r="X43" s="81"/>
    </row>
    <row r="44" spans="1:25" x14ac:dyDescent="0.25">
      <c r="B44" s="67" t="s">
        <v>370</v>
      </c>
      <c r="E44" s="67" t="s">
        <v>371</v>
      </c>
      <c r="K44" s="81">
        <v>18810</v>
      </c>
      <c r="L44" s="81"/>
      <c r="M44" s="81"/>
      <c r="N44" s="81">
        <f>+K44*$N$10</f>
        <v>1166.22</v>
      </c>
      <c r="O44" s="81">
        <f>+K44*$O$10</f>
        <v>272.745</v>
      </c>
      <c r="P44" s="81">
        <f>SUM(+K44/100*$P$2)*$W$1*$W$2</f>
        <v>636.75612000000001</v>
      </c>
      <c r="Q44" s="81"/>
      <c r="R44" s="81"/>
      <c r="S44" s="81"/>
      <c r="T44" s="81"/>
      <c r="U44" s="81"/>
      <c r="V44" s="81"/>
      <c r="W44" s="81"/>
      <c r="X44" s="81">
        <f>SUM(K44:W44)</f>
        <v>20885.721120000002</v>
      </c>
    </row>
    <row r="45" spans="1:25" ht="13" x14ac:dyDescent="0.3">
      <c r="A45" s="83" t="s">
        <v>372</v>
      </c>
      <c r="B45" s="84"/>
      <c r="C45" s="84"/>
      <c r="D45" s="84"/>
      <c r="E45" s="84"/>
      <c r="F45" s="85"/>
      <c r="G45" s="85"/>
      <c r="H45" s="85"/>
      <c r="I45" s="85"/>
      <c r="J45" s="85"/>
      <c r="K45" s="89">
        <f t="shared" ref="K45:P45" si="17">SUM(K44)</f>
        <v>18810</v>
      </c>
      <c r="L45" s="89">
        <f t="shared" si="17"/>
        <v>0</v>
      </c>
      <c r="M45" s="89">
        <f t="shared" si="17"/>
        <v>0</v>
      </c>
      <c r="N45" s="89">
        <f t="shared" si="17"/>
        <v>1166.22</v>
      </c>
      <c r="O45" s="89">
        <f t="shared" si="17"/>
        <v>272.745</v>
      </c>
      <c r="P45" s="89">
        <f t="shared" si="17"/>
        <v>636.75612000000001</v>
      </c>
      <c r="Q45" s="89"/>
      <c r="R45" s="89"/>
      <c r="S45" s="89"/>
      <c r="T45" s="89"/>
      <c r="U45" s="89"/>
      <c r="V45" s="89"/>
      <c r="W45" s="89"/>
      <c r="X45" s="89">
        <f>SUM(K45:W45)</f>
        <v>20885.721120000002</v>
      </c>
      <c r="Y45" s="81">
        <f>+X45</f>
        <v>20885.721120000002</v>
      </c>
    </row>
    <row r="46" spans="1:25" x14ac:dyDescent="0.25">
      <c r="A46" s="67" t="s">
        <v>362</v>
      </c>
      <c r="H46" s="68">
        <f>+K45/10/2080</f>
        <v>0.90432692307692308</v>
      </c>
      <c r="K46" s="88"/>
      <c r="L46" s="88"/>
      <c r="M46" s="88"/>
      <c r="N46" s="88"/>
      <c r="O46" s="88"/>
      <c r="P46" s="88"/>
      <c r="Q46" s="88"/>
      <c r="R46" s="88"/>
      <c r="S46" s="88"/>
      <c r="T46" s="88"/>
      <c r="U46" s="88"/>
      <c r="V46" s="88"/>
      <c r="W46" s="88"/>
      <c r="X46" s="88">
        <f>SUM(K46:W46)</f>
        <v>0</v>
      </c>
    </row>
    <row r="47" spans="1:25" x14ac:dyDescent="0.25">
      <c r="A47" s="67" t="s">
        <v>363</v>
      </c>
      <c r="H47" s="68" t="s">
        <v>369</v>
      </c>
      <c r="K47" s="88">
        <f t="shared" ref="K47:P47" si="18">+K45*$J$2</f>
        <v>376.2</v>
      </c>
      <c r="L47" s="88">
        <f t="shared" si="18"/>
        <v>0</v>
      </c>
      <c r="M47" s="88">
        <f t="shared" si="18"/>
        <v>0</v>
      </c>
      <c r="N47" s="88">
        <f t="shared" si="18"/>
        <v>23.324400000000001</v>
      </c>
      <c r="O47" s="88">
        <f t="shared" si="18"/>
        <v>5.4549000000000003</v>
      </c>
      <c r="P47" s="88">
        <f t="shared" si="18"/>
        <v>12.7351224</v>
      </c>
      <c r="Q47" s="88"/>
      <c r="R47" s="88"/>
      <c r="S47" s="88"/>
      <c r="T47" s="88"/>
      <c r="U47" s="88"/>
      <c r="V47" s="88"/>
      <c r="W47" s="88"/>
      <c r="X47" s="88">
        <f>SUM(K47:W47)</f>
        <v>417.71442240000005</v>
      </c>
      <c r="Y47" s="81">
        <f>+X45+X47</f>
        <v>21303.435542400002</v>
      </c>
    </row>
    <row r="48" spans="1:25" x14ac:dyDescent="0.25">
      <c r="C48" s="67">
        <v>4</v>
      </c>
      <c r="K48" s="81"/>
      <c r="L48" s="81"/>
      <c r="M48" s="81"/>
      <c r="N48" s="81"/>
      <c r="O48" s="81"/>
      <c r="P48" s="81"/>
      <c r="Q48" s="81"/>
      <c r="R48" s="81"/>
      <c r="S48" s="81"/>
      <c r="T48" s="81"/>
      <c r="U48" s="81"/>
      <c r="V48" s="81"/>
      <c r="W48" s="81"/>
      <c r="X48" s="81"/>
    </row>
    <row r="49" spans="1:25" ht="13" x14ac:dyDescent="0.3">
      <c r="A49" s="133" t="s">
        <v>556</v>
      </c>
      <c r="B49" s="80" t="s">
        <v>7</v>
      </c>
      <c r="K49" s="81"/>
      <c r="L49" s="81"/>
      <c r="M49" s="81"/>
      <c r="N49" s="81"/>
      <c r="O49" s="81"/>
      <c r="P49" s="81"/>
      <c r="Q49" s="81"/>
      <c r="R49" s="81"/>
      <c r="S49" s="81"/>
      <c r="T49" s="81"/>
      <c r="U49" s="81"/>
      <c r="V49" s="81"/>
      <c r="W49" s="81"/>
      <c r="X49" s="81"/>
    </row>
    <row r="50" spans="1:25" x14ac:dyDescent="0.25">
      <c r="B50" s="67" t="s">
        <v>7</v>
      </c>
      <c r="C50" s="67">
        <v>53</v>
      </c>
      <c r="E50" s="67" t="s">
        <v>555</v>
      </c>
      <c r="F50" s="68">
        <v>14</v>
      </c>
      <c r="H50" s="68">
        <f>31.5*F50</f>
        <v>441</v>
      </c>
      <c r="K50" s="81">
        <f>+H50*26</f>
        <v>11466</v>
      </c>
      <c r="L50" s="81"/>
      <c r="M50" s="81"/>
      <c r="N50" s="81">
        <f>+K50*$N$10</f>
        <v>710.89199999999994</v>
      </c>
      <c r="O50" s="81">
        <f>+K50*$O$10</f>
        <v>166.25700000000001</v>
      </c>
      <c r="P50" s="81">
        <f>SUM(+K50/100*$P$1)*$W$1*$W$2</f>
        <v>30.050092800000002</v>
      </c>
      <c r="Q50" s="81"/>
      <c r="R50" s="81"/>
      <c r="S50" s="81"/>
      <c r="T50" s="81"/>
      <c r="U50" s="81"/>
      <c r="V50" s="81"/>
      <c r="W50" s="81"/>
      <c r="X50" s="81">
        <f t="shared" ref="X50:X55" si="19">SUM(K50:W50)</f>
        <v>12373.1990928</v>
      </c>
    </row>
    <row r="51" spans="1:25" x14ac:dyDescent="0.25">
      <c r="B51" s="67" t="s">
        <v>7</v>
      </c>
      <c r="C51" s="67">
        <v>53</v>
      </c>
      <c r="E51" s="67" t="s">
        <v>557</v>
      </c>
      <c r="F51" s="68">
        <v>12</v>
      </c>
      <c r="H51" s="68">
        <f>31*F51</f>
        <v>372</v>
      </c>
      <c r="K51" s="81">
        <f>(+H51*26)+(I51*13)</f>
        <v>9672</v>
      </c>
      <c r="L51" s="81"/>
      <c r="M51" s="81"/>
      <c r="N51" s="81">
        <f>+K51*$N$10</f>
        <v>599.66399999999999</v>
      </c>
      <c r="O51" s="81">
        <f>+K51*$O$10</f>
        <v>140.244</v>
      </c>
      <c r="P51" s="81">
        <f>SUM(+K51/100*$P$1)*$W$1*$W$2</f>
        <v>25.348377599999999</v>
      </c>
      <c r="Q51" s="81"/>
      <c r="R51" s="81"/>
      <c r="S51" s="81"/>
      <c r="W51" s="81"/>
      <c r="X51" s="81">
        <f t="shared" si="19"/>
        <v>10437.256377600001</v>
      </c>
    </row>
    <row r="52" spans="1:25" x14ac:dyDescent="0.25">
      <c r="B52" s="67" t="s">
        <v>7</v>
      </c>
      <c r="C52" s="67">
        <v>60</v>
      </c>
      <c r="E52" s="67" t="s">
        <v>373</v>
      </c>
      <c r="F52" s="68">
        <v>10</v>
      </c>
      <c r="H52" s="68">
        <v>41</v>
      </c>
      <c r="I52" s="68">
        <v>0</v>
      </c>
      <c r="K52" s="81">
        <f>(+H52*26)+(I52*13)</f>
        <v>1066</v>
      </c>
      <c r="L52" s="81"/>
      <c r="M52" s="81"/>
      <c r="N52" s="81">
        <f>+K52*$N$10</f>
        <v>66.091999999999999</v>
      </c>
      <c r="O52" s="81">
        <f>+K52*$O$10</f>
        <v>15.457000000000001</v>
      </c>
      <c r="P52" s="81">
        <f>SUM(+K52/100*$P$1)*$W$1*$W$2</f>
        <v>2.7937728000000002</v>
      </c>
      <c r="Q52" s="81"/>
      <c r="R52" s="81"/>
      <c r="S52" s="81"/>
      <c r="T52" s="81"/>
      <c r="U52" s="81"/>
      <c r="V52" s="81"/>
      <c r="W52" s="81"/>
      <c r="X52" s="81">
        <f t="shared" si="19"/>
        <v>1150.3427728000001</v>
      </c>
    </row>
    <row r="53" spans="1:25" ht="13" x14ac:dyDescent="0.3">
      <c r="A53" s="83" t="s">
        <v>374</v>
      </c>
      <c r="B53" s="84"/>
      <c r="C53" s="84"/>
      <c r="D53" s="84"/>
      <c r="E53" s="84"/>
      <c r="F53" s="85"/>
      <c r="G53" s="85"/>
      <c r="H53" s="89">
        <f>SUM(H50:H52)</f>
        <v>854</v>
      </c>
      <c r="I53" s="90">
        <f>SUM(I50:I52)</f>
        <v>0</v>
      </c>
      <c r="J53" s="85"/>
      <c r="K53" s="89">
        <f t="shared" ref="K53:W53" si="20">SUM(K50:K52)</f>
        <v>22204</v>
      </c>
      <c r="L53" s="89">
        <f t="shared" si="20"/>
        <v>0</v>
      </c>
      <c r="M53" s="89">
        <f t="shared" si="20"/>
        <v>0</v>
      </c>
      <c r="N53" s="89">
        <f t="shared" si="20"/>
        <v>1376.6480000000001</v>
      </c>
      <c r="O53" s="89">
        <f t="shared" si="20"/>
        <v>321.95799999999997</v>
      </c>
      <c r="P53" s="89">
        <f t="shared" si="20"/>
        <v>58.1922432</v>
      </c>
      <c r="Q53" s="89">
        <f t="shared" si="20"/>
        <v>0</v>
      </c>
      <c r="R53" s="89">
        <f t="shared" si="20"/>
        <v>0</v>
      </c>
      <c r="S53" s="89">
        <f t="shared" si="20"/>
        <v>0</v>
      </c>
      <c r="T53" s="89">
        <f>SUM(T50:T52)</f>
        <v>0</v>
      </c>
      <c r="U53" s="89">
        <f>SUM(U50:U52)</f>
        <v>0</v>
      </c>
      <c r="V53" s="89">
        <f>SUM(V50:V52)</f>
        <v>0</v>
      </c>
      <c r="W53" s="89">
        <f t="shared" si="20"/>
        <v>0</v>
      </c>
      <c r="X53" s="89">
        <f t="shared" si="19"/>
        <v>23960.798243199999</v>
      </c>
      <c r="Y53" s="81">
        <f>SUM(X50:X52)</f>
        <v>23960.798243199999</v>
      </c>
    </row>
    <row r="54" spans="1:25" x14ac:dyDescent="0.25">
      <c r="A54" s="67" t="s">
        <v>362</v>
      </c>
      <c r="H54" s="68">
        <f>+K53/10/2080</f>
        <v>1.0675000000000001</v>
      </c>
      <c r="K54" s="88"/>
      <c r="L54" s="88"/>
      <c r="M54" s="88"/>
      <c r="N54" s="88"/>
      <c r="O54" s="88"/>
      <c r="P54" s="88"/>
      <c r="Q54" s="88"/>
      <c r="R54" s="88"/>
      <c r="S54" s="88"/>
      <c r="T54" s="88"/>
      <c r="U54" s="88"/>
      <c r="V54" s="88"/>
      <c r="W54" s="88"/>
      <c r="X54" s="88">
        <f t="shared" si="19"/>
        <v>0</v>
      </c>
    </row>
    <row r="55" spans="1:25" x14ac:dyDescent="0.25">
      <c r="A55" s="67" t="s">
        <v>363</v>
      </c>
      <c r="H55" s="68" t="s">
        <v>369</v>
      </c>
      <c r="K55" s="88">
        <f t="shared" ref="K55:P55" si="21">+K53*$J$2</f>
        <v>444.08</v>
      </c>
      <c r="L55" s="88">
        <f t="shared" si="21"/>
        <v>0</v>
      </c>
      <c r="M55" s="88">
        <f t="shared" si="21"/>
        <v>0</v>
      </c>
      <c r="N55" s="88">
        <f t="shared" si="21"/>
        <v>27.532960000000003</v>
      </c>
      <c r="O55" s="88">
        <f t="shared" si="21"/>
        <v>6.4391599999999993</v>
      </c>
      <c r="P55" s="88">
        <f t="shared" si="21"/>
        <v>1.1638448640000001</v>
      </c>
      <c r="Q55" s="88"/>
      <c r="R55" s="88"/>
      <c r="S55" s="88"/>
      <c r="T55" s="88"/>
      <c r="U55" s="88"/>
      <c r="V55" s="88"/>
      <c r="W55" s="88"/>
      <c r="X55" s="88">
        <f t="shared" si="19"/>
        <v>479.215964864</v>
      </c>
      <c r="Y55" s="81">
        <f>+X53+X55</f>
        <v>24440.014208064</v>
      </c>
    </row>
    <row r="56" spans="1:25" x14ac:dyDescent="0.25">
      <c r="A56" s="67" t="s">
        <v>364</v>
      </c>
      <c r="C56" s="67">
        <v>2.5</v>
      </c>
      <c r="K56" s="81"/>
      <c r="L56" s="81"/>
      <c r="M56" s="81"/>
      <c r="N56" s="81"/>
      <c r="O56" s="81"/>
      <c r="P56" s="81"/>
      <c r="Q56" s="81"/>
      <c r="R56" s="81"/>
      <c r="S56" s="81"/>
      <c r="T56" s="81"/>
      <c r="U56" s="81"/>
      <c r="V56" s="81"/>
      <c r="W56" s="81"/>
      <c r="X56" s="81"/>
    </row>
    <row r="57" spans="1:25" ht="13" x14ac:dyDescent="0.3">
      <c r="A57" s="80" t="s">
        <v>375</v>
      </c>
      <c r="K57" s="81"/>
      <c r="L57" s="81"/>
      <c r="M57" s="81"/>
      <c r="N57" s="81"/>
      <c r="O57" s="81"/>
      <c r="P57" s="81"/>
      <c r="Q57" s="81"/>
      <c r="R57" s="81"/>
      <c r="S57" s="81"/>
      <c r="T57" s="81"/>
      <c r="U57" s="81"/>
      <c r="V57" s="81"/>
      <c r="W57" s="81"/>
      <c r="X57" s="81"/>
    </row>
    <row r="58" spans="1:25" x14ac:dyDescent="0.25">
      <c r="B58" s="67" t="s">
        <v>578</v>
      </c>
      <c r="C58" s="67">
        <v>64</v>
      </c>
      <c r="E58" s="67" t="s">
        <v>573</v>
      </c>
      <c r="F58" s="68">
        <v>13.5</v>
      </c>
      <c r="G58" s="68">
        <v>0</v>
      </c>
      <c r="H58" s="68">
        <f>51*F58</f>
        <v>688.5</v>
      </c>
      <c r="K58" s="81">
        <f>SUM(G58:J58)*26</f>
        <v>17901</v>
      </c>
      <c r="L58" s="81"/>
      <c r="M58" s="81"/>
      <c r="N58" s="81">
        <f>+K58*$N$10</f>
        <v>1109.8620000000001</v>
      </c>
      <c r="O58" s="81">
        <f>+K58*$O$10</f>
        <v>259.56450000000001</v>
      </c>
      <c r="P58" s="81">
        <f>SUM(+K58/100*$P$5)*$W$1*$W$2</f>
        <v>672.4474848000001</v>
      </c>
      <c r="Q58" s="81"/>
      <c r="R58" s="81"/>
      <c r="S58" s="81"/>
      <c r="T58" s="81"/>
      <c r="U58" s="81"/>
      <c r="V58" s="81"/>
      <c r="W58" s="81"/>
      <c r="X58" s="81">
        <f t="shared" ref="X58:X69" si="22">SUM(K58:W58)</f>
        <v>19942.8739848</v>
      </c>
    </row>
    <row r="59" spans="1:25" x14ac:dyDescent="0.25">
      <c r="B59" s="67" t="s">
        <v>578</v>
      </c>
      <c r="C59" s="67">
        <v>62</v>
      </c>
      <c r="E59" s="67" t="s">
        <v>574</v>
      </c>
      <c r="F59" s="68">
        <v>15.75</v>
      </c>
      <c r="G59" s="68">
        <v>0</v>
      </c>
      <c r="H59" s="68">
        <f>12*F59</f>
        <v>189</v>
      </c>
      <c r="K59" s="81">
        <f>SUM(G59:J59)*26</f>
        <v>4914</v>
      </c>
      <c r="L59" s="81"/>
      <c r="M59" s="81"/>
      <c r="N59" s="81">
        <f>+K59*$N$10</f>
        <v>304.66800000000001</v>
      </c>
      <c r="O59" s="81">
        <f>+K59*$O$10</f>
        <v>71.253</v>
      </c>
      <c r="P59" s="81">
        <f>SUM(+K59/100*$P$5)*$W$1*$W$2</f>
        <v>184.59342719999998</v>
      </c>
      <c r="Q59" s="81"/>
      <c r="R59" s="81"/>
      <c r="S59" s="81">
        <f>+$S$1*12</f>
        <v>0</v>
      </c>
      <c r="T59" s="81"/>
      <c r="U59" s="81"/>
      <c r="V59" s="81"/>
      <c r="W59" s="81"/>
      <c r="X59" s="81">
        <f t="shared" si="22"/>
        <v>5474.5144271999998</v>
      </c>
    </row>
    <row r="60" spans="1:25" x14ac:dyDescent="0.25">
      <c r="B60" s="67" t="s">
        <v>578</v>
      </c>
      <c r="C60" s="67">
        <v>62</v>
      </c>
      <c r="E60" s="67" t="s">
        <v>576</v>
      </c>
      <c r="F60" s="68">
        <v>12</v>
      </c>
      <c r="G60" s="68">
        <v>0</v>
      </c>
      <c r="H60" s="68">
        <f>2*F60</f>
        <v>24</v>
      </c>
      <c r="K60" s="81">
        <f>SUM(G60:J60)*26</f>
        <v>624</v>
      </c>
      <c r="L60" s="81"/>
      <c r="M60" s="81"/>
      <c r="N60" s="81">
        <f>+K60*$N$10</f>
        <v>38.688000000000002</v>
      </c>
      <c r="O60" s="81">
        <f>+K60*$O$10</f>
        <v>9.048</v>
      </c>
      <c r="P60" s="81">
        <f>SUM(+K60/100*$P$5)*$W$1*$W$2</f>
        <v>23.440435200000007</v>
      </c>
      <c r="Q60" s="81"/>
      <c r="R60" s="81"/>
      <c r="S60" s="81"/>
      <c r="T60" s="81"/>
      <c r="U60" s="81"/>
      <c r="V60" s="81"/>
      <c r="W60" s="81"/>
      <c r="X60" s="81">
        <f t="shared" si="22"/>
        <v>695.17643520000001</v>
      </c>
    </row>
    <row r="61" spans="1:25" x14ac:dyDescent="0.25">
      <c r="B61" s="67" t="s">
        <v>578</v>
      </c>
      <c r="C61" s="67">
        <v>62</v>
      </c>
      <c r="E61" s="67" t="s">
        <v>577</v>
      </c>
      <c r="F61" s="68">
        <v>12</v>
      </c>
      <c r="H61" s="68">
        <f>13*F61</f>
        <v>156</v>
      </c>
      <c r="K61" s="81">
        <f t="shared" ref="K61:K66" si="23">+H61*26</f>
        <v>4056</v>
      </c>
      <c r="L61" s="81"/>
      <c r="M61" s="81"/>
      <c r="N61" s="81">
        <f t="shared" ref="N61:N66" si="24">+K61*$N$10</f>
        <v>251.47200000000001</v>
      </c>
      <c r="O61" s="81">
        <f t="shared" ref="O61:O66" si="25">+K61*$O$10</f>
        <v>58.812000000000005</v>
      </c>
      <c r="P61" s="81">
        <f>SUM(+K61/100*$P$5)*$W$1*$W$2</f>
        <v>152.36282880000002</v>
      </c>
      <c r="Q61" s="81"/>
      <c r="R61" s="81"/>
      <c r="S61" s="81"/>
      <c r="T61" s="81"/>
      <c r="U61" s="81"/>
      <c r="V61" s="81"/>
      <c r="W61" s="81"/>
      <c r="X61" s="81">
        <f t="shared" si="22"/>
        <v>4518.6468287999996</v>
      </c>
    </row>
    <row r="62" spans="1:25" x14ac:dyDescent="0.25">
      <c r="B62" s="67" t="s">
        <v>578</v>
      </c>
      <c r="C62" s="67">
        <v>62</v>
      </c>
      <c r="E62" s="67" t="s">
        <v>579</v>
      </c>
      <c r="F62" s="68">
        <v>12</v>
      </c>
      <c r="H62" s="68">
        <f>17.75*F62</f>
        <v>213</v>
      </c>
      <c r="K62" s="81">
        <f t="shared" si="23"/>
        <v>5538</v>
      </c>
      <c r="L62" s="81"/>
      <c r="M62" s="81"/>
      <c r="N62" s="81">
        <f t="shared" si="24"/>
        <v>343.35599999999999</v>
      </c>
      <c r="O62" s="81">
        <f t="shared" si="25"/>
        <v>80.301000000000002</v>
      </c>
      <c r="P62" s="81">
        <f t="shared" ref="P62:P66" si="26">SUM(+K62/100*$P$5)*$W$1*$W$2</f>
        <v>208.03386240000003</v>
      </c>
      <c r="Q62" s="81"/>
      <c r="R62" s="81"/>
      <c r="S62" s="81"/>
      <c r="T62" s="81"/>
      <c r="U62" s="81"/>
      <c r="V62" s="81"/>
      <c r="W62" s="81"/>
      <c r="X62" s="81"/>
    </row>
    <row r="63" spans="1:25" x14ac:dyDescent="0.25">
      <c r="B63" s="67" t="s">
        <v>578</v>
      </c>
      <c r="C63" s="67">
        <v>62</v>
      </c>
      <c r="E63" s="67" t="s">
        <v>580</v>
      </c>
      <c r="F63" s="68">
        <v>12</v>
      </c>
      <c r="H63" s="68">
        <f>6.5*F63</f>
        <v>78</v>
      </c>
      <c r="K63" s="81">
        <f t="shared" si="23"/>
        <v>2028</v>
      </c>
      <c r="L63" s="81"/>
      <c r="M63" s="81"/>
      <c r="N63" s="81">
        <f t="shared" si="24"/>
        <v>125.736</v>
      </c>
      <c r="O63" s="81">
        <f t="shared" si="25"/>
        <v>29.406000000000002</v>
      </c>
      <c r="P63" s="81">
        <f t="shared" si="26"/>
        <v>76.181414400000008</v>
      </c>
      <c r="Q63" s="81"/>
      <c r="R63" s="81"/>
      <c r="S63" s="81"/>
      <c r="T63" s="81"/>
      <c r="U63" s="81"/>
      <c r="V63" s="81"/>
      <c r="W63" s="81"/>
      <c r="X63" s="81"/>
    </row>
    <row r="64" spans="1:25" x14ac:dyDescent="0.25">
      <c r="B64" s="67" t="s">
        <v>578</v>
      </c>
      <c r="C64" s="67">
        <v>62</v>
      </c>
      <c r="E64" s="67" t="s">
        <v>581</v>
      </c>
      <c r="F64" s="68">
        <v>12</v>
      </c>
      <c r="H64" s="68">
        <f>6.5*F64</f>
        <v>78</v>
      </c>
      <c r="K64" s="81">
        <f t="shared" si="23"/>
        <v>2028</v>
      </c>
      <c r="L64" s="81"/>
      <c r="M64" s="81"/>
      <c r="N64" s="81">
        <f t="shared" si="24"/>
        <v>125.736</v>
      </c>
      <c r="O64" s="81">
        <f t="shared" si="25"/>
        <v>29.406000000000002</v>
      </c>
      <c r="P64" s="81">
        <f t="shared" si="26"/>
        <v>76.181414400000008</v>
      </c>
      <c r="Q64" s="81"/>
      <c r="R64" s="81"/>
      <c r="S64" s="81"/>
      <c r="T64" s="81"/>
      <c r="U64" s="81"/>
      <c r="V64" s="81"/>
      <c r="W64" s="81"/>
      <c r="X64" s="81"/>
    </row>
    <row r="65" spans="1:26" x14ac:dyDescent="0.25">
      <c r="B65" s="67" t="s">
        <v>578</v>
      </c>
      <c r="C65" s="67">
        <v>62</v>
      </c>
      <c r="E65" s="67" t="s">
        <v>582</v>
      </c>
      <c r="F65" s="68">
        <v>12</v>
      </c>
      <c r="H65" s="68">
        <f>12.5*F65</f>
        <v>150</v>
      </c>
      <c r="K65" s="81">
        <f t="shared" si="23"/>
        <v>3900</v>
      </c>
      <c r="L65" s="81"/>
      <c r="M65" s="81"/>
      <c r="N65" s="81">
        <f t="shared" si="24"/>
        <v>241.8</v>
      </c>
      <c r="O65" s="81">
        <f t="shared" si="25"/>
        <v>56.550000000000004</v>
      </c>
      <c r="P65" s="81">
        <f t="shared" si="26"/>
        <v>146.50272000000001</v>
      </c>
      <c r="Q65" s="81"/>
      <c r="R65" s="81"/>
      <c r="S65" s="81"/>
      <c r="T65" s="81"/>
      <c r="U65" s="81"/>
      <c r="V65" s="81"/>
      <c r="W65" s="81"/>
      <c r="X65" s="81"/>
    </row>
    <row r="66" spans="1:26" x14ac:dyDescent="0.25">
      <c r="B66" s="67" t="s">
        <v>578</v>
      </c>
      <c r="C66" s="67">
        <v>62</v>
      </c>
      <c r="E66" s="67" t="s">
        <v>583</v>
      </c>
      <c r="F66" s="68">
        <v>12</v>
      </c>
      <c r="H66" s="68">
        <f>8.75*F66</f>
        <v>105</v>
      </c>
      <c r="K66" s="81">
        <f t="shared" si="23"/>
        <v>2730</v>
      </c>
      <c r="L66" s="81"/>
      <c r="M66" s="81"/>
      <c r="N66" s="81">
        <f t="shared" si="24"/>
        <v>169.26</v>
      </c>
      <c r="O66" s="81">
        <f t="shared" si="25"/>
        <v>39.585000000000001</v>
      </c>
      <c r="P66" s="81">
        <f t="shared" si="26"/>
        <v>102.55190400000002</v>
      </c>
      <c r="Q66" s="81"/>
      <c r="R66" s="81"/>
      <c r="S66" s="81"/>
      <c r="T66" s="81"/>
      <c r="U66" s="81"/>
      <c r="V66" s="81"/>
      <c r="W66" s="81"/>
      <c r="X66" s="81"/>
    </row>
    <row r="67" spans="1:26" ht="13" x14ac:dyDescent="0.3">
      <c r="A67" s="83" t="s">
        <v>376</v>
      </c>
      <c r="B67" s="84"/>
      <c r="C67" s="84"/>
      <c r="D67" s="84"/>
      <c r="E67" s="84"/>
      <c r="F67" s="85"/>
      <c r="G67" s="89">
        <f>SUM(G58:G60)</f>
        <v>0</v>
      </c>
      <c r="H67" s="90">
        <f>SUM(H58:H66)</f>
        <v>1681.5</v>
      </c>
      <c r="I67" s="90">
        <f>SUM(I59:I60)</f>
        <v>0</v>
      </c>
      <c r="J67" s="85"/>
      <c r="K67" s="89">
        <f>SUM(K58:K61)</f>
        <v>27495</v>
      </c>
      <c r="L67" s="89">
        <f t="shared" ref="L67:W67" si="27">SUM(L58:L61)</f>
        <v>0</v>
      </c>
      <c r="M67" s="89">
        <f t="shared" si="27"/>
        <v>0</v>
      </c>
      <c r="N67" s="89">
        <f t="shared" si="27"/>
        <v>1704.6900000000003</v>
      </c>
      <c r="O67" s="89">
        <f t="shared" si="27"/>
        <v>398.67750000000001</v>
      </c>
      <c r="P67" s="89">
        <f t="shared" si="27"/>
        <v>1032.8441760000001</v>
      </c>
      <c r="Q67" s="89">
        <f t="shared" si="27"/>
        <v>0</v>
      </c>
      <c r="R67" s="89">
        <f t="shared" si="27"/>
        <v>0</v>
      </c>
      <c r="S67" s="89">
        <f t="shared" si="27"/>
        <v>0</v>
      </c>
      <c r="T67" s="89">
        <f t="shared" si="27"/>
        <v>0</v>
      </c>
      <c r="U67" s="89">
        <f t="shared" si="27"/>
        <v>0</v>
      </c>
      <c r="V67" s="89">
        <f t="shared" si="27"/>
        <v>0</v>
      </c>
      <c r="W67" s="89">
        <f t="shared" si="27"/>
        <v>0</v>
      </c>
      <c r="X67" s="89">
        <f t="shared" si="22"/>
        <v>30631.211675999999</v>
      </c>
      <c r="Y67" s="81">
        <f>SUM(X58:X61)</f>
        <v>30631.211675999999</v>
      </c>
    </row>
    <row r="68" spans="1:26" x14ac:dyDescent="0.25">
      <c r="A68" s="67" t="s">
        <v>362</v>
      </c>
      <c r="K68" s="88">
        <f>SUM(K58:K60)*$J$2</f>
        <v>468.78000000000003</v>
      </c>
      <c r="L68" s="88">
        <f>+L67*$J$2</f>
        <v>0</v>
      </c>
      <c r="M68" s="88">
        <f>+M67*$J$2</f>
        <v>0</v>
      </c>
      <c r="N68" s="88">
        <f>+N67*$J$2</f>
        <v>34.093800000000009</v>
      </c>
      <c r="O68" s="88">
        <f>+O67*$J$2</f>
        <v>7.9735500000000004</v>
      </c>
      <c r="P68" s="88">
        <f>+P67*$J$2</f>
        <v>20.656883520000001</v>
      </c>
      <c r="Q68" s="88"/>
      <c r="R68" s="88"/>
      <c r="S68" s="88"/>
      <c r="T68" s="88"/>
      <c r="U68" s="88"/>
      <c r="V68" s="88"/>
      <c r="W68" s="88"/>
      <c r="X68" s="88">
        <f t="shared" si="22"/>
        <v>531.50423351999996</v>
      </c>
    </row>
    <row r="69" spans="1:26" x14ac:dyDescent="0.25">
      <c r="A69" s="67" t="s">
        <v>363</v>
      </c>
      <c r="K69" s="88">
        <f>+K68</f>
        <v>468.78000000000003</v>
      </c>
      <c r="L69" s="88">
        <f>+L67*$J$2</f>
        <v>0</v>
      </c>
      <c r="M69" s="88">
        <f>+M67*$J$2</f>
        <v>0</v>
      </c>
      <c r="N69" s="88">
        <f>+N67*$J$2</f>
        <v>34.093800000000009</v>
      </c>
      <c r="O69" s="88">
        <f>+O67*$J$2</f>
        <v>7.9735500000000004</v>
      </c>
      <c r="P69" s="88">
        <f>+P67*$J$2</f>
        <v>20.656883520000001</v>
      </c>
      <c r="Q69" s="88"/>
      <c r="R69" s="88"/>
      <c r="S69" s="88"/>
      <c r="T69" s="88"/>
      <c r="U69" s="88"/>
      <c r="V69" s="88"/>
      <c r="W69" s="88"/>
      <c r="X69" s="88">
        <f t="shared" si="22"/>
        <v>531.50423351999996</v>
      </c>
      <c r="Y69" s="81">
        <f>+X67+X69</f>
        <v>31162.71590952</v>
      </c>
    </row>
    <row r="70" spans="1:26" x14ac:dyDescent="0.25">
      <c r="A70" s="67" t="s">
        <v>364</v>
      </c>
      <c r="C70" s="67">
        <v>3</v>
      </c>
      <c r="K70" s="81"/>
      <c r="L70" s="81"/>
      <c r="M70" s="81"/>
      <c r="N70" s="81"/>
      <c r="O70" s="81"/>
      <c r="P70" s="81"/>
      <c r="Q70" s="81"/>
      <c r="R70" s="81"/>
      <c r="S70" s="81"/>
      <c r="T70" s="81"/>
      <c r="U70" s="81"/>
      <c r="V70" s="81"/>
      <c r="W70" s="81"/>
      <c r="X70" s="81"/>
      <c r="Y70" s="81"/>
    </row>
    <row r="71" spans="1:26" s="81" customFormat="1" x14ac:dyDescent="0.25">
      <c r="A71" s="89" t="s">
        <v>285</v>
      </c>
      <c r="B71" s="89"/>
      <c r="C71" s="89"/>
      <c r="D71" s="89"/>
      <c r="E71" s="89"/>
      <c r="F71" s="89"/>
      <c r="G71" s="89" t="e">
        <f>+#REF!+G67+G53+G39+#REF!+G32+G17</f>
        <v>#REF!</v>
      </c>
      <c r="H71" s="89" t="e">
        <f>+#REF!+H67+H53+H39+#REF!+H32+H17</f>
        <v>#REF!</v>
      </c>
      <c r="I71" s="89" t="e">
        <f>+#REF!+I67+I53+I39+#REF!+I32+I17</f>
        <v>#REF!</v>
      </c>
      <c r="J71" s="89"/>
      <c r="K71" s="89">
        <f>+K67+K53+K39+I73+K32+K17+K45</f>
        <v>469058.5</v>
      </c>
      <c r="L71" s="89">
        <f>+L67+L53+L39+J73+L32+L17+L45</f>
        <v>0</v>
      </c>
      <c r="M71" s="89">
        <f>+M17+M32+M39+M45+M53+M67</f>
        <v>107188.11479999998</v>
      </c>
      <c r="N71" s="89">
        <f t="shared" ref="N71:W71" si="28">+N17+N32+N39+N45+N53+N67</f>
        <v>29081.627</v>
      </c>
      <c r="O71" s="89">
        <f t="shared" si="28"/>
        <v>6801.34825</v>
      </c>
      <c r="P71" s="89">
        <f t="shared" si="28"/>
        <v>16896.03938568</v>
      </c>
      <c r="Q71" s="89">
        <f t="shared" si="28"/>
        <v>0</v>
      </c>
      <c r="R71" s="89">
        <f t="shared" si="28"/>
        <v>0</v>
      </c>
      <c r="S71" s="89">
        <f t="shared" si="28"/>
        <v>0</v>
      </c>
      <c r="T71" s="89">
        <f t="shared" si="28"/>
        <v>0</v>
      </c>
      <c r="U71" s="89">
        <f t="shared" si="28"/>
        <v>0</v>
      </c>
      <c r="V71" s="89">
        <f t="shared" si="28"/>
        <v>0</v>
      </c>
      <c r="W71" s="89">
        <f t="shared" si="28"/>
        <v>0</v>
      </c>
      <c r="X71" s="89">
        <f t="shared" ref="X71" si="29">+X67+X53+X39+V73+X32+X17+X45</f>
        <v>629025.62943567999</v>
      </c>
      <c r="Y71" s="81" t="e">
        <f>+Y17+Y32+#REF!+Y39+X45+Y53+Y67+#REF!</f>
        <v>#REF!</v>
      </c>
      <c r="Z71" s="81" t="e">
        <f>+Y71-X71</f>
        <v>#REF!</v>
      </c>
    </row>
    <row r="72" spans="1:26" x14ac:dyDescent="0.25">
      <c r="A72" s="67" t="s">
        <v>362</v>
      </c>
      <c r="F72" s="68" t="e">
        <f>+#REF!+F68+F54+F46+F40+#REF!+F33+F18</f>
        <v>#REF!</v>
      </c>
      <c r="G72" s="68" t="s">
        <v>369</v>
      </c>
      <c r="H72" s="68" t="e">
        <f>+#REF!+H68+H54+H46+H40+#REF!+H33+H18</f>
        <v>#REF!</v>
      </c>
      <c r="K72" s="88" t="e">
        <f>+#REF!+K68+K54+K46+K40+#REF!+K33+K18</f>
        <v>#REF!</v>
      </c>
      <c r="L72" s="88" t="e">
        <f>+#REF!+L68+L54+L46+L40+#REF!+L33+L18</f>
        <v>#REF!</v>
      </c>
      <c r="M72" s="88" t="e">
        <f>+#REF!+M68+M54+M46+M40+#REF!+M33+M18</f>
        <v>#REF!</v>
      </c>
      <c r="N72" s="88" t="e">
        <f>+#REF!+N68+N54+N46+N40+#REF!+N33+N18</f>
        <v>#REF!</v>
      </c>
      <c r="O72" s="88" t="e">
        <f>+#REF!+O68+O54+O46+O40+#REF!+O33+O18</f>
        <v>#REF!</v>
      </c>
      <c r="P72" s="88" t="e">
        <f>+#REF!+P68+P54+P46+P40+#REF!+P33+P18</f>
        <v>#REF!</v>
      </c>
      <c r="Q72" s="88"/>
      <c r="R72" s="88"/>
      <c r="S72" s="88"/>
      <c r="T72" s="88"/>
      <c r="U72" s="88"/>
      <c r="V72" s="88"/>
      <c r="W72" s="88"/>
      <c r="X72" s="88" t="e">
        <f>SUM(K72:W72)</f>
        <v>#REF!</v>
      </c>
      <c r="Z72" s="81"/>
    </row>
    <row r="73" spans="1:26" x14ac:dyDescent="0.25">
      <c r="A73" s="67" t="s">
        <v>363</v>
      </c>
      <c r="K73" s="88" t="e">
        <f>+#REF!+K69+K55+K47+K41+#REF!+K34+K19</f>
        <v>#REF!</v>
      </c>
      <c r="L73" s="88" t="e">
        <f>+#REF!+L69+L55+L47+L41+#REF!+L34+L19</f>
        <v>#REF!</v>
      </c>
      <c r="M73" s="88" t="e">
        <f>+#REF!+M69+M55+M47+M41+#REF!+M34+M19</f>
        <v>#REF!</v>
      </c>
      <c r="N73" s="88" t="e">
        <f>+#REF!+N69+N55+N47+N41+#REF!+N34+N19</f>
        <v>#REF!</v>
      </c>
      <c r="O73" s="88" t="e">
        <f>+#REF!+O69+O55+O47+O41+#REF!+O34+O19</f>
        <v>#REF!</v>
      </c>
      <c r="P73" s="88" t="e">
        <f>+#REF!+P69+P55+P47+P41+#REF!+P34+P19</f>
        <v>#REF!</v>
      </c>
      <c r="Q73" s="88"/>
      <c r="R73" s="88"/>
      <c r="S73" s="88"/>
      <c r="T73" s="88"/>
      <c r="U73" s="88"/>
      <c r="V73" s="88"/>
      <c r="W73" s="88"/>
      <c r="X73" s="88" t="e">
        <f>SUM(K73:W73)</f>
        <v>#REF!</v>
      </c>
      <c r="Y73" s="81" t="e">
        <f>+X71+X73</f>
        <v>#REF!</v>
      </c>
    </row>
    <row r="74" spans="1:26" x14ac:dyDescent="0.25">
      <c r="K74" s="88" t="e">
        <f>+K71+K73</f>
        <v>#REF!</v>
      </c>
      <c r="L74" s="88" t="e">
        <f t="shared" ref="L74:W74" si="30">+L71+L73</f>
        <v>#REF!</v>
      </c>
      <c r="M74" s="88" t="e">
        <f t="shared" si="30"/>
        <v>#REF!</v>
      </c>
      <c r="N74" s="88" t="e">
        <f t="shared" si="30"/>
        <v>#REF!</v>
      </c>
      <c r="O74" s="88" t="e">
        <f t="shared" si="30"/>
        <v>#REF!</v>
      </c>
      <c r="P74" s="88" t="e">
        <f t="shared" si="30"/>
        <v>#REF!</v>
      </c>
      <c r="Q74" s="88">
        <f t="shared" si="30"/>
        <v>0</v>
      </c>
      <c r="R74" s="88">
        <f t="shared" si="30"/>
        <v>0</v>
      </c>
      <c r="S74" s="88">
        <f t="shared" si="30"/>
        <v>0</v>
      </c>
      <c r="T74" s="88">
        <f t="shared" si="30"/>
        <v>0</v>
      </c>
      <c r="U74" s="88">
        <f t="shared" si="30"/>
        <v>0</v>
      </c>
      <c r="V74" s="88">
        <f t="shared" si="30"/>
        <v>0</v>
      </c>
      <c r="W74" s="88">
        <f t="shared" si="30"/>
        <v>0</v>
      </c>
      <c r="X74" s="88" t="e">
        <f>SUM(K74:W74)</f>
        <v>#REF!</v>
      </c>
    </row>
    <row r="75" spans="1:26" x14ac:dyDescent="0.25">
      <c r="K75" s="81"/>
      <c r="L75" s="81"/>
      <c r="M75" s="81"/>
      <c r="N75" s="81"/>
      <c r="O75" s="81"/>
      <c r="P75" s="81" t="e">
        <f>+P71+P73</f>
        <v>#REF!</v>
      </c>
      <c r="Q75" s="81"/>
      <c r="R75" s="81"/>
      <c r="S75" s="81"/>
      <c r="T75" s="81"/>
      <c r="U75" s="81"/>
      <c r="V75" s="81"/>
      <c r="W75" s="81"/>
      <c r="X75" s="81"/>
    </row>
    <row r="76" spans="1:26" ht="13" x14ac:dyDescent="0.3">
      <c r="A76" s="80" t="s">
        <v>549</v>
      </c>
      <c r="B76" s="80" t="s">
        <v>548</v>
      </c>
      <c r="K76" s="81"/>
      <c r="L76" s="81"/>
      <c r="M76" s="81"/>
      <c r="N76" s="81"/>
      <c r="O76" s="81"/>
      <c r="P76" s="81"/>
      <c r="Q76" s="81"/>
      <c r="R76" s="81"/>
      <c r="S76" s="81"/>
      <c r="T76" s="81"/>
      <c r="U76" s="81"/>
      <c r="V76" s="81"/>
      <c r="W76" s="81"/>
      <c r="X76" s="81"/>
    </row>
    <row r="77" spans="1:26" ht="13" x14ac:dyDescent="0.3">
      <c r="A77" s="80"/>
      <c r="B77" s="67" t="s">
        <v>550</v>
      </c>
      <c r="C77" s="67">
        <v>40</v>
      </c>
      <c r="E77" s="67" t="s">
        <v>546</v>
      </c>
      <c r="F77" s="68">
        <v>34</v>
      </c>
      <c r="G77" s="68">
        <f>+F77*80*0.25</f>
        <v>680</v>
      </c>
      <c r="I77" s="68">
        <f>0.5*F77*1.5</f>
        <v>25.5</v>
      </c>
      <c r="K77" s="81" cm="1">
        <f t="array" ref="K77">SUM(+G77:I77)*26+J78</f>
        <v>18343</v>
      </c>
      <c r="L77" s="81"/>
      <c r="M77" s="81"/>
      <c r="N77" s="81">
        <f>+K77*$N$10</f>
        <v>1137.2660000000001</v>
      </c>
      <c r="O77" s="81">
        <f>+K77*$O$10</f>
        <v>265.9735</v>
      </c>
      <c r="P77" s="81">
        <f>SUM(+K77/100*$P$5)*$W$1*$W$2</f>
        <v>689.05112639999993</v>
      </c>
      <c r="Q77" s="81"/>
      <c r="R77" s="81"/>
      <c r="S77" s="81"/>
      <c r="T77" s="81"/>
      <c r="U77" s="81"/>
      <c r="V77" s="81"/>
      <c r="W77" s="81"/>
      <c r="X77" s="81">
        <f>SUM(K77:W77)</f>
        <v>20435.290626400001</v>
      </c>
    </row>
    <row r="78" spans="1:26" x14ac:dyDescent="0.25">
      <c r="C78" s="67">
        <v>40</v>
      </c>
      <c r="E78" s="67" t="s">
        <v>591</v>
      </c>
      <c r="F78" s="68">
        <v>19.5</v>
      </c>
      <c r="G78" s="68">
        <f>64*F78</f>
        <v>1248</v>
      </c>
      <c r="I78" s="68">
        <f>4*F78*1.5</f>
        <v>117</v>
      </c>
      <c r="K78" s="81">
        <f>(+G78*26)+(I78*13)</f>
        <v>33969</v>
      </c>
      <c r="L78" s="81"/>
      <c r="M78" s="81"/>
      <c r="N78" s="81">
        <f>+K78*$N$10</f>
        <v>2106.078</v>
      </c>
      <c r="O78" s="81">
        <f>+K78*$O$10</f>
        <v>492.5505</v>
      </c>
      <c r="P78" s="81">
        <f>SUM(+K78/100*$P$5)*$W$1*$W$2</f>
        <v>1276.0386912000001</v>
      </c>
      <c r="Q78" s="81"/>
      <c r="R78" s="81"/>
      <c r="S78" s="81"/>
      <c r="T78" s="81"/>
      <c r="U78" s="81"/>
      <c r="V78" s="81"/>
      <c r="W78" s="81"/>
      <c r="X78" s="81">
        <f>SUM(K78:W78)</f>
        <v>37843.667191200002</v>
      </c>
    </row>
    <row r="79" spans="1:26" ht="13" x14ac:dyDescent="0.3">
      <c r="A79" s="83" t="s">
        <v>377</v>
      </c>
      <c r="B79" s="84"/>
      <c r="C79" s="84"/>
      <c r="D79" s="84"/>
      <c r="E79" s="84"/>
      <c r="F79" s="85"/>
      <c r="G79" s="85">
        <f>SUM(G77:G78)</f>
        <v>1928</v>
      </c>
      <c r="H79" s="89">
        <f>SUM(H77:H78)</f>
        <v>0</v>
      </c>
      <c r="I79" s="85"/>
      <c r="J79" s="85"/>
      <c r="K79" s="89">
        <f>SUM(K77:K78)</f>
        <v>52312</v>
      </c>
      <c r="L79" s="89">
        <f t="shared" ref="L79:W79" si="31">SUM(L77:L78)</f>
        <v>0</v>
      </c>
      <c r="M79" s="89">
        <f t="shared" si="31"/>
        <v>0</v>
      </c>
      <c r="N79" s="89">
        <f t="shared" si="31"/>
        <v>3243.3440000000001</v>
      </c>
      <c r="O79" s="89">
        <f t="shared" si="31"/>
        <v>758.524</v>
      </c>
      <c r="P79" s="89">
        <f t="shared" si="31"/>
        <v>1965.0898176000001</v>
      </c>
      <c r="Q79" s="89">
        <f t="shared" si="31"/>
        <v>0</v>
      </c>
      <c r="R79" s="89">
        <f t="shared" si="31"/>
        <v>0</v>
      </c>
      <c r="S79" s="89">
        <f t="shared" si="31"/>
        <v>0</v>
      </c>
      <c r="T79" s="89">
        <f t="shared" si="31"/>
        <v>0</v>
      </c>
      <c r="U79" s="89">
        <f t="shared" si="31"/>
        <v>0</v>
      </c>
      <c r="V79" s="89">
        <f t="shared" si="31"/>
        <v>0</v>
      </c>
      <c r="W79" s="89">
        <f t="shared" si="31"/>
        <v>0</v>
      </c>
      <c r="X79" s="89">
        <f>SUM(K79:W79)</f>
        <v>58278.957817599992</v>
      </c>
      <c r="Y79" s="81">
        <f>SUM(X77:X78)</f>
        <v>58278.957817600007</v>
      </c>
    </row>
    <row r="80" spans="1:26" x14ac:dyDescent="0.25">
      <c r="H80" s="68">
        <f>+K79/10/2080</f>
        <v>2.5150000000000001</v>
      </c>
      <c r="K80" s="88"/>
      <c r="L80" s="88"/>
      <c r="M80" s="88"/>
      <c r="N80" s="88"/>
      <c r="O80" s="88"/>
      <c r="P80" s="88"/>
      <c r="Q80" s="88"/>
      <c r="R80" s="88"/>
      <c r="S80" s="88"/>
      <c r="T80" s="88"/>
      <c r="U80" s="88"/>
      <c r="V80" s="88"/>
      <c r="W80" s="88"/>
      <c r="X80" s="88"/>
    </row>
    <row r="81" spans="1:26" x14ac:dyDescent="0.25">
      <c r="H81" s="68" t="s">
        <v>369</v>
      </c>
      <c r="K81" s="88">
        <f t="shared" ref="K81:P81" si="32">+K79*$J$2</f>
        <v>1046.24</v>
      </c>
      <c r="L81" s="88">
        <f t="shared" si="32"/>
        <v>0</v>
      </c>
      <c r="M81" s="88">
        <f t="shared" si="32"/>
        <v>0</v>
      </c>
      <c r="N81" s="88">
        <f t="shared" si="32"/>
        <v>64.866880000000009</v>
      </c>
      <c r="O81" s="88">
        <f t="shared" si="32"/>
        <v>15.17048</v>
      </c>
      <c r="P81" s="88">
        <f t="shared" si="32"/>
        <v>39.301796352000004</v>
      </c>
      <c r="Q81" s="88"/>
      <c r="R81" s="88"/>
      <c r="S81" s="88"/>
      <c r="T81" s="88"/>
      <c r="U81" s="88"/>
      <c r="V81" s="88"/>
      <c r="W81" s="88"/>
      <c r="X81" s="88">
        <f>SUM(K81:W81)</f>
        <v>1165.5791563520002</v>
      </c>
      <c r="Y81" s="81">
        <f>+X79+X81</f>
        <v>59444.536973951996</v>
      </c>
    </row>
    <row r="82" spans="1:26" x14ac:dyDescent="0.25">
      <c r="K82" s="81"/>
      <c r="L82" s="81"/>
      <c r="M82" s="81"/>
      <c r="N82" s="81"/>
      <c r="O82" s="81"/>
      <c r="P82" s="81"/>
      <c r="Q82" s="81"/>
      <c r="R82" s="81"/>
      <c r="S82" s="81"/>
      <c r="T82" s="81"/>
      <c r="U82" s="81"/>
      <c r="V82" s="81"/>
      <c r="W82" s="81"/>
      <c r="X82" s="81"/>
    </row>
    <row r="83" spans="1:26" ht="15.5" x14ac:dyDescent="0.35">
      <c r="A83" s="67" t="s">
        <v>551</v>
      </c>
      <c r="B83" s="132" t="s">
        <v>547</v>
      </c>
      <c r="K83" s="81"/>
      <c r="L83" s="81"/>
      <c r="M83" s="81"/>
      <c r="N83" s="81"/>
      <c r="O83" s="81"/>
      <c r="P83" s="81"/>
      <c r="Q83" s="81"/>
      <c r="R83" s="81"/>
      <c r="S83" s="81"/>
      <c r="T83" s="81"/>
      <c r="U83" s="81"/>
      <c r="V83" s="81"/>
      <c r="W83" s="81"/>
      <c r="X83" s="81"/>
    </row>
    <row r="84" spans="1:26" x14ac:dyDescent="0.25">
      <c r="B84" s="67" t="s">
        <v>547</v>
      </c>
      <c r="C84" s="67">
        <v>40</v>
      </c>
      <c r="E84" s="67" t="s">
        <v>543</v>
      </c>
      <c r="F84" s="68">
        <v>19.5</v>
      </c>
      <c r="G84" s="68">
        <f>+F84*76*0.25</f>
        <v>370.5</v>
      </c>
      <c r="K84" s="81">
        <f>+G84*26</f>
        <v>9633</v>
      </c>
      <c r="L84" s="81"/>
      <c r="M84" s="81"/>
      <c r="N84" s="81">
        <f>+K84*$N$10</f>
        <v>597.24599999999998</v>
      </c>
      <c r="O84" s="81">
        <f>+K84*$O$10</f>
        <v>139.67850000000001</v>
      </c>
      <c r="P84" s="81">
        <f>SUM(+K84/100*$P$6)*$W$1*$W$2</f>
        <v>662.71186800000009</v>
      </c>
      <c r="Q84" s="81"/>
      <c r="R84" s="81"/>
      <c r="S84" s="81"/>
      <c r="T84" s="81"/>
      <c r="U84" s="81"/>
      <c r="V84" s="81"/>
      <c r="W84" s="81"/>
      <c r="X84" s="81">
        <f t="shared" ref="X84:X98" si="33">SUM(K84:W84)</f>
        <v>11032.636367999999</v>
      </c>
      <c r="Z84" s="72"/>
    </row>
    <row r="85" spans="1:26" x14ac:dyDescent="0.25">
      <c r="B85" s="67" t="s">
        <v>547</v>
      </c>
      <c r="C85" s="67">
        <v>40</v>
      </c>
      <c r="E85" s="67" t="s">
        <v>552</v>
      </c>
      <c r="F85" s="68">
        <v>14</v>
      </c>
      <c r="G85" s="68">
        <v>0</v>
      </c>
      <c r="H85" s="68">
        <f>6.8*F85</f>
        <v>95.2</v>
      </c>
      <c r="K85" s="81">
        <f>+H85*26</f>
        <v>2475.2000000000003</v>
      </c>
      <c r="L85" s="81"/>
      <c r="M85" s="81"/>
      <c r="N85" s="81">
        <f>+K85*$N$10</f>
        <v>153.4624</v>
      </c>
      <c r="O85" s="81">
        <f>+K85*$O$10</f>
        <v>35.890400000000007</v>
      </c>
      <c r="P85" s="81">
        <f>SUM(+K85/100*$P$6)*$W$1*$W$2</f>
        <v>170.28385920000002</v>
      </c>
      <c r="Q85" s="81"/>
      <c r="R85" s="81"/>
      <c r="S85" s="81">
        <f>+$S$1*12</f>
        <v>0</v>
      </c>
      <c r="T85" s="81"/>
      <c r="U85" s="81"/>
      <c r="V85" s="81"/>
      <c r="W85" s="81"/>
      <c r="X85" s="81">
        <f t="shared" si="33"/>
        <v>2834.8366592000002</v>
      </c>
    </row>
    <row r="86" spans="1:26" x14ac:dyDescent="0.25">
      <c r="B86" s="67" t="s">
        <v>547</v>
      </c>
      <c r="C86" s="67">
        <v>40</v>
      </c>
      <c r="E86" s="67" t="s">
        <v>545</v>
      </c>
      <c r="F86" s="68">
        <v>15.5</v>
      </c>
      <c r="G86" s="68">
        <f>+F86*80*0.375</f>
        <v>465</v>
      </c>
      <c r="J86" s="81">
        <v>0</v>
      </c>
      <c r="K86" s="81">
        <f>+G86*26</f>
        <v>12090</v>
      </c>
      <c r="L86" s="81"/>
      <c r="M86" s="81"/>
      <c r="N86" s="81">
        <f>+K86*$N$10</f>
        <v>749.58</v>
      </c>
      <c r="O86" s="81">
        <f>+K86*$O$10</f>
        <v>175.30500000000001</v>
      </c>
      <c r="P86" s="81">
        <f>SUM(+K86/100*$P$6)*$W$1*$W$2</f>
        <v>831.74364000000003</v>
      </c>
      <c r="Q86" s="81"/>
      <c r="R86" s="81"/>
      <c r="S86" s="81"/>
      <c r="T86" s="81"/>
      <c r="U86" s="81"/>
      <c r="V86" s="81"/>
      <c r="W86" s="81"/>
      <c r="X86" s="81">
        <f t="shared" si="33"/>
        <v>13846.628640000001</v>
      </c>
    </row>
    <row r="87" spans="1:26" x14ac:dyDescent="0.25">
      <c r="B87" s="67" t="s">
        <v>547</v>
      </c>
      <c r="C87" s="67">
        <v>40</v>
      </c>
      <c r="E87" s="67" t="s">
        <v>546</v>
      </c>
      <c r="F87" s="68">
        <v>34</v>
      </c>
      <c r="G87" s="68">
        <f>+F87*80*0.25</f>
        <v>680</v>
      </c>
      <c r="I87" s="68">
        <f>0.5*F87*1.5</f>
        <v>25.5</v>
      </c>
      <c r="J87" s="81"/>
      <c r="K87" s="81">
        <f>(+G87*26)+SUM(+I87*26)</f>
        <v>18343</v>
      </c>
      <c r="L87" s="81"/>
      <c r="M87" s="81"/>
      <c r="N87" s="81">
        <f t="shared" ref="N87:N89" si="34">+K87*$N$10</f>
        <v>1137.2660000000001</v>
      </c>
      <c r="O87" s="81">
        <f t="shared" ref="O87:O89" si="35">+K87*$O$10</f>
        <v>265.9735</v>
      </c>
      <c r="P87" s="81">
        <f t="shared" ref="P87:P89" si="36">SUM(+K87/100*$P$6)*$W$1*$W$2</f>
        <v>1261.9250279999999</v>
      </c>
      <c r="Q87" s="81"/>
      <c r="R87" s="81"/>
      <c r="S87" s="81"/>
      <c r="T87" s="81"/>
      <c r="U87" s="81"/>
      <c r="V87" s="81"/>
      <c r="W87" s="81"/>
      <c r="X87" s="81">
        <f t="shared" si="33"/>
        <v>21008.164528000001</v>
      </c>
    </row>
    <row r="88" spans="1:26" x14ac:dyDescent="0.25">
      <c r="B88" s="67" t="s">
        <v>547</v>
      </c>
      <c r="C88" s="67">
        <v>40</v>
      </c>
      <c r="E88" s="67" t="s">
        <v>575</v>
      </c>
      <c r="F88" s="68">
        <v>15</v>
      </c>
      <c r="G88" s="68">
        <f>80*F88/2</f>
        <v>600</v>
      </c>
      <c r="J88" s="81"/>
      <c r="K88" s="81">
        <f>+G88*26</f>
        <v>15600</v>
      </c>
      <c r="L88" s="81"/>
      <c r="M88" s="81"/>
      <c r="N88" s="81">
        <f t="shared" si="34"/>
        <v>967.2</v>
      </c>
      <c r="O88" s="81">
        <f t="shared" si="35"/>
        <v>226.20000000000002</v>
      </c>
      <c r="P88" s="81">
        <f t="shared" si="36"/>
        <v>1073.2175999999999</v>
      </c>
      <c r="Q88" s="81"/>
      <c r="R88" s="81"/>
      <c r="S88" s="81"/>
      <c r="T88" s="81"/>
      <c r="U88" s="81"/>
      <c r="V88" s="81"/>
      <c r="W88" s="81"/>
      <c r="X88" s="81">
        <f t="shared" si="33"/>
        <v>17866.617600000001</v>
      </c>
    </row>
    <row r="89" spans="1:26" x14ac:dyDescent="0.25">
      <c r="B89" s="67" t="s">
        <v>547</v>
      </c>
      <c r="C89" s="67">
        <v>40</v>
      </c>
      <c r="E89" s="67" t="s">
        <v>585</v>
      </c>
      <c r="F89" s="68">
        <v>14.5</v>
      </c>
      <c r="G89" s="68">
        <f>80*F89/2</f>
        <v>580</v>
      </c>
      <c r="J89" s="81"/>
      <c r="K89" s="81">
        <f>+G89*26</f>
        <v>15080</v>
      </c>
      <c r="L89" s="81"/>
      <c r="M89" s="81"/>
      <c r="N89" s="81">
        <f t="shared" si="34"/>
        <v>934.96</v>
      </c>
      <c r="O89" s="81">
        <f t="shared" si="35"/>
        <v>218.66000000000003</v>
      </c>
      <c r="P89" s="81">
        <f t="shared" si="36"/>
        <v>1037.4436800000001</v>
      </c>
      <c r="Q89" s="81"/>
      <c r="R89" s="81"/>
      <c r="S89" s="81"/>
      <c r="T89" s="81"/>
      <c r="U89" s="81"/>
      <c r="V89" s="81"/>
      <c r="W89" s="81"/>
      <c r="X89" s="81">
        <f t="shared" si="33"/>
        <v>17271.063679999999</v>
      </c>
    </row>
    <row r="90" spans="1:26" x14ac:dyDescent="0.25">
      <c r="B90" s="67" t="s">
        <v>547</v>
      </c>
      <c r="C90" s="67">
        <v>40</v>
      </c>
      <c r="E90" s="67" t="s">
        <v>586</v>
      </c>
      <c r="F90" s="68">
        <v>14</v>
      </c>
      <c r="G90" s="68">
        <f>80*F90/2</f>
        <v>560</v>
      </c>
      <c r="J90" s="81"/>
      <c r="K90" s="81">
        <f>+G90*26</f>
        <v>14560</v>
      </c>
      <c r="L90" s="81"/>
      <c r="M90" s="81"/>
      <c r="N90" s="81">
        <f t="shared" ref="N90" si="37">+K90*$N$10</f>
        <v>902.72</v>
      </c>
      <c r="O90" s="81">
        <f t="shared" ref="O90" si="38">+K90*$O$10</f>
        <v>211.12</v>
      </c>
      <c r="P90" s="81">
        <f t="shared" ref="P90" si="39">SUM(+K90/100*$P$6)*$W$1*$W$2</f>
        <v>1001.66976</v>
      </c>
      <c r="Q90" s="81"/>
      <c r="R90" s="81"/>
      <c r="S90" s="81"/>
      <c r="T90" s="81"/>
      <c r="U90" s="81"/>
      <c r="V90" s="81"/>
      <c r="W90" s="81"/>
      <c r="X90" s="81">
        <f t="shared" si="33"/>
        <v>16675.509760000001</v>
      </c>
    </row>
    <row r="91" spans="1:26" x14ac:dyDescent="0.25">
      <c r="B91" s="67" t="s">
        <v>547</v>
      </c>
      <c r="C91" s="67">
        <v>40</v>
      </c>
      <c r="E91" s="67" t="s">
        <v>587</v>
      </c>
      <c r="F91" s="68">
        <v>14</v>
      </c>
      <c r="G91" s="68">
        <f>76*F91/2</f>
        <v>532</v>
      </c>
      <c r="J91" s="81"/>
      <c r="K91" s="81">
        <f>+G91*26</f>
        <v>13832</v>
      </c>
      <c r="L91" s="81"/>
      <c r="M91" s="81"/>
      <c r="N91" s="81">
        <f t="shared" ref="N91" si="40">+K91*$N$10</f>
        <v>857.58399999999995</v>
      </c>
      <c r="O91" s="81">
        <f t="shared" ref="O91" si="41">+K91*$O$10</f>
        <v>200.56400000000002</v>
      </c>
      <c r="P91" s="81">
        <f t="shared" ref="P91" si="42">SUM(+K91/100*$P$6)*$W$1*$W$2</f>
        <v>951.58627200000012</v>
      </c>
      <c r="Q91" s="81"/>
      <c r="R91" s="81"/>
      <c r="S91" s="81"/>
      <c r="T91" s="81"/>
      <c r="U91" s="81"/>
      <c r="V91" s="81"/>
      <c r="W91" s="81"/>
      <c r="X91" s="81">
        <f t="shared" si="33"/>
        <v>15841.734272000002</v>
      </c>
    </row>
    <row r="92" spans="1:26" x14ac:dyDescent="0.25">
      <c r="B92" s="67" t="s">
        <v>547</v>
      </c>
      <c r="C92" s="67">
        <v>40</v>
      </c>
      <c r="E92" s="67" t="s">
        <v>588</v>
      </c>
      <c r="F92" s="68">
        <v>14</v>
      </c>
      <c r="G92" s="68">
        <f>77*F92/2</f>
        <v>539</v>
      </c>
      <c r="J92" s="81"/>
      <c r="K92" s="81">
        <f t="shared" ref="K92" si="43">+G92*26</f>
        <v>14014</v>
      </c>
      <c r="L92" s="81"/>
      <c r="M92" s="81"/>
      <c r="N92" s="81">
        <f t="shared" ref="N92:N93" si="44">+K92*$N$10</f>
        <v>868.86799999999994</v>
      </c>
      <c r="O92" s="81">
        <f t="shared" ref="O92:O93" si="45">+K92*$O$10</f>
        <v>203.203</v>
      </c>
      <c r="P92" s="81">
        <f t="shared" ref="P92:P93" si="46">SUM(+K92/100*$P$6)*$W$1*$W$2</f>
        <v>964.10714399999995</v>
      </c>
      <c r="Q92" s="81"/>
      <c r="R92" s="81"/>
      <c r="S92" s="81"/>
      <c r="T92" s="81"/>
      <c r="U92" s="81"/>
      <c r="V92" s="81"/>
      <c r="W92" s="81"/>
      <c r="X92" s="81">
        <f t="shared" si="33"/>
        <v>16050.178144</v>
      </c>
    </row>
    <row r="93" spans="1:26" x14ac:dyDescent="0.25">
      <c r="B93" s="67" t="s">
        <v>547</v>
      </c>
      <c r="C93" s="67">
        <v>40</v>
      </c>
      <c r="E93" s="67" t="s">
        <v>589</v>
      </c>
      <c r="F93" s="68">
        <v>14</v>
      </c>
      <c r="G93" s="68">
        <f>80*F93</f>
        <v>1120</v>
      </c>
      <c r="J93" s="81"/>
      <c r="K93" s="81">
        <f>+G93*26</f>
        <v>29120</v>
      </c>
      <c r="L93" s="81"/>
      <c r="M93" s="81"/>
      <c r="N93" s="81">
        <f t="shared" si="44"/>
        <v>1805.44</v>
      </c>
      <c r="O93" s="81">
        <f t="shared" si="45"/>
        <v>422.24</v>
      </c>
      <c r="P93" s="81">
        <f t="shared" si="46"/>
        <v>2003.33952</v>
      </c>
      <c r="Q93" s="81"/>
      <c r="R93" s="81"/>
      <c r="S93" s="81"/>
      <c r="T93" s="81"/>
      <c r="U93" s="81"/>
      <c r="V93" s="81"/>
      <c r="W93" s="81"/>
      <c r="X93" s="81">
        <f t="shared" si="33"/>
        <v>33351.019520000002</v>
      </c>
    </row>
    <row r="94" spans="1:26" x14ac:dyDescent="0.25">
      <c r="B94" s="67" t="s">
        <v>547</v>
      </c>
      <c r="C94" s="67">
        <v>40</v>
      </c>
      <c r="E94" s="67" t="s">
        <v>590</v>
      </c>
      <c r="F94" s="68">
        <v>14</v>
      </c>
      <c r="G94" s="68">
        <f>64*F94</f>
        <v>896</v>
      </c>
      <c r="J94" s="81"/>
      <c r="K94" s="81">
        <f>+G94*26</f>
        <v>23296</v>
      </c>
      <c r="L94" s="81"/>
      <c r="M94" s="81"/>
      <c r="N94" s="81">
        <f t="shared" ref="N94" si="47">+K94*$N$10</f>
        <v>1444.3520000000001</v>
      </c>
      <c r="O94" s="81">
        <f t="shared" ref="O94" si="48">+K94*$O$10</f>
        <v>337.79200000000003</v>
      </c>
      <c r="P94" s="81">
        <f t="shared" ref="P94" si="49">SUM(+K94/100*$P$6)*$W$1*$W$2</f>
        <v>1602.6716160000001</v>
      </c>
      <c r="Q94" s="81"/>
      <c r="R94" s="81"/>
      <c r="S94" s="81"/>
      <c r="T94" s="81"/>
      <c r="U94" s="81"/>
      <c r="V94" s="81"/>
      <c r="W94" s="81"/>
      <c r="X94" s="81">
        <f t="shared" si="33"/>
        <v>26680.815616</v>
      </c>
    </row>
    <row r="95" spans="1:26" x14ac:dyDescent="0.25">
      <c r="B95" s="67" t="s">
        <v>547</v>
      </c>
      <c r="C95" s="67">
        <v>40</v>
      </c>
      <c r="J95" s="81"/>
      <c r="K95" s="81"/>
      <c r="L95" s="81"/>
      <c r="M95" s="81"/>
      <c r="N95" s="81"/>
      <c r="O95" s="81"/>
      <c r="P95" s="81"/>
      <c r="Q95" s="81"/>
      <c r="R95" s="81"/>
      <c r="S95" s="81"/>
      <c r="T95" s="81"/>
      <c r="U95" s="81"/>
      <c r="V95" s="81"/>
      <c r="W95" s="81"/>
      <c r="X95" s="81">
        <f t="shared" si="33"/>
        <v>0</v>
      </c>
    </row>
    <row r="96" spans="1:26" ht="13" x14ac:dyDescent="0.3">
      <c r="A96" s="83" t="s">
        <v>553</v>
      </c>
      <c r="B96" s="84"/>
      <c r="C96" s="84"/>
      <c r="D96" s="84"/>
      <c r="E96" s="84"/>
      <c r="F96" s="85"/>
      <c r="G96" s="89">
        <f>SUM(G84:G86)</f>
        <v>835.5</v>
      </c>
      <c r="H96" s="90">
        <f>SUM(H86)</f>
        <v>0</v>
      </c>
      <c r="I96" s="90">
        <f>SUM(I85:I86)</f>
        <v>0</v>
      </c>
      <c r="J96" s="90">
        <f>SUM(J85:J86)</f>
        <v>0</v>
      </c>
      <c r="K96" s="89">
        <f>SUM(K84:K95)</f>
        <v>168043.2</v>
      </c>
      <c r="L96" s="89">
        <f t="shared" ref="L96:W96" si="50">SUM(L84:L86)</f>
        <v>0</v>
      </c>
      <c r="M96" s="89">
        <f t="shared" si="50"/>
        <v>0</v>
      </c>
      <c r="N96" s="89">
        <f>SUM(N84:N95)</f>
        <v>10418.678400000001</v>
      </c>
      <c r="O96" s="89">
        <f t="shared" ref="O96:P96" si="51">SUM(O84:O95)</f>
        <v>2436.6264000000001</v>
      </c>
      <c r="P96" s="89">
        <f t="shared" si="51"/>
        <v>11560.6999872</v>
      </c>
      <c r="Q96" s="89">
        <f t="shared" si="50"/>
        <v>0</v>
      </c>
      <c r="R96" s="89">
        <f t="shared" si="50"/>
        <v>0</v>
      </c>
      <c r="S96" s="89">
        <f t="shared" si="50"/>
        <v>0</v>
      </c>
      <c r="T96" s="89">
        <f t="shared" si="50"/>
        <v>0</v>
      </c>
      <c r="U96" s="89">
        <f t="shared" si="50"/>
        <v>0</v>
      </c>
      <c r="V96" s="89">
        <f t="shared" si="50"/>
        <v>0</v>
      </c>
      <c r="W96" s="89">
        <f t="shared" si="50"/>
        <v>0</v>
      </c>
      <c r="X96" s="89">
        <f t="shared" si="33"/>
        <v>192459.20478720003</v>
      </c>
      <c r="Y96" s="81">
        <f>SUM(X84:X94)</f>
        <v>192459.2047872</v>
      </c>
    </row>
    <row r="97" spans="1:25" x14ac:dyDescent="0.25">
      <c r="A97" s="67" t="s">
        <v>362</v>
      </c>
      <c r="K97" s="88">
        <f t="shared" ref="K97:P97" si="52">SUM(K96)*$J$2</f>
        <v>3360.8640000000005</v>
      </c>
      <c r="L97" s="88">
        <f t="shared" si="52"/>
        <v>0</v>
      </c>
      <c r="M97" s="88">
        <f t="shared" si="52"/>
        <v>0</v>
      </c>
      <c r="N97" s="88">
        <f t="shared" si="52"/>
        <v>208.37356800000001</v>
      </c>
      <c r="O97" s="88">
        <f t="shared" si="52"/>
        <v>48.732528000000002</v>
      </c>
      <c r="P97" s="88">
        <f t="shared" si="52"/>
        <v>231.21399974400001</v>
      </c>
      <c r="Q97" s="88"/>
      <c r="R97" s="88"/>
      <c r="S97" s="88"/>
      <c r="T97" s="88"/>
      <c r="U97" s="88"/>
      <c r="V97" s="88"/>
      <c r="W97" s="88"/>
      <c r="X97" s="88">
        <f t="shared" si="33"/>
        <v>3849.1840957440004</v>
      </c>
    </row>
    <row r="98" spans="1:25" x14ac:dyDescent="0.25">
      <c r="A98" s="67" t="s">
        <v>363</v>
      </c>
      <c r="K98" s="88">
        <f t="shared" ref="K98:P98" si="53">+K96*$J$2</f>
        <v>3360.8640000000005</v>
      </c>
      <c r="L98" s="88">
        <f t="shared" si="53"/>
        <v>0</v>
      </c>
      <c r="M98" s="88">
        <f t="shared" si="53"/>
        <v>0</v>
      </c>
      <c r="N98" s="88">
        <f t="shared" si="53"/>
        <v>208.37356800000001</v>
      </c>
      <c r="O98" s="88">
        <f t="shared" si="53"/>
        <v>48.732528000000002</v>
      </c>
      <c r="P98" s="88">
        <f t="shared" si="53"/>
        <v>231.21399974400001</v>
      </c>
      <c r="Q98" s="88"/>
      <c r="R98" s="88"/>
      <c r="S98" s="88"/>
      <c r="T98" s="88"/>
      <c r="U98" s="88"/>
      <c r="V98" s="88"/>
      <c r="W98" s="88"/>
      <c r="X98" s="88">
        <f t="shared" si="33"/>
        <v>3849.1840957440004</v>
      </c>
      <c r="Y98" s="81">
        <f>+X96+X98</f>
        <v>196308.38888294404</v>
      </c>
    </row>
    <row r="99" spans="1:25" x14ac:dyDescent="0.25">
      <c r="K99" s="81"/>
      <c r="L99" s="81"/>
      <c r="M99" s="81"/>
      <c r="N99" s="81"/>
      <c r="O99" s="81"/>
      <c r="P99" s="81"/>
      <c r="Q99" s="81"/>
      <c r="R99" s="81"/>
      <c r="S99" s="81"/>
      <c r="T99" s="81"/>
      <c r="U99" s="81"/>
      <c r="V99" s="81"/>
      <c r="W99" s="81"/>
      <c r="X99" s="81"/>
    </row>
    <row r="100" spans="1:25" ht="15.5" x14ac:dyDescent="0.35">
      <c r="A100" s="67" t="s">
        <v>554</v>
      </c>
      <c r="B100" s="132" t="s">
        <v>332</v>
      </c>
      <c r="K100" s="81"/>
      <c r="L100" s="81"/>
      <c r="M100" s="81"/>
      <c r="N100" s="81"/>
      <c r="O100" s="81"/>
      <c r="P100" s="81"/>
      <c r="Q100" s="81"/>
      <c r="R100" s="81"/>
      <c r="S100" s="81"/>
      <c r="T100" s="81"/>
      <c r="U100" s="81"/>
      <c r="V100" s="81"/>
      <c r="W100" s="81"/>
      <c r="X100" s="81"/>
    </row>
    <row r="101" spans="1:25" x14ac:dyDescent="0.25">
      <c r="B101" s="67" t="s">
        <v>332</v>
      </c>
      <c r="C101" s="67">
        <v>40</v>
      </c>
      <c r="E101" s="67" t="s">
        <v>543</v>
      </c>
      <c r="F101" s="68">
        <v>19.5</v>
      </c>
      <c r="G101" s="68">
        <f>+F101*76*0.25</f>
        <v>370.5</v>
      </c>
      <c r="K101" s="81">
        <f>+G101*26</f>
        <v>9633</v>
      </c>
      <c r="L101" s="81"/>
      <c r="M101" s="81"/>
      <c r="N101" s="81">
        <f>+K101*$N$10</f>
        <v>597.24599999999998</v>
      </c>
      <c r="O101" s="81">
        <f>+K101*$O$10</f>
        <v>139.67850000000001</v>
      </c>
      <c r="P101" s="81">
        <f>SUM(+K101/100*$P$6)*$W$1*$W$2</f>
        <v>662.71186800000009</v>
      </c>
      <c r="Q101" s="81"/>
      <c r="R101" s="81"/>
      <c r="S101" s="81"/>
      <c r="T101" s="81"/>
      <c r="U101" s="81"/>
      <c r="V101" s="81"/>
      <c r="W101" s="81"/>
      <c r="X101" s="81">
        <f t="shared" ref="X101:X109" si="54">SUM(K101:W101)</f>
        <v>11032.636367999999</v>
      </c>
    </row>
    <row r="102" spans="1:25" x14ac:dyDescent="0.25">
      <c r="B102" s="67" t="s">
        <v>332</v>
      </c>
      <c r="C102" s="67">
        <v>40</v>
      </c>
      <c r="E102" s="67" t="s">
        <v>552</v>
      </c>
      <c r="F102" s="68">
        <v>14</v>
      </c>
      <c r="G102" s="68">
        <v>0</v>
      </c>
      <c r="H102" s="68">
        <f>6.8*F102</f>
        <v>95.2</v>
      </c>
      <c r="K102" s="81">
        <f>+H102*26</f>
        <v>2475.2000000000003</v>
      </c>
      <c r="L102" s="81"/>
      <c r="M102" s="81"/>
      <c r="N102" s="81">
        <f>+K102*$N$10</f>
        <v>153.4624</v>
      </c>
      <c r="O102" s="81">
        <f>+K102*$O$10</f>
        <v>35.890400000000007</v>
      </c>
      <c r="P102" s="81">
        <f>SUM(+K102/100*$P$6)*$W$1*$W$2</f>
        <v>170.28385920000002</v>
      </c>
      <c r="Q102" s="81"/>
      <c r="R102" s="81"/>
      <c r="S102" s="81">
        <f>+$S$1*12</f>
        <v>0</v>
      </c>
      <c r="T102" s="81"/>
      <c r="U102" s="81"/>
      <c r="V102" s="81"/>
      <c r="W102" s="81"/>
      <c r="X102" s="81">
        <f t="shared" si="54"/>
        <v>2834.8366592000002</v>
      </c>
    </row>
    <row r="103" spans="1:25" x14ac:dyDescent="0.25">
      <c r="B103" s="67" t="s">
        <v>332</v>
      </c>
      <c r="C103" s="67">
        <v>40</v>
      </c>
      <c r="E103" s="67" t="s">
        <v>545</v>
      </c>
      <c r="F103" s="68">
        <v>15.5</v>
      </c>
      <c r="G103" s="68">
        <f>+F103*80*0.375</f>
        <v>465</v>
      </c>
      <c r="J103" s="81">
        <v>0</v>
      </c>
      <c r="K103" s="81">
        <f>+G103*26</f>
        <v>12090</v>
      </c>
      <c r="L103" s="81"/>
      <c r="M103" s="81"/>
      <c r="N103" s="81">
        <f>+K103*$N$10</f>
        <v>749.58</v>
      </c>
      <c r="O103" s="81">
        <f>+K103*$O$10</f>
        <v>175.30500000000001</v>
      </c>
      <c r="P103" s="81">
        <f>SUM(+K103/100*$P$6)*$W$1*$W$2</f>
        <v>831.74364000000003</v>
      </c>
      <c r="Q103" s="81"/>
      <c r="R103" s="81"/>
      <c r="S103" s="81"/>
      <c r="T103" s="81"/>
      <c r="U103" s="81"/>
      <c r="V103" s="81"/>
      <c r="W103" s="81"/>
      <c r="X103" s="81">
        <f t="shared" si="54"/>
        <v>13846.628640000001</v>
      </c>
    </row>
    <row r="104" spans="1:25" x14ac:dyDescent="0.25">
      <c r="B104" s="67" t="s">
        <v>332</v>
      </c>
      <c r="C104" s="67">
        <v>40</v>
      </c>
      <c r="E104" s="67" t="s">
        <v>546</v>
      </c>
      <c r="F104" s="68">
        <v>34</v>
      </c>
      <c r="G104" s="68">
        <f>+F104*80*0.25</f>
        <v>680</v>
      </c>
      <c r="I104" s="68">
        <f>0.5*F104*1.5</f>
        <v>25.5</v>
      </c>
      <c r="J104" s="81"/>
      <c r="K104" s="81">
        <f>(+G104*26)+SUM(+I104*26)</f>
        <v>18343</v>
      </c>
      <c r="L104" s="81"/>
      <c r="M104" s="81"/>
      <c r="N104" s="81">
        <f t="shared" ref="N104:N105" si="55">+K104*$N$10</f>
        <v>1137.2660000000001</v>
      </c>
      <c r="O104" s="81">
        <f t="shared" ref="O104:O105" si="56">+K104*$O$10</f>
        <v>265.9735</v>
      </c>
      <c r="P104" s="81">
        <f t="shared" ref="P104:P105" si="57">SUM(+K104/100*$P$6)*$W$1*$W$2</f>
        <v>1261.9250279999999</v>
      </c>
      <c r="Q104" s="81"/>
      <c r="R104" s="81"/>
      <c r="S104" s="81"/>
      <c r="T104" s="81"/>
      <c r="U104" s="81"/>
      <c r="V104" s="81"/>
      <c r="W104" s="81"/>
      <c r="X104" s="81">
        <f t="shared" si="54"/>
        <v>21008.164528000001</v>
      </c>
    </row>
    <row r="105" spans="1:25" x14ac:dyDescent="0.25">
      <c r="B105" s="67" t="s">
        <v>332</v>
      </c>
      <c r="C105" s="67">
        <v>40</v>
      </c>
      <c r="E105" s="67" t="s">
        <v>575</v>
      </c>
      <c r="F105" s="68">
        <v>15</v>
      </c>
      <c r="G105" s="68">
        <f>80*F105/2</f>
        <v>600</v>
      </c>
      <c r="J105" s="81"/>
      <c r="K105" s="81">
        <f>+G105*26</f>
        <v>15600</v>
      </c>
      <c r="L105" s="81"/>
      <c r="M105" s="81"/>
      <c r="N105" s="81">
        <f t="shared" si="55"/>
        <v>967.2</v>
      </c>
      <c r="O105" s="81">
        <f t="shared" si="56"/>
        <v>226.20000000000002</v>
      </c>
      <c r="P105" s="81">
        <f t="shared" si="57"/>
        <v>1073.2175999999999</v>
      </c>
      <c r="Q105" s="81"/>
      <c r="R105" s="81"/>
      <c r="S105" s="81"/>
      <c r="T105" s="81"/>
      <c r="U105" s="81"/>
      <c r="V105" s="81"/>
      <c r="W105" s="81"/>
      <c r="X105" s="81">
        <f t="shared" si="54"/>
        <v>17866.617600000001</v>
      </c>
    </row>
    <row r="106" spans="1:25" x14ac:dyDescent="0.25">
      <c r="B106" s="67" t="s">
        <v>332</v>
      </c>
      <c r="C106" s="67">
        <v>40</v>
      </c>
      <c r="E106" s="67" t="s">
        <v>585</v>
      </c>
      <c r="F106" s="68">
        <v>14.5</v>
      </c>
      <c r="G106" s="68">
        <f>80*F106/2</f>
        <v>580</v>
      </c>
      <c r="J106" s="81"/>
      <c r="K106" s="81">
        <f>+G106*26</f>
        <v>15080</v>
      </c>
      <c r="L106" s="81"/>
      <c r="M106" s="81"/>
      <c r="N106" s="81">
        <f t="shared" ref="N106" si="58">+K106*$N$10</f>
        <v>934.96</v>
      </c>
      <c r="O106" s="81">
        <f t="shared" ref="O106" si="59">+K106*$O$10</f>
        <v>218.66000000000003</v>
      </c>
      <c r="P106" s="81">
        <f t="shared" ref="P106" si="60">SUM(+K106/100*$P$6)*$W$1*$W$2</f>
        <v>1037.4436800000001</v>
      </c>
      <c r="Q106" s="81"/>
      <c r="R106" s="81"/>
      <c r="S106" s="81"/>
      <c r="T106" s="81"/>
      <c r="U106" s="81"/>
      <c r="V106" s="81"/>
      <c r="W106" s="81"/>
      <c r="X106" s="81">
        <f t="shared" si="54"/>
        <v>17271.063679999999</v>
      </c>
    </row>
    <row r="107" spans="1:25" x14ac:dyDescent="0.25">
      <c r="B107" s="67" t="s">
        <v>332</v>
      </c>
      <c r="C107" s="67">
        <v>40</v>
      </c>
      <c r="E107" s="67" t="s">
        <v>586</v>
      </c>
      <c r="F107" s="68">
        <v>14</v>
      </c>
      <c r="G107" s="68">
        <f>80*F107/2</f>
        <v>560</v>
      </c>
      <c r="J107" s="81"/>
      <c r="K107" s="81">
        <f>+G107*26</f>
        <v>14560</v>
      </c>
      <c r="L107" s="81"/>
      <c r="M107" s="81"/>
      <c r="N107" s="81">
        <f t="shared" ref="N107" si="61">+K107*$N$10</f>
        <v>902.72</v>
      </c>
      <c r="O107" s="81">
        <f t="shared" ref="O107" si="62">+K107*$O$10</f>
        <v>211.12</v>
      </c>
      <c r="P107" s="81">
        <f t="shared" ref="P107" si="63">SUM(+K107/100*$P$6)*$W$1*$W$2</f>
        <v>1001.66976</v>
      </c>
      <c r="Q107" s="81"/>
      <c r="R107" s="81"/>
      <c r="S107" s="81"/>
      <c r="T107" s="81"/>
      <c r="U107" s="81"/>
      <c r="V107" s="81"/>
      <c r="W107" s="81"/>
      <c r="X107" s="81">
        <f t="shared" si="54"/>
        <v>16675.509760000001</v>
      </c>
    </row>
    <row r="108" spans="1:25" x14ac:dyDescent="0.25">
      <c r="B108" s="67" t="s">
        <v>332</v>
      </c>
      <c r="C108" s="67">
        <v>40</v>
      </c>
      <c r="E108" s="67" t="s">
        <v>587</v>
      </c>
      <c r="F108" s="68">
        <v>14</v>
      </c>
      <c r="G108" s="68">
        <f>76*F108/2</f>
        <v>532</v>
      </c>
      <c r="J108" s="81"/>
      <c r="K108" s="81">
        <f>+G108*26</f>
        <v>13832</v>
      </c>
      <c r="L108" s="81"/>
      <c r="M108" s="81"/>
      <c r="N108" s="81">
        <f t="shared" ref="N108" si="64">+K108*$N$10</f>
        <v>857.58399999999995</v>
      </c>
      <c r="O108" s="81">
        <f t="shared" ref="O108" si="65">+K108*$O$10</f>
        <v>200.56400000000002</v>
      </c>
      <c r="P108" s="81">
        <f t="shared" ref="P108" si="66">SUM(+K108/100*$P$6)*$W$1*$W$2</f>
        <v>951.58627200000012</v>
      </c>
      <c r="Q108" s="81"/>
      <c r="R108" s="81"/>
      <c r="S108" s="81"/>
      <c r="T108" s="81"/>
      <c r="U108" s="81"/>
      <c r="V108" s="81"/>
      <c r="W108" s="81"/>
      <c r="X108" s="81">
        <f t="shared" si="54"/>
        <v>15841.734272000002</v>
      </c>
    </row>
    <row r="109" spans="1:25" x14ac:dyDescent="0.25">
      <c r="B109" s="67" t="s">
        <v>332</v>
      </c>
      <c r="C109" s="67">
        <v>40</v>
      </c>
      <c r="E109" s="67" t="s">
        <v>588</v>
      </c>
      <c r="F109" s="68">
        <v>14</v>
      </c>
      <c r="G109" s="68">
        <f>77*F109/2</f>
        <v>539</v>
      </c>
      <c r="J109" s="81"/>
      <c r="K109" s="81">
        <f>+G109*26</f>
        <v>14014</v>
      </c>
      <c r="L109" s="81"/>
      <c r="M109" s="81"/>
      <c r="N109" s="81">
        <f t="shared" ref="N109" si="67">+K109*$N$10</f>
        <v>868.86799999999994</v>
      </c>
      <c r="O109" s="81">
        <f t="shared" ref="O109" si="68">+K109*$O$10</f>
        <v>203.203</v>
      </c>
      <c r="P109" s="81">
        <f t="shared" ref="P109" si="69">SUM(+K109/100*$P$6)*$W$1*$W$2</f>
        <v>964.10714399999995</v>
      </c>
      <c r="Q109" s="81"/>
      <c r="R109" s="81"/>
      <c r="S109" s="81"/>
      <c r="T109" s="81"/>
      <c r="U109" s="81"/>
      <c r="V109" s="81"/>
      <c r="W109" s="81"/>
      <c r="X109" s="81">
        <f t="shared" si="54"/>
        <v>16050.178144</v>
      </c>
    </row>
    <row r="110" spans="1:25" ht="13" x14ac:dyDescent="0.3">
      <c r="A110" s="83" t="s">
        <v>584</v>
      </c>
      <c r="B110" s="84"/>
      <c r="C110" s="84"/>
      <c r="D110" s="84"/>
      <c r="E110" s="84"/>
      <c r="F110" s="85"/>
      <c r="G110" s="89">
        <f>SUM(G101:G103)</f>
        <v>835.5</v>
      </c>
      <c r="H110" s="90">
        <f>SUM(H103)</f>
        <v>0</v>
      </c>
      <c r="I110" s="90">
        <f>SUM(I102:I103)</f>
        <v>0</v>
      </c>
      <c r="J110" s="90">
        <f>SUM(J102:J103)</f>
        <v>0</v>
      </c>
      <c r="K110" s="89">
        <f>SUM(K101:K109)</f>
        <v>115627.2</v>
      </c>
      <c r="L110" s="89">
        <f t="shared" ref="L110:W110" si="70">SUM(L101:L103)</f>
        <v>0</v>
      </c>
      <c r="M110" s="89">
        <f t="shared" si="70"/>
        <v>0</v>
      </c>
      <c r="N110" s="89">
        <f>SUM(N101:N109)</f>
        <v>7168.8863999999994</v>
      </c>
      <c r="O110" s="89">
        <f>SUM(O101:O109)</f>
        <v>1676.5944000000002</v>
      </c>
      <c r="P110" s="89">
        <f>SUM(P101:P109)</f>
        <v>7954.6888512000005</v>
      </c>
      <c r="Q110" s="89">
        <f t="shared" si="70"/>
        <v>0</v>
      </c>
      <c r="R110" s="89">
        <f t="shared" si="70"/>
        <v>0</v>
      </c>
      <c r="S110" s="89">
        <f t="shared" si="70"/>
        <v>0</v>
      </c>
      <c r="T110" s="89">
        <f t="shared" si="70"/>
        <v>0</v>
      </c>
      <c r="U110" s="89">
        <f t="shared" si="70"/>
        <v>0</v>
      </c>
      <c r="V110" s="89">
        <f t="shared" si="70"/>
        <v>0</v>
      </c>
      <c r="W110" s="89">
        <f t="shared" si="70"/>
        <v>0</v>
      </c>
      <c r="X110" s="89">
        <f t="shared" ref="X110:X112" si="71">SUM(K110:W110)</f>
        <v>132427.36965120002</v>
      </c>
      <c r="Y110" s="81">
        <f>SUM(X101:X109)</f>
        <v>132427.36965119999</v>
      </c>
    </row>
    <row r="111" spans="1:25" x14ac:dyDescent="0.25">
      <c r="A111" s="67" t="s">
        <v>362</v>
      </c>
      <c r="K111" s="88">
        <f t="shared" ref="K111:P111" si="72">SUM(K110)*$J$2</f>
        <v>2312.5439999999999</v>
      </c>
      <c r="L111" s="88">
        <f t="shared" si="72"/>
        <v>0</v>
      </c>
      <c r="M111" s="88">
        <f t="shared" si="72"/>
        <v>0</v>
      </c>
      <c r="N111" s="88">
        <f t="shared" si="72"/>
        <v>143.37772799999999</v>
      </c>
      <c r="O111" s="88">
        <f t="shared" si="72"/>
        <v>33.531888000000002</v>
      </c>
      <c r="P111" s="88">
        <f t="shared" si="72"/>
        <v>159.09377702400002</v>
      </c>
      <c r="Q111" s="88"/>
      <c r="R111" s="88"/>
      <c r="S111" s="88"/>
      <c r="T111" s="88"/>
      <c r="U111" s="88"/>
      <c r="V111" s="88"/>
      <c r="W111" s="88"/>
      <c r="X111" s="88">
        <f t="shared" si="71"/>
        <v>2648.5473930239996</v>
      </c>
    </row>
    <row r="112" spans="1:25" x14ac:dyDescent="0.25">
      <c r="A112" s="67" t="s">
        <v>363</v>
      </c>
      <c r="K112" s="88">
        <f t="shared" ref="K112:P112" si="73">+K110*$J$2</f>
        <v>2312.5439999999999</v>
      </c>
      <c r="L112" s="88">
        <f t="shared" si="73"/>
        <v>0</v>
      </c>
      <c r="M112" s="88">
        <f t="shared" si="73"/>
        <v>0</v>
      </c>
      <c r="N112" s="88">
        <f t="shared" si="73"/>
        <v>143.37772799999999</v>
      </c>
      <c r="O112" s="88">
        <f t="shared" si="73"/>
        <v>33.531888000000002</v>
      </c>
      <c r="P112" s="88">
        <f t="shared" si="73"/>
        <v>159.09377702400002</v>
      </c>
      <c r="Q112" s="88"/>
      <c r="R112" s="88"/>
      <c r="S112" s="88"/>
      <c r="T112" s="88"/>
      <c r="U112" s="88"/>
      <c r="V112" s="88"/>
      <c r="W112" s="88"/>
      <c r="X112" s="88">
        <f t="shared" si="71"/>
        <v>2648.5473930239996</v>
      </c>
      <c r="Y112" s="81">
        <f>+X110+X112</f>
        <v>135075.91704422401</v>
      </c>
    </row>
    <row r="113" spans="1:26" x14ac:dyDescent="0.25">
      <c r="B113" s="67" t="s">
        <v>378</v>
      </c>
      <c r="C113" s="67">
        <v>55</v>
      </c>
      <c r="K113" s="81">
        <f>(+F113*2080)+(I113*13)</f>
        <v>0</v>
      </c>
      <c r="L113" s="81">
        <f>+K113*$L$10</f>
        <v>0</v>
      </c>
      <c r="M113" s="81"/>
      <c r="N113" s="81">
        <f>+K113*$N$10</f>
        <v>0</v>
      </c>
      <c r="O113" s="81">
        <f>+K113*$O$10</f>
        <v>0</v>
      </c>
      <c r="P113" s="81">
        <f>+K113*$P$6</f>
        <v>0</v>
      </c>
      <c r="Q113" s="81"/>
      <c r="R113" s="81"/>
      <c r="S113" s="81"/>
      <c r="T113" s="81" t="s">
        <v>42</v>
      </c>
      <c r="U113" s="81"/>
      <c r="V113" s="81"/>
      <c r="W113" s="81">
        <f>+K113*0.0268</f>
        <v>0</v>
      </c>
      <c r="X113" s="81">
        <f>SUM(K113:W113)</f>
        <v>0</v>
      </c>
    </row>
    <row r="114" spans="1:26" ht="13" x14ac:dyDescent="0.3">
      <c r="A114" s="83" t="s">
        <v>379</v>
      </c>
      <c r="B114" s="84"/>
      <c r="C114" s="84"/>
      <c r="D114" s="84"/>
      <c r="E114" s="84"/>
      <c r="F114" s="85"/>
      <c r="G114" s="89">
        <f>SUM(G113)</f>
        <v>0</v>
      </c>
      <c r="H114" s="90">
        <f>SUM(H113)</f>
        <v>0</v>
      </c>
      <c r="I114" s="90">
        <f>SUM(I113)</f>
        <v>0</v>
      </c>
      <c r="J114" s="85"/>
      <c r="K114" s="89">
        <f>SUM(K113)</f>
        <v>0</v>
      </c>
      <c r="L114" s="89">
        <f t="shared" ref="L114:W114" si="74">SUM(L113)</f>
        <v>0</v>
      </c>
      <c r="M114" s="89">
        <f t="shared" si="74"/>
        <v>0</v>
      </c>
      <c r="N114" s="89">
        <f t="shared" si="74"/>
        <v>0</v>
      </c>
      <c r="O114" s="89">
        <f t="shared" si="74"/>
        <v>0</v>
      </c>
      <c r="P114" s="89">
        <f t="shared" si="74"/>
        <v>0</v>
      </c>
      <c r="Q114" s="89">
        <f t="shared" si="74"/>
        <v>0</v>
      </c>
      <c r="R114" s="89">
        <f t="shared" si="74"/>
        <v>0</v>
      </c>
      <c r="S114" s="89">
        <f t="shared" si="74"/>
        <v>0</v>
      </c>
      <c r="T114" s="89">
        <f t="shared" si="74"/>
        <v>0</v>
      </c>
      <c r="U114" s="89">
        <f t="shared" si="74"/>
        <v>0</v>
      </c>
      <c r="V114" s="89">
        <f t="shared" si="74"/>
        <v>0</v>
      </c>
      <c r="W114" s="89">
        <f t="shared" si="74"/>
        <v>0</v>
      </c>
      <c r="X114" s="89">
        <f>SUM(K114:W114)</f>
        <v>0</v>
      </c>
      <c r="Y114" s="81">
        <f>+X114</f>
        <v>0</v>
      </c>
    </row>
    <row r="115" spans="1:26" x14ac:dyDescent="0.25">
      <c r="A115" s="67" t="s">
        <v>362</v>
      </c>
      <c r="F115" s="68">
        <v>0</v>
      </c>
      <c r="K115" s="88">
        <f t="shared" ref="K115:P115" si="75">+K114*$J$2</f>
        <v>0</v>
      </c>
      <c r="L115" s="88">
        <f t="shared" si="75"/>
        <v>0</v>
      </c>
      <c r="M115" s="88">
        <f t="shared" si="75"/>
        <v>0</v>
      </c>
      <c r="N115" s="88">
        <f t="shared" si="75"/>
        <v>0</v>
      </c>
      <c r="O115" s="88">
        <f t="shared" si="75"/>
        <v>0</v>
      </c>
      <c r="P115" s="88">
        <f t="shared" si="75"/>
        <v>0</v>
      </c>
      <c r="Q115" s="88"/>
      <c r="R115" s="88"/>
      <c r="S115" s="88"/>
      <c r="T115" s="88"/>
      <c r="U115" s="88"/>
      <c r="V115" s="88"/>
      <c r="W115" s="88"/>
      <c r="X115" s="88">
        <f>SUM(K115:W115)</f>
        <v>0</v>
      </c>
    </row>
    <row r="116" spans="1:26" x14ac:dyDescent="0.25">
      <c r="A116" s="67" t="s">
        <v>363</v>
      </c>
      <c r="K116" s="88">
        <f t="shared" ref="K116:P116" si="76">+K114*$J$2</f>
        <v>0</v>
      </c>
      <c r="L116" s="88">
        <f t="shared" si="76"/>
        <v>0</v>
      </c>
      <c r="M116" s="88">
        <f t="shared" si="76"/>
        <v>0</v>
      </c>
      <c r="N116" s="88">
        <f t="shared" si="76"/>
        <v>0</v>
      </c>
      <c r="O116" s="88">
        <f t="shared" si="76"/>
        <v>0</v>
      </c>
      <c r="P116" s="88">
        <f t="shared" si="76"/>
        <v>0</v>
      </c>
      <c r="Q116" s="88"/>
      <c r="R116" s="88"/>
      <c r="S116" s="88"/>
      <c r="T116" s="88"/>
      <c r="U116" s="88"/>
      <c r="V116" s="88"/>
      <c r="W116" s="88"/>
      <c r="X116" s="88">
        <f>SUM(K116:W116)</f>
        <v>0</v>
      </c>
      <c r="Y116" s="81">
        <f>+X114+X116</f>
        <v>0</v>
      </c>
    </row>
    <row r="117" spans="1:26" x14ac:dyDescent="0.25">
      <c r="K117" s="81"/>
      <c r="L117" s="81"/>
      <c r="M117" s="81"/>
      <c r="N117" s="81"/>
      <c r="O117" s="81"/>
      <c r="P117" s="81"/>
      <c r="Q117" s="81"/>
      <c r="R117" s="81"/>
      <c r="S117" s="81"/>
      <c r="T117" s="81"/>
      <c r="U117" s="81"/>
      <c r="V117" s="81"/>
      <c r="W117" s="81"/>
      <c r="X117" s="81"/>
    </row>
    <row r="118" spans="1:26" x14ac:dyDescent="0.25">
      <c r="A118" s="84" t="s">
        <v>380</v>
      </c>
      <c r="B118" s="84"/>
      <c r="C118" s="84"/>
      <c r="D118" s="84"/>
      <c r="E118" s="84"/>
      <c r="F118" s="85"/>
      <c r="G118" s="89" t="e">
        <f>+G71+G79+G96+G114+#REF!</f>
        <v>#REF!</v>
      </c>
      <c r="H118" s="89" t="e">
        <f>+H71+H79+H96+H114+#REF!</f>
        <v>#REF!</v>
      </c>
      <c r="I118" s="89" t="e">
        <f>+I71+I79+I96+I114+#REF!</f>
        <v>#REF!</v>
      </c>
      <c r="J118" s="89" t="e">
        <f>+J71+J79+J96+J114+#REF!</f>
        <v>#REF!</v>
      </c>
      <c r="K118" s="89" t="e">
        <f>+K71+K79+K96+K114+#REF!</f>
        <v>#REF!</v>
      </c>
      <c r="L118" s="89" t="e">
        <f>+L71+L79+L96+L114+#REF!</f>
        <v>#REF!</v>
      </c>
      <c r="M118" s="89" t="e">
        <f>+M71+M79+M96+M114+#REF!</f>
        <v>#REF!</v>
      </c>
      <c r="N118" s="89" t="e">
        <f>+N71+N79+N96+N114+#REF!</f>
        <v>#REF!</v>
      </c>
      <c r="O118" s="89" t="e">
        <f>+O71+O79+O96+O114+#REF!</f>
        <v>#REF!</v>
      </c>
      <c r="P118" s="89" t="e">
        <f>+P71+P79+P96+P114+#REF!</f>
        <v>#REF!</v>
      </c>
      <c r="Q118" s="89" t="e">
        <f>+Q71+Q79+Q96+Q114+#REF!</f>
        <v>#REF!</v>
      </c>
      <c r="R118" s="89" t="e">
        <f>+R71+R79+R96+R114+#REF!</f>
        <v>#REF!</v>
      </c>
      <c r="S118" s="89" t="e">
        <f>+S71+S79+S96+S114+#REF!</f>
        <v>#REF!</v>
      </c>
      <c r="T118" s="89" t="e">
        <f>+T71+T79+T96+T114+#REF!</f>
        <v>#REF!</v>
      </c>
      <c r="U118" s="89" t="e">
        <f>+U71+U79+U96+U114+#REF!</f>
        <v>#REF!</v>
      </c>
      <c r="V118" s="89" t="e">
        <f>+V71+V79+V96+V114+#REF!</f>
        <v>#REF!</v>
      </c>
      <c r="W118" s="89" t="e">
        <f>+W71+W79+W96+W114+#REF!</f>
        <v>#REF!</v>
      </c>
      <c r="X118" s="89" t="e">
        <f>SUM(K118:W118)</f>
        <v>#REF!</v>
      </c>
      <c r="Y118" s="81" t="e">
        <f>+Y71+Y79+Y96+#REF!</f>
        <v>#REF!</v>
      </c>
      <c r="Z118" s="81"/>
    </row>
    <row r="119" spans="1:26" x14ac:dyDescent="0.25">
      <c r="A119" s="67" t="s">
        <v>362</v>
      </c>
      <c r="F119" s="68" t="e">
        <f>+#REF!+F80+F72+F115+F97</f>
        <v>#REF!</v>
      </c>
      <c r="G119" s="68" t="s">
        <v>369</v>
      </c>
      <c r="H119" s="68" t="e">
        <f>+#REF!+H80+H72+H115+H97</f>
        <v>#REF!</v>
      </c>
      <c r="K119" s="88" t="e">
        <f>+K72+K80+K97+K115+#REF!</f>
        <v>#REF!</v>
      </c>
      <c r="L119" s="88" t="e">
        <f>+L72+L80+L97+L115+#REF!</f>
        <v>#REF!</v>
      </c>
      <c r="M119" s="88" t="e">
        <f>+M72+M80+M97+M115+#REF!</f>
        <v>#REF!</v>
      </c>
      <c r="N119" s="88" t="e">
        <f>+N72+N80+N97+N115+#REF!</f>
        <v>#REF!</v>
      </c>
      <c r="O119" s="88" t="e">
        <f>+O72+O80+O97+O115+#REF!</f>
        <v>#REF!</v>
      </c>
      <c r="P119" s="88" t="e">
        <f>+P72+P80+P97+P115+#REF!</f>
        <v>#REF!</v>
      </c>
      <c r="Q119" s="88"/>
      <c r="R119" s="88"/>
      <c r="S119" s="88"/>
      <c r="T119" s="88"/>
      <c r="U119" s="88"/>
      <c r="V119" s="88"/>
      <c r="W119" s="88"/>
      <c r="X119" s="88" t="e">
        <f>SUM(K119:W119)</f>
        <v>#REF!</v>
      </c>
    </row>
    <row r="120" spans="1:26" x14ac:dyDescent="0.25">
      <c r="A120" s="67" t="s">
        <v>363</v>
      </c>
      <c r="K120" s="88" t="e">
        <f>+K73+K81+K98+K116+#REF!</f>
        <v>#REF!</v>
      </c>
      <c r="L120" s="88" t="e">
        <f>+L73+L81+L98+L116+#REF!</f>
        <v>#REF!</v>
      </c>
      <c r="M120" s="88" t="e">
        <f>+M73+M81+M98+M116+#REF!</f>
        <v>#REF!</v>
      </c>
      <c r="N120" s="88" t="e">
        <f>+N73+N81+N98+N116+#REF!</f>
        <v>#REF!</v>
      </c>
      <c r="O120" s="88" t="e">
        <f>+O73+O81+O98+O116+#REF!</f>
        <v>#REF!</v>
      </c>
      <c r="P120" s="88" t="e">
        <f>+P73+P81+P98+P116+#REF!</f>
        <v>#REF!</v>
      </c>
      <c r="Q120" s="88"/>
      <c r="R120" s="88"/>
      <c r="S120" s="88"/>
      <c r="T120" s="88"/>
      <c r="U120" s="88"/>
      <c r="V120" s="88"/>
      <c r="W120" s="88"/>
      <c r="X120" s="88" t="e">
        <f>SUM(K120:W120)</f>
        <v>#REF!</v>
      </c>
      <c r="Y120" s="81" t="e">
        <f>+X118+X120</f>
        <v>#REF!</v>
      </c>
    </row>
    <row r="121" spans="1:26" x14ac:dyDescent="0.25">
      <c r="K121" s="81"/>
      <c r="L121" s="81"/>
      <c r="M121" s="81"/>
      <c r="N121" s="81"/>
      <c r="O121" s="81"/>
      <c r="P121" s="81"/>
      <c r="Q121" s="81"/>
      <c r="R121" s="81"/>
      <c r="S121" s="81"/>
      <c r="T121" s="81"/>
      <c r="U121" s="81"/>
      <c r="V121" s="81"/>
      <c r="W121" s="81"/>
      <c r="X121" s="81"/>
    </row>
    <row r="122" spans="1:26" x14ac:dyDescent="0.25">
      <c r="K122" s="81"/>
      <c r="L122" s="81"/>
      <c r="M122" s="81"/>
      <c r="N122" s="81"/>
      <c r="O122" s="81"/>
      <c r="P122" s="81"/>
      <c r="Q122" s="81"/>
      <c r="R122" s="81"/>
      <c r="S122" s="81"/>
      <c r="T122" s="81"/>
      <c r="U122" s="81"/>
      <c r="V122" s="81"/>
      <c r="W122" s="81"/>
      <c r="X122" s="81"/>
    </row>
    <row r="123" spans="1:26" x14ac:dyDescent="0.25">
      <c r="K123" s="81"/>
      <c r="L123" s="81"/>
      <c r="M123" s="81"/>
      <c r="N123" s="81"/>
      <c r="O123" s="81"/>
      <c r="P123" s="81"/>
      <c r="Q123" s="81"/>
      <c r="R123" s="81"/>
      <c r="S123" s="81"/>
      <c r="T123" s="81"/>
      <c r="U123" s="81"/>
      <c r="V123" s="81"/>
      <c r="W123" s="81"/>
      <c r="X123" s="81"/>
    </row>
    <row r="124" spans="1:26" x14ac:dyDescent="0.25">
      <c r="K124" s="81"/>
      <c r="L124" s="81"/>
      <c r="M124" s="81"/>
      <c r="N124" s="81"/>
      <c r="O124" s="81"/>
      <c r="P124" s="81"/>
      <c r="Q124" s="81"/>
      <c r="R124" s="81"/>
      <c r="S124" s="81"/>
      <c r="T124" s="81"/>
      <c r="U124" s="81"/>
      <c r="V124" s="81"/>
      <c r="W124" s="81"/>
    </row>
    <row r="125" spans="1:26" x14ac:dyDescent="0.25">
      <c r="K125" s="81"/>
      <c r="L125" s="81"/>
      <c r="M125" s="81"/>
      <c r="N125" s="81"/>
      <c r="O125" s="81"/>
      <c r="P125" s="81"/>
      <c r="Q125" s="81"/>
      <c r="R125" s="81"/>
      <c r="S125" s="81"/>
      <c r="T125" s="81"/>
      <c r="U125" s="81"/>
      <c r="V125" s="81"/>
      <c r="W125" s="81"/>
    </row>
    <row r="126" spans="1:26" x14ac:dyDescent="0.25">
      <c r="K126" s="81"/>
      <c r="L126" s="81"/>
      <c r="M126" s="81"/>
      <c r="N126" s="81"/>
      <c r="O126" s="81"/>
      <c r="P126" s="81"/>
      <c r="Q126" s="81"/>
      <c r="R126" s="81"/>
      <c r="S126" s="81"/>
      <c r="T126" s="81"/>
      <c r="U126" s="81"/>
      <c r="V126" s="81"/>
      <c r="W126" s="81"/>
    </row>
    <row r="127" spans="1:26" x14ac:dyDescent="0.25">
      <c r="K127" s="81"/>
      <c r="L127" s="81"/>
      <c r="M127" s="81"/>
      <c r="N127" s="81"/>
      <c r="O127" s="81"/>
      <c r="P127" s="81"/>
      <c r="Q127" s="81"/>
      <c r="R127" s="81"/>
      <c r="S127" s="81"/>
      <c r="T127" s="81"/>
      <c r="U127" s="81"/>
      <c r="V127" s="81"/>
      <c r="W127" s="81"/>
    </row>
    <row r="128" spans="1:26" x14ac:dyDescent="0.25">
      <c r="K128" s="81"/>
      <c r="L128" s="81"/>
      <c r="M128" s="81"/>
      <c r="N128" s="81"/>
      <c r="O128" s="81"/>
      <c r="P128" s="81"/>
      <c r="Q128" s="81"/>
      <c r="R128" s="81"/>
      <c r="S128" s="81"/>
      <c r="T128" s="81"/>
      <c r="U128" s="81"/>
      <c r="V128" s="81"/>
      <c r="W128" s="81"/>
    </row>
    <row r="129" spans="11:23" x14ac:dyDescent="0.25">
      <c r="K129" s="81"/>
      <c r="L129" s="81"/>
      <c r="M129" s="81"/>
      <c r="N129" s="81"/>
      <c r="O129" s="81"/>
      <c r="P129" s="81"/>
      <c r="Q129" s="81"/>
      <c r="R129" s="81"/>
      <c r="S129" s="81"/>
      <c r="T129" s="81"/>
      <c r="U129" s="81"/>
      <c r="V129" s="81"/>
      <c r="W129" s="81"/>
    </row>
    <row r="130" spans="11:23" x14ac:dyDescent="0.25">
      <c r="K130" s="81"/>
      <c r="L130" s="81"/>
      <c r="M130" s="81"/>
      <c r="N130" s="81"/>
      <c r="O130" s="81"/>
      <c r="P130" s="81"/>
      <c r="Q130" s="81"/>
      <c r="R130" s="81"/>
      <c r="S130" s="81"/>
      <c r="T130" s="81"/>
      <c r="U130" s="81"/>
      <c r="V130" s="81"/>
      <c r="W130" s="81"/>
    </row>
    <row r="131" spans="11:23" x14ac:dyDescent="0.25">
      <c r="K131" s="81"/>
      <c r="L131" s="81"/>
      <c r="M131" s="81"/>
      <c r="N131" s="81"/>
      <c r="O131" s="81"/>
      <c r="P131" s="81"/>
      <c r="Q131" s="81"/>
      <c r="R131" s="81"/>
      <c r="S131" s="81"/>
      <c r="T131" s="81"/>
      <c r="U131" s="81"/>
      <c r="V131" s="81"/>
      <c r="W131" s="81"/>
    </row>
    <row r="132" spans="11:23" x14ac:dyDescent="0.25">
      <c r="K132" s="81"/>
      <c r="L132" s="81"/>
      <c r="M132" s="81"/>
      <c r="N132" s="81"/>
      <c r="O132" s="81"/>
      <c r="P132" s="81"/>
      <c r="Q132" s="81"/>
      <c r="R132" s="81"/>
      <c r="S132" s="81"/>
      <c r="T132" s="81"/>
      <c r="U132" s="81"/>
      <c r="V132" s="81"/>
      <c r="W132" s="81"/>
    </row>
    <row r="133" spans="11:23" x14ac:dyDescent="0.25">
      <c r="K133" s="81"/>
      <c r="L133" s="81"/>
      <c r="M133" s="81"/>
      <c r="N133" s="81"/>
      <c r="O133" s="81"/>
      <c r="P133" s="81"/>
      <c r="Q133" s="81"/>
      <c r="R133" s="81"/>
      <c r="S133" s="81"/>
      <c r="T133" s="81"/>
      <c r="U133" s="81"/>
      <c r="V133" s="81"/>
      <c r="W133" s="81"/>
    </row>
    <row r="134" spans="11:23" x14ac:dyDescent="0.25">
      <c r="K134" s="81"/>
      <c r="L134" s="81"/>
      <c r="M134" s="81"/>
      <c r="N134" s="81"/>
      <c r="O134" s="81"/>
      <c r="P134" s="81"/>
      <c r="Q134" s="81"/>
      <c r="R134" s="81"/>
      <c r="S134" s="81"/>
      <c r="T134" s="81"/>
      <c r="U134" s="81"/>
      <c r="V134" s="81"/>
      <c r="W134" s="81"/>
    </row>
    <row r="135" spans="11:23" x14ac:dyDescent="0.25">
      <c r="K135" s="81"/>
      <c r="L135" s="81"/>
      <c r="M135" s="81"/>
      <c r="N135" s="81"/>
      <c r="O135" s="81"/>
      <c r="P135" s="81"/>
      <c r="Q135" s="81"/>
      <c r="R135" s="81"/>
      <c r="S135" s="81"/>
      <c r="T135" s="81"/>
      <c r="U135" s="81"/>
      <c r="V135" s="81"/>
      <c r="W135" s="81"/>
    </row>
    <row r="136" spans="11:23" x14ac:dyDescent="0.25">
      <c r="K136" s="81"/>
      <c r="L136" s="81"/>
      <c r="M136" s="81"/>
      <c r="N136" s="81"/>
      <c r="O136" s="81"/>
      <c r="P136" s="81"/>
      <c r="Q136" s="81"/>
      <c r="R136" s="81"/>
      <c r="S136" s="81"/>
      <c r="T136" s="81"/>
      <c r="U136" s="81"/>
      <c r="V136" s="81"/>
      <c r="W136" s="81"/>
    </row>
    <row r="137" spans="11:23" x14ac:dyDescent="0.25">
      <c r="K137" s="81"/>
      <c r="L137" s="81"/>
      <c r="M137" s="81"/>
      <c r="N137" s="81"/>
      <c r="O137" s="81"/>
      <c r="P137" s="81"/>
      <c r="Q137" s="81"/>
      <c r="R137" s="81"/>
      <c r="S137" s="81"/>
      <c r="T137" s="81"/>
      <c r="U137" s="81"/>
      <c r="V137" s="81"/>
      <c r="W137" s="81"/>
    </row>
    <row r="138" spans="11:23" x14ac:dyDescent="0.25">
      <c r="K138" s="81"/>
      <c r="L138" s="81"/>
      <c r="M138" s="81"/>
      <c r="N138" s="81"/>
      <c r="O138" s="81"/>
      <c r="P138" s="81"/>
      <c r="Q138" s="81"/>
      <c r="R138" s="81"/>
      <c r="S138" s="81"/>
      <c r="T138" s="81"/>
      <c r="U138" s="81"/>
      <c r="V138" s="81"/>
      <c r="W138" s="81"/>
    </row>
    <row r="139" spans="11:23" x14ac:dyDescent="0.25">
      <c r="K139" s="81"/>
      <c r="L139" s="81"/>
      <c r="M139" s="81"/>
      <c r="N139" s="81"/>
      <c r="O139" s="81"/>
      <c r="P139" s="81"/>
      <c r="Q139" s="81"/>
      <c r="R139" s="81"/>
      <c r="S139" s="81"/>
      <c r="T139" s="81"/>
      <c r="U139" s="81"/>
      <c r="V139" s="81"/>
      <c r="W139" s="81"/>
    </row>
    <row r="140" spans="11:23" x14ac:dyDescent="0.25">
      <c r="K140" s="81"/>
      <c r="L140" s="81"/>
      <c r="M140" s="81"/>
      <c r="N140" s="81"/>
      <c r="O140" s="81"/>
      <c r="P140" s="81"/>
      <c r="Q140" s="81"/>
      <c r="R140" s="81"/>
      <c r="S140" s="81"/>
      <c r="T140" s="81"/>
      <c r="U140" s="81"/>
      <c r="V140" s="81"/>
      <c r="W140" s="81"/>
    </row>
    <row r="141" spans="11:23" x14ac:dyDescent="0.25">
      <c r="K141" s="81"/>
      <c r="L141" s="81"/>
      <c r="M141" s="81"/>
      <c r="N141" s="81"/>
      <c r="O141" s="81"/>
      <c r="P141" s="81"/>
      <c r="Q141" s="81"/>
      <c r="R141" s="81"/>
      <c r="S141" s="81"/>
      <c r="T141" s="81"/>
      <c r="U141" s="81"/>
      <c r="V141" s="81"/>
      <c r="W141" s="81"/>
    </row>
    <row r="142" spans="11:23" x14ac:dyDescent="0.25">
      <c r="K142" s="81"/>
      <c r="L142" s="81"/>
      <c r="M142" s="81"/>
      <c r="N142" s="81"/>
      <c r="O142" s="81"/>
      <c r="P142" s="81"/>
      <c r="Q142" s="81"/>
      <c r="R142" s="81"/>
      <c r="S142" s="81"/>
      <c r="T142" s="81"/>
      <c r="U142" s="81"/>
      <c r="V142" s="81"/>
      <c r="W142" s="81"/>
    </row>
    <row r="143" spans="11:23" x14ac:dyDescent="0.25">
      <c r="K143" s="81"/>
      <c r="L143" s="81"/>
      <c r="M143" s="81"/>
      <c r="N143" s="81"/>
      <c r="O143" s="81"/>
      <c r="P143" s="81"/>
      <c r="Q143" s="81"/>
      <c r="R143" s="81"/>
      <c r="S143" s="81"/>
      <c r="T143" s="81"/>
      <c r="U143" s="81"/>
      <c r="V143" s="81"/>
      <c r="W143" s="81"/>
    </row>
    <row r="144" spans="11:23" x14ac:dyDescent="0.25">
      <c r="K144" s="81"/>
      <c r="L144" s="81"/>
      <c r="M144" s="81"/>
      <c r="N144" s="81"/>
      <c r="O144" s="81"/>
      <c r="P144" s="81"/>
      <c r="Q144" s="81"/>
      <c r="R144" s="81"/>
      <c r="S144" s="81"/>
      <c r="T144" s="81"/>
      <c r="U144" s="81"/>
      <c r="V144" s="81"/>
      <c r="W144" s="81"/>
    </row>
    <row r="145" spans="11:23" x14ac:dyDescent="0.25">
      <c r="K145" s="81"/>
      <c r="L145" s="81"/>
      <c r="M145" s="81"/>
      <c r="N145" s="81"/>
      <c r="O145" s="81"/>
      <c r="P145" s="81"/>
      <c r="Q145" s="81"/>
      <c r="R145" s="81"/>
      <c r="S145" s="81"/>
      <c r="T145" s="81"/>
      <c r="U145" s="81"/>
      <c r="V145" s="81"/>
      <c r="W145" s="81"/>
    </row>
    <row r="146" spans="11:23" x14ac:dyDescent="0.25">
      <c r="K146" s="81"/>
      <c r="L146" s="81"/>
      <c r="M146" s="81"/>
      <c r="N146" s="81"/>
      <c r="O146" s="81"/>
      <c r="P146" s="81"/>
      <c r="Q146" s="81"/>
      <c r="R146" s="81"/>
      <c r="S146" s="81"/>
      <c r="T146" s="81"/>
      <c r="U146" s="81"/>
      <c r="V146" s="81"/>
      <c r="W146" s="81"/>
    </row>
    <row r="147" spans="11:23" x14ac:dyDescent="0.25">
      <c r="K147" s="81"/>
      <c r="L147" s="81"/>
      <c r="M147" s="81"/>
      <c r="N147" s="81"/>
      <c r="O147" s="81"/>
      <c r="P147" s="81"/>
      <c r="Q147" s="81"/>
      <c r="R147" s="81"/>
      <c r="S147" s="81"/>
      <c r="T147" s="81"/>
      <c r="U147" s="81"/>
      <c r="V147" s="81"/>
      <c r="W147" s="81"/>
    </row>
    <row r="148" spans="11:23" x14ac:dyDescent="0.25">
      <c r="K148" s="81"/>
      <c r="L148" s="81"/>
      <c r="M148" s="81"/>
      <c r="N148" s="81"/>
      <c r="O148" s="81"/>
      <c r="P148" s="81"/>
      <c r="Q148" s="81"/>
      <c r="R148" s="81"/>
      <c r="S148" s="81"/>
      <c r="T148" s="81"/>
      <c r="U148" s="81"/>
      <c r="V148" s="81"/>
      <c r="W148" s="81"/>
    </row>
    <row r="149" spans="11:23" x14ac:dyDescent="0.25">
      <c r="K149" s="81"/>
      <c r="L149" s="81"/>
      <c r="M149" s="81"/>
      <c r="N149" s="81"/>
      <c r="O149" s="81"/>
      <c r="P149" s="81"/>
      <c r="Q149" s="81"/>
      <c r="R149" s="81"/>
      <c r="S149" s="81"/>
      <c r="T149" s="81"/>
      <c r="U149" s="81"/>
      <c r="V149" s="81"/>
      <c r="W149" s="81"/>
    </row>
    <row r="150" spans="11:23" x14ac:dyDescent="0.25">
      <c r="K150" s="81"/>
      <c r="L150" s="81"/>
      <c r="M150" s="81"/>
      <c r="N150" s="81"/>
      <c r="O150" s="81"/>
      <c r="P150" s="81"/>
      <c r="Q150" s="81"/>
      <c r="R150" s="81"/>
      <c r="S150" s="81"/>
      <c r="T150" s="81"/>
      <c r="U150" s="81"/>
      <c r="V150" s="81"/>
      <c r="W150" s="81"/>
    </row>
    <row r="151" spans="11:23" x14ac:dyDescent="0.25">
      <c r="K151" s="81"/>
      <c r="L151" s="81"/>
      <c r="M151" s="81"/>
      <c r="N151" s="81"/>
      <c r="O151" s="81"/>
      <c r="P151" s="81"/>
      <c r="Q151" s="81"/>
      <c r="R151" s="81"/>
      <c r="S151" s="81"/>
      <c r="T151" s="81"/>
      <c r="U151" s="81"/>
      <c r="V151" s="81"/>
      <c r="W151" s="81"/>
    </row>
    <row r="152" spans="11:23" x14ac:dyDescent="0.25">
      <c r="K152" s="81"/>
      <c r="L152" s="81"/>
      <c r="M152" s="81"/>
      <c r="N152" s="81"/>
      <c r="O152" s="81"/>
      <c r="P152" s="81"/>
      <c r="Q152" s="81"/>
      <c r="R152" s="81"/>
      <c r="S152" s="81"/>
      <c r="T152" s="81"/>
      <c r="U152" s="81"/>
      <c r="V152" s="81"/>
      <c r="W152" s="81"/>
    </row>
    <row r="153" spans="11:23" x14ac:dyDescent="0.25">
      <c r="K153" s="81"/>
      <c r="L153" s="81"/>
      <c r="M153" s="81"/>
      <c r="N153" s="81"/>
      <c r="O153" s="81"/>
      <c r="P153" s="81"/>
      <c r="Q153" s="81"/>
      <c r="R153" s="81"/>
      <c r="S153" s="81"/>
      <c r="T153" s="81"/>
      <c r="U153" s="81"/>
      <c r="V153" s="81"/>
      <c r="W153" s="81"/>
    </row>
    <row r="154" spans="11:23" x14ac:dyDescent="0.25">
      <c r="K154" s="81"/>
      <c r="L154" s="81"/>
      <c r="M154" s="81"/>
      <c r="N154" s="81"/>
      <c r="O154" s="81"/>
      <c r="P154" s="81"/>
      <c r="Q154" s="81"/>
      <c r="R154" s="81"/>
      <c r="S154" s="81"/>
      <c r="T154" s="81"/>
      <c r="U154" s="81"/>
      <c r="V154" s="81"/>
      <c r="W154" s="81"/>
    </row>
    <row r="155" spans="11:23" x14ac:dyDescent="0.25">
      <c r="K155" s="81"/>
      <c r="L155" s="81"/>
      <c r="M155" s="81"/>
      <c r="N155" s="81"/>
      <c r="O155" s="81"/>
      <c r="P155" s="81"/>
      <c r="Q155" s="81"/>
      <c r="R155" s="81"/>
      <c r="S155" s="81"/>
      <c r="T155" s="81"/>
      <c r="U155" s="81"/>
      <c r="V155" s="81"/>
      <c r="W155" s="81"/>
    </row>
    <row r="156" spans="11:23" x14ac:dyDescent="0.25">
      <c r="K156" s="81"/>
      <c r="L156" s="81"/>
      <c r="M156" s="81"/>
      <c r="N156" s="81"/>
      <c r="O156" s="81"/>
      <c r="P156" s="81"/>
      <c r="Q156" s="81"/>
      <c r="R156" s="81"/>
      <c r="S156" s="81"/>
      <c r="T156" s="81"/>
      <c r="U156" s="81"/>
      <c r="V156" s="81"/>
      <c r="W156" s="81"/>
    </row>
    <row r="157" spans="11:23" x14ac:dyDescent="0.25">
      <c r="K157" s="81"/>
      <c r="L157" s="81"/>
      <c r="M157" s="81"/>
      <c r="N157" s="81"/>
      <c r="O157" s="81"/>
      <c r="P157" s="81"/>
      <c r="Q157" s="81"/>
      <c r="R157" s="81"/>
      <c r="S157" s="81"/>
      <c r="T157" s="81"/>
      <c r="U157" s="81"/>
      <c r="V157" s="81"/>
      <c r="W157" s="81"/>
    </row>
    <row r="158" spans="11:23" x14ac:dyDescent="0.25">
      <c r="K158" s="81"/>
      <c r="L158" s="81"/>
      <c r="M158" s="81"/>
      <c r="N158" s="81"/>
      <c r="O158" s="81"/>
      <c r="P158" s="81"/>
      <c r="Q158" s="81"/>
      <c r="R158" s="81"/>
      <c r="S158" s="81"/>
      <c r="T158" s="81"/>
      <c r="U158" s="81"/>
      <c r="V158" s="81"/>
      <c r="W158" s="81"/>
    </row>
    <row r="159" spans="11:23" x14ac:dyDescent="0.25">
      <c r="K159" s="81"/>
      <c r="L159" s="81"/>
      <c r="M159" s="81"/>
      <c r="N159" s="81"/>
      <c r="O159" s="81"/>
      <c r="P159" s="81"/>
      <c r="Q159" s="81"/>
      <c r="R159" s="81"/>
      <c r="S159" s="81"/>
      <c r="T159" s="81"/>
      <c r="U159" s="81"/>
      <c r="V159" s="81"/>
      <c r="W159" s="81"/>
    </row>
    <row r="160" spans="11:23" x14ac:dyDescent="0.25">
      <c r="K160" s="81"/>
      <c r="L160" s="81"/>
      <c r="M160" s="81"/>
      <c r="N160" s="81"/>
      <c r="O160" s="81"/>
      <c r="P160" s="81"/>
      <c r="Q160" s="81"/>
      <c r="R160" s="81"/>
      <c r="S160" s="81"/>
      <c r="T160" s="81"/>
      <c r="U160" s="81"/>
      <c r="V160" s="81"/>
      <c r="W160" s="81"/>
    </row>
    <row r="161" spans="11:23" x14ac:dyDescent="0.25">
      <c r="K161" s="81"/>
      <c r="L161" s="81"/>
      <c r="M161" s="81"/>
      <c r="N161" s="81"/>
      <c r="O161" s="81"/>
      <c r="P161" s="81"/>
      <c r="Q161" s="81"/>
      <c r="R161" s="81"/>
      <c r="S161" s="81"/>
      <c r="T161" s="81"/>
      <c r="U161" s="81"/>
      <c r="V161" s="81"/>
      <c r="W161" s="81"/>
    </row>
    <row r="162" spans="11:23" x14ac:dyDescent="0.25">
      <c r="K162" s="81"/>
      <c r="L162" s="81"/>
      <c r="M162" s="81"/>
      <c r="N162" s="81"/>
      <c r="O162" s="81"/>
      <c r="P162" s="81"/>
      <c r="Q162" s="81"/>
      <c r="R162" s="81"/>
      <c r="S162" s="81"/>
      <c r="T162" s="81"/>
      <c r="U162" s="81"/>
      <c r="V162" s="81"/>
      <c r="W162" s="81"/>
    </row>
    <row r="163" spans="11:23" x14ac:dyDescent="0.25">
      <c r="K163" s="81"/>
      <c r="L163" s="81"/>
      <c r="M163" s="81"/>
      <c r="N163" s="81"/>
      <c r="O163" s="81"/>
      <c r="P163" s="81"/>
      <c r="Q163" s="81"/>
      <c r="R163" s="81"/>
      <c r="S163" s="81"/>
      <c r="T163" s="81"/>
      <c r="U163" s="81"/>
      <c r="V163" s="81"/>
      <c r="W163" s="81"/>
    </row>
    <row r="164" spans="11:23" x14ac:dyDescent="0.25">
      <c r="K164" s="81"/>
      <c r="L164" s="81"/>
      <c r="M164" s="81"/>
      <c r="N164" s="81"/>
      <c r="O164" s="81"/>
      <c r="P164" s="81"/>
      <c r="Q164" s="81"/>
      <c r="R164" s="81"/>
      <c r="S164" s="81"/>
      <c r="T164" s="81"/>
      <c r="U164" s="81"/>
      <c r="V164" s="81"/>
      <c r="W164" s="81"/>
    </row>
    <row r="165" spans="11:23" x14ac:dyDescent="0.25">
      <c r="K165" s="81"/>
      <c r="L165" s="81"/>
      <c r="M165" s="81"/>
      <c r="N165" s="81"/>
      <c r="O165" s="81"/>
      <c r="P165" s="81"/>
      <c r="Q165" s="81"/>
      <c r="R165" s="81"/>
      <c r="S165" s="81"/>
      <c r="T165" s="81"/>
      <c r="U165" s="81"/>
      <c r="V165" s="81"/>
      <c r="W165" s="81"/>
    </row>
    <row r="166" spans="11:23" x14ac:dyDescent="0.25">
      <c r="K166" s="81"/>
      <c r="L166" s="81"/>
      <c r="M166" s="81"/>
      <c r="N166" s="81"/>
      <c r="O166" s="81"/>
      <c r="P166" s="81"/>
      <c r="Q166" s="81"/>
      <c r="R166" s="81"/>
      <c r="S166" s="81"/>
      <c r="T166" s="81"/>
      <c r="U166" s="81"/>
      <c r="V166" s="81"/>
      <c r="W166" s="81"/>
    </row>
    <row r="167" spans="11:23" x14ac:dyDescent="0.25">
      <c r="K167" s="81"/>
      <c r="L167" s="81"/>
      <c r="M167" s="81"/>
      <c r="N167" s="81"/>
      <c r="O167" s="81"/>
      <c r="P167" s="81"/>
      <c r="Q167" s="81"/>
      <c r="R167" s="81"/>
      <c r="S167" s="81"/>
      <c r="T167" s="81"/>
      <c r="U167" s="81"/>
      <c r="V167" s="81"/>
      <c r="W167" s="81"/>
    </row>
    <row r="168" spans="11:23" x14ac:dyDescent="0.25">
      <c r="K168" s="81"/>
      <c r="L168" s="81"/>
      <c r="M168" s="81"/>
      <c r="N168" s="81"/>
      <c r="O168" s="81"/>
      <c r="P168" s="81"/>
      <c r="Q168" s="81"/>
      <c r="R168" s="81"/>
      <c r="S168" s="81"/>
      <c r="T168" s="81"/>
      <c r="U168" s="81"/>
      <c r="V168" s="81"/>
      <c r="W168" s="81"/>
    </row>
    <row r="169" spans="11:23" x14ac:dyDescent="0.25">
      <c r="K169" s="81"/>
      <c r="L169" s="81"/>
      <c r="M169" s="81"/>
      <c r="N169" s="81"/>
      <c r="O169" s="81"/>
      <c r="P169" s="81"/>
      <c r="Q169" s="81"/>
      <c r="R169" s="81"/>
      <c r="S169" s="81"/>
      <c r="T169" s="81"/>
      <c r="U169" s="81"/>
      <c r="V169" s="81"/>
      <c r="W169" s="81"/>
    </row>
    <row r="170" spans="11:23" x14ac:dyDescent="0.25">
      <c r="K170" s="81"/>
      <c r="L170" s="81"/>
      <c r="M170" s="81"/>
      <c r="N170" s="81"/>
      <c r="O170" s="81"/>
      <c r="P170" s="81"/>
      <c r="Q170" s="81"/>
      <c r="R170" s="81"/>
      <c r="S170" s="81"/>
      <c r="T170" s="81"/>
      <c r="U170" s="81"/>
      <c r="V170" s="81"/>
      <c r="W170" s="81"/>
    </row>
    <row r="171" spans="11:23" x14ac:dyDescent="0.25">
      <c r="K171" s="81"/>
      <c r="L171" s="81"/>
      <c r="M171" s="81"/>
      <c r="N171" s="81"/>
      <c r="O171" s="81"/>
      <c r="P171" s="81"/>
      <c r="Q171" s="81"/>
      <c r="R171" s="81"/>
      <c r="S171" s="81"/>
      <c r="T171" s="81"/>
      <c r="U171" s="81"/>
      <c r="V171" s="81"/>
      <c r="W171" s="81"/>
    </row>
    <row r="172" spans="11:23" x14ac:dyDescent="0.25">
      <c r="K172" s="81"/>
      <c r="L172" s="81"/>
      <c r="M172" s="81"/>
      <c r="N172" s="81"/>
      <c r="O172" s="81"/>
      <c r="P172" s="81"/>
      <c r="Q172" s="81"/>
      <c r="R172" s="81"/>
      <c r="S172" s="81"/>
      <c r="T172" s="81"/>
      <c r="U172" s="81"/>
      <c r="V172" s="81"/>
      <c r="W172" s="81"/>
    </row>
    <row r="173" spans="11:23" x14ac:dyDescent="0.25">
      <c r="K173" s="81"/>
      <c r="L173" s="81"/>
      <c r="M173" s="81"/>
      <c r="N173" s="81"/>
      <c r="O173" s="81"/>
      <c r="P173" s="81"/>
      <c r="Q173" s="81"/>
      <c r="R173" s="81"/>
      <c r="S173" s="81"/>
      <c r="T173" s="81"/>
      <c r="U173" s="81"/>
      <c r="V173" s="81"/>
      <c r="W173" s="81"/>
    </row>
    <row r="174" spans="11:23" x14ac:dyDescent="0.25">
      <c r="K174" s="81"/>
      <c r="L174" s="81"/>
      <c r="M174" s="81"/>
      <c r="N174" s="81"/>
      <c r="O174" s="81"/>
      <c r="P174" s="81"/>
      <c r="Q174" s="81"/>
      <c r="R174" s="81"/>
      <c r="S174" s="81"/>
      <c r="T174" s="81"/>
      <c r="U174" s="81"/>
      <c r="V174" s="81"/>
      <c r="W174" s="81"/>
    </row>
    <row r="175" spans="11:23" x14ac:dyDescent="0.25">
      <c r="K175" s="81"/>
      <c r="L175" s="81"/>
      <c r="M175" s="81"/>
      <c r="N175" s="81"/>
      <c r="O175" s="81"/>
      <c r="P175" s="81"/>
      <c r="Q175" s="81"/>
      <c r="R175" s="81"/>
      <c r="S175" s="81"/>
      <c r="T175" s="81"/>
      <c r="U175" s="81"/>
      <c r="V175" s="81"/>
      <c r="W175" s="81"/>
    </row>
    <row r="176" spans="11:23" x14ac:dyDescent="0.25">
      <c r="K176" s="81"/>
      <c r="L176" s="81"/>
      <c r="M176" s="81"/>
      <c r="N176" s="81"/>
      <c r="O176" s="81"/>
      <c r="P176" s="81"/>
      <c r="Q176" s="81"/>
      <c r="R176" s="81"/>
      <c r="S176" s="81"/>
      <c r="T176" s="81"/>
      <c r="U176" s="81"/>
      <c r="V176" s="81"/>
      <c r="W176" s="81"/>
    </row>
    <row r="177" spans="11:23" x14ac:dyDescent="0.25">
      <c r="K177" s="81"/>
      <c r="L177" s="81"/>
      <c r="M177" s="81"/>
      <c r="N177" s="81"/>
      <c r="O177" s="81"/>
      <c r="P177" s="81"/>
      <c r="Q177" s="81"/>
      <c r="R177" s="81"/>
      <c r="S177" s="81"/>
      <c r="T177" s="81"/>
      <c r="U177" s="81"/>
      <c r="V177" s="81"/>
      <c r="W177" s="81"/>
    </row>
    <row r="178" spans="11:23" x14ac:dyDescent="0.25">
      <c r="K178" s="81"/>
      <c r="L178" s="81"/>
      <c r="M178" s="81"/>
      <c r="N178" s="81"/>
      <c r="O178" s="81"/>
      <c r="P178" s="81"/>
      <c r="Q178" s="81"/>
      <c r="R178" s="81"/>
      <c r="S178" s="81"/>
      <c r="T178" s="81"/>
      <c r="U178" s="81"/>
      <c r="V178" s="81"/>
      <c r="W178" s="81"/>
    </row>
    <row r="179" spans="11:23" x14ac:dyDescent="0.25">
      <c r="K179" s="81"/>
      <c r="L179" s="81"/>
      <c r="M179" s="81"/>
      <c r="N179" s="81"/>
      <c r="O179" s="81"/>
      <c r="P179" s="81"/>
      <c r="Q179" s="81"/>
      <c r="R179" s="81"/>
      <c r="S179" s="81"/>
      <c r="T179" s="81"/>
      <c r="U179" s="81"/>
      <c r="V179" s="81"/>
      <c r="W179" s="81"/>
    </row>
    <row r="180" spans="11:23" x14ac:dyDescent="0.25">
      <c r="K180" s="81"/>
      <c r="L180" s="81"/>
      <c r="M180" s="81"/>
      <c r="N180" s="81"/>
      <c r="O180" s="81"/>
      <c r="P180" s="81"/>
      <c r="Q180" s="81"/>
      <c r="R180" s="81"/>
      <c r="S180" s="81"/>
      <c r="T180" s="81"/>
      <c r="U180" s="81"/>
      <c r="V180" s="81"/>
      <c r="W180" s="81"/>
    </row>
    <row r="181" spans="11:23" x14ac:dyDescent="0.25">
      <c r="K181" s="81"/>
      <c r="L181" s="81"/>
      <c r="M181" s="81"/>
      <c r="N181" s="81"/>
      <c r="O181" s="81"/>
      <c r="P181" s="81"/>
      <c r="Q181" s="81"/>
      <c r="R181" s="81"/>
      <c r="S181" s="81"/>
      <c r="T181" s="81"/>
      <c r="U181" s="81"/>
      <c r="V181" s="81"/>
      <c r="W181" s="81"/>
    </row>
    <row r="182" spans="11:23" x14ac:dyDescent="0.25">
      <c r="K182" s="81"/>
      <c r="L182" s="81"/>
      <c r="M182" s="81"/>
      <c r="N182" s="81"/>
      <c r="O182" s="81"/>
      <c r="P182" s="81"/>
      <c r="Q182" s="81"/>
      <c r="R182" s="81"/>
      <c r="S182" s="81"/>
      <c r="T182" s="81"/>
      <c r="U182" s="81"/>
      <c r="V182" s="81"/>
      <c r="W182" s="81"/>
    </row>
    <row r="183" spans="11:23" x14ac:dyDescent="0.25">
      <c r="K183" s="81"/>
      <c r="L183" s="81"/>
      <c r="M183" s="81"/>
      <c r="N183" s="81"/>
      <c r="O183" s="81"/>
      <c r="P183" s="81"/>
      <c r="Q183" s="81"/>
      <c r="R183" s="81"/>
      <c r="S183" s="81"/>
      <c r="T183" s="81"/>
      <c r="U183" s="81"/>
      <c r="V183" s="81"/>
      <c r="W183" s="81"/>
    </row>
    <row r="184" spans="11:23" x14ac:dyDescent="0.25">
      <c r="K184" s="81"/>
      <c r="L184" s="81"/>
      <c r="M184" s="81"/>
      <c r="N184" s="81"/>
      <c r="O184" s="81"/>
      <c r="P184" s="81"/>
      <c r="Q184" s="81"/>
      <c r="R184" s="81"/>
      <c r="S184" s="81"/>
      <c r="T184" s="81"/>
      <c r="U184" s="81"/>
      <c r="V184" s="81"/>
      <c r="W184" s="81"/>
    </row>
    <row r="185" spans="11:23" x14ac:dyDescent="0.25">
      <c r="K185" s="81"/>
      <c r="L185" s="81"/>
      <c r="M185" s="81"/>
      <c r="N185" s="81"/>
      <c r="O185" s="81"/>
      <c r="P185" s="81"/>
      <c r="Q185" s="81"/>
      <c r="R185" s="81"/>
      <c r="S185" s="81"/>
      <c r="T185" s="81"/>
      <c r="U185" s="81"/>
      <c r="V185" s="81"/>
      <c r="W185" s="81"/>
    </row>
    <row r="186" spans="11:23" x14ac:dyDescent="0.25">
      <c r="K186" s="81"/>
      <c r="L186" s="81"/>
      <c r="M186" s="81"/>
      <c r="N186" s="81"/>
      <c r="O186" s="81"/>
      <c r="P186" s="81"/>
      <c r="Q186" s="81"/>
      <c r="R186" s="81"/>
      <c r="S186" s="81"/>
      <c r="T186" s="81"/>
      <c r="U186" s="81"/>
      <c r="V186" s="81"/>
      <c r="W186" s="81"/>
    </row>
    <row r="187" spans="11:23" x14ac:dyDescent="0.25">
      <c r="K187" s="81"/>
      <c r="L187" s="81"/>
      <c r="M187" s="81"/>
      <c r="N187" s="81"/>
      <c r="O187" s="81"/>
      <c r="P187" s="81"/>
      <c r="Q187" s="81"/>
      <c r="R187" s="81"/>
      <c r="S187" s="81"/>
      <c r="T187" s="81"/>
      <c r="U187" s="81"/>
      <c r="V187" s="81"/>
      <c r="W187" s="81"/>
    </row>
    <row r="188" spans="11:23" x14ac:dyDescent="0.25">
      <c r="K188" s="81"/>
      <c r="L188" s="81"/>
      <c r="M188" s="81"/>
      <c r="N188" s="81"/>
      <c r="O188" s="81"/>
      <c r="P188" s="81"/>
      <c r="Q188" s="81"/>
      <c r="R188" s="81"/>
      <c r="S188" s="81"/>
      <c r="T188" s="81"/>
      <c r="U188" s="81"/>
      <c r="V188" s="81"/>
      <c r="W188" s="81"/>
    </row>
    <row r="189" spans="11:23" x14ac:dyDescent="0.25">
      <c r="K189" s="81"/>
      <c r="L189" s="81"/>
      <c r="M189" s="81"/>
      <c r="N189" s="81"/>
      <c r="O189" s="81"/>
      <c r="P189" s="81"/>
      <c r="Q189" s="81"/>
      <c r="R189" s="81"/>
      <c r="S189" s="81"/>
      <c r="T189" s="81"/>
      <c r="U189" s="81"/>
      <c r="V189" s="81"/>
      <c r="W189" s="81"/>
    </row>
    <row r="190" spans="11:23" x14ac:dyDescent="0.25">
      <c r="K190" s="81"/>
      <c r="L190" s="81"/>
      <c r="M190" s="81"/>
      <c r="N190" s="81"/>
      <c r="O190" s="81"/>
      <c r="P190" s="81"/>
      <c r="Q190" s="81"/>
      <c r="R190" s="81"/>
      <c r="S190" s="81"/>
      <c r="T190" s="81"/>
      <c r="U190" s="81"/>
      <c r="V190" s="81"/>
      <c r="W190" s="81"/>
    </row>
    <row r="191" spans="11:23" x14ac:dyDescent="0.25">
      <c r="K191" s="81"/>
      <c r="L191" s="81"/>
      <c r="M191" s="81"/>
      <c r="N191" s="81"/>
      <c r="O191" s="81"/>
      <c r="P191" s="81"/>
      <c r="Q191" s="81"/>
      <c r="R191" s="81"/>
      <c r="S191" s="81"/>
      <c r="T191" s="81"/>
      <c r="U191" s="81"/>
      <c r="V191" s="81"/>
      <c r="W191" s="81"/>
    </row>
    <row r="192" spans="11:23" x14ac:dyDescent="0.25">
      <c r="K192" s="81"/>
      <c r="L192" s="81"/>
      <c r="M192" s="81"/>
      <c r="N192" s="81"/>
      <c r="O192" s="81"/>
      <c r="P192" s="81"/>
      <c r="Q192" s="81"/>
      <c r="R192" s="81"/>
      <c r="S192" s="81"/>
      <c r="T192" s="81"/>
      <c r="U192" s="81"/>
      <c r="V192" s="81"/>
      <c r="W192" s="81"/>
    </row>
    <row r="193" spans="11:23" x14ac:dyDescent="0.25">
      <c r="K193" s="81"/>
      <c r="L193" s="81"/>
      <c r="M193" s="81"/>
      <c r="N193" s="81"/>
      <c r="O193" s="81"/>
      <c r="P193" s="81"/>
      <c r="Q193" s="81"/>
      <c r="R193" s="81"/>
      <c r="S193" s="81"/>
      <c r="T193" s="81"/>
      <c r="U193" s="81"/>
      <c r="V193" s="81"/>
      <c r="W193" s="81"/>
    </row>
    <row r="194" spans="11:23" x14ac:dyDescent="0.25">
      <c r="K194" s="81"/>
      <c r="L194" s="81"/>
      <c r="M194" s="81"/>
      <c r="N194" s="81"/>
      <c r="O194" s="81"/>
      <c r="P194" s="81"/>
      <c r="Q194" s="81"/>
      <c r="R194" s="81"/>
      <c r="S194" s="81"/>
      <c r="T194" s="81"/>
      <c r="U194" s="81"/>
      <c r="V194" s="81"/>
      <c r="W194" s="81"/>
    </row>
    <row r="195" spans="11:23" x14ac:dyDescent="0.25">
      <c r="K195" s="81"/>
      <c r="L195" s="81"/>
      <c r="M195" s="81"/>
      <c r="N195" s="81"/>
      <c r="O195" s="81"/>
      <c r="P195" s="81"/>
      <c r="Q195" s="81"/>
      <c r="R195" s="81"/>
      <c r="S195" s="81"/>
      <c r="T195" s="81"/>
      <c r="U195" s="81"/>
      <c r="V195" s="81"/>
      <c r="W195" s="81"/>
    </row>
    <row r="196" spans="11:23" x14ac:dyDescent="0.25">
      <c r="K196" s="81"/>
      <c r="L196" s="81"/>
      <c r="M196" s="81"/>
      <c r="N196" s="81"/>
      <c r="O196" s="81"/>
      <c r="P196" s="81"/>
      <c r="Q196" s="81"/>
      <c r="R196" s="81"/>
      <c r="S196" s="81"/>
      <c r="T196" s="81"/>
      <c r="U196" s="81"/>
      <c r="V196" s="81"/>
      <c r="W196" s="81"/>
    </row>
    <row r="197" spans="11:23" x14ac:dyDescent="0.25">
      <c r="K197" s="81"/>
      <c r="L197" s="81"/>
      <c r="M197" s="81"/>
      <c r="N197" s="81"/>
      <c r="O197" s="81"/>
      <c r="P197" s="81"/>
      <c r="Q197" s="81"/>
      <c r="R197" s="81"/>
      <c r="S197" s="81"/>
      <c r="T197" s="81"/>
      <c r="U197" s="81"/>
      <c r="V197" s="81"/>
      <c r="W197" s="81"/>
    </row>
    <row r="198" spans="11:23" x14ac:dyDescent="0.25">
      <c r="K198" s="81"/>
      <c r="L198" s="81"/>
      <c r="M198" s="81"/>
      <c r="N198" s="81"/>
      <c r="O198" s="81"/>
      <c r="P198" s="81"/>
      <c r="Q198" s="81"/>
      <c r="R198" s="81"/>
      <c r="S198" s="81"/>
      <c r="T198" s="81"/>
      <c r="U198" s="81"/>
      <c r="V198" s="81"/>
      <c r="W198" s="81"/>
    </row>
    <row r="199" spans="11:23" x14ac:dyDescent="0.25">
      <c r="K199" s="81"/>
      <c r="L199" s="81"/>
      <c r="M199" s="81"/>
      <c r="N199" s="81"/>
      <c r="O199" s="81"/>
      <c r="P199" s="81"/>
      <c r="Q199" s="81"/>
      <c r="R199" s="81"/>
      <c r="S199" s="81"/>
      <c r="T199" s="81"/>
      <c r="U199" s="81"/>
      <c r="V199" s="81"/>
      <c r="W199" s="81"/>
    </row>
    <row r="200" spans="11:23" x14ac:dyDescent="0.25">
      <c r="K200" s="81"/>
      <c r="L200" s="81"/>
      <c r="M200" s="81"/>
      <c r="N200" s="81"/>
      <c r="O200" s="81"/>
      <c r="P200" s="81"/>
      <c r="Q200" s="81"/>
      <c r="R200" s="81"/>
      <c r="S200" s="81"/>
      <c r="T200" s="81"/>
      <c r="U200" s="81"/>
      <c r="V200" s="81"/>
      <c r="W200" s="81"/>
    </row>
    <row r="201" spans="11:23" x14ac:dyDescent="0.25">
      <c r="K201" s="81"/>
      <c r="L201" s="81"/>
      <c r="M201" s="81"/>
      <c r="N201" s="81"/>
      <c r="O201" s="81"/>
      <c r="P201" s="81"/>
      <c r="Q201" s="81"/>
      <c r="R201" s="81"/>
      <c r="S201" s="81"/>
      <c r="T201" s="81"/>
      <c r="U201" s="81"/>
      <c r="V201" s="81"/>
      <c r="W201" s="81"/>
    </row>
    <row r="202" spans="11:23" x14ac:dyDescent="0.25">
      <c r="K202" s="81"/>
      <c r="L202" s="81"/>
      <c r="M202" s="81"/>
      <c r="N202" s="81"/>
      <c r="O202" s="81"/>
      <c r="P202" s="81"/>
      <c r="Q202" s="81"/>
      <c r="R202" s="81"/>
      <c r="S202" s="81"/>
      <c r="T202" s="81"/>
      <c r="U202" s="81"/>
      <c r="V202" s="81"/>
      <c r="W202" s="81"/>
    </row>
    <row r="203" spans="11:23" x14ac:dyDescent="0.25">
      <c r="K203" s="81"/>
      <c r="L203" s="81"/>
      <c r="M203" s="81"/>
      <c r="N203" s="81"/>
      <c r="O203" s="81"/>
      <c r="P203" s="81"/>
      <c r="Q203" s="81"/>
      <c r="R203" s="81"/>
      <c r="S203" s="81"/>
      <c r="T203" s="81"/>
      <c r="U203" s="81"/>
      <c r="V203" s="81"/>
      <c r="W203" s="81"/>
    </row>
    <row r="204" spans="11:23" x14ac:dyDescent="0.25">
      <c r="K204" s="81"/>
      <c r="L204" s="81"/>
      <c r="M204" s="81"/>
      <c r="N204" s="81"/>
      <c r="O204" s="81"/>
      <c r="P204" s="81"/>
      <c r="Q204" s="81"/>
      <c r="R204" s="81"/>
      <c r="S204" s="81"/>
      <c r="T204" s="81"/>
      <c r="U204" s="81"/>
      <c r="V204" s="81"/>
      <c r="W204" s="81"/>
    </row>
    <row r="205" spans="11:23" x14ac:dyDescent="0.25">
      <c r="K205" s="81"/>
      <c r="L205" s="81"/>
      <c r="M205" s="81"/>
      <c r="N205" s="81"/>
      <c r="O205" s="81"/>
      <c r="P205" s="81"/>
      <c r="Q205" s="81"/>
      <c r="R205" s="81"/>
      <c r="S205" s="81"/>
      <c r="T205" s="81"/>
      <c r="U205" s="81"/>
      <c r="V205" s="81"/>
      <c r="W205" s="81"/>
    </row>
    <row r="206" spans="11:23" x14ac:dyDescent="0.25">
      <c r="K206" s="81"/>
      <c r="L206" s="81"/>
      <c r="M206" s="81"/>
      <c r="N206" s="81"/>
      <c r="O206" s="81"/>
      <c r="P206" s="81"/>
      <c r="Q206" s="81"/>
      <c r="R206" s="81"/>
      <c r="S206" s="81"/>
      <c r="T206" s="81"/>
      <c r="U206" s="81"/>
      <c r="V206" s="81"/>
      <c r="W206" s="81"/>
    </row>
    <row r="207" spans="11:23" x14ac:dyDescent="0.25">
      <c r="K207" s="81"/>
      <c r="L207" s="81"/>
      <c r="M207" s="81"/>
      <c r="N207" s="81"/>
      <c r="O207" s="81"/>
      <c r="P207" s="81"/>
      <c r="Q207" s="81"/>
      <c r="R207" s="81"/>
      <c r="S207" s="81"/>
      <c r="T207" s="81"/>
      <c r="U207" s="81"/>
      <c r="V207" s="81"/>
      <c r="W207" s="81"/>
    </row>
    <row r="208" spans="11:23" x14ac:dyDescent="0.25">
      <c r="K208" s="81"/>
      <c r="L208" s="81"/>
      <c r="M208" s="81"/>
      <c r="N208" s="81"/>
      <c r="O208" s="81"/>
      <c r="P208" s="81"/>
      <c r="Q208" s="81"/>
      <c r="R208" s="81"/>
      <c r="S208" s="81"/>
      <c r="T208" s="81"/>
      <c r="U208" s="81"/>
      <c r="V208" s="81"/>
      <c r="W208" s="81"/>
    </row>
    <row r="209" spans="11:23" x14ac:dyDescent="0.25">
      <c r="K209" s="81"/>
      <c r="L209" s="81"/>
      <c r="M209" s="81"/>
      <c r="N209" s="81"/>
      <c r="O209" s="81"/>
      <c r="P209" s="81"/>
      <c r="Q209" s="81"/>
      <c r="R209" s="81"/>
      <c r="S209" s="81"/>
      <c r="T209" s="81"/>
      <c r="U209" s="81"/>
      <c r="V209" s="81"/>
      <c r="W209" s="81"/>
    </row>
    <row r="210" spans="11:23" x14ac:dyDescent="0.25">
      <c r="K210" s="81"/>
      <c r="L210" s="81"/>
      <c r="M210" s="81"/>
      <c r="N210" s="81"/>
      <c r="O210" s="81"/>
      <c r="P210" s="81"/>
      <c r="Q210" s="81"/>
      <c r="R210" s="81"/>
      <c r="S210" s="81"/>
      <c r="T210" s="81"/>
      <c r="U210" s="81"/>
      <c r="V210" s="81"/>
      <c r="W210" s="81"/>
    </row>
    <row r="211" spans="11:23" x14ac:dyDescent="0.25">
      <c r="K211" s="81"/>
      <c r="L211" s="81"/>
      <c r="M211" s="81"/>
      <c r="N211" s="81"/>
      <c r="O211" s="81"/>
      <c r="P211" s="81"/>
      <c r="Q211" s="81"/>
      <c r="R211" s="81"/>
      <c r="S211" s="81"/>
      <c r="T211" s="81"/>
      <c r="U211" s="81"/>
      <c r="V211" s="81"/>
      <c r="W211" s="81"/>
    </row>
    <row r="212" spans="11:23" x14ac:dyDescent="0.25">
      <c r="K212" s="81"/>
      <c r="L212" s="81"/>
      <c r="M212" s="81"/>
      <c r="N212" s="81"/>
      <c r="O212" s="81"/>
      <c r="P212" s="81"/>
      <c r="Q212" s="81"/>
      <c r="R212" s="81"/>
      <c r="S212" s="81"/>
      <c r="T212" s="81"/>
      <c r="U212" s="81"/>
      <c r="V212" s="81"/>
      <c r="W212" s="81"/>
    </row>
    <row r="213" spans="11:23" x14ac:dyDescent="0.25">
      <c r="K213" s="81"/>
      <c r="L213" s="81"/>
      <c r="M213" s="81"/>
      <c r="N213" s="81"/>
      <c r="O213" s="81"/>
      <c r="P213" s="81"/>
      <c r="Q213" s="81"/>
      <c r="R213" s="81"/>
      <c r="S213" s="81"/>
      <c r="T213" s="81"/>
      <c r="U213" s="81"/>
      <c r="V213" s="81"/>
      <c r="W213" s="81"/>
    </row>
    <row r="214" spans="11:23" x14ac:dyDescent="0.25">
      <c r="K214" s="81"/>
      <c r="L214" s="81"/>
      <c r="M214" s="81"/>
      <c r="N214" s="81"/>
      <c r="O214" s="81"/>
      <c r="P214" s="81"/>
      <c r="Q214" s="81"/>
      <c r="R214" s="81"/>
      <c r="S214" s="81"/>
      <c r="T214" s="81"/>
      <c r="U214" s="81"/>
      <c r="V214" s="81"/>
      <c r="W214" s="81"/>
    </row>
    <row r="215" spans="11:23" x14ac:dyDescent="0.25">
      <c r="K215" s="81"/>
      <c r="L215" s="81"/>
      <c r="M215" s="81"/>
      <c r="N215" s="81"/>
      <c r="O215" s="81"/>
      <c r="P215" s="81"/>
      <c r="Q215" s="81"/>
      <c r="R215" s="81"/>
      <c r="S215" s="81"/>
      <c r="T215" s="81"/>
      <c r="U215" s="81"/>
      <c r="V215" s="81"/>
      <c r="W215" s="81"/>
    </row>
    <row r="216" spans="11:23" x14ac:dyDescent="0.25">
      <c r="K216" s="81"/>
      <c r="L216" s="81"/>
      <c r="M216" s="81"/>
      <c r="N216" s="81"/>
      <c r="O216" s="81"/>
      <c r="P216" s="81"/>
      <c r="Q216" s="81"/>
      <c r="R216" s="81"/>
      <c r="S216" s="81"/>
      <c r="T216" s="81"/>
      <c r="U216" s="81"/>
      <c r="V216" s="81"/>
      <c r="W216" s="81"/>
    </row>
    <row r="217" spans="11:23" x14ac:dyDescent="0.25">
      <c r="K217" s="81"/>
      <c r="L217" s="81"/>
      <c r="M217" s="81"/>
      <c r="N217" s="81"/>
      <c r="O217" s="81"/>
      <c r="P217" s="81"/>
      <c r="Q217" s="81"/>
      <c r="R217" s="81"/>
      <c r="S217" s="81"/>
      <c r="T217" s="81"/>
      <c r="U217" s="81"/>
      <c r="V217" s="81"/>
      <c r="W217" s="81"/>
    </row>
    <row r="218" spans="11:23" x14ac:dyDescent="0.25">
      <c r="K218" s="81"/>
      <c r="L218" s="81"/>
      <c r="M218" s="81"/>
      <c r="N218" s="81"/>
      <c r="O218" s="81"/>
      <c r="P218" s="81"/>
      <c r="Q218" s="81"/>
      <c r="R218" s="81"/>
      <c r="S218" s="81"/>
      <c r="T218" s="81"/>
      <c r="U218" s="81"/>
      <c r="V218" s="81"/>
      <c r="W218" s="81"/>
    </row>
    <row r="219" spans="11:23" x14ac:dyDescent="0.25">
      <c r="K219" s="81"/>
      <c r="L219" s="81"/>
      <c r="M219" s="81"/>
      <c r="N219" s="81"/>
      <c r="O219" s="81"/>
      <c r="P219" s="81"/>
      <c r="Q219" s="81"/>
      <c r="R219" s="81"/>
      <c r="S219" s="81"/>
      <c r="T219" s="81"/>
      <c r="U219" s="81"/>
      <c r="V219" s="81"/>
      <c r="W219" s="81"/>
    </row>
    <row r="220" spans="11:23" x14ac:dyDescent="0.25">
      <c r="K220" s="81"/>
      <c r="L220" s="81"/>
      <c r="M220" s="81"/>
      <c r="N220" s="81"/>
      <c r="O220" s="81"/>
      <c r="P220" s="81"/>
      <c r="Q220" s="81"/>
      <c r="R220" s="81"/>
      <c r="S220" s="81"/>
      <c r="T220" s="81"/>
      <c r="U220" s="81"/>
      <c r="V220" s="81"/>
      <c r="W220" s="81"/>
    </row>
    <row r="221" spans="11:23" x14ac:dyDescent="0.25">
      <c r="K221" s="81"/>
      <c r="L221" s="81"/>
      <c r="M221" s="81"/>
      <c r="N221" s="81"/>
      <c r="O221" s="81"/>
      <c r="P221" s="81"/>
      <c r="Q221" s="81"/>
      <c r="R221" s="81"/>
      <c r="S221" s="81"/>
      <c r="T221" s="81"/>
      <c r="U221" s="81"/>
      <c r="V221" s="81"/>
      <c r="W221" s="81"/>
    </row>
    <row r="222" spans="11:23" x14ac:dyDescent="0.25">
      <c r="K222" s="81"/>
      <c r="L222" s="81"/>
      <c r="M222" s="81"/>
      <c r="N222" s="81"/>
      <c r="O222" s="81"/>
      <c r="P222" s="81"/>
      <c r="Q222" s="81"/>
      <c r="R222" s="81"/>
      <c r="S222" s="81"/>
      <c r="T222" s="81"/>
      <c r="U222" s="81"/>
      <c r="V222" s="81"/>
      <c r="W222" s="81"/>
    </row>
    <row r="223" spans="11:23" x14ac:dyDescent="0.25">
      <c r="K223" s="81"/>
      <c r="L223" s="81"/>
      <c r="M223" s="81"/>
      <c r="N223" s="81"/>
      <c r="O223" s="81"/>
      <c r="P223" s="81"/>
      <c r="Q223" s="81"/>
      <c r="R223" s="81"/>
      <c r="S223" s="81"/>
      <c r="T223" s="81"/>
      <c r="U223" s="81"/>
      <c r="V223" s="81"/>
      <c r="W223" s="81"/>
    </row>
    <row r="224" spans="11:23" x14ac:dyDescent="0.25">
      <c r="K224" s="81"/>
      <c r="L224" s="81"/>
      <c r="M224" s="81"/>
      <c r="N224" s="81"/>
      <c r="O224" s="81"/>
      <c r="P224" s="81"/>
      <c r="Q224" s="81"/>
      <c r="R224" s="81"/>
      <c r="S224" s="81"/>
      <c r="T224" s="81"/>
      <c r="U224" s="81"/>
      <c r="V224" s="81"/>
      <c r="W224" s="81"/>
    </row>
    <row r="225" spans="11:23" x14ac:dyDescent="0.25">
      <c r="K225" s="81"/>
      <c r="L225" s="81"/>
      <c r="M225" s="81"/>
      <c r="N225" s="81"/>
      <c r="O225" s="81"/>
      <c r="P225" s="81"/>
      <c r="Q225" s="81"/>
      <c r="R225" s="81"/>
      <c r="S225" s="81"/>
      <c r="T225" s="81"/>
      <c r="U225" s="81"/>
      <c r="V225" s="81"/>
      <c r="W225" s="81"/>
    </row>
    <row r="226" spans="11:23" x14ac:dyDescent="0.25">
      <c r="K226" s="81"/>
      <c r="L226" s="81"/>
      <c r="M226" s="81"/>
      <c r="N226" s="81"/>
      <c r="O226" s="81"/>
      <c r="P226" s="81"/>
      <c r="Q226" s="81"/>
      <c r="R226" s="81"/>
      <c r="S226" s="81"/>
      <c r="T226" s="81"/>
      <c r="U226" s="81"/>
      <c r="V226" s="81"/>
      <c r="W226" s="81"/>
    </row>
    <row r="227" spans="11:23" x14ac:dyDescent="0.25">
      <c r="K227" s="81"/>
      <c r="L227" s="81"/>
      <c r="M227" s="81"/>
      <c r="N227" s="81"/>
      <c r="O227" s="81"/>
      <c r="P227" s="81"/>
      <c r="Q227" s="81"/>
      <c r="R227" s="81"/>
      <c r="S227" s="81"/>
      <c r="T227" s="81"/>
      <c r="U227" s="81"/>
      <c r="V227" s="81"/>
      <c r="W227" s="81"/>
    </row>
    <row r="228" spans="11:23" x14ac:dyDescent="0.25">
      <c r="K228" s="81"/>
      <c r="L228" s="81"/>
      <c r="M228" s="81"/>
      <c r="N228" s="81"/>
      <c r="O228" s="81"/>
      <c r="P228" s="81"/>
      <c r="Q228" s="81"/>
      <c r="R228" s="81"/>
      <c r="S228" s="81"/>
      <c r="T228" s="81"/>
      <c r="U228" s="81"/>
      <c r="V228" s="81"/>
      <c r="W228" s="81"/>
    </row>
    <row r="229" spans="11:23" x14ac:dyDescent="0.25">
      <c r="K229" s="81"/>
      <c r="L229" s="81"/>
      <c r="M229" s="81"/>
      <c r="N229" s="81"/>
      <c r="O229" s="81"/>
      <c r="P229" s="81"/>
      <c r="Q229" s="81"/>
      <c r="R229" s="81"/>
      <c r="S229" s="81"/>
      <c r="T229" s="81"/>
      <c r="U229" s="81"/>
      <c r="V229" s="81"/>
      <c r="W229" s="81"/>
    </row>
    <row r="230" spans="11:23" x14ac:dyDescent="0.25">
      <c r="K230" s="81"/>
      <c r="L230" s="81"/>
      <c r="M230" s="81"/>
      <c r="N230" s="81"/>
      <c r="O230" s="81"/>
      <c r="P230" s="81"/>
      <c r="Q230" s="81"/>
      <c r="R230" s="81"/>
      <c r="S230" s="81"/>
      <c r="T230" s="81"/>
      <c r="U230" s="81"/>
      <c r="V230" s="81"/>
      <c r="W230" s="81"/>
    </row>
    <row r="231" spans="11:23" x14ac:dyDescent="0.25">
      <c r="K231" s="81"/>
      <c r="L231" s="81"/>
      <c r="M231" s="81"/>
      <c r="N231" s="81"/>
      <c r="O231" s="81"/>
      <c r="P231" s="81"/>
      <c r="Q231" s="81"/>
      <c r="R231" s="81"/>
      <c r="S231" s="81"/>
      <c r="T231" s="81"/>
      <c r="U231" s="81"/>
      <c r="V231" s="81"/>
      <c r="W231" s="81"/>
    </row>
    <row r="232" spans="11:23" x14ac:dyDescent="0.25">
      <c r="K232" s="81"/>
      <c r="L232" s="81"/>
      <c r="M232" s="81"/>
      <c r="N232" s="81"/>
      <c r="O232" s="81"/>
      <c r="P232" s="81"/>
      <c r="Q232" s="81"/>
      <c r="R232" s="81"/>
      <c r="S232" s="81"/>
      <c r="T232" s="81"/>
      <c r="U232" s="81"/>
      <c r="V232" s="81"/>
      <c r="W232" s="81"/>
    </row>
    <row r="233" spans="11:23" x14ac:dyDescent="0.25">
      <c r="K233" s="81"/>
      <c r="L233" s="81"/>
      <c r="M233" s="81"/>
      <c r="N233" s="81"/>
      <c r="O233" s="81"/>
      <c r="P233" s="81"/>
      <c r="Q233" s="81"/>
      <c r="R233" s="81"/>
      <c r="S233" s="81"/>
      <c r="T233" s="81"/>
      <c r="U233" s="81"/>
      <c r="V233" s="81"/>
      <c r="W233" s="81"/>
    </row>
    <row r="234" spans="11:23" x14ac:dyDescent="0.25">
      <c r="K234" s="81"/>
      <c r="L234" s="81"/>
      <c r="M234" s="81"/>
      <c r="N234" s="81"/>
      <c r="O234" s="81"/>
      <c r="P234" s="81"/>
      <c r="Q234" s="81"/>
      <c r="R234" s="81"/>
      <c r="S234" s="81"/>
      <c r="T234" s="81"/>
      <c r="U234" s="81"/>
      <c r="V234" s="81"/>
      <c r="W234" s="81"/>
    </row>
    <row r="235" spans="11:23" x14ac:dyDescent="0.25">
      <c r="K235" s="81"/>
      <c r="L235" s="81"/>
      <c r="M235" s="81"/>
      <c r="N235" s="81"/>
      <c r="O235" s="81"/>
      <c r="P235" s="81"/>
      <c r="Q235" s="81"/>
      <c r="R235" s="81"/>
      <c r="S235" s="81"/>
      <c r="T235" s="81"/>
      <c r="U235" s="81"/>
      <c r="V235" s="81"/>
      <c r="W235" s="81"/>
    </row>
    <row r="236" spans="11:23" x14ac:dyDescent="0.25">
      <c r="K236" s="81"/>
      <c r="L236" s="81"/>
      <c r="M236" s="81"/>
      <c r="N236" s="81"/>
      <c r="O236" s="81"/>
      <c r="P236" s="81"/>
      <c r="Q236" s="81"/>
      <c r="R236" s="81"/>
      <c r="S236" s="81"/>
      <c r="T236" s="81"/>
      <c r="U236" s="81"/>
      <c r="V236" s="81"/>
      <c r="W236" s="81"/>
    </row>
    <row r="237" spans="11:23" x14ac:dyDescent="0.25">
      <c r="K237" s="81"/>
      <c r="L237" s="81"/>
      <c r="M237" s="81"/>
      <c r="N237" s="81"/>
      <c r="O237" s="81"/>
      <c r="P237" s="81"/>
      <c r="Q237" s="81"/>
      <c r="R237" s="81"/>
      <c r="S237" s="81"/>
      <c r="T237" s="81"/>
      <c r="U237" s="81"/>
      <c r="V237" s="81"/>
      <c r="W237" s="81"/>
    </row>
    <row r="238" spans="11:23" x14ac:dyDescent="0.25">
      <c r="K238" s="81"/>
      <c r="L238" s="81"/>
      <c r="M238" s="81"/>
      <c r="N238" s="81"/>
      <c r="O238" s="81"/>
      <c r="P238" s="81"/>
      <c r="Q238" s="81"/>
      <c r="R238" s="81"/>
      <c r="S238" s="81"/>
      <c r="T238" s="81"/>
      <c r="U238" s="81"/>
      <c r="V238" s="81"/>
      <c r="W238" s="81"/>
    </row>
    <row r="239" spans="11:23" x14ac:dyDescent="0.25">
      <c r="K239" s="81"/>
      <c r="L239" s="81"/>
      <c r="M239" s="81"/>
      <c r="N239" s="81"/>
      <c r="O239" s="81"/>
      <c r="P239" s="81"/>
      <c r="Q239" s="81"/>
      <c r="R239" s="81"/>
      <c r="S239" s="81"/>
      <c r="T239" s="81"/>
      <c r="U239" s="81"/>
      <c r="V239" s="81"/>
      <c r="W239" s="81"/>
    </row>
    <row r="240" spans="11:23" x14ac:dyDescent="0.25">
      <c r="K240" s="81"/>
      <c r="L240" s="81"/>
      <c r="M240" s="81"/>
      <c r="N240" s="81"/>
      <c r="O240" s="81"/>
      <c r="P240" s="81"/>
      <c r="Q240" s="81"/>
      <c r="R240" s="81"/>
      <c r="S240" s="81"/>
      <c r="T240" s="81"/>
      <c r="U240" s="81"/>
      <c r="V240" s="81"/>
      <c r="W240" s="81"/>
    </row>
    <row r="241" spans="11:23" x14ac:dyDescent="0.25">
      <c r="K241" s="81"/>
      <c r="L241" s="81"/>
      <c r="M241" s="81"/>
      <c r="N241" s="81"/>
      <c r="O241" s="81"/>
      <c r="P241" s="81"/>
      <c r="Q241" s="81"/>
      <c r="R241" s="81"/>
      <c r="S241" s="81"/>
      <c r="T241" s="81"/>
      <c r="U241" s="81"/>
      <c r="V241" s="81"/>
      <c r="W241" s="81"/>
    </row>
    <row r="242" spans="11:23" x14ac:dyDescent="0.25">
      <c r="K242" s="81"/>
      <c r="L242" s="81"/>
      <c r="M242" s="81"/>
      <c r="N242" s="81"/>
      <c r="O242" s="81"/>
      <c r="P242" s="81"/>
      <c r="Q242" s="81"/>
      <c r="R242" s="81"/>
      <c r="S242" s="81"/>
      <c r="T242" s="81"/>
      <c r="U242" s="81"/>
      <c r="V242" s="81"/>
      <c r="W242" s="81"/>
    </row>
    <row r="243" spans="11:23" x14ac:dyDescent="0.25">
      <c r="K243" s="81"/>
      <c r="L243" s="81"/>
      <c r="M243" s="81"/>
      <c r="N243" s="81"/>
      <c r="O243" s="81"/>
      <c r="P243" s="81"/>
      <c r="Q243" s="81"/>
      <c r="R243" s="81"/>
      <c r="S243" s="81"/>
      <c r="T243" s="81"/>
      <c r="U243" s="81"/>
      <c r="V243" s="81"/>
      <c r="W243" s="81"/>
    </row>
    <row r="244" spans="11:23" x14ac:dyDescent="0.25">
      <c r="K244" s="81"/>
      <c r="L244" s="81"/>
      <c r="M244" s="81"/>
      <c r="N244" s="81"/>
      <c r="O244" s="81"/>
      <c r="P244" s="81"/>
      <c r="Q244" s="81"/>
      <c r="R244" s="81"/>
      <c r="S244" s="81"/>
      <c r="T244" s="81"/>
      <c r="U244" s="81"/>
      <c r="V244" s="81"/>
      <c r="W244" s="81"/>
    </row>
    <row r="245" spans="11:23" x14ac:dyDescent="0.25">
      <c r="K245" s="81"/>
      <c r="L245" s="81"/>
      <c r="M245" s="81"/>
      <c r="N245" s="81"/>
      <c r="O245" s="81"/>
      <c r="P245" s="81"/>
      <c r="Q245" s="81"/>
      <c r="R245" s="81"/>
      <c r="S245" s="81"/>
      <c r="T245" s="81"/>
      <c r="U245" s="81"/>
      <c r="V245" s="81"/>
      <c r="W245" s="81"/>
    </row>
    <row r="246" spans="11:23" x14ac:dyDescent="0.25">
      <c r="K246" s="81"/>
      <c r="L246" s="81"/>
      <c r="M246" s="81"/>
      <c r="N246" s="81"/>
      <c r="O246" s="81"/>
      <c r="P246" s="81"/>
      <c r="Q246" s="81"/>
      <c r="R246" s="81"/>
      <c r="S246" s="81"/>
      <c r="T246" s="81"/>
      <c r="U246" s="81"/>
      <c r="V246" s="81"/>
      <c r="W246" s="81"/>
    </row>
    <row r="247" spans="11:23" x14ac:dyDescent="0.25">
      <c r="K247" s="81"/>
      <c r="L247" s="81"/>
      <c r="M247" s="81"/>
      <c r="N247" s="81"/>
      <c r="O247" s="81"/>
      <c r="P247" s="81"/>
      <c r="Q247" s="81"/>
      <c r="R247" s="81"/>
      <c r="S247" s="81"/>
      <c r="T247" s="81"/>
      <c r="U247" s="81"/>
      <c r="V247" s="81"/>
      <c r="W247" s="81"/>
    </row>
    <row r="248" spans="11:23" x14ac:dyDescent="0.25">
      <c r="K248" s="81"/>
      <c r="L248" s="81"/>
      <c r="M248" s="81"/>
      <c r="N248" s="81"/>
      <c r="O248" s="81"/>
      <c r="P248" s="81"/>
      <c r="Q248" s="81"/>
      <c r="R248" s="81"/>
      <c r="S248" s="81"/>
      <c r="T248" s="81"/>
      <c r="U248" s="81"/>
      <c r="V248" s="81"/>
      <c r="W248" s="81"/>
    </row>
    <row r="249" spans="11:23" x14ac:dyDescent="0.25">
      <c r="K249" s="81"/>
      <c r="L249" s="81"/>
      <c r="M249" s="81"/>
      <c r="N249" s="81"/>
      <c r="O249" s="81"/>
      <c r="P249" s="81"/>
      <c r="Q249" s="81"/>
      <c r="R249" s="81"/>
      <c r="S249" s="81"/>
      <c r="T249" s="81"/>
      <c r="U249" s="81"/>
      <c r="V249" s="81"/>
      <c r="W249" s="81"/>
    </row>
    <row r="250" spans="11:23" x14ac:dyDescent="0.25">
      <c r="K250" s="81"/>
      <c r="L250" s="81"/>
      <c r="M250" s="81"/>
      <c r="N250" s="81"/>
      <c r="O250" s="81"/>
      <c r="P250" s="81"/>
      <c r="Q250" s="81"/>
      <c r="R250" s="81"/>
      <c r="S250" s="81"/>
      <c r="T250" s="81"/>
      <c r="U250" s="81"/>
      <c r="V250" s="81"/>
      <c r="W250" s="81"/>
    </row>
    <row r="251" spans="11:23" x14ac:dyDescent="0.25">
      <c r="K251" s="81"/>
      <c r="L251" s="81"/>
      <c r="M251" s="81"/>
      <c r="N251" s="81"/>
      <c r="O251" s="81"/>
      <c r="P251" s="81"/>
      <c r="Q251" s="81"/>
      <c r="R251" s="81"/>
      <c r="S251" s="81"/>
      <c r="T251" s="81"/>
      <c r="U251" s="81"/>
      <c r="V251" s="81"/>
      <c r="W251" s="81"/>
    </row>
    <row r="252" spans="11:23" x14ac:dyDescent="0.25">
      <c r="K252" s="81"/>
      <c r="L252" s="81"/>
      <c r="M252" s="81"/>
      <c r="N252" s="81"/>
      <c r="O252" s="81"/>
      <c r="P252" s="81"/>
      <c r="Q252" s="81"/>
      <c r="R252" s="81"/>
      <c r="S252" s="81"/>
      <c r="T252" s="81"/>
      <c r="U252" s="81"/>
      <c r="V252" s="81"/>
      <c r="W252" s="81"/>
    </row>
    <row r="253" spans="11:23" x14ac:dyDescent="0.25">
      <c r="K253" s="81"/>
      <c r="L253" s="81"/>
      <c r="M253" s="81"/>
      <c r="N253" s="81"/>
      <c r="O253" s="81"/>
      <c r="P253" s="81"/>
      <c r="Q253" s="81"/>
      <c r="R253" s="81"/>
      <c r="S253" s="81"/>
      <c r="T253" s="81"/>
      <c r="U253" s="81"/>
      <c r="V253" s="81"/>
      <c r="W253" s="81"/>
    </row>
    <row r="254" spans="11:23" x14ac:dyDescent="0.25">
      <c r="K254" s="81"/>
      <c r="L254" s="81"/>
      <c r="M254" s="81"/>
      <c r="N254" s="81"/>
      <c r="O254" s="81"/>
      <c r="P254" s="81"/>
      <c r="Q254" s="81"/>
      <c r="R254" s="81"/>
      <c r="S254" s="81"/>
      <c r="T254" s="81"/>
      <c r="U254" s="81"/>
      <c r="V254" s="81"/>
      <c r="W254" s="81"/>
    </row>
    <row r="255" spans="11:23" x14ac:dyDescent="0.25">
      <c r="K255" s="81"/>
      <c r="L255" s="81"/>
      <c r="M255" s="81"/>
      <c r="N255" s="81"/>
      <c r="O255" s="81"/>
      <c r="P255" s="81"/>
      <c r="Q255" s="81"/>
      <c r="R255" s="81"/>
      <c r="S255" s="81"/>
      <c r="T255" s="81"/>
      <c r="U255" s="81"/>
      <c r="V255" s="81"/>
      <c r="W255" s="81"/>
    </row>
    <row r="256" spans="11:23" x14ac:dyDescent="0.25">
      <c r="K256" s="81"/>
      <c r="L256" s="81"/>
      <c r="M256" s="81"/>
      <c r="N256" s="81"/>
      <c r="O256" s="81"/>
      <c r="P256" s="81"/>
      <c r="Q256" s="81"/>
      <c r="R256" s="81"/>
      <c r="S256" s="81"/>
      <c r="T256" s="81"/>
      <c r="U256" s="81"/>
      <c r="V256" s="81"/>
      <c r="W256" s="81"/>
    </row>
    <row r="257" spans="11:23" x14ac:dyDescent="0.25">
      <c r="K257" s="81"/>
      <c r="L257" s="81"/>
      <c r="M257" s="81"/>
      <c r="N257" s="81"/>
      <c r="O257" s="81"/>
      <c r="P257" s="81"/>
      <c r="Q257" s="81"/>
      <c r="R257" s="81"/>
      <c r="S257" s="81"/>
      <c r="T257" s="81"/>
      <c r="U257" s="81"/>
      <c r="V257" s="81"/>
      <c r="W257" s="81"/>
    </row>
    <row r="258" spans="11:23" x14ac:dyDescent="0.25">
      <c r="K258" s="81"/>
      <c r="L258" s="81"/>
      <c r="M258" s="81"/>
      <c r="N258" s="81"/>
      <c r="O258" s="81"/>
      <c r="P258" s="81"/>
      <c r="Q258" s="81"/>
      <c r="R258" s="81"/>
      <c r="S258" s="81"/>
      <c r="T258" s="81"/>
      <c r="U258" s="81"/>
      <c r="V258" s="81"/>
      <c r="W258" s="81"/>
    </row>
    <row r="259" spans="11:23" x14ac:dyDescent="0.25">
      <c r="K259" s="81"/>
      <c r="L259" s="81"/>
      <c r="M259" s="81"/>
      <c r="N259" s="81"/>
      <c r="O259" s="81"/>
      <c r="P259" s="81"/>
      <c r="Q259" s="81"/>
      <c r="R259" s="81"/>
      <c r="S259" s="81"/>
      <c r="T259" s="81"/>
      <c r="U259" s="81"/>
      <c r="V259" s="81"/>
      <c r="W259" s="81"/>
    </row>
    <row r="260" spans="11:23" x14ac:dyDescent="0.25">
      <c r="K260" s="81"/>
      <c r="L260" s="81"/>
      <c r="M260" s="81"/>
      <c r="N260" s="81"/>
      <c r="O260" s="81"/>
      <c r="P260" s="81"/>
      <c r="Q260" s="81"/>
      <c r="R260" s="81"/>
      <c r="S260" s="81"/>
      <c r="T260" s="81"/>
      <c r="U260" s="81"/>
      <c r="V260" s="81"/>
      <c r="W260" s="81"/>
    </row>
    <row r="261" spans="11:23" x14ac:dyDescent="0.25">
      <c r="K261" s="81"/>
      <c r="L261" s="81"/>
      <c r="M261" s="81"/>
      <c r="N261" s="81"/>
      <c r="O261" s="81"/>
      <c r="P261" s="81"/>
      <c r="Q261" s="81"/>
      <c r="R261" s="81"/>
      <c r="S261" s="81"/>
      <c r="T261" s="81"/>
      <c r="U261" s="81"/>
      <c r="V261" s="81"/>
      <c r="W261" s="81"/>
    </row>
    <row r="262" spans="11:23" x14ac:dyDescent="0.25">
      <c r="K262" s="81"/>
      <c r="L262" s="81"/>
      <c r="M262" s="81"/>
      <c r="N262" s="81"/>
      <c r="O262" s="81"/>
      <c r="P262" s="81"/>
      <c r="Q262" s="81"/>
      <c r="R262" s="81"/>
      <c r="S262" s="81"/>
      <c r="T262" s="81"/>
      <c r="U262" s="81"/>
      <c r="V262" s="81"/>
      <c r="W262" s="81"/>
    </row>
    <row r="263" spans="11:23" x14ac:dyDescent="0.25">
      <c r="K263" s="81"/>
      <c r="L263" s="81"/>
      <c r="M263" s="81"/>
      <c r="N263" s="81"/>
      <c r="O263" s="81"/>
      <c r="P263" s="81"/>
      <c r="Q263" s="81"/>
      <c r="R263" s="81"/>
      <c r="S263" s="81"/>
      <c r="T263" s="81"/>
      <c r="U263" s="81"/>
      <c r="V263" s="81"/>
      <c r="W263" s="81"/>
    </row>
    <row r="264" spans="11:23" x14ac:dyDescent="0.25">
      <c r="K264" s="81"/>
      <c r="L264" s="81"/>
      <c r="M264" s="81"/>
      <c r="N264" s="81"/>
      <c r="O264" s="81"/>
      <c r="P264" s="81"/>
      <c r="Q264" s="81"/>
      <c r="R264" s="81"/>
      <c r="S264" s="81"/>
      <c r="T264" s="81"/>
      <c r="U264" s="81"/>
      <c r="V264" s="81"/>
      <c r="W264" s="81"/>
    </row>
    <row r="265" spans="11:23" x14ac:dyDescent="0.25">
      <c r="K265" s="81"/>
      <c r="L265" s="81"/>
      <c r="M265" s="81"/>
      <c r="N265" s="81"/>
      <c r="O265" s="81"/>
      <c r="P265" s="81"/>
      <c r="Q265" s="81"/>
      <c r="R265" s="81"/>
      <c r="S265" s="81"/>
      <c r="T265" s="81"/>
      <c r="U265" s="81"/>
      <c r="V265" s="81"/>
      <c r="W265" s="81"/>
    </row>
    <row r="266" spans="11:23" x14ac:dyDescent="0.25">
      <c r="K266" s="81"/>
      <c r="L266" s="81"/>
      <c r="M266" s="81"/>
      <c r="N266" s="81"/>
      <c r="O266" s="81"/>
      <c r="P266" s="81"/>
      <c r="Q266" s="81"/>
      <c r="R266" s="81"/>
      <c r="S266" s="81"/>
      <c r="T266" s="81"/>
      <c r="U266" s="81"/>
      <c r="V266" s="81"/>
      <c r="W266" s="81"/>
    </row>
    <row r="267" spans="11:23" x14ac:dyDescent="0.25">
      <c r="K267" s="81"/>
      <c r="L267" s="81"/>
      <c r="M267" s="81"/>
      <c r="N267" s="81"/>
      <c r="O267" s="81"/>
      <c r="P267" s="81"/>
      <c r="Q267" s="81"/>
      <c r="R267" s="81"/>
      <c r="S267" s="81"/>
      <c r="T267" s="81"/>
      <c r="U267" s="81"/>
      <c r="V267" s="81"/>
      <c r="W267" s="81"/>
    </row>
    <row r="268" spans="11:23" x14ac:dyDescent="0.25">
      <c r="K268" s="81"/>
      <c r="L268" s="81"/>
      <c r="M268" s="81"/>
      <c r="N268" s="81"/>
      <c r="O268" s="81"/>
      <c r="P268" s="81"/>
      <c r="Q268" s="81"/>
      <c r="R268" s="81"/>
      <c r="S268" s="81"/>
      <c r="T268" s="81"/>
      <c r="U268" s="81"/>
      <c r="V268" s="81"/>
      <c r="W268" s="81"/>
    </row>
    <row r="269" spans="11:23" x14ac:dyDescent="0.25">
      <c r="K269" s="81"/>
      <c r="L269" s="81"/>
      <c r="M269" s="81"/>
      <c r="N269" s="81"/>
      <c r="O269" s="81"/>
      <c r="P269" s="81"/>
      <c r="Q269" s="81"/>
      <c r="R269" s="81"/>
      <c r="S269" s="81"/>
      <c r="T269" s="81"/>
      <c r="U269" s="81"/>
      <c r="V269" s="81"/>
      <c r="W269" s="81"/>
    </row>
    <row r="270" spans="11:23" x14ac:dyDescent="0.25">
      <c r="K270" s="81"/>
      <c r="L270" s="81"/>
      <c r="M270" s="81"/>
      <c r="N270" s="81"/>
      <c r="O270" s="81"/>
      <c r="P270" s="81"/>
      <c r="Q270" s="81"/>
      <c r="R270" s="81"/>
      <c r="S270" s="81"/>
      <c r="T270" s="81"/>
      <c r="U270" s="81"/>
      <c r="V270" s="81"/>
      <c r="W270" s="81"/>
    </row>
    <row r="271" spans="11:23" x14ac:dyDescent="0.25">
      <c r="K271" s="81"/>
      <c r="L271" s="81"/>
      <c r="M271" s="81"/>
      <c r="N271" s="81"/>
      <c r="O271" s="81"/>
      <c r="P271" s="81"/>
      <c r="Q271" s="81"/>
      <c r="R271" s="81"/>
      <c r="S271" s="81"/>
      <c r="T271" s="81"/>
      <c r="U271" s="81"/>
      <c r="V271" s="81"/>
      <c r="W271" s="81"/>
    </row>
    <row r="272" spans="11:23" x14ac:dyDescent="0.25">
      <c r="K272" s="81"/>
      <c r="L272" s="81"/>
      <c r="M272" s="81"/>
      <c r="N272" s="81"/>
      <c r="O272" s="81"/>
      <c r="P272" s="81"/>
      <c r="Q272" s="81"/>
      <c r="R272" s="81"/>
      <c r="S272" s="81"/>
      <c r="T272" s="81"/>
      <c r="U272" s="81"/>
      <c r="V272" s="81"/>
      <c r="W272" s="81"/>
    </row>
    <row r="273" spans="11:23" x14ac:dyDescent="0.25">
      <c r="K273" s="81"/>
      <c r="L273" s="81"/>
      <c r="M273" s="81"/>
      <c r="N273" s="81"/>
      <c r="O273" s="81"/>
      <c r="P273" s="81"/>
      <c r="Q273" s="81"/>
      <c r="R273" s="81"/>
      <c r="S273" s="81"/>
      <c r="T273" s="81"/>
      <c r="U273" s="81"/>
      <c r="V273" s="81"/>
      <c r="W273" s="81"/>
    </row>
    <row r="274" spans="11:23" x14ac:dyDescent="0.25">
      <c r="K274" s="81"/>
      <c r="L274" s="81"/>
      <c r="M274" s="81"/>
      <c r="N274" s="81"/>
      <c r="O274" s="81"/>
      <c r="P274" s="81"/>
      <c r="Q274" s="81"/>
      <c r="R274" s="81"/>
      <c r="S274" s="81"/>
      <c r="T274" s="81"/>
      <c r="U274" s="81"/>
      <c r="V274" s="81"/>
      <c r="W274" s="81"/>
    </row>
    <row r="275" spans="11:23" x14ac:dyDescent="0.25">
      <c r="K275" s="81"/>
      <c r="L275" s="81"/>
      <c r="M275" s="81"/>
      <c r="N275" s="81"/>
      <c r="O275" s="81"/>
      <c r="P275" s="81"/>
      <c r="Q275" s="81"/>
      <c r="R275" s="81"/>
      <c r="S275" s="81"/>
      <c r="T275" s="81"/>
      <c r="U275" s="81"/>
      <c r="V275" s="81"/>
      <c r="W275" s="81"/>
    </row>
    <row r="276" spans="11:23" x14ac:dyDescent="0.25">
      <c r="K276" s="81"/>
      <c r="L276" s="81"/>
      <c r="M276" s="81"/>
      <c r="N276" s="81"/>
      <c r="O276" s="81"/>
      <c r="P276" s="81"/>
      <c r="Q276" s="81"/>
      <c r="R276" s="81"/>
      <c r="S276" s="81"/>
      <c r="T276" s="81"/>
      <c r="U276" s="81"/>
      <c r="V276" s="81"/>
      <c r="W276" s="81"/>
    </row>
    <row r="277" spans="11:23" x14ac:dyDescent="0.25">
      <c r="K277" s="81"/>
      <c r="L277" s="81"/>
      <c r="M277" s="81"/>
      <c r="N277" s="81"/>
      <c r="O277" s="81"/>
      <c r="P277" s="81"/>
      <c r="Q277" s="81"/>
      <c r="R277" s="81"/>
      <c r="S277" s="81"/>
      <c r="T277" s="81"/>
      <c r="U277" s="81"/>
      <c r="V277" s="81"/>
      <c r="W277" s="81"/>
    </row>
    <row r="278" spans="11:23" x14ac:dyDescent="0.25">
      <c r="K278" s="81"/>
      <c r="L278" s="81"/>
      <c r="M278" s="81"/>
      <c r="N278" s="81"/>
      <c r="O278" s="81"/>
      <c r="P278" s="81"/>
      <c r="Q278" s="81"/>
      <c r="R278" s="81"/>
      <c r="S278" s="81"/>
      <c r="T278" s="81"/>
      <c r="U278" s="81"/>
      <c r="V278" s="81"/>
      <c r="W278" s="81"/>
    </row>
    <row r="279" spans="11:23" x14ac:dyDescent="0.25">
      <c r="K279" s="81"/>
      <c r="L279" s="81"/>
      <c r="M279" s="81"/>
      <c r="N279" s="81"/>
      <c r="O279" s="81"/>
      <c r="P279" s="81"/>
      <c r="Q279" s="81"/>
      <c r="R279" s="81"/>
      <c r="S279" s="81"/>
      <c r="T279" s="81"/>
      <c r="U279" s="81"/>
      <c r="V279" s="81"/>
      <c r="W279" s="81"/>
    </row>
    <row r="280" spans="11:23" x14ac:dyDescent="0.25">
      <c r="K280" s="81"/>
      <c r="L280" s="81"/>
      <c r="M280" s="81"/>
      <c r="N280" s="81"/>
      <c r="O280" s="81"/>
      <c r="P280" s="81"/>
      <c r="Q280" s="81"/>
      <c r="R280" s="81"/>
      <c r="S280" s="81"/>
      <c r="T280" s="81"/>
      <c r="U280" s="81"/>
      <c r="V280" s="81"/>
      <c r="W280" s="81"/>
    </row>
    <row r="281" spans="11:23" x14ac:dyDescent="0.25">
      <c r="K281" s="81"/>
      <c r="L281" s="81"/>
      <c r="M281" s="81"/>
      <c r="N281" s="81"/>
      <c r="O281" s="81"/>
      <c r="P281" s="81"/>
      <c r="Q281" s="81"/>
      <c r="R281" s="81"/>
      <c r="S281" s="81"/>
      <c r="T281" s="81"/>
      <c r="U281" s="81"/>
      <c r="V281" s="81"/>
      <c r="W281" s="81"/>
    </row>
    <row r="282" spans="11:23" x14ac:dyDescent="0.25">
      <c r="K282" s="81"/>
      <c r="L282" s="81"/>
      <c r="M282" s="81"/>
      <c r="N282" s="81"/>
      <c r="O282" s="81"/>
      <c r="P282" s="81"/>
      <c r="Q282" s="81"/>
      <c r="R282" s="81"/>
      <c r="S282" s="81"/>
      <c r="T282" s="81"/>
      <c r="U282" s="81"/>
      <c r="V282" s="81"/>
      <c r="W282" s="81"/>
    </row>
    <row r="283" spans="11:23" x14ac:dyDescent="0.25">
      <c r="K283" s="81"/>
      <c r="L283" s="81"/>
      <c r="M283" s="81"/>
      <c r="N283" s="81"/>
      <c r="O283" s="81"/>
      <c r="P283" s="81"/>
      <c r="Q283" s="81"/>
      <c r="R283" s="81"/>
      <c r="S283" s="81"/>
      <c r="T283" s="81"/>
      <c r="U283" s="81"/>
      <c r="V283" s="81"/>
      <c r="W283" s="81"/>
    </row>
    <row r="284" spans="11:23" x14ac:dyDescent="0.25">
      <c r="K284" s="81"/>
      <c r="L284" s="81"/>
      <c r="M284" s="81"/>
      <c r="N284" s="81"/>
      <c r="O284" s="81"/>
      <c r="P284" s="81"/>
      <c r="Q284" s="81"/>
      <c r="R284" s="81"/>
      <c r="S284" s="81"/>
      <c r="T284" s="81"/>
      <c r="U284" s="81"/>
      <c r="V284" s="81"/>
      <c r="W284" s="81"/>
    </row>
    <row r="285" spans="11:23" x14ac:dyDescent="0.25">
      <c r="K285" s="81"/>
      <c r="L285" s="81"/>
      <c r="M285" s="81"/>
      <c r="N285" s="81"/>
      <c r="O285" s="81"/>
      <c r="P285" s="81"/>
      <c r="Q285" s="81"/>
      <c r="R285" s="81"/>
      <c r="S285" s="81"/>
      <c r="T285" s="81"/>
      <c r="U285" s="81"/>
      <c r="V285" s="81"/>
      <c r="W285" s="81"/>
    </row>
    <row r="286" spans="11:23" x14ac:dyDescent="0.25">
      <c r="K286" s="81"/>
      <c r="L286" s="81"/>
      <c r="M286" s="81"/>
      <c r="N286" s="81"/>
      <c r="O286" s="81"/>
      <c r="P286" s="81"/>
      <c r="Q286" s="81"/>
      <c r="R286" s="81"/>
      <c r="S286" s="81"/>
      <c r="T286" s="81"/>
      <c r="U286" s="81"/>
      <c r="V286" s="81"/>
      <c r="W286" s="81"/>
    </row>
    <row r="287" spans="11:23" x14ac:dyDescent="0.25">
      <c r="K287" s="81"/>
      <c r="L287" s="81"/>
      <c r="M287" s="81"/>
      <c r="N287" s="81"/>
      <c r="O287" s="81"/>
      <c r="P287" s="81"/>
      <c r="Q287" s="81"/>
      <c r="R287" s="81"/>
      <c r="S287" s="81"/>
      <c r="T287" s="81"/>
      <c r="U287" s="81"/>
      <c r="V287" s="81"/>
      <c r="W287" s="81"/>
    </row>
    <row r="288" spans="11:23" x14ac:dyDescent="0.25">
      <c r="K288" s="81"/>
      <c r="L288" s="81"/>
      <c r="M288" s="81"/>
      <c r="N288" s="81"/>
      <c r="O288" s="81"/>
      <c r="P288" s="81"/>
      <c r="Q288" s="81"/>
      <c r="R288" s="81"/>
      <c r="S288" s="81"/>
      <c r="T288" s="81"/>
      <c r="U288" s="81"/>
      <c r="V288" s="81"/>
      <c r="W288" s="81"/>
    </row>
    <row r="289" spans="11:23" x14ac:dyDescent="0.25">
      <c r="K289" s="81"/>
      <c r="L289" s="81"/>
      <c r="M289" s="81"/>
      <c r="N289" s="81"/>
      <c r="O289" s="81"/>
      <c r="P289" s="81"/>
      <c r="Q289" s="81"/>
      <c r="R289" s="81"/>
      <c r="S289" s="81"/>
      <c r="T289" s="81"/>
      <c r="U289" s="81"/>
      <c r="V289" s="81"/>
      <c r="W289" s="81"/>
    </row>
    <row r="290" spans="11:23" x14ac:dyDescent="0.25">
      <c r="K290" s="81"/>
      <c r="L290" s="81"/>
      <c r="M290" s="81"/>
      <c r="N290" s="81"/>
      <c r="O290" s="81"/>
      <c r="P290" s="81"/>
      <c r="Q290" s="81"/>
      <c r="R290" s="81"/>
      <c r="S290" s="81"/>
      <c r="T290" s="81"/>
      <c r="U290" s="81"/>
      <c r="V290" s="81"/>
      <c r="W290" s="81"/>
    </row>
    <row r="291" spans="11:23" x14ac:dyDescent="0.25">
      <c r="K291" s="81"/>
      <c r="L291" s="81"/>
      <c r="M291" s="81"/>
      <c r="N291" s="81"/>
      <c r="O291" s="81"/>
      <c r="P291" s="81"/>
      <c r="Q291" s="81"/>
      <c r="R291" s="81"/>
      <c r="S291" s="81"/>
      <c r="T291" s="81"/>
      <c r="U291" s="81"/>
      <c r="V291" s="81"/>
      <c r="W291" s="81"/>
    </row>
    <row r="292" spans="11:23" x14ac:dyDescent="0.25">
      <c r="K292" s="81"/>
      <c r="L292" s="81"/>
      <c r="M292" s="81"/>
      <c r="N292" s="81"/>
      <c r="O292" s="81"/>
      <c r="P292" s="81"/>
      <c r="Q292" s="81"/>
      <c r="R292" s="81"/>
      <c r="S292" s="81"/>
      <c r="T292" s="81"/>
      <c r="U292" s="81"/>
      <c r="V292" s="81"/>
      <c r="W292" s="81"/>
    </row>
    <row r="293" spans="11:23" x14ac:dyDescent="0.25">
      <c r="K293" s="81"/>
      <c r="L293" s="81"/>
      <c r="M293" s="81"/>
      <c r="N293" s="81"/>
      <c r="O293" s="81"/>
      <c r="P293" s="81"/>
      <c r="Q293" s="81"/>
      <c r="R293" s="81"/>
      <c r="S293" s="81"/>
      <c r="T293" s="81"/>
      <c r="U293" s="81"/>
      <c r="V293" s="81"/>
      <c r="W293" s="81"/>
    </row>
    <row r="294" spans="11:23" x14ac:dyDescent="0.25">
      <c r="K294" s="81"/>
      <c r="L294" s="81"/>
      <c r="M294" s="81"/>
      <c r="N294" s="81"/>
      <c r="O294" s="81"/>
      <c r="P294" s="81"/>
      <c r="Q294" s="81"/>
      <c r="R294" s="81"/>
      <c r="S294" s="81"/>
      <c r="T294" s="81"/>
      <c r="U294" s="81"/>
      <c r="V294" s="81"/>
      <c r="W294" s="81"/>
    </row>
    <row r="295" spans="11:23" x14ac:dyDescent="0.25">
      <c r="K295" s="81"/>
      <c r="L295" s="81"/>
      <c r="M295" s="81"/>
      <c r="N295" s="81"/>
      <c r="O295" s="81"/>
      <c r="P295" s="81"/>
      <c r="Q295" s="81"/>
      <c r="R295" s="81"/>
      <c r="S295" s="81"/>
      <c r="T295" s="81"/>
      <c r="U295" s="81"/>
      <c r="V295" s="81"/>
      <c r="W295" s="81"/>
    </row>
    <row r="296" spans="11:23" x14ac:dyDescent="0.25">
      <c r="K296" s="81"/>
      <c r="L296" s="81"/>
      <c r="M296" s="81"/>
      <c r="N296" s="81"/>
      <c r="O296" s="81"/>
      <c r="P296" s="81"/>
      <c r="Q296" s="81"/>
      <c r="R296" s="81"/>
      <c r="S296" s="81"/>
      <c r="T296" s="81"/>
      <c r="U296" s="81"/>
      <c r="V296" s="81"/>
      <c r="W296" s="81"/>
    </row>
    <row r="297" spans="11:23" x14ac:dyDescent="0.25">
      <c r="K297" s="81"/>
      <c r="L297" s="81"/>
      <c r="M297" s="81"/>
      <c r="N297" s="81"/>
      <c r="O297" s="81"/>
      <c r="P297" s="81"/>
      <c r="Q297" s="81"/>
      <c r="R297" s="81"/>
      <c r="S297" s="81"/>
      <c r="T297" s="81"/>
      <c r="U297" s="81"/>
      <c r="V297" s="81"/>
      <c r="W297" s="81"/>
    </row>
    <row r="298" spans="11:23" x14ac:dyDescent="0.25">
      <c r="K298" s="81"/>
      <c r="L298" s="81"/>
      <c r="M298" s="81"/>
      <c r="N298" s="81"/>
      <c r="O298" s="81"/>
      <c r="P298" s="81"/>
      <c r="Q298" s="81"/>
      <c r="R298" s="81"/>
      <c r="S298" s="81"/>
      <c r="T298" s="81"/>
      <c r="U298" s="81"/>
      <c r="V298" s="81"/>
      <c r="W298" s="81"/>
    </row>
    <row r="299" spans="11:23" x14ac:dyDescent="0.25">
      <c r="K299" s="81"/>
      <c r="L299" s="81"/>
      <c r="M299" s="81"/>
      <c r="N299" s="81"/>
      <c r="O299" s="81"/>
      <c r="P299" s="81"/>
      <c r="Q299" s="81"/>
      <c r="R299" s="81"/>
      <c r="S299" s="81"/>
      <c r="T299" s="81"/>
      <c r="U299" s="81"/>
      <c r="V299" s="81"/>
      <c r="W299" s="81"/>
    </row>
    <row r="300" spans="11:23" x14ac:dyDescent="0.25">
      <c r="K300" s="81"/>
      <c r="L300" s="81"/>
      <c r="M300" s="81"/>
      <c r="N300" s="81"/>
      <c r="O300" s="81"/>
      <c r="P300" s="81"/>
      <c r="Q300" s="81"/>
      <c r="R300" s="81"/>
      <c r="S300" s="81"/>
      <c r="T300" s="81"/>
      <c r="U300" s="81"/>
      <c r="V300" s="81"/>
      <c r="W300" s="81"/>
    </row>
    <row r="301" spans="11:23" x14ac:dyDescent="0.25">
      <c r="K301" s="81"/>
      <c r="L301" s="81"/>
      <c r="M301" s="81"/>
      <c r="N301" s="81"/>
      <c r="O301" s="81"/>
      <c r="P301" s="81"/>
      <c r="Q301" s="81"/>
      <c r="R301" s="81"/>
      <c r="S301" s="81"/>
      <c r="T301" s="81"/>
      <c r="U301" s="81"/>
      <c r="V301" s="81"/>
      <c r="W301" s="81"/>
    </row>
    <row r="302" spans="11:23" x14ac:dyDescent="0.25">
      <c r="K302" s="81"/>
      <c r="L302" s="81"/>
      <c r="M302" s="81"/>
      <c r="N302" s="81"/>
      <c r="O302" s="81"/>
      <c r="P302" s="81"/>
      <c r="Q302" s="81"/>
      <c r="R302" s="81"/>
      <c r="S302" s="81"/>
      <c r="T302" s="81"/>
      <c r="U302" s="81"/>
      <c r="V302" s="81"/>
      <c r="W302" s="81"/>
    </row>
    <row r="303" spans="11:23" x14ac:dyDescent="0.25">
      <c r="K303" s="81"/>
      <c r="L303" s="81"/>
      <c r="M303" s="81"/>
      <c r="N303" s="81"/>
      <c r="O303" s="81"/>
      <c r="P303" s="81"/>
      <c r="Q303" s="81"/>
      <c r="R303" s="81"/>
      <c r="S303" s="81"/>
      <c r="T303" s="81"/>
      <c r="U303" s="81"/>
      <c r="V303" s="81"/>
      <c r="W303" s="81"/>
    </row>
    <row r="304" spans="11:23" x14ac:dyDescent="0.25">
      <c r="K304" s="81"/>
      <c r="L304" s="81"/>
      <c r="M304" s="81"/>
      <c r="N304" s="81"/>
      <c r="O304" s="81"/>
      <c r="P304" s="81"/>
      <c r="Q304" s="81"/>
      <c r="R304" s="81"/>
      <c r="S304" s="81"/>
      <c r="T304" s="81"/>
      <c r="U304" s="81"/>
      <c r="V304" s="81"/>
      <c r="W304" s="81"/>
    </row>
    <row r="305" spans="11:23" x14ac:dyDescent="0.25">
      <c r="K305" s="81"/>
      <c r="L305" s="81"/>
      <c r="M305" s="81"/>
      <c r="N305" s="81"/>
      <c r="O305" s="81"/>
      <c r="P305" s="81"/>
      <c r="Q305" s="81"/>
      <c r="R305" s="81"/>
      <c r="S305" s="81"/>
      <c r="T305" s="81"/>
      <c r="U305" s="81"/>
      <c r="V305" s="81"/>
      <c r="W305" s="81"/>
    </row>
    <row r="306" spans="11:23" x14ac:dyDescent="0.25">
      <c r="K306" s="81"/>
      <c r="L306" s="81"/>
      <c r="M306" s="81"/>
      <c r="N306" s="81"/>
      <c r="O306" s="81"/>
      <c r="P306" s="81"/>
      <c r="Q306" s="81"/>
      <c r="R306" s="81"/>
      <c r="S306" s="81"/>
      <c r="T306" s="81"/>
      <c r="U306" s="81"/>
      <c r="V306" s="81"/>
      <c r="W306" s="81"/>
    </row>
    <row r="307" spans="11:23" x14ac:dyDescent="0.25">
      <c r="K307" s="81"/>
      <c r="L307" s="81"/>
      <c r="M307" s="81"/>
      <c r="N307" s="81"/>
      <c r="O307" s="81"/>
      <c r="P307" s="81"/>
      <c r="Q307" s="81"/>
      <c r="R307" s="81"/>
      <c r="S307" s="81"/>
      <c r="T307" s="81"/>
      <c r="U307" s="81"/>
      <c r="V307" s="81"/>
      <c r="W307" s="81"/>
    </row>
    <row r="308" spans="11:23" x14ac:dyDescent="0.25">
      <c r="K308" s="81"/>
      <c r="L308" s="81"/>
      <c r="M308" s="81"/>
      <c r="N308" s="81"/>
      <c r="O308" s="81"/>
      <c r="P308" s="81"/>
      <c r="Q308" s="81"/>
      <c r="R308" s="81"/>
      <c r="S308" s="81"/>
      <c r="T308" s="81"/>
      <c r="U308" s="81"/>
      <c r="V308" s="81"/>
      <c r="W308" s="81"/>
    </row>
    <row r="309" spans="11:23" x14ac:dyDescent="0.25">
      <c r="K309" s="81"/>
      <c r="L309" s="81"/>
      <c r="M309" s="81"/>
      <c r="N309" s="81"/>
      <c r="O309" s="81"/>
      <c r="P309" s="81"/>
      <c r="Q309" s="81"/>
      <c r="R309" s="81"/>
      <c r="S309" s="81"/>
      <c r="T309" s="81"/>
      <c r="U309" s="81"/>
      <c r="V309" s="81"/>
      <c r="W309" s="81"/>
    </row>
    <row r="310" spans="11:23" x14ac:dyDescent="0.25">
      <c r="K310" s="81"/>
      <c r="L310" s="81"/>
      <c r="M310" s="81"/>
      <c r="N310" s="81"/>
      <c r="O310" s="81"/>
      <c r="P310" s="81"/>
      <c r="Q310" s="81"/>
      <c r="R310" s="81"/>
      <c r="S310" s="81"/>
      <c r="T310" s="81"/>
      <c r="U310" s="81"/>
      <c r="V310" s="81"/>
      <c r="W310" s="81"/>
    </row>
    <row r="311" spans="11:23" x14ac:dyDescent="0.25">
      <c r="K311" s="81"/>
      <c r="L311" s="81"/>
      <c r="M311" s="81"/>
      <c r="N311" s="81"/>
      <c r="O311" s="81"/>
      <c r="P311" s="81"/>
      <c r="Q311" s="81"/>
      <c r="R311" s="81"/>
      <c r="S311" s="81"/>
      <c r="T311" s="81"/>
      <c r="U311" s="81"/>
      <c r="V311" s="81"/>
      <c r="W311" s="81"/>
    </row>
    <row r="312" spans="11:23" x14ac:dyDescent="0.25">
      <c r="K312" s="81"/>
      <c r="L312" s="81"/>
      <c r="M312" s="81"/>
      <c r="N312" s="81"/>
      <c r="O312" s="81"/>
      <c r="P312" s="81"/>
      <c r="Q312" s="81"/>
      <c r="R312" s="81"/>
      <c r="S312" s="81"/>
      <c r="T312" s="81"/>
      <c r="U312" s="81"/>
      <c r="V312" s="81"/>
      <c r="W312" s="81"/>
    </row>
    <row r="313" spans="11:23" x14ac:dyDescent="0.25">
      <c r="K313" s="81"/>
      <c r="L313" s="81"/>
      <c r="M313" s="81"/>
      <c r="N313" s="81"/>
      <c r="O313" s="81"/>
      <c r="P313" s="81"/>
      <c r="Q313" s="81"/>
      <c r="R313" s="81"/>
      <c r="S313" s="81"/>
      <c r="T313" s="81"/>
      <c r="U313" s="81"/>
      <c r="V313" s="81"/>
      <c r="W313" s="81"/>
    </row>
    <row r="314" spans="11:23" x14ac:dyDescent="0.25">
      <c r="K314" s="81"/>
      <c r="L314" s="81"/>
      <c r="M314" s="81"/>
      <c r="N314" s="81"/>
      <c r="O314" s="81"/>
      <c r="P314" s="81"/>
      <c r="Q314" s="81"/>
      <c r="R314" s="81"/>
      <c r="S314" s="81"/>
      <c r="T314" s="81"/>
      <c r="U314" s="81"/>
      <c r="V314" s="81"/>
      <c r="W314" s="81"/>
    </row>
    <row r="315" spans="11:23" x14ac:dyDescent="0.25">
      <c r="K315" s="81"/>
      <c r="L315" s="81"/>
      <c r="M315" s="81"/>
      <c r="N315" s="81"/>
      <c r="O315" s="81"/>
      <c r="P315" s="81"/>
      <c r="Q315" s="81"/>
      <c r="R315" s="81"/>
      <c r="S315" s="81"/>
      <c r="T315" s="81"/>
      <c r="U315" s="81"/>
      <c r="V315" s="81"/>
      <c r="W315" s="81"/>
    </row>
    <row r="316" spans="11:23" x14ac:dyDescent="0.25">
      <c r="K316" s="81"/>
      <c r="L316" s="81"/>
      <c r="M316" s="81"/>
      <c r="N316" s="81"/>
      <c r="O316" s="81"/>
      <c r="P316" s="81"/>
      <c r="Q316" s="81"/>
      <c r="R316" s="81"/>
      <c r="S316" s="81"/>
      <c r="T316" s="81"/>
      <c r="U316" s="81"/>
      <c r="V316" s="81"/>
      <c r="W316" s="81"/>
    </row>
    <row r="317" spans="11:23" x14ac:dyDescent="0.25">
      <c r="K317" s="81"/>
      <c r="L317" s="81"/>
      <c r="M317" s="81"/>
      <c r="N317" s="81"/>
      <c r="O317" s="81"/>
      <c r="P317" s="81"/>
      <c r="Q317" s="81"/>
      <c r="R317" s="81"/>
      <c r="S317" s="81"/>
      <c r="T317" s="81"/>
      <c r="U317" s="81"/>
      <c r="V317" s="81"/>
      <c r="W317" s="81"/>
    </row>
    <row r="318" spans="11:23" x14ac:dyDescent="0.25">
      <c r="K318" s="81"/>
      <c r="L318" s="81"/>
      <c r="M318" s="81"/>
      <c r="N318" s="81"/>
      <c r="O318" s="81"/>
      <c r="P318" s="81"/>
      <c r="Q318" s="81"/>
      <c r="R318" s="81"/>
      <c r="S318" s="81"/>
      <c r="T318" s="81"/>
      <c r="U318" s="81"/>
      <c r="V318" s="81"/>
      <c r="W318" s="81"/>
    </row>
    <row r="319" spans="11:23" x14ac:dyDescent="0.25">
      <c r="K319" s="81"/>
      <c r="L319" s="81"/>
      <c r="M319" s="81"/>
      <c r="N319" s="81"/>
      <c r="O319" s="81"/>
      <c r="P319" s="81"/>
      <c r="Q319" s="81"/>
      <c r="R319" s="81"/>
      <c r="S319" s="81"/>
      <c r="T319" s="81"/>
      <c r="U319" s="81"/>
      <c r="V319" s="81"/>
      <c r="W319" s="81"/>
    </row>
    <row r="320" spans="11:23" x14ac:dyDescent="0.25">
      <c r="K320" s="81"/>
      <c r="L320" s="81"/>
      <c r="M320" s="81"/>
      <c r="N320" s="81"/>
      <c r="O320" s="81"/>
      <c r="P320" s="81"/>
      <c r="Q320" s="81"/>
      <c r="R320" s="81"/>
      <c r="S320" s="81"/>
      <c r="T320" s="81"/>
      <c r="U320" s="81"/>
      <c r="V320" s="81"/>
      <c r="W320" s="81"/>
    </row>
    <row r="321" spans="11:23" x14ac:dyDescent="0.25">
      <c r="K321" s="81"/>
      <c r="L321" s="81"/>
      <c r="M321" s="81"/>
      <c r="N321" s="81"/>
      <c r="O321" s="81"/>
      <c r="P321" s="81"/>
      <c r="Q321" s="81"/>
      <c r="R321" s="81"/>
      <c r="S321" s="81"/>
      <c r="T321" s="81"/>
      <c r="U321" s="81"/>
      <c r="V321" s="81"/>
      <c r="W321" s="81"/>
    </row>
    <row r="322" spans="11:23" x14ac:dyDescent="0.25">
      <c r="K322" s="81"/>
      <c r="L322" s="81"/>
      <c r="M322" s="81"/>
      <c r="N322" s="81"/>
      <c r="O322" s="81"/>
      <c r="P322" s="81"/>
      <c r="Q322" s="81"/>
      <c r="R322" s="81"/>
      <c r="S322" s="81"/>
      <c r="T322" s="81"/>
      <c r="U322" s="81"/>
      <c r="V322" s="81"/>
      <c r="W322" s="81"/>
    </row>
    <row r="323" spans="11:23" x14ac:dyDescent="0.25">
      <c r="K323" s="81"/>
      <c r="L323" s="81"/>
      <c r="M323" s="81"/>
      <c r="N323" s="81"/>
      <c r="O323" s="81"/>
      <c r="P323" s="81"/>
      <c r="Q323" s="81"/>
      <c r="R323" s="81"/>
      <c r="S323" s="81"/>
      <c r="T323" s="81"/>
      <c r="U323" s="81"/>
      <c r="V323" s="81"/>
      <c r="W323" s="81"/>
    </row>
    <row r="324" spans="11:23" x14ac:dyDescent="0.25">
      <c r="K324" s="81"/>
      <c r="L324" s="81"/>
      <c r="M324" s="81"/>
      <c r="N324" s="81"/>
      <c r="O324" s="81"/>
      <c r="P324" s="81"/>
      <c r="Q324" s="81"/>
      <c r="R324" s="81"/>
      <c r="S324" s="81"/>
      <c r="T324" s="81"/>
      <c r="U324" s="81"/>
      <c r="V324" s="81"/>
      <c r="W324" s="81"/>
    </row>
    <row r="325" spans="11:23" x14ac:dyDescent="0.25">
      <c r="K325" s="81"/>
      <c r="L325" s="81"/>
      <c r="M325" s="81"/>
      <c r="N325" s="81"/>
      <c r="O325" s="81"/>
      <c r="P325" s="81"/>
      <c r="Q325" s="81"/>
      <c r="R325" s="81"/>
      <c r="S325" s="81"/>
      <c r="T325" s="81"/>
      <c r="U325" s="81"/>
      <c r="V325" s="81"/>
      <c r="W325" s="81"/>
    </row>
    <row r="326" spans="11:23" x14ac:dyDescent="0.25">
      <c r="K326" s="81"/>
      <c r="L326" s="81"/>
      <c r="M326" s="81"/>
      <c r="N326" s="81"/>
      <c r="O326" s="81"/>
      <c r="P326" s="81"/>
      <c r="Q326" s="81"/>
      <c r="R326" s="81"/>
      <c r="S326" s="81"/>
      <c r="T326" s="81"/>
      <c r="U326" s="81"/>
      <c r="V326" s="81"/>
      <c r="W326" s="81"/>
    </row>
    <row r="327" spans="11:23" x14ac:dyDescent="0.25">
      <c r="K327" s="81"/>
      <c r="L327" s="81"/>
      <c r="M327" s="81"/>
      <c r="N327" s="81"/>
      <c r="O327" s="81"/>
      <c r="P327" s="81"/>
      <c r="Q327" s="81"/>
      <c r="R327" s="81"/>
      <c r="S327" s="81"/>
      <c r="T327" s="81"/>
      <c r="U327" s="81"/>
      <c r="V327" s="81"/>
      <c r="W327" s="81"/>
    </row>
    <row r="328" spans="11:23" x14ac:dyDescent="0.25">
      <c r="K328" s="81"/>
      <c r="L328" s="81"/>
      <c r="M328" s="81"/>
      <c r="N328" s="81"/>
      <c r="O328" s="81"/>
      <c r="P328" s="81"/>
      <c r="Q328" s="81"/>
      <c r="R328" s="81"/>
      <c r="S328" s="81"/>
      <c r="T328" s="81"/>
      <c r="U328" s="81"/>
      <c r="V328" s="81"/>
      <c r="W328" s="81"/>
    </row>
    <row r="329" spans="11:23" x14ac:dyDescent="0.25">
      <c r="K329" s="81"/>
      <c r="L329" s="81"/>
      <c r="M329" s="81"/>
      <c r="N329" s="81"/>
      <c r="O329" s="81"/>
      <c r="P329" s="81"/>
      <c r="Q329" s="81"/>
      <c r="R329" s="81"/>
      <c r="S329" s="81"/>
      <c r="T329" s="81"/>
      <c r="U329" s="81"/>
      <c r="V329" s="81"/>
      <c r="W329" s="81"/>
    </row>
    <row r="330" spans="11:23" x14ac:dyDescent="0.25">
      <c r="K330" s="81"/>
      <c r="L330" s="81"/>
      <c r="M330" s="81"/>
      <c r="N330" s="81"/>
      <c r="O330" s="81"/>
      <c r="P330" s="81"/>
      <c r="Q330" s="81"/>
      <c r="R330" s="81"/>
      <c r="S330" s="81"/>
      <c r="T330" s="81"/>
      <c r="U330" s="81"/>
      <c r="V330" s="81"/>
      <c r="W330" s="81"/>
    </row>
    <row r="331" spans="11:23" x14ac:dyDescent="0.25">
      <c r="K331" s="81"/>
      <c r="L331" s="81"/>
      <c r="M331" s="81"/>
      <c r="N331" s="81"/>
      <c r="O331" s="81"/>
      <c r="P331" s="81"/>
      <c r="Q331" s="81"/>
      <c r="R331" s="81"/>
      <c r="S331" s="81"/>
      <c r="T331" s="81"/>
      <c r="U331" s="81"/>
      <c r="V331" s="81"/>
      <c r="W331" s="81"/>
    </row>
    <row r="332" spans="11:23" x14ac:dyDescent="0.25">
      <c r="K332" s="81"/>
      <c r="L332" s="81"/>
      <c r="M332" s="81"/>
      <c r="N332" s="81"/>
      <c r="O332" s="81"/>
      <c r="P332" s="81"/>
      <c r="Q332" s="81"/>
      <c r="R332" s="81"/>
      <c r="S332" s="81"/>
      <c r="T332" s="81"/>
      <c r="U332" s="81"/>
      <c r="V332" s="81"/>
      <c r="W332" s="81"/>
    </row>
    <row r="333" spans="11:23" x14ac:dyDescent="0.25">
      <c r="K333" s="81"/>
      <c r="L333" s="81"/>
      <c r="M333" s="81"/>
      <c r="N333" s="81"/>
      <c r="O333" s="81"/>
      <c r="P333" s="81"/>
      <c r="Q333" s="81"/>
      <c r="R333" s="81"/>
      <c r="S333" s="81"/>
      <c r="T333" s="81"/>
      <c r="U333" s="81"/>
      <c r="V333" s="81"/>
      <c r="W333" s="81"/>
    </row>
    <row r="334" spans="11:23" x14ac:dyDescent="0.25">
      <c r="K334" s="81"/>
      <c r="L334" s="81"/>
      <c r="M334" s="81"/>
      <c r="N334" s="81"/>
      <c r="O334" s="81"/>
      <c r="P334" s="81"/>
      <c r="Q334" s="81"/>
      <c r="R334" s="81"/>
      <c r="S334" s="81"/>
      <c r="T334" s="81"/>
      <c r="U334" s="81"/>
      <c r="V334" s="81"/>
      <c r="W334" s="81"/>
    </row>
    <row r="335" spans="11:23" x14ac:dyDescent="0.25">
      <c r="K335" s="81"/>
      <c r="L335" s="81"/>
      <c r="M335" s="81"/>
      <c r="N335" s="81"/>
      <c r="O335" s="81"/>
      <c r="P335" s="81"/>
      <c r="Q335" s="81"/>
      <c r="R335" s="81"/>
      <c r="S335" s="81"/>
      <c r="T335" s="81"/>
      <c r="U335" s="81"/>
      <c r="V335" s="81"/>
      <c r="W335" s="81"/>
    </row>
    <row r="336" spans="11:23" x14ac:dyDescent="0.25">
      <c r="K336" s="81"/>
      <c r="L336" s="81"/>
      <c r="M336" s="81"/>
      <c r="N336" s="81"/>
      <c r="O336" s="81"/>
      <c r="P336" s="81"/>
      <c r="Q336" s="81"/>
      <c r="R336" s="81"/>
      <c r="S336" s="81"/>
      <c r="T336" s="81"/>
      <c r="U336" s="81"/>
      <c r="V336" s="81"/>
      <c r="W336" s="81"/>
    </row>
    <row r="337" spans="11:23" x14ac:dyDescent="0.25">
      <c r="K337" s="81"/>
      <c r="L337" s="81"/>
      <c r="M337" s="81"/>
      <c r="N337" s="81"/>
      <c r="O337" s="81"/>
      <c r="P337" s="81"/>
      <c r="Q337" s="81"/>
      <c r="R337" s="81"/>
      <c r="S337" s="81"/>
      <c r="T337" s="81"/>
      <c r="U337" s="81"/>
      <c r="V337" s="81"/>
      <c r="W337" s="81"/>
    </row>
    <row r="338" spans="11:23" x14ac:dyDescent="0.25">
      <c r="K338" s="81"/>
      <c r="L338" s="81"/>
      <c r="M338" s="81"/>
      <c r="N338" s="81"/>
      <c r="O338" s="81"/>
      <c r="P338" s="81"/>
      <c r="Q338" s="81"/>
      <c r="R338" s="81"/>
      <c r="S338" s="81"/>
      <c r="T338" s="81"/>
      <c r="U338" s="81"/>
      <c r="V338" s="81"/>
      <c r="W338" s="81"/>
    </row>
    <row r="339" spans="11:23" x14ac:dyDescent="0.25">
      <c r="K339" s="81"/>
      <c r="L339" s="81"/>
      <c r="M339" s="81"/>
      <c r="N339" s="81"/>
      <c r="O339" s="81"/>
      <c r="P339" s="81"/>
      <c r="Q339" s="81"/>
      <c r="R339" s="81"/>
      <c r="S339" s="81"/>
      <c r="T339" s="81"/>
      <c r="U339" s="81"/>
      <c r="V339" s="81"/>
      <c r="W339" s="81"/>
    </row>
    <row r="340" spans="11:23" x14ac:dyDescent="0.25">
      <c r="K340" s="81"/>
      <c r="L340" s="81"/>
      <c r="M340" s="81"/>
      <c r="N340" s="81"/>
      <c r="O340" s="81"/>
      <c r="P340" s="81"/>
      <c r="Q340" s="81"/>
      <c r="R340" s="81"/>
      <c r="S340" s="81"/>
      <c r="T340" s="81"/>
      <c r="U340" s="81"/>
      <c r="V340" s="81"/>
      <c r="W340" s="81"/>
    </row>
    <row r="341" spans="11:23" x14ac:dyDescent="0.25">
      <c r="K341" s="81"/>
      <c r="L341" s="81"/>
      <c r="M341" s="81"/>
      <c r="N341" s="81"/>
      <c r="O341" s="81"/>
      <c r="P341" s="81"/>
      <c r="Q341" s="81"/>
      <c r="R341" s="81"/>
      <c r="S341" s="81"/>
      <c r="T341" s="81"/>
      <c r="U341" s="81"/>
      <c r="V341" s="81"/>
      <c r="W341" s="81"/>
    </row>
    <row r="342" spans="11:23" x14ac:dyDescent="0.25">
      <c r="K342" s="81"/>
      <c r="L342" s="81"/>
      <c r="M342" s="81"/>
      <c r="N342" s="81"/>
      <c r="O342" s="81"/>
      <c r="P342" s="81"/>
      <c r="Q342" s="81"/>
      <c r="R342" s="81"/>
      <c r="S342" s="81"/>
      <c r="T342" s="81"/>
      <c r="U342" s="81"/>
      <c r="V342" s="81"/>
      <c r="W342" s="81"/>
    </row>
    <row r="343" spans="11:23" x14ac:dyDescent="0.25">
      <c r="K343" s="81"/>
      <c r="L343" s="81"/>
      <c r="M343" s="81"/>
      <c r="N343" s="81"/>
      <c r="O343" s="81"/>
      <c r="P343" s="81"/>
      <c r="Q343" s="81"/>
      <c r="R343" s="81"/>
      <c r="S343" s="81"/>
      <c r="T343" s="81"/>
      <c r="U343" s="81"/>
      <c r="V343" s="81"/>
      <c r="W343" s="81"/>
    </row>
    <row r="344" spans="11:23" x14ac:dyDescent="0.25">
      <c r="K344" s="81"/>
      <c r="L344" s="81"/>
      <c r="M344" s="81"/>
      <c r="N344" s="81"/>
      <c r="O344" s="81"/>
      <c r="P344" s="81"/>
      <c r="Q344" s="81"/>
      <c r="R344" s="81"/>
      <c r="S344" s="81"/>
      <c r="T344" s="81"/>
      <c r="U344" s="81"/>
      <c r="V344" s="81"/>
      <c r="W344" s="81"/>
    </row>
    <row r="345" spans="11:23" x14ac:dyDescent="0.25">
      <c r="K345" s="81"/>
      <c r="L345" s="81"/>
      <c r="M345" s="81"/>
      <c r="N345" s="81"/>
      <c r="O345" s="81"/>
      <c r="P345" s="81"/>
      <c r="Q345" s="81"/>
      <c r="R345" s="81"/>
      <c r="S345" s="81"/>
      <c r="T345" s="81"/>
      <c r="U345" s="81"/>
      <c r="V345" s="81"/>
      <c r="W345" s="81"/>
    </row>
    <row r="346" spans="11:23" x14ac:dyDescent="0.25">
      <c r="K346" s="81"/>
      <c r="L346" s="81"/>
      <c r="M346" s="81"/>
      <c r="N346" s="81"/>
      <c r="O346" s="81"/>
      <c r="P346" s="81"/>
      <c r="Q346" s="81"/>
      <c r="R346" s="81"/>
      <c r="S346" s="81"/>
      <c r="T346" s="81"/>
      <c r="U346" s="81"/>
      <c r="V346" s="81"/>
      <c r="W346" s="81"/>
    </row>
    <row r="347" spans="11:23" x14ac:dyDescent="0.25">
      <c r="K347" s="81"/>
      <c r="L347" s="81"/>
      <c r="M347" s="81"/>
      <c r="N347" s="81"/>
      <c r="O347" s="81"/>
      <c r="P347" s="81"/>
      <c r="Q347" s="81"/>
      <c r="R347" s="81"/>
      <c r="S347" s="81"/>
      <c r="T347" s="81"/>
      <c r="U347" s="81"/>
      <c r="V347" s="81"/>
      <c r="W347" s="81"/>
    </row>
    <row r="348" spans="11:23" x14ac:dyDescent="0.25">
      <c r="K348" s="81"/>
      <c r="L348" s="81"/>
      <c r="M348" s="81"/>
      <c r="N348" s="81"/>
      <c r="O348" s="81"/>
      <c r="P348" s="81"/>
      <c r="Q348" s="81"/>
      <c r="R348" s="81"/>
      <c r="S348" s="81"/>
      <c r="T348" s="81"/>
      <c r="U348" s="81"/>
      <c r="V348" s="81"/>
      <c r="W348" s="81"/>
    </row>
    <row r="349" spans="11:23" x14ac:dyDescent="0.25">
      <c r="K349" s="81"/>
      <c r="L349" s="81"/>
      <c r="M349" s="81"/>
      <c r="N349" s="81"/>
      <c r="O349" s="81"/>
      <c r="P349" s="81"/>
      <c r="Q349" s="81"/>
      <c r="R349" s="81"/>
      <c r="S349" s="81"/>
      <c r="T349" s="81"/>
      <c r="U349" s="81"/>
      <c r="V349" s="81"/>
      <c r="W349" s="81"/>
    </row>
    <row r="350" spans="11:23" x14ac:dyDescent="0.25">
      <c r="K350" s="81"/>
      <c r="L350" s="81"/>
      <c r="M350" s="81"/>
      <c r="N350" s="81"/>
      <c r="O350" s="81"/>
      <c r="P350" s="81"/>
      <c r="Q350" s="81"/>
      <c r="R350" s="81"/>
      <c r="S350" s="81"/>
      <c r="T350" s="81"/>
      <c r="U350" s="81"/>
      <c r="V350" s="81"/>
      <c r="W350" s="81"/>
    </row>
    <row r="351" spans="11:23" x14ac:dyDescent="0.25">
      <c r="K351" s="81"/>
      <c r="L351" s="81"/>
      <c r="M351" s="81"/>
      <c r="N351" s="81"/>
      <c r="O351" s="81"/>
      <c r="P351" s="81"/>
      <c r="Q351" s="81"/>
      <c r="R351" s="81"/>
      <c r="S351" s="81"/>
      <c r="T351" s="81"/>
      <c r="U351" s="81"/>
      <c r="V351" s="81"/>
      <c r="W351" s="81"/>
    </row>
    <row r="352" spans="11:23" x14ac:dyDescent="0.25">
      <c r="K352" s="81"/>
      <c r="L352" s="81"/>
      <c r="M352" s="81"/>
      <c r="N352" s="81"/>
      <c r="O352" s="81"/>
      <c r="P352" s="81"/>
      <c r="Q352" s="81"/>
      <c r="R352" s="81"/>
      <c r="S352" s="81"/>
      <c r="T352" s="81"/>
      <c r="U352" s="81"/>
      <c r="V352" s="81"/>
      <c r="W352" s="81"/>
    </row>
    <row r="353" spans="11:23" x14ac:dyDescent="0.25">
      <c r="K353" s="81"/>
      <c r="L353" s="81"/>
      <c r="M353" s="81"/>
      <c r="N353" s="81"/>
      <c r="O353" s="81"/>
      <c r="P353" s="81"/>
      <c r="Q353" s="81"/>
      <c r="R353" s="81"/>
      <c r="S353" s="81"/>
      <c r="T353" s="81"/>
      <c r="U353" s="81"/>
      <c r="V353" s="81"/>
      <c r="W353" s="81"/>
    </row>
    <row r="354" spans="11:23" x14ac:dyDescent="0.25">
      <c r="K354" s="81"/>
      <c r="L354" s="81"/>
      <c r="M354" s="81"/>
      <c r="N354" s="81"/>
      <c r="O354" s="81"/>
      <c r="P354" s="81"/>
      <c r="Q354" s="81"/>
      <c r="R354" s="81"/>
      <c r="S354" s="81"/>
      <c r="T354" s="81"/>
      <c r="U354" s="81"/>
      <c r="V354" s="81"/>
      <c r="W354" s="81"/>
    </row>
    <row r="355" spans="11:23" x14ac:dyDescent="0.25">
      <c r="K355" s="81"/>
      <c r="L355" s="81"/>
      <c r="M355" s="81"/>
      <c r="N355" s="81"/>
      <c r="O355" s="81"/>
      <c r="P355" s="81"/>
      <c r="Q355" s="81"/>
      <c r="R355" s="81"/>
      <c r="S355" s="81"/>
      <c r="T355" s="81"/>
      <c r="U355" s="81"/>
      <c r="V355" s="81"/>
      <c r="W355" s="81"/>
    </row>
    <row r="356" spans="11:23" x14ac:dyDescent="0.25">
      <c r="K356" s="81"/>
      <c r="L356" s="81"/>
      <c r="M356" s="81"/>
      <c r="N356" s="81"/>
      <c r="O356" s="81"/>
      <c r="P356" s="81"/>
      <c r="Q356" s="81"/>
      <c r="R356" s="81"/>
      <c r="S356" s="81"/>
      <c r="T356" s="81"/>
      <c r="U356" s="81"/>
      <c r="V356" s="81"/>
      <c r="W356" s="81"/>
    </row>
    <row r="357" spans="11:23" x14ac:dyDescent="0.25">
      <c r="K357" s="81"/>
      <c r="L357" s="81"/>
      <c r="M357" s="81"/>
      <c r="N357" s="81"/>
      <c r="O357" s="81"/>
      <c r="P357" s="81"/>
      <c r="Q357" s="81"/>
      <c r="R357" s="81"/>
      <c r="S357" s="81"/>
      <c r="T357" s="81"/>
      <c r="U357" s="81"/>
      <c r="V357" s="81"/>
      <c r="W357" s="81"/>
    </row>
    <row r="358" spans="11:23" x14ac:dyDescent="0.25">
      <c r="K358" s="81"/>
      <c r="L358" s="81"/>
      <c r="M358" s="81"/>
      <c r="N358" s="81"/>
      <c r="O358" s="81"/>
      <c r="P358" s="81"/>
      <c r="Q358" s="81"/>
      <c r="R358" s="81"/>
      <c r="S358" s="81"/>
      <c r="T358" s="81"/>
      <c r="U358" s="81"/>
      <c r="V358" s="81"/>
      <c r="W358" s="81"/>
    </row>
    <row r="359" spans="11:23" x14ac:dyDescent="0.25">
      <c r="K359" s="81"/>
      <c r="L359" s="81"/>
      <c r="M359" s="81"/>
      <c r="N359" s="81"/>
      <c r="O359" s="81"/>
      <c r="P359" s="81"/>
      <c r="Q359" s="81"/>
      <c r="R359" s="81"/>
      <c r="S359" s="81"/>
      <c r="T359" s="81"/>
      <c r="U359" s="81"/>
      <c r="V359" s="81"/>
      <c r="W359" s="81"/>
    </row>
    <row r="360" spans="11:23" x14ac:dyDescent="0.25">
      <c r="K360" s="81"/>
      <c r="L360" s="81"/>
      <c r="M360" s="81"/>
      <c r="N360" s="81"/>
      <c r="O360" s="81"/>
      <c r="P360" s="81"/>
      <c r="Q360" s="81"/>
      <c r="R360" s="81"/>
      <c r="S360" s="81"/>
      <c r="T360" s="81"/>
      <c r="U360" s="81"/>
      <c r="V360" s="81"/>
      <c r="W360" s="81"/>
    </row>
    <row r="361" spans="11:23" x14ac:dyDescent="0.25">
      <c r="K361" s="81"/>
      <c r="L361" s="81"/>
      <c r="M361" s="81"/>
      <c r="N361" s="81"/>
      <c r="O361" s="81"/>
      <c r="P361" s="81"/>
      <c r="Q361" s="81"/>
      <c r="R361" s="81"/>
      <c r="S361" s="81"/>
      <c r="T361" s="81"/>
      <c r="U361" s="81"/>
      <c r="V361" s="81"/>
      <c r="W361" s="81"/>
    </row>
    <row r="362" spans="11:23" x14ac:dyDescent="0.25">
      <c r="K362" s="81"/>
      <c r="L362" s="81"/>
      <c r="M362" s="81"/>
      <c r="N362" s="81"/>
      <c r="O362" s="81"/>
      <c r="P362" s="81"/>
      <c r="Q362" s="81"/>
      <c r="R362" s="81"/>
      <c r="S362" s="81"/>
      <c r="T362" s="81"/>
      <c r="U362" s="81"/>
      <c r="V362" s="81"/>
      <c r="W362" s="81"/>
    </row>
    <row r="363" spans="11:23" x14ac:dyDescent="0.25">
      <c r="K363" s="81"/>
      <c r="L363" s="81"/>
      <c r="M363" s="81"/>
      <c r="N363" s="81"/>
      <c r="O363" s="81"/>
      <c r="P363" s="81"/>
      <c r="Q363" s="81"/>
      <c r="R363" s="81"/>
      <c r="S363" s="81"/>
      <c r="T363" s="81"/>
      <c r="U363" s="81"/>
      <c r="V363" s="81"/>
      <c r="W363" s="81"/>
    </row>
    <row r="364" spans="11:23" x14ac:dyDescent="0.25">
      <c r="K364" s="81"/>
      <c r="L364" s="81"/>
      <c r="M364" s="81"/>
      <c r="N364" s="81"/>
      <c r="O364" s="81"/>
      <c r="P364" s="81"/>
      <c r="Q364" s="81"/>
      <c r="R364" s="81"/>
      <c r="S364" s="81"/>
      <c r="T364" s="81"/>
      <c r="U364" s="81"/>
      <c r="V364" s="81"/>
      <c r="W364" s="81"/>
    </row>
    <row r="365" spans="11:23" x14ac:dyDescent="0.25">
      <c r="K365" s="81"/>
      <c r="L365" s="81"/>
      <c r="M365" s="81"/>
      <c r="N365" s="81"/>
      <c r="O365" s="81"/>
      <c r="P365" s="81"/>
      <c r="Q365" s="81"/>
      <c r="R365" s="81"/>
      <c r="S365" s="81"/>
      <c r="T365" s="81"/>
      <c r="U365" s="81"/>
      <c r="V365" s="81"/>
      <c r="W365" s="81"/>
    </row>
    <row r="366" spans="11:23" x14ac:dyDescent="0.25">
      <c r="K366" s="81"/>
      <c r="L366" s="81"/>
      <c r="M366" s="81"/>
      <c r="N366" s="81"/>
      <c r="O366" s="81"/>
      <c r="P366" s="81"/>
      <c r="Q366" s="81"/>
      <c r="R366" s="81"/>
      <c r="S366" s="81"/>
      <c r="T366" s="81"/>
      <c r="U366" s="81"/>
      <c r="V366" s="81"/>
      <c r="W366" s="81"/>
    </row>
    <row r="367" spans="11:23" x14ac:dyDescent="0.25">
      <c r="K367" s="81"/>
      <c r="L367" s="81"/>
      <c r="M367" s="81"/>
      <c r="N367" s="81"/>
      <c r="O367" s="81"/>
      <c r="P367" s="81"/>
      <c r="Q367" s="81"/>
      <c r="R367" s="81"/>
      <c r="S367" s="81"/>
      <c r="T367" s="81"/>
      <c r="U367" s="81"/>
      <c r="V367" s="81"/>
      <c r="W367" s="81"/>
    </row>
    <row r="368" spans="11:23" x14ac:dyDescent="0.25">
      <c r="K368" s="81"/>
      <c r="L368" s="81"/>
      <c r="M368" s="81"/>
      <c r="N368" s="81"/>
      <c r="O368" s="81"/>
      <c r="P368" s="81"/>
      <c r="Q368" s="81"/>
      <c r="R368" s="81"/>
      <c r="S368" s="81"/>
      <c r="T368" s="81"/>
      <c r="U368" s="81"/>
      <c r="V368" s="81"/>
      <c r="W368" s="81"/>
    </row>
    <row r="369" spans="11:23" x14ac:dyDescent="0.25">
      <c r="K369" s="81"/>
      <c r="L369" s="81"/>
      <c r="M369" s="81"/>
      <c r="N369" s="81"/>
      <c r="O369" s="81"/>
      <c r="P369" s="81"/>
      <c r="Q369" s="81"/>
      <c r="R369" s="81"/>
      <c r="S369" s="81"/>
      <c r="T369" s="81"/>
      <c r="U369" s="81"/>
      <c r="V369" s="81"/>
      <c r="W369" s="81"/>
    </row>
    <row r="370" spans="11:23" x14ac:dyDescent="0.25">
      <c r="K370" s="81"/>
      <c r="L370" s="81"/>
      <c r="M370" s="81"/>
      <c r="N370" s="81"/>
      <c r="O370" s="81"/>
      <c r="P370" s="81"/>
      <c r="Q370" s="81"/>
      <c r="R370" s="81"/>
      <c r="S370" s="81"/>
      <c r="T370" s="81"/>
      <c r="U370" s="81"/>
      <c r="V370" s="81"/>
      <c r="W370" s="81"/>
    </row>
    <row r="371" spans="11:23" x14ac:dyDescent="0.25">
      <c r="K371" s="81"/>
      <c r="L371" s="81"/>
      <c r="M371" s="81"/>
      <c r="N371" s="81"/>
      <c r="O371" s="81"/>
      <c r="P371" s="81"/>
      <c r="Q371" s="81"/>
      <c r="R371" s="81"/>
      <c r="S371" s="81"/>
      <c r="T371" s="81"/>
      <c r="U371" s="81"/>
      <c r="V371" s="81"/>
      <c r="W371" s="81"/>
    </row>
    <row r="372" spans="11:23" x14ac:dyDescent="0.25">
      <c r="K372" s="81"/>
      <c r="L372" s="81"/>
      <c r="M372" s="81"/>
      <c r="N372" s="81"/>
      <c r="O372" s="81"/>
      <c r="P372" s="81"/>
      <c r="Q372" s="81"/>
      <c r="R372" s="81"/>
      <c r="S372" s="81"/>
      <c r="T372" s="81"/>
      <c r="U372" s="81"/>
      <c r="V372" s="81"/>
      <c r="W372" s="81"/>
    </row>
    <row r="373" spans="11:23" x14ac:dyDescent="0.25">
      <c r="K373" s="81"/>
      <c r="L373" s="81"/>
      <c r="M373" s="81"/>
      <c r="N373" s="81"/>
      <c r="O373" s="81"/>
      <c r="P373" s="81"/>
      <c r="Q373" s="81"/>
      <c r="R373" s="81"/>
      <c r="S373" s="81"/>
      <c r="T373" s="81"/>
      <c r="U373" s="81"/>
      <c r="V373" s="81"/>
      <c r="W373" s="81"/>
    </row>
    <row r="374" spans="11:23" x14ac:dyDescent="0.25">
      <c r="K374" s="81"/>
      <c r="L374" s="81"/>
      <c r="M374" s="81"/>
      <c r="N374" s="81"/>
      <c r="O374" s="81"/>
      <c r="P374" s="81"/>
      <c r="Q374" s="81"/>
      <c r="R374" s="81"/>
      <c r="S374" s="81"/>
      <c r="T374" s="81"/>
      <c r="U374" s="81"/>
      <c r="V374" s="81"/>
      <c r="W374" s="81"/>
    </row>
    <row r="375" spans="11:23" x14ac:dyDescent="0.25">
      <c r="K375" s="81"/>
      <c r="L375" s="81"/>
      <c r="M375" s="81"/>
      <c r="N375" s="81"/>
      <c r="O375" s="81"/>
      <c r="P375" s="81"/>
      <c r="Q375" s="81"/>
      <c r="R375" s="81"/>
      <c r="S375" s="81"/>
      <c r="T375" s="81"/>
      <c r="U375" s="81"/>
      <c r="V375" s="81"/>
      <c r="W375" s="81"/>
    </row>
    <row r="376" spans="11:23" x14ac:dyDescent="0.25">
      <c r="K376" s="81"/>
      <c r="L376" s="81"/>
      <c r="M376" s="81"/>
      <c r="N376" s="81"/>
      <c r="O376" s="81"/>
      <c r="P376" s="81"/>
      <c r="Q376" s="81"/>
      <c r="R376" s="81"/>
      <c r="S376" s="81"/>
      <c r="T376" s="81"/>
      <c r="U376" s="81"/>
      <c r="V376" s="81"/>
      <c r="W376" s="81"/>
    </row>
    <row r="377" spans="11:23" x14ac:dyDescent="0.25">
      <c r="K377" s="81"/>
      <c r="L377" s="81"/>
      <c r="M377" s="81"/>
      <c r="N377" s="81"/>
      <c r="O377" s="81"/>
      <c r="P377" s="81"/>
      <c r="Q377" s="81"/>
      <c r="R377" s="81"/>
      <c r="S377" s="81"/>
      <c r="T377" s="81"/>
      <c r="U377" s="81"/>
      <c r="V377" s="81"/>
      <c r="W377" s="81"/>
    </row>
    <row r="378" spans="11:23" x14ac:dyDescent="0.25">
      <c r="K378" s="81"/>
      <c r="L378" s="81"/>
      <c r="M378" s="81"/>
      <c r="N378" s="81"/>
      <c r="O378" s="81"/>
      <c r="P378" s="81"/>
      <c r="Q378" s="81"/>
      <c r="R378" s="81"/>
      <c r="S378" s="81"/>
      <c r="T378" s="81"/>
      <c r="U378" s="81"/>
      <c r="V378" s="81"/>
      <c r="W378" s="81"/>
    </row>
    <row r="379" spans="11:23" x14ac:dyDescent="0.25">
      <c r="K379" s="81"/>
      <c r="L379" s="81"/>
      <c r="M379" s="81"/>
      <c r="N379" s="81"/>
      <c r="O379" s="81"/>
      <c r="P379" s="81"/>
      <c r="Q379" s="81"/>
      <c r="R379" s="81"/>
      <c r="S379" s="81"/>
      <c r="T379" s="81"/>
      <c r="U379" s="81"/>
      <c r="V379" s="81"/>
      <c r="W379" s="81"/>
    </row>
    <row r="380" spans="11:23" x14ac:dyDescent="0.25">
      <c r="K380" s="81"/>
      <c r="L380" s="81"/>
      <c r="M380" s="81"/>
      <c r="N380" s="81"/>
      <c r="O380" s="81"/>
      <c r="P380" s="81"/>
      <c r="Q380" s="81"/>
      <c r="R380" s="81"/>
      <c r="S380" s="81"/>
      <c r="T380" s="81"/>
      <c r="U380" s="81"/>
      <c r="V380" s="81"/>
      <c r="W380" s="81"/>
    </row>
    <row r="381" spans="11:23" x14ac:dyDescent="0.25">
      <c r="K381" s="81"/>
      <c r="L381" s="81"/>
      <c r="M381" s="81"/>
      <c r="N381" s="81"/>
      <c r="O381" s="81"/>
      <c r="P381" s="81"/>
      <c r="Q381" s="81"/>
      <c r="R381" s="81"/>
      <c r="S381" s="81"/>
      <c r="T381" s="81"/>
      <c r="U381" s="81"/>
      <c r="V381" s="81"/>
      <c r="W381" s="81"/>
    </row>
    <row r="382" spans="11:23" x14ac:dyDescent="0.25">
      <c r="K382" s="81"/>
      <c r="L382" s="81"/>
      <c r="M382" s="81"/>
      <c r="N382" s="81"/>
      <c r="O382" s="81"/>
      <c r="P382" s="81"/>
      <c r="Q382" s="81"/>
      <c r="R382" s="81"/>
      <c r="S382" s="81"/>
      <c r="T382" s="81"/>
      <c r="U382" s="81"/>
      <c r="V382" s="81"/>
      <c r="W382" s="81"/>
    </row>
    <row r="383" spans="11:23" x14ac:dyDescent="0.25">
      <c r="K383" s="81"/>
      <c r="L383" s="81"/>
      <c r="M383" s="81"/>
      <c r="N383" s="81"/>
      <c r="O383" s="81"/>
      <c r="P383" s="81"/>
      <c r="Q383" s="81"/>
      <c r="R383" s="81"/>
      <c r="S383" s="81"/>
      <c r="T383" s="81"/>
      <c r="U383" s="81"/>
      <c r="V383" s="81"/>
      <c r="W383" s="81"/>
    </row>
    <row r="384" spans="11:23" x14ac:dyDescent="0.25">
      <c r="K384" s="81"/>
      <c r="L384" s="81"/>
      <c r="M384" s="81"/>
      <c r="N384" s="81"/>
      <c r="O384" s="81"/>
      <c r="P384" s="81"/>
      <c r="Q384" s="81"/>
      <c r="R384" s="81"/>
      <c r="S384" s="81"/>
      <c r="T384" s="81"/>
      <c r="U384" s="81"/>
      <c r="V384" s="81"/>
      <c r="W384" s="81"/>
    </row>
    <row r="385" spans="11:23" x14ac:dyDescent="0.25">
      <c r="K385" s="81"/>
      <c r="L385" s="81"/>
      <c r="M385" s="81"/>
      <c r="N385" s="81"/>
      <c r="O385" s="81"/>
      <c r="P385" s="81"/>
      <c r="Q385" s="81"/>
      <c r="R385" s="81"/>
      <c r="S385" s="81"/>
      <c r="T385" s="81"/>
      <c r="U385" s="81"/>
      <c r="V385" s="81"/>
      <c r="W385" s="81"/>
    </row>
    <row r="386" spans="11:23" x14ac:dyDescent="0.25">
      <c r="K386" s="81"/>
      <c r="L386" s="81"/>
      <c r="M386" s="81"/>
      <c r="N386" s="81"/>
      <c r="O386" s="81"/>
      <c r="P386" s="81"/>
      <c r="Q386" s="81"/>
      <c r="R386" s="81"/>
      <c r="S386" s="81"/>
      <c r="T386" s="81"/>
      <c r="U386" s="81"/>
      <c r="V386" s="81"/>
      <c r="W386" s="81"/>
    </row>
    <row r="387" spans="11:23" x14ac:dyDescent="0.25">
      <c r="K387" s="81"/>
      <c r="L387" s="81"/>
      <c r="M387" s="81"/>
      <c r="N387" s="81"/>
      <c r="O387" s="81"/>
      <c r="P387" s="81"/>
      <c r="Q387" s="81"/>
      <c r="R387" s="81"/>
      <c r="S387" s="81"/>
      <c r="T387" s="81"/>
      <c r="U387" s="81"/>
      <c r="V387" s="81"/>
      <c r="W387" s="81"/>
    </row>
    <row r="388" spans="11:23" x14ac:dyDescent="0.25">
      <c r="K388" s="81"/>
      <c r="L388" s="81"/>
      <c r="M388" s="81"/>
      <c r="N388" s="81"/>
      <c r="O388" s="81"/>
      <c r="P388" s="81"/>
      <c r="Q388" s="81"/>
      <c r="R388" s="81"/>
      <c r="S388" s="81"/>
      <c r="T388" s="81"/>
      <c r="U388" s="81"/>
      <c r="V388" s="81"/>
      <c r="W388" s="81"/>
    </row>
    <row r="389" spans="11:23" x14ac:dyDescent="0.25">
      <c r="K389" s="81"/>
      <c r="L389" s="81"/>
      <c r="M389" s="81"/>
      <c r="N389" s="81"/>
      <c r="O389" s="81"/>
      <c r="P389" s="81"/>
      <c r="Q389" s="81"/>
      <c r="R389" s="81"/>
      <c r="S389" s="81"/>
      <c r="T389" s="81"/>
      <c r="U389" s="81"/>
      <c r="V389" s="81"/>
      <c r="W389" s="81"/>
    </row>
    <row r="390" spans="11:23" x14ac:dyDescent="0.25">
      <c r="K390" s="81"/>
      <c r="L390" s="81"/>
      <c r="M390" s="81"/>
      <c r="N390" s="81"/>
      <c r="O390" s="81"/>
      <c r="P390" s="81"/>
      <c r="Q390" s="81"/>
      <c r="R390" s="81"/>
      <c r="S390" s="81"/>
      <c r="T390" s="81"/>
      <c r="U390" s="81"/>
      <c r="V390" s="81"/>
      <c r="W390" s="81"/>
    </row>
    <row r="391" spans="11:23" x14ac:dyDescent="0.25">
      <c r="K391" s="81"/>
      <c r="L391" s="81"/>
      <c r="M391" s="81"/>
      <c r="N391" s="81"/>
      <c r="O391" s="81"/>
      <c r="P391" s="81"/>
      <c r="Q391" s="81"/>
      <c r="R391" s="81"/>
      <c r="S391" s="81"/>
      <c r="T391" s="81"/>
      <c r="U391" s="81"/>
      <c r="V391" s="81"/>
      <c r="W391" s="81"/>
    </row>
    <row r="392" spans="11:23" x14ac:dyDescent="0.25">
      <c r="K392" s="81"/>
      <c r="L392" s="81"/>
      <c r="M392" s="81"/>
      <c r="N392" s="81"/>
      <c r="O392" s="81"/>
      <c r="P392" s="81"/>
      <c r="Q392" s="81"/>
      <c r="R392" s="81"/>
      <c r="S392" s="81"/>
      <c r="T392" s="81"/>
      <c r="U392" s="81"/>
      <c r="V392" s="81"/>
      <c r="W392" s="81"/>
    </row>
    <row r="393" spans="11:23" x14ac:dyDescent="0.25">
      <c r="K393" s="81"/>
      <c r="L393" s="81"/>
      <c r="M393" s="81"/>
      <c r="N393" s="81"/>
      <c r="O393" s="81"/>
      <c r="P393" s="81"/>
      <c r="Q393" s="81"/>
      <c r="R393" s="81"/>
      <c r="S393" s="81"/>
      <c r="T393" s="81"/>
      <c r="U393" s="81"/>
      <c r="V393" s="81"/>
      <c r="W393" s="81"/>
    </row>
    <row r="394" spans="11:23" x14ac:dyDescent="0.25">
      <c r="K394" s="81"/>
      <c r="L394" s="81"/>
      <c r="M394" s="81"/>
      <c r="N394" s="81"/>
      <c r="O394" s="81"/>
      <c r="P394" s="81"/>
      <c r="Q394" s="81"/>
      <c r="R394" s="81"/>
      <c r="S394" s="81"/>
      <c r="T394" s="81"/>
      <c r="U394" s="81"/>
      <c r="V394" s="81"/>
      <c r="W394" s="81"/>
    </row>
    <row r="395" spans="11:23" x14ac:dyDescent="0.25">
      <c r="K395" s="81"/>
      <c r="L395" s="81"/>
      <c r="M395" s="81"/>
      <c r="N395" s="81"/>
      <c r="O395" s="81"/>
      <c r="P395" s="81"/>
      <c r="Q395" s="81"/>
      <c r="R395" s="81"/>
      <c r="S395" s="81"/>
      <c r="T395" s="81"/>
      <c r="U395" s="81"/>
      <c r="V395" s="81"/>
      <c r="W395" s="81"/>
    </row>
    <row r="396" spans="11:23" x14ac:dyDescent="0.25">
      <c r="K396" s="81"/>
      <c r="L396" s="81"/>
      <c r="M396" s="81"/>
      <c r="N396" s="81"/>
      <c r="O396" s="81"/>
      <c r="P396" s="81"/>
      <c r="Q396" s="81"/>
      <c r="R396" s="81"/>
      <c r="S396" s="81"/>
      <c r="T396" s="81"/>
      <c r="U396" s="81"/>
      <c r="V396" s="81"/>
      <c r="W396" s="81"/>
    </row>
    <row r="397" spans="11:23" x14ac:dyDescent="0.25">
      <c r="K397" s="81"/>
      <c r="L397" s="81"/>
      <c r="M397" s="81"/>
      <c r="N397" s="81"/>
      <c r="O397" s="81"/>
      <c r="P397" s="81"/>
      <c r="Q397" s="81"/>
      <c r="R397" s="81"/>
      <c r="S397" s="81"/>
      <c r="T397" s="81"/>
      <c r="U397" s="81"/>
      <c r="V397" s="81"/>
      <c r="W397" s="81"/>
    </row>
    <row r="398" spans="11:23" x14ac:dyDescent="0.25">
      <c r="K398" s="81"/>
      <c r="L398" s="81"/>
      <c r="M398" s="81"/>
      <c r="N398" s="81"/>
      <c r="O398" s="81"/>
      <c r="P398" s="81"/>
      <c r="Q398" s="81"/>
      <c r="R398" s="81"/>
      <c r="S398" s="81"/>
      <c r="T398" s="81"/>
      <c r="U398" s="81"/>
      <c r="V398" s="81"/>
      <c r="W398" s="81"/>
    </row>
    <row r="399" spans="11:23" x14ac:dyDescent="0.25">
      <c r="K399" s="81"/>
      <c r="L399" s="81"/>
      <c r="M399" s="81"/>
      <c r="N399" s="81"/>
      <c r="O399" s="81"/>
      <c r="P399" s="81"/>
      <c r="Q399" s="81"/>
      <c r="R399" s="81"/>
      <c r="S399" s="81"/>
      <c r="T399" s="81"/>
      <c r="U399" s="81"/>
      <c r="V399" s="81"/>
      <c r="W399" s="81"/>
    </row>
    <row r="400" spans="11:23" x14ac:dyDescent="0.25">
      <c r="K400" s="81"/>
      <c r="L400" s="81"/>
      <c r="M400" s="81"/>
      <c r="N400" s="81"/>
      <c r="O400" s="81"/>
      <c r="P400" s="81"/>
      <c r="Q400" s="81"/>
      <c r="R400" s="81"/>
      <c r="S400" s="81"/>
      <c r="T400" s="81"/>
      <c r="U400" s="81"/>
      <c r="V400" s="81"/>
      <c r="W400" s="81"/>
    </row>
    <row r="401" spans="11:23" x14ac:dyDescent="0.25">
      <c r="K401" s="81"/>
      <c r="L401" s="81"/>
      <c r="M401" s="81"/>
      <c r="N401" s="81"/>
      <c r="O401" s="81"/>
      <c r="P401" s="81"/>
      <c r="Q401" s="81"/>
      <c r="R401" s="81"/>
      <c r="S401" s="81"/>
      <c r="T401" s="81"/>
      <c r="U401" s="81"/>
      <c r="V401" s="81"/>
      <c r="W401" s="81"/>
    </row>
    <row r="402" spans="11:23" x14ac:dyDescent="0.25">
      <c r="K402" s="81"/>
      <c r="L402" s="81"/>
      <c r="M402" s="81"/>
      <c r="N402" s="81"/>
      <c r="O402" s="81"/>
      <c r="P402" s="81"/>
      <c r="Q402" s="81"/>
      <c r="R402" s="81"/>
      <c r="S402" s="81"/>
      <c r="T402" s="81"/>
      <c r="U402" s="81"/>
      <c r="V402" s="81"/>
      <c r="W402" s="81"/>
    </row>
    <row r="403" spans="11:23" x14ac:dyDescent="0.25">
      <c r="K403" s="81"/>
      <c r="L403" s="81"/>
      <c r="M403" s="81"/>
      <c r="N403" s="81"/>
      <c r="O403" s="81"/>
      <c r="P403" s="81"/>
      <c r="Q403" s="81"/>
      <c r="R403" s="81"/>
      <c r="S403" s="81"/>
      <c r="T403" s="81"/>
      <c r="U403" s="81"/>
      <c r="V403" s="81"/>
      <c r="W403" s="81"/>
    </row>
    <row r="404" spans="11:23" x14ac:dyDescent="0.25">
      <c r="K404" s="81"/>
      <c r="L404" s="81"/>
      <c r="M404" s="81"/>
      <c r="N404" s="81"/>
      <c r="O404" s="81"/>
      <c r="P404" s="81"/>
      <c r="Q404" s="81"/>
      <c r="R404" s="81"/>
      <c r="S404" s="81"/>
      <c r="T404" s="81"/>
      <c r="U404" s="81"/>
      <c r="V404" s="81"/>
      <c r="W404" s="81"/>
    </row>
    <row r="405" spans="11:23" x14ac:dyDescent="0.25">
      <c r="K405" s="81"/>
      <c r="L405" s="81"/>
      <c r="M405" s="81"/>
      <c r="N405" s="81"/>
      <c r="O405" s="81"/>
      <c r="P405" s="81"/>
      <c r="Q405" s="81"/>
      <c r="R405" s="81"/>
      <c r="S405" s="81"/>
      <c r="T405" s="81"/>
      <c r="U405" s="81"/>
      <c r="V405" s="81"/>
      <c r="W405" s="81"/>
    </row>
    <row r="406" spans="11:23" x14ac:dyDescent="0.25">
      <c r="K406" s="81"/>
      <c r="L406" s="81"/>
      <c r="M406" s="81"/>
      <c r="N406" s="81"/>
      <c r="O406" s="81"/>
      <c r="P406" s="81"/>
      <c r="Q406" s="81"/>
      <c r="R406" s="81"/>
      <c r="S406" s="81"/>
      <c r="T406" s="81"/>
      <c r="U406" s="81"/>
      <c r="V406" s="81"/>
      <c r="W406" s="81"/>
    </row>
    <row r="407" spans="11:23" x14ac:dyDescent="0.25">
      <c r="K407" s="81"/>
      <c r="L407" s="81"/>
      <c r="M407" s="81"/>
      <c r="N407" s="81"/>
      <c r="O407" s="81"/>
      <c r="P407" s="81"/>
      <c r="Q407" s="81"/>
      <c r="R407" s="81"/>
      <c r="S407" s="81"/>
      <c r="T407" s="81"/>
      <c r="U407" s="81"/>
      <c r="V407" s="81"/>
      <c r="W407" s="81"/>
    </row>
    <row r="408" spans="11:23" x14ac:dyDescent="0.25">
      <c r="K408" s="81"/>
      <c r="L408" s="81"/>
      <c r="M408" s="81"/>
      <c r="N408" s="81"/>
      <c r="O408" s="81"/>
      <c r="P408" s="81"/>
      <c r="Q408" s="81"/>
      <c r="R408" s="81"/>
      <c r="S408" s="81"/>
      <c r="T408" s="81"/>
      <c r="U408" s="81"/>
      <c r="V408" s="81"/>
      <c r="W408" s="81"/>
    </row>
    <row r="409" spans="11:23" x14ac:dyDescent="0.25">
      <c r="K409" s="81"/>
      <c r="L409" s="81"/>
      <c r="M409" s="81"/>
      <c r="N409" s="81"/>
      <c r="O409" s="81"/>
      <c r="P409" s="81"/>
      <c r="Q409" s="81"/>
      <c r="R409" s="81"/>
      <c r="S409" s="81"/>
      <c r="T409" s="81"/>
      <c r="U409" s="81"/>
      <c r="V409" s="81"/>
      <c r="W409" s="81"/>
    </row>
    <row r="410" spans="11:23" x14ac:dyDescent="0.25">
      <c r="K410" s="81"/>
      <c r="L410" s="81"/>
      <c r="M410" s="81"/>
      <c r="N410" s="81"/>
      <c r="O410" s="81"/>
      <c r="P410" s="81"/>
      <c r="Q410" s="81"/>
      <c r="R410" s="81"/>
      <c r="S410" s="81"/>
      <c r="T410" s="81"/>
      <c r="U410" s="81"/>
      <c r="V410" s="81"/>
      <c r="W410" s="81"/>
    </row>
    <row r="411" spans="11:23" x14ac:dyDescent="0.25">
      <c r="K411" s="81"/>
      <c r="L411" s="81"/>
      <c r="M411" s="81"/>
      <c r="N411" s="81"/>
      <c r="O411" s="81"/>
      <c r="P411" s="81"/>
      <c r="Q411" s="81"/>
      <c r="R411" s="81"/>
      <c r="S411" s="81"/>
      <c r="T411" s="81"/>
      <c r="U411" s="81"/>
      <c r="V411" s="81"/>
      <c r="W411" s="81"/>
    </row>
    <row r="412" spans="11:23" x14ac:dyDescent="0.25">
      <c r="K412" s="81"/>
      <c r="L412" s="81"/>
      <c r="M412" s="81"/>
      <c r="N412" s="81"/>
      <c r="O412" s="81"/>
      <c r="P412" s="81"/>
      <c r="Q412" s="81"/>
      <c r="R412" s="81"/>
      <c r="S412" s="81"/>
      <c r="T412" s="81"/>
      <c r="U412" s="81"/>
      <c r="V412" s="81"/>
      <c r="W412" s="81"/>
    </row>
    <row r="413" spans="11:23" x14ac:dyDescent="0.25">
      <c r="K413" s="81"/>
      <c r="L413" s="81"/>
      <c r="M413" s="81"/>
      <c r="N413" s="81"/>
      <c r="O413" s="81"/>
      <c r="P413" s="81"/>
      <c r="Q413" s="81"/>
      <c r="R413" s="81"/>
      <c r="S413" s="81"/>
      <c r="T413" s="81"/>
      <c r="U413" s="81"/>
      <c r="V413" s="81"/>
      <c r="W413" s="81"/>
    </row>
    <row r="414" spans="11:23" x14ac:dyDescent="0.25">
      <c r="K414" s="81"/>
      <c r="L414" s="81"/>
      <c r="M414" s="81"/>
      <c r="N414" s="81"/>
      <c r="O414" s="81"/>
      <c r="P414" s="81"/>
      <c r="Q414" s="81"/>
      <c r="R414" s="81"/>
      <c r="S414" s="81"/>
      <c r="T414" s="81"/>
      <c r="U414" s="81"/>
      <c r="V414" s="81"/>
      <c r="W414" s="81"/>
    </row>
    <row r="415" spans="11:23" x14ac:dyDescent="0.25">
      <c r="K415" s="81"/>
      <c r="L415" s="81"/>
      <c r="M415" s="81"/>
      <c r="N415" s="81"/>
      <c r="O415" s="81"/>
      <c r="P415" s="81"/>
      <c r="Q415" s="81"/>
      <c r="R415" s="81"/>
      <c r="S415" s="81"/>
      <c r="T415" s="81"/>
      <c r="U415" s="81"/>
      <c r="V415" s="81"/>
      <c r="W415" s="81"/>
    </row>
    <row r="416" spans="11:23" x14ac:dyDescent="0.25">
      <c r="K416" s="81"/>
      <c r="L416" s="81"/>
      <c r="M416" s="81"/>
      <c r="N416" s="81"/>
      <c r="O416" s="81"/>
      <c r="P416" s="81"/>
      <c r="Q416" s="81"/>
      <c r="R416" s="81"/>
      <c r="S416" s="81"/>
      <c r="T416" s="81"/>
      <c r="U416" s="81"/>
      <c r="V416" s="81"/>
      <c r="W416" s="81"/>
    </row>
    <row r="417" spans="11:23" x14ac:dyDescent="0.25">
      <c r="K417" s="81"/>
      <c r="L417" s="81"/>
      <c r="M417" s="81"/>
      <c r="N417" s="81"/>
      <c r="O417" s="81"/>
      <c r="P417" s="81"/>
      <c r="Q417" s="81"/>
      <c r="R417" s="81"/>
      <c r="S417" s="81"/>
      <c r="T417" s="81"/>
      <c r="U417" s="81"/>
      <c r="V417" s="81"/>
      <c r="W417" s="81"/>
    </row>
    <row r="418" spans="11:23" x14ac:dyDescent="0.25">
      <c r="K418" s="81"/>
      <c r="L418" s="81"/>
      <c r="M418" s="81"/>
      <c r="N418" s="81"/>
      <c r="O418" s="81"/>
      <c r="P418" s="81"/>
      <c r="Q418" s="81"/>
      <c r="R418" s="81"/>
      <c r="S418" s="81"/>
      <c r="T418" s="81"/>
      <c r="U418" s="81"/>
      <c r="V418" s="81"/>
      <c r="W418" s="81"/>
    </row>
    <row r="419" spans="11:23" x14ac:dyDescent="0.25">
      <c r="K419" s="81"/>
      <c r="L419" s="81"/>
      <c r="M419" s="81"/>
      <c r="N419" s="81"/>
      <c r="O419" s="81"/>
      <c r="P419" s="81"/>
      <c r="Q419" s="81"/>
      <c r="R419" s="81"/>
      <c r="S419" s="81"/>
      <c r="T419" s="81"/>
      <c r="U419" s="81"/>
      <c r="V419" s="81"/>
      <c r="W419" s="81"/>
    </row>
    <row r="420" spans="11:23" x14ac:dyDescent="0.25">
      <c r="K420" s="81"/>
      <c r="L420" s="81"/>
      <c r="M420" s="81"/>
      <c r="N420" s="81"/>
      <c r="O420" s="81"/>
      <c r="P420" s="81"/>
      <c r="Q420" s="81"/>
      <c r="R420" s="81"/>
      <c r="S420" s="81"/>
      <c r="T420" s="81"/>
      <c r="U420" s="81"/>
      <c r="V420" s="81"/>
      <c r="W420" s="81"/>
    </row>
    <row r="421" spans="11:23" x14ac:dyDescent="0.25">
      <c r="K421" s="81"/>
      <c r="L421" s="81"/>
      <c r="M421" s="81"/>
      <c r="N421" s="81"/>
      <c r="O421" s="81"/>
      <c r="P421" s="81"/>
      <c r="Q421" s="81"/>
      <c r="R421" s="81"/>
      <c r="S421" s="81"/>
      <c r="T421" s="81"/>
      <c r="U421" s="81"/>
      <c r="V421" s="81"/>
      <c r="W421" s="81"/>
    </row>
    <row r="422" spans="11:23" x14ac:dyDescent="0.25">
      <c r="K422" s="81"/>
      <c r="L422" s="81"/>
      <c r="M422" s="81"/>
      <c r="N422" s="81"/>
      <c r="O422" s="81"/>
      <c r="P422" s="81"/>
      <c r="Q422" s="81"/>
      <c r="R422" s="81"/>
      <c r="S422" s="81"/>
      <c r="T422" s="81"/>
      <c r="U422" s="81"/>
      <c r="V422" s="81"/>
      <c r="W422" s="81"/>
    </row>
    <row r="423" spans="11:23" x14ac:dyDescent="0.25">
      <c r="K423" s="81"/>
      <c r="L423" s="81"/>
      <c r="M423" s="81"/>
      <c r="N423" s="81"/>
      <c r="O423" s="81"/>
      <c r="P423" s="81"/>
      <c r="Q423" s="81"/>
      <c r="R423" s="81"/>
      <c r="S423" s="81"/>
      <c r="T423" s="81"/>
      <c r="U423" s="81"/>
      <c r="V423" s="81"/>
      <c r="W423" s="81"/>
    </row>
    <row r="424" spans="11:23" x14ac:dyDescent="0.25">
      <c r="K424" s="81"/>
      <c r="L424" s="81"/>
      <c r="M424" s="81"/>
      <c r="N424" s="81"/>
      <c r="O424" s="81"/>
      <c r="P424" s="81"/>
      <c r="Q424" s="81"/>
      <c r="R424" s="81"/>
      <c r="S424" s="81"/>
      <c r="T424" s="81"/>
      <c r="U424" s="81"/>
      <c r="V424" s="81"/>
      <c r="W424" s="81"/>
    </row>
    <row r="425" spans="11:23" x14ac:dyDescent="0.25">
      <c r="K425" s="81"/>
      <c r="L425" s="81"/>
      <c r="M425" s="81"/>
      <c r="N425" s="81"/>
      <c r="O425" s="81"/>
      <c r="P425" s="81"/>
      <c r="Q425" s="81"/>
      <c r="R425" s="81"/>
      <c r="S425" s="81"/>
      <c r="T425" s="81"/>
      <c r="U425" s="81"/>
      <c r="V425" s="81"/>
      <c r="W425" s="81"/>
    </row>
    <row r="426" spans="11:23" x14ac:dyDescent="0.25">
      <c r="K426" s="81"/>
      <c r="L426" s="81"/>
      <c r="M426" s="81"/>
      <c r="N426" s="81"/>
      <c r="O426" s="81"/>
      <c r="P426" s="81"/>
      <c r="Q426" s="81"/>
      <c r="R426" s="81"/>
      <c r="S426" s="81"/>
      <c r="T426" s="81"/>
      <c r="U426" s="81"/>
      <c r="V426" s="81"/>
      <c r="W426" s="81"/>
    </row>
    <row r="427" spans="11:23" x14ac:dyDescent="0.25">
      <c r="K427" s="81"/>
      <c r="L427" s="81"/>
      <c r="M427" s="81"/>
      <c r="N427" s="81"/>
      <c r="O427" s="81"/>
      <c r="P427" s="81"/>
      <c r="Q427" s="81"/>
      <c r="R427" s="81"/>
      <c r="S427" s="81"/>
      <c r="T427" s="81"/>
      <c r="U427" s="81"/>
      <c r="V427" s="81"/>
      <c r="W427" s="81"/>
    </row>
    <row r="428" spans="11:23" x14ac:dyDescent="0.25">
      <c r="K428" s="81"/>
      <c r="L428" s="81"/>
      <c r="M428" s="81"/>
      <c r="N428" s="81"/>
      <c r="O428" s="81"/>
      <c r="P428" s="81"/>
      <c r="Q428" s="81"/>
      <c r="R428" s="81"/>
      <c r="S428" s="81"/>
      <c r="T428" s="81"/>
      <c r="U428" s="81"/>
      <c r="V428" s="81"/>
      <c r="W428" s="81"/>
    </row>
    <row r="429" spans="11:23" x14ac:dyDescent="0.25">
      <c r="K429" s="81"/>
      <c r="L429" s="81"/>
      <c r="M429" s="81"/>
      <c r="N429" s="81"/>
      <c r="O429" s="81"/>
      <c r="P429" s="81"/>
      <c r="Q429" s="81"/>
      <c r="R429" s="81"/>
      <c r="S429" s="81"/>
      <c r="T429" s="81"/>
      <c r="U429" s="81"/>
      <c r="V429" s="81"/>
      <c r="W429" s="81"/>
    </row>
    <row r="430" spans="11:23" x14ac:dyDescent="0.25">
      <c r="K430" s="81"/>
      <c r="L430" s="81"/>
      <c r="M430" s="81"/>
      <c r="N430" s="81"/>
      <c r="O430" s="81"/>
      <c r="P430" s="81"/>
      <c r="Q430" s="81"/>
      <c r="R430" s="81"/>
      <c r="S430" s="81"/>
      <c r="T430" s="81"/>
      <c r="U430" s="81"/>
      <c r="V430" s="81"/>
      <c r="W430" s="81"/>
    </row>
    <row r="431" spans="11:23" x14ac:dyDescent="0.25">
      <c r="K431" s="81"/>
      <c r="L431" s="81"/>
      <c r="M431" s="81"/>
      <c r="N431" s="81"/>
      <c r="O431" s="81"/>
      <c r="P431" s="81"/>
      <c r="Q431" s="81"/>
      <c r="R431" s="81"/>
      <c r="S431" s="81"/>
      <c r="T431" s="81"/>
      <c r="U431" s="81"/>
      <c r="V431" s="81"/>
      <c r="W431" s="81"/>
    </row>
    <row r="432" spans="11:23" x14ac:dyDescent="0.25">
      <c r="K432" s="81"/>
      <c r="L432" s="81"/>
      <c r="M432" s="81"/>
      <c r="N432" s="81"/>
      <c r="O432" s="81"/>
      <c r="P432" s="81"/>
      <c r="Q432" s="81"/>
      <c r="R432" s="81"/>
      <c r="S432" s="81"/>
      <c r="T432" s="81"/>
      <c r="U432" s="81"/>
      <c r="V432" s="81"/>
      <c r="W432" s="81"/>
    </row>
    <row r="433" spans="11:23" x14ac:dyDescent="0.25">
      <c r="K433" s="81"/>
      <c r="L433" s="81"/>
      <c r="M433" s="81"/>
      <c r="N433" s="81"/>
      <c r="O433" s="81"/>
      <c r="P433" s="81"/>
      <c r="Q433" s="81"/>
      <c r="R433" s="81"/>
      <c r="S433" s="81"/>
      <c r="T433" s="81"/>
      <c r="U433" s="81"/>
      <c r="V433" s="81"/>
      <c r="W433" s="81"/>
    </row>
    <row r="434" spans="11:23" x14ac:dyDescent="0.25">
      <c r="K434" s="81"/>
      <c r="L434" s="81"/>
      <c r="M434" s="81"/>
      <c r="N434" s="81"/>
      <c r="O434" s="81"/>
      <c r="P434" s="81"/>
      <c r="Q434" s="81"/>
      <c r="R434" s="81"/>
      <c r="S434" s="81"/>
      <c r="T434" s="81"/>
      <c r="U434" s="81"/>
      <c r="V434" s="81"/>
      <c r="W434" s="81"/>
    </row>
    <row r="435" spans="11:23" x14ac:dyDescent="0.25">
      <c r="K435" s="81"/>
      <c r="L435" s="81"/>
      <c r="M435" s="81"/>
      <c r="N435" s="81"/>
      <c r="O435" s="81"/>
      <c r="P435" s="81"/>
      <c r="Q435" s="81"/>
      <c r="R435" s="81"/>
      <c r="S435" s="81"/>
      <c r="T435" s="81"/>
      <c r="U435" s="81"/>
      <c r="V435" s="81"/>
      <c r="W435" s="81"/>
    </row>
    <row r="436" spans="11:23" x14ac:dyDescent="0.25">
      <c r="K436" s="81"/>
      <c r="L436" s="81"/>
      <c r="M436" s="81"/>
      <c r="N436" s="81"/>
      <c r="O436" s="81"/>
      <c r="P436" s="81"/>
      <c r="Q436" s="81"/>
      <c r="R436" s="81"/>
      <c r="S436" s="81"/>
      <c r="T436" s="81"/>
      <c r="U436" s="81"/>
      <c r="V436" s="81"/>
      <c r="W436" s="81"/>
    </row>
    <row r="437" spans="11:23" x14ac:dyDescent="0.25">
      <c r="K437" s="81"/>
      <c r="L437" s="81"/>
      <c r="M437" s="81"/>
      <c r="N437" s="81"/>
      <c r="O437" s="81"/>
      <c r="P437" s="81"/>
      <c r="Q437" s="81"/>
      <c r="R437" s="81"/>
      <c r="S437" s="81"/>
      <c r="T437" s="81"/>
      <c r="U437" s="81"/>
      <c r="V437" s="81"/>
      <c r="W437" s="81"/>
    </row>
    <row r="438" spans="11:23" x14ac:dyDescent="0.25">
      <c r="K438" s="81"/>
      <c r="L438" s="81"/>
      <c r="M438" s="81"/>
      <c r="N438" s="81"/>
      <c r="O438" s="81"/>
      <c r="P438" s="81"/>
      <c r="Q438" s="81"/>
      <c r="R438" s="81"/>
      <c r="S438" s="81"/>
      <c r="T438" s="81"/>
      <c r="U438" s="81"/>
      <c r="V438" s="81"/>
      <c r="W438" s="81"/>
    </row>
    <row r="439" spans="11:23" x14ac:dyDescent="0.25">
      <c r="K439" s="81"/>
      <c r="L439" s="81"/>
      <c r="M439" s="81"/>
      <c r="N439" s="81"/>
      <c r="O439" s="81"/>
      <c r="P439" s="81"/>
      <c r="Q439" s="81"/>
      <c r="R439" s="81"/>
      <c r="S439" s="81"/>
      <c r="T439" s="81"/>
      <c r="U439" s="81"/>
      <c r="V439" s="81"/>
      <c r="W439" s="81"/>
    </row>
    <row r="440" spans="11:23" x14ac:dyDescent="0.25">
      <c r="K440" s="81"/>
      <c r="L440" s="81"/>
      <c r="M440" s="81"/>
      <c r="N440" s="81"/>
      <c r="O440" s="81"/>
      <c r="P440" s="81"/>
      <c r="Q440" s="81"/>
      <c r="R440" s="81"/>
      <c r="S440" s="81"/>
      <c r="T440" s="81"/>
      <c r="U440" s="81"/>
      <c r="V440" s="81"/>
      <c r="W440" s="81"/>
    </row>
    <row r="441" spans="11:23" x14ac:dyDescent="0.25">
      <c r="K441" s="81"/>
      <c r="L441" s="81"/>
      <c r="M441" s="81"/>
      <c r="N441" s="81"/>
      <c r="O441" s="81"/>
      <c r="P441" s="81"/>
      <c r="Q441" s="81"/>
      <c r="R441" s="81"/>
      <c r="S441" s="81"/>
      <c r="T441" s="81"/>
      <c r="U441" s="81"/>
      <c r="V441" s="81"/>
      <c r="W441" s="81"/>
    </row>
    <row r="442" spans="11:23" x14ac:dyDescent="0.25">
      <c r="K442" s="81"/>
      <c r="L442" s="81"/>
      <c r="M442" s="81"/>
      <c r="N442" s="81"/>
      <c r="O442" s="81"/>
      <c r="P442" s="81"/>
      <c r="Q442" s="81"/>
      <c r="R442" s="81"/>
      <c r="S442" s="81"/>
      <c r="T442" s="81"/>
      <c r="U442" s="81"/>
      <c r="V442" s="81"/>
      <c r="W442" s="81"/>
    </row>
    <row r="443" spans="11:23" x14ac:dyDescent="0.25">
      <c r="K443" s="81"/>
      <c r="L443" s="81"/>
      <c r="M443" s="81"/>
      <c r="N443" s="81"/>
      <c r="O443" s="81"/>
      <c r="P443" s="81"/>
      <c r="Q443" s="81"/>
      <c r="R443" s="81"/>
      <c r="S443" s="81"/>
      <c r="T443" s="81"/>
      <c r="U443" s="81"/>
      <c r="V443" s="81"/>
      <c r="W443" s="81"/>
    </row>
    <row r="444" spans="11:23" x14ac:dyDescent="0.25">
      <c r="K444" s="81"/>
      <c r="L444" s="81"/>
      <c r="M444" s="81"/>
      <c r="N444" s="81"/>
      <c r="O444" s="81"/>
      <c r="P444" s="81"/>
      <c r="Q444" s="81"/>
      <c r="R444" s="81"/>
      <c r="S444" s="81"/>
      <c r="T444" s="81"/>
      <c r="U444" s="81"/>
      <c r="V444" s="81"/>
      <c r="W444" s="81"/>
    </row>
    <row r="445" spans="11:23" x14ac:dyDescent="0.25">
      <c r="K445" s="81"/>
      <c r="L445" s="81"/>
      <c r="M445" s="81"/>
      <c r="N445" s="81"/>
      <c r="O445" s="81"/>
      <c r="P445" s="81"/>
      <c r="Q445" s="81"/>
      <c r="R445" s="81"/>
      <c r="S445" s="81"/>
      <c r="T445" s="81"/>
      <c r="U445" s="81"/>
      <c r="V445" s="81"/>
      <c r="W445" s="81"/>
    </row>
    <row r="446" spans="11:23" x14ac:dyDescent="0.25">
      <c r="K446" s="81"/>
      <c r="L446" s="81"/>
      <c r="M446" s="81"/>
      <c r="N446" s="81"/>
      <c r="O446" s="81"/>
      <c r="P446" s="81"/>
      <c r="Q446" s="81"/>
      <c r="R446" s="81"/>
      <c r="S446" s="81"/>
      <c r="T446" s="81"/>
      <c r="U446" s="81"/>
      <c r="V446" s="81"/>
      <c r="W446" s="81"/>
    </row>
    <row r="447" spans="11:23" x14ac:dyDescent="0.25">
      <c r="K447" s="81"/>
      <c r="L447" s="81"/>
      <c r="M447" s="81"/>
      <c r="N447" s="81"/>
      <c r="O447" s="81"/>
      <c r="P447" s="81"/>
      <c r="Q447" s="81"/>
      <c r="R447" s="81"/>
      <c r="S447" s="81"/>
      <c r="T447" s="81"/>
      <c r="U447" s="81"/>
      <c r="V447" s="81"/>
      <c r="W447" s="81"/>
    </row>
    <row r="448" spans="11:23" x14ac:dyDescent="0.25">
      <c r="K448" s="81"/>
      <c r="L448" s="81"/>
      <c r="M448" s="81"/>
      <c r="N448" s="81"/>
      <c r="O448" s="81"/>
      <c r="P448" s="81"/>
      <c r="Q448" s="81"/>
      <c r="R448" s="81"/>
      <c r="S448" s="81"/>
      <c r="T448" s="81"/>
      <c r="U448" s="81"/>
      <c r="V448" s="81"/>
      <c r="W448" s="81"/>
    </row>
    <row r="449" spans="11:23" x14ac:dyDescent="0.25">
      <c r="K449" s="81"/>
      <c r="L449" s="81"/>
      <c r="M449" s="81"/>
      <c r="N449" s="81"/>
      <c r="O449" s="81"/>
      <c r="P449" s="81"/>
      <c r="Q449" s="81"/>
      <c r="R449" s="81"/>
      <c r="S449" s="81"/>
      <c r="T449" s="81"/>
      <c r="U449" s="81"/>
      <c r="V449" s="81"/>
      <c r="W449" s="81"/>
    </row>
    <row r="450" spans="11:23" x14ac:dyDescent="0.25">
      <c r="K450" s="81"/>
      <c r="L450" s="81"/>
      <c r="M450" s="81"/>
      <c r="N450" s="81"/>
      <c r="O450" s="81"/>
      <c r="P450" s="81"/>
      <c r="Q450" s="81"/>
      <c r="R450" s="81"/>
      <c r="S450" s="81"/>
      <c r="T450" s="81"/>
      <c r="U450" s="81"/>
      <c r="V450" s="81"/>
      <c r="W450" s="81"/>
    </row>
    <row r="451" spans="11:23" x14ac:dyDescent="0.25">
      <c r="K451" s="81"/>
      <c r="L451" s="81"/>
      <c r="M451" s="81"/>
      <c r="N451" s="81"/>
      <c r="O451" s="81"/>
      <c r="P451" s="81"/>
      <c r="Q451" s="81"/>
      <c r="R451" s="81"/>
      <c r="S451" s="81"/>
      <c r="T451" s="81"/>
      <c r="U451" s="81"/>
      <c r="V451" s="81"/>
      <c r="W451" s="81"/>
    </row>
    <row r="452" spans="11:23" x14ac:dyDescent="0.25">
      <c r="K452" s="81"/>
      <c r="L452" s="81"/>
      <c r="M452" s="81"/>
      <c r="N452" s="81"/>
      <c r="O452" s="81"/>
      <c r="P452" s="81"/>
      <c r="Q452" s="81"/>
      <c r="R452" s="81"/>
      <c r="S452" s="81"/>
      <c r="T452" s="81"/>
      <c r="U452" s="81"/>
      <c r="V452" s="81"/>
      <c r="W452" s="81"/>
    </row>
    <row r="453" spans="11:23" x14ac:dyDescent="0.25">
      <c r="K453" s="81"/>
      <c r="L453" s="81"/>
      <c r="M453" s="81"/>
      <c r="N453" s="81"/>
      <c r="O453" s="81"/>
      <c r="P453" s="81"/>
      <c r="Q453" s="81"/>
      <c r="R453" s="81"/>
      <c r="S453" s="81"/>
      <c r="T453" s="81"/>
      <c r="U453" s="81"/>
      <c r="V453" s="81"/>
      <c r="W453" s="81"/>
    </row>
    <row r="454" spans="11:23" x14ac:dyDescent="0.25">
      <c r="K454" s="81"/>
      <c r="L454" s="81"/>
      <c r="M454" s="81"/>
      <c r="N454" s="81"/>
      <c r="O454" s="81"/>
      <c r="P454" s="81"/>
      <c r="Q454" s="81"/>
      <c r="R454" s="81"/>
      <c r="S454" s="81"/>
      <c r="T454" s="81"/>
      <c r="U454" s="81"/>
      <c r="V454" s="81"/>
      <c r="W454" s="81"/>
    </row>
    <row r="455" spans="11:23" x14ac:dyDescent="0.25">
      <c r="K455" s="81"/>
      <c r="L455" s="81"/>
      <c r="M455" s="81"/>
      <c r="N455" s="81"/>
      <c r="O455" s="81"/>
      <c r="P455" s="81"/>
      <c r="Q455" s="81"/>
      <c r="R455" s="81"/>
      <c r="S455" s="81"/>
      <c r="T455" s="81"/>
      <c r="U455" s="81"/>
      <c r="V455" s="81"/>
      <c r="W455" s="81"/>
    </row>
    <row r="456" spans="11:23" x14ac:dyDescent="0.25">
      <c r="K456" s="81"/>
      <c r="L456" s="81"/>
      <c r="M456" s="81"/>
      <c r="N456" s="81"/>
      <c r="O456" s="81"/>
      <c r="P456" s="81"/>
      <c r="Q456" s="81"/>
      <c r="R456" s="81"/>
      <c r="S456" s="81"/>
      <c r="T456" s="81"/>
      <c r="U456" s="81"/>
      <c r="V456" s="81"/>
      <c r="W456" s="81"/>
    </row>
    <row r="457" spans="11:23" x14ac:dyDescent="0.25">
      <c r="K457" s="81"/>
      <c r="L457" s="81"/>
      <c r="M457" s="81"/>
      <c r="N457" s="81"/>
      <c r="O457" s="81"/>
      <c r="P457" s="81"/>
      <c r="Q457" s="81"/>
      <c r="R457" s="81"/>
      <c r="S457" s="81"/>
      <c r="T457" s="81"/>
      <c r="U457" s="81"/>
      <c r="V457" s="81"/>
      <c r="W457" s="81"/>
    </row>
    <row r="458" spans="11:23" x14ac:dyDescent="0.25">
      <c r="K458" s="81"/>
      <c r="L458" s="81"/>
      <c r="M458" s="81"/>
      <c r="N458" s="81"/>
      <c r="O458" s="81"/>
      <c r="P458" s="81"/>
      <c r="Q458" s="81"/>
      <c r="R458" s="81"/>
      <c r="S458" s="81"/>
      <c r="T458" s="81"/>
      <c r="U458" s="81"/>
      <c r="V458" s="81"/>
      <c r="W458" s="81"/>
    </row>
    <row r="459" spans="11:23" x14ac:dyDescent="0.25">
      <c r="K459" s="81"/>
      <c r="L459" s="81"/>
      <c r="M459" s="81"/>
      <c r="N459" s="81"/>
      <c r="O459" s="81"/>
      <c r="P459" s="81"/>
      <c r="Q459" s="81"/>
      <c r="R459" s="81"/>
      <c r="S459" s="81"/>
      <c r="T459" s="81"/>
      <c r="U459" s="81"/>
      <c r="V459" s="81"/>
      <c r="W459" s="81"/>
    </row>
    <row r="460" spans="11:23" x14ac:dyDescent="0.25">
      <c r="K460" s="81"/>
      <c r="L460" s="81"/>
      <c r="M460" s="81"/>
      <c r="N460" s="81"/>
      <c r="O460" s="81"/>
      <c r="P460" s="81"/>
      <c r="Q460" s="81"/>
      <c r="R460" s="81"/>
      <c r="S460" s="81"/>
      <c r="T460" s="81"/>
      <c r="U460" s="81"/>
      <c r="V460" s="81"/>
      <c r="W460" s="81"/>
    </row>
    <row r="461" spans="11:23" x14ac:dyDescent="0.25">
      <c r="K461" s="81"/>
      <c r="L461" s="81"/>
      <c r="M461" s="81"/>
      <c r="N461" s="81"/>
      <c r="O461" s="81"/>
      <c r="P461" s="81"/>
      <c r="Q461" s="81"/>
      <c r="R461" s="81"/>
      <c r="S461" s="81"/>
      <c r="T461" s="81"/>
      <c r="U461" s="81"/>
      <c r="V461" s="81"/>
      <c r="W461" s="81"/>
    </row>
    <row r="462" spans="11:23" x14ac:dyDescent="0.25">
      <c r="K462" s="81"/>
      <c r="L462" s="81"/>
      <c r="M462" s="81"/>
      <c r="N462" s="81"/>
      <c r="O462" s="81"/>
      <c r="P462" s="81"/>
      <c r="Q462" s="81"/>
      <c r="R462" s="81"/>
      <c r="S462" s="81"/>
      <c r="T462" s="81"/>
      <c r="U462" s="81"/>
      <c r="V462" s="81"/>
      <c r="W462" s="81"/>
    </row>
    <row r="463" spans="11:23" x14ac:dyDescent="0.25">
      <c r="K463" s="81"/>
      <c r="L463" s="81"/>
      <c r="M463" s="81"/>
      <c r="N463" s="81"/>
      <c r="O463" s="81"/>
      <c r="P463" s="81"/>
      <c r="Q463" s="81"/>
      <c r="R463" s="81"/>
      <c r="S463" s="81"/>
      <c r="T463" s="81"/>
      <c r="U463" s="81"/>
      <c r="V463" s="81"/>
      <c r="W463" s="81"/>
    </row>
    <row r="464" spans="11:23" x14ac:dyDescent="0.25">
      <c r="K464" s="81"/>
      <c r="L464" s="81"/>
      <c r="M464" s="81"/>
      <c r="N464" s="81"/>
      <c r="O464" s="81"/>
      <c r="P464" s="81"/>
      <c r="Q464" s="81"/>
      <c r="R464" s="81"/>
      <c r="S464" s="81"/>
      <c r="T464" s="81"/>
      <c r="U464" s="81"/>
      <c r="V464" s="81"/>
      <c r="W464" s="81"/>
    </row>
    <row r="465" spans="11:23" x14ac:dyDescent="0.25">
      <c r="K465" s="81"/>
      <c r="L465" s="81"/>
      <c r="M465" s="81"/>
      <c r="N465" s="81"/>
      <c r="O465" s="81"/>
      <c r="P465" s="81"/>
      <c r="Q465" s="81"/>
      <c r="R465" s="81"/>
      <c r="S465" s="81"/>
      <c r="T465" s="81"/>
      <c r="U465" s="81"/>
      <c r="V465" s="81"/>
      <c r="W465" s="81"/>
    </row>
    <row r="466" spans="11:23" x14ac:dyDescent="0.25">
      <c r="K466" s="81"/>
      <c r="L466" s="81"/>
      <c r="M466" s="81"/>
      <c r="N466" s="81"/>
      <c r="O466" s="81"/>
      <c r="P466" s="81"/>
      <c r="Q466" s="81"/>
      <c r="R466" s="81"/>
      <c r="S466" s="81"/>
      <c r="T466" s="81"/>
      <c r="U466" s="81"/>
      <c r="V466" s="81"/>
      <c r="W466" s="81"/>
    </row>
    <row r="467" spans="11:23" x14ac:dyDescent="0.25">
      <c r="K467" s="81"/>
      <c r="L467" s="81"/>
      <c r="M467" s="81"/>
      <c r="N467" s="81"/>
      <c r="O467" s="81"/>
      <c r="P467" s="81"/>
      <c r="Q467" s="81"/>
      <c r="R467" s="81"/>
      <c r="S467" s="81"/>
      <c r="T467" s="81"/>
      <c r="U467" s="81"/>
      <c r="V467" s="81"/>
      <c r="W467" s="81"/>
    </row>
    <row r="468" spans="11:23" x14ac:dyDescent="0.25">
      <c r="K468" s="81"/>
      <c r="L468" s="81"/>
      <c r="M468" s="81"/>
      <c r="N468" s="81"/>
      <c r="O468" s="81"/>
      <c r="P468" s="81"/>
      <c r="Q468" s="81"/>
      <c r="R468" s="81"/>
      <c r="S468" s="81"/>
      <c r="T468" s="81"/>
      <c r="U468" s="81"/>
      <c r="V468" s="81"/>
      <c r="W468" s="81"/>
    </row>
    <row r="469" spans="11:23" x14ac:dyDescent="0.25">
      <c r="K469" s="81"/>
      <c r="L469" s="81"/>
      <c r="M469" s="81"/>
      <c r="N469" s="81"/>
      <c r="O469" s="81"/>
      <c r="P469" s="81"/>
      <c r="Q469" s="81"/>
      <c r="R469" s="81"/>
      <c r="S469" s="81"/>
      <c r="T469" s="81"/>
      <c r="U469" s="81"/>
      <c r="V469" s="81"/>
      <c r="W469" s="81"/>
    </row>
    <row r="470" spans="11:23" x14ac:dyDescent="0.25">
      <c r="K470" s="81"/>
      <c r="L470" s="81"/>
      <c r="M470" s="81"/>
      <c r="N470" s="81"/>
      <c r="O470" s="81"/>
      <c r="P470" s="81"/>
      <c r="Q470" s="81"/>
      <c r="R470" s="81"/>
      <c r="S470" s="81"/>
      <c r="T470" s="81"/>
      <c r="U470" s="81"/>
      <c r="V470" s="81"/>
      <c r="W470" s="81"/>
    </row>
    <row r="471" spans="11:23" x14ac:dyDescent="0.25">
      <c r="K471" s="81"/>
      <c r="L471" s="81"/>
      <c r="M471" s="81"/>
      <c r="N471" s="81"/>
      <c r="O471" s="81"/>
      <c r="P471" s="81"/>
      <c r="Q471" s="81"/>
      <c r="R471" s="81"/>
      <c r="S471" s="81"/>
      <c r="T471" s="81"/>
      <c r="U471" s="81"/>
      <c r="V471" s="81"/>
      <c r="W471" s="81"/>
    </row>
    <row r="472" spans="11:23" x14ac:dyDescent="0.25">
      <c r="K472" s="81"/>
      <c r="L472" s="81"/>
      <c r="M472" s="81"/>
      <c r="N472" s="81"/>
      <c r="O472" s="81"/>
      <c r="P472" s="81"/>
      <c r="Q472" s="81"/>
      <c r="R472" s="81"/>
      <c r="S472" s="81"/>
      <c r="T472" s="81"/>
      <c r="U472" s="81"/>
      <c r="V472" s="81"/>
      <c r="W472" s="81"/>
    </row>
    <row r="473" spans="11:23" x14ac:dyDescent="0.25">
      <c r="K473" s="81"/>
      <c r="L473" s="81"/>
      <c r="M473" s="81"/>
      <c r="N473" s="81"/>
      <c r="O473" s="81"/>
      <c r="P473" s="81"/>
      <c r="Q473" s="81"/>
      <c r="R473" s="81"/>
      <c r="S473" s="81"/>
      <c r="T473" s="81"/>
      <c r="U473" s="81"/>
      <c r="V473" s="81"/>
      <c r="W473" s="81"/>
    </row>
    <row r="474" spans="11:23" x14ac:dyDescent="0.25">
      <c r="K474" s="81"/>
      <c r="L474" s="81"/>
      <c r="M474" s="81"/>
      <c r="N474" s="81"/>
      <c r="O474" s="81"/>
      <c r="P474" s="81"/>
      <c r="Q474" s="81"/>
      <c r="R474" s="81"/>
      <c r="S474" s="81"/>
      <c r="T474" s="81"/>
      <c r="U474" s="81"/>
      <c r="V474" s="81"/>
      <c r="W474" s="81"/>
    </row>
    <row r="475" spans="11:23" x14ac:dyDescent="0.25">
      <c r="K475" s="81"/>
      <c r="L475" s="81"/>
      <c r="M475" s="81"/>
      <c r="N475" s="81"/>
      <c r="O475" s="81"/>
      <c r="P475" s="81"/>
      <c r="Q475" s="81"/>
      <c r="R475" s="81"/>
      <c r="S475" s="81"/>
      <c r="T475" s="81"/>
      <c r="U475" s="81"/>
      <c r="V475" s="81"/>
      <c r="W475" s="81"/>
    </row>
    <row r="476" spans="11:23" x14ac:dyDescent="0.25">
      <c r="K476" s="81"/>
      <c r="L476" s="81"/>
      <c r="M476" s="81"/>
      <c r="N476" s="81"/>
      <c r="O476" s="81"/>
      <c r="P476" s="81"/>
      <c r="Q476" s="81"/>
      <c r="R476" s="81"/>
      <c r="S476" s="81"/>
      <c r="T476" s="81"/>
      <c r="U476" s="81"/>
      <c r="V476" s="81"/>
      <c r="W476" s="81"/>
    </row>
    <row r="477" spans="11:23" x14ac:dyDescent="0.25">
      <c r="K477" s="81"/>
      <c r="L477" s="81"/>
      <c r="M477" s="81"/>
      <c r="N477" s="81"/>
      <c r="O477" s="81"/>
      <c r="P477" s="81"/>
      <c r="Q477" s="81"/>
      <c r="R477" s="81"/>
      <c r="S477" s="81"/>
      <c r="T477" s="81"/>
      <c r="U477" s="81"/>
      <c r="V477" s="81"/>
      <c r="W477" s="81"/>
    </row>
    <row r="478" spans="11:23" x14ac:dyDescent="0.25">
      <c r="K478" s="81"/>
      <c r="L478" s="81"/>
      <c r="M478" s="81"/>
      <c r="N478" s="81"/>
      <c r="O478" s="81"/>
      <c r="P478" s="81"/>
      <c r="Q478" s="81"/>
      <c r="R478" s="81"/>
      <c r="S478" s="81"/>
      <c r="T478" s="81"/>
      <c r="U478" s="81"/>
      <c r="V478" s="81"/>
      <c r="W478" s="81"/>
    </row>
    <row r="479" spans="11:23" x14ac:dyDescent="0.25">
      <c r="K479" s="81"/>
      <c r="L479" s="81"/>
      <c r="M479" s="81"/>
      <c r="N479" s="81"/>
      <c r="O479" s="81"/>
      <c r="P479" s="81"/>
      <c r="Q479" s="81"/>
      <c r="R479" s="81"/>
      <c r="S479" s="81"/>
      <c r="T479" s="81"/>
      <c r="U479" s="81"/>
      <c r="V479" s="81"/>
      <c r="W479" s="81"/>
    </row>
    <row r="480" spans="11:23" x14ac:dyDescent="0.25">
      <c r="K480" s="81"/>
      <c r="L480" s="81"/>
      <c r="M480" s="81"/>
      <c r="N480" s="81"/>
      <c r="O480" s="81"/>
      <c r="P480" s="81"/>
      <c r="Q480" s="81"/>
      <c r="R480" s="81"/>
      <c r="S480" s="81"/>
      <c r="T480" s="81"/>
      <c r="U480" s="81"/>
      <c r="V480" s="81"/>
      <c r="W480" s="81"/>
    </row>
    <row r="481" spans="11:23" x14ac:dyDescent="0.25">
      <c r="K481" s="81"/>
      <c r="L481" s="81"/>
      <c r="M481" s="81"/>
      <c r="N481" s="81"/>
      <c r="O481" s="81"/>
      <c r="P481" s="81"/>
      <c r="Q481" s="81"/>
      <c r="R481" s="81"/>
      <c r="S481" s="81"/>
      <c r="T481" s="81"/>
      <c r="U481" s="81"/>
      <c r="V481" s="81"/>
      <c r="W481" s="81"/>
    </row>
    <row r="482" spans="11:23" x14ac:dyDescent="0.25">
      <c r="K482" s="81"/>
      <c r="L482" s="81"/>
      <c r="M482" s="81"/>
      <c r="N482" s="81"/>
      <c r="O482" s="81"/>
      <c r="P482" s="81"/>
      <c r="Q482" s="81"/>
      <c r="R482" s="81"/>
      <c r="S482" s="81"/>
      <c r="T482" s="81"/>
      <c r="U482" s="81"/>
      <c r="V482" s="81"/>
      <c r="W482" s="81"/>
    </row>
    <row r="483" spans="11:23" x14ac:dyDescent="0.25">
      <c r="K483" s="81"/>
      <c r="L483" s="81"/>
      <c r="M483" s="81"/>
      <c r="N483" s="81"/>
      <c r="O483" s="81"/>
      <c r="P483" s="81"/>
      <c r="Q483" s="81"/>
      <c r="R483" s="81"/>
      <c r="S483" s="81"/>
      <c r="T483" s="81"/>
      <c r="U483" s="81"/>
      <c r="V483" s="81"/>
      <c r="W483" s="81"/>
    </row>
    <row r="484" spans="11:23" x14ac:dyDescent="0.25">
      <c r="K484" s="81"/>
      <c r="L484" s="81"/>
      <c r="M484" s="81"/>
      <c r="N484" s="81"/>
      <c r="O484" s="81"/>
      <c r="P484" s="81"/>
      <c r="Q484" s="81"/>
      <c r="R484" s="81"/>
      <c r="S484" s="81"/>
      <c r="T484" s="81"/>
      <c r="U484" s="81"/>
      <c r="V484" s="81"/>
      <c r="W484" s="81"/>
    </row>
    <row r="485" spans="11:23" x14ac:dyDescent="0.25">
      <c r="K485" s="81"/>
      <c r="L485" s="81"/>
      <c r="M485" s="81"/>
      <c r="N485" s="81"/>
      <c r="O485" s="81"/>
      <c r="P485" s="81"/>
      <c r="Q485" s="81"/>
      <c r="R485" s="81"/>
      <c r="S485" s="81"/>
      <c r="T485" s="81"/>
      <c r="U485" s="81"/>
      <c r="V485" s="81"/>
      <c r="W485" s="81"/>
    </row>
    <row r="486" spans="11:23" x14ac:dyDescent="0.25">
      <c r="K486" s="81"/>
      <c r="L486" s="81"/>
      <c r="M486" s="81"/>
      <c r="N486" s="81"/>
      <c r="O486" s="81"/>
      <c r="P486" s="81"/>
      <c r="Q486" s="81"/>
      <c r="R486" s="81"/>
      <c r="S486" s="81"/>
      <c r="T486" s="81"/>
      <c r="U486" s="81"/>
      <c r="V486" s="81"/>
      <c r="W486" s="81"/>
    </row>
    <row r="487" spans="11:23" x14ac:dyDescent="0.25">
      <c r="K487" s="81"/>
      <c r="L487" s="81"/>
      <c r="M487" s="81"/>
      <c r="N487" s="81"/>
      <c r="O487" s="81"/>
      <c r="P487" s="81"/>
      <c r="Q487" s="81"/>
      <c r="R487" s="81"/>
      <c r="S487" s="81"/>
      <c r="T487" s="81"/>
      <c r="U487" s="81"/>
      <c r="V487" s="81"/>
      <c r="W487" s="81"/>
    </row>
    <row r="488" spans="11:23" x14ac:dyDescent="0.25">
      <c r="K488" s="81"/>
      <c r="L488" s="81"/>
      <c r="M488" s="81"/>
      <c r="N488" s="81"/>
      <c r="O488" s="81"/>
      <c r="P488" s="81"/>
      <c r="Q488" s="81"/>
      <c r="R488" s="81"/>
      <c r="S488" s="81"/>
      <c r="T488" s="81"/>
      <c r="U488" s="81"/>
      <c r="V488" s="81"/>
      <c r="W488" s="81"/>
    </row>
    <row r="489" spans="11:23" x14ac:dyDescent="0.25">
      <c r="K489" s="81"/>
      <c r="L489" s="81"/>
      <c r="M489" s="81"/>
      <c r="N489" s="81"/>
      <c r="O489" s="81"/>
      <c r="P489" s="81"/>
      <c r="Q489" s="81"/>
      <c r="R489" s="81"/>
      <c r="S489" s="81"/>
      <c r="T489" s="81"/>
      <c r="U489" s="81"/>
      <c r="V489" s="81"/>
      <c r="W489" s="81"/>
    </row>
    <row r="490" spans="11:23" x14ac:dyDescent="0.25">
      <c r="K490" s="81"/>
      <c r="L490" s="81"/>
      <c r="M490" s="81"/>
      <c r="N490" s="81"/>
      <c r="O490" s="81"/>
      <c r="P490" s="81"/>
      <c r="Q490" s="81"/>
      <c r="R490" s="81"/>
      <c r="S490" s="81"/>
      <c r="T490" s="81"/>
      <c r="U490" s="81"/>
      <c r="V490" s="81"/>
      <c r="W490" s="81"/>
    </row>
    <row r="491" spans="11:23" x14ac:dyDescent="0.25">
      <c r="K491" s="81"/>
      <c r="L491" s="81"/>
      <c r="M491" s="81"/>
      <c r="N491" s="81"/>
      <c r="O491" s="81"/>
      <c r="P491" s="81"/>
      <c r="Q491" s="81"/>
      <c r="R491" s="81"/>
      <c r="S491" s="81"/>
      <c r="T491" s="81"/>
      <c r="U491" s="81"/>
      <c r="V491" s="81"/>
      <c r="W491" s="81"/>
    </row>
    <row r="492" spans="11:23" x14ac:dyDescent="0.25">
      <c r="K492" s="81"/>
      <c r="L492" s="81"/>
      <c r="M492" s="81"/>
      <c r="N492" s="81"/>
      <c r="O492" s="81"/>
      <c r="P492" s="81"/>
      <c r="Q492" s="81"/>
      <c r="R492" s="81"/>
      <c r="S492" s="81"/>
      <c r="T492" s="81"/>
      <c r="U492" s="81"/>
      <c r="V492" s="81"/>
      <c r="W492" s="81"/>
    </row>
    <row r="493" spans="11:23" x14ac:dyDescent="0.25">
      <c r="K493" s="81"/>
      <c r="L493" s="81"/>
      <c r="M493" s="81"/>
      <c r="N493" s="81"/>
      <c r="O493" s="81"/>
      <c r="P493" s="81"/>
      <c r="Q493" s="81"/>
      <c r="R493" s="81"/>
      <c r="S493" s="81"/>
      <c r="T493" s="81"/>
      <c r="U493" s="81"/>
      <c r="V493" s="81"/>
      <c r="W493" s="81"/>
    </row>
    <row r="494" spans="11:23" ht="12" customHeight="1" x14ac:dyDescent="0.25">
      <c r="K494" s="81"/>
      <c r="L494" s="81"/>
      <c r="M494" s="81"/>
      <c r="N494" s="81"/>
      <c r="O494" s="81"/>
      <c r="P494" s="81"/>
      <c r="Q494" s="81"/>
      <c r="R494" s="81"/>
      <c r="S494" s="81"/>
      <c r="T494" s="81"/>
      <c r="U494" s="81"/>
      <c r="V494" s="81"/>
      <c r="W494" s="81"/>
    </row>
    <row r="495" spans="11:23" x14ac:dyDescent="0.25">
      <c r="K495" s="81"/>
      <c r="L495" s="81"/>
      <c r="M495" s="81"/>
      <c r="N495" s="81"/>
      <c r="O495" s="81"/>
      <c r="P495" s="81"/>
      <c r="Q495" s="81"/>
      <c r="R495" s="81"/>
      <c r="S495" s="81"/>
      <c r="T495" s="81"/>
      <c r="U495" s="81"/>
      <c r="V495" s="81"/>
      <c r="W495" s="81"/>
    </row>
    <row r="496" spans="11:23" x14ac:dyDescent="0.25">
      <c r="K496" s="81"/>
      <c r="L496" s="81"/>
      <c r="M496" s="81"/>
      <c r="N496" s="81"/>
      <c r="O496" s="81"/>
      <c r="P496" s="81"/>
      <c r="Q496" s="81"/>
      <c r="R496" s="81"/>
      <c r="S496" s="81"/>
      <c r="T496" s="81"/>
      <c r="U496" s="81"/>
      <c r="V496" s="81"/>
      <c r="W496" s="81"/>
    </row>
    <row r="497" spans="11:23" x14ac:dyDescent="0.25">
      <c r="K497" s="81"/>
      <c r="L497" s="81"/>
      <c r="M497" s="81"/>
      <c r="N497" s="81"/>
      <c r="O497" s="81"/>
      <c r="P497" s="81"/>
      <c r="Q497" s="81"/>
      <c r="R497" s="81"/>
      <c r="S497" s="81"/>
      <c r="T497" s="81"/>
      <c r="U497" s="81"/>
      <c r="V497" s="81"/>
      <c r="W497" s="81"/>
    </row>
    <row r="498" spans="11:23" x14ac:dyDescent="0.25">
      <c r="K498" s="81"/>
      <c r="L498" s="81"/>
      <c r="M498" s="81"/>
      <c r="N498" s="81"/>
      <c r="O498" s="81"/>
      <c r="P498" s="81"/>
      <c r="Q498" s="81"/>
      <c r="R498" s="81"/>
      <c r="S498" s="81"/>
      <c r="T498" s="81"/>
      <c r="U498" s="81"/>
      <c r="V498" s="81"/>
      <c r="W498" s="81"/>
    </row>
    <row r="499" spans="11:23" x14ac:dyDescent="0.25">
      <c r="K499" s="81"/>
      <c r="L499" s="81"/>
      <c r="M499" s="81"/>
      <c r="N499" s="81"/>
      <c r="O499" s="81"/>
      <c r="P499" s="81"/>
      <c r="Q499" s="81"/>
      <c r="R499" s="81"/>
      <c r="S499" s="81"/>
      <c r="T499" s="81"/>
      <c r="U499" s="81"/>
      <c r="V499" s="81"/>
      <c r="W499" s="81"/>
    </row>
    <row r="500" spans="11:23" x14ac:dyDescent="0.25">
      <c r="K500" s="81"/>
      <c r="L500" s="81"/>
      <c r="M500" s="81"/>
      <c r="N500" s="81"/>
      <c r="O500" s="81"/>
      <c r="P500" s="81"/>
      <c r="Q500" s="81"/>
      <c r="R500" s="81"/>
      <c r="S500" s="81"/>
      <c r="T500" s="81"/>
      <c r="U500" s="81"/>
      <c r="V500" s="81"/>
      <c r="W500" s="81"/>
    </row>
    <row r="501" spans="11:23" x14ac:dyDescent="0.25">
      <c r="K501" s="81"/>
      <c r="L501" s="81"/>
      <c r="M501" s="81"/>
      <c r="N501" s="81"/>
      <c r="O501" s="81"/>
      <c r="P501" s="81"/>
      <c r="Q501" s="81"/>
      <c r="R501" s="81"/>
      <c r="S501" s="81"/>
      <c r="T501" s="81"/>
      <c r="U501" s="81"/>
      <c r="V501" s="81"/>
      <c r="W501" s="81"/>
    </row>
    <row r="502" spans="11:23" x14ac:dyDescent="0.25">
      <c r="K502" s="81"/>
      <c r="L502" s="81"/>
      <c r="M502" s="81"/>
      <c r="N502" s="81"/>
      <c r="O502" s="81"/>
      <c r="P502" s="81"/>
      <c r="Q502" s="81"/>
      <c r="R502" s="81"/>
      <c r="S502" s="81"/>
      <c r="T502" s="81"/>
      <c r="U502" s="81"/>
      <c r="V502" s="81"/>
      <c r="W502" s="81"/>
    </row>
    <row r="503" spans="11:23" x14ac:dyDescent="0.25">
      <c r="K503" s="81"/>
      <c r="L503" s="81"/>
      <c r="M503" s="81"/>
      <c r="N503" s="81"/>
      <c r="O503" s="81"/>
      <c r="P503" s="81"/>
      <c r="Q503" s="81"/>
      <c r="R503" s="81"/>
      <c r="S503" s="81"/>
      <c r="T503" s="81"/>
      <c r="U503" s="81"/>
      <c r="V503" s="81"/>
      <c r="W503" s="81"/>
    </row>
    <row r="504" spans="11:23" x14ac:dyDescent="0.25">
      <c r="K504" s="81"/>
      <c r="L504" s="81"/>
      <c r="M504" s="81"/>
      <c r="N504" s="81"/>
      <c r="O504" s="81"/>
      <c r="P504" s="81"/>
      <c r="Q504" s="81"/>
      <c r="R504" s="81"/>
      <c r="S504" s="81"/>
      <c r="T504" s="81"/>
      <c r="U504" s="81"/>
      <c r="V504" s="81"/>
      <c r="W504" s="81"/>
    </row>
    <row r="505" spans="11:23" x14ac:dyDescent="0.25">
      <c r="K505" s="81"/>
      <c r="L505" s="81"/>
      <c r="M505" s="81"/>
      <c r="N505" s="81"/>
      <c r="O505" s="81"/>
      <c r="P505" s="81"/>
      <c r="Q505" s="81"/>
      <c r="R505" s="81"/>
      <c r="S505" s="81"/>
      <c r="T505" s="81"/>
      <c r="U505" s="81"/>
      <c r="V505" s="81"/>
      <c r="W505" s="81"/>
    </row>
    <row r="506" spans="11:23" x14ac:dyDescent="0.25">
      <c r="K506" s="81"/>
      <c r="L506" s="81"/>
      <c r="M506" s="81"/>
      <c r="N506" s="81"/>
      <c r="O506" s="81"/>
      <c r="P506" s="81"/>
      <c r="Q506" s="81"/>
      <c r="R506" s="81"/>
      <c r="S506" s="81"/>
      <c r="T506" s="81"/>
      <c r="U506" s="81"/>
      <c r="V506" s="81"/>
      <c r="W506" s="81"/>
    </row>
    <row r="507" spans="11:23" x14ac:dyDescent="0.25">
      <c r="K507" s="81"/>
      <c r="L507" s="81"/>
      <c r="M507" s="81"/>
      <c r="N507" s="81"/>
      <c r="O507" s="81"/>
      <c r="P507" s="81"/>
      <c r="Q507" s="81"/>
      <c r="R507" s="81"/>
      <c r="S507" s="81"/>
      <c r="T507" s="81"/>
      <c r="U507" s="81"/>
      <c r="V507" s="81"/>
      <c r="W507" s="81"/>
    </row>
    <row r="508" spans="11:23" x14ac:dyDescent="0.25">
      <c r="K508" s="81"/>
      <c r="L508" s="81"/>
      <c r="M508" s="81"/>
      <c r="N508" s="81"/>
      <c r="O508" s="81"/>
      <c r="P508" s="81"/>
      <c r="Q508" s="81"/>
      <c r="R508" s="81"/>
      <c r="S508" s="81"/>
      <c r="T508" s="81"/>
      <c r="U508" s="81"/>
      <c r="V508" s="81"/>
      <c r="W508" s="81"/>
    </row>
    <row r="509" spans="11:23" x14ac:dyDescent="0.25">
      <c r="K509" s="81"/>
      <c r="L509" s="81"/>
      <c r="M509" s="81"/>
      <c r="N509" s="81"/>
      <c r="O509" s="81"/>
      <c r="P509" s="81"/>
      <c r="Q509" s="81"/>
      <c r="R509" s="81"/>
      <c r="S509" s="81"/>
      <c r="T509" s="81"/>
      <c r="U509" s="81"/>
      <c r="V509" s="81"/>
      <c r="W509" s="81"/>
    </row>
    <row r="510" spans="11:23" x14ac:dyDescent="0.25">
      <c r="K510" s="81"/>
      <c r="L510" s="81"/>
      <c r="M510" s="81"/>
      <c r="N510" s="81"/>
      <c r="O510" s="81"/>
      <c r="P510" s="81"/>
      <c r="Q510" s="81"/>
      <c r="R510" s="81"/>
      <c r="S510" s="81"/>
      <c r="T510" s="81"/>
      <c r="U510" s="81"/>
      <c r="V510" s="81"/>
      <c r="W510" s="81"/>
    </row>
    <row r="511" spans="11:23" x14ac:dyDescent="0.25">
      <c r="K511" s="81"/>
      <c r="L511" s="81"/>
      <c r="M511" s="81"/>
      <c r="N511" s="81"/>
      <c r="O511" s="81"/>
      <c r="P511" s="81"/>
      <c r="Q511" s="81"/>
      <c r="R511" s="81"/>
      <c r="S511" s="81"/>
      <c r="T511" s="81"/>
      <c r="U511" s="81"/>
      <c r="V511" s="81"/>
      <c r="W511" s="81"/>
    </row>
    <row r="512" spans="11:23" x14ac:dyDescent="0.25">
      <c r="K512" s="81"/>
      <c r="L512" s="81"/>
      <c r="M512" s="81"/>
      <c r="N512" s="81"/>
      <c r="O512" s="81"/>
      <c r="P512" s="81"/>
      <c r="Q512" s="81"/>
      <c r="R512" s="81"/>
      <c r="S512" s="81"/>
      <c r="T512" s="81"/>
      <c r="U512" s="81"/>
      <c r="V512" s="81"/>
      <c r="W512" s="81"/>
    </row>
    <row r="513" spans="11:23" x14ac:dyDescent="0.25">
      <c r="K513" s="81"/>
      <c r="L513" s="81"/>
      <c r="M513" s="81"/>
      <c r="N513" s="81"/>
      <c r="O513" s="81"/>
      <c r="P513" s="81"/>
      <c r="Q513" s="81"/>
      <c r="R513" s="81"/>
      <c r="S513" s="81"/>
      <c r="T513" s="81"/>
      <c r="U513" s="81"/>
      <c r="V513" s="81"/>
      <c r="W513" s="81"/>
    </row>
    <row r="514" spans="11:23" x14ac:dyDescent="0.25">
      <c r="K514" s="81"/>
      <c r="L514" s="81"/>
      <c r="M514" s="81"/>
      <c r="N514" s="81"/>
      <c r="O514" s="81"/>
      <c r="P514" s="81"/>
      <c r="Q514" s="81"/>
      <c r="R514" s="81"/>
      <c r="S514" s="81"/>
      <c r="T514" s="81"/>
      <c r="U514" s="81"/>
      <c r="V514" s="81"/>
      <c r="W514" s="81"/>
    </row>
    <row r="515" spans="11:23" x14ac:dyDescent="0.25">
      <c r="K515" s="81"/>
      <c r="L515" s="81"/>
      <c r="M515" s="81"/>
      <c r="N515" s="81"/>
      <c r="O515" s="81"/>
      <c r="P515" s="81"/>
      <c r="Q515" s="81"/>
      <c r="R515" s="81"/>
      <c r="S515" s="81"/>
      <c r="T515" s="81"/>
      <c r="U515" s="81"/>
      <c r="V515" s="81"/>
      <c r="W515" s="81"/>
    </row>
    <row r="516" spans="11:23" x14ac:dyDescent="0.25">
      <c r="K516" s="81"/>
      <c r="L516" s="81"/>
      <c r="M516" s="81"/>
      <c r="N516" s="81"/>
      <c r="O516" s="81"/>
      <c r="P516" s="81"/>
      <c r="Q516" s="81"/>
      <c r="R516" s="81"/>
      <c r="S516" s="81"/>
      <c r="T516" s="81"/>
      <c r="U516" s="81"/>
      <c r="V516" s="81"/>
      <c r="W516" s="81"/>
    </row>
    <row r="517" spans="11:23" x14ac:dyDescent="0.25">
      <c r="K517" s="81"/>
      <c r="L517" s="81"/>
      <c r="M517" s="81"/>
      <c r="N517" s="81"/>
      <c r="O517" s="81"/>
      <c r="P517" s="81"/>
      <c r="Q517" s="81"/>
      <c r="R517" s="81"/>
      <c r="S517" s="81"/>
      <c r="T517" s="81"/>
      <c r="U517" s="81"/>
      <c r="V517" s="81"/>
      <c r="W517" s="81"/>
    </row>
    <row r="518" spans="11:23" x14ac:dyDescent="0.25">
      <c r="K518" s="81"/>
      <c r="L518" s="81"/>
      <c r="M518" s="81"/>
      <c r="N518" s="81"/>
      <c r="O518" s="81"/>
      <c r="P518" s="81"/>
      <c r="Q518" s="81"/>
      <c r="R518" s="81"/>
      <c r="S518" s="81"/>
      <c r="T518" s="81"/>
      <c r="U518" s="81"/>
      <c r="V518" s="81"/>
      <c r="W518" s="81"/>
    </row>
    <row r="519" spans="11:23" x14ac:dyDescent="0.25">
      <c r="K519" s="81"/>
      <c r="L519" s="81"/>
      <c r="M519" s="81"/>
      <c r="N519" s="81"/>
      <c r="O519" s="81"/>
      <c r="P519" s="81"/>
      <c r="Q519" s="81"/>
      <c r="R519" s="81"/>
      <c r="S519" s="81"/>
      <c r="T519" s="81"/>
      <c r="U519" s="81"/>
      <c r="V519" s="81"/>
      <c r="W519" s="81"/>
    </row>
    <row r="520" spans="11:23" x14ac:dyDescent="0.25">
      <c r="K520" s="81"/>
      <c r="L520" s="81"/>
      <c r="M520" s="81"/>
      <c r="N520" s="81"/>
      <c r="O520" s="81"/>
      <c r="P520" s="81"/>
      <c r="Q520" s="81"/>
      <c r="R520" s="81"/>
      <c r="S520" s="81"/>
      <c r="T520" s="81"/>
      <c r="U520" s="81"/>
      <c r="V520" s="81"/>
      <c r="W520" s="81"/>
    </row>
    <row r="521" spans="11:23" x14ac:dyDescent="0.25">
      <c r="K521" s="81"/>
      <c r="L521" s="81"/>
      <c r="M521" s="81"/>
      <c r="N521" s="81"/>
      <c r="O521" s="81"/>
      <c r="P521" s="81"/>
      <c r="Q521" s="81"/>
      <c r="R521" s="81"/>
      <c r="S521" s="81"/>
      <c r="T521" s="81"/>
      <c r="U521" s="81"/>
      <c r="V521" s="81"/>
      <c r="W521" s="81"/>
    </row>
    <row r="522" spans="11:23" x14ac:dyDescent="0.25">
      <c r="K522" s="81"/>
      <c r="L522" s="81"/>
      <c r="M522" s="81"/>
      <c r="N522" s="81"/>
      <c r="O522" s="81"/>
      <c r="P522" s="81"/>
      <c r="Q522" s="81"/>
      <c r="R522" s="81"/>
      <c r="S522" s="81"/>
      <c r="T522" s="81"/>
      <c r="U522" s="81"/>
      <c r="V522" s="81"/>
      <c r="W522" s="81"/>
    </row>
    <row r="523" spans="11:23" x14ac:dyDescent="0.25">
      <c r="K523" s="81"/>
      <c r="L523" s="81"/>
      <c r="M523" s="81"/>
      <c r="N523" s="81"/>
      <c r="O523" s="81"/>
      <c r="P523" s="81"/>
      <c r="Q523" s="81"/>
      <c r="R523" s="81"/>
      <c r="S523" s="81"/>
      <c r="T523" s="81"/>
      <c r="U523" s="81"/>
      <c r="V523" s="81"/>
      <c r="W523" s="81"/>
    </row>
    <row r="524" spans="11:23" x14ac:dyDescent="0.25">
      <c r="K524" s="81"/>
      <c r="L524" s="81"/>
      <c r="M524" s="81"/>
      <c r="N524" s="81"/>
      <c r="O524" s="81"/>
      <c r="P524" s="81"/>
      <c r="Q524" s="81"/>
      <c r="R524" s="81"/>
      <c r="S524" s="81"/>
      <c r="T524" s="81"/>
      <c r="U524" s="81"/>
      <c r="V524" s="81"/>
      <c r="W524" s="81"/>
    </row>
    <row r="525" spans="11:23" x14ac:dyDescent="0.25">
      <c r="K525" s="81"/>
      <c r="L525" s="81"/>
      <c r="M525" s="81"/>
      <c r="N525" s="81"/>
      <c r="O525" s="81"/>
      <c r="P525" s="81"/>
      <c r="Q525" s="81"/>
      <c r="R525" s="81"/>
      <c r="S525" s="81"/>
      <c r="T525" s="81"/>
      <c r="U525" s="81"/>
      <c r="V525" s="81"/>
      <c r="W525" s="81"/>
    </row>
    <row r="526" spans="11:23" x14ac:dyDescent="0.25">
      <c r="K526" s="81"/>
      <c r="L526" s="81"/>
      <c r="M526" s="81"/>
      <c r="N526" s="81"/>
      <c r="O526" s="81"/>
      <c r="P526" s="81"/>
      <c r="Q526" s="81"/>
      <c r="R526" s="81"/>
      <c r="S526" s="81"/>
      <c r="T526" s="81"/>
      <c r="U526" s="81"/>
      <c r="V526" s="81"/>
      <c r="W526" s="81"/>
    </row>
    <row r="527" spans="11:23" x14ac:dyDescent="0.25">
      <c r="K527" s="81"/>
      <c r="L527" s="81"/>
      <c r="M527" s="81"/>
      <c r="N527" s="81"/>
      <c r="O527" s="81"/>
      <c r="P527" s="81"/>
      <c r="Q527" s="81"/>
      <c r="R527" s="81"/>
      <c r="S527" s="81"/>
      <c r="T527" s="81"/>
      <c r="U527" s="81"/>
      <c r="V527" s="81"/>
      <c r="W527" s="81"/>
    </row>
    <row r="528" spans="11:23" x14ac:dyDescent="0.25">
      <c r="K528" s="81"/>
      <c r="L528" s="81"/>
      <c r="M528" s="81"/>
      <c r="N528" s="81"/>
      <c r="O528" s="81"/>
      <c r="P528" s="81"/>
      <c r="Q528" s="81"/>
      <c r="R528" s="81"/>
      <c r="S528" s="81"/>
      <c r="T528" s="81"/>
      <c r="U528" s="81"/>
      <c r="V528" s="81"/>
      <c r="W528" s="81"/>
    </row>
    <row r="529" spans="11:23" x14ac:dyDescent="0.25">
      <c r="K529" s="81"/>
      <c r="L529" s="81"/>
      <c r="M529" s="81"/>
      <c r="N529" s="81"/>
      <c r="O529" s="81"/>
      <c r="P529" s="81"/>
      <c r="Q529" s="81"/>
      <c r="R529" s="81"/>
      <c r="S529" s="81"/>
      <c r="T529" s="81"/>
      <c r="U529" s="81"/>
      <c r="V529" s="81"/>
      <c r="W529" s="81"/>
    </row>
    <row r="530" spans="11:23" x14ac:dyDescent="0.25">
      <c r="K530" s="81"/>
      <c r="L530" s="81"/>
      <c r="M530" s="81"/>
      <c r="N530" s="81"/>
      <c r="O530" s="81"/>
      <c r="P530" s="81"/>
      <c r="Q530" s="81"/>
      <c r="R530" s="81"/>
      <c r="S530" s="81"/>
      <c r="T530" s="81"/>
      <c r="U530" s="81"/>
      <c r="V530" s="81"/>
      <c r="W530" s="81"/>
    </row>
    <row r="531" spans="11:23" x14ac:dyDescent="0.25">
      <c r="K531" s="81"/>
      <c r="L531" s="81"/>
      <c r="M531" s="81"/>
      <c r="N531" s="81"/>
      <c r="O531" s="81"/>
      <c r="P531" s="81"/>
      <c r="Q531" s="81"/>
      <c r="R531" s="81"/>
      <c r="S531" s="81"/>
      <c r="T531" s="81"/>
      <c r="U531" s="81"/>
      <c r="V531" s="81"/>
      <c r="W531" s="81"/>
    </row>
    <row r="532" spans="11:23" x14ac:dyDescent="0.25">
      <c r="K532" s="81"/>
      <c r="L532" s="81"/>
      <c r="M532" s="81"/>
      <c r="N532" s="81"/>
      <c r="O532" s="81"/>
      <c r="P532" s="81"/>
      <c r="Q532" s="81"/>
      <c r="R532" s="81"/>
      <c r="S532" s="81"/>
      <c r="T532" s="81"/>
      <c r="U532" s="81"/>
      <c r="V532" s="81"/>
      <c r="W532" s="81"/>
    </row>
    <row r="533" spans="11:23" x14ac:dyDescent="0.25">
      <c r="K533" s="81"/>
      <c r="L533" s="81"/>
      <c r="M533" s="81"/>
      <c r="N533" s="81"/>
      <c r="O533" s="81"/>
      <c r="P533" s="81"/>
      <c r="Q533" s="81"/>
      <c r="R533" s="81"/>
      <c r="S533" s="81"/>
      <c r="T533" s="81"/>
      <c r="U533" s="81"/>
      <c r="V533" s="81"/>
      <c r="W533" s="81"/>
    </row>
    <row r="534" spans="11:23" x14ac:dyDescent="0.25">
      <c r="K534" s="81"/>
      <c r="L534" s="81"/>
      <c r="M534" s="81"/>
      <c r="N534" s="81"/>
      <c r="O534" s="81"/>
      <c r="P534" s="81"/>
      <c r="Q534" s="81"/>
      <c r="R534" s="81"/>
      <c r="S534" s="81"/>
      <c r="T534" s="81"/>
      <c r="U534" s="81"/>
      <c r="V534" s="81"/>
      <c r="W534" s="81"/>
    </row>
    <row r="535" spans="11:23" x14ac:dyDescent="0.25">
      <c r="K535" s="81"/>
      <c r="L535" s="81"/>
      <c r="M535" s="81"/>
      <c r="N535" s="81"/>
      <c r="O535" s="81"/>
      <c r="P535" s="81"/>
      <c r="Q535" s="81"/>
      <c r="R535" s="81"/>
      <c r="S535" s="81"/>
      <c r="T535" s="81"/>
      <c r="U535" s="81"/>
      <c r="V535" s="81"/>
      <c r="W535" s="81"/>
    </row>
    <row r="536" spans="11:23" x14ac:dyDescent="0.25">
      <c r="K536" s="81"/>
      <c r="L536" s="81"/>
      <c r="M536" s="81"/>
      <c r="N536" s="81"/>
      <c r="O536" s="81"/>
      <c r="P536" s="81"/>
      <c r="Q536" s="81"/>
      <c r="R536" s="81"/>
      <c r="S536" s="81"/>
      <c r="T536" s="81"/>
      <c r="U536" s="81"/>
      <c r="V536" s="81"/>
      <c r="W536" s="81"/>
    </row>
    <row r="537" spans="11:23" x14ac:dyDescent="0.25">
      <c r="K537" s="81"/>
      <c r="L537" s="81"/>
      <c r="M537" s="81"/>
      <c r="N537" s="81"/>
      <c r="O537" s="81"/>
      <c r="P537" s="81"/>
      <c r="Q537" s="81"/>
      <c r="R537" s="81"/>
      <c r="S537" s="81"/>
      <c r="T537" s="81"/>
      <c r="U537" s="81"/>
      <c r="V537" s="81"/>
      <c r="W537" s="81"/>
    </row>
    <row r="538" spans="11:23" x14ac:dyDescent="0.25">
      <c r="K538" s="81"/>
      <c r="L538" s="81"/>
      <c r="M538" s="81"/>
      <c r="N538" s="81"/>
      <c r="O538" s="81"/>
      <c r="P538" s="81"/>
      <c r="Q538" s="81"/>
      <c r="R538" s="81"/>
      <c r="S538" s="81"/>
      <c r="T538" s="81"/>
      <c r="U538" s="81"/>
      <c r="V538" s="81"/>
      <c r="W538" s="81"/>
    </row>
    <row r="539" spans="11:23" x14ac:dyDescent="0.25">
      <c r="K539" s="81"/>
      <c r="L539" s="81"/>
      <c r="M539" s="81"/>
      <c r="N539" s="81"/>
      <c r="O539" s="81"/>
      <c r="P539" s="81"/>
      <c r="Q539" s="81"/>
      <c r="R539" s="81"/>
      <c r="S539" s="81"/>
      <c r="T539" s="81"/>
      <c r="U539" s="81"/>
      <c r="V539" s="81"/>
      <c r="W539" s="81"/>
    </row>
    <row r="540" spans="11:23" x14ac:dyDescent="0.25">
      <c r="K540" s="81"/>
      <c r="L540" s="81"/>
      <c r="M540" s="81"/>
      <c r="N540" s="81"/>
      <c r="O540" s="81"/>
      <c r="P540" s="81"/>
      <c r="Q540" s="81"/>
      <c r="R540" s="81"/>
      <c r="S540" s="81"/>
      <c r="T540" s="81"/>
      <c r="U540" s="81"/>
      <c r="V540" s="81"/>
      <c r="W540" s="81"/>
    </row>
    <row r="541" spans="11:23" x14ac:dyDescent="0.25">
      <c r="K541" s="81"/>
      <c r="L541" s="81"/>
      <c r="M541" s="81"/>
      <c r="N541" s="81"/>
      <c r="O541" s="81"/>
      <c r="P541" s="81"/>
      <c r="Q541" s="81"/>
      <c r="R541" s="81"/>
      <c r="S541" s="81"/>
      <c r="T541" s="81"/>
      <c r="U541" s="81"/>
      <c r="V541" s="81"/>
      <c r="W541" s="81"/>
    </row>
    <row r="542" spans="11:23" x14ac:dyDescent="0.25">
      <c r="K542" s="81"/>
      <c r="L542" s="81"/>
      <c r="M542" s="81"/>
      <c r="N542" s="81"/>
      <c r="O542" s="81"/>
      <c r="P542" s="81"/>
      <c r="Q542" s="81"/>
      <c r="R542" s="81"/>
      <c r="S542" s="81"/>
      <c r="T542" s="81"/>
      <c r="U542" s="81"/>
      <c r="V542" s="81"/>
      <c r="W542" s="81"/>
    </row>
    <row r="543" spans="11:23" x14ac:dyDescent="0.25">
      <c r="K543" s="81"/>
      <c r="L543" s="81"/>
      <c r="M543" s="81"/>
      <c r="N543" s="81"/>
      <c r="O543" s="81"/>
      <c r="P543" s="81"/>
      <c r="Q543" s="81"/>
      <c r="R543" s="81"/>
      <c r="S543" s="81"/>
      <c r="T543" s="81"/>
      <c r="U543" s="81"/>
      <c r="V543" s="81"/>
      <c r="W543" s="81"/>
    </row>
    <row r="544" spans="11:23" x14ac:dyDescent="0.25">
      <c r="K544" s="81"/>
      <c r="L544" s="81"/>
      <c r="M544" s="81"/>
      <c r="N544" s="81"/>
      <c r="O544" s="81"/>
      <c r="P544" s="81"/>
      <c r="Q544" s="81"/>
      <c r="R544" s="81"/>
      <c r="S544" s="81"/>
      <c r="T544" s="81"/>
      <c r="U544" s="81"/>
      <c r="V544" s="81"/>
      <c r="W544" s="81"/>
    </row>
    <row r="545" spans="11:23" x14ac:dyDescent="0.25">
      <c r="K545" s="81"/>
      <c r="L545" s="81"/>
      <c r="M545" s="81"/>
      <c r="N545" s="81"/>
      <c r="O545" s="81"/>
      <c r="P545" s="81"/>
      <c r="Q545" s="81"/>
      <c r="R545" s="81"/>
      <c r="S545" s="81"/>
      <c r="T545" s="81"/>
      <c r="U545" s="81"/>
      <c r="V545" s="81"/>
      <c r="W545" s="81"/>
    </row>
    <row r="546" spans="11:23" x14ac:dyDescent="0.25">
      <c r="K546" s="81"/>
      <c r="L546" s="81"/>
      <c r="M546" s="81"/>
      <c r="N546" s="81"/>
      <c r="O546" s="81"/>
      <c r="P546" s="81"/>
      <c r="Q546" s="81"/>
      <c r="R546" s="81"/>
      <c r="S546" s="81"/>
      <c r="T546" s="81"/>
      <c r="U546" s="81"/>
      <c r="V546" s="81"/>
      <c r="W546" s="81"/>
    </row>
    <row r="547" spans="11:23" x14ac:dyDescent="0.25">
      <c r="K547" s="81"/>
      <c r="L547" s="81"/>
      <c r="M547" s="81"/>
      <c r="N547" s="81"/>
      <c r="O547" s="81"/>
      <c r="P547" s="81"/>
      <c r="Q547" s="81"/>
      <c r="R547" s="81"/>
      <c r="S547" s="81"/>
      <c r="T547" s="81"/>
      <c r="U547" s="81"/>
      <c r="V547" s="81"/>
      <c r="W547" s="81"/>
    </row>
    <row r="548" spans="11:23" x14ac:dyDescent="0.25">
      <c r="K548" s="81"/>
      <c r="L548" s="81"/>
      <c r="M548" s="81"/>
      <c r="N548" s="81"/>
      <c r="O548" s="81"/>
      <c r="P548" s="81"/>
      <c r="Q548" s="81"/>
      <c r="R548" s="81"/>
      <c r="S548" s="81"/>
      <c r="T548" s="81"/>
      <c r="U548" s="81"/>
      <c r="V548" s="81"/>
      <c r="W548" s="81"/>
    </row>
    <row r="549" spans="11:23" x14ac:dyDescent="0.25">
      <c r="K549" s="81"/>
      <c r="L549" s="81"/>
      <c r="M549" s="81"/>
      <c r="N549" s="81"/>
      <c r="O549" s="81"/>
      <c r="P549" s="81"/>
      <c r="Q549" s="81"/>
      <c r="R549" s="81"/>
      <c r="S549" s="81"/>
      <c r="T549" s="81"/>
      <c r="U549" s="81"/>
      <c r="V549" s="81"/>
      <c r="W549" s="81"/>
    </row>
    <row r="550" spans="11:23" x14ac:dyDescent="0.25">
      <c r="K550" s="81"/>
      <c r="L550" s="81"/>
      <c r="M550" s="81"/>
      <c r="N550" s="81"/>
      <c r="O550" s="81"/>
      <c r="P550" s="81"/>
      <c r="Q550" s="81"/>
      <c r="R550" s="81"/>
      <c r="S550" s="81"/>
      <c r="T550" s="81"/>
      <c r="U550" s="81"/>
      <c r="V550" s="81"/>
      <c r="W550" s="81"/>
    </row>
    <row r="551" spans="11:23" x14ac:dyDescent="0.25">
      <c r="K551" s="81"/>
      <c r="L551" s="81"/>
      <c r="M551" s="81"/>
      <c r="N551" s="81"/>
      <c r="O551" s="81"/>
      <c r="P551" s="81"/>
      <c r="Q551" s="81"/>
      <c r="R551" s="81"/>
      <c r="S551" s="81"/>
      <c r="T551" s="81"/>
      <c r="U551" s="81"/>
      <c r="V551" s="81"/>
      <c r="W551" s="81"/>
    </row>
    <row r="552" spans="11:23" x14ac:dyDescent="0.25">
      <c r="K552" s="81"/>
      <c r="L552" s="81"/>
      <c r="M552" s="81"/>
      <c r="N552" s="81"/>
      <c r="O552" s="81"/>
      <c r="P552" s="81"/>
      <c r="Q552" s="81"/>
      <c r="R552" s="81"/>
      <c r="S552" s="81"/>
      <c r="T552" s="81"/>
      <c r="U552" s="81"/>
      <c r="V552" s="81"/>
      <c r="W552" s="81"/>
    </row>
    <row r="553" spans="11:23" x14ac:dyDescent="0.25">
      <c r="K553" s="81"/>
      <c r="L553" s="81"/>
      <c r="M553" s="81"/>
      <c r="N553" s="81"/>
      <c r="O553" s="81"/>
      <c r="P553" s="81"/>
      <c r="Q553" s="81"/>
      <c r="R553" s="81"/>
      <c r="S553" s="81"/>
      <c r="T553" s="81"/>
      <c r="U553" s="81"/>
      <c r="V553" s="81"/>
      <c r="W553" s="81"/>
    </row>
    <row r="554" spans="11:23" x14ac:dyDescent="0.25">
      <c r="K554" s="81"/>
      <c r="L554" s="81"/>
      <c r="M554" s="81"/>
      <c r="N554" s="81"/>
      <c r="O554" s="81"/>
      <c r="P554" s="81"/>
      <c r="Q554" s="81"/>
      <c r="R554" s="81"/>
      <c r="S554" s="81"/>
      <c r="T554" s="81"/>
      <c r="U554" s="81"/>
      <c r="V554" s="81"/>
      <c r="W554" s="81"/>
    </row>
    <row r="555" spans="11:23" x14ac:dyDescent="0.25">
      <c r="K555" s="81"/>
      <c r="L555" s="81"/>
      <c r="M555" s="81"/>
      <c r="N555" s="81"/>
      <c r="O555" s="81"/>
      <c r="P555" s="81"/>
      <c r="Q555" s="81"/>
      <c r="R555" s="81"/>
      <c r="S555" s="81"/>
      <c r="T555" s="81"/>
      <c r="U555" s="81"/>
      <c r="V555" s="81"/>
      <c r="W555" s="81"/>
    </row>
    <row r="556" spans="11:23" x14ac:dyDescent="0.25">
      <c r="K556" s="81"/>
      <c r="L556" s="81"/>
      <c r="M556" s="81"/>
      <c r="N556" s="81"/>
      <c r="O556" s="81"/>
      <c r="P556" s="81"/>
      <c r="Q556" s="81"/>
      <c r="R556" s="81"/>
      <c r="S556" s="81"/>
      <c r="T556" s="81"/>
      <c r="U556" s="81"/>
      <c r="V556" s="81"/>
      <c r="W556" s="81"/>
    </row>
    <row r="557" spans="11:23" x14ac:dyDescent="0.25">
      <c r="K557" s="81"/>
      <c r="L557" s="81"/>
      <c r="M557" s="81"/>
      <c r="N557" s="81"/>
      <c r="O557" s="81"/>
      <c r="P557" s="81"/>
      <c r="Q557" s="81"/>
      <c r="R557" s="81"/>
      <c r="S557" s="81"/>
      <c r="T557" s="81"/>
      <c r="U557" s="81"/>
      <c r="V557" s="81"/>
      <c r="W557" s="81"/>
    </row>
    <row r="558" spans="11:23" x14ac:dyDescent="0.25">
      <c r="K558" s="81"/>
      <c r="L558" s="81"/>
      <c r="M558" s="81"/>
      <c r="N558" s="81"/>
      <c r="O558" s="81"/>
      <c r="P558" s="81"/>
      <c r="Q558" s="81"/>
      <c r="R558" s="81"/>
      <c r="S558" s="81"/>
      <c r="T558" s="81"/>
      <c r="U558" s="81"/>
      <c r="V558" s="81"/>
      <c r="W558" s="81"/>
    </row>
    <row r="559" spans="11:23" x14ac:dyDescent="0.25">
      <c r="K559" s="81"/>
      <c r="L559" s="81"/>
      <c r="M559" s="81"/>
      <c r="N559" s="81"/>
      <c r="O559" s="81"/>
      <c r="P559" s="81"/>
      <c r="Q559" s="81"/>
      <c r="R559" s="81"/>
      <c r="S559" s="81"/>
      <c r="T559" s="81"/>
      <c r="U559" s="81"/>
      <c r="V559" s="81"/>
      <c r="W559" s="81"/>
    </row>
    <row r="560" spans="11:23" x14ac:dyDescent="0.25">
      <c r="K560" s="81"/>
      <c r="L560" s="81"/>
      <c r="M560" s="81"/>
      <c r="N560" s="81"/>
      <c r="O560" s="81"/>
      <c r="P560" s="81"/>
      <c r="Q560" s="81"/>
      <c r="R560" s="81"/>
      <c r="S560" s="81"/>
      <c r="T560" s="81"/>
      <c r="U560" s="81"/>
      <c r="V560" s="81"/>
      <c r="W560" s="81"/>
    </row>
    <row r="561" spans="11:23" x14ac:dyDescent="0.25">
      <c r="K561" s="81"/>
      <c r="L561" s="81"/>
      <c r="M561" s="81"/>
      <c r="N561" s="81"/>
      <c r="O561" s="81"/>
      <c r="P561" s="81"/>
      <c r="Q561" s="81"/>
      <c r="R561" s="81"/>
      <c r="S561" s="81"/>
      <c r="T561" s="81"/>
      <c r="U561" s="81"/>
      <c r="V561" s="81"/>
      <c r="W561" s="81"/>
    </row>
    <row r="562" spans="11:23" x14ac:dyDescent="0.25">
      <c r="K562" s="81"/>
      <c r="L562" s="81"/>
      <c r="M562" s="81"/>
      <c r="N562" s="81"/>
      <c r="O562" s="81"/>
      <c r="P562" s="81"/>
      <c r="Q562" s="81"/>
      <c r="R562" s="81"/>
      <c r="S562" s="81"/>
      <c r="T562" s="81"/>
      <c r="U562" s="81"/>
      <c r="V562" s="81"/>
      <c r="W562" s="81"/>
    </row>
    <row r="563" spans="11:23" x14ac:dyDescent="0.25">
      <c r="K563" s="81"/>
      <c r="L563" s="81"/>
      <c r="M563" s="81"/>
      <c r="N563" s="81"/>
      <c r="O563" s="81"/>
      <c r="P563" s="81"/>
      <c r="Q563" s="81"/>
      <c r="R563" s="81"/>
      <c r="S563" s="81"/>
      <c r="T563" s="81"/>
      <c r="U563" s="81"/>
      <c r="V563" s="81"/>
      <c r="W563" s="81"/>
    </row>
    <row r="564" spans="11:23" x14ac:dyDescent="0.25">
      <c r="K564" s="81"/>
      <c r="L564" s="81"/>
      <c r="M564" s="81"/>
      <c r="N564" s="81"/>
      <c r="O564" s="81"/>
      <c r="P564" s="81"/>
      <c r="Q564" s="81"/>
      <c r="R564" s="81"/>
      <c r="S564" s="81"/>
      <c r="T564" s="81"/>
      <c r="U564" s="81"/>
      <c r="V564" s="81"/>
      <c r="W564" s="81"/>
    </row>
    <row r="565" spans="11:23" x14ac:dyDescent="0.25">
      <c r="K565" s="81"/>
      <c r="L565" s="81"/>
      <c r="M565" s="81"/>
      <c r="N565" s="81"/>
      <c r="O565" s="81"/>
      <c r="P565" s="81"/>
      <c r="Q565" s="81"/>
      <c r="R565" s="81"/>
      <c r="S565" s="81"/>
      <c r="T565" s="81"/>
      <c r="U565" s="81"/>
      <c r="V565" s="81"/>
      <c r="W565" s="81"/>
    </row>
    <row r="566" spans="11:23" x14ac:dyDescent="0.25">
      <c r="K566" s="81"/>
      <c r="L566" s="81"/>
      <c r="M566" s="81"/>
      <c r="N566" s="81"/>
      <c r="O566" s="81"/>
      <c r="P566" s="81"/>
      <c r="Q566" s="81"/>
      <c r="R566" s="81"/>
      <c r="S566" s="81"/>
      <c r="T566" s="81"/>
      <c r="U566" s="81"/>
      <c r="V566" s="81"/>
      <c r="W566" s="81"/>
    </row>
    <row r="567" spans="11:23" x14ac:dyDescent="0.25">
      <c r="K567" s="81"/>
      <c r="L567" s="81"/>
      <c r="M567" s="81"/>
      <c r="N567" s="81"/>
      <c r="O567" s="81"/>
      <c r="P567" s="81"/>
      <c r="Q567" s="81"/>
      <c r="R567" s="81"/>
      <c r="S567" s="81"/>
      <c r="T567" s="81"/>
      <c r="U567" s="81"/>
      <c r="V567" s="81"/>
      <c r="W567" s="81"/>
    </row>
    <row r="568" spans="11:23" x14ac:dyDescent="0.25">
      <c r="K568" s="81"/>
      <c r="L568" s="81"/>
      <c r="M568" s="81"/>
      <c r="N568" s="81"/>
      <c r="O568" s="81"/>
      <c r="P568" s="81"/>
      <c r="Q568" s="81"/>
      <c r="R568" s="81"/>
      <c r="S568" s="81"/>
      <c r="T568" s="81"/>
      <c r="U568" s="81"/>
      <c r="V568" s="81"/>
      <c r="W568" s="81"/>
    </row>
    <row r="569" spans="11:23" x14ac:dyDescent="0.25">
      <c r="K569" s="81"/>
      <c r="L569" s="81"/>
      <c r="M569" s="81"/>
      <c r="N569" s="81"/>
      <c r="O569" s="81"/>
      <c r="P569" s="81"/>
      <c r="Q569" s="81"/>
      <c r="R569" s="81"/>
      <c r="S569" s="81"/>
      <c r="T569" s="81"/>
      <c r="U569" s="81"/>
      <c r="V569" s="81"/>
      <c r="W569" s="81"/>
    </row>
    <row r="570" spans="11:23" x14ac:dyDescent="0.25">
      <c r="K570" s="81"/>
      <c r="L570" s="81"/>
      <c r="M570" s="81"/>
      <c r="N570" s="81"/>
      <c r="O570" s="81"/>
      <c r="P570" s="81"/>
      <c r="Q570" s="81"/>
      <c r="R570" s="81"/>
      <c r="S570" s="81"/>
      <c r="T570" s="81"/>
      <c r="U570" s="81"/>
      <c r="V570" s="81"/>
      <c r="W570" s="81"/>
    </row>
    <row r="571" spans="11:23" x14ac:dyDescent="0.25">
      <c r="K571" s="81"/>
      <c r="L571" s="81"/>
      <c r="M571" s="81"/>
      <c r="N571" s="81"/>
      <c r="O571" s="81"/>
      <c r="P571" s="81"/>
      <c r="Q571" s="81"/>
      <c r="R571" s="81"/>
      <c r="S571" s="81"/>
      <c r="T571" s="81"/>
      <c r="U571" s="81"/>
      <c r="V571" s="81"/>
      <c r="W571" s="81"/>
    </row>
    <row r="572" spans="11:23" x14ac:dyDescent="0.25">
      <c r="K572" s="81"/>
      <c r="L572" s="81"/>
      <c r="M572" s="81"/>
      <c r="N572" s="81"/>
      <c r="O572" s="81"/>
      <c r="P572" s="81"/>
      <c r="Q572" s="81"/>
      <c r="R572" s="81"/>
      <c r="S572" s="81"/>
      <c r="T572" s="81"/>
      <c r="U572" s="81"/>
      <c r="V572" s="81"/>
      <c r="W572" s="81"/>
    </row>
    <row r="573" spans="11:23" x14ac:dyDescent="0.25">
      <c r="K573" s="81"/>
      <c r="L573" s="81"/>
      <c r="M573" s="81"/>
      <c r="N573" s="81"/>
      <c r="O573" s="81"/>
      <c r="P573" s="81"/>
      <c r="Q573" s="81"/>
      <c r="R573" s="81"/>
      <c r="S573" s="81"/>
      <c r="T573" s="81"/>
      <c r="U573" s="81"/>
      <c r="V573" s="81"/>
      <c r="W573" s="81"/>
    </row>
    <row r="574" spans="11:23" x14ac:dyDescent="0.25">
      <c r="K574" s="81"/>
      <c r="L574" s="81"/>
      <c r="M574" s="81"/>
      <c r="N574" s="81"/>
      <c r="O574" s="81"/>
      <c r="P574" s="81"/>
      <c r="Q574" s="81"/>
      <c r="R574" s="81"/>
      <c r="S574" s="81"/>
      <c r="T574" s="81"/>
      <c r="U574" s="81"/>
      <c r="V574" s="81"/>
      <c r="W574" s="81"/>
    </row>
    <row r="575" spans="11:23" x14ac:dyDescent="0.25">
      <c r="K575" s="81"/>
      <c r="L575" s="81"/>
      <c r="M575" s="81"/>
      <c r="N575" s="81"/>
      <c r="O575" s="81"/>
      <c r="P575" s="81"/>
      <c r="Q575" s="81"/>
      <c r="R575" s="81"/>
      <c r="S575" s="81"/>
      <c r="T575" s="81"/>
      <c r="U575" s="81"/>
      <c r="V575" s="81"/>
      <c r="W575" s="81"/>
    </row>
    <row r="576" spans="11:23" x14ac:dyDescent="0.25">
      <c r="K576" s="81"/>
      <c r="L576" s="81"/>
      <c r="M576" s="81"/>
      <c r="N576" s="81"/>
      <c r="O576" s="81"/>
      <c r="P576" s="81"/>
      <c r="Q576" s="81"/>
      <c r="R576" s="81"/>
      <c r="S576" s="81"/>
      <c r="T576" s="81"/>
      <c r="U576" s="81"/>
      <c r="V576" s="81"/>
      <c r="W576" s="81"/>
    </row>
    <row r="577" spans="11:23" x14ac:dyDescent="0.25">
      <c r="K577" s="81"/>
      <c r="L577" s="81"/>
      <c r="M577" s="81"/>
      <c r="N577" s="81"/>
      <c r="O577" s="81"/>
      <c r="P577" s="81"/>
      <c r="Q577" s="81"/>
      <c r="R577" s="81"/>
      <c r="S577" s="81"/>
      <c r="T577" s="81"/>
      <c r="U577" s="81"/>
      <c r="V577" s="81"/>
      <c r="W577" s="81"/>
    </row>
    <row r="578" spans="11:23" x14ac:dyDescent="0.25">
      <c r="K578" s="81"/>
      <c r="L578" s="81"/>
      <c r="M578" s="81"/>
      <c r="N578" s="81"/>
      <c r="O578" s="81"/>
      <c r="P578" s="81"/>
      <c r="Q578" s="81"/>
      <c r="R578" s="81"/>
      <c r="S578" s="81"/>
      <c r="T578" s="81"/>
      <c r="U578" s="81"/>
      <c r="V578" s="81"/>
      <c r="W578" s="81"/>
    </row>
    <row r="579" spans="11:23" x14ac:dyDescent="0.25">
      <c r="K579" s="81"/>
      <c r="L579" s="81"/>
      <c r="M579" s="81"/>
      <c r="N579" s="81"/>
      <c r="O579" s="81"/>
      <c r="P579" s="81"/>
      <c r="Q579" s="81"/>
      <c r="R579" s="81"/>
      <c r="S579" s="81"/>
      <c r="T579" s="81"/>
      <c r="U579" s="81"/>
      <c r="V579" s="81"/>
      <c r="W579" s="81"/>
    </row>
    <row r="580" spans="11:23" x14ac:dyDescent="0.25">
      <c r="K580" s="81"/>
      <c r="L580" s="81"/>
      <c r="M580" s="81"/>
      <c r="N580" s="81"/>
      <c r="O580" s="81"/>
      <c r="P580" s="81"/>
      <c r="Q580" s="81"/>
      <c r="R580" s="81"/>
      <c r="S580" s="81"/>
      <c r="T580" s="81"/>
      <c r="U580" s="81"/>
      <c r="V580" s="81"/>
      <c r="W580" s="81"/>
    </row>
    <row r="581" spans="11:23" x14ac:dyDescent="0.25">
      <c r="K581" s="81"/>
      <c r="L581" s="81"/>
      <c r="M581" s="81"/>
      <c r="N581" s="81"/>
      <c r="O581" s="81"/>
      <c r="P581" s="81"/>
      <c r="Q581" s="81"/>
      <c r="R581" s="81"/>
      <c r="S581" s="81"/>
      <c r="T581" s="81"/>
      <c r="U581" s="81"/>
      <c r="V581" s="81"/>
      <c r="W581" s="81"/>
    </row>
    <row r="582" spans="11:23" x14ac:dyDescent="0.25">
      <c r="K582" s="81"/>
      <c r="L582" s="81"/>
      <c r="M582" s="81"/>
      <c r="N582" s="81"/>
      <c r="O582" s="81"/>
      <c r="P582" s="81"/>
      <c r="Q582" s="81"/>
      <c r="R582" s="81"/>
      <c r="S582" s="81"/>
      <c r="T582" s="81"/>
      <c r="U582" s="81"/>
      <c r="V582" s="81"/>
      <c r="W582" s="81"/>
    </row>
    <row r="583" spans="11:23" x14ac:dyDescent="0.25">
      <c r="K583" s="81"/>
      <c r="L583" s="81"/>
      <c r="M583" s="81"/>
      <c r="N583" s="81"/>
      <c r="O583" s="81"/>
      <c r="P583" s="81"/>
      <c r="Q583" s="81"/>
      <c r="R583" s="81"/>
      <c r="S583" s="81"/>
      <c r="T583" s="81"/>
      <c r="U583" s="81"/>
      <c r="V583" s="81"/>
      <c r="W583" s="81"/>
    </row>
    <row r="584" spans="11:23" x14ac:dyDescent="0.25">
      <c r="K584" s="81"/>
      <c r="L584" s="81"/>
      <c r="M584" s="81"/>
      <c r="N584" s="81"/>
      <c r="O584" s="81"/>
      <c r="P584" s="81"/>
      <c r="Q584" s="81"/>
      <c r="R584" s="81"/>
      <c r="S584" s="81"/>
      <c r="T584" s="81"/>
      <c r="U584" s="81"/>
      <c r="V584" s="81"/>
      <c r="W584" s="81"/>
    </row>
    <row r="585" spans="11:23" x14ac:dyDescent="0.25">
      <c r="K585" s="81"/>
      <c r="L585" s="81"/>
      <c r="M585" s="81"/>
      <c r="N585" s="81"/>
      <c r="O585" s="81"/>
      <c r="P585" s="81"/>
      <c r="Q585" s="81"/>
      <c r="R585" s="81"/>
      <c r="S585" s="81"/>
      <c r="T585" s="81"/>
      <c r="U585" s="81"/>
      <c r="V585" s="81"/>
      <c r="W585" s="81"/>
    </row>
    <row r="586" spans="11:23" x14ac:dyDescent="0.25">
      <c r="K586" s="81"/>
      <c r="L586" s="81"/>
      <c r="M586" s="81"/>
      <c r="N586" s="81"/>
      <c r="O586" s="81"/>
      <c r="P586" s="81"/>
      <c r="Q586" s="81"/>
      <c r="R586" s="81"/>
      <c r="S586" s="81"/>
      <c r="T586" s="81"/>
      <c r="U586" s="81"/>
      <c r="V586" s="81"/>
      <c r="W586" s="81"/>
    </row>
    <row r="587" spans="11:23" x14ac:dyDescent="0.25">
      <c r="K587" s="81"/>
      <c r="L587" s="81"/>
      <c r="M587" s="81"/>
      <c r="N587" s="81"/>
      <c r="O587" s="81"/>
      <c r="P587" s="81"/>
      <c r="Q587" s="81"/>
      <c r="R587" s="81"/>
      <c r="S587" s="81"/>
      <c r="T587" s="81"/>
      <c r="U587" s="81"/>
      <c r="V587" s="81"/>
      <c r="W587" s="81"/>
    </row>
    <row r="588" spans="11:23" x14ac:dyDescent="0.25">
      <c r="K588" s="81"/>
      <c r="L588" s="81"/>
      <c r="M588" s="81"/>
      <c r="N588" s="81"/>
      <c r="O588" s="81"/>
      <c r="P588" s="81"/>
      <c r="Q588" s="81"/>
      <c r="R588" s="81"/>
      <c r="S588" s="81"/>
      <c r="T588" s="81"/>
      <c r="U588" s="81"/>
      <c r="V588" s="81"/>
      <c r="W588" s="81"/>
    </row>
    <row r="589" spans="11:23" x14ac:dyDescent="0.25">
      <c r="K589" s="81"/>
      <c r="L589" s="81"/>
      <c r="M589" s="81"/>
      <c r="N589" s="81"/>
      <c r="O589" s="81"/>
      <c r="P589" s="81"/>
      <c r="Q589" s="81"/>
      <c r="R589" s="81"/>
      <c r="S589" s="81"/>
      <c r="T589" s="81"/>
      <c r="U589" s="81"/>
      <c r="V589" s="81"/>
      <c r="W589" s="81"/>
    </row>
    <row r="590" spans="11:23" x14ac:dyDescent="0.25">
      <c r="K590" s="81"/>
      <c r="L590" s="81"/>
      <c r="M590" s="81"/>
      <c r="N590" s="81"/>
      <c r="O590" s="81"/>
      <c r="P590" s="81"/>
      <c r="Q590" s="81"/>
      <c r="R590" s="81"/>
      <c r="S590" s="81"/>
      <c r="T590" s="81"/>
      <c r="U590" s="81"/>
      <c r="V590" s="81"/>
      <c r="W590" s="81"/>
    </row>
    <row r="591" spans="11:23" x14ac:dyDescent="0.25">
      <c r="K591" s="81"/>
      <c r="L591" s="81"/>
      <c r="M591" s="81"/>
      <c r="N591" s="81"/>
      <c r="O591" s="81"/>
      <c r="P591" s="81"/>
      <c r="Q591" s="81"/>
      <c r="R591" s="81"/>
      <c r="S591" s="81"/>
      <c r="T591" s="81"/>
      <c r="U591" s="81"/>
      <c r="V591" s="81"/>
      <c r="W591" s="81"/>
    </row>
    <row r="592" spans="11:23" x14ac:dyDescent="0.25">
      <c r="K592" s="81"/>
      <c r="L592" s="81"/>
      <c r="M592" s="81"/>
      <c r="N592" s="81"/>
      <c r="O592" s="81"/>
      <c r="P592" s="81"/>
      <c r="Q592" s="81"/>
      <c r="R592" s="81"/>
      <c r="S592" s="81"/>
      <c r="T592" s="81"/>
      <c r="U592" s="81"/>
      <c r="V592" s="81"/>
      <c r="W592" s="81"/>
    </row>
    <row r="593" spans="11:23" x14ac:dyDescent="0.25">
      <c r="K593" s="81"/>
      <c r="L593" s="81"/>
      <c r="M593" s="81"/>
      <c r="N593" s="81"/>
      <c r="O593" s="81"/>
      <c r="P593" s="81"/>
      <c r="Q593" s="81"/>
      <c r="R593" s="81"/>
      <c r="S593" s="81"/>
      <c r="T593" s="81"/>
      <c r="U593" s="81"/>
      <c r="V593" s="81"/>
      <c r="W593" s="81"/>
    </row>
    <row r="594" spans="11:23" x14ac:dyDescent="0.25">
      <c r="K594" s="81"/>
      <c r="L594" s="81"/>
      <c r="M594" s="81"/>
      <c r="N594" s="81"/>
      <c r="O594" s="81"/>
      <c r="P594" s="81"/>
      <c r="Q594" s="81"/>
      <c r="R594" s="81"/>
      <c r="S594" s="81"/>
      <c r="T594" s="81"/>
      <c r="U594" s="81"/>
      <c r="V594" s="81"/>
      <c r="W594" s="81"/>
    </row>
    <row r="595" spans="11:23" x14ac:dyDescent="0.25">
      <c r="K595" s="81"/>
      <c r="L595" s="81"/>
      <c r="M595" s="81"/>
      <c r="N595" s="81"/>
      <c r="O595" s="81"/>
      <c r="P595" s="81"/>
      <c r="Q595" s="81"/>
      <c r="R595" s="81"/>
      <c r="S595" s="81"/>
      <c r="T595" s="81"/>
      <c r="U595" s="81"/>
      <c r="V595" s="81"/>
      <c r="W595" s="81"/>
    </row>
    <row r="596" spans="11:23" x14ac:dyDescent="0.25">
      <c r="K596" s="81"/>
      <c r="L596" s="81"/>
      <c r="M596" s="81"/>
      <c r="N596" s="81"/>
      <c r="O596" s="81"/>
      <c r="P596" s="81"/>
      <c r="Q596" s="81"/>
      <c r="R596" s="81"/>
      <c r="S596" s="81"/>
      <c r="T596" s="81"/>
      <c r="U596" s="81"/>
      <c r="V596" s="81"/>
      <c r="W596" s="81"/>
    </row>
    <row r="597" spans="11:23" x14ac:dyDescent="0.25">
      <c r="K597" s="81"/>
      <c r="L597" s="81"/>
      <c r="M597" s="81"/>
      <c r="N597" s="81"/>
      <c r="O597" s="81"/>
      <c r="P597" s="81"/>
      <c r="Q597" s="81"/>
      <c r="R597" s="81"/>
      <c r="S597" s="81"/>
      <c r="T597" s="81"/>
      <c r="U597" s="81"/>
      <c r="V597" s="81"/>
      <c r="W597" s="81"/>
    </row>
    <row r="598" spans="11:23" x14ac:dyDescent="0.25">
      <c r="K598" s="81"/>
      <c r="L598" s="81"/>
      <c r="M598" s="81"/>
      <c r="N598" s="81"/>
      <c r="O598" s="81"/>
      <c r="P598" s="81"/>
      <c r="Q598" s="81"/>
      <c r="R598" s="81"/>
      <c r="S598" s="81"/>
      <c r="T598" s="81"/>
      <c r="U598" s="81"/>
      <c r="V598" s="81"/>
      <c r="W598" s="81"/>
    </row>
    <row r="599" spans="11:23" x14ac:dyDescent="0.25">
      <c r="K599" s="81"/>
      <c r="L599" s="81"/>
      <c r="M599" s="81"/>
      <c r="N599" s="81"/>
      <c r="O599" s="81"/>
      <c r="P599" s="81"/>
      <c r="Q599" s="81"/>
      <c r="R599" s="81"/>
      <c r="S599" s="81"/>
      <c r="T599" s="81"/>
      <c r="U599" s="81"/>
      <c r="V599" s="81"/>
      <c r="W599" s="81"/>
    </row>
    <row r="600" spans="11:23" x14ac:dyDescent="0.25">
      <c r="K600" s="81"/>
      <c r="L600" s="81"/>
      <c r="M600" s="81"/>
      <c r="N600" s="81"/>
      <c r="O600" s="81"/>
      <c r="P600" s="81"/>
      <c r="Q600" s="81"/>
      <c r="R600" s="81"/>
      <c r="S600" s="81"/>
      <c r="T600" s="81"/>
      <c r="U600" s="81"/>
      <c r="V600" s="81"/>
      <c r="W600" s="81"/>
    </row>
    <row r="601" spans="11:23" x14ac:dyDescent="0.25">
      <c r="K601" s="81"/>
      <c r="L601" s="81"/>
      <c r="M601" s="81"/>
      <c r="N601" s="81"/>
      <c r="O601" s="81"/>
      <c r="P601" s="81"/>
      <c r="Q601" s="81"/>
      <c r="R601" s="81"/>
      <c r="S601" s="81"/>
      <c r="T601" s="81"/>
      <c r="U601" s="81"/>
      <c r="V601" s="81"/>
      <c r="W601" s="81"/>
    </row>
    <row r="602" spans="11:23" x14ac:dyDescent="0.25">
      <c r="K602" s="81"/>
      <c r="L602" s="81"/>
      <c r="M602" s="81"/>
      <c r="N602" s="81"/>
      <c r="O602" s="81"/>
      <c r="P602" s="81"/>
      <c r="Q602" s="81"/>
      <c r="R602" s="81"/>
      <c r="S602" s="81"/>
      <c r="T602" s="81"/>
      <c r="U602" s="81"/>
      <c r="V602" s="81"/>
      <c r="W602" s="81"/>
    </row>
    <row r="603" spans="11:23" x14ac:dyDescent="0.25">
      <c r="K603" s="81"/>
      <c r="L603" s="81"/>
      <c r="M603" s="81"/>
      <c r="N603" s="81"/>
      <c r="O603" s="81"/>
      <c r="P603" s="81"/>
      <c r="Q603" s="81"/>
      <c r="R603" s="81"/>
      <c r="S603" s="81"/>
      <c r="T603" s="81"/>
      <c r="U603" s="81"/>
      <c r="V603" s="81"/>
      <c r="W603" s="81"/>
    </row>
    <row r="604" spans="11:23" x14ac:dyDescent="0.25">
      <c r="K604" s="81"/>
      <c r="L604" s="81"/>
      <c r="M604" s="81"/>
      <c r="N604" s="81"/>
      <c r="O604" s="81"/>
      <c r="P604" s="81"/>
      <c r="Q604" s="81"/>
      <c r="R604" s="81"/>
      <c r="S604" s="81"/>
      <c r="T604" s="81"/>
      <c r="U604" s="81"/>
      <c r="V604" s="81"/>
      <c r="W604" s="81"/>
    </row>
    <row r="605" spans="11:23" x14ac:dyDescent="0.25">
      <c r="K605" s="81"/>
      <c r="L605" s="81"/>
      <c r="M605" s="81"/>
      <c r="N605" s="81"/>
      <c r="O605" s="81"/>
      <c r="P605" s="81"/>
      <c r="Q605" s="81"/>
      <c r="R605" s="81"/>
      <c r="S605" s="81"/>
      <c r="T605" s="81"/>
      <c r="U605" s="81"/>
      <c r="V605" s="81"/>
      <c r="W605" s="81"/>
    </row>
    <row r="606" spans="11:23" x14ac:dyDescent="0.25">
      <c r="K606" s="81"/>
      <c r="L606" s="81"/>
      <c r="M606" s="81"/>
      <c r="N606" s="81"/>
      <c r="O606" s="81"/>
      <c r="P606" s="81"/>
      <c r="Q606" s="81"/>
      <c r="R606" s="81"/>
      <c r="S606" s="81"/>
      <c r="T606" s="81"/>
      <c r="U606" s="81"/>
      <c r="V606" s="81"/>
      <c r="W606" s="81"/>
    </row>
    <row r="607" spans="11:23" x14ac:dyDescent="0.25">
      <c r="K607" s="81"/>
      <c r="L607" s="81"/>
      <c r="M607" s="81"/>
      <c r="N607" s="81"/>
      <c r="O607" s="81"/>
      <c r="P607" s="81"/>
      <c r="Q607" s="81"/>
      <c r="R607" s="81"/>
      <c r="S607" s="81"/>
      <c r="T607" s="81"/>
      <c r="U607" s="81"/>
      <c r="V607" s="81"/>
      <c r="W607" s="81"/>
    </row>
    <row r="608" spans="11:23" x14ac:dyDescent="0.25">
      <c r="K608" s="81"/>
      <c r="L608" s="81"/>
      <c r="M608" s="81"/>
      <c r="N608" s="81"/>
      <c r="O608" s="81"/>
      <c r="P608" s="81"/>
      <c r="Q608" s="81"/>
      <c r="R608" s="81"/>
      <c r="S608" s="81"/>
      <c r="T608" s="81"/>
      <c r="U608" s="81"/>
      <c r="V608" s="81"/>
      <c r="W608" s="81"/>
    </row>
    <row r="609" spans="11:23" x14ac:dyDescent="0.25">
      <c r="K609" s="81"/>
      <c r="L609" s="81"/>
      <c r="M609" s="81"/>
      <c r="N609" s="81"/>
      <c r="O609" s="81"/>
      <c r="P609" s="81"/>
      <c r="Q609" s="81"/>
      <c r="R609" s="81"/>
      <c r="S609" s="81"/>
      <c r="T609" s="81"/>
      <c r="U609" s="81"/>
      <c r="V609" s="81"/>
      <c r="W609" s="81"/>
    </row>
    <row r="610" spans="11:23" x14ac:dyDescent="0.25">
      <c r="K610" s="81"/>
      <c r="L610" s="81"/>
      <c r="M610" s="81"/>
      <c r="N610" s="81"/>
      <c r="O610" s="81"/>
      <c r="P610" s="81"/>
      <c r="Q610" s="81"/>
      <c r="R610" s="81"/>
      <c r="S610" s="81"/>
      <c r="T610" s="81"/>
      <c r="U610" s="81"/>
      <c r="V610" s="81"/>
      <c r="W610" s="81"/>
    </row>
    <row r="611" spans="11:23" x14ac:dyDescent="0.25">
      <c r="K611" s="81"/>
      <c r="L611" s="81"/>
      <c r="M611" s="81"/>
      <c r="N611" s="81"/>
      <c r="O611" s="81"/>
      <c r="P611" s="81"/>
      <c r="Q611" s="81"/>
      <c r="R611" s="81"/>
      <c r="S611" s="81"/>
      <c r="T611" s="81"/>
      <c r="U611" s="81"/>
      <c r="V611" s="81"/>
      <c r="W611" s="81"/>
    </row>
    <row r="612" spans="11:23" x14ac:dyDescent="0.25">
      <c r="K612" s="81"/>
      <c r="L612" s="81"/>
      <c r="M612" s="81"/>
      <c r="N612" s="81"/>
      <c r="O612" s="81"/>
      <c r="P612" s="81"/>
      <c r="Q612" s="81"/>
      <c r="R612" s="81"/>
      <c r="S612" s="81"/>
      <c r="T612" s="81"/>
      <c r="U612" s="81"/>
      <c r="V612" s="81"/>
      <c r="W612" s="81"/>
    </row>
    <row r="613" spans="11:23" x14ac:dyDescent="0.25">
      <c r="K613" s="81"/>
      <c r="L613" s="81"/>
      <c r="M613" s="81"/>
      <c r="N613" s="81"/>
      <c r="O613" s="81"/>
      <c r="P613" s="81"/>
      <c r="Q613" s="81"/>
      <c r="R613" s="81"/>
      <c r="S613" s="81"/>
      <c r="T613" s="81"/>
      <c r="U613" s="81"/>
      <c r="V613" s="81"/>
      <c r="W613" s="81"/>
    </row>
    <row r="614" spans="11:23" x14ac:dyDescent="0.25">
      <c r="K614" s="81"/>
      <c r="L614" s="81"/>
      <c r="M614" s="81"/>
      <c r="N614" s="81"/>
      <c r="O614" s="81"/>
      <c r="P614" s="81"/>
      <c r="Q614" s="81"/>
      <c r="R614" s="81"/>
      <c r="S614" s="81"/>
      <c r="T614" s="81"/>
      <c r="U614" s="81"/>
      <c r="V614" s="81"/>
      <c r="W614" s="81"/>
    </row>
    <row r="615" spans="11:23" x14ac:dyDescent="0.25">
      <c r="K615" s="81"/>
      <c r="L615" s="81"/>
      <c r="M615" s="81"/>
      <c r="N615" s="81"/>
      <c r="O615" s="81"/>
      <c r="P615" s="81"/>
      <c r="Q615" s="81"/>
      <c r="R615" s="81"/>
      <c r="S615" s="81"/>
      <c r="T615" s="81"/>
      <c r="U615" s="81"/>
      <c r="V615" s="81"/>
      <c r="W615" s="81"/>
    </row>
    <row r="616" spans="11:23" x14ac:dyDescent="0.25">
      <c r="K616" s="81"/>
      <c r="L616" s="81"/>
      <c r="M616" s="81"/>
      <c r="N616" s="81"/>
      <c r="O616" s="81"/>
      <c r="P616" s="81"/>
      <c r="Q616" s="81"/>
      <c r="R616" s="81"/>
      <c r="S616" s="81"/>
      <c r="T616" s="81"/>
      <c r="U616" s="81"/>
      <c r="V616" s="81"/>
      <c r="W616" s="81"/>
    </row>
    <row r="617" spans="11:23" x14ac:dyDescent="0.25">
      <c r="K617" s="81"/>
      <c r="L617" s="81"/>
      <c r="M617" s="81"/>
      <c r="N617" s="81"/>
      <c r="O617" s="81"/>
      <c r="P617" s="81"/>
      <c r="Q617" s="81"/>
      <c r="R617" s="81"/>
      <c r="S617" s="81"/>
      <c r="T617" s="81"/>
      <c r="U617" s="81"/>
      <c r="V617" s="81"/>
      <c r="W617" s="81"/>
    </row>
    <row r="618" spans="11:23" x14ac:dyDescent="0.25">
      <c r="K618" s="81"/>
      <c r="L618" s="81"/>
      <c r="M618" s="81"/>
      <c r="N618" s="81"/>
      <c r="O618" s="81"/>
      <c r="P618" s="81"/>
      <c r="Q618" s="81"/>
      <c r="R618" s="81"/>
      <c r="S618" s="81"/>
      <c r="T618" s="81"/>
      <c r="U618" s="81"/>
      <c r="V618" s="81"/>
      <c r="W618" s="81"/>
    </row>
    <row r="619" spans="11:23" x14ac:dyDescent="0.25">
      <c r="K619" s="81"/>
      <c r="L619" s="81"/>
      <c r="M619" s="81"/>
      <c r="N619" s="81"/>
      <c r="O619" s="81"/>
      <c r="P619" s="81"/>
      <c r="Q619" s="81"/>
      <c r="R619" s="81"/>
      <c r="S619" s="81"/>
      <c r="T619" s="81"/>
      <c r="U619" s="81"/>
      <c r="V619" s="81"/>
      <c r="W619" s="81"/>
    </row>
    <row r="620" spans="11:23" x14ac:dyDescent="0.25">
      <c r="K620" s="81"/>
      <c r="L620" s="81"/>
      <c r="M620" s="81"/>
      <c r="N620" s="81"/>
      <c r="O620" s="81"/>
      <c r="P620" s="81"/>
      <c r="Q620" s="81"/>
      <c r="R620" s="81"/>
      <c r="S620" s="81"/>
      <c r="T620" s="81"/>
      <c r="U620" s="81"/>
      <c r="V620" s="81"/>
      <c r="W620" s="81"/>
    </row>
    <row r="621" spans="11:23" x14ac:dyDescent="0.25">
      <c r="K621" s="81"/>
      <c r="L621" s="81"/>
      <c r="M621" s="81"/>
      <c r="N621" s="81"/>
      <c r="O621" s="81"/>
      <c r="P621" s="81"/>
      <c r="Q621" s="81"/>
      <c r="R621" s="81"/>
      <c r="S621" s="81"/>
      <c r="T621" s="81"/>
      <c r="U621" s="81"/>
      <c r="V621" s="81"/>
      <c r="W621" s="81"/>
    </row>
    <row r="622" spans="11:23" x14ac:dyDescent="0.25">
      <c r="K622" s="81"/>
      <c r="L622" s="81"/>
      <c r="M622" s="81"/>
      <c r="N622" s="81"/>
      <c r="O622" s="81"/>
      <c r="P622" s="81"/>
      <c r="Q622" s="81"/>
      <c r="R622" s="81"/>
      <c r="S622" s="81"/>
      <c r="T622" s="81"/>
      <c r="U622" s="81"/>
      <c r="V622" s="81"/>
      <c r="W622" s="81"/>
    </row>
    <row r="623" spans="11:23" x14ac:dyDescent="0.25">
      <c r="K623" s="81"/>
      <c r="L623" s="81"/>
      <c r="M623" s="81"/>
      <c r="N623" s="81"/>
      <c r="O623" s="81"/>
      <c r="P623" s="81"/>
      <c r="Q623" s="81"/>
      <c r="R623" s="81"/>
      <c r="S623" s="81"/>
      <c r="T623" s="81"/>
      <c r="U623" s="81"/>
      <c r="V623" s="81"/>
      <c r="W623" s="81"/>
    </row>
    <row r="624" spans="11:23" x14ac:dyDescent="0.25">
      <c r="K624" s="81"/>
      <c r="L624" s="81"/>
      <c r="M624" s="81"/>
      <c r="N624" s="81"/>
      <c r="O624" s="81"/>
      <c r="P624" s="81"/>
      <c r="Q624" s="81"/>
      <c r="R624" s="81"/>
      <c r="S624" s="81"/>
      <c r="T624" s="81"/>
      <c r="U624" s="81"/>
      <c r="V624" s="81"/>
      <c r="W624" s="81"/>
    </row>
    <row r="625" spans="11:23" x14ac:dyDescent="0.25">
      <c r="K625" s="81"/>
      <c r="L625" s="81"/>
      <c r="M625" s="81"/>
      <c r="N625" s="81"/>
      <c r="O625" s="81"/>
      <c r="P625" s="81"/>
      <c r="Q625" s="81"/>
      <c r="R625" s="81"/>
      <c r="S625" s="81"/>
      <c r="T625" s="81"/>
      <c r="U625" s="81"/>
      <c r="V625" s="81"/>
      <c r="W625" s="81"/>
    </row>
    <row r="626" spans="11:23" x14ac:dyDescent="0.25">
      <c r="K626" s="81"/>
      <c r="L626" s="81"/>
      <c r="M626" s="81"/>
      <c r="N626" s="81"/>
      <c r="O626" s="81"/>
      <c r="P626" s="81"/>
      <c r="Q626" s="81"/>
      <c r="R626" s="81"/>
      <c r="S626" s="81"/>
      <c r="T626" s="81"/>
      <c r="U626" s="81"/>
      <c r="V626" s="81"/>
      <c r="W626" s="81"/>
    </row>
    <row r="627" spans="11:23" x14ac:dyDescent="0.25">
      <c r="K627" s="81"/>
      <c r="L627" s="81"/>
      <c r="M627" s="81"/>
      <c r="N627" s="81"/>
      <c r="O627" s="81"/>
      <c r="P627" s="81"/>
      <c r="Q627" s="81"/>
      <c r="R627" s="81"/>
      <c r="S627" s="81"/>
      <c r="T627" s="81"/>
      <c r="U627" s="81"/>
      <c r="V627" s="81"/>
      <c r="W627" s="81"/>
    </row>
    <row r="628" spans="11:23" x14ac:dyDescent="0.25">
      <c r="K628" s="81"/>
      <c r="L628" s="81"/>
      <c r="M628" s="81"/>
      <c r="N628" s="81"/>
      <c r="O628" s="81"/>
      <c r="P628" s="81"/>
      <c r="Q628" s="81"/>
      <c r="R628" s="81"/>
      <c r="S628" s="81"/>
      <c r="T628" s="81"/>
      <c r="U628" s="81"/>
      <c r="V628" s="81"/>
      <c r="W628" s="81"/>
    </row>
    <row r="629" spans="11:23" x14ac:dyDescent="0.25">
      <c r="K629" s="81"/>
      <c r="L629" s="81"/>
      <c r="M629" s="81"/>
      <c r="N629" s="81"/>
      <c r="O629" s="81"/>
      <c r="P629" s="81"/>
      <c r="Q629" s="81"/>
      <c r="R629" s="81"/>
      <c r="S629" s="81"/>
      <c r="T629" s="81"/>
      <c r="U629" s="81"/>
      <c r="V629" s="81"/>
      <c r="W629" s="81"/>
    </row>
    <row r="630" spans="11:23" x14ac:dyDescent="0.25">
      <c r="K630" s="81"/>
      <c r="L630" s="81"/>
      <c r="M630" s="81"/>
      <c r="N630" s="81"/>
      <c r="O630" s="81"/>
      <c r="P630" s="81"/>
      <c r="Q630" s="81"/>
      <c r="R630" s="81"/>
      <c r="S630" s="81"/>
      <c r="T630" s="81"/>
      <c r="U630" s="81"/>
      <c r="V630" s="81"/>
      <c r="W630" s="81"/>
    </row>
    <row r="631" spans="11:23" x14ac:dyDescent="0.25">
      <c r="K631" s="81"/>
      <c r="L631" s="81"/>
      <c r="M631" s="81"/>
      <c r="N631" s="81"/>
      <c r="O631" s="81"/>
      <c r="P631" s="81"/>
      <c r="Q631" s="81"/>
      <c r="R631" s="81"/>
      <c r="S631" s="81"/>
      <c r="T631" s="81"/>
      <c r="U631" s="81"/>
      <c r="V631" s="81"/>
      <c r="W631" s="81"/>
    </row>
    <row r="632" spans="11:23" x14ac:dyDescent="0.25">
      <c r="K632" s="81"/>
      <c r="L632" s="81"/>
      <c r="M632" s="81"/>
      <c r="N632" s="81"/>
      <c r="O632" s="81"/>
      <c r="P632" s="81"/>
      <c r="Q632" s="81"/>
      <c r="R632" s="81"/>
      <c r="S632" s="81"/>
      <c r="T632" s="81"/>
      <c r="U632" s="81"/>
      <c r="V632" s="81"/>
      <c r="W632" s="81"/>
    </row>
    <row r="633" spans="11:23" x14ac:dyDescent="0.25">
      <c r="K633" s="81"/>
      <c r="L633" s="81"/>
      <c r="M633" s="81"/>
      <c r="N633" s="81"/>
      <c r="O633" s="81"/>
      <c r="P633" s="81"/>
      <c r="Q633" s="81"/>
      <c r="R633" s="81"/>
      <c r="S633" s="81"/>
      <c r="T633" s="81"/>
      <c r="U633" s="81"/>
      <c r="V633" s="81"/>
      <c r="W633" s="81"/>
    </row>
    <row r="634" spans="11:23" x14ac:dyDescent="0.25">
      <c r="K634" s="81"/>
      <c r="L634" s="81"/>
      <c r="M634" s="81"/>
      <c r="N634" s="81"/>
      <c r="O634" s="81"/>
      <c r="P634" s="81"/>
      <c r="Q634" s="81"/>
      <c r="R634" s="81"/>
      <c r="S634" s="81"/>
      <c r="T634" s="81"/>
      <c r="U634" s="81"/>
      <c r="V634" s="81"/>
      <c r="W634" s="81"/>
    </row>
    <row r="635" spans="11:23" x14ac:dyDescent="0.25">
      <c r="K635" s="81"/>
      <c r="L635" s="81"/>
      <c r="M635" s="81"/>
      <c r="N635" s="81"/>
      <c r="O635" s="81"/>
      <c r="P635" s="81"/>
      <c r="Q635" s="81"/>
      <c r="R635" s="81"/>
      <c r="S635" s="81"/>
      <c r="T635" s="81"/>
      <c r="U635" s="81"/>
      <c r="V635" s="81"/>
      <c r="W635" s="81"/>
    </row>
    <row r="636" spans="11:23" x14ac:dyDescent="0.25">
      <c r="K636" s="81"/>
      <c r="L636" s="81"/>
      <c r="M636" s="81"/>
      <c r="N636" s="81"/>
      <c r="O636" s="81"/>
      <c r="P636" s="81"/>
      <c r="Q636" s="81"/>
      <c r="R636" s="81"/>
      <c r="S636" s="81"/>
      <c r="T636" s="81"/>
      <c r="U636" s="81"/>
      <c r="V636" s="81"/>
      <c r="W636" s="81"/>
    </row>
    <row r="637" spans="11:23" x14ac:dyDescent="0.25">
      <c r="K637" s="81"/>
      <c r="L637" s="81"/>
      <c r="M637" s="81"/>
      <c r="N637" s="81"/>
      <c r="O637" s="81"/>
      <c r="P637" s="81"/>
      <c r="Q637" s="81"/>
      <c r="R637" s="81"/>
      <c r="S637" s="81"/>
      <c r="T637" s="81"/>
      <c r="U637" s="81"/>
      <c r="V637" s="81"/>
      <c r="W637" s="81"/>
    </row>
    <row r="638" spans="11:23" x14ac:dyDescent="0.25">
      <c r="K638" s="81"/>
      <c r="L638" s="81"/>
      <c r="M638" s="81"/>
      <c r="N638" s="81"/>
      <c r="O638" s="81"/>
      <c r="P638" s="81"/>
      <c r="Q638" s="81"/>
      <c r="R638" s="81"/>
      <c r="S638" s="81"/>
      <c r="T638" s="81"/>
      <c r="U638" s="81"/>
      <c r="V638" s="81"/>
      <c r="W638" s="81"/>
    </row>
    <row r="639" spans="11:23" x14ac:dyDescent="0.25">
      <c r="K639" s="81"/>
      <c r="L639" s="81"/>
      <c r="M639" s="81"/>
      <c r="N639" s="81"/>
      <c r="O639" s="81"/>
      <c r="P639" s="81"/>
      <c r="Q639" s="81"/>
      <c r="R639" s="81"/>
      <c r="S639" s="81"/>
      <c r="T639" s="81"/>
      <c r="U639" s="81"/>
      <c r="V639" s="81"/>
      <c r="W639" s="81"/>
    </row>
    <row r="640" spans="11:23" x14ac:dyDescent="0.25">
      <c r="K640" s="81"/>
      <c r="L640" s="81"/>
      <c r="M640" s="81"/>
      <c r="N640" s="81"/>
      <c r="O640" s="81"/>
      <c r="P640" s="81"/>
      <c r="Q640" s="81"/>
      <c r="R640" s="81"/>
      <c r="S640" s="81"/>
      <c r="T640" s="81"/>
      <c r="U640" s="81"/>
      <c r="V640" s="81"/>
      <c r="W640" s="81"/>
    </row>
    <row r="641" spans="11:23" x14ac:dyDescent="0.25">
      <c r="K641" s="81"/>
      <c r="L641" s="81"/>
      <c r="M641" s="81"/>
      <c r="N641" s="81"/>
      <c r="O641" s="81"/>
      <c r="P641" s="81"/>
      <c r="Q641" s="81"/>
      <c r="R641" s="81"/>
      <c r="S641" s="81"/>
      <c r="T641" s="81"/>
      <c r="U641" s="81"/>
      <c r="V641" s="81"/>
      <c r="W641" s="81"/>
    </row>
    <row r="642" spans="11:23" x14ac:dyDescent="0.25">
      <c r="K642" s="81"/>
      <c r="L642" s="81"/>
      <c r="M642" s="81"/>
      <c r="N642" s="81"/>
      <c r="O642" s="81"/>
      <c r="P642" s="81"/>
      <c r="Q642" s="81"/>
      <c r="R642" s="81"/>
      <c r="S642" s="81"/>
      <c r="T642" s="81"/>
      <c r="U642" s="81"/>
      <c r="V642" s="81"/>
      <c r="W642" s="81"/>
    </row>
    <row r="643" spans="11:23" x14ac:dyDescent="0.25">
      <c r="K643" s="81"/>
      <c r="L643" s="81"/>
      <c r="M643" s="81"/>
      <c r="N643" s="81"/>
      <c r="O643" s="81"/>
      <c r="P643" s="81"/>
      <c r="Q643" s="81"/>
      <c r="R643" s="81"/>
      <c r="S643" s="81"/>
      <c r="T643" s="81"/>
      <c r="U643" s="81"/>
      <c r="V643" s="81"/>
      <c r="W643" s="81"/>
    </row>
    <row r="644" spans="11:23" x14ac:dyDescent="0.25">
      <c r="K644" s="81"/>
      <c r="L644" s="81"/>
      <c r="M644" s="81"/>
      <c r="N644" s="81"/>
      <c r="O644" s="81"/>
      <c r="P644" s="81"/>
      <c r="Q644" s="81"/>
      <c r="R644" s="81"/>
      <c r="S644" s="81"/>
      <c r="T644" s="81"/>
      <c r="U644" s="81"/>
      <c r="V644" s="81"/>
      <c r="W644" s="81"/>
    </row>
    <row r="645" spans="11:23" x14ac:dyDescent="0.25">
      <c r="K645" s="81"/>
      <c r="L645" s="81"/>
      <c r="M645" s="81"/>
      <c r="N645" s="81"/>
      <c r="O645" s="81"/>
      <c r="P645" s="81"/>
      <c r="Q645" s="81"/>
      <c r="R645" s="81"/>
      <c r="S645" s="81"/>
      <c r="T645" s="81"/>
      <c r="U645" s="81"/>
      <c r="V645" s="81"/>
      <c r="W645" s="81"/>
    </row>
    <row r="646" spans="11:23" x14ac:dyDescent="0.25">
      <c r="K646" s="81"/>
      <c r="L646" s="81"/>
      <c r="M646" s="81"/>
      <c r="N646" s="81"/>
      <c r="O646" s="81"/>
      <c r="P646" s="81"/>
      <c r="Q646" s="81"/>
      <c r="R646" s="81"/>
      <c r="S646" s="81"/>
      <c r="T646" s="81"/>
      <c r="U646" s="81"/>
      <c r="V646" s="81"/>
      <c r="W646" s="81"/>
    </row>
    <row r="647" spans="11:23" x14ac:dyDescent="0.25">
      <c r="K647" s="81"/>
      <c r="L647" s="81"/>
      <c r="M647" s="81"/>
      <c r="N647" s="81"/>
      <c r="O647" s="81"/>
      <c r="P647" s="81"/>
      <c r="Q647" s="81"/>
      <c r="R647" s="81"/>
      <c r="S647" s="81"/>
      <c r="T647" s="81"/>
      <c r="U647" s="81"/>
      <c r="V647" s="81"/>
      <c r="W647" s="81"/>
    </row>
    <row r="648" spans="11:23" x14ac:dyDescent="0.25">
      <c r="K648" s="81"/>
      <c r="L648" s="81"/>
      <c r="M648" s="81"/>
      <c r="N648" s="81"/>
      <c r="O648" s="81"/>
      <c r="P648" s="81"/>
      <c r="Q648" s="81"/>
      <c r="R648" s="81"/>
      <c r="S648" s="81"/>
      <c r="T648" s="81"/>
      <c r="U648" s="81"/>
      <c r="V648" s="81"/>
      <c r="W648" s="81"/>
    </row>
    <row r="649" spans="11:23" x14ac:dyDescent="0.25">
      <c r="K649" s="81"/>
      <c r="L649" s="81"/>
      <c r="M649" s="81"/>
      <c r="N649" s="81"/>
      <c r="O649" s="81"/>
      <c r="P649" s="81"/>
      <c r="Q649" s="81"/>
      <c r="R649" s="81"/>
      <c r="S649" s="81"/>
      <c r="T649" s="81"/>
      <c r="U649" s="81"/>
      <c r="V649" s="81"/>
      <c r="W649" s="81"/>
    </row>
    <row r="650" spans="11:23" x14ac:dyDescent="0.25">
      <c r="K650" s="81"/>
      <c r="L650" s="81"/>
      <c r="M650" s="81"/>
      <c r="N650" s="81"/>
      <c r="O650" s="81"/>
      <c r="P650" s="81"/>
      <c r="Q650" s="81"/>
      <c r="R650" s="81"/>
      <c r="S650" s="81"/>
      <c r="T650" s="81"/>
      <c r="U650" s="81"/>
      <c r="V650" s="81"/>
      <c r="W650" s="81"/>
    </row>
    <row r="651" spans="11:23" x14ac:dyDescent="0.25">
      <c r="K651" s="81"/>
      <c r="L651" s="81"/>
      <c r="M651" s="81"/>
      <c r="N651" s="81"/>
      <c r="O651" s="81"/>
      <c r="P651" s="81"/>
      <c r="Q651" s="81"/>
      <c r="R651" s="81"/>
      <c r="S651" s="81"/>
      <c r="T651" s="81"/>
      <c r="U651" s="81"/>
      <c r="V651" s="81"/>
      <c r="W651" s="81"/>
    </row>
    <row r="652" spans="11:23" x14ac:dyDescent="0.25">
      <c r="K652" s="81"/>
      <c r="L652" s="81"/>
      <c r="M652" s="81"/>
      <c r="N652" s="81"/>
      <c r="O652" s="81"/>
      <c r="P652" s="81"/>
      <c r="Q652" s="81"/>
      <c r="R652" s="81"/>
      <c r="S652" s="81"/>
      <c r="T652" s="81"/>
      <c r="U652" s="81"/>
      <c r="V652" s="81"/>
      <c r="W652" s="81"/>
    </row>
    <row r="653" spans="11:23" x14ac:dyDescent="0.25">
      <c r="K653" s="81"/>
      <c r="L653" s="81"/>
      <c r="M653" s="81"/>
      <c r="N653" s="81"/>
      <c r="O653" s="81"/>
      <c r="P653" s="81"/>
      <c r="Q653" s="81"/>
      <c r="R653" s="81"/>
      <c r="S653" s="81"/>
      <c r="T653" s="81"/>
      <c r="U653" s="81"/>
      <c r="V653" s="81"/>
      <c r="W653" s="81"/>
    </row>
    <row r="654" spans="11:23" x14ac:dyDescent="0.25">
      <c r="K654" s="81"/>
      <c r="L654" s="81"/>
      <c r="M654" s="81"/>
      <c r="N654" s="81"/>
      <c r="O654" s="81"/>
      <c r="P654" s="81"/>
      <c r="Q654" s="81"/>
      <c r="R654" s="81"/>
      <c r="S654" s="81"/>
      <c r="T654" s="81"/>
      <c r="U654" s="81"/>
      <c r="V654" s="81"/>
      <c r="W654" s="81"/>
    </row>
    <row r="655" spans="11:23" x14ac:dyDescent="0.25">
      <c r="K655" s="81"/>
      <c r="L655" s="81"/>
      <c r="M655" s="81"/>
      <c r="N655" s="81"/>
      <c r="O655" s="81"/>
      <c r="P655" s="81"/>
      <c r="Q655" s="81"/>
      <c r="R655" s="81"/>
      <c r="S655" s="81"/>
      <c r="T655" s="81"/>
      <c r="U655" s="81"/>
      <c r="V655" s="81"/>
      <c r="W655" s="81"/>
    </row>
    <row r="656" spans="11:23" x14ac:dyDescent="0.25">
      <c r="K656" s="81"/>
      <c r="L656" s="81"/>
      <c r="M656" s="81"/>
      <c r="N656" s="81"/>
      <c r="O656" s="81"/>
      <c r="P656" s="81"/>
      <c r="Q656" s="81"/>
      <c r="R656" s="81"/>
      <c r="S656" s="81"/>
      <c r="T656" s="81"/>
      <c r="U656" s="81"/>
      <c r="V656" s="81"/>
      <c r="W656" s="81"/>
    </row>
    <row r="657" spans="11:23" x14ac:dyDescent="0.25">
      <c r="K657" s="81"/>
      <c r="L657" s="81"/>
      <c r="M657" s="81"/>
      <c r="N657" s="81"/>
      <c r="O657" s="81"/>
      <c r="P657" s="81"/>
      <c r="Q657" s="81"/>
      <c r="R657" s="81"/>
      <c r="S657" s="81"/>
      <c r="T657" s="81"/>
      <c r="U657" s="81"/>
      <c r="V657" s="81"/>
      <c r="W657" s="81"/>
    </row>
    <row r="658" spans="11:23" x14ac:dyDescent="0.25">
      <c r="K658" s="81"/>
      <c r="L658" s="81"/>
      <c r="M658" s="81"/>
      <c r="N658" s="81"/>
      <c r="O658" s="81"/>
      <c r="P658" s="81"/>
      <c r="Q658" s="81"/>
      <c r="R658" s="81"/>
      <c r="S658" s="81"/>
      <c r="T658" s="81"/>
      <c r="U658" s="81"/>
      <c r="V658" s="81"/>
      <c r="W658" s="81"/>
    </row>
    <row r="659" spans="11:23" x14ac:dyDescent="0.25">
      <c r="K659" s="81"/>
      <c r="L659" s="81"/>
      <c r="M659" s="81"/>
      <c r="N659" s="81"/>
      <c r="O659" s="81"/>
      <c r="P659" s="81"/>
      <c r="Q659" s="81"/>
      <c r="R659" s="81"/>
      <c r="S659" s="81"/>
      <c r="T659" s="81"/>
      <c r="U659" s="81"/>
      <c r="V659" s="81"/>
      <c r="W659" s="81"/>
    </row>
    <row r="660" spans="11:23" x14ac:dyDescent="0.25">
      <c r="K660" s="81"/>
      <c r="L660" s="81"/>
      <c r="M660" s="81"/>
      <c r="N660" s="81"/>
      <c r="O660" s="81"/>
      <c r="P660" s="81"/>
      <c r="Q660" s="81"/>
      <c r="R660" s="81"/>
      <c r="S660" s="81"/>
      <c r="T660" s="81"/>
      <c r="U660" s="81"/>
      <c r="V660" s="81"/>
      <c r="W660" s="81"/>
    </row>
    <row r="661" spans="11:23" x14ac:dyDescent="0.25">
      <c r="K661" s="81"/>
      <c r="L661" s="81"/>
      <c r="M661" s="81"/>
      <c r="N661" s="81"/>
      <c r="O661" s="81"/>
      <c r="P661" s="81"/>
      <c r="Q661" s="81"/>
      <c r="R661" s="81"/>
      <c r="S661" s="81"/>
      <c r="T661" s="81"/>
      <c r="U661" s="81"/>
      <c r="V661" s="81"/>
      <c r="W661" s="81"/>
    </row>
    <row r="662" spans="11:23" x14ac:dyDescent="0.25">
      <c r="K662" s="81"/>
      <c r="L662" s="81"/>
      <c r="M662" s="81"/>
      <c r="N662" s="81"/>
      <c r="O662" s="81"/>
      <c r="P662" s="81"/>
      <c r="Q662" s="81"/>
      <c r="R662" s="81"/>
      <c r="S662" s="81"/>
      <c r="T662" s="81"/>
      <c r="U662" s="81"/>
      <c r="V662" s="81"/>
      <c r="W662" s="81"/>
    </row>
    <row r="663" spans="11:23" x14ac:dyDescent="0.25">
      <c r="K663" s="81"/>
      <c r="L663" s="81"/>
      <c r="M663" s="81"/>
      <c r="N663" s="81"/>
      <c r="O663" s="81"/>
      <c r="P663" s="81"/>
      <c r="Q663" s="81"/>
      <c r="R663" s="81"/>
      <c r="S663" s="81"/>
      <c r="T663" s="81"/>
      <c r="U663" s="81"/>
      <c r="V663" s="81"/>
      <c r="W663" s="81"/>
    </row>
    <row r="664" spans="11:23" x14ac:dyDescent="0.25">
      <c r="K664" s="81"/>
      <c r="L664" s="81"/>
      <c r="M664" s="81"/>
      <c r="N664" s="81"/>
      <c r="O664" s="81"/>
      <c r="P664" s="81"/>
      <c r="Q664" s="81"/>
      <c r="R664" s="81"/>
      <c r="S664" s="81"/>
      <c r="T664" s="81"/>
      <c r="U664" s="81"/>
      <c r="V664" s="81"/>
      <c r="W664" s="81"/>
    </row>
    <row r="665" spans="11:23" x14ac:dyDescent="0.25">
      <c r="K665" s="81"/>
      <c r="L665" s="81"/>
      <c r="M665" s="81"/>
      <c r="N665" s="81"/>
      <c r="O665" s="81"/>
      <c r="P665" s="81"/>
      <c r="Q665" s="81"/>
      <c r="R665" s="81"/>
      <c r="S665" s="81"/>
      <c r="T665" s="81"/>
      <c r="U665" s="81"/>
      <c r="V665" s="81"/>
      <c r="W665" s="81"/>
    </row>
    <row r="666" spans="11:23" x14ac:dyDescent="0.25">
      <c r="K666" s="81"/>
      <c r="L666" s="81"/>
      <c r="M666" s="81"/>
      <c r="N666" s="81"/>
      <c r="O666" s="81"/>
      <c r="P666" s="81"/>
      <c r="Q666" s="81"/>
      <c r="R666" s="81"/>
      <c r="S666" s="81"/>
      <c r="T666" s="81"/>
      <c r="U666" s="81"/>
      <c r="V666" s="81"/>
      <c r="W666" s="81"/>
    </row>
    <row r="667" spans="11:23" x14ac:dyDescent="0.25">
      <c r="K667" s="81"/>
      <c r="L667" s="81"/>
      <c r="M667" s="81"/>
      <c r="N667" s="81"/>
      <c r="O667" s="81"/>
      <c r="P667" s="81"/>
      <c r="Q667" s="81"/>
      <c r="R667" s="81"/>
      <c r="S667" s="81"/>
      <c r="T667" s="81"/>
      <c r="U667" s="81"/>
      <c r="V667" s="81"/>
      <c r="W667" s="81"/>
    </row>
    <row r="668" spans="11:23" x14ac:dyDescent="0.25">
      <c r="K668" s="81"/>
      <c r="L668" s="81"/>
      <c r="M668" s="81"/>
      <c r="N668" s="81"/>
      <c r="O668" s="81"/>
      <c r="P668" s="81"/>
      <c r="Q668" s="81"/>
      <c r="R668" s="81"/>
      <c r="S668" s="81"/>
      <c r="T668" s="81"/>
      <c r="U668" s="81"/>
      <c r="V668" s="81"/>
      <c r="W668" s="81"/>
    </row>
    <row r="669" spans="11:23" x14ac:dyDescent="0.25">
      <c r="K669" s="81"/>
      <c r="L669" s="81"/>
      <c r="M669" s="81"/>
      <c r="N669" s="81"/>
      <c r="O669" s="81"/>
      <c r="P669" s="81"/>
      <c r="Q669" s="81"/>
      <c r="R669" s="81"/>
      <c r="S669" s="81"/>
      <c r="T669" s="81"/>
      <c r="U669" s="81"/>
      <c r="V669" s="81"/>
      <c r="W669" s="81"/>
    </row>
    <row r="670" spans="11:23" x14ac:dyDescent="0.25">
      <c r="K670" s="81"/>
      <c r="L670" s="81"/>
      <c r="M670" s="81"/>
      <c r="N670" s="81"/>
      <c r="O670" s="81"/>
      <c r="P670" s="81"/>
      <c r="Q670" s="81"/>
      <c r="R670" s="81"/>
      <c r="S670" s="81"/>
      <c r="T670" s="81"/>
      <c r="U670" s="81"/>
      <c r="V670" s="81"/>
      <c r="W670" s="81"/>
    </row>
    <row r="671" spans="11:23" x14ac:dyDescent="0.25">
      <c r="K671" s="81"/>
      <c r="L671" s="81"/>
      <c r="M671" s="81"/>
      <c r="N671" s="81"/>
      <c r="O671" s="81"/>
      <c r="P671" s="81"/>
      <c r="Q671" s="81"/>
      <c r="R671" s="81"/>
      <c r="S671" s="81"/>
      <c r="T671" s="81"/>
      <c r="U671" s="81"/>
      <c r="V671" s="81"/>
      <c r="W671" s="81"/>
    </row>
    <row r="672" spans="11:23" x14ac:dyDescent="0.25">
      <c r="K672" s="81"/>
      <c r="L672" s="81"/>
      <c r="M672" s="81"/>
      <c r="N672" s="81"/>
      <c r="O672" s="81"/>
      <c r="P672" s="81"/>
      <c r="Q672" s="81"/>
      <c r="R672" s="81"/>
      <c r="S672" s="81"/>
      <c r="T672" s="81"/>
      <c r="U672" s="81"/>
      <c r="V672" s="81"/>
      <c r="W672" s="81"/>
    </row>
    <row r="673" spans="11:23" x14ac:dyDescent="0.25">
      <c r="K673" s="81"/>
      <c r="L673" s="81"/>
      <c r="M673" s="81"/>
      <c r="N673" s="81"/>
      <c r="O673" s="81"/>
      <c r="P673" s="81"/>
      <c r="Q673" s="81"/>
      <c r="R673" s="81"/>
      <c r="S673" s="81"/>
      <c r="T673" s="81"/>
      <c r="U673" s="81"/>
      <c r="V673" s="81"/>
      <c r="W673" s="81"/>
    </row>
    <row r="674" spans="11:23" x14ac:dyDescent="0.25">
      <c r="K674" s="81"/>
      <c r="L674" s="81"/>
      <c r="M674" s="81"/>
      <c r="N674" s="81"/>
      <c r="O674" s="81"/>
      <c r="P674" s="81"/>
      <c r="Q674" s="81"/>
      <c r="R674" s="81"/>
      <c r="S674" s="81"/>
      <c r="T674" s="81"/>
      <c r="U674" s="81"/>
      <c r="V674" s="81"/>
      <c r="W674" s="81"/>
    </row>
    <row r="675" spans="11:23" x14ac:dyDescent="0.25">
      <c r="K675" s="81"/>
      <c r="L675" s="81"/>
      <c r="M675" s="81"/>
      <c r="N675" s="81"/>
      <c r="O675" s="81"/>
      <c r="P675" s="81"/>
      <c r="Q675" s="81"/>
      <c r="R675" s="81"/>
      <c r="S675" s="81"/>
      <c r="T675" s="81"/>
      <c r="U675" s="81"/>
      <c r="V675" s="81"/>
      <c r="W675" s="81"/>
    </row>
    <row r="676" spans="11:23" x14ac:dyDescent="0.25">
      <c r="K676" s="81"/>
      <c r="L676" s="81"/>
      <c r="M676" s="81"/>
      <c r="N676" s="81"/>
      <c r="O676" s="81"/>
      <c r="P676" s="81"/>
      <c r="Q676" s="81"/>
      <c r="R676" s="81"/>
      <c r="S676" s="81"/>
      <c r="T676" s="81"/>
      <c r="U676" s="81"/>
      <c r="V676" s="81"/>
      <c r="W676" s="81"/>
    </row>
    <row r="677" spans="11:23" x14ac:dyDescent="0.25">
      <c r="K677" s="81"/>
      <c r="L677" s="81"/>
      <c r="M677" s="81"/>
      <c r="N677" s="81"/>
      <c r="O677" s="81"/>
      <c r="P677" s="81"/>
      <c r="Q677" s="81"/>
      <c r="R677" s="81"/>
      <c r="S677" s="81"/>
      <c r="T677" s="81"/>
      <c r="U677" s="81"/>
      <c r="V677" s="81"/>
      <c r="W677" s="81"/>
    </row>
    <row r="678" spans="11:23" x14ac:dyDescent="0.25">
      <c r="K678" s="81"/>
      <c r="L678" s="81"/>
      <c r="M678" s="81"/>
      <c r="N678" s="81"/>
      <c r="O678" s="81"/>
      <c r="P678" s="81"/>
      <c r="Q678" s="81"/>
      <c r="R678" s="81"/>
      <c r="S678" s="81"/>
      <c r="T678" s="81"/>
      <c r="U678" s="81"/>
      <c r="V678" s="81"/>
      <c r="W678" s="81"/>
    </row>
    <row r="679" spans="11:23" x14ac:dyDescent="0.25">
      <c r="K679" s="81"/>
      <c r="L679" s="81"/>
      <c r="M679" s="81"/>
      <c r="N679" s="81"/>
      <c r="O679" s="81"/>
      <c r="P679" s="81"/>
      <c r="Q679" s="81"/>
      <c r="R679" s="81"/>
      <c r="S679" s="81"/>
      <c r="T679" s="81"/>
      <c r="U679" s="81"/>
      <c r="V679" s="81"/>
      <c r="W679" s="81"/>
    </row>
    <row r="680" spans="11:23" x14ac:dyDescent="0.25">
      <c r="K680" s="81"/>
      <c r="L680" s="81"/>
      <c r="M680" s="81"/>
      <c r="N680" s="81"/>
      <c r="O680" s="81"/>
      <c r="P680" s="81"/>
      <c r="Q680" s="81"/>
      <c r="R680" s="81"/>
      <c r="S680" s="81"/>
      <c r="T680" s="81"/>
      <c r="U680" s="81"/>
      <c r="V680" s="81"/>
      <c r="W680" s="81"/>
    </row>
    <row r="681" spans="11:23" x14ac:dyDescent="0.25">
      <c r="K681" s="81"/>
      <c r="L681" s="81"/>
      <c r="M681" s="81"/>
      <c r="N681" s="81"/>
      <c r="O681" s="81"/>
      <c r="P681" s="81"/>
      <c r="Q681" s="81"/>
      <c r="R681" s="81"/>
      <c r="S681" s="81"/>
      <c r="T681" s="81"/>
      <c r="U681" s="81"/>
      <c r="V681" s="81"/>
      <c r="W681" s="81"/>
    </row>
    <row r="682" spans="11:23" x14ac:dyDescent="0.25">
      <c r="K682" s="81"/>
      <c r="L682" s="81"/>
      <c r="M682" s="81"/>
      <c r="N682" s="81"/>
      <c r="O682" s="81"/>
      <c r="P682" s="81"/>
      <c r="Q682" s="81"/>
      <c r="R682" s="81"/>
      <c r="S682" s="81"/>
      <c r="T682" s="81"/>
      <c r="U682" s="81"/>
      <c r="V682" s="81"/>
      <c r="W682" s="81"/>
    </row>
    <row r="683" spans="11:23" x14ac:dyDescent="0.25">
      <c r="K683" s="81"/>
      <c r="L683" s="81"/>
      <c r="M683" s="81"/>
      <c r="N683" s="81"/>
      <c r="O683" s="81"/>
      <c r="P683" s="81"/>
      <c r="Q683" s="81"/>
      <c r="R683" s="81"/>
      <c r="S683" s="81"/>
      <c r="T683" s="81"/>
      <c r="U683" s="81"/>
      <c r="V683" s="81"/>
      <c r="W683" s="81"/>
    </row>
    <row r="684" spans="11:23" x14ac:dyDescent="0.25">
      <c r="K684" s="81"/>
      <c r="L684" s="81"/>
      <c r="M684" s="81"/>
      <c r="N684" s="81"/>
      <c r="O684" s="81"/>
      <c r="P684" s="81"/>
      <c r="Q684" s="81"/>
      <c r="R684" s="81"/>
      <c r="S684" s="81"/>
      <c r="T684" s="81"/>
      <c r="U684" s="81"/>
      <c r="V684" s="81"/>
      <c r="W684" s="81"/>
    </row>
    <row r="685" spans="11:23" x14ac:dyDescent="0.25">
      <c r="K685" s="81"/>
      <c r="L685" s="81"/>
      <c r="M685" s="81"/>
      <c r="N685" s="81"/>
      <c r="O685" s="81"/>
      <c r="P685" s="81"/>
      <c r="Q685" s="81"/>
      <c r="R685" s="81"/>
      <c r="S685" s="81"/>
      <c r="T685" s="81"/>
      <c r="U685" s="81"/>
      <c r="V685" s="81"/>
      <c r="W685" s="81"/>
    </row>
    <row r="686" spans="11:23" x14ac:dyDescent="0.25">
      <c r="K686" s="81"/>
      <c r="L686" s="81"/>
      <c r="M686" s="81"/>
      <c r="N686" s="81"/>
      <c r="O686" s="81"/>
      <c r="P686" s="81"/>
      <c r="Q686" s="81"/>
      <c r="R686" s="81"/>
      <c r="S686" s="81"/>
      <c r="T686" s="81"/>
      <c r="U686" s="81"/>
      <c r="V686" s="81"/>
      <c r="W686" s="81"/>
    </row>
    <row r="687" spans="11:23" x14ac:dyDescent="0.25">
      <c r="K687" s="81"/>
      <c r="L687" s="81"/>
      <c r="M687" s="81"/>
      <c r="N687" s="81"/>
      <c r="O687" s="81"/>
      <c r="P687" s="81"/>
      <c r="Q687" s="81"/>
      <c r="R687" s="81"/>
      <c r="S687" s="81"/>
      <c r="T687" s="81"/>
      <c r="U687" s="81"/>
      <c r="V687" s="81"/>
      <c r="W687" s="81"/>
    </row>
    <row r="688" spans="11:23" x14ac:dyDescent="0.25">
      <c r="K688" s="81"/>
      <c r="L688" s="81"/>
      <c r="M688" s="81"/>
      <c r="N688" s="81"/>
      <c r="O688" s="81"/>
      <c r="P688" s="81"/>
      <c r="Q688" s="81"/>
      <c r="R688" s="81"/>
      <c r="S688" s="81"/>
      <c r="T688" s="81"/>
      <c r="U688" s="81"/>
      <c r="V688" s="81"/>
      <c r="W688" s="81"/>
    </row>
    <row r="689" spans="11:23" x14ac:dyDescent="0.25">
      <c r="K689" s="81"/>
      <c r="L689" s="81"/>
      <c r="M689" s="81"/>
      <c r="N689" s="81"/>
      <c r="O689" s="81"/>
      <c r="P689" s="81"/>
      <c r="Q689" s="81"/>
      <c r="R689" s="81"/>
      <c r="S689" s="81"/>
      <c r="T689" s="81"/>
      <c r="U689" s="81"/>
      <c r="V689" s="81"/>
      <c r="W689" s="81"/>
    </row>
    <row r="690" spans="11:23" x14ac:dyDescent="0.25">
      <c r="K690" s="81"/>
      <c r="L690" s="81"/>
      <c r="M690" s="81"/>
      <c r="N690" s="81"/>
      <c r="O690" s="81"/>
      <c r="P690" s="81"/>
      <c r="Q690" s="81"/>
      <c r="R690" s="81"/>
      <c r="S690" s="81"/>
      <c r="T690" s="81"/>
      <c r="U690" s="81"/>
      <c r="V690" s="81"/>
      <c r="W690" s="81"/>
    </row>
    <row r="691" spans="11:23" x14ac:dyDescent="0.25">
      <c r="K691" s="81"/>
      <c r="L691" s="81"/>
      <c r="M691" s="81"/>
      <c r="N691" s="81"/>
      <c r="O691" s="81"/>
      <c r="P691" s="81"/>
      <c r="Q691" s="81"/>
      <c r="R691" s="81"/>
      <c r="S691" s="81"/>
      <c r="T691" s="81"/>
      <c r="U691" s="81"/>
      <c r="V691" s="81"/>
      <c r="W691" s="81"/>
    </row>
    <row r="692" spans="11:23" x14ac:dyDescent="0.25">
      <c r="K692" s="81"/>
      <c r="L692" s="81"/>
      <c r="M692" s="81"/>
      <c r="N692" s="81"/>
      <c r="O692" s="81"/>
      <c r="P692" s="81"/>
      <c r="Q692" s="81"/>
      <c r="R692" s="81"/>
      <c r="S692" s="81"/>
      <c r="T692" s="81"/>
      <c r="U692" s="81"/>
      <c r="V692" s="81"/>
      <c r="W692" s="81"/>
    </row>
    <row r="693" spans="11:23" x14ac:dyDescent="0.25">
      <c r="K693" s="81"/>
      <c r="L693" s="81"/>
      <c r="M693" s="81"/>
      <c r="N693" s="81"/>
      <c r="O693" s="81"/>
      <c r="P693" s="81"/>
      <c r="Q693" s="81"/>
      <c r="R693" s="81"/>
      <c r="S693" s="81"/>
      <c r="T693" s="81"/>
      <c r="U693" s="81"/>
      <c r="V693" s="81"/>
      <c r="W693" s="81"/>
    </row>
    <row r="694" spans="11:23" x14ac:dyDescent="0.25">
      <c r="K694" s="81"/>
      <c r="L694" s="81"/>
      <c r="M694" s="81"/>
      <c r="N694" s="81"/>
      <c r="O694" s="81"/>
      <c r="P694" s="81"/>
      <c r="Q694" s="81"/>
      <c r="R694" s="81"/>
      <c r="S694" s="81"/>
      <c r="T694" s="81"/>
      <c r="U694" s="81"/>
      <c r="V694" s="81"/>
      <c r="W694" s="81"/>
    </row>
    <row r="695" spans="11:23" x14ac:dyDescent="0.25">
      <c r="K695" s="81"/>
      <c r="L695" s="81"/>
      <c r="M695" s="81"/>
      <c r="N695" s="81"/>
      <c r="O695" s="81"/>
      <c r="P695" s="81"/>
      <c r="Q695" s="81"/>
      <c r="R695" s="81"/>
      <c r="S695" s="81"/>
      <c r="T695" s="81"/>
      <c r="U695" s="81"/>
      <c r="V695" s="81"/>
      <c r="W695" s="81"/>
    </row>
    <row r="696" spans="11:23" x14ac:dyDescent="0.25">
      <c r="K696" s="81"/>
      <c r="L696" s="81"/>
      <c r="M696" s="81"/>
      <c r="N696" s="81"/>
      <c r="O696" s="81"/>
      <c r="P696" s="81"/>
      <c r="Q696" s="81"/>
      <c r="R696" s="81"/>
      <c r="S696" s="81"/>
      <c r="T696" s="81"/>
      <c r="U696" s="81"/>
      <c r="V696" s="81"/>
      <c r="W696" s="81"/>
    </row>
    <row r="697" spans="11:23" x14ac:dyDescent="0.25">
      <c r="K697" s="81"/>
      <c r="L697" s="81"/>
      <c r="M697" s="81"/>
      <c r="N697" s="81"/>
      <c r="O697" s="81"/>
      <c r="P697" s="81"/>
      <c r="Q697" s="81"/>
      <c r="R697" s="81"/>
      <c r="S697" s="81"/>
      <c r="T697" s="81"/>
      <c r="U697" s="81"/>
      <c r="V697" s="81"/>
      <c r="W697" s="81"/>
    </row>
    <row r="698" spans="11:23" x14ac:dyDescent="0.25">
      <c r="K698" s="81"/>
      <c r="L698" s="81"/>
      <c r="M698" s="81"/>
      <c r="N698" s="81"/>
      <c r="O698" s="81"/>
      <c r="P698" s="81"/>
      <c r="Q698" s="81"/>
      <c r="R698" s="81"/>
      <c r="S698" s="81"/>
      <c r="T698" s="81"/>
      <c r="U698" s="81"/>
      <c r="V698" s="81"/>
      <c r="W698" s="81"/>
    </row>
    <row r="699" spans="11:23" x14ac:dyDescent="0.25">
      <c r="K699" s="81"/>
      <c r="L699" s="81"/>
      <c r="M699" s="81"/>
      <c r="N699" s="81"/>
      <c r="O699" s="81"/>
      <c r="P699" s="81"/>
      <c r="Q699" s="81"/>
      <c r="R699" s="81"/>
      <c r="S699" s="81"/>
      <c r="T699" s="81"/>
      <c r="U699" s="81"/>
      <c r="V699" s="81"/>
      <c r="W699" s="81"/>
    </row>
    <row r="700" spans="11:23" x14ac:dyDescent="0.25">
      <c r="K700" s="81"/>
      <c r="L700" s="81"/>
      <c r="M700" s="81"/>
      <c r="N700" s="81"/>
      <c r="O700" s="81"/>
      <c r="P700" s="81"/>
      <c r="Q700" s="81"/>
      <c r="R700" s="81"/>
      <c r="S700" s="81"/>
      <c r="T700" s="81"/>
      <c r="U700" s="81"/>
      <c r="V700" s="81"/>
      <c r="W700" s="81"/>
    </row>
    <row r="701" spans="11:23" x14ac:dyDescent="0.25">
      <c r="K701" s="81"/>
      <c r="L701" s="81"/>
      <c r="M701" s="81"/>
      <c r="N701" s="81"/>
      <c r="O701" s="81"/>
      <c r="P701" s="81"/>
      <c r="Q701" s="81"/>
      <c r="R701" s="81"/>
      <c r="S701" s="81"/>
      <c r="T701" s="81"/>
      <c r="U701" s="81"/>
      <c r="V701" s="81"/>
      <c r="W701" s="81"/>
    </row>
    <row r="702" spans="11:23" x14ac:dyDescent="0.25">
      <c r="K702" s="81"/>
      <c r="L702" s="81"/>
      <c r="M702" s="81"/>
      <c r="N702" s="81"/>
      <c r="O702" s="81"/>
      <c r="P702" s="81"/>
      <c r="Q702" s="81"/>
      <c r="R702" s="81"/>
      <c r="S702" s="81"/>
      <c r="T702" s="81"/>
      <c r="U702" s="81"/>
      <c r="V702" s="81"/>
      <c r="W702" s="81"/>
    </row>
    <row r="703" spans="11:23" x14ac:dyDescent="0.25">
      <c r="K703" s="81"/>
      <c r="L703" s="81"/>
      <c r="M703" s="81"/>
      <c r="N703" s="81"/>
      <c r="O703" s="81"/>
      <c r="P703" s="81"/>
      <c r="Q703" s="81"/>
      <c r="R703" s="81"/>
      <c r="S703" s="81"/>
      <c r="T703" s="81"/>
      <c r="U703" s="81"/>
      <c r="V703" s="81"/>
      <c r="W703" s="81"/>
    </row>
  </sheetData>
  <pageMargins left="0.7" right="0.7" top="0.75" bottom="0.75" header="0.3" footer="0.3"/>
  <pageSetup paperSize="9" orientation="portrait" verticalDpi="4294967295"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C209"/>
  <sheetViews>
    <sheetView workbookViewId="0"/>
  </sheetViews>
  <sheetFormatPr defaultRowHeight="14.5" x14ac:dyDescent="0.35"/>
  <cols>
    <col min="1" max="1" width="22" style="188" customWidth="1"/>
    <col min="2" max="2" width="44.26953125" style="188" bestFit="1" customWidth="1"/>
    <col min="3" max="3" width="10.54296875" style="189" bestFit="1" customWidth="1"/>
  </cols>
  <sheetData>
    <row r="1" spans="1:3" x14ac:dyDescent="0.35">
      <c r="A1" s="188" t="s">
        <v>772</v>
      </c>
      <c r="B1" s="188" t="s">
        <v>773</v>
      </c>
      <c r="C1" s="189" t="s">
        <v>774</v>
      </c>
    </row>
    <row r="2" spans="1:3" x14ac:dyDescent="0.35">
      <c r="A2" s="188">
        <v>103110</v>
      </c>
      <c r="B2" s="188" t="s">
        <v>58</v>
      </c>
      <c r="C2" s="189">
        <v>52788</v>
      </c>
    </row>
    <row r="3" spans="1:3" x14ac:dyDescent="0.35">
      <c r="A3" s="188">
        <v>103130</v>
      </c>
      <c r="B3" s="188" t="s">
        <v>59</v>
      </c>
      <c r="C3" s="189">
        <v>375000</v>
      </c>
    </row>
    <row r="4" spans="1:3" x14ac:dyDescent="0.35">
      <c r="A4" s="188">
        <v>103210</v>
      </c>
      <c r="B4" s="188" t="s">
        <v>60</v>
      </c>
      <c r="C4" s="189">
        <v>3000</v>
      </c>
    </row>
    <row r="5" spans="1:3" x14ac:dyDescent="0.35">
      <c r="A5" s="188">
        <v>103211</v>
      </c>
      <c r="B5" s="188" t="s">
        <v>22</v>
      </c>
      <c r="C5" s="189">
        <v>250</v>
      </c>
    </row>
    <row r="6" spans="1:3" x14ac:dyDescent="0.35">
      <c r="A6" s="188">
        <v>103353</v>
      </c>
      <c r="B6" s="188" t="s">
        <v>36</v>
      </c>
      <c r="C6" s="189">
        <v>150550</v>
      </c>
    </row>
    <row r="7" spans="1:3" x14ac:dyDescent="0.35">
      <c r="A7" s="188">
        <v>103354</v>
      </c>
      <c r="B7" s="188" t="s">
        <v>66</v>
      </c>
      <c r="C7" s="189">
        <v>195000</v>
      </c>
    </row>
    <row r="8" spans="1:3" x14ac:dyDescent="0.35">
      <c r="A8" s="188">
        <v>103355</v>
      </c>
      <c r="B8" s="188" t="s">
        <v>678</v>
      </c>
      <c r="C8" s="189">
        <v>500</v>
      </c>
    </row>
    <row r="9" spans="1:3" x14ac:dyDescent="0.35">
      <c r="A9" s="188">
        <v>103355</v>
      </c>
      <c r="B9" s="188" t="s">
        <v>659</v>
      </c>
      <c r="C9" s="189">
        <v>30000</v>
      </c>
    </row>
    <row r="10" spans="1:3" x14ac:dyDescent="0.35">
      <c r="A10" s="188">
        <v>103390</v>
      </c>
      <c r="B10" s="188" t="s">
        <v>67</v>
      </c>
      <c r="C10" s="189">
        <v>90122</v>
      </c>
    </row>
    <row r="11" spans="1:3" x14ac:dyDescent="0.35">
      <c r="A11" s="188">
        <v>103460</v>
      </c>
      <c r="B11" s="188" t="s">
        <v>68</v>
      </c>
      <c r="C11" s="189">
        <v>8500</v>
      </c>
    </row>
    <row r="12" spans="1:3" x14ac:dyDescent="0.35">
      <c r="A12" s="188">
        <v>103464</v>
      </c>
      <c r="B12" s="188" t="s">
        <v>69</v>
      </c>
      <c r="C12" s="189">
        <v>1200</v>
      </c>
    </row>
    <row r="13" spans="1:3" x14ac:dyDescent="0.35">
      <c r="A13" s="188">
        <v>103492</v>
      </c>
      <c r="B13" s="188" t="s">
        <v>72</v>
      </c>
      <c r="C13" s="189">
        <v>4000</v>
      </c>
    </row>
    <row r="14" spans="1:3" x14ac:dyDescent="0.35">
      <c r="A14" s="188">
        <v>103493</v>
      </c>
      <c r="B14" s="188" t="s">
        <v>73</v>
      </c>
      <c r="C14" s="189">
        <v>3500</v>
      </c>
    </row>
    <row r="15" spans="1:3" x14ac:dyDescent="0.35">
      <c r="A15" s="188">
        <v>103494</v>
      </c>
      <c r="B15" s="188" t="s">
        <v>74</v>
      </c>
      <c r="C15" s="189">
        <v>5000</v>
      </c>
    </row>
    <row r="16" spans="1:3" x14ac:dyDescent="0.35">
      <c r="A16" s="188">
        <v>103511</v>
      </c>
      <c r="B16" s="188" t="s">
        <v>76</v>
      </c>
      <c r="C16" s="189">
        <v>8500</v>
      </c>
    </row>
    <row r="17" spans="1:3" x14ac:dyDescent="0.35">
      <c r="A17" s="188">
        <v>103612</v>
      </c>
      <c r="B17" s="188" t="s">
        <v>79</v>
      </c>
      <c r="C17" s="189">
        <v>25000</v>
      </c>
    </row>
    <row r="18" spans="1:3" x14ac:dyDescent="0.35">
      <c r="A18" s="188">
        <v>103616</v>
      </c>
      <c r="B18" s="188" t="s">
        <v>80</v>
      </c>
      <c r="C18" s="189">
        <v>2000</v>
      </c>
    </row>
    <row r="19" spans="1:3" x14ac:dyDescent="0.35">
      <c r="A19" s="188">
        <v>103900</v>
      </c>
      <c r="B19" s="188" t="s">
        <v>81</v>
      </c>
      <c r="C19" s="189">
        <v>25000</v>
      </c>
    </row>
    <row r="20" spans="1:3" x14ac:dyDescent="0.35">
      <c r="A20" s="188">
        <v>104220</v>
      </c>
      <c r="B20" s="188" t="s">
        <v>98</v>
      </c>
      <c r="C20" s="189">
        <v>400</v>
      </c>
    </row>
    <row r="21" spans="1:3" x14ac:dyDescent="0.35">
      <c r="A21" s="188">
        <v>104224</v>
      </c>
      <c r="B21" s="188" t="s">
        <v>157</v>
      </c>
      <c r="C21" s="189">
        <v>2000</v>
      </c>
    </row>
    <row r="22" spans="1:3" x14ac:dyDescent="0.35">
      <c r="A22" s="188">
        <v>104246</v>
      </c>
      <c r="B22" s="188" t="s">
        <v>20</v>
      </c>
      <c r="C22" s="189">
        <v>250</v>
      </c>
    </row>
    <row r="23" spans="1:3" x14ac:dyDescent="0.35">
      <c r="A23" s="188">
        <v>104311</v>
      </c>
      <c r="B23" s="188" t="s">
        <v>99</v>
      </c>
      <c r="C23" s="189">
        <v>16640</v>
      </c>
    </row>
    <row r="24" spans="1:3" x14ac:dyDescent="0.35">
      <c r="A24" s="188">
        <v>104313</v>
      </c>
      <c r="B24" s="188" t="s">
        <v>100</v>
      </c>
      <c r="C24" s="189">
        <v>2417.7254399999983</v>
      </c>
    </row>
    <row r="25" spans="1:3" x14ac:dyDescent="0.35">
      <c r="A25" s="188">
        <v>104320</v>
      </c>
      <c r="B25" s="188" t="s">
        <v>98</v>
      </c>
      <c r="C25" s="189">
        <v>100</v>
      </c>
    </row>
    <row r="26" spans="1:3" x14ac:dyDescent="0.35">
      <c r="A26" s="188">
        <v>104323</v>
      </c>
      <c r="B26" s="188" t="s">
        <v>390</v>
      </c>
      <c r="C26" s="189">
        <v>200</v>
      </c>
    </row>
    <row r="27" spans="1:3" x14ac:dyDescent="0.35">
      <c r="A27" s="188">
        <v>104346</v>
      </c>
      <c r="B27" s="188" t="s">
        <v>20</v>
      </c>
      <c r="C27" s="189">
        <v>5000</v>
      </c>
    </row>
    <row r="28" spans="1:3" x14ac:dyDescent="0.35">
      <c r="A28" s="188">
        <v>104411</v>
      </c>
      <c r="B28" s="188" t="s">
        <v>99</v>
      </c>
      <c r="C28" s="189">
        <v>30686.240000000002</v>
      </c>
    </row>
    <row r="29" spans="1:3" x14ac:dyDescent="0.35">
      <c r="A29" s="188">
        <v>104413</v>
      </c>
      <c r="B29" s="188" t="s">
        <v>100</v>
      </c>
      <c r="C29" s="189">
        <v>2427.9198577919997</v>
      </c>
    </row>
    <row r="30" spans="1:3" x14ac:dyDescent="0.35">
      <c r="A30" s="188">
        <v>104420</v>
      </c>
      <c r="B30" s="188" t="s">
        <v>98</v>
      </c>
      <c r="C30" s="189">
        <v>1000</v>
      </c>
    </row>
    <row r="31" spans="1:3" x14ac:dyDescent="0.35">
      <c r="A31" s="188">
        <v>104421</v>
      </c>
      <c r="B31" s="188" t="s">
        <v>45</v>
      </c>
      <c r="C31" s="189">
        <v>10000</v>
      </c>
    </row>
    <row r="32" spans="1:3" x14ac:dyDescent="0.35">
      <c r="A32" s="188">
        <v>104422</v>
      </c>
      <c r="B32" s="188" t="s">
        <v>101</v>
      </c>
      <c r="C32" s="189">
        <v>1200</v>
      </c>
    </row>
    <row r="33" spans="1:3" x14ac:dyDescent="0.35">
      <c r="A33" s="188">
        <v>104424</v>
      </c>
      <c r="B33" s="188" t="s">
        <v>40</v>
      </c>
      <c r="C33" s="189">
        <v>3000</v>
      </c>
    </row>
    <row r="34" spans="1:3" x14ac:dyDescent="0.35">
      <c r="A34" s="188">
        <v>104425</v>
      </c>
      <c r="B34" s="188" t="s">
        <v>103</v>
      </c>
      <c r="C34" s="189">
        <v>2000</v>
      </c>
    </row>
    <row r="35" spans="1:3" x14ac:dyDescent="0.35">
      <c r="A35" s="188">
        <v>104426</v>
      </c>
      <c r="B35" s="188" t="s">
        <v>104</v>
      </c>
      <c r="C35" s="189">
        <v>1000</v>
      </c>
    </row>
    <row r="36" spans="1:3" x14ac:dyDescent="0.35">
      <c r="A36" s="188">
        <v>104428</v>
      </c>
      <c r="B36" s="188" t="s">
        <v>44</v>
      </c>
      <c r="C36" s="189">
        <v>6000</v>
      </c>
    </row>
    <row r="37" spans="1:3" x14ac:dyDescent="0.35">
      <c r="A37" s="188">
        <v>104429</v>
      </c>
      <c r="B37" s="188" t="s">
        <v>105</v>
      </c>
      <c r="C37" s="189">
        <v>3000</v>
      </c>
    </row>
    <row r="38" spans="1:3" x14ac:dyDescent="0.35">
      <c r="A38" s="188">
        <v>104430</v>
      </c>
      <c r="B38" s="188" t="s">
        <v>106</v>
      </c>
      <c r="C38" s="189">
        <v>1000</v>
      </c>
    </row>
    <row r="39" spans="1:3" x14ac:dyDescent="0.35">
      <c r="A39" s="188">
        <v>104431</v>
      </c>
      <c r="B39" s="188" t="s">
        <v>107</v>
      </c>
      <c r="C39" s="189">
        <v>15000</v>
      </c>
    </row>
    <row r="40" spans="1:3" x14ac:dyDescent="0.35">
      <c r="A40" s="188">
        <v>104434</v>
      </c>
      <c r="B40" s="188" t="s">
        <v>108</v>
      </c>
      <c r="C40" s="189">
        <v>35000</v>
      </c>
    </row>
    <row r="41" spans="1:3" x14ac:dyDescent="0.35">
      <c r="A41" s="188">
        <v>104442</v>
      </c>
      <c r="B41" s="188" t="s">
        <v>109</v>
      </c>
      <c r="C41" s="189">
        <v>4000</v>
      </c>
    </row>
    <row r="42" spans="1:3" x14ac:dyDescent="0.35">
      <c r="A42" s="188">
        <v>104446</v>
      </c>
      <c r="B42" s="188" t="s">
        <v>20</v>
      </c>
      <c r="C42" s="189">
        <v>8500</v>
      </c>
    </row>
    <row r="43" spans="1:3" x14ac:dyDescent="0.35">
      <c r="A43" s="188">
        <v>104459</v>
      </c>
      <c r="B43" s="188" t="s">
        <v>110</v>
      </c>
      <c r="C43" s="189">
        <v>5000</v>
      </c>
    </row>
    <row r="44" spans="1:3" x14ac:dyDescent="0.35">
      <c r="A44" s="188">
        <v>104460</v>
      </c>
      <c r="B44" s="188" t="s">
        <v>392</v>
      </c>
      <c r="C44" s="189">
        <v>144580</v>
      </c>
    </row>
    <row r="45" spans="1:3" x14ac:dyDescent="0.35">
      <c r="A45" s="188">
        <v>104499</v>
      </c>
      <c r="B45" s="188" t="s">
        <v>298</v>
      </c>
      <c r="C45" s="189">
        <v>40000</v>
      </c>
    </row>
    <row r="46" spans="1:3" x14ac:dyDescent="0.35">
      <c r="A46" s="188">
        <v>104611</v>
      </c>
      <c r="B46" s="188" t="s">
        <v>99</v>
      </c>
      <c r="C46" s="189">
        <v>23073.019999999997</v>
      </c>
    </row>
    <row r="47" spans="1:3" x14ac:dyDescent="0.35">
      <c r="A47" s="188">
        <v>104613</v>
      </c>
      <c r="B47" s="188" t="s">
        <v>112</v>
      </c>
      <c r="C47" s="189">
        <v>1825.5558008160006</v>
      </c>
    </row>
    <row r="48" spans="1:3" x14ac:dyDescent="0.35">
      <c r="A48" s="188">
        <v>104615</v>
      </c>
      <c r="B48" s="188" t="s">
        <v>113</v>
      </c>
      <c r="C48" s="189">
        <v>400</v>
      </c>
    </row>
    <row r="49" spans="1:3" x14ac:dyDescent="0.35">
      <c r="A49" s="188">
        <v>104620</v>
      </c>
      <c r="B49" s="188" t="s">
        <v>98</v>
      </c>
      <c r="C49" s="189">
        <v>500</v>
      </c>
    </row>
    <row r="50" spans="1:3" x14ac:dyDescent="0.35">
      <c r="A50" s="188">
        <v>104622</v>
      </c>
      <c r="B50" s="188" t="s">
        <v>40</v>
      </c>
      <c r="C50" s="189">
        <v>250</v>
      </c>
    </row>
    <row r="51" spans="1:3" x14ac:dyDescent="0.35">
      <c r="A51" s="188">
        <v>104623</v>
      </c>
      <c r="B51" s="188" t="s">
        <v>102</v>
      </c>
      <c r="C51" s="189">
        <v>300</v>
      </c>
    </row>
    <row r="52" spans="1:3" x14ac:dyDescent="0.35">
      <c r="A52" s="188">
        <v>104624</v>
      </c>
      <c r="B52" s="188" t="s">
        <v>381</v>
      </c>
      <c r="C52" s="189">
        <v>4469</v>
      </c>
    </row>
    <row r="53" spans="1:3" x14ac:dyDescent="0.35">
      <c r="A53" s="188">
        <v>104641</v>
      </c>
      <c r="B53" s="188" t="s">
        <v>114</v>
      </c>
      <c r="C53" s="189">
        <v>2500</v>
      </c>
    </row>
    <row r="54" spans="1:3" x14ac:dyDescent="0.35">
      <c r="A54" s="188">
        <v>104646</v>
      </c>
      <c r="B54" s="188" t="s">
        <v>20</v>
      </c>
      <c r="C54" s="189">
        <v>500</v>
      </c>
    </row>
    <row r="55" spans="1:3" x14ac:dyDescent="0.35">
      <c r="A55" s="188">
        <v>104833</v>
      </c>
      <c r="B55" s="188" t="s">
        <v>124</v>
      </c>
      <c r="C55" s="189">
        <v>40000</v>
      </c>
    </row>
    <row r="56" spans="1:3" x14ac:dyDescent="0.35">
      <c r="A56" s="188">
        <v>105211</v>
      </c>
      <c r="B56" s="188" t="s">
        <v>99</v>
      </c>
      <c r="C56" s="189">
        <v>278772</v>
      </c>
    </row>
    <row r="57" spans="1:3" x14ac:dyDescent="0.35">
      <c r="A57" s="188">
        <v>105213</v>
      </c>
      <c r="B57" s="188" t="s">
        <v>112</v>
      </c>
      <c r="C57" s="189">
        <v>170154.9244512</v>
      </c>
    </row>
    <row r="58" spans="1:3" x14ac:dyDescent="0.35">
      <c r="A58" s="188">
        <v>105220</v>
      </c>
      <c r="B58" s="188" t="s">
        <v>98</v>
      </c>
      <c r="C58" s="189">
        <v>2000</v>
      </c>
    </row>
    <row r="59" spans="1:3" x14ac:dyDescent="0.35">
      <c r="A59" s="188">
        <v>105221</v>
      </c>
      <c r="B59" s="188" t="s">
        <v>128</v>
      </c>
      <c r="C59" s="189">
        <v>6000</v>
      </c>
    </row>
    <row r="60" spans="1:3" x14ac:dyDescent="0.35">
      <c r="A60" s="188">
        <v>105223</v>
      </c>
      <c r="B60" s="188" t="s">
        <v>129</v>
      </c>
      <c r="C60" s="189">
        <v>250</v>
      </c>
    </row>
    <row r="61" spans="1:3" x14ac:dyDescent="0.35">
      <c r="A61" s="188">
        <v>105224</v>
      </c>
      <c r="B61" s="188" t="s">
        <v>130</v>
      </c>
      <c r="C61" s="189">
        <v>100</v>
      </c>
    </row>
    <row r="62" spans="1:3" x14ac:dyDescent="0.35">
      <c r="A62" s="188">
        <v>105225</v>
      </c>
      <c r="B62" s="188" t="s">
        <v>131</v>
      </c>
      <c r="C62" s="189">
        <v>5000</v>
      </c>
    </row>
    <row r="63" spans="1:3" x14ac:dyDescent="0.35">
      <c r="A63" s="188">
        <v>105226</v>
      </c>
      <c r="B63" s="188" t="s">
        <v>104</v>
      </c>
      <c r="C63" s="189">
        <v>1000</v>
      </c>
    </row>
    <row r="64" spans="1:3" x14ac:dyDescent="0.35">
      <c r="A64" s="188">
        <v>105227</v>
      </c>
      <c r="B64" s="188" t="s">
        <v>132</v>
      </c>
      <c r="C64" s="189">
        <v>7000</v>
      </c>
    </row>
    <row r="65" spans="1:3" x14ac:dyDescent="0.35">
      <c r="A65" s="188">
        <v>105228</v>
      </c>
      <c r="B65" s="188" t="s">
        <v>44</v>
      </c>
      <c r="C65" s="189">
        <v>5000</v>
      </c>
    </row>
    <row r="66" spans="1:3" x14ac:dyDescent="0.35">
      <c r="A66" s="188">
        <v>105229</v>
      </c>
      <c r="B66" s="188" t="s">
        <v>105</v>
      </c>
      <c r="C66" s="189">
        <v>3000</v>
      </c>
    </row>
    <row r="67" spans="1:3" x14ac:dyDescent="0.35">
      <c r="A67" s="188">
        <v>105230</v>
      </c>
      <c r="B67" s="188" t="s">
        <v>662</v>
      </c>
      <c r="C67" s="189">
        <v>2500</v>
      </c>
    </row>
    <row r="68" spans="1:3" x14ac:dyDescent="0.35">
      <c r="A68" s="188">
        <v>105233</v>
      </c>
      <c r="B68" s="188" t="s">
        <v>133</v>
      </c>
      <c r="C68" s="189">
        <v>500</v>
      </c>
    </row>
    <row r="69" spans="1:3" x14ac:dyDescent="0.35">
      <c r="A69" s="188">
        <v>105234</v>
      </c>
      <c r="B69" s="188" t="s">
        <v>134</v>
      </c>
      <c r="C69" s="189">
        <v>2500</v>
      </c>
    </row>
    <row r="70" spans="1:3" x14ac:dyDescent="0.35">
      <c r="A70" s="188">
        <v>105237</v>
      </c>
      <c r="B70" s="188" t="s">
        <v>136</v>
      </c>
      <c r="C70" s="189">
        <v>5000</v>
      </c>
    </row>
    <row r="71" spans="1:3" x14ac:dyDescent="0.35">
      <c r="A71" s="188">
        <v>105241</v>
      </c>
      <c r="B71" s="188" t="s">
        <v>137</v>
      </c>
      <c r="C71" s="189">
        <v>8000</v>
      </c>
    </row>
    <row r="72" spans="1:3" x14ac:dyDescent="0.35">
      <c r="A72" s="188">
        <v>105246</v>
      </c>
      <c r="B72" s="188" t="s">
        <v>20</v>
      </c>
      <c r="C72" s="189">
        <v>5000</v>
      </c>
    </row>
    <row r="73" spans="1:3" x14ac:dyDescent="0.35">
      <c r="A73" s="188">
        <v>105248</v>
      </c>
      <c r="B73" s="188" t="s">
        <v>680</v>
      </c>
      <c r="C73" s="189">
        <v>100</v>
      </c>
    </row>
    <row r="74" spans="1:3" x14ac:dyDescent="0.35">
      <c r="A74" s="188">
        <v>105254</v>
      </c>
      <c r="B74" s="188" t="s">
        <v>161</v>
      </c>
      <c r="C74" s="189">
        <v>5000</v>
      </c>
    </row>
    <row r="75" spans="1:3" x14ac:dyDescent="0.35">
      <c r="A75" s="188">
        <v>105259</v>
      </c>
      <c r="B75" s="188" t="s">
        <v>750</v>
      </c>
      <c r="C75" s="189">
        <v>50000</v>
      </c>
    </row>
    <row r="76" spans="1:3" x14ac:dyDescent="0.35">
      <c r="A76" s="188">
        <v>105311</v>
      </c>
      <c r="B76" s="188" t="s">
        <v>99</v>
      </c>
      <c r="C76" s="189">
        <v>43992</v>
      </c>
    </row>
    <row r="77" spans="1:3" x14ac:dyDescent="0.35">
      <c r="A77" s="188">
        <v>105313</v>
      </c>
      <c r="B77" s="188" t="s">
        <v>112</v>
      </c>
      <c r="C77" s="189">
        <v>3480.6822335999968</v>
      </c>
    </row>
    <row r="78" spans="1:3" x14ac:dyDescent="0.35">
      <c r="A78" s="188">
        <v>105322</v>
      </c>
      <c r="B78" s="188" t="s">
        <v>40</v>
      </c>
      <c r="C78" s="189">
        <v>50</v>
      </c>
    </row>
    <row r="79" spans="1:3" x14ac:dyDescent="0.35">
      <c r="A79" s="188">
        <v>105324</v>
      </c>
      <c r="B79" s="188" t="s">
        <v>141</v>
      </c>
      <c r="C79" s="189">
        <v>200</v>
      </c>
    </row>
    <row r="80" spans="1:3" x14ac:dyDescent="0.35">
      <c r="A80" s="188">
        <v>105328</v>
      </c>
      <c r="B80" s="188" t="s">
        <v>44</v>
      </c>
      <c r="C80" s="189">
        <v>3300</v>
      </c>
    </row>
    <row r="81" spans="1:3" x14ac:dyDescent="0.35">
      <c r="A81" s="188">
        <v>105329</v>
      </c>
      <c r="B81" s="188" t="s">
        <v>105</v>
      </c>
      <c r="C81" s="189">
        <v>3000</v>
      </c>
    </row>
    <row r="82" spans="1:3" x14ac:dyDescent="0.35">
      <c r="A82" s="188">
        <v>105330</v>
      </c>
      <c r="B82" s="188" t="s">
        <v>142</v>
      </c>
      <c r="C82" s="189">
        <v>500</v>
      </c>
    </row>
    <row r="83" spans="1:3" x14ac:dyDescent="0.35">
      <c r="A83" s="188">
        <v>105346</v>
      </c>
      <c r="B83" s="188" t="s">
        <v>20</v>
      </c>
      <c r="C83" s="189">
        <v>300</v>
      </c>
    </row>
    <row r="84" spans="1:3" x14ac:dyDescent="0.35">
      <c r="A84" s="188">
        <v>105454</v>
      </c>
      <c r="B84" s="188" t="s">
        <v>145</v>
      </c>
      <c r="C84" s="189">
        <v>3000</v>
      </c>
    </row>
    <row r="85" spans="1:3" x14ac:dyDescent="0.35">
      <c r="A85" s="188">
        <v>106411</v>
      </c>
      <c r="B85" s="188" t="s">
        <v>99</v>
      </c>
      <c r="C85" s="189">
        <v>141054.16</v>
      </c>
    </row>
    <row r="86" spans="1:3" x14ac:dyDescent="0.35">
      <c r="A86" s="188">
        <v>106413</v>
      </c>
      <c r="B86" s="188" t="s">
        <v>112</v>
      </c>
      <c r="C86" s="189">
        <v>16089.314549567993</v>
      </c>
    </row>
    <row r="87" spans="1:3" x14ac:dyDescent="0.35">
      <c r="A87" s="188">
        <v>106425</v>
      </c>
      <c r="B87" s="188" t="s">
        <v>103</v>
      </c>
      <c r="C87" s="189">
        <v>1500</v>
      </c>
    </row>
    <row r="88" spans="1:3" x14ac:dyDescent="0.35">
      <c r="A88" s="188">
        <v>106426</v>
      </c>
      <c r="B88" s="188" t="s">
        <v>104</v>
      </c>
      <c r="C88" s="189">
        <v>1500</v>
      </c>
    </row>
    <row r="89" spans="1:3" x14ac:dyDescent="0.35">
      <c r="A89" s="188">
        <v>106427</v>
      </c>
      <c r="B89" s="188" t="s">
        <v>150</v>
      </c>
      <c r="C89" s="189">
        <v>500</v>
      </c>
    </row>
    <row r="90" spans="1:3" x14ac:dyDescent="0.35">
      <c r="A90" s="188">
        <v>106428</v>
      </c>
      <c r="B90" s="188" t="s">
        <v>44</v>
      </c>
      <c r="C90" s="189">
        <v>1500</v>
      </c>
    </row>
    <row r="91" spans="1:3" x14ac:dyDescent="0.35">
      <c r="A91" s="188">
        <v>106429</v>
      </c>
      <c r="B91" s="188" t="s">
        <v>105</v>
      </c>
      <c r="C91" s="189">
        <v>18000</v>
      </c>
    </row>
    <row r="92" spans="1:3" x14ac:dyDescent="0.35">
      <c r="A92" s="188">
        <v>106430</v>
      </c>
      <c r="B92" s="188" t="s">
        <v>151</v>
      </c>
      <c r="C92" s="189">
        <v>1000</v>
      </c>
    </row>
    <row r="93" spans="1:3" x14ac:dyDescent="0.35">
      <c r="A93" s="188">
        <v>106431</v>
      </c>
      <c r="B93" s="188" t="s">
        <v>152</v>
      </c>
      <c r="C93" s="189">
        <v>7000</v>
      </c>
    </row>
    <row r="94" spans="1:3" x14ac:dyDescent="0.35">
      <c r="A94" s="188">
        <v>106433</v>
      </c>
      <c r="B94" s="188" t="s">
        <v>153</v>
      </c>
      <c r="C94" s="189">
        <v>5000</v>
      </c>
    </row>
    <row r="95" spans="1:3" x14ac:dyDescent="0.35">
      <c r="A95" s="188">
        <v>106441</v>
      </c>
      <c r="B95" s="188" t="s">
        <v>154</v>
      </c>
      <c r="C95" s="189">
        <v>2700</v>
      </c>
    </row>
    <row r="96" spans="1:3" x14ac:dyDescent="0.35">
      <c r="A96" s="188">
        <v>106446</v>
      </c>
      <c r="B96" s="188" t="s">
        <v>20</v>
      </c>
      <c r="C96" s="189">
        <v>1000</v>
      </c>
    </row>
    <row r="97" spans="1:3" x14ac:dyDescent="0.35">
      <c r="A97" s="188">
        <v>106452</v>
      </c>
      <c r="B97" s="188" t="s">
        <v>155</v>
      </c>
      <c r="C97" s="189">
        <v>2000</v>
      </c>
    </row>
    <row r="98" spans="1:3" x14ac:dyDescent="0.35">
      <c r="A98" s="188">
        <v>106454</v>
      </c>
      <c r="B98" s="188" t="s">
        <v>43</v>
      </c>
      <c r="C98" s="189">
        <v>500</v>
      </c>
    </row>
    <row r="99" spans="1:3" x14ac:dyDescent="0.35">
      <c r="A99" s="188">
        <v>106455</v>
      </c>
      <c r="B99" s="188" t="s">
        <v>539</v>
      </c>
      <c r="C99" s="189">
        <v>100</v>
      </c>
    </row>
    <row r="100" spans="1:3" x14ac:dyDescent="0.35">
      <c r="A100" s="188">
        <v>106456</v>
      </c>
      <c r="B100" s="188" t="s">
        <v>156</v>
      </c>
      <c r="C100" s="189">
        <v>250</v>
      </c>
    </row>
    <row r="101" spans="1:3" x14ac:dyDescent="0.35">
      <c r="A101" s="188">
        <v>106525</v>
      </c>
      <c r="B101" s="188" t="s">
        <v>103</v>
      </c>
      <c r="C101" s="189">
        <v>2000</v>
      </c>
    </row>
    <row r="102" spans="1:3" x14ac:dyDescent="0.35">
      <c r="A102" s="188">
        <v>106526</v>
      </c>
      <c r="B102" s="188" t="s">
        <v>104</v>
      </c>
      <c r="C102" s="189">
        <v>2000</v>
      </c>
    </row>
    <row r="103" spans="1:3" x14ac:dyDescent="0.35">
      <c r="A103" s="188">
        <v>106527</v>
      </c>
      <c r="B103" s="188" t="s">
        <v>150</v>
      </c>
      <c r="C103" s="189">
        <v>500</v>
      </c>
    </row>
    <row r="104" spans="1:3" x14ac:dyDescent="0.35">
      <c r="A104" s="188">
        <v>106528</v>
      </c>
      <c r="B104" s="188" t="s">
        <v>44</v>
      </c>
      <c r="C104" s="189">
        <v>200</v>
      </c>
    </row>
    <row r="105" spans="1:3" x14ac:dyDescent="0.35">
      <c r="A105" s="188">
        <v>106530</v>
      </c>
      <c r="B105" s="188" t="s">
        <v>151</v>
      </c>
      <c r="C105" s="189">
        <v>250</v>
      </c>
    </row>
    <row r="106" spans="1:3" x14ac:dyDescent="0.35">
      <c r="A106" s="188">
        <v>106546</v>
      </c>
      <c r="B106" s="188" t="s">
        <v>20</v>
      </c>
      <c r="C106" s="189">
        <v>850</v>
      </c>
    </row>
    <row r="107" spans="1:3" x14ac:dyDescent="0.35">
      <c r="A107" s="188">
        <v>106558</v>
      </c>
      <c r="B107" s="188" t="s">
        <v>220</v>
      </c>
      <c r="C107" s="189">
        <v>1000</v>
      </c>
    </row>
    <row r="108" spans="1:3" x14ac:dyDescent="0.35">
      <c r="A108" s="188">
        <v>213357</v>
      </c>
      <c r="B108" s="188" t="s">
        <v>199</v>
      </c>
      <c r="C108" s="189">
        <v>130000</v>
      </c>
    </row>
    <row r="109" spans="1:3" x14ac:dyDescent="0.35">
      <c r="A109" s="188">
        <v>213699</v>
      </c>
      <c r="B109" s="188" t="s">
        <v>418</v>
      </c>
      <c r="C109" s="189">
        <v>160000</v>
      </c>
    </row>
    <row r="110" spans="1:3" x14ac:dyDescent="0.35">
      <c r="A110" s="188">
        <v>214011</v>
      </c>
      <c r="B110" s="188" t="s">
        <v>39</v>
      </c>
      <c r="C110" s="189">
        <v>52648</v>
      </c>
    </row>
    <row r="111" spans="1:3" x14ac:dyDescent="0.35">
      <c r="A111" s="188">
        <v>214013</v>
      </c>
      <c r="B111" s="188" t="s">
        <v>112</v>
      </c>
      <c r="C111" s="189">
        <v>90983</v>
      </c>
    </row>
    <row r="112" spans="1:3" x14ac:dyDescent="0.35">
      <c r="A112" s="188">
        <v>214025</v>
      </c>
      <c r="B112" s="188" t="s">
        <v>103</v>
      </c>
      <c r="C112" s="189">
        <v>4000</v>
      </c>
    </row>
    <row r="113" spans="1:3" x14ac:dyDescent="0.35">
      <c r="A113" s="188">
        <v>214026</v>
      </c>
      <c r="B113" s="188" t="s">
        <v>422</v>
      </c>
      <c r="C113" s="189">
        <v>1000</v>
      </c>
    </row>
    <row r="114" spans="1:3" x14ac:dyDescent="0.35">
      <c r="A114" s="188">
        <v>214027</v>
      </c>
      <c r="B114" s="188" t="s">
        <v>209</v>
      </c>
      <c r="C114" s="189">
        <v>5000</v>
      </c>
    </row>
    <row r="115" spans="1:3" x14ac:dyDescent="0.35">
      <c r="A115" s="188">
        <v>214029</v>
      </c>
      <c r="B115" s="188" t="s">
        <v>105</v>
      </c>
      <c r="C115" s="189">
        <v>15000</v>
      </c>
    </row>
    <row r="116" spans="1:3" x14ac:dyDescent="0.35">
      <c r="A116" s="188">
        <v>214031</v>
      </c>
      <c r="B116" s="188" t="s">
        <v>211</v>
      </c>
      <c r="C116" s="189">
        <v>50</v>
      </c>
    </row>
    <row r="117" spans="1:3" x14ac:dyDescent="0.35">
      <c r="A117" s="188">
        <v>214045</v>
      </c>
      <c r="B117" s="188" t="s">
        <v>215</v>
      </c>
      <c r="C117" s="189">
        <v>1000</v>
      </c>
    </row>
    <row r="118" spans="1:3" x14ac:dyDescent="0.35">
      <c r="A118" s="188">
        <v>214046</v>
      </c>
      <c r="B118" s="188" t="s">
        <v>20</v>
      </c>
      <c r="C118" s="189">
        <v>500</v>
      </c>
    </row>
    <row r="119" spans="1:3" x14ac:dyDescent="0.35">
      <c r="A119" s="188">
        <v>214054</v>
      </c>
      <c r="B119" s="188" t="s">
        <v>220</v>
      </c>
      <c r="C119" s="189">
        <v>102654</v>
      </c>
    </row>
    <row r="120" spans="1:3" x14ac:dyDescent="0.35">
      <c r="A120" s="188">
        <v>413355</v>
      </c>
      <c r="B120" s="188" t="s">
        <v>405</v>
      </c>
      <c r="C120" s="189">
        <v>140000</v>
      </c>
    </row>
    <row r="121" spans="1:3" x14ac:dyDescent="0.35">
      <c r="A121" s="188">
        <v>413610</v>
      </c>
      <c r="B121" s="188" t="s">
        <v>625</v>
      </c>
      <c r="C121" s="189">
        <v>130000</v>
      </c>
    </row>
    <row r="122" spans="1:3" x14ac:dyDescent="0.35">
      <c r="A122" s="188">
        <v>413699</v>
      </c>
      <c r="B122" s="188" t="s">
        <v>409</v>
      </c>
      <c r="C122" s="189">
        <v>45000</v>
      </c>
    </row>
    <row r="123" spans="1:3" x14ac:dyDescent="0.35">
      <c r="A123" s="188">
        <v>413699</v>
      </c>
      <c r="B123" s="188" t="s">
        <v>409</v>
      </c>
      <c r="C123" s="189">
        <v>45000</v>
      </c>
    </row>
    <row r="124" spans="1:3" x14ac:dyDescent="0.35">
      <c r="A124" s="188">
        <v>413699</v>
      </c>
      <c r="B124" s="188" t="s">
        <v>412</v>
      </c>
      <c r="C124" s="189">
        <v>320000</v>
      </c>
    </row>
    <row r="125" spans="1:3" x14ac:dyDescent="0.35">
      <c r="A125" s="188">
        <v>414011</v>
      </c>
      <c r="B125" s="188" t="s">
        <v>39</v>
      </c>
      <c r="C125" s="189">
        <v>52648</v>
      </c>
    </row>
    <row r="126" spans="1:3" x14ac:dyDescent="0.35">
      <c r="A126" s="188">
        <v>414013</v>
      </c>
      <c r="B126" s="188" t="s">
        <v>112</v>
      </c>
      <c r="C126" s="189">
        <v>58653</v>
      </c>
    </row>
    <row r="127" spans="1:3" x14ac:dyDescent="0.35">
      <c r="A127" s="188">
        <v>414020</v>
      </c>
      <c r="B127" s="188" t="s">
        <v>98</v>
      </c>
      <c r="C127" s="189">
        <v>300</v>
      </c>
    </row>
    <row r="128" spans="1:3" x14ac:dyDescent="0.35">
      <c r="A128" s="188">
        <v>414024</v>
      </c>
      <c r="B128" s="188" t="s">
        <v>207</v>
      </c>
      <c r="C128" s="189">
        <v>75000</v>
      </c>
    </row>
    <row r="129" spans="1:3" x14ac:dyDescent="0.35">
      <c r="A129" s="188">
        <v>414025</v>
      </c>
      <c r="B129" s="188" t="s">
        <v>103</v>
      </c>
      <c r="C129" s="189">
        <v>10000</v>
      </c>
    </row>
    <row r="130" spans="1:3" x14ac:dyDescent="0.35">
      <c r="A130" s="188">
        <v>414026</v>
      </c>
      <c r="B130" s="188" t="s">
        <v>208</v>
      </c>
      <c r="C130" s="189">
        <v>5000</v>
      </c>
    </row>
    <row r="131" spans="1:3" x14ac:dyDescent="0.35">
      <c r="A131" s="188">
        <v>414027</v>
      </c>
      <c r="B131" s="188" t="s">
        <v>209</v>
      </c>
      <c r="C131" s="189">
        <v>5000</v>
      </c>
    </row>
    <row r="132" spans="1:3" x14ac:dyDescent="0.35">
      <c r="A132" s="188">
        <v>414029</v>
      </c>
      <c r="B132" s="188" t="s">
        <v>105</v>
      </c>
      <c r="C132" s="189">
        <v>557</v>
      </c>
    </row>
    <row r="133" spans="1:3" x14ac:dyDescent="0.35">
      <c r="A133" s="188">
        <v>414030</v>
      </c>
      <c r="B133" s="188" t="s">
        <v>210</v>
      </c>
      <c r="C133" s="189">
        <v>5000</v>
      </c>
    </row>
    <row r="134" spans="1:3" x14ac:dyDescent="0.35">
      <c r="A134" s="188">
        <v>414041</v>
      </c>
      <c r="B134" s="188" t="s">
        <v>214</v>
      </c>
      <c r="C134" s="189">
        <v>5000</v>
      </c>
    </row>
    <row r="135" spans="1:3" x14ac:dyDescent="0.35">
      <c r="A135" s="188">
        <v>414045</v>
      </c>
      <c r="B135" s="188" t="s">
        <v>215</v>
      </c>
      <c r="C135" s="189">
        <v>5000</v>
      </c>
    </row>
    <row r="136" spans="1:3" x14ac:dyDescent="0.35">
      <c r="A136" s="188">
        <v>414054</v>
      </c>
      <c r="B136" s="188" t="s">
        <v>220</v>
      </c>
      <c r="C136" s="189">
        <v>399540</v>
      </c>
    </row>
    <row r="137" spans="1:3" x14ac:dyDescent="0.35">
      <c r="A137" s="188">
        <v>453011</v>
      </c>
      <c r="B137" s="188" t="s">
        <v>633</v>
      </c>
      <c r="C137" s="189">
        <v>130000</v>
      </c>
    </row>
    <row r="138" spans="1:3" x14ac:dyDescent="0.35">
      <c r="A138" s="188">
        <v>453024</v>
      </c>
      <c r="B138" s="188" t="s">
        <v>637</v>
      </c>
      <c r="C138" s="189">
        <v>1000</v>
      </c>
    </row>
    <row r="139" spans="1:3" x14ac:dyDescent="0.35">
      <c r="A139" s="188">
        <v>453030</v>
      </c>
      <c r="B139" s="188" t="s">
        <v>520</v>
      </c>
      <c r="C139" s="189">
        <v>1500000</v>
      </c>
    </row>
    <row r="140" spans="1:3" x14ac:dyDescent="0.35">
      <c r="A140" s="188">
        <v>453033</v>
      </c>
      <c r="B140" s="188" t="s">
        <v>654</v>
      </c>
      <c r="C140" s="189">
        <v>281712</v>
      </c>
    </row>
    <row r="141" spans="1:3" x14ac:dyDescent="0.35">
      <c r="A141" s="188">
        <v>453034</v>
      </c>
      <c r="B141" s="188" t="s">
        <v>635</v>
      </c>
      <c r="C141" s="189">
        <v>4000000</v>
      </c>
    </row>
    <row r="142" spans="1:3" x14ac:dyDescent="0.35">
      <c r="A142" s="188">
        <v>453092</v>
      </c>
      <c r="B142" s="188" t="s">
        <v>667</v>
      </c>
      <c r="C142" s="189">
        <v>120000</v>
      </c>
    </row>
    <row r="143" spans="1:3" x14ac:dyDescent="0.35">
      <c r="A143" s="188">
        <v>453616</v>
      </c>
      <c r="B143" s="188" t="s">
        <v>636</v>
      </c>
      <c r="C143" s="189">
        <v>1000</v>
      </c>
    </row>
    <row r="144" spans="1:3" x14ac:dyDescent="0.35">
      <c r="A144" s="188">
        <v>453991</v>
      </c>
      <c r="B144" s="188" t="s">
        <v>697</v>
      </c>
      <c r="C144" s="189">
        <v>1950000</v>
      </c>
    </row>
    <row r="145" spans="1:3" x14ac:dyDescent="0.35">
      <c r="A145" s="188">
        <v>454011</v>
      </c>
      <c r="B145" s="188" t="s">
        <v>633</v>
      </c>
      <c r="C145" s="189">
        <v>130000</v>
      </c>
    </row>
    <row r="146" spans="1:3" x14ac:dyDescent="0.35">
      <c r="A146" s="188">
        <v>454012</v>
      </c>
      <c r="B146" s="188" t="s">
        <v>21</v>
      </c>
      <c r="C146" s="189">
        <v>47460</v>
      </c>
    </row>
    <row r="147" spans="1:3" x14ac:dyDescent="0.35">
      <c r="A147" s="188">
        <v>454013</v>
      </c>
      <c r="B147" s="188" t="s">
        <v>763</v>
      </c>
      <c r="C147" s="189">
        <v>6896</v>
      </c>
    </row>
    <row r="148" spans="1:3" x14ac:dyDescent="0.35">
      <c r="A148" s="188">
        <v>454024</v>
      </c>
      <c r="B148" s="188" t="s">
        <v>637</v>
      </c>
      <c r="C148" s="189">
        <v>1000</v>
      </c>
    </row>
    <row r="149" spans="1:3" x14ac:dyDescent="0.35">
      <c r="A149" s="188">
        <v>454031</v>
      </c>
      <c r="B149" s="188" t="s">
        <v>726</v>
      </c>
      <c r="C149" s="189">
        <v>1445644</v>
      </c>
    </row>
    <row r="150" spans="1:3" x14ac:dyDescent="0.35">
      <c r="A150" s="188">
        <v>454034</v>
      </c>
      <c r="B150" s="188" t="s">
        <v>635</v>
      </c>
      <c r="C150" s="189">
        <v>4000000</v>
      </c>
    </row>
    <row r="151" spans="1:3" x14ac:dyDescent="0.35">
      <c r="A151" s="188">
        <v>454092</v>
      </c>
      <c r="B151" s="188" t="s">
        <v>667</v>
      </c>
      <c r="C151" s="189">
        <v>120000</v>
      </c>
    </row>
    <row r="152" spans="1:3" x14ac:dyDescent="0.35">
      <c r="A152" s="188">
        <v>454513</v>
      </c>
      <c r="B152" s="188" t="s">
        <v>636</v>
      </c>
      <c r="C152" s="189">
        <v>1000</v>
      </c>
    </row>
    <row r="153" spans="1:3" x14ac:dyDescent="0.35">
      <c r="A153" s="188">
        <v>456790</v>
      </c>
      <c r="B153" s="188" t="s">
        <v>668</v>
      </c>
      <c r="C153" s="189">
        <v>281712</v>
      </c>
    </row>
    <row r="154" spans="1:3" x14ac:dyDescent="0.35">
      <c r="A154" s="188">
        <v>513620</v>
      </c>
      <c r="B154" s="188" t="s">
        <v>186</v>
      </c>
      <c r="C154" s="189">
        <v>500</v>
      </c>
    </row>
    <row r="155" spans="1:3" x14ac:dyDescent="0.35">
      <c r="A155" s="188">
        <v>513630</v>
      </c>
      <c r="B155" s="188" t="s">
        <v>402</v>
      </c>
      <c r="C155" s="189">
        <v>15000</v>
      </c>
    </row>
    <row r="156" spans="1:3" x14ac:dyDescent="0.35">
      <c r="A156" s="188">
        <v>513711</v>
      </c>
      <c r="B156" s="188" t="s">
        <v>188</v>
      </c>
      <c r="C156" s="189">
        <v>258083</v>
      </c>
    </row>
    <row r="157" spans="1:3" x14ac:dyDescent="0.35">
      <c r="A157" s="188">
        <v>513712</v>
      </c>
      <c r="B157" s="188" t="s">
        <v>189</v>
      </c>
      <c r="C157" s="189">
        <v>3000</v>
      </c>
    </row>
    <row r="158" spans="1:3" x14ac:dyDescent="0.35">
      <c r="A158" s="188">
        <v>514011</v>
      </c>
      <c r="B158" s="188" t="s">
        <v>21</v>
      </c>
      <c r="C158" s="189">
        <v>118919</v>
      </c>
    </row>
    <row r="159" spans="1:3" x14ac:dyDescent="0.35">
      <c r="A159" s="188">
        <v>514013</v>
      </c>
      <c r="B159" s="188" t="s">
        <v>224</v>
      </c>
      <c r="C159" s="189">
        <v>17278</v>
      </c>
    </row>
    <row r="160" spans="1:3" x14ac:dyDescent="0.35">
      <c r="A160" s="188">
        <v>514020</v>
      </c>
      <c r="B160" s="188" t="s">
        <v>233</v>
      </c>
      <c r="C160" s="189">
        <v>6000</v>
      </c>
    </row>
    <row r="161" spans="1:3" x14ac:dyDescent="0.35">
      <c r="A161" s="188">
        <v>514024</v>
      </c>
      <c r="B161" s="188" t="s">
        <v>194</v>
      </c>
      <c r="C161" s="189">
        <v>1300</v>
      </c>
    </row>
    <row r="162" spans="1:3" x14ac:dyDescent="0.35">
      <c r="A162" s="188">
        <v>514025</v>
      </c>
      <c r="B162" s="188" t="s">
        <v>225</v>
      </c>
      <c r="C162" s="189">
        <v>40000</v>
      </c>
    </row>
    <row r="163" spans="1:3" x14ac:dyDescent="0.35">
      <c r="A163" s="188">
        <v>514026</v>
      </c>
      <c r="B163" s="188" t="s">
        <v>227</v>
      </c>
      <c r="C163" s="189">
        <v>10000</v>
      </c>
    </row>
    <row r="164" spans="1:3" x14ac:dyDescent="0.35">
      <c r="A164" s="188">
        <v>514027</v>
      </c>
      <c r="B164" s="188" t="s">
        <v>234</v>
      </c>
      <c r="C164" s="189">
        <v>5000</v>
      </c>
    </row>
    <row r="165" spans="1:3" x14ac:dyDescent="0.35">
      <c r="A165" s="188">
        <v>514028</v>
      </c>
      <c r="B165" s="188" t="s">
        <v>231</v>
      </c>
      <c r="C165" s="189">
        <v>3800</v>
      </c>
    </row>
    <row r="166" spans="1:3" x14ac:dyDescent="0.35">
      <c r="A166" s="188">
        <v>514029</v>
      </c>
      <c r="B166" s="188" t="s">
        <v>232</v>
      </c>
      <c r="C166" s="189">
        <v>33500</v>
      </c>
    </row>
    <row r="167" spans="1:3" x14ac:dyDescent="0.35">
      <c r="A167" s="188">
        <v>514030</v>
      </c>
      <c r="B167" s="188" t="s">
        <v>228</v>
      </c>
      <c r="C167" s="189">
        <v>5000</v>
      </c>
    </row>
    <row r="168" spans="1:3" x14ac:dyDescent="0.35">
      <c r="A168" s="188">
        <v>514032</v>
      </c>
      <c r="B168" s="188" t="s">
        <v>664</v>
      </c>
      <c r="C168" s="189">
        <v>15000</v>
      </c>
    </row>
    <row r="169" spans="1:3" x14ac:dyDescent="0.35">
      <c r="A169" s="188">
        <v>514034</v>
      </c>
      <c r="B169" s="188" t="s">
        <v>230</v>
      </c>
      <c r="C169" s="189">
        <v>500</v>
      </c>
    </row>
    <row r="170" spans="1:3" x14ac:dyDescent="0.35">
      <c r="A170" s="188">
        <v>514035</v>
      </c>
      <c r="B170" s="188" t="s">
        <v>235</v>
      </c>
      <c r="C170" s="189">
        <v>1200</v>
      </c>
    </row>
    <row r="171" spans="1:3" x14ac:dyDescent="0.35">
      <c r="A171" s="188">
        <v>514037</v>
      </c>
      <c r="B171" s="188" t="s">
        <v>236</v>
      </c>
      <c r="C171" s="189">
        <v>800</v>
      </c>
    </row>
    <row r="172" spans="1:3" x14ac:dyDescent="0.35">
      <c r="A172" s="188">
        <v>514041</v>
      </c>
      <c r="B172" s="188" t="s">
        <v>238</v>
      </c>
      <c r="C172" s="189">
        <v>5000</v>
      </c>
    </row>
    <row r="173" spans="1:3" x14ac:dyDescent="0.35">
      <c r="A173" s="188">
        <v>514042</v>
      </c>
      <c r="B173" s="188" t="s">
        <v>237</v>
      </c>
      <c r="C173" s="189">
        <v>6000</v>
      </c>
    </row>
    <row r="174" spans="1:3" x14ac:dyDescent="0.35">
      <c r="A174" s="188">
        <v>514045</v>
      </c>
      <c r="B174" s="188" t="s">
        <v>239</v>
      </c>
      <c r="C174" s="189">
        <v>5000</v>
      </c>
    </row>
    <row r="175" spans="1:3" x14ac:dyDescent="0.35">
      <c r="A175" s="188">
        <v>514046</v>
      </c>
      <c r="B175" s="188" t="s">
        <v>192</v>
      </c>
      <c r="C175" s="189">
        <v>11856</v>
      </c>
    </row>
    <row r="176" spans="1:3" x14ac:dyDescent="0.35">
      <c r="A176" s="188">
        <v>514054</v>
      </c>
      <c r="B176" s="188" t="s">
        <v>385</v>
      </c>
      <c r="C176" s="189">
        <v>18347</v>
      </c>
    </row>
    <row r="177" spans="1:3" x14ac:dyDescent="0.35">
      <c r="A177" s="188">
        <v>514092</v>
      </c>
      <c r="B177" s="188" t="s">
        <v>244</v>
      </c>
      <c r="C177" s="189">
        <v>14000</v>
      </c>
    </row>
    <row r="178" spans="1:3" x14ac:dyDescent="0.35">
      <c r="A178" s="188">
        <v>543699</v>
      </c>
      <c r="B178" s="188" t="s">
        <v>419</v>
      </c>
      <c r="C178" s="189">
        <v>4533</v>
      </c>
    </row>
    <row r="179" spans="1:3" x14ac:dyDescent="0.35">
      <c r="A179" s="188">
        <v>543712</v>
      </c>
      <c r="B179" s="188" t="s">
        <v>250</v>
      </c>
      <c r="C179" s="189">
        <v>2000</v>
      </c>
    </row>
    <row r="180" spans="1:3" x14ac:dyDescent="0.35">
      <c r="A180" s="188">
        <v>543731</v>
      </c>
      <c r="B180" s="188" t="s">
        <v>190</v>
      </c>
      <c r="C180" s="189">
        <v>155000</v>
      </c>
    </row>
    <row r="181" spans="1:3" x14ac:dyDescent="0.35">
      <c r="A181" s="188">
        <v>543735</v>
      </c>
      <c r="B181" s="188" t="s">
        <v>535</v>
      </c>
      <c r="C181" s="189">
        <v>2000</v>
      </c>
    </row>
    <row r="182" spans="1:3" x14ac:dyDescent="0.35">
      <c r="A182" s="188">
        <v>543900</v>
      </c>
      <c r="B182" s="188" t="s">
        <v>248</v>
      </c>
      <c r="C182" s="189">
        <v>16000</v>
      </c>
    </row>
    <row r="183" spans="1:3" x14ac:dyDescent="0.35">
      <c r="A183" s="188">
        <v>544011</v>
      </c>
      <c r="B183" s="188" t="s">
        <v>21</v>
      </c>
      <c r="C183" s="189">
        <v>82831</v>
      </c>
    </row>
    <row r="184" spans="1:3" x14ac:dyDescent="0.35">
      <c r="A184" s="188">
        <v>544013</v>
      </c>
      <c r="B184" s="188" t="s">
        <v>224</v>
      </c>
      <c r="C184" s="189">
        <v>12035</v>
      </c>
    </row>
    <row r="185" spans="1:3" x14ac:dyDescent="0.35">
      <c r="A185" s="188">
        <v>544020</v>
      </c>
      <c r="B185" s="188" t="s">
        <v>193</v>
      </c>
      <c r="C185" s="189">
        <v>50</v>
      </c>
    </row>
    <row r="186" spans="1:3" x14ac:dyDescent="0.35">
      <c r="A186" s="188">
        <v>544024</v>
      </c>
      <c r="B186" s="188" t="s">
        <v>249</v>
      </c>
      <c r="C186" s="189">
        <v>5000</v>
      </c>
    </row>
    <row r="187" spans="1:3" x14ac:dyDescent="0.35">
      <c r="A187" s="188">
        <v>544025</v>
      </c>
      <c r="B187" s="188" t="s">
        <v>225</v>
      </c>
      <c r="C187" s="189">
        <v>5000</v>
      </c>
    </row>
    <row r="188" spans="1:3" x14ac:dyDescent="0.35">
      <c r="A188" s="188">
        <v>544028</v>
      </c>
      <c r="B188" s="188" t="s">
        <v>231</v>
      </c>
      <c r="C188" s="189">
        <v>2400</v>
      </c>
    </row>
    <row r="189" spans="1:3" x14ac:dyDescent="0.35">
      <c r="A189" s="188">
        <v>544029</v>
      </c>
      <c r="B189" s="188" t="s">
        <v>232</v>
      </c>
      <c r="C189" s="189">
        <v>17000</v>
      </c>
    </row>
    <row r="190" spans="1:3" x14ac:dyDescent="0.35">
      <c r="A190" s="188">
        <v>544037</v>
      </c>
      <c r="B190" s="188" t="s">
        <v>236</v>
      </c>
      <c r="C190" s="189">
        <v>700</v>
      </c>
    </row>
    <row r="191" spans="1:3" x14ac:dyDescent="0.35">
      <c r="A191" s="188">
        <v>544041</v>
      </c>
      <c r="B191" s="188" t="s">
        <v>238</v>
      </c>
      <c r="C191" s="189">
        <v>12000</v>
      </c>
    </row>
    <row r="192" spans="1:3" x14ac:dyDescent="0.35">
      <c r="A192" s="188">
        <v>544042</v>
      </c>
      <c r="B192" s="188" t="s">
        <v>237</v>
      </c>
      <c r="C192" s="189">
        <v>600</v>
      </c>
    </row>
    <row r="193" spans="1:3" x14ac:dyDescent="0.35">
      <c r="A193" s="188">
        <v>544043</v>
      </c>
      <c r="B193" s="188" t="s">
        <v>657</v>
      </c>
      <c r="C193" s="189">
        <v>41917</v>
      </c>
    </row>
    <row r="194" spans="1:3" x14ac:dyDescent="0.35">
      <c r="A194" s="188">
        <v>563770</v>
      </c>
      <c r="B194" s="188" t="s">
        <v>251</v>
      </c>
      <c r="C194" s="189">
        <v>135100</v>
      </c>
    </row>
    <row r="195" spans="1:3" x14ac:dyDescent="0.35">
      <c r="A195" s="188">
        <v>563771</v>
      </c>
      <c r="B195" s="188" t="s">
        <v>273</v>
      </c>
      <c r="C195" s="189">
        <v>150</v>
      </c>
    </row>
    <row r="196" spans="1:3" x14ac:dyDescent="0.35">
      <c r="A196" s="188">
        <v>564011</v>
      </c>
      <c r="B196" s="188" t="s">
        <v>256</v>
      </c>
      <c r="C196" s="189">
        <v>17423.25</v>
      </c>
    </row>
    <row r="197" spans="1:3" x14ac:dyDescent="0.35">
      <c r="A197" s="188">
        <v>564013</v>
      </c>
      <c r="B197" s="188" t="s">
        <v>224</v>
      </c>
      <c r="C197" s="189">
        <v>5063.0570640000005</v>
      </c>
    </row>
    <row r="198" spans="1:3" x14ac:dyDescent="0.35">
      <c r="A198" s="188">
        <v>564046</v>
      </c>
      <c r="B198" s="188" t="s">
        <v>192</v>
      </c>
      <c r="C198" s="189">
        <v>500</v>
      </c>
    </row>
    <row r="199" spans="1:3" x14ac:dyDescent="0.35">
      <c r="A199" s="188">
        <v>564054</v>
      </c>
      <c r="B199" s="188" t="s">
        <v>252</v>
      </c>
      <c r="C199" s="189">
        <v>90000</v>
      </c>
    </row>
    <row r="200" spans="1:3" x14ac:dyDescent="0.35">
      <c r="A200" s="188">
        <v>583780</v>
      </c>
      <c r="B200" s="188" t="s">
        <v>253</v>
      </c>
      <c r="C200" s="189">
        <v>6000</v>
      </c>
    </row>
    <row r="201" spans="1:3" x14ac:dyDescent="0.35">
      <c r="A201" s="188">
        <v>583781</v>
      </c>
      <c r="B201" s="188" t="s">
        <v>254</v>
      </c>
      <c r="C201" s="189">
        <v>4000</v>
      </c>
    </row>
    <row r="202" spans="1:3" x14ac:dyDescent="0.35">
      <c r="A202" s="188">
        <v>583782</v>
      </c>
      <c r="B202" s="188" t="s">
        <v>255</v>
      </c>
      <c r="C202" s="189">
        <v>10500</v>
      </c>
    </row>
    <row r="203" spans="1:3" x14ac:dyDescent="0.35">
      <c r="A203" s="188">
        <v>583900</v>
      </c>
      <c r="B203" s="188" t="s">
        <v>186</v>
      </c>
      <c r="C203" s="189">
        <v>2500</v>
      </c>
    </row>
    <row r="204" spans="1:3" x14ac:dyDescent="0.35">
      <c r="A204" s="188">
        <v>584011</v>
      </c>
      <c r="B204" s="188" t="s">
        <v>256</v>
      </c>
      <c r="C204" s="189">
        <v>17423.25</v>
      </c>
    </row>
    <row r="205" spans="1:3" x14ac:dyDescent="0.35">
      <c r="A205" s="188">
        <v>584020</v>
      </c>
      <c r="B205" s="188" t="s">
        <v>193</v>
      </c>
      <c r="C205" s="189">
        <v>250</v>
      </c>
    </row>
    <row r="206" spans="1:3" x14ac:dyDescent="0.35">
      <c r="A206" s="188">
        <v>584024</v>
      </c>
      <c r="B206" s="188" t="s">
        <v>257</v>
      </c>
      <c r="C206" s="189">
        <v>3000</v>
      </c>
    </row>
    <row r="207" spans="1:3" x14ac:dyDescent="0.35">
      <c r="A207" s="188">
        <v>584025</v>
      </c>
      <c r="B207" s="188" t="s">
        <v>258</v>
      </c>
      <c r="C207" s="189">
        <v>500</v>
      </c>
    </row>
    <row r="208" spans="1:3" x14ac:dyDescent="0.35">
      <c r="A208" s="188">
        <v>584030</v>
      </c>
      <c r="B208" s="188" t="s">
        <v>259</v>
      </c>
      <c r="C208" s="189">
        <v>2000</v>
      </c>
    </row>
    <row r="209" spans="1:3" x14ac:dyDescent="0.35">
      <c r="A209" s="188">
        <v>584046</v>
      </c>
      <c r="B209" s="188" t="s">
        <v>192</v>
      </c>
      <c r="C209" s="189">
        <v>3300</v>
      </c>
    </row>
  </sheetData>
  <autoFilter ref="A1:C124" xr:uid="{00000000-0009-0000-0000-000010000000}"/>
  <sortState xmlns:xlrd2="http://schemas.microsoft.com/office/spreadsheetml/2017/richdata2" ref="A2:C209">
    <sortCondition ref="A1:A209"/>
  </sortState>
  <printOptions gridLines="1"/>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B1:XDG229"/>
  <sheetViews>
    <sheetView zoomScale="115" zoomScaleNormal="115" zoomScalePageLayoutView="90" workbookViewId="0">
      <pane xSplit="3" ySplit="1" topLeftCell="D130" activePane="bottomRight" state="frozen"/>
      <selection pane="topRight" activeCell="V1" sqref="V1"/>
      <selection pane="bottomLeft" activeCell="A4" sqref="A4"/>
      <selection pane="bottomRight" activeCell="B144" sqref="B144"/>
    </sheetView>
  </sheetViews>
  <sheetFormatPr defaultColWidth="8.7265625" defaultRowHeight="14.5" x14ac:dyDescent="0.35"/>
  <cols>
    <col min="2" max="2" width="12.7265625" customWidth="1"/>
    <col min="3" max="3" width="46.7265625" customWidth="1"/>
    <col min="4" max="5" width="11.1796875" bestFit="1" customWidth="1"/>
    <col min="6" max="6" width="9.54296875" bestFit="1" customWidth="1"/>
  </cols>
  <sheetData>
    <row r="1" spans="2:6" ht="14.25" customHeight="1" x14ac:dyDescent="0.35">
      <c r="B1" s="91"/>
      <c r="C1" s="111" t="s">
        <v>1</v>
      </c>
      <c r="D1" s="15" t="s">
        <v>675</v>
      </c>
    </row>
    <row r="2" spans="2:6" x14ac:dyDescent="0.35">
      <c r="B2" s="114">
        <v>103110</v>
      </c>
      <c r="C2" s="113" t="s">
        <v>58</v>
      </c>
      <c r="D2" s="185">
        <v>52788</v>
      </c>
    </row>
    <row r="3" spans="2:6" x14ac:dyDescent="0.35">
      <c r="B3" s="114">
        <v>103130</v>
      </c>
      <c r="C3" s="113" t="s">
        <v>59</v>
      </c>
      <c r="D3" s="185">
        <v>375000</v>
      </c>
    </row>
    <row r="4" spans="2:6" x14ac:dyDescent="0.35">
      <c r="B4" s="114">
        <v>103210</v>
      </c>
      <c r="C4" s="113" t="s">
        <v>60</v>
      </c>
      <c r="D4" s="185">
        <v>3000</v>
      </c>
    </row>
    <row r="5" spans="2:6" x14ac:dyDescent="0.35">
      <c r="B5" s="114">
        <v>103211</v>
      </c>
      <c r="C5" s="113" t="s">
        <v>22</v>
      </c>
      <c r="D5" s="185">
        <v>250</v>
      </c>
    </row>
    <row r="6" spans="2:6" x14ac:dyDescent="0.35">
      <c r="B6" s="114">
        <v>103353</v>
      </c>
      <c r="C6" s="113" t="s">
        <v>36</v>
      </c>
      <c r="D6" s="185">
        <v>150550</v>
      </c>
      <c r="F6" s="1"/>
    </row>
    <row r="7" spans="2:6" x14ac:dyDescent="0.35">
      <c r="B7" s="114">
        <v>103354</v>
      </c>
      <c r="C7" s="113" t="s">
        <v>66</v>
      </c>
      <c r="D7" s="185">
        <v>195000</v>
      </c>
    </row>
    <row r="8" spans="2:6" x14ac:dyDescent="0.35">
      <c r="B8" s="114">
        <v>103355</v>
      </c>
      <c r="C8" s="113" t="s">
        <v>678</v>
      </c>
      <c r="D8" s="185">
        <v>500</v>
      </c>
    </row>
    <row r="9" spans="2:6" x14ac:dyDescent="0.35">
      <c r="B9" s="114">
        <v>103390</v>
      </c>
      <c r="C9" s="113" t="s">
        <v>67</v>
      </c>
      <c r="D9" s="185">
        <v>90122</v>
      </c>
      <c r="E9" s="1"/>
    </row>
    <row r="10" spans="2:6" x14ac:dyDescent="0.35">
      <c r="B10" s="114">
        <v>103460</v>
      </c>
      <c r="C10" s="113" t="s">
        <v>68</v>
      </c>
      <c r="D10" s="185">
        <v>8500</v>
      </c>
    </row>
    <row r="11" spans="2:6" x14ac:dyDescent="0.35">
      <c r="B11" s="114">
        <v>103464</v>
      </c>
      <c r="C11" s="113" t="s">
        <v>69</v>
      </c>
      <c r="D11" s="185">
        <v>1200</v>
      </c>
    </row>
    <row r="12" spans="2:6" x14ac:dyDescent="0.35">
      <c r="B12" s="114">
        <v>103492</v>
      </c>
      <c r="C12" s="113" t="s">
        <v>72</v>
      </c>
      <c r="D12" s="185">
        <v>4000</v>
      </c>
    </row>
    <row r="13" spans="2:6" x14ac:dyDescent="0.35">
      <c r="B13" s="114">
        <v>103493</v>
      </c>
      <c r="C13" s="113" t="s">
        <v>73</v>
      </c>
      <c r="D13" s="185">
        <v>3500</v>
      </c>
    </row>
    <row r="14" spans="2:6" ht="18.649999999999999" customHeight="1" x14ac:dyDescent="0.35">
      <c r="B14" s="114">
        <v>103494</v>
      </c>
      <c r="C14" s="113" t="s">
        <v>74</v>
      </c>
      <c r="D14" s="185">
        <v>5000</v>
      </c>
    </row>
    <row r="15" spans="2:6" ht="18.649999999999999" hidden="1" customHeight="1" x14ac:dyDescent="0.35">
      <c r="B15" s="114" t="s">
        <v>84</v>
      </c>
      <c r="C15" s="113" t="s">
        <v>85</v>
      </c>
      <c r="D15" s="185"/>
    </row>
    <row r="16" spans="2:6" ht="18.649999999999999" hidden="1" customHeight="1" x14ac:dyDescent="0.35">
      <c r="B16" s="114" t="s">
        <v>63</v>
      </c>
      <c r="C16" s="113" t="s">
        <v>75</v>
      </c>
      <c r="D16" s="185"/>
    </row>
    <row r="17" spans="2:6" x14ac:dyDescent="0.35">
      <c r="B17" s="114">
        <v>103511</v>
      </c>
      <c r="C17" s="113" t="s">
        <v>76</v>
      </c>
      <c r="D17" s="185">
        <v>8500</v>
      </c>
    </row>
    <row r="18" spans="2:6" x14ac:dyDescent="0.35">
      <c r="B18" s="114">
        <v>103612</v>
      </c>
      <c r="C18" s="113" t="s">
        <v>79</v>
      </c>
      <c r="D18" s="185">
        <v>25000</v>
      </c>
    </row>
    <row r="19" spans="2:6" hidden="1" x14ac:dyDescent="0.35">
      <c r="B19" s="114" t="s">
        <v>86</v>
      </c>
      <c r="C19" s="113" t="s">
        <v>87</v>
      </c>
      <c r="D19" s="185"/>
    </row>
    <row r="20" spans="2:6" ht="13.15" customHeight="1" x14ac:dyDescent="0.35">
      <c r="B20" s="114">
        <v>103616</v>
      </c>
      <c r="C20" s="113" t="s">
        <v>80</v>
      </c>
      <c r="D20" s="185">
        <v>2000</v>
      </c>
    </row>
    <row r="21" spans="2:6" ht="13.15" hidden="1" customHeight="1" x14ac:dyDescent="0.35">
      <c r="B21" s="114" t="s">
        <v>88</v>
      </c>
      <c r="C21" s="113" t="s">
        <v>37</v>
      </c>
      <c r="D21" s="185"/>
    </row>
    <row r="22" spans="2:6" ht="13.15" hidden="1" customHeight="1" x14ac:dyDescent="0.35">
      <c r="B22" s="114" t="s">
        <v>91</v>
      </c>
      <c r="C22" s="113" t="s">
        <v>92</v>
      </c>
      <c r="D22" s="185"/>
    </row>
    <row r="23" spans="2:6" ht="13.15" hidden="1" customHeight="1" x14ac:dyDescent="0.35">
      <c r="B23" s="114" t="s">
        <v>94</v>
      </c>
      <c r="C23" s="113" t="s">
        <v>93</v>
      </c>
      <c r="D23" s="185"/>
    </row>
    <row r="24" spans="2:6" x14ac:dyDescent="0.35">
      <c r="B24" s="114">
        <v>103900</v>
      </c>
      <c r="C24" s="113" t="s">
        <v>81</v>
      </c>
      <c r="D24" s="185">
        <v>25000</v>
      </c>
      <c r="F24" s="1"/>
    </row>
    <row r="25" spans="2:6" x14ac:dyDescent="0.35">
      <c r="B25" s="184">
        <v>103355</v>
      </c>
      <c r="C25" s="113" t="s">
        <v>659</v>
      </c>
      <c r="D25" s="185">
        <v>30000</v>
      </c>
    </row>
    <row r="26" spans="2:6" x14ac:dyDescent="0.35">
      <c r="B26" s="126">
        <v>583780</v>
      </c>
      <c r="C26" s="91" t="s">
        <v>253</v>
      </c>
      <c r="D26" s="185">
        <v>6000</v>
      </c>
    </row>
    <row r="27" spans="2:6" x14ac:dyDescent="0.35">
      <c r="B27" s="126">
        <v>583781</v>
      </c>
      <c r="C27" s="91" t="s">
        <v>254</v>
      </c>
      <c r="D27" s="185">
        <v>4000</v>
      </c>
    </row>
    <row r="28" spans="2:6" x14ac:dyDescent="0.35">
      <c r="B28" s="126">
        <v>583782</v>
      </c>
      <c r="C28" s="91" t="s">
        <v>255</v>
      </c>
      <c r="D28" s="185">
        <v>10500</v>
      </c>
    </row>
    <row r="29" spans="2:6" x14ac:dyDescent="0.35">
      <c r="B29" s="126">
        <v>583900</v>
      </c>
      <c r="C29" s="91" t="s">
        <v>186</v>
      </c>
      <c r="D29" s="185">
        <v>2500</v>
      </c>
    </row>
    <row r="30" spans="2:6" x14ac:dyDescent="0.35">
      <c r="B30" s="126">
        <v>563770</v>
      </c>
      <c r="C30" s="91" t="s">
        <v>251</v>
      </c>
      <c r="D30" s="185">
        <v>135100</v>
      </c>
    </row>
    <row r="31" spans="2:6" x14ac:dyDescent="0.35">
      <c r="B31" s="126">
        <v>563771</v>
      </c>
      <c r="C31" s="91" t="s">
        <v>273</v>
      </c>
      <c r="D31" s="185">
        <v>150</v>
      </c>
    </row>
    <row r="32" spans="2:6" x14ac:dyDescent="0.35">
      <c r="B32" s="113"/>
      <c r="C32" s="112" t="s">
        <v>38</v>
      </c>
      <c r="D32" s="11">
        <f>SUM(D2:D31)</f>
        <v>1138160</v>
      </c>
    </row>
    <row r="33" spans="2:4" x14ac:dyDescent="0.35">
      <c r="B33" s="113"/>
      <c r="C33" s="112"/>
    </row>
    <row r="34" spans="2:4" x14ac:dyDescent="0.35">
      <c r="B34" s="117"/>
      <c r="C34" s="120" t="s">
        <v>6</v>
      </c>
      <c r="D34" s="15" t="s">
        <v>675</v>
      </c>
    </row>
    <row r="35" spans="2:4" x14ac:dyDescent="0.35">
      <c r="B35" s="115">
        <v>104220</v>
      </c>
      <c r="C35" s="116" t="s">
        <v>98</v>
      </c>
      <c r="D35" s="185">
        <v>400</v>
      </c>
    </row>
    <row r="36" spans="2:4" x14ac:dyDescent="0.35">
      <c r="B36" s="115">
        <v>104224</v>
      </c>
      <c r="C36" s="116" t="s">
        <v>157</v>
      </c>
      <c r="D36" s="185">
        <v>2000</v>
      </c>
    </row>
    <row r="37" spans="2:4" x14ac:dyDescent="0.35">
      <c r="B37" s="115">
        <v>104246</v>
      </c>
      <c r="C37" s="116" t="s">
        <v>20</v>
      </c>
      <c r="D37" s="185">
        <v>250</v>
      </c>
    </row>
    <row r="38" spans="2:4" x14ac:dyDescent="0.35">
      <c r="B38" s="115">
        <v>104311</v>
      </c>
      <c r="C38" s="16" t="s">
        <v>99</v>
      </c>
      <c r="D38" s="185">
        <f>'FY2023 PAYROLL UPDATE'!K89</f>
        <v>16640</v>
      </c>
    </row>
    <row r="39" spans="2:4" x14ac:dyDescent="0.35">
      <c r="B39" s="115">
        <v>104313</v>
      </c>
      <c r="C39" s="16" t="s">
        <v>100</v>
      </c>
      <c r="D39" s="185">
        <f>'FY2023 PAYROLL UPDATE'!X89-'FY2023 PAYROLL UPDATE'!K89</f>
        <v>2417.7254399999983</v>
      </c>
    </row>
    <row r="40" spans="2:4" x14ac:dyDescent="0.35">
      <c r="B40" s="115">
        <v>104320</v>
      </c>
      <c r="C40" s="116" t="s">
        <v>98</v>
      </c>
      <c r="D40" s="185">
        <v>100</v>
      </c>
    </row>
    <row r="41" spans="2:4" x14ac:dyDescent="0.35">
      <c r="B41" s="115">
        <v>104323</v>
      </c>
      <c r="C41" s="116" t="s">
        <v>390</v>
      </c>
      <c r="D41" s="185">
        <v>200</v>
      </c>
    </row>
    <row r="42" spans="2:4" x14ac:dyDescent="0.35">
      <c r="B42" s="115">
        <v>104346</v>
      </c>
      <c r="C42" s="118" t="s">
        <v>20</v>
      </c>
      <c r="D42" s="185">
        <v>5000</v>
      </c>
    </row>
    <row r="43" spans="2:4" x14ac:dyDescent="0.35">
      <c r="B43" s="115">
        <v>104411</v>
      </c>
      <c r="C43" s="118" t="s">
        <v>99</v>
      </c>
      <c r="D43" s="185">
        <f>'FY2023 PAYROLL UPDATE'!K18</f>
        <v>30686.240000000002</v>
      </c>
    </row>
    <row r="44" spans="2:4" x14ac:dyDescent="0.35">
      <c r="B44" s="115">
        <v>104413</v>
      </c>
      <c r="C44" s="118" t="s">
        <v>100</v>
      </c>
      <c r="D44" s="185">
        <f>'FY2023 PAYROLL UPDATE'!Y18</f>
        <v>2427.9198577919997</v>
      </c>
    </row>
    <row r="45" spans="2:4" x14ac:dyDescent="0.35">
      <c r="B45">
        <v>104420</v>
      </c>
      <c r="C45" s="118" t="s">
        <v>98</v>
      </c>
      <c r="D45" s="185">
        <v>1000</v>
      </c>
    </row>
    <row r="46" spans="2:4" x14ac:dyDescent="0.35">
      <c r="B46">
        <v>104421</v>
      </c>
      <c r="C46" s="118" t="s">
        <v>45</v>
      </c>
      <c r="D46" s="185">
        <v>10000</v>
      </c>
    </row>
    <row r="47" spans="2:4" x14ac:dyDescent="0.35">
      <c r="B47">
        <v>104422</v>
      </c>
      <c r="C47" s="118" t="s">
        <v>101</v>
      </c>
      <c r="D47" s="185">
        <v>1200</v>
      </c>
    </row>
    <row r="48" spans="2:4" x14ac:dyDescent="0.35">
      <c r="B48">
        <v>104424</v>
      </c>
      <c r="C48" s="118" t="s">
        <v>40</v>
      </c>
      <c r="D48" s="185">
        <v>3000</v>
      </c>
    </row>
    <row r="49" spans="2:7" x14ac:dyDescent="0.35">
      <c r="B49">
        <v>104425</v>
      </c>
      <c r="C49" s="118" t="s">
        <v>103</v>
      </c>
      <c r="D49" s="185">
        <v>2000</v>
      </c>
    </row>
    <row r="50" spans="2:7" x14ac:dyDescent="0.35">
      <c r="B50">
        <v>104426</v>
      </c>
      <c r="C50" s="118" t="s">
        <v>104</v>
      </c>
      <c r="D50" s="185">
        <v>1000</v>
      </c>
    </row>
    <row r="51" spans="2:7" x14ac:dyDescent="0.35">
      <c r="B51">
        <v>104428</v>
      </c>
      <c r="C51" s="118" t="s">
        <v>44</v>
      </c>
      <c r="D51" s="185">
        <v>6000</v>
      </c>
    </row>
    <row r="52" spans="2:7" x14ac:dyDescent="0.35">
      <c r="B52">
        <v>104429</v>
      </c>
      <c r="C52" s="118" t="s">
        <v>105</v>
      </c>
      <c r="D52" s="185">
        <v>3000</v>
      </c>
    </row>
    <row r="53" spans="2:7" x14ac:dyDescent="0.35">
      <c r="B53">
        <v>104430</v>
      </c>
      <c r="C53" s="118" t="s">
        <v>106</v>
      </c>
      <c r="D53" s="185">
        <v>1000</v>
      </c>
    </row>
    <row r="54" spans="2:7" x14ac:dyDescent="0.35">
      <c r="B54">
        <v>104431</v>
      </c>
      <c r="C54" s="118" t="s">
        <v>107</v>
      </c>
      <c r="D54" s="185">
        <v>15000</v>
      </c>
    </row>
    <row r="55" spans="2:7" x14ac:dyDescent="0.35">
      <c r="B55">
        <v>104434</v>
      </c>
      <c r="C55" s="118" t="s">
        <v>108</v>
      </c>
      <c r="D55" s="185">
        <v>35000</v>
      </c>
    </row>
    <row r="56" spans="2:7" x14ac:dyDescent="0.35">
      <c r="B56">
        <v>104442</v>
      </c>
      <c r="C56" s="118" t="s">
        <v>109</v>
      </c>
      <c r="D56" s="185">
        <v>4000</v>
      </c>
    </row>
    <row r="57" spans="2:7" x14ac:dyDescent="0.35">
      <c r="B57">
        <v>104446</v>
      </c>
      <c r="C57" s="118" t="s">
        <v>20</v>
      </c>
      <c r="D57" s="185">
        <v>8500</v>
      </c>
    </row>
    <row r="58" spans="2:7" x14ac:dyDescent="0.35">
      <c r="B58">
        <v>104459</v>
      </c>
      <c r="C58" s="118" t="s">
        <v>110</v>
      </c>
      <c r="D58" s="185">
        <v>5000</v>
      </c>
    </row>
    <row r="59" spans="2:7" x14ac:dyDescent="0.35">
      <c r="B59">
        <v>104460</v>
      </c>
      <c r="C59" s="118" t="s">
        <v>392</v>
      </c>
      <c r="D59" s="185">
        <v>144580</v>
      </c>
      <c r="E59" s="1"/>
    </row>
    <row r="60" spans="2:7" x14ac:dyDescent="0.35">
      <c r="B60">
        <v>104499</v>
      </c>
      <c r="C60" s="118" t="s">
        <v>298</v>
      </c>
      <c r="D60" s="185">
        <v>40000</v>
      </c>
      <c r="E60" s="1"/>
      <c r="F60" s="1"/>
      <c r="G60" s="1"/>
    </row>
    <row r="61" spans="2:7" x14ac:dyDescent="0.35">
      <c r="B61">
        <v>104611</v>
      </c>
      <c r="C61" s="118" t="s">
        <v>99</v>
      </c>
      <c r="D61" s="185">
        <f>'FY2023 PAYROLL UPDATE'!K37</f>
        <v>23073.019999999997</v>
      </c>
    </row>
    <row r="62" spans="2:7" x14ac:dyDescent="0.35">
      <c r="B62">
        <v>104613</v>
      </c>
      <c r="C62" s="118" t="s">
        <v>112</v>
      </c>
      <c r="D62" s="185">
        <f>'FY2023 PAYROLL UPDATE'!X37-D61</f>
        <v>1825.5558008160006</v>
      </c>
    </row>
    <row r="63" spans="2:7" x14ac:dyDescent="0.35">
      <c r="B63">
        <v>104615</v>
      </c>
      <c r="C63" s="118" t="s">
        <v>113</v>
      </c>
      <c r="D63" s="185">
        <v>400</v>
      </c>
    </row>
    <row r="64" spans="2:7" x14ac:dyDescent="0.35">
      <c r="B64">
        <v>104620</v>
      </c>
      <c r="C64" s="118" t="s">
        <v>98</v>
      </c>
      <c r="D64" s="185">
        <v>500</v>
      </c>
    </row>
    <row r="65" spans="2:4" x14ac:dyDescent="0.35">
      <c r="B65">
        <v>104622</v>
      </c>
      <c r="C65" s="118" t="s">
        <v>40</v>
      </c>
      <c r="D65" s="185">
        <v>250</v>
      </c>
    </row>
    <row r="66" spans="2:4" x14ac:dyDescent="0.35">
      <c r="B66">
        <v>104623</v>
      </c>
      <c r="C66" s="16" t="s">
        <v>102</v>
      </c>
      <c r="D66" s="185">
        <v>300</v>
      </c>
    </row>
    <row r="67" spans="2:4" x14ac:dyDescent="0.35">
      <c r="B67">
        <v>104624</v>
      </c>
      <c r="C67" s="118" t="s">
        <v>381</v>
      </c>
      <c r="D67" s="185">
        <v>4469</v>
      </c>
    </row>
    <row r="68" spans="2:4" x14ac:dyDescent="0.35">
      <c r="B68">
        <v>104641</v>
      </c>
      <c r="C68" s="116" t="s">
        <v>114</v>
      </c>
      <c r="D68" s="185">
        <v>2500</v>
      </c>
    </row>
    <row r="69" spans="2:4" x14ac:dyDescent="0.35">
      <c r="B69">
        <v>104646</v>
      </c>
      <c r="C69" s="116" t="s">
        <v>20</v>
      </c>
      <c r="D69" s="185">
        <v>500</v>
      </c>
    </row>
    <row r="70" spans="2:4" x14ac:dyDescent="0.35">
      <c r="B70">
        <v>104833</v>
      </c>
      <c r="C70" s="118" t="s">
        <v>124</v>
      </c>
      <c r="D70" s="185">
        <v>40000</v>
      </c>
    </row>
    <row r="71" spans="2:4" x14ac:dyDescent="0.35">
      <c r="B71">
        <v>105211</v>
      </c>
      <c r="C71" s="118" t="s">
        <v>99</v>
      </c>
      <c r="D71" s="185">
        <f>'FY2023 PAYROLL UPDATE'!K30</f>
        <v>278772</v>
      </c>
    </row>
    <row r="72" spans="2:4" x14ac:dyDescent="0.35">
      <c r="B72">
        <v>105213</v>
      </c>
      <c r="C72" s="118" t="s">
        <v>112</v>
      </c>
      <c r="D72" s="185">
        <f>'FY2023 PAYROLL UPDATE'!X30-D71</f>
        <v>170154.9244512</v>
      </c>
    </row>
    <row r="73" spans="2:4" x14ac:dyDescent="0.35">
      <c r="B73">
        <v>105220</v>
      </c>
      <c r="C73" s="118" t="s">
        <v>98</v>
      </c>
      <c r="D73" s="185">
        <v>2000</v>
      </c>
    </row>
    <row r="74" spans="2:4" x14ac:dyDescent="0.35">
      <c r="B74">
        <v>105221</v>
      </c>
      <c r="C74" s="118" t="s">
        <v>128</v>
      </c>
      <c r="D74" s="185">
        <v>6000</v>
      </c>
    </row>
    <row r="75" spans="2:4" x14ac:dyDescent="0.35">
      <c r="B75">
        <v>105223</v>
      </c>
      <c r="C75" s="118" t="s">
        <v>129</v>
      </c>
      <c r="D75" s="185">
        <v>250</v>
      </c>
    </row>
    <row r="76" spans="2:4" x14ac:dyDescent="0.35">
      <c r="B76">
        <v>105224</v>
      </c>
      <c r="C76" s="118" t="s">
        <v>130</v>
      </c>
      <c r="D76" s="185">
        <v>100</v>
      </c>
    </row>
    <row r="77" spans="2:4" x14ac:dyDescent="0.35">
      <c r="B77">
        <v>105225</v>
      </c>
      <c r="C77" s="118" t="s">
        <v>131</v>
      </c>
      <c r="D77" s="185">
        <v>5000</v>
      </c>
    </row>
    <row r="78" spans="2:4" x14ac:dyDescent="0.35">
      <c r="B78">
        <v>105226</v>
      </c>
      <c r="C78" s="118" t="s">
        <v>104</v>
      </c>
      <c r="D78" s="185">
        <v>1000</v>
      </c>
    </row>
    <row r="79" spans="2:4" x14ac:dyDescent="0.35">
      <c r="B79">
        <v>105227</v>
      </c>
      <c r="C79" s="118" t="s">
        <v>132</v>
      </c>
      <c r="D79" s="185">
        <v>7000</v>
      </c>
    </row>
    <row r="80" spans="2:4" ht="15.75" customHeight="1" x14ac:dyDescent="0.35">
      <c r="B80">
        <v>105228</v>
      </c>
      <c r="C80" s="118" t="s">
        <v>44</v>
      </c>
      <c r="D80" s="185">
        <v>5000</v>
      </c>
    </row>
    <row r="81" spans="2:4" ht="15.75" customHeight="1" x14ac:dyDescent="0.35">
      <c r="B81">
        <v>105229</v>
      </c>
      <c r="C81" s="118" t="s">
        <v>105</v>
      </c>
      <c r="D81" s="185">
        <v>3000</v>
      </c>
    </row>
    <row r="82" spans="2:4" ht="14.25" customHeight="1" x14ac:dyDescent="0.35">
      <c r="B82">
        <v>105230</v>
      </c>
      <c r="C82" s="118" t="s">
        <v>662</v>
      </c>
      <c r="D82" s="185">
        <v>2500</v>
      </c>
    </row>
    <row r="83" spans="2:4" x14ac:dyDescent="0.35">
      <c r="B83">
        <v>105233</v>
      </c>
      <c r="C83" s="118" t="s">
        <v>133</v>
      </c>
      <c r="D83" s="185">
        <v>500</v>
      </c>
    </row>
    <row r="84" spans="2:4" x14ac:dyDescent="0.35">
      <c r="B84">
        <v>105234</v>
      </c>
      <c r="C84" s="118" t="s">
        <v>134</v>
      </c>
      <c r="D84" s="185">
        <v>2500</v>
      </c>
    </row>
    <row r="85" spans="2:4" hidden="1" x14ac:dyDescent="0.35">
      <c r="B85">
        <v>1052</v>
      </c>
      <c r="C85" s="118" t="s">
        <v>135</v>
      </c>
      <c r="D85" s="185"/>
    </row>
    <row r="86" spans="2:4" x14ac:dyDescent="0.35">
      <c r="B86">
        <v>105237</v>
      </c>
      <c r="C86" s="118" t="s">
        <v>136</v>
      </c>
      <c r="D86" s="185">
        <v>5000</v>
      </c>
    </row>
    <row r="87" spans="2:4" x14ac:dyDescent="0.35">
      <c r="B87">
        <v>105241</v>
      </c>
      <c r="C87" s="118" t="s">
        <v>137</v>
      </c>
      <c r="D87" s="185">
        <v>8000</v>
      </c>
    </row>
    <row r="88" spans="2:4" hidden="1" x14ac:dyDescent="0.35">
      <c r="B88">
        <v>1052</v>
      </c>
      <c r="C88" s="118" t="s">
        <v>114</v>
      </c>
      <c r="D88" s="185"/>
    </row>
    <row r="89" spans="2:4" x14ac:dyDescent="0.35">
      <c r="B89">
        <v>105246</v>
      </c>
      <c r="C89" s="118" t="s">
        <v>20</v>
      </c>
      <c r="D89" s="185">
        <v>5000</v>
      </c>
    </row>
    <row r="90" spans="2:4" x14ac:dyDescent="0.35">
      <c r="B90">
        <v>105248</v>
      </c>
      <c r="C90" s="118" t="s">
        <v>680</v>
      </c>
      <c r="D90" s="185">
        <v>100</v>
      </c>
    </row>
    <row r="91" spans="2:4" x14ac:dyDescent="0.35">
      <c r="B91">
        <v>105254</v>
      </c>
      <c r="C91" s="118" t="s">
        <v>161</v>
      </c>
      <c r="D91" s="185">
        <v>5000</v>
      </c>
    </row>
    <row r="92" spans="2:4" hidden="1" x14ac:dyDescent="0.35">
      <c r="B92">
        <v>1052</v>
      </c>
      <c r="C92" s="118" t="s">
        <v>166</v>
      </c>
      <c r="D92" s="185"/>
    </row>
    <row r="93" spans="2:4" hidden="1" x14ac:dyDescent="0.35">
      <c r="B93">
        <v>1052</v>
      </c>
      <c r="C93" s="118" t="s">
        <v>173</v>
      </c>
      <c r="D93" s="185"/>
    </row>
    <row r="94" spans="2:4" hidden="1" x14ac:dyDescent="0.35">
      <c r="B94">
        <v>1052</v>
      </c>
      <c r="C94" s="118" t="s">
        <v>164</v>
      </c>
      <c r="D94" s="185"/>
    </row>
    <row r="95" spans="2:4" hidden="1" x14ac:dyDescent="0.35">
      <c r="B95">
        <v>1052</v>
      </c>
      <c r="C95" s="118" t="s">
        <v>138</v>
      </c>
      <c r="D95" s="185"/>
    </row>
    <row r="96" spans="2:4" x14ac:dyDescent="0.35">
      <c r="B96">
        <v>105259</v>
      </c>
      <c r="C96" s="16" t="s">
        <v>750</v>
      </c>
      <c r="D96" s="185">
        <v>50000</v>
      </c>
    </row>
    <row r="97" spans="2:4" x14ac:dyDescent="0.35">
      <c r="B97">
        <v>105311</v>
      </c>
      <c r="C97" s="118" t="s">
        <v>99</v>
      </c>
      <c r="D97" s="185">
        <f>'FY2023 PAYROLL UPDATE'!K47</f>
        <v>43992</v>
      </c>
    </row>
    <row r="98" spans="2:4" x14ac:dyDescent="0.35">
      <c r="B98">
        <v>105313</v>
      </c>
      <c r="C98" s="118" t="s">
        <v>112</v>
      </c>
      <c r="D98" s="185">
        <f>'FY2023 PAYROLL UPDATE'!X47-'FY2023 PAYROLL UPDATE'!K47</f>
        <v>3480.6822335999968</v>
      </c>
    </row>
    <row r="99" spans="2:4" x14ac:dyDescent="0.35">
      <c r="B99">
        <v>105322</v>
      </c>
      <c r="C99" s="118" t="s">
        <v>40</v>
      </c>
      <c r="D99" s="185">
        <v>50</v>
      </c>
    </row>
    <row r="100" spans="2:4" x14ac:dyDescent="0.35">
      <c r="B100">
        <v>105324</v>
      </c>
      <c r="C100" s="118" t="s">
        <v>141</v>
      </c>
      <c r="D100" s="185">
        <v>200</v>
      </c>
    </row>
    <row r="101" spans="2:4" x14ac:dyDescent="0.35">
      <c r="B101">
        <v>105328</v>
      </c>
      <c r="C101" s="118" t="s">
        <v>44</v>
      </c>
      <c r="D101" s="185">
        <v>3300</v>
      </c>
    </row>
    <row r="102" spans="2:4" x14ac:dyDescent="0.35">
      <c r="B102">
        <v>105329</v>
      </c>
      <c r="C102" s="118" t="s">
        <v>105</v>
      </c>
      <c r="D102" s="185">
        <v>3000</v>
      </c>
    </row>
    <row r="103" spans="2:4" x14ac:dyDescent="0.35">
      <c r="B103">
        <v>105330</v>
      </c>
      <c r="C103" s="118" t="s">
        <v>142</v>
      </c>
      <c r="D103" s="185">
        <v>500</v>
      </c>
    </row>
    <row r="104" spans="2:4" x14ac:dyDescent="0.35">
      <c r="B104">
        <v>105346</v>
      </c>
      <c r="C104" s="118" t="s">
        <v>20</v>
      </c>
      <c r="D104" s="185">
        <v>300</v>
      </c>
    </row>
    <row r="105" spans="2:4" ht="15.5" x14ac:dyDescent="0.35">
      <c r="B105">
        <v>105454</v>
      </c>
      <c r="C105" s="17" t="s">
        <v>145</v>
      </c>
      <c r="D105" s="185">
        <v>3000</v>
      </c>
    </row>
    <row r="106" spans="2:4" x14ac:dyDescent="0.35">
      <c r="B106">
        <v>106411</v>
      </c>
      <c r="C106" s="91" t="s">
        <v>99</v>
      </c>
      <c r="D106" s="185">
        <f>'FY2023 PAYROLL UPDATE'!K69</f>
        <v>141054.16</v>
      </c>
    </row>
    <row r="107" spans="2:4" x14ac:dyDescent="0.35">
      <c r="B107">
        <v>106413</v>
      </c>
      <c r="C107" s="91" t="s">
        <v>112</v>
      </c>
      <c r="D107" s="185">
        <f>'FY2023 PAYROLL UPDATE'!X69-D106</f>
        <v>16089.314549567993</v>
      </c>
    </row>
    <row r="108" spans="2:4" x14ac:dyDescent="0.35">
      <c r="B108">
        <v>106425</v>
      </c>
      <c r="C108" s="91" t="s">
        <v>103</v>
      </c>
      <c r="D108" s="185">
        <v>1500</v>
      </c>
    </row>
    <row r="109" spans="2:4" x14ac:dyDescent="0.35">
      <c r="B109">
        <v>106426</v>
      </c>
      <c r="C109" s="91" t="s">
        <v>104</v>
      </c>
      <c r="D109" s="185">
        <v>1500</v>
      </c>
    </row>
    <row r="110" spans="2:4" x14ac:dyDescent="0.35">
      <c r="B110">
        <v>106427</v>
      </c>
      <c r="C110" s="91" t="s">
        <v>150</v>
      </c>
      <c r="D110" s="185">
        <v>500</v>
      </c>
    </row>
    <row r="111" spans="2:4" x14ac:dyDescent="0.35">
      <c r="B111">
        <v>106428</v>
      </c>
      <c r="C111" s="91" t="s">
        <v>44</v>
      </c>
      <c r="D111" s="185">
        <v>1500</v>
      </c>
    </row>
    <row r="112" spans="2:4" x14ac:dyDescent="0.35">
      <c r="B112">
        <v>106429</v>
      </c>
      <c r="C112" s="91" t="s">
        <v>105</v>
      </c>
      <c r="D112" s="185">
        <v>18000</v>
      </c>
    </row>
    <row r="113" spans="2:16335" x14ac:dyDescent="0.35">
      <c r="B113">
        <v>106430</v>
      </c>
      <c r="C113" s="91" t="s">
        <v>151</v>
      </c>
      <c r="D113" s="185">
        <v>1000</v>
      </c>
    </row>
    <row r="114" spans="2:16335" x14ac:dyDescent="0.35">
      <c r="B114">
        <v>106431</v>
      </c>
      <c r="C114" s="91" t="s">
        <v>152</v>
      </c>
      <c r="D114" s="185">
        <v>7000</v>
      </c>
    </row>
    <row r="115" spans="2:16335" x14ac:dyDescent="0.35">
      <c r="B115">
        <v>106433</v>
      </c>
      <c r="C115" s="91" t="s">
        <v>153</v>
      </c>
      <c r="D115" s="185">
        <v>5000</v>
      </c>
    </row>
    <row r="116" spans="2:16335" x14ac:dyDescent="0.35">
      <c r="B116">
        <v>106441</v>
      </c>
      <c r="C116" s="91" t="s">
        <v>154</v>
      </c>
      <c r="D116" s="185">
        <v>2700</v>
      </c>
    </row>
    <row r="117" spans="2:16335" x14ac:dyDescent="0.35">
      <c r="B117">
        <v>106446</v>
      </c>
      <c r="C117" s="91" t="s">
        <v>20</v>
      </c>
      <c r="D117" s="185">
        <v>1000</v>
      </c>
    </row>
    <row r="118" spans="2:16335" x14ac:dyDescent="0.35">
      <c r="B118">
        <v>106452</v>
      </c>
      <c r="C118" s="91" t="s">
        <v>155</v>
      </c>
      <c r="D118" s="185">
        <v>2000</v>
      </c>
    </row>
    <row r="119" spans="2:16335" x14ac:dyDescent="0.35">
      <c r="B119">
        <v>106454</v>
      </c>
      <c r="C119" s="91" t="s">
        <v>43</v>
      </c>
      <c r="D119" s="185">
        <v>500</v>
      </c>
    </row>
    <row r="120" spans="2:16335" x14ac:dyDescent="0.35">
      <c r="B120">
        <v>106455</v>
      </c>
      <c r="C120" s="91" t="s">
        <v>539</v>
      </c>
      <c r="D120" s="185">
        <v>100</v>
      </c>
    </row>
    <row r="121" spans="2:16335" x14ac:dyDescent="0.35">
      <c r="B121">
        <v>106456</v>
      </c>
      <c r="C121" s="91" t="s">
        <v>156</v>
      </c>
      <c r="D121" s="185">
        <v>250</v>
      </c>
    </row>
    <row r="122" spans="2:16335" x14ac:dyDescent="0.35">
      <c r="B122">
        <v>106525</v>
      </c>
      <c r="C122" s="91" t="s">
        <v>103</v>
      </c>
      <c r="D122" s="185">
        <v>2000</v>
      </c>
      <c r="E122" s="91"/>
      <c r="F122" s="119"/>
      <c r="G122" s="91"/>
      <c r="H122" s="119"/>
      <c r="I122" s="91"/>
      <c r="J122" s="119"/>
      <c r="K122" s="91"/>
      <c r="L122" s="119"/>
      <c r="M122" s="91"/>
      <c r="N122" s="119"/>
      <c r="O122" s="91"/>
      <c r="P122" s="119"/>
      <c r="Q122" s="91"/>
      <c r="R122" s="119"/>
      <c r="S122" s="91"/>
      <c r="T122" s="119"/>
      <c r="U122" s="91"/>
      <c r="V122" s="119"/>
      <c r="W122" s="91"/>
      <c r="X122" s="119"/>
      <c r="Y122" s="91"/>
      <c r="Z122" s="119"/>
      <c r="AA122" s="91"/>
      <c r="AB122" s="119"/>
      <c r="AC122" s="91"/>
      <c r="AD122" s="119"/>
      <c r="AE122" s="91"/>
      <c r="AF122" s="119"/>
      <c r="AG122" s="91"/>
      <c r="AH122" s="119"/>
      <c r="AI122" s="91"/>
      <c r="AJ122" s="119"/>
      <c r="AK122" s="91"/>
      <c r="AL122" s="119"/>
      <c r="AM122" s="91"/>
      <c r="AN122" s="119"/>
      <c r="AO122" s="91"/>
      <c r="AP122" s="119"/>
      <c r="AQ122" s="91"/>
      <c r="AR122" s="119"/>
      <c r="AS122" s="91"/>
      <c r="AT122" s="119"/>
      <c r="AU122" s="91"/>
      <c r="AV122" s="119"/>
      <c r="AW122" s="91"/>
      <c r="AX122" s="119"/>
      <c r="AY122" s="91"/>
      <c r="AZ122" s="119"/>
      <c r="BA122" s="91"/>
      <c r="BB122" s="119"/>
      <c r="BC122" s="91"/>
      <c r="BD122" s="119"/>
      <c r="BE122" s="91"/>
      <c r="BF122" s="119"/>
      <c r="BG122" s="91"/>
      <c r="BH122" s="119"/>
      <c r="BI122" s="91"/>
      <c r="BJ122" s="119"/>
      <c r="BK122" s="91"/>
      <c r="BL122" s="119"/>
      <c r="BM122" s="91"/>
      <c r="BN122" s="119"/>
      <c r="BO122" s="91"/>
      <c r="BP122" s="119"/>
      <c r="BQ122" s="91"/>
      <c r="BR122" s="119"/>
      <c r="BS122" s="91"/>
      <c r="BT122" s="119"/>
      <c r="BU122" s="91"/>
      <c r="BV122" s="119"/>
      <c r="BW122" s="91"/>
      <c r="BX122" s="119"/>
      <c r="BY122" s="91"/>
      <c r="BZ122" s="119"/>
      <c r="CA122" s="91"/>
      <c r="CB122" s="119"/>
      <c r="CC122" s="91"/>
      <c r="CD122" s="119"/>
      <c r="CE122" s="91"/>
      <c r="CF122" s="119"/>
      <c r="CG122" s="91"/>
      <c r="CH122" s="119"/>
      <c r="CI122" s="91"/>
      <c r="CJ122" s="119"/>
      <c r="CK122" s="91"/>
      <c r="CL122" s="119"/>
      <c r="CM122" s="91"/>
      <c r="CN122" s="119"/>
      <c r="CO122" s="91"/>
      <c r="CP122" s="119"/>
      <c r="CQ122" s="91"/>
      <c r="CR122" s="119"/>
      <c r="CS122" s="91"/>
      <c r="CT122" s="119"/>
      <c r="CU122" s="91"/>
      <c r="CV122" s="119"/>
      <c r="CW122" s="91"/>
      <c r="CX122" s="119"/>
      <c r="CY122" s="91"/>
      <c r="CZ122" s="119"/>
      <c r="DA122" s="91"/>
      <c r="DB122" s="119"/>
      <c r="DC122" s="91"/>
      <c r="DD122" s="119"/>
      <c r="DE122" s="91"/>
      <c r="DF122" s="119"/>
      <c r="DG122" s="91"/>
      <c r="DH122" s="119"/>
      <c r="DI122" s="91"/>
      <c r="DJ122" s="119"/>
      <c r="DK122" s="91"/>
      <c r="DL122" s="119"/>
      <c r="DM122" s="91"/>
      <c r="DN122" s="119"/>
      <c r="DO122" s="91"/>
      <c r="DP122" s="119"/>
      <c r="DQ122" s="91"/>
      <c r="DR122" s="119"/>
      <c r="DS122" s="91"/>
      <c r="DT122" s="119"/>
      <c r="DU122" s="91"/>
      <c r="DV122" s="119"/>
      <c r="DW122" s="91"/>
      <c r="DX122" s="119"/>
      <c r="DY122" s="91"/>
      <c r="DZ122" s="119"/>
      <c r="EA122" s="91"/>
      <c r="EB122" s="119"/>
      <c r="EC122" s="91"/>
      <c r="ED122" s="119"/>
      <c r="EE122" s="91"/>
      <c r="EF122" s="119"/>
      <c r="EG122" s="91"/>
      <c r="EH122" s="119"/>
      <c r="EI122" s="91"/>
      <c r="EJ122" s="119"/>
      <c r="EK122" s="91"/>
      <c r="EL122" s="119"/>
      <c r="EM122" s="91"/>
      <c r="EN122" s="119"/>
      <c r="EO122" s="91"/>
      <c r="EP122" s="119"/>
      <c r="EQ122" s="91"/>
      <c r="ER122" s="119"/>
      <c r="ES122" s="91"/>
      <c r="ET122" s="119"/>
      <c r="EU122" s="91"/>
      <c r="EV122" s="119"/>
      <c r="EW122" s="91"/>
      <c r="EX122" s="119"/>
      <c r="EY122" s="91"/>
      <c r="EZ122" s="119"/>
      <c r="FA122" s="91"/>
      <c r="FB122" s="119"/>
      <c r="FC122" s="91"/>
      <c r="FD122" s="119"/>
      <c r="FE122" s="91"/>
      <c r="FF122" s="119"/>
      <c r="FG122" s="91"/>
      <c r="FH122" s="119"/>
      <c r="FI122" s="91"/>
      <c r="FJ122" s="119"/>
      <c r="FK122" s="91"/>
      <c r="FL122" s="119"/>
      <c r="FM122" s="91"/>
      <c r="FN122" s="119"/>
      <c r="FO122" s="91"/>
      <c r="FP122" s="119"/>
      <c r="FQ122" s="91"/>
      <c r="FR122" s="119"/>
      <c r="FS122" s="91"/>
      <c r="FT122" s="119"/>
      <c r="FU122" s="91"/>
      <c r="FV122" s="119"/>
      <c r="FW122" s="91"/>
      <c r="FX122" s="119"/>
      <c r="FY122" s="91"/>
      <c r="FZ122" s="119"/>
      <c r="GA122" s="91"/>
      <c r="GB122" s="119"/>
      <c r="GC122" s="91"/>
      <c r="GD122" s="119"/>
      <c r="GE122" s="91"/>
      <c r="GF122" s="119"/>
      <c r="GG122" s="91"/>
      <c r="GH122" s="119"/>
      <c r="GI122" s="91"/>
      <c r="GJ122" s="119"/>
      <c r="GK122" s="91"/>
      <c r="GL122" s="119"/>
      <c r="GM122" s="91"/>
      <c r="GN122" s="119"/>
      <c r="GO122" s="91"/>
      <c r="GP122" s="119"/>
      <c r="GQ122" s="91"/>
      <c r="GR122" s="119"/>
      <c r="GS122" s="91"/>
      <c r="GT122" s="119"/>
      <c r="GU122" s="91"/>
      <c r="GV122" s="119"/>
      <c r="GW122" s="91"/>
      <c r="GX122" s="119"/>
      <c r="GY122" s="91"/>
      <c r="GZ122" s="119"/>
      <c r="HA122" s="91"/>
      <c r="HB122" s="119"/>
      <c r="HC122" s="91"/>
      <c r="HD122" s="119"/>
      <c r="HE122" s="91"/>
      <c r="HF122" s="119"/>
      <c r="HG122" s="91"/>
      <c r="HH122" s="119"/>
      <c r="HI122" s="91"/>
      <c r="HJ122" s="119"/>
      <c r="HK122" s="91"/>
      <c r="HL122" s="119"/>
      <c r="HM122" s="91"/>
      <c r="HN122" s="119"/>
      <c r="HO122" s="91"/>
      <c r="HP122" s="119"/>
      <c r="HQ122" s="91"/>
      <c r="HR122" s="119"/>
      <c r="HS122" s="91"/>
      <c r="HT122" s="119"/>
      <c r="HU122" s="91"/>
      <c r="HV122" s="119"/>
      <c r="HW122" s="91"/>
      <c r="HX122" s="119"/>
      <c r="HY122" s="91"/>
      <c r="HZ122" s="119"/>
      <c r="IA122" s="91"/>
      <c r="IB122" s="119"/>
      <c r="IC122" s="91"/>
      <c r="ID122" s="119"/>
      <c r="IE122" s="91"/>
      <c r="IF122" s="119"/>
      <c r="IG122" s="91"/>
      <c r="IH122" s="119"/>
      <c r="II122" s="91"/>
      <c r="IJ122" s="119"/>
      <c r="IK122" s="91"/>
      <c r="IL122" s="119"/>
      <c r="IM122" s="91"/>
      <c r="IN122" s="119"/>
      <c r="IO122" s="91"/>
      <c r="IP122" s="119"/>
      <c r="IQ122" s="91"/>
      <c r="IR122" s="119"/>
      <c r="IS122" s="91"/>
      <c r="IT122" s="119"/>
      <c r="IU122" s="91"/>
      <c r="IV122" s="119"/>
      <c r="IW122" s="91"/>
      <c r="IX122" s="119"/>
      <c r="IY122" s="91"/>
      <c r="IZ122" s="119"/>
      <c r="JA122" s="91"/>
      <c r="JB122" s="119"/>
      <c r="JC122" s="91"/>
      <c r="JD122" s="119"/>
      <c r="JE122" s="91"/>
      <c r="JF122" s="119"/>
      <c r="JG122" s="91"/>
      <c r="JH122" s="119"/>
      <c r="JI122" s="91"/>
      <c r="JJ122" s="119"/>
      <c r="JK122" s="91"/>
      <c r="JL122" s="119"/>
      <c r="JM122" s="91"/>
      <c r="JN122" s="119"/>
      <c r="JO122" s="91"/>
      <c r="JP122" s="119"/>
      <c r="JQ122" s="91"/>
      <c r="JR122" s="119"/>
      <c r="JS122" s="91"/>
      <c r="JT122" s="119"/>
      <c r="JU122" s="91"/>
      <c r="JV122" s="119"/>
      <c r="JW122" s="91"/>
      <c r="JX122" s="119"/>
      <c r="JY122" s="91"/>
      <c r="JZ122" s="119"/>
      <c r="KA122" s="91"/>
      <c r="KB122" s="119"/>
      <c r="KC122" s="91"/>
      <c r="KD122" s="119"/>
      <c r="KE122" s="91"/>
      <c r="KF122" s="119"/>
      <c r="KG122" s="91"/>
      <c r="KH122" s="119"/>
      <c r="KI122" s="91"/>
      <c r="KJ122" s="119"/>
      <c r="KK122" s="91"/>
      <c r="KL122" s="119"/>
      <c r="KM122" s="91"/>
      <c r="KN122" s="119"/>
      <c r="KO122" s="91"/>
      <c r="KP122" s="119"/>
      <c r="KQ122" s="91"/>
      <c r="KR122" s="119"/>
      <c r="KS122" s="91"/>
      <c r="KT122" s="119"/>
      <c r="KU122" s="91"/>
      <c r="KV122" s="119"/>
      <c r="KW122" s="91"/>
      <c r="KX122" s="119"/>
      <c r="KY122" s="91"/>
      <c r="KZ122" s="119"/>
      <c r="LA122" s="91"/>
      <c r="LB122" s="119"/>
      <c r="LC122" s="91"/>
      <c r="LD122" s="119"/>
      <c r="LE122" s="91"/>
      <c r="LF122" s="119"/>
      <c r="LG122" s="91"/>
      <c r="LH122" s="119"/>
      <c r="LI122" s="91"/>
      <c r="LJ122" s="119"/>
      <c r="LK122" s="91"/>
      <c r="LL122" s="119"/>
      <c r="LM122" s="91"/>
      <c r="LN122" s="119"/>
      <c r="LO122" s="91"/>
      <c r="LP122" s="119"/>
      <c r="LQ122" s="91"/>
      <c r="LR122" s="119"/>
      <c r="LS122" s="91"/>
      <c r="LT122" s="119"/>
      <c r="LU122" s="91"/>
      <c r="LV122" s="119"/>
      <c r="LW122" s="91"/>
      <c r="LX122" s="119"/>
      <c r="LY122" s="91"/>
      <c r="LZ122" s="119"/>
      <c r="MA122" s="91"/>
      <c r="MB122" s="119"/>
      <c r="MC122" s="91"/>
      <c r="MD122" s="119"/>
      <c r="ME122" s="91"/>
      <c r="MF122" s="119"/>
      <c r="MG122" s="91"/>
      <c r="MH122" s="119"/>
      <c r="MI122" s="91"/>
      <c r="MJ122" s="119"/>
      <c r="MK122" s="91"/>
      <c r="ML122" s="119"/>
      <c r="MM122" s="91"/>
      <c r="MN122" s="119"/>
      <c r="MO122" s="91"/>
      <c r="MP122" s="119"/>
      <c r="MQ122" s="91"/>
      <c r="MR122" s="119"/>
      <c r="MS122" s="91"/>
      <c r="MT122" s="119"/>
      <c r="MU122" s="91"/>
      <c r="MV122" s="119"/>
      <c r="MW122" s="91"/>
      <c r="MX122" s="119"/>
      <c r="MY122" s="91"/>
      <c r="MZ122" s="119"/>
      <c r="NA122" s="91"/>
      <c r="NB122" s="119"/>
      <c r="NC122" s="91"/>
      <c r="ND122" s="119"/>
      <c r="NE122" s="91"/>
      <c r="NF122" s="119"/>
      <c r="NG122" s="91"/>
      <c r="NH122" s="119"/>
      <c r="NI122" s="91"/>
      <c r="NJ122" s="119"/>
      <c r="NK122" s="91"/>
      <c r="NL122" s="119"/>
      <c r="NM122" s="91"/>
      <c r="NN122" s="119"/>
      <c r="NO122" s="91"/>
      <c r="NP122" s="119"/>
      <c r="NQ122" s="91"/>
      <c r="NR122" s="119"/>
      <c r="NS122" s="91"/>
      <c r="NT122" s="119"/>
      <c r="NU122" s="91"/>
      <c r="NV122" s="119"/>
      <c r="NW122" s="91"/>
      <c r="NX122" s="119"/>
      <c r="NY122" s="91"/>
      <c r="NZ122" s="119"/>
      <c r="OA122" s="91"/>
      <c r="OB122" s="119"/>
      <c r="OC122" s="91"/>
      <c r="OD122" s="119"/>
      <c r="OE122" s="91"/>
      <c r="OF122" s="119"/>
      <c r="OG122" s="91"/>
      <c r="OH122" s="119"/>
      <c r="OI122" s="91"/>
      <c r="OJ122" s="119"/>
      <c r="OK122" s="91"/>
      <c r="OL122" s="119"/>
      <c r="OM122" s="91"/>
      <c r="ON122" s="119"/>
      <c r="OO122" s="91"/>
      <c r="OP122" s="119"/>
      <c r="OQ122" s="91"/>
      <c r="OR122" s="119"/>
      <c r="OS122" s="91"/>
      <c r="OT122" s="119"/>
      <c r="OU122" s="91"/>
      <c r="OV122" s="119"/>
      <c r="OW122" s="91"/>
      <c r="OX122" s="119"/>
      <c r="OY122" s="91"/>
      <c r="OZ122" s="119"/>
      <c r="PA122" s="91"/>
      <c r="PB122" s="119"/>
      <c r="PC122" s="91"/>
      <c r="PD122" s="119"/>
      <c r="PE122" s="91"/>
      <c r="PF122" s="119"/>
      <c r="PG122" s="91"/>
      <c r="PH122" s="119"/>
      <c r="PI122" s="91"/>
      <c r="PJ122" s="119"/>
      <c r="PK122" s="91"/>
      <c r="PL122" s="119"/>
      <c r="PM122" s="91"/>
      <c r="PN122" s="119"/>
      <c r="PO122" s="91"/>
      <c r="PP122" s="119"/>
      <c r="PQ122" s="91"/>
      <c r="PR122" s="119"/>
      <c r="PS122" s="91"/>
      <c r="PT122" s="119"/>
      <c r="PU122" s="91"/>
      <c r="PV122" s="119"/>
      <c r="PW122" s="91"/>
      <c r="PX122" s="119"/>
      <c r="PY122" s="91"/>
      <c r="PZ122" s="119"/>
      <c r="QA122" s="91"/>
      <c r="QB122" s="119"/>
      <c r="QC122" s="91"/>
      <c r="QD122" s="119"/>
      <c r="QE122" s="91"/>
      <c r="QF122" s="119"/>
      <c r="QG122" s="91"/>
      <c r="QH122" s="119"/>
      <c r="QI122" s="91"/>
      <c r="QJ122" s="119"/>
      <c r="QK122" s="91"/>
      <c r="QL122" s="119"/>
      <c r="QM122" s="91"/>
      <c r="QN122" s="119"/>
      <c r="QO122" s="91"/>
      <c r="QP122" s="119"/>
      <c r="QQ122" s="91"/>
      <c r="QR122" s="119"/>
      <c r="QS122" s="91"/>
      <c r="QT122" s="119"/>
      <c r="QU122" s="91"/>
      <c r="QV122" s="119"/>
      <c r="QW122" s="91"/>
      <c r="QX122" s="119"/>
      <c r="QY122" s="91"/>
      <c r="QZ122" s="119"/>
      <c r="RA122" s="91"/>
      <c r="RB122" s="119"/>
      <c r="RC122" s="91"/>
      <c r="RD122" s="119"/>
      <c r="RE122" s="91"/>
      <c r="RF122" s="119"/>
      <c r="RG122" s="91"/>
      <c r="RH122" s="119"/>
      <c r="RI122" s="91"/>
      <c r="RJ122" s="119"/>
      <c r="RK122" s="91"/>
      <c r="RL122" s="119"/>
      <c r="RM122" s="91"/>
      <c r="RN122" s="119"/>
      <c r="RO122" s="91"/>
      <c r="RP122" s="119"/>
      <c r="RQ122" s="91"/>
      <c r="RR122" s="119"/>
      <c r="RS122" s="91"/>
      <c r="RT122" s="119"/>
      <c r="RU122" s="91"/>
      <c r="RV122" s="119"/>
      <c r="RW122" s="91"/>
      <c r="RX122" s="119"/>
      <c r="RY122" s="91"/>
      <c r="RZ122" s="119"/>
      <c r="SA122" s="91"/>
      <c r="SB122" s="119"/>
      <c r="SC122" s="91"/>
      <c r="SD122" s="119"/>
      <c r="SE122" s="91"/>
      <c r="SF122" s="119"/>
      <c r="SG122" s="91"/>
      <c r="SH122" s="119"/>
      <c r="SI122" s="91"/>
      <c r="SJ122" s="119"/>
      <c r="SK122" s="91"/>
      <c r="SL122" s="119"/>
      <c r="SM122" s="91"/>
      <c r="SN122" s="119"/>
      <c r="SO122" s="91"/>
      <c r="SP122" s="119"/>
      <c r="SQ122" s="91"/>
      <c r="SR122" s="119"/>
      <c r="SS122" s="91"/>
      <c r="ST122" s="119"/>
      <c r="SU122" s="91"/>
      <c r="SV122" s="119"/>
      <c r="SW122" s="91"/>
      <c r="SX122" s="119"/>
      <c r="SY122" s="91"/>
      <c r="SZ122" s="119"/>
      <c r="TA122" s="91"/>
      <c r="TB122" s="119"/>
      <c r="TC122" s="91"/>
      <c r="TD122" s="119"/>
      <c r="TE122" s="91"/>
      <c r="TF122" s="119"/>
      <c r="TG122" s="91"/>
      <c r="TH122" s="119"/>
      <c r="TI122" s="91"/>
      <c r="TJ122" s="119"/>
      <c r="TK122" s="91"/>
      <c r="TL122" s="119"/>
      <c r="TM122" s="91"/>
      <c r="TN122" s="119"/>
      <c r="TO122" s="91"/>
      <c r="TP122" s="119"/>
      <c r="TQ122" s="91"/>
      <c r="TR122" s="119"/>
      <c r="TS122" s="91"/>
      <c r="TT122" s="119"/>
      <c r="TU122" s="91"/>
      <c r="TV122" s="119"/>
      <c r="TW122" s="91"/>
      <c r="TX122" s="119"/>
      <c r="TY122" s="91"/>
      <c r="TZ122" s="119"/>
      <c r="UA122" s="91"/>
      <c r="UB122" s="119"/>
      <c r="UC122" s="91"/>
      <c r="UD122" s="119"/>
      <c r="UE122" s="91"/>
      <c r="UF122" s="119"/>
      <c r="UG122" s="91"/>
      <c r="UH122" s="119"/>
      <c r="UI122" s="91"/>
      <c r="UJ122" s="119"/>
      <c r="UK122" s="91"/>
      <c r="UL122" s="119"/>
      <c r="UM122" s="91"/>
      <c r="UN122" s="119"/>
      <c r="UO122" s="91"/>
      <c r="UP122" s="119"/>
      <c r="UQ122" s="91"/>
      <c r="UR122" s="119"/>
      <c r="US122" s="91"/>
      <c r="UT122" s="119"/>
      <c r="UU122" s="91"/>
      <c r="UV122" s="119"/>
      <c r="UW122" s="91"/>
      <c r="UX122" s="119"/>
      <c r="UY122" s="91"/>
      <c r="UZ122" s="119"/>
      <c r="VA122" s="91"/>
      <c r="VB122" s="119"/>
      <c r="VC122" s="91"/>
      <c r="VD122" s="119"/>
      <c r="VE122" s="91"/>
      <c r="VF122" s="119"/>
      <c r="VG122" s="91"/>
      <c r="VH122" s="119"/>
      <c r="VI122" s="91"/>
      <c r="VJ122" s="119"/>
      <c r="VK122" s="91"/>
      <c r="VL122" s="119"/>
      <c r="VM122" s="91"/>
      <c r="VN122" s="119"/>
      <c r="VO122" s="91"/>
      <c r="VP122" s="119"/>
      <c r="VQ122" s="91"/>
      <c r="VR122" s="119"/>
      <c r="VS122" s="91"/>
      <c r="VT122" s="119"/>
      <c r="VU122" s="91"/>
      <c r="VV122" s="119"/>
      <c r="VW122" s="91"/>
      <c r="VX122" s="119"/>
      <c r="VY122" s="91"/>
      <c r="VZ122" s="119"/>
      <c r="WA122" s="91"/>
      <c r="WB122" s="119"/>
      <c r="WC122" s="91"/>
      <c r="WD122" s="119"/>
      <c r="WE122" s="91"/>
      <c r="WF122" s="119"/>
      <c r="WG122" s="91"/>
      <c r="WH122" s="119"/>
      <c r="WI122" s="91"/>
      <c r="WJ122" s="119"/>
      <c r="WK122" s="91"/>
      <c r="WL122" s="119"/>
      <c r="WM122" s="91"/>
      <c r="WN122" s="119"/>
      <c r="WO122" s="91"/>
      <c r="WP122" s="119"/>
      <c r="WQ122" s="91"/>
      <c r="WR122" s="119"/>
      <c r="WS122" s="91"/>
      <c r="WT122" s="119"/>
      <c r="WU122" s="91"/>
      <c r="WV122" s="119"/>
      <c r="WW122" s="91"/>
      <c r="WX122" s="119"/>
      <c r="WY122" s="91"/>
      <c r="WZ122" s="119"/>
      <c r="XA122" s="91"/>
      <c r="XB122" s="119"/>
      <c r="XC122" s="91"/>
      <c r="XD122" s="119"/>
      <c r="XE122" s="91"/>
      <c r="XF122" s="119"/>
      <c r="XG122" s="91"/>
      <c r="XH122" s="119"/>
      <c r="XI122" s="91"/>
      <c r="XJ122" s="119"/>
      <c r="XK122" s="91"/>
      <c r="XL122" s="119"/>
      <c r="XM122" s="91"/>
      <c r="XN122" s="119"/>
      <c r="XO122" s="91"/>
      <c r="XP122" s="119"/>
      <c r="XQ122" s="91"/>
      <c r="XR122" s="119"/>
      <c r="XS122" s="91"/>
      <c r="XT122" s="119"/>
      <c r="XU122" s="91"/>
      <c r="XV122" s="119"/>
      <c r="XW122" s="91"/>
      <c r="XX122" s="119"/>
      <c r="XY122" s="91"/>
      <c r="XZ122" s="119"/>
      <c r="YA122" s="91"/>
      <c r="YB122" s="119"/>
      <c r="YC122" s="91"/>
      <c r="YD122" s="119"/>
      <c r="YE122" s="91"/>
      <c r="YF122" s="119"/>
      <c r="YG122" s="91"/>
      <c r="YH122" s="119"/>
      <c r="YI122" s="91"/>
      <c r="YJ122" s="119"/>
      <c r="YK122" s="91"/>
      <c r="YL122" s="119"/>
      <c r="YM122" s="91"/>
      <c r="YN122" s="119"/>
      <c r="YO122" s="91"/>
      <c r="YP122" s="119"/>
      <c r="YQ122" s="91"/>
      <c r="YR122" s="119"/>
      <c r="YS122" s="91"/>
      <c r="YT122" s="119"/>
      <c r="YU122" s="91"/>
      <c r="YV122" s="119"/>
      <c r="YW122" s="91"/>
      <c r="YX122" s="119"/>
      <c r="YY122" s="91"/>
      <c r="YZ122" s="119"/>
      <c r="ZA122" s="91"/>
      <c r="ZB122" s="119"/>
      <c r="ZC122" s="91"/>
      <c r="ZD122" s="119"/>
      <c r="ZE122" s="91"/>
      <c r="ZF122" s="119"/>
      <c r="ZG122" s="91"/>
      <c r="ZH122" s="119"/>
      <c r="ZI122" s="91"/>
      <c r="ZJ122" s="119"/>
      <c r="ZK122" s="91"/>
      <c r="ZL122" s="119"/>
      <c r="ZM122" s="91"/>
      <c r="ZN122" s="119"/>
      <c r="ZO122" s="91"/>
      <c r="ZP122" s="119"/>
      <c r="ZQ122" s="91"/>
      <c r="ZR122" s="119"/>
      <c r="ZS122" s="91"/>
      <c r="ZT122" s="119"/>
      <c r="ZU122" s="91"/>
      <c r="ZV122" s="119"/>
      <c r="ZW122" s="91"/>
      <c r="ZX122" s="119"/>
      <c r="ZY122" s="91"/>
      <c r="ZZ122" s="119"/>
      <c r="AAA122" s="91"/>
      <c r="AAB122" s="119"/>
      <c r="AAC122" s="91"/>
      <c r="AAD122" s="119"/>
      <c r="AAE122" s="91"/>
      <c r="AAF122" s="119"/>
      <c r="AAG122" s="91"/>
      <c r="AAH122" s="119"/>
      <c r="AAI122" s="91"/>
      <c r="AAJ122" s="119"/>
      <c r="AAK122" s="91"/>
      <c r="AAL122" s="119"/>
      <c r="AAM122" s="91"/>
      <c r="AAN122" s="119"/>
      <c r="AAO122" s="91"/>
      <c r="AAP122" s="119"/>
      <c r="AAQ122" s="91"/>
      <c r="AAR122" s="119"/>
      <c r="AAS122" s="91"/>
      <c r="AAT122" s="119"/>
      <c r="AAU122" s="91"/>
      <c r="AAV122" s="119"/>
      <c r="AAW122" s="91"/>
      <c r="AAX122" s="119"/>
      <c r="AAY122" s="91"/>
      <c r="AAZ122" s="119"/>
      <c r="ABA122" s="91"/>
      <c r="ABB122" s="119"/>
      <c r="ABC122" s="91"/>
      <c r="ABD122" s="119"/>
      <c r="ABE122" s="91"/>
      <c r="ABF122" s="119"/>
      <c r="ABG122" s="91"/>
      <c r="ABH122" s="119"/>
      <c r="ABI122" s="91"/>
      <c r="ABJ122" s="119"/>
      <c r="ABK122" s="91"/>
      <c r="ABL122" s="119"/>
      <c r="ABM122" s="91"/>
      <c r="ABN122" s="119"/>
      <c r="ABO122" s="91"/>
      <c r="ABP122" s="119"/>
      <c r="ABQ122" s="91"/>
      <c r="ABR122" s="119"/>
      <c r="ABS122" s="91"/>
      <c r="ABT122" s="119"/>
      <c r="ABU122" s="91"/>
      <c r="ABV122" s="119"/>
      <c r="ABW122" s="91"/>
      <c r="ABX122" s="119"/>
      <c r="ABY122" s="91"/>
      <c r="ABZ122" s="119"/>
      <c r="ACA122" s="91"/>
      <c r="ACB122" s="119"/>
      <c r="ACC122" s="91"/>
      <c r="ACD122" s="119"/>
      <c r="ACE122" s="91"/>
      <c r="ACF122" s="119"/>
      <c r="ACG122" s="91"/>
      <c r="ACH122" s="119"/>
      <c r="ACI122" s="91"/>
      <c r="ACJ122" s="119"/>
      <c r="ACK122" s="91"/>
      <c r="ACL122" s="119"/>
      <c r="ACM122" s="91"/>
      <c r="ACN122" s="119"/>
      <c r="ACO122" s="91"/>
      <c r="ACP122" s="119"/>
      <c r="ACQ122" s="91"/>
      <c r="ACR122" s="119"/>
      <c r="ACS122" s="91"/>
      <c r="ACT122" s="119"/>
      <c r="ACU122" s="91"/>
      <c r="ACV122" s="119"/>
      <c r="ACW122" s="91"/>
      <c r="ACX122" s="119"/>
      <c r="ACY122" s="91"/>
      <c r="ACZ122" s="119"/>
      <c r="ADA122" s="91"/>
      <c r="ADB122" s="119"/>
      <c r="ADC122" s="91"/>
      <c r="ADD122" s="119"/>
      <c r="ADE122" s="91"/>
      <c r="ADF122" s="119"/>
      <c r="ADG122" s="91"/>
      <c r="ADH122" s="119"/>
      <c r="ADI122" s="91"/>
      <c r="ADJ122" s="119"/>
      <c r="ADK122" s="91"/>
      <c r="ADL122" s="119"/>
      <c r="ADM122" s="91"/>
      <c r="ADN122" s="119"/>
      <c r="ADO122" s="91"/>
      <c r="ADP122" s="119"/>
      <c r="ADQ122" s="91"/>
      <c r="ADR122" s="119"/>
      <c r="ADS122" s="91"/>
      <c r="ADT122" s="119"/>
      <c r="ADU122" s="91"/>
      <c r="ADV122" s="119"/>
      <c r="ADW122" s="91"/>
      <c r="ADX122" s="119"/>
      <c r="ADY122" s="91"/>
      <c r="ADZ122" s="119"/>
      <c r="AEA122" s="91"/>
      <c r="AEB122" s="119"/>
      <c r="AEC122" s="91"/>
      <c r="AED122" s="119"/>
      <c r="AEE122" s="91"/>
      <c r="AEF122" s="119"/>
      <c r="AEG122" s="91"/>
      <c r="AEH122" s="119"/>
      <c r="AEI122" s="91"/>
      <c r="AEJ122" s="119"/>
      <c r="AEK122" s="91"/>
      <c r="AEL122" s="119"/>
      <c r="AEM122" s="91"/>
      <c r="AEN122" s="119"/>
      <c r="AEO122" s="91"/>
      <c r="AEP122" s="119"/>
      <c r="AEQ122" s="91"/>
      <c r="AER122" s="119"/>
      <c r="AES122" s="91"/>
      <c r="AET122" s="119"/>
      <c r="AEU122" s="91"/>
      <c r="AEV122" s="119"/>
      <c r="AEW122" s="91"/>
      <c r="AEX122" s="119"/>
      <c r="AEY122" s="91"/>
      <c r="AEZ122" s="119"/>
      <c r="AFA122" s="91"/>
      <c r="AFB122" s="119"/>
      <c r="AFC122" s="91"/>
      <c r="AFD122" s="119"/>
      <c r="AFE122" s="91"/>
      <c r="AFF122" s="119"/>
      <c r="AFG122" s="91"/>
      <c r="AFH122" s="119"/>
      <c r="AFI122" s="91"/>
      <c r="AFJ122" s="119"/>
      <c r="AFK122" s="91"/>
      <c r="AFL122" s="119"/>
      <c r="AFM122" s="91"/>
      <c r="AFN122" s="119"/>
      <c r="AFO122" s="91"/>
      <c r="AFP122" s="119"/>
      <c r="AFQ122" s="91"/>
      <c r="AFR122" s="119"/>
      <c r="AFS122" s="91"/>
      <c r="AFT122" s="119"/>
      <c r="AFU122" s="91"/>
      <c r="AFV122" s="119"/>
      <c r="AFW122" s="91"/>
      <c r="AFX122" s="119"/>
      <c r="AFY122" s="91"/>
      <c r="AFZ122" s="119"/>
      <c r="AGA122" s="91"/>
      <c r="AGB122" s="119"/>
      <c r="AGC122" s="91"/>
      <c r="AGD122" s="119"/>
      <c r="AGE122" s="91"/>
      <c r="AGF122" s="119"/>
      <c r="AGG122" s="91"/>
      <c r="AGH122" s="119"/>
      <c r="AGI122" s="91"/>
      <c r="AGJ122" s="119"/>
      <c r="AGK122" s="91"/>
      <c r="AGL122" s="119"/>
      <c r="AGM122" s="91"/>
      <c r="AGN122" s="119"/>
      <c r="AGO122" s="91"/>
      <c r="AGP122" s="119"/>
      <c r="AGQ122" s="91"/>
      <c r="AGR122" s="119"/>
      <c r="AGS122" s="91"/>
      <c r="AGT122" s="119"/>
      <c r="AGU122" s="91"/>
      <c r="AGV122" s="119"/>
      <c r="AGW122" s="91"/>
      <c r="AGX122" s="119"/>
      <c r="AGY122" s="91"/>
      <c r="AGZ122" s="119"/>
      <c r="AHA122" s="91"/>
      <c r="AHB122" s="119"/>
      <c r="AHC122" s="91"/>
      <c r="AHD122" s="119"/>
      <c r="AHE122" s="91"/>
      <c r="AHF122" s="119"/>
      <c r="AHG122" s="91"/>
      <c r="AHH122" s="119"/>
      <c r="AHI122" s="91"/>
      <c r="AHJ122" s="119"/>
      <c r="AHK122" s="91"/>
      <c r="AHL122" s="119"/>
      <c r="AHM122" s="91"/>
      <c r="AHN122" s="119"/>
      <c r="AHO122" s="91"/>
      <c r="AHP122" s="119"/>
      <c r="AHQ122" s="91"/>
      <c r="AHR122" s="119"/>
      <c r="AHS122" s="91"/>
      <c r="AHT122" s="119"/>
      <c r="AHU122" s="91"/>
      <c r="AHV122" s="119"/>
      <c r="AHW122" s="91"/>
      <c r="AHX122" s="119"/>
      <c r="AHY122" s="91"/>
      <c r="AHZ122" s="119"/>
      <c r="AIA122" s="91"/>
      <c r="AIB122" s="119"/>
      <c r="AIC122" s="91"/>
      <c r="AID122" s="119"/>
      <c r="AIE122" s="91"/>
      <c r="AIF122" s="119"/>
      <c r="AIG122" s="91"/>
      <c r="AIH122" s="119"/>
      <c r="AII122" s="91"/>
      <c r="AIJ122" s="119"/>
      <c r="AIK122" s="91"/>
      <c r="AIL122" s="119"/>
      <c r="AIM122" s="91"/>
      <c r="AIN122" s="119"/>
      <c r="AIO122" s="91"/>
      <c r="AIP122" s="119"/>
      <c r="AIQ122" s="91"/>
      <c r="AIR122" s="119"/>
      <c r="AIS122" s="91"/>
      <c r="AIT122" s="119"/>
      <c r="AIU122" s="91"/>
      <c r="AIV122" s="119"/>
      <c r="AIW122" s="91"/>
      <c r="AIX122" s="119"/>
      <c r="AIY122" s="91"/>
      <c r="AIZ122" s="119"/>
      <c r="AJA122" s="91"/>
      <c r="AJB122" s="119"/>
      <c r="AJC122" s="91"/>
      <c r="AJD122" s="119"/>
      <c r="AJE122" s="91"/>
      <c r="AJF122" s="119"/>
      <c r="AJG122" s="91"/>
      <c r="AJH122" s="119"/>
      <c r="AJI122" s="91"/>
      <c r="AJJ122" s="119"/>
      <c r="AJK122" s="91"/>
      <c r="AJL122" s="119"/>
      <c r="AJM122" s="91"/>
      <c r="AJN122" s="119"/>
      <c r="AJO122" s="91"/>
      <c r="AJP122" s="119"/>
      <c r="AJQ122" s="91"/>
      <c r="AJR122" s="119"/>
      <c r="AJS122" s="91"/>
      <c r="AJT122" s="119"/>
      <c r="AJU122" s="91"/>
      <c r="AJV122" s="119"/>
      <c r="AJW122" s="91"/>
      <c r="AJX122" s="119"/>
      <c r="AJY122" s="91"/>
      <c r="AJZ122" s="119"/>
      <c r="AKA122" s="91"/>
      <c r="AKB122" s="119"/>
      <c r="AKC122" s="91"/>
      <c r="AKD122" s="119"/>
      <c r="AKE122" s="91"/>
      <c r="AKF122" s="119"/>
      <c r="AKG122" s="91"/>
      <c r="AKH122" s="119"/>
      <c r="AKI122" s="91"/>
      <c r="AKJ122" s="119"/>
      <c r="AKK122" s="91"/>
      <c r="AKL122" s="119"/>
      <c r="AKM122" s="91"/>
      <c r="AKN122" s="119"/>
      <c r="AKO122" s="91"/>
      <c r="AKP122" s="119"/>
      <c r="AKQ122" s="91"/>
      <c r="AKR122" s="119"/>
      <c r="AKS122" s="91"/>
      <c r="AKT122" s="119"/>
      <c r="AKU122" s="91"/>
      <c r="AKV122" s="119"/>
      <c r="AKW122" s="91"/>
      <c r="AKX122" s="119"/>
      <c r="AKY122" s="91"/>
      <c r="AKZ122" s="119"/>
      <c r="ALA122" s="91"/>
      <c r="ALB122" s="119"/>
      <c r="ALC122" s="91"/>
      <c r="ALD122" s="119"/>
      <c r="ALE122" s="91"/>
      <c r="ALF122" s="119"/>
      <c r="ALG122" s="91"/>
      <c r="ALH122" s="119"/>
      <c r="ALI122" s="91"/>
      <c r="ALJ122" s="119"/>
      <c r="ALK122" s="91"/>
      <c r="ALL122" s="119"/>
      <c r="ALM122" s="91"/>
      <c r="ALN122" s="119"/>
      <c r="ALO122" s="91"/>
      <c r="ALP122" s="119"/>
      <c r="ALQ122" s="91"/>
      <c r="ALR122" s="119"/>
      <c r="ALS122" s="91"/>
      <c r="ALT122" s="119"/>
      <c r="ALU122" s="91"/>
      <c r="ALV122" s="119"/>
      <c r="ALW122" s="91"/>
      <c r="ALX122" s="119"/>
      <c r="ALY122" s="91"/>
      <c r="ALZ122" s="119"/>
      <c r="AMA122" s="91"/>
      <c r="AMB122" s="119"/>
      <c r="AMC122" s="91"/>
      <c r="AMD122" s="119"/>
      <c r="AME122" s="91"/>
      <c r="AMF122" s="119"/>
      <c r="AMG122" s="91"/>
      <c r="AMH122" s="119"/>
      <c r="AMI122" s="91"/>
      <c r="AMJ122" s="119"/>
      <c r="AMK122" s="91"/>
      <c r="AML122" s="119"/>
      <c r="AMM122" s="91"/>
      <c r="AMN122" s="119"/>
      <c r="AMO122" s="91"/>
      <c r="AMP122" s="119"/>
      <c r="AMQ122" s="91"/>
      <c r="AMR122" s="119"/>
      <c r="AMS122" s="91"/>
      <c r="AMT122" s="119"/>
      <c r="AMU122" s="91"/>
      <c r="AMV122" s="119"/>
      <c r="AMW122" s="91"/>
      <c r="AMX122" s="119"/>
      <c r="AMY122" s="91"/>
      <c r="AMZ122" s="119"/>
      <c r="ANA122" s="91"/>
      <c r="ANB122" s="119"/>
      <c r="ANC122" s="91"/>
      <c r="AND122" s="119"/>
      <c r="ANE122" s="91"/>
      <c r="ANF122" s="119"/>
      <c r="ANG122" s="91"/>
      <c r="ANH122" s="119"/>
      <c r="ANI122" s="91"/>
      <c r="ANJ122" s="119"/>
      <c r="ANK122" s="91"/>
      <c r="ANL122" s="119"/>
      <c r="ANM122" s="91"/>
      <c r="ANN122" s="119"/>
      <c r="ANO122" s="91"/>
      <c r="ANP122" s="119"/>
      <c r="ANQ122" s="91"/>
      <c r="ANR122" s="119"/>
      <c r="ANS122" s="91"/>
      <c r="ANT122" s="119"/>
      <c r="ANU122" s="91"/>
      <c r="ANV122" s="119"/>
      <c r="ANW122" s="91"/>
      <c r="ANX122" s="119"/>
      <c r="ANY122" s="91"/>
      <c r="ANZ122" s="119"/>
      <c r="AOA122" s="91"/>
      <c r="AOB122" s="119"/>
      <c r="AOC122" s="91"/>
      <c r="AOD122" s="119"/>
      <c r="AOE122" s="91"/>
      <c r="AOF122" s="119"/>
      <c r="AOG122" s="91"/>
      <c r="AOH122" s="119"/>
      <c r="AOI122" s="91"/>
      <c r="AOJ122" s="119"/>
      <c r="AOK122" s="91"/>
      <c r="AOL122" s="119"/>
      <c r="AOM122" s="91"/>
      <c r="AON122" s="119"/>
      <c r="AOO122" s="91"/>
      <c r="AOP122" s="119"/>
      <c r="AOQ122" s="91"/>
      <c r="AOR122" s="119"/>
      <c r="AOS122" s="91"/>
      <c r="AOT122" s="119"/>
      <c r="AOU122" s="91"/>
      <c r="AOV122" s="119"/>
      <c r="AOW122" s="91"/>
      <c r="AOX122" s="119"/>
      <c r="AOY122" s="91"/>
      <c r="AOZ122" s="119"/>
      <c r="APA122" s="91"/>
      <c r="APB122" s="119"/>
      <c r="APC122" s="91"/>
      <c r="APD122" s="119"/>
      <c r="APE122" s="91"/>
      <c r="APF122" s="119"/>
      <c r="APG122" s="91"/>
      <c r="APH122" s="119"/>
      <c r="API122" s="91"/>
      <c r="APJ122" s="119"/>
      <c r="APK122" s="91"/>
      <c r="APL122" s="119"/>
      <c r="APM122" s="91"/>
      <c r="APN122" s="119"/>
      <c r="APO122" s="91"/>
      <c r="APP122" s="119"/>
      <c r="APQ122" s="91"/>
      <c r="APR122" s="119"/>
      <c r="APS122" s="91"/>
      <c r="APT122" s="119"/>
      <c r="APU122" s="91"/>
      <c r="APV122" s="119"/>
      <c r="APW122" s="91"/>
      <c r="APX122" s="119"/>
      <c r="APY122" s="91"/>
      <c r="APZ122" s="119"/>
      <c r="AQA122" s="91"/>
      <c r="AQB122" s="119"/>
      <c r="AQC122" s="91"/>
      <c r="AQD122" s="119"/>
      <c r="AQE122" s="91"/>
      <c r="AQF122" s="119"/>
      <c r="AQG122" s="91"/>
      <c r="AQH122" s="119"/>
      <c r="AQI122" s="91"/>
      <c r="AQJ122" s="119"/>
      <c r="AQK122" s="91"/>
      <c r="AQL122" s="119"/>
      <c r="AQM122" s="91"/>
      <c r="AQN122" s="119"/>
      <c r="AQO122" s="91"/>
      <c r="AQP122" s="119"/>
      <c r="AQQ122" s="91"/>
      <c r="AQR122" s="119"/>
      <c r="AQS122" s="91"/>
      <c r="AQT122" s="119"/>
      <c r="AQU122" s="91"/>
      <c r="AQV122" s="119"/>
      <c r="AQW122" s="91"/>
      <c r="AQX122" s="119"/>
      <c r="AQY122" s="91"/>
      <c r="AQZ122" s="119"/>
      <c r="ARA122" s="91"/>
      <c r="ARB122" s="119"/>
      <c r="ARC122" s="91"/>
      <c r="ARD122" s="119"/>
      <c r="ARE122" s="91"/>
      <c r="ARF122" s="119"/>
      <c r="ARG122" s="91"/>
      <c r="ARH122" s="119"/>
      <c r="ARI122" s="91"/>
      <c r="ARJ122" s="119"/>
      <c r="ARK122" s="91"/>
      <c r="ARL122" s="119"/>
      <c r="ARM122" s="91"/>
      <c r="ARN122" s="119"/>
      <c r="ARO122" s="91"/>
      <c r="ARP122" s="119"/>
      <c r="ARQ122" s="91"/>
      <c r="ARR122" s="119"/>
      <c r="ARS122" s="91"/>
      <c r="ART122" s="119"/>
      <c r="ARU122" s="91"/>
      <c r="ARV122" s="119"/>
      <c r="ARW122" s="91"/>
      <c r="ARX122" s="119"/>
      <c r="ARY122" s="91"/>
      <c r="ARZ122" s="119"/>
      <c r="ASA122" s="91"/>
      <c r="ASB122" s="119"/>
      <c r="ASC122" s="91"/>
      <c r="ASD122" s="119"/>
      <c r="ASE122" s="91"/>
      <c r="ASF122" s="119"/>
      <c r="ASG122" s="91"/>
      <c r="ASH122" s="119"/>
      <c r="ASI122" s="91"/>
      <c r="ASJ122" s="119"/>
      <c r="ASK122" s="91"/>
      <c r="ASL122" s="119"/>
      <c r="ASM122" s="91"/>
      <c r="ASN122" s="119"/>
      <c r="ASO122" s="91"/>
      <c r="ASP122" s="119"/>
      <c r="ASQ122" s="91"/>
      <c r="ASR122" s="119"/>
      <c r="ASS122" s="91"/>
      <c r="AST122" s="119"/>
      <c r="ASU122" s="91"/>
      <c r="ASV122" s="119"/>
      <c r="ASW122" s="91"/>
      <c r="ASX122" s="119"/>
      <c r="ASY122" s="91"/>
      <c r="ASZ122" s="119"/>
      <c r="ATA122" s="91"/>
      <c r="ATB122" s="119"/>
      <c r="ATC122" s="91"/>
      <c r="ATD122" s="119"/>
      <c r="ATE122" s="91"/>
      <c r="ATF122" s="119"/>
      <c r="ATG122" s="91"/>
      <c r="ATH122" s="119"/>
      <c r="ATI122" s="91"/>
      <c r="ATJ122" s="119"/>
      <c r="ATK122" s="91"/>
      <c r="ATL122" s="119"/>
      <c r="ATM122" s="91"/>
      <c r="ATN122" s="119"/>
      <c r="ATO122" s="91"/>
      <c r="ATP122" s="119"/>
      <c r="ATQ122" s="91"/>
      <c r="ATR122" s="119"/>
      <c r="ATS122" s="91"/>
      <c r="ATT122" s="119"/>
      <c r="ATU122" s="91"/>
      <c r="ATV122" s="119"/>
      <c r="ATW122" s="91"/>
      <c r="ATX122" s="119"/>
      <c r="ATY122" s="91"/>
      <c r="ATZ122" s="119"/>
      <c r="AUA122" s="91"/>
      <c r="AUB122" s="119"/>
      <c r="AUC122" s="91"/>
      <c r="AUD122" s="119"/>
      <c r="AUE122" s="91"/>
      <c r="AUF122" s="119"/>
      <c r="AUG122" s="91"/>
      <c r="AUH122" s="119"/>
      <c r="AUI122" s="91"/>
      <c r="AUJ122" s="119"/>
      <c r="AUK122" s="91"/>
      <c r="AUL122" s="119"/>
      <c r="AUM122" s="91"/>
      <c r="AUN122" s="119"/>
      <c r="AUO122" s="91"/>
      <c r="AUP122" s="119"/>
      <c r="AUQ122" s="91"/>
      <c r="AUR122" s="119"/>
      <c r="AUS122" s="91"/>
      <c r="AUT122" s="119"/>
      <c r="AUU122" s="91"/>
      <c r="AUV122" s="119"/>
      <c r="AUW122" s="91"/>
      <c r="AUX122" s="119"/>
      <c r="AUY122" s="91"/>
      <c r="AUZ122" s="119"/>
      <c r="AVA122" s="91"/>
      <c r="AVB122" s="119"/>
      <c r="AVC122" s="91"/>
      <c r="AVD122" s="119"/>
      <c r="AVE122" s="91"/>
      <c r="AVF122" s="119"/>
      <c r="AVG122" s="91"/>
      <c r="AVH122" s="119"/>
      <c r="AVI122" s="91"/>
      <c r="AVJ122" s="119"/>
      <c r="AVK122" s="91"/>
      <c r="AVL122" s="119"/>
      <c r="AVM122" s="91"/>
      <c r="AVN122" s="119"/>
      <c r="AVO122" s="91"/>
      <c r="AVP122" s="119"/>
      <c r="AVQ122" s="91"/>
      <c r="AVR122" s="119"/>
      <c r="AVS122" s="91"/>
      <c r="AVT122" s="119"/>
      <c r="AVU122" s="91"/>
      <c r="AVV122" s="119"/>
      <c r="AVW122" s="91"/>
      <c r="AVX122" s="119"/>
      <c r="AVY122" s="91"/>
      <c r="AVZ122" s="119"/>
      <c r="AWA122" s="91"/>
      <c r="AWB122" s="119"/>
      <c r="AWC122" s="91"/>
      <c r="AWD122" s="119"/>
      <c r="AWE122" s="91"/>
      <c r="AWF122" s="119"/>
      <c r="AWG122" s="91"/>
      <c r="AWH122" s="119"/>
      <c r="AWI122" s="91"/>
      <c r="AWJ122" s="119"/>
      <c r="AWK122" s="91"/>
      <c r="AWL122" s="119"/>
      <c r="AWM122" s="91"/>
      <c r="AWN122" s="119"/>
      <c r="AWO122" s="91"/>
      <c r="AWP122" s="119"/>
      <c r="AWQ122" s="91"/>
      <c r="AWR122" s="119"/>
      <c r="AWS122" s="91"/>
      <c r="AWT122" s="119"/>
      <c r="AWU122" s="91"/>
      <c r="AWV122" s="119"/>
      <c r="AWW122" s="91"/>
      <c r="AWX122" s="119"/>
      <c r="AWY122" s="91"/>
      <c r="AWZ122" s="119"/>
      <c r="AXA122" s="91"/>
      <c r="AXB122" s="119"/>
      <c r="AXC122" s="91"/>
      <c r="AXD122" s="119"/>
      <c r="AXE122" s="91"/>
      <c r="AXF122" s="119"/>
      <c r="AXG122" s="91"/>
      <c r="AXH122" s="119"/>
      <c r="AXI122" s="91"/>
      <c r="AXJ122" s="119"/>
      <c r="AXK122" s="91"/>
      <c r="AXL122" s="119"/>
      <c r="AXM122" s="91"/>
      <c r="AXN122" s="119"/>
      <c r="AXO122" s="91"/>
      <c r="AXP122" s="119"/>
      <c r="AXQ122" s="91"/>
      <c r="AXR122" s="119"/>
      <c r="AXS122" s="91"/>
      <c r="AXT122" s="119"/>
      <c r="AXU122" s="91"/>
      <c r="AXV122" s="119"/>
      <c r="AXW122" s="91"/>
      <c r="AXX122" s="119"/>
      <c r="AXY122" s="91"/>
      <c r="AXZ122" s="119"/>
      <c r="AYA122" s="91"/>
      <c r="AYB122" s="119"/>
      <c r="AYC122" s="91"/>
      <c r="AYD122" s="119"/>
      <c r="AYE122" s="91"/>
      <c r="AYF122" s="119"/>
      <c r="AYG122" s="91"/>
      <c r="AYH122" s="119"/>
      <c r="AYI122" s="91"/>
      <c r="AYJ122" s="119"/>
      <c r="AYK122" s="91"/>
      <c r="AYL122" s="119"/>
      <c r="AYM122" s="91"/>
      <c r="AYN122" s="119"/>
      <c r="AYO122" s="91"/>
      <c r="AYP122" s="119"/>
      <c r="AYQ122" s="91"/>
      <c r="AYR122" s="119"/>
      <c r="AYS122" s="91"/>
      <c r="AYT122" s="119"/>
      <c r="AYU122" s="91"/>
      <c r="AYV122" s="119"/>
      <c r="AYW122" s="91"/>
      <c r="AYX122" s="119"/>
      <c r="AYY122" s="91"/>
      <c r="AYZ122" s="119"/>
      <c r="AZA122" s="91"/>
      <c r="AZB122" s="119"/>
      <c r="AZC122" s="91"/>
      <c r="AZD122" s="119"/>
      <c r="AZE122" s="91"/>
      <c r="AZF122" s="119"/>
      <c r="AZG122" s="91"/>
      <c r="AZH122" s="119"/>
      <c r="AZI122" s="91"/>
      <c r="AZJ122" s="119"/>
      <c r="AZK122" s="91"/>
      <c r="AZL122" s="119"/>
      <c r="AZM122" s="91"/>
      <c r="AZN122" s="119"/>
      <c r="AZO122" s="91"/>
      <c r="AZP122" s="119"/>
      <c r="AZQ122" s="91"/>
      <c r="AZR122" s="119"/>
      <c r="AZS122" s="91"/>
      <c r="AZT122" s="119"/>
      <c r="AZU122" s="91"/>
      <c r="AZV122" s="119"/>
      <c r="AZW122" s="91"/>
      <c r="AZX122" s="119"/>
      <c r="AZY122" s="91"/>
      <c r="AZZ122" s="119"/>
      <c r="BAA122" s="91"/>
      <c r="BAB122" s="119"/>
      <c r="BAC122" s="91"/>
      <c r="BAD122" s="119"/>
      <c r="BAE122" s="91"/>
      <c r="BAF122" s="119"/>
      <c r="BAG122" s="91"/>
      <c r="BAH122" s="119"/>
      <c r="BAI122" s="91"/>
      <c r="BAJ122" s="119"/>
      <c r="BAK122" s="91"/>
      <c r="BAL122" s="119"/>
      <c r="BAM122" s="91"/>
      <c r="BAN122" s="119"/>
      <c r="BAO122" s="91"/>
      <c r="BAP122" s="119"/>
      <c r="BAQ122" s="91"/>
      <c r="BAR122" s="119"/>
      <c r="BAS122" s="91"/>
      <c r="BAT122" s="119"/>
      <c r="BAU122" s="91"/>
      <c r="BAV122" s="119"/>
      <c r="BAW122" s="91"/>
      <c r="BAX122" s="119"/>
      <c r="BAY122" s="91"/>
      <c r="BAZ122" s="119"/>
      <c r="BBA122" s="91"/>
      <c r="BBB122" s="119"/>
      <c r="BBC122" s="91"/>
      <c r="BBD122" s="119"/>
      <c r="BBE122" s="91"/>
      <c r="BBF122" s="119"/>
      <c r="BBG122" s="91"/>
      <c r="BBH122" s="119"/>
      <c r="BBI122" s="91"/>
      <c r="BBJ122" s="119"/>
      <c r="BBK122" s="91"/>
      <c r="BBL122" s="119"/>
      <c r="BBM122" s="91"/>
      <c r="BBN122" s="119"/>
      <c r="BBO122" s="91"/>
      <c r="BBP122" s="119"/>
      <c r="BBQ122" s="91"/>
      <c r="BBR122" s="119"/>
      <c r="BBS122" s="91"/>
      <c r="BBT122" s="119"/>
      <c r="BBU122" s="91"/>
      <c r="BBV122" s="119"/>
      <c r="BBW122" s="91"/>
      <c r="BBX122" s="119"/>
      <c r="BBY122" s="91"/>
      <c r="BBZ122" s="119"/>
      <c r="BCA122" s="91"/>
      <c r="BCB122" s="119"/>
      <c r="BCC122" s="91"/>
      <c r="BCD122" s="119"/>
      <c r="BCE122" s="91"/>
      <c r="BCF122" s="119"/>
      <c r="BCG122" s="91"/>
      <c r="BCH122" s="119"/>
      <c r="BCI122" s="91"/>
      <c r="BCJ122" s="119"/>
      <c r="BCK122" s="91"/>
      <c r="BCL122" s="119"/>
      <c r="BCM122" s="91"/>
      <c r="BCN122" s="119"/>
      <c r="BCO122" s="91"/>
      <c r="BCP122" s="119"/>
      <c r="BCQ122" s="91"/>
      <c r="BCR122" s="119"/>
      <c r="BCS122" s="91"/>
      <c r="BCT122" s="119"/>
      <c r="BCU122" s="91"/>
      <c r="BCV122" s="119"/>
      <c r="BCW122" s="91"/>
      <c r="BCX122" s="119"/>
      <c r="BCY122" s="91"/>
      <c r="BCZ122" s="119"/>
      <c r="BDA122" s="91"/>
      <c r="BDB122" s="119"/>
      <c r="BDC122" s="91"/>
      <c r="BDD122" s="119"/>
      <c r="BDE122" s="91"/>
      <c r="BDF122" s="119"/>
      <c r="BDG122" s="91"/>
      <c r="BDH122" s="119"/>
      <c r="BDI122" s="91"/>
      <c r="BDJ122" s="119"/>
      <c r="BDK122" s="91"/>
      <c r="BDL122" s="119"/>
      <c r="BDM122" s="91"/>
      <c r="BDN122" s="119"/>
      <c r="BDO122" s="91"/>
      <c r="BDP122" s="119"/>
      <c r="BDQ122" s="91"/>
      <c r="BDR122" s="119"/>
      <c r="BDS122" s="91"/>
      <c r="BDT122" s="119"/>
      <c r="BDU122" s="91"/>
      <c r="BDV122" s="119"/>
      <c r="BDW122" s="91"/>
      <c r="BDX122" s="119"/>
      <c r="BDY122" s="91"/>
      <c r="BDZ122" s="119"/>
      <c r="BEA122" s="91"/>
      <c r="BEB122" s="119"/>
      <c r="BEC122" s="91"/>
      <c r="BED122" s="119"/>
      <c r="BEE122" s="91"/>
      <c r="BEF122" s="119"/>
      <c r="BEG122" s="91"/>
      <c r="BEH122" s="119"/>
      <c r="BEI122" s="91"/>
      <c r="BEJ122" s="119"/>
      <c r="BEK122" s="91"/>
      <c r="BEL122" s="119"/>
      <c r="BEM122" s="91"/>
      <c r="BEN122" s="119"/>
      <c r="BEO122" s="91"/>
      <c r="BEP122" s="119"/>
      <c r="BEQ122" s="91"/>
      <c r="BER122" s="119"/>
      <c r="BES122" s="91"/>
      <c r="BET122" s="119"/>
      <c r="BEU122" s="91"/>
      <c r="BEV122" s="119"/>
      <c r="BEW122" s="91"/>
      <c r="BEX122" s="119"/>
      <c r="BEY122" s="91"/>
      <c r="BEZ122" s="119"/>
      <c r="BFA122" s="91"/>
      <c r="BFB122" s="119"/>
      <c r="BFC122" s="91"/>
      <c r="BFD122" s="119"/>
      <c r="BFE122" s="91"/>
      <c r="BFF122" s="119"/>
      <c r="BFG122" s="91"/>
      <c r="BFH122" s="119"/>
      <c r="BFI122" s="91"/>
      <c r="BFJ122" s="119"/>
      <c r="BFK122" s="91"/>
      <c r="BFL122" s="119"/>
      <c r="BFM122" s="91"/>
      <c r="BFN122" s="119"/>
      <c r="BFO122" s="91"/>
      <c r="BFP122" s="119"/>
      <c r="BFQ122" s="91"/>
      <c r="BFR122" s="119"/>
      <c r="BFS122" s="91"/>
      <c r="BFT122" s="119"/>
      <c r="BFU122" s="91"/>
      <c r="BFV122" s="119"/>
      <c r="BFW122" s="91"/>
      <c r="BFX122" s="119"/>
      <c r="BFY122" s="91"/>
      <c r="BFZ122" s="119"/>
      <c r="BGA122" s="91"/>
      <c r="BGB122" s="119"/>
      <c r="BGC122" s="91"/>
      <c r="BGD122" s="119"/>
      <c r="BGE122" s="91"/>
      <c r="BGF122" s="119"/>
      <c r="BGG122" s="91"/>
      <c r="BGH122" s="119"/>
      <c r="BGI122" s="91"/>
      <c r="BGJ122" s="119"/>
      <c r="BGK122" s="91"/>
      <c r="BGL122" s="119"/>
      <c r="BGM122" s="91"/>
      <c r="BGN122" s="119"/>
      <c r="BGO122" s="91"/>
      <c r="BGP122" s="119"/>
      <c r="BGQ122" s="91"/>
      <c r="BGR122" s="119"/>
      <c r="BGS122" s="91"/>
      <c r="BGT122" s="119"/>
      <c r="BGU122" s="91"/>
      <c r="BGV122" s="119"/>
      <c r="BGW122" s="91"/>
      <c r="BGX122" s="119"/>
      <c r="BGY122" s="91"/>
      <c r="BGZ122" s="119"/>
      <c r="BHA122" s="91"/>
      <c r="BHB122" s="119"/>
      <c r="BHC122" s="91"/>
      <c r="BHD122" s="119"/>
      <c r="BHE122" s="91"/>
      <c r="BHF122" s="119"/>
      <c r="BHG122" s="91"/>
      <c r="BHH122" s="119"/>
      <c r="BHI122" s="91"/>
      <c r="BHJ122" s="119"/>
      <c r="BHK122" s="91"/>
      <c r="BHL122" s="119"/>
      <c r="BHM122" s="91"/>
      <c r="BHN122" s="119"/>
      <c r="BHO122" s="91"/>
      <c r="BHP122" s="119"/>
      <c r="BHQ122" s="91"/>
      <c r="BHR122" s="119"/>
      <c r="BHS122" s="91"/>
      <c r="BHT122" s="119"/>
      <c r="BHU122" s="91"/>
      <c r="BHV122" s="119"/>
      <c r="BHW122" s="91"/>
      <c r="BHX122" s="119"/>
      <c r="BHY122" s="91"/>
      <c r="BHZ122" s="119"/>
      <c r="BIA122" s="91"/>
      <c r="BIB122" s="119"/>
      <c r="BIC122" s="91"/>
      <c r="BID122" s="119"/>
      <c r="BIE122" s="91"/>
      <c r="BIF122" s="119"/>
      <c r="BIG122" s="91"/>
      <c r="BIH122" s="119"/>
      <c r="BII122" s="91"/>
      <c r="BIJ122" s="119"/>
      <c r="BIK122" s="91"/>
      <c r="BIL122" s="119"/>
      <c r="BIM122" s="91"/>
      <c r="BIN122" s="119"/>
      <c r="BIO122" s="91"/>
      <c r="BIP122" s="119"/>
      <c r="BIQ122" s="91"/>
      <c r="BIR122" s="119"/>
      <c r="BIS122" s="91"/>
      <c r="BIT122" s="119"/>
      <c r="BIU122" s="91"/>
      <c r="BIV122" s="119"/>
      <c r="BIW122" s="91"/>
      <c r="BIX122" s="119"/>
      <c r="BIY122" s="91"/>
      <c r="BIZ122" s="119"/>
      <c r="BJA122" s="91"/>
      <c r="BJB122" s="119"/>
      <c r="BJC122" s="91"/>
      <c r="BJD122" s="119"/>
      <c r="BJE122" s="91"/>
      <c r="BJF122" s="119"/>
      <c r="BJG122" s="91"/>
      <c r="BJH122" s="119"/>
      <c r="BJI122" s="91"/>
      <c r="BJJ122" s="119"/>
      <c r="BJK122" s="91"/>
      <c r="BJL122" s="119"/>
      <c r="BJM122" s="91"/>
      <c r="BJN122" s="119"/>
      <c r="BJO122" s="91"/>
      <c r="BJP122" s="119"/>
      <c r="BJQ122" s="91"/>
      <c r="BJR122" s="119"/>
      <c r="BJS122" s="91"/>
      <c r="BJT122" s="119"/>
      <c r="BJU122" s="91"/>
      <c r="BJV122" s="119"/>
      <c r="BJW122" s="91"/>
      <c r="BJX122" s="119"/>
      <c r="BJY122" s="91"/>
      <c r="BJZ122" s="119"/>
      <c r="BKA122" s="91"/>
      <c r="BKB122" s="119"/>
      <c r="BKC122" s="91"/>
      <c r="BKD122" s="119"/>
      <c r="BKE122" s="91"/>
      <c r="BKF122" s="119"/>
      <c r="BKG122" s="91"/>
      <c r="BKH122" s="119"/>
      <c r="BKI122" s="91"/>
      <c r="BKJ122" s="119"/>
      <c r="BKK122" s="91"/>
      <c r="BKL122" s="119"/>
      <c r="BKM122" s="91"/>
      <c r="BKN122" s="119"/>
      <c r="BKO122" s="91"/>
      <c r="BKP122" s="119"/>
      <c r="BKQ122" s="91"/>
      <c r="BKR122" s="119"/>
      <c r="BKS122" s="91"/>
      <c r="BKT122" s="119"/>
      <c r="BKU122" s="91"/>
      <c r="BKV122" s="119"/>
      <c r="BKW122" s="91"/>
      <c r="BKX122" s="119"/>
      <c r="BKY122" s="91"/>
      <c r="BKZ122" s="119"/>
      <c r="BLA122" s="91"/>
      <c r="BLB122" s="119"/>
      <c r="BLC122" s="91"/>
      <c r="BLD122" s="119"/>
      <c r="BLE122" s="91"/>
      <c r="BLF122" s="119"/>
      <c r="BLG122" s="91"/>
      <c r="BLH122" s="119"/>
      <c r="BLI122" s="91"/>
      <c r="BLJ122" s="119"/>
      <c r="BLK122" s="91"/>
      <c r="BLL122" s="119"/>
      <c r="BLM122" s="91"/>
      <c r="BLN122" s="119"/>
      <c r="BLO122" s="91"/>
      <c r="BLP122" s="119"/>
      <c r="BLQ122" s="91"/>
      <c r="BLR122" s="119"/>
      <c r="BLS122" s="91"/>
      <c r="BLT122" s="119"/>
      <c r="BLU122" s="91"/>
      <c r="BLV122" s="119"/>
      <c r="BLW122" s="91"/>
      <c r="BLX122" s="119"/>
      <c r="BLY122" s="91"/>
      <c r="BLZ122" s="119"/>
      <c r="BMA122" s="91"/>
      <c r="BMB122" s="119"/>
      <c r="BMC122" s="91"/>
      <c r="BMD122" s="119"/>
      <c r="BME122" s="91"/>
      <c r="BMF122" s="119"/>
      <c r="BMG122" s="91"/>
      <c r="BMH122" s="119"/>
      <c r="BMI122" s="91"/>
      <c r="BMJ122" s="119"/>
      <c r="BMK122" s="91"/>
      <c r="BML122" s="119"/>
      <c r="BMM122" s="91"/>
      <c r="BMN122" s="119"/>
      <c r="BMO122" s="91"/>
      <c r="BMP122" s="119"/>
      <c r="BMQ122" s="91"/>
      <c r="BMR122" s="119"/>
      <c r="BMS122" s="91"/>
      <c r="BMT122" s="119"/>
      <c r="BMU122" s="91"/>
      <c r="BMV122" s="119"/>
      <c r="BMW122" s="91"/>
      <c r="BMX122" s="119"/>
      <c r="BMY122" s="91"/>
      <c r="BMZ122" s="119"/>
      <c r="BNA122" s="91"/>
      <c r="BNB122" s="119"/>
      <c r="BNC122" s="91"/>
      <c r="BND122" s="119"/>
      <c r="BNE122" s="91"/>
      <c r="BNF122" s="119"/>
      <c r="BNG122" s="91"/>
      <c r="BNH122" s="119"/>
      <c r="BNI122" s="91"/>
      <c r="BNJ122" s="119"/>
      <c r="BNK122" s="91"/>
      <c r="BNL122" s="119"/>
      <c r="BNM122" s="91"/>
      <c r="BNN122" s="119"/>
      <c r="BNO122" s="91"/>
      <c r="BNP122" s="119"/>
      <c r="BNQ122" s="91"/>
      <c r="BNR122" s="119"/>
      <c r="BNS122" s="91"/>
      <c r="BNT122" s="119"/>
      <c r="BNU122" s="91"/>
      <c r="BNV122" s="119"/>
      <c r="BNW122" s="91"/>
      <c r="BNX122" s="119"/>
      <c r="BNY122" s="91"/>
      <c r="BNZ122" s="119"/>
      <c r="BOA122" s="91"/>
      <c r="BOB122" s="119"/>
      <c r="BOC122" s="91"/>
      <c r="BOD122" s="119"/>
      <c r="BOE122" s="91"/>
      <c r="BOF122" s="119"/>
      <c r="BOG122" s="91"/>
      <c r="BOH122" s="119"/>
      <c r="BOI122" s="91"/>
      <c r="BOJ122" s="119"/>
      <c r="BOK122" s="91"/>
      <c r="BOL122" s="119"/>
      <c r="BOM122" s="91"/>
      <c r="BON122" s="119"/>
      <c r="BOO122" s="91"/>
      <c r="BOP122" s="119"/>
      <c r="BOQ122" s="91"/>
      <c r="BOR122" s="119"/>
      <c r="BOS122" s="91"/>
      <c r="BOT122" s="119"/>
      <c r="BOU122" s="91"/>
      <c r="BOV122" s="119"/>
      <c r="BOW122" s="91"/>
      <c r="BOX122" s="119"/>
      <c r="BOY122" s="91"/>
      <c r="BOZ122" s="119"/>
      <c r="BPA122" s="91"/>
      <c r="BPB122" s="119"/>
      <c r="BPC122" s="91"/>
      <c r="BPD122" s="119"/>
      <c r="BPE122" s="91"/>
      <c r="BPF122" s="119"/>
      <c r="BPG122" s="91"/>
      <c r="BPH122" s="119"/>
      <c r="BPI122" s="91"/>
      <c r="BPJ122" s="119"/>
      <c r="BPK122" s="91"/>
      <c r="BPL122" s="119"/>
      <c r="BPM122" s="91"/>
      <c r="BPN122" s="119"/>
      <c r="BPO122" s="91"/>
      <c r="BPP122" s="119"/>
      <c r="BPQ122" s="91"/>
      <c r="BPR122" s="119"/>
      <c r="BPS122" s="91"/>
      <c r="BPT122" s="119"/>
      <c r="BPU122" s="91"/>
      <c r="BPV122" s="119"/>
      <c r="BPW122" s="91"/>
      <c r="BPX122" s="119"/>
      <c r="BPY122" s="91"/>
      <c r="BPZ122" s="119"/>
      <c r="BQA122" s="91"/>
      <c r="BQB122" s="119"/>
      <c r="BQC122" s="91"/>
      <c r="BQD122" s="119"/>
      <c r="BQE122" s="91"/>
      <c r="BQF122" s="119"/>
      <c r="BQG122" s="91"/>
      <c r="BQH122" s="119"/>
      <c r="BQI122" s="91"/>
      <c r="BQJ122" s="119"/>
      <c r="BQK122" s="91"/>
      <c r="BQL122" s="119"/>
      <c r="BQM122" s="91"/>
      <c r="BQN122" s="119"/>
      <c r="BQO122" s="91"/>
      <c r="BQP122" s="119"/>
      <c r="BQQ122" s="91"/>
      <c r="BQR122" s="119"/>
      <c r="BQS122" s="91"/>
      <c r="BQT122" s="119"/>
      <c r="BQU122" s="91"/>
      <c r="BQV122" s="119"/>
      <c r="BQW122" s="91"/>
      <c r="BQX122" s="119"/>
      <c r="BQY122" s="91"/>
      <c r="BQZ122" s="119"/>
      <c r="BRA122" s="91"/>
      <c r="BRB122" s="119"/>
      <c r="BRC122" s="91"/>
      <c r="BRD122" s="119"/>
      <c r="BRE122" s="91"/>
      <c r="BRF122" s="119"/>
      <c r="BRG122" s="91"/>
      <c r="BRH122" s="119"/>
      <c r="BRI122" s="91"/>
      <c r="BRJ122" s="119"/>
      <c r="BRK122" s="91"/>
      <c r="BRL122" s="119"/>
      <c r="BRM122" s="91"/>
      <c r="BRN122" s="119"/>
      <c r="BRO122" s="91"/>
      <c r="BRP122" s="119"/>
      <c r="BRQ122" s="91"/>
      <c r="BRR122" s="119"/>
      <c r="BRS122" s="91"/>
      <c r="BRT122" s="119"/>
      <c r="BRU122" s="91"/>
      <c r="BRV122" s="119"/>
      <c r="BRW122" s="91"/>
      <c r="BRX122" s="119"/>
      <c r="BRY122" s="91"/>
      <c r="BRZ122" s="119"/>
      <c r="BSA122" s="91"/>
      <c r="BSB122" s="119"/>
      <c r="BSC122" s="91"/>
      <c r="BSD122" s="119"/>
      <c r="BSE122" s="91"/>
      <c r="BSF122" s="119"/>
      <c r="BSG122" s="91"/>
      <c r="BSH122" s="119"/>
      <c r="BSI122" s="91"/>
      <c r="BSJ122" s="119"/>
      <c r="BSK122" s="91"/>
      <c r="BSL122" s="119"/>
      <c r="BSM122" s="91"/>
      <c r="BSN122" s="119"/>
      <c r="BSO122" s="91"/>
      <c r="BSP122" s="119"/>
      <c r="BSQ122" s="91"/>
      <c r="BSR122" s="119"/>
      <c r="BSS122" s="91"/>
      <c r="BST122" s="119"/>
      <c r="BSU122" s="91"/>
      <c r="BSV122" s="119"/>
      <c r="BSW122" s="91"/>
      <c r="BSX122" s="119"/>
      <c r="BSY122" s="91"/>
      <c r="BSZ122" s="119"/>
      <c r="BTA122" s="91"/>
      <c r="BTB122" s="119"/>
      <c r="BTC122" s="91"/>
      <c r="BTD122" s="119"/>
      <c r="BTE122" s="91"/>
      <c r="BTF122" s="119"/>
      <c r="BTG122" s="91"/>
      <c r="BTH122" s="119"/>
      <c r="BTI122" s="91"/>
      <c r="BTJ122" s="119"/>
      <c r="BTK122" s="91"/>
      <c r="BTL122" s="119"/>
      <c r="BTM122" s="91"/>
      <c r="BTN122" s="119"/>
      <c r="BTO122" s="91"/>
      <c r="BTP122" s="119"/>
      <c r="BTQ122" s="91"/>
      <c r="BTR122" s="119"/>
      <c r="BTS122" s="91"/>
      <c r="BTT122" s="119"/>
      <c r="BTU122" s="91"/>
      <c r="BTV122" s="119"/>
      <c r="BTW122" s="91"/>
      <c r="BTX122" s="119"/>
      <c r="BTY122" s="91"/>
      <c r="BTZ122" s="119"/>
      <c r="BUA122" s="91"/>
      <c r="BUB122" s="119"/>
      <c r="BUC122" s="91"/>
      <c r="BUD122" s="119"/>
      <c r="BUE122" s="91"/>
      <c r="BUF122" s="119"/>
      <c r="BUG122" s="91"/>
      <c r="BUH122" s="119"/>
      <c r="BUI122" s="91"/>
      <c r="BUJ122" s="119"/>
      <c r="BUK122" s="91"/>
      <c r="BUL122" s="119"/>
      <c r="BUM122" s="91"/>
      <c r="BUN122" s="119"/>
      <c r="BUO122" s="91"/>
      <c r="BUP122" s="119"/>
      <c r="BUQ122" s="91"/>
      <c r="BUR122" s="119"/>
      <c r="BUS122" s="91"/>
      <c r="BUT122" s="119"/>
      <c r="BUU122" s="91"/>
      <c r="BUV122" s="119"/>
      <c r="BUW122" s="91"/>
      <c r="BUX122" s="119"/>
      <c r="BUY122" s="91"/>
      <c r="BUZ122" s="119"/>
      <c r="BVA122" s="91"/>
      <c r="BVB122" s="119"/>
      <c r="BVC122" s="91"/>
      <c r="BVD122" s="119"/>
      <c r="BVE122" s="91"/>
      <c r="BVF122" s="119"/>
      <c r="BVG122" s="91"/>
      <c r="BVH122" s="119"/>
      <c r="BVI122" s="91"/>
      <c r="BVJ122" s="119"/>
      <c r="BVK122" s="91"/>
      <c r="BVL122" s="119"/>
      <c r="BVM122" s="91"/>
      <c r="BVN122" s="119"/>
      <c r="BVO122" s="91"/>
      <c r="BVP122" s="119"/>
      <c r="BVQ122" s="91"/>
      <c r="BVR122" s="119"/>
      <c r="BVS122" s="91"/>
      <c r="BVT122" s="119"/>
      <c r="BVU122" s="91"/>
      <c r="BVV122" s="119"/>
      <c r="BVW122" s="91"/>
      <c r="BVX122" s="119"/>
      <c r="BVY122" s="91"/>
      <c r="BVZ122" s="119"/>
      <c r="BWA122" s="91"/>
      <c r="BWB122" s="119"/>
      <c r="BWC122" s="91"/>
      <c r="BWD122" s="119"/>
      <c r="BWE122" s="91"/>
      <c r="BWF122" s="119"/>
      <c r="BWG122" s="91"/>
      <c r="BWH122" s="119"/>
      <c r="BWI122" s="91"/>
      <c r="BWJ122" s="119"/>
      <c r="BWK122" s="91"/>
      <c r="BWL122" s="119"/>
      <c r="BWM122" s="91"/>
      <c r="BWN122" s="119"/>
      <c r="BWO122" s="91"/>
      <c r="BWP122" s="119"/>
      <c r="BWQ122" s="91"/>
      <c r="BWR122" s="119"/>
      <c r="BWS122" s="91"/>
      <c r="BWT122" s="119"/>
      <c r="BWU122" s="91"/>
      <c r="BWV122" s="119"/>
      <c r="BWW122" s="91"/>
      <c r="BWX122" s="119"/>
      <c r="BWY122" s="91"/>
      <c r="BWZ122" s="119"/>
      <c r="BXA122" s="91"/>
      <c r="BXB122" s="119"/>
      <c r="BXC122" s="91"/>
      <c r="BXD122" s="119"/>
      <c r="BXE122" s="91"/>
      <c r="BXF122" s="119"/>
      <c r="BXG122" s="91"/>
      <c r="BXH122" s="119"/>
      <c r="BXI122" s="91"/>
      <c r="BXJ122" s="119"/>
      <c r="BXK122" s="91"/>
      <c r="BXL122" s="119"/>
      <c r="BXM122" s="91"/>
      <c r="BXN122" s="119"/>
      <c r="BXO122" s="91"/>
      <c r="BXP122" s="119"/>
      <c r="BXQ122" s="91"/>
      <c r="BXR122" s="119"/>
      <c r="BXS122" s="91"/>
      <c r="BXT122" s="119"/>
      <c r="BXU122" s="91"/>
      <c r="BXV122" s="119"/>
      <c r="BXW122" s="91"/>
      <c r="BXX122" s="119"/>
      <c r="BXY122" s="91"/>
      <c r="BXZ122" s="119"/>
      <c r="BYA122" s="91"/>
      <c r="BYB122" s="119"/>
      <c r="BYC122" s="91"/>
      <c r="BYD122" s="119"/>
      <c r="BYE122" s="91"/>
      <c r="BYF122" s="119"/>
      <c r="BYG122" s="91"/>
      <c r="BYH122" s="119"/>
      <c r="BYI122" s="91"/>
      <c r="BYJ122" s="119"/>
      <c r="BYK122" s="91"/>
      <c r="BYL122" s="119"/>
      <c r="BYM122" s="91"/>
      <c r="BYN122" s="119"/>
      <c r="BYO122" s="91"/>
      <c r="BYP122" s="119"/>
      <c r="BYQ122" s="91"/>
      <c r="BYR122" s="119"/>
      <c r="BYS122" s="91"/>
      <c r="BYT122" s="119"/>
      <c r="BYU122" s="91"/>
      <c r="BYV122" s="119"/>
      <c r="BYW122" s="91"/>
      <c r="BYX122" s="119"/>
      <c r="BYY122" s="91"/>
      <c r="BYZ122" s="119"/>
      <c r="BZA122" s="91"/>
      <c r="BZB122" s="119"/>
      <c r="BZC122" s="91"/>
      <c r="BZD122" s="119"/>
      <c r="BZE122" s="91"/>
      <c r="BZF122" s="119"/>
      <c r="BZG122" s="91"/>
      <c r="BZH122" s="119"/>
      <c r="BZI122" s="91"/>
      <c r="BZJ122" s="119"/>
      <c r="BZK122" s="91"/>
      <c r="BZL122" s="119"/>
      <c r="BZM122" s="91"/>
      <c r="BZN122" s="119"/>
      <c r="BZO122" s="91"/>
      <c r="BZP122" s="119"/>
      <c r="BZQ122" s="91"/>
      <c r="BZR122" s="119"/>
      <c r="BZS122" s="91"/>
      <c r="BZT122" s="119"/>
      <c r="BZU122" s="91"/>
      <c r="BZV122" s="119"/>
      <c r="BZW122" s="91"/>
      <c r="BZX122" s="119"/>
      <c r="BZY122" s="91"/>
      <c r="BZZ122" s="119"/>
      <c r="CAA122" s="91"/>
      <c r="CAB122" s="119"/>
      <c r="CAC122" s="91"/>
      <c r="CAD122" s="119"/>
      <c r="CAE122" s="91"/>
      <c r="CAF122" s="119"/>
      <c r="CAG122" s="91"/>
      <c r="CAH122" s="119"/>
      <c r="CAI122" s="91"/>
      <c r="CAJ122" s="119"/>
      <c r="CAK122" s="91"/>
      <c r="CAL122" s="119"/>
      <c r="CAM122" s="91"/>
      <c r="CAN122" s="119"/>
      <c r="CAO122" s="91"/>
      <c r="CAP122" s="119"/>
      <c r="CAQ122" s="91"/>
      <c r="CAR122" s="119"/>
      <c r="CAS122" s="91"/>
      <c r="CAT122" s="119"/>
      <c r="CAU122" s="91"/>
      <c r="CAV122" s="119"/>
      <c r="CAW122" s="91"/>
      <c r="CAX122" s="119"/>
      <c r="CAY122" s="91"/>
      <c r="CAZ122" s="119"/>
      <c r="CBA122" s="91"/>
      <c r="CBB122" s="119"/>
      <c r="CBC122" s="91"/>
      <c r="CBD122" s="119"/>
      <c r="CBE122" s="91"/>
      <c r="CBF122" s="119"/>
      <c r="CBG122" s="91"/>
      <c r="CBH122" s="119"/>
      <c r="CBI122" s="91"/>
      <c r="CBJ122" s="119"/>
      <c r="CBK122" s="91"/>
      <c r="CBL122" s="119"/>
      <c r="CBM122" s="91"/>
      <c r="CBN122" s="119"/>
      <c r="CBO122" s="91"/>
      <c r="CBP122" s="119"/>
      <c r="CBQ122" s="91"/>
      <c r="CBR122" s="119"/>
      <c r="CBS122" s="91"/>
      <c r="CBT122" s="119"/>
      <c r="CBU122" s="91"/>
      <c r="CBV122" s="119"/>
      <c r="CBW122" s="91"/>
      <c r="CBX122" s="119"/>
      <c r="CBY122" s="91"/>
      <c r="CBZ122" s="119"/>
      <c r="CCA122" s="91"/>
      <c r="CCB122" s="119"/>
      <c r="CCC122" s="91"/>
      <c r="CCD122" s="119"/>
      <c r="CCE122" s="91"/>
      <c r="CCF122" s="119"/>
      <c r="CCG122" s="91"/>
      <c r="CCH122" s="119"/>
      <c r="CCI122" s="91"/>
      <c r="CCJ122" s="119"/>
      <c r="CCK122" s="91"/>
      <c r="CCL122" s="119"/>
      <c r="CCM122" s="91"/>
      <c r="CCN122" s="119"/>
      <c r="CCO122" s="91"/>
      <c r="CCP122" s="119"/>
      <c r="CCQ122" s="91"/>
      <c r="CCR122" s="119"/>
      <c r="CCS122" s="91"/>
      <c r="CCT122" s="119"/>
      <c r="CCU122" s="91"/>
      <c r="CCV122" s="119"/>
      <c r="CCW122" s="91"/>
      <c r="CCX122" s="119"/>
      <c r="CCY122" s="91"/>
      <c r="CCZ122" s="119"/>
      <c r="CDA122" s="91"/>
      <c r="CDB122" s="119"/>
      <c r="CDC122" s="91"/>
      <c r="CDD122" s="119"/>
      <c r="CDE122" s="91"/>
      <c r="CDF122" s="119"/>
      <c r="CDG122" s="91"/>
      <c r="CDH122" s="119"/>
      <c r="CDI122" s="91"/>
      <c r="CDJ122" s="119"/>
      <c r="CDK122" s="91"/>
      <c r="CDL122" s="119"/>
      <c r="CDM122" s="91"/>
      <c r="CDN122" s="119"/>
      <c r="CDO122" s="91"/>
      <c r="CDP122" s="119"/>
      <c r="CDQ122" s="91"/>
      <c r="CDR122" s="119"/>
      <c r="CDS122" s="91"/>
      <c r="CDT122" s="119"/>
      <c r="CDU122" s="91"/>
      <c r="CDV122" s="119"/>
      <c r="CDW122" s="91"/>
      <c r="CDX122" s="119"/>
      <c r="CDY122" s="91"/>
      <c r="CDZ122" s="119"/>
      <c r="CEA122" s="91"/>
      <c r="CEB122" s="119"/>
      <c r="CEC122" s="91"/>
      <c r="CED122" s="119"/>
      <c r="CEE122" s="91"/>
      <c r="CEF122" s="119"/>
      <c r="CEG122" s="91"/>
      <c r="CEH122" s="119"/>
      <c r="CEI122" s="91"/>
      <c r="CEJ122" s="119"/>
      <c r="CEK122" s="91"/>
      <c r="CEL122" s="119"/>
      <c r="CEM122" s="91"/>
      <c r="CEN122" s="119"/>
      <c r="CEO122" s="91"/>
      <c r="CEP122" s="119"/>
      <c r="CEQ122" s="91"/>
      <c r="CER122" s="119"/>
      <c r="CES122" s="91"/>
      <c r="CET122" s="119"/>
      <c r="CEU122" s="91"/>
      <c r="CEV122" s="119"/>
      <c r="CEW122" s="91"/>
      <c r="CEX122" s="119"/>
      <c r="CEY122" s="91"/>
      <c r="CEZ122" s="119"/>
      <c r="CFA122" s="91"/>
      <c r="CFB122" s="119"/>
      <c r="CFC122" s="91"/>
      <c r="CFD122" s="119"/>
      <c r="CFE122" s="91"/>
      <c r="CFF122" s="119"/>
      <c r="CFG122" s="91"/>
      <c r="CFH122" s="119"/>
      <c r="CFI122" s="91"/>
      <c r="CFJ122" s="119"/>
      <c r="CFK122" s="91"/>
      <c r="CFL122" s="119"/>
      <c r="CFM122" s="91"/>
      <c r="CFN122" s="119"/>
      <c r="CFO122" s="91"/>
      <c r="CFP122" s="119"/>
      <c r="CFQ122" s="91"/>
      <c r="CFR122" s="119"/>
      <c r="CFS122" s="91"/>
      <c r="CFT122" s="119"/>
      <c r="CFU122" s="91"/>
      <c r="CFV122" s="119"/>
      <c r="CFW122" s="91"/>
      <c r="CFX122" s="119"/>
      <c r="CFY122" s="91"/>
      <c r="CFZ122" s="119"/>
      <c r="CGA122" s="91"/>
      <c r="CGB122" s="119"/>
      <c r="CGC122" s="91"/>
      <c r="CGD122" s="119"/>
      <c r="CGE122" s="91"/>
      <c r="CGF122" s="119"/>
      <c r="CGG122" s="91"/>
      <c r="CGH122" s="119"/>
      <c r="CGI122" s="91"/>
      <c r="CGJ122" s="119"/>
      <c r="CGK122" s="91"/>
      <c r="CGL122" s="119"/>
      <c r="CGM122" s="91"/>
      <c r="CGN122" s="119"/>
      <c r="CGO122" s="91"/>
      <c r="CGP122" s="119"/>
      <c r="CGQ122" s="91"/>
      <c r="CGR122" s="119"/>
      <c r="CGS122" s="91"/>
      <c r="CGT122" s="119"/>
      <c r="CGU122" s="91"/>
      <c r="CGV122" s="119"/>
      <c r="CGW122" s="91"/>
      <c r="CGX122" s="119"/>
      <c r="CGY122" s="91"/>
      <c r="CGZ122" s="119"/>
      <c r="CHA122" s="91"/>
      <c r="CHB122" s="119"/>
      <c r="CHC122" s="91"/>
      <c r="CHD122" s="119"/>
      <c r="CHE122" s="91"/>
      <c r="CHF122" s="119"/>
      <c r="CHG122" s="91"/>
      <c r="CHH122" s="119"/>
      <c r="CHI122" s="91"/>
      <c r="CHJ122" s="119"/>
      <c r="CHK122" s="91"/>
      <c r="CHL122" s="119"/>
      <c r="CHM122" s="91"/>
      <c r="CHN122" s="119"/>
      <c r="CHO122" s="91"/>
      <c r="CHP122" s="119"/>
      <c r="CHQ122" s="91"/>
      <c r="CHR122" s="119"/>
      <c r="CHS122" s="91"/>
      <c r="CHT122" s="119"/>
      <c r="CHU122" s="91"/>
      <c r="CHV122" s="119"/>
      <c r="CHW122" s="91"/>
      <c r="CHX122" s="119"/>
      <c r="CHY122" s="91"/>
      <c r="CHZ122" s="119"/>
      <c r="CIA122" s="91"/>
      <c r="CIB122" s="119"/>
      <c r="CIC122" s="91"/>
      <c r="CID122" s="119"/>
      <c r="CIE122" s="91"/>
      <c r="CIF122" s="119"/>
      <c r="CIG122" s="91"/>
      <c r="CIH122" s="119"/>
      <c r="CII122" s="91"/>
      <c r="CIJ122" s="119"/>
      <c r="CIK122" s="91"/>
      <c r="CIL122" s="119"/>
      <c r="CIM122" s="91"/>
      <c r="CIN122" s="119"/>
      <c r="CIO122" s="91"/>
      <c r="CIP122" s="119"/>
      <c r="CIQ122" s="91"/>
      <c r="CIR122" s="119"/>
      <c r="CIS122" s="91"/>
      <c r="CIT122" s="119"/>
      <c r="CIU122" s="91"/>
      <c r="CIV122" s="119"/>
      <c r="CIW122" s="91"/>
      <c r="CIX122" s="119"/>
      <c r="CIY122" s="91"/>
      <c r="CIZ122" s="119"/>
      <c r="CJA122" s="91"/>
      <c r="CJB122" s="119"/>
      <c r="CJC122" s="91"/>
      <c r="CJD122" s="119"/>
      <c r="CJE122" s="91"/>
      <c r="CJF122" s="119"/>
      <c r="CJG122" s="91"/>
      <c r="CJH122" s="119"/>
      <c r="CJI122" s="91"/>
      <c r="CJJ122" s="119"/>
      <c r="CJK122" s="91"/>
      <c r="CJL122" s="119"/>
      <c r="CJM122" s="91"/>
      <c r="CJN122" s="119"/>
      <c r="CJO122" s="91"/>
      <c r="CJP122" s="119"/>
      <c r="CJQ122" s="91"/>
      <c r="CJR122" s="119"/>
      <c r="CJS122" s="91"/>
      <c r="CJT122" s="119"/>
      <c r="CJU122" s="91"/>
      <c r="CJV122" s="119"/>
      <c r="CJW122" s="91"/>
      <c r="CJX122" s="119"/>
      <c r="CJY122" s="91"/>
      <c r="CJZ122" s="119"/>
      <c r="CKA122" s="91"/>
      <c r="CKB122" s="119"/>
      <c r="CKC122" s="91"/>
      <c r="CKD122" s="119"/>
      <c r="CKE122" s="91"/>
      <c r="CKF122" s="119"/>
      <c r="CKG122" s="91"/>
      <c r="CKH122" s="119"/>
      <c r="CKI122" s="91"/>
      <c r="CKJ122" s="119"/>
      <c r="CKK122" s="91"/>
      <c r="CKL122" s="119"/>
      <c r="CKM122" s="91"/>
      <c r="CKN122" s="119"/>
      <c r="CKO122" s="91"/>
      <c r="CKP122" s="119"/>
      <c r="CKQ122" s="91"/>
      <c r="CKR122" s="119"/>
      <c r="CKS122" s="91"/>
      <c r="CKT122" s="119"/>
      <c r="CKU122" s="91"/>
      <c r="CKV122" s="119"/>
      <c r="CKW122" s="91"/>
      <c r="CKX122" s="119"/>
      <c r="CKY122" s="91"/>
      <c r="CKZ122" s="119"/>
      <c r="CLA122" s="91"/>
      <c r="CLB122" s="119"/>
      <c r="CLC122" s="91"/>
      <c r="CLD122" s="119"/>
      <c r="CLE122" s="91"/>
      <c r="CLF122" s="119"/>
      <c r="CLG122" s="91"/>
      <c r="CLH122" s="119"/>
      <c r="CLI122" s="91"/>
      <c r="CLJ122" s="119"/>
      <c r="CLK122" s="91"/>
      <c r="CLL122" s="119"/>
      <c r="CLM122" s="91"/>
      <c r="CLN122" s="119"/>
      <c r="CLO122" s="91"/>
      <c r="CLP122" s="119"/>
      <c r="CLQ122" s="91"/>
      <c r="CLR122" s="119"/>
      <c r="CLS122" s="91"/>
      <c r="CLT122" s="119"/>
      <c r="CLU122" s="91"/>
      <c r="CLV122" s="119"/>
      <c r="CLW122" s="91"/>
      <c r="CLX122" s="119"/>
      <c r="CLY122" s="91"/>
      <c r="CLZ122" s="119"/>
      <c r="CMA122" s="91"/>
      <c r="CMB122" s="119"/>
      <c r="CMC122" s="91"/>
      <c r="CMD122" s="119"/>
      <c r="CME122" s="91"/>
      <c r="CMF122" s="119"/>
      <c r="CMG122" s="91"/>
      <c r="CMH122" s="119"/>
      <c r="CMI122" s="91"/>
      <c r="CMJ122" s="119"/>
      <c r="CMK122" s="91"/>
      <c r="CML122" s="119"/>
      <c r="CMM122" s="91"/>
      <c r="CMN122" s="119"/>
      <c r="CMO122" s="91"/>
      <c r="CMP122" s="119"/>
      <c r="CMQ122" s="91"/>
      <c r="CMR122" s="119"/>
      <c r="CMS122" s="91"/>
      <c r="CMT122" s="119"/>
      <c r="CMU122" s="91"/>
      <c r="CMV122" s="119"/>
      <c r="CMW122" s="91"/>
      <c r="CMX122" s="119"/>
      <c r="CMY122" s="91"/>
      <c r="CMZ122" s="119"/>
      <c r="CNA122" s="91"/>
      <c r="CNB122" s="119"/>
      <c r="CNC122" s="91"/>
      <c r="CND122" s="119"/>
      <c r="CNE122" s="91"/>
      <c r="CNF122" s="119"/>
      <c r="CNG122" s="91"/>
      <c r="CNH122" s="119"/>
      <c r="CNI122" s="91"/>
      <c r="CNJ122" s="119"/>
      <c r="CNK122" s="91"/>
      <c r="CNL122" s="119"/>
      <c r="CNM122" s="91"/>
      <c r="CNN122" s="119"/>
      <c r="CNO122" s="91"/>
      <c r="CNP122" s="119"/>
      <c r="CNQ122" s="91"/>
      <c r="CNR122" s="119"/>
      <c r="CNS122" s="91"/>
      <c r="CNT122" s="119"/>
      <c r="CNU122" s="91"/>
      <c r="CNV122" s="119"/>
      <c r="CNW122" s="91"/>
      <c r="CNX122" s="119"/>
      <c r="CNY122" s="91"/>
      <c r="CNZ122" s="119"/>
      <c r="COA122" s="91"/>
      <c r="COB122" s="119"/>
      <c r="COC122" s="91"/>
      <c r="COD122" s="119"/>
      <c r="COE122" s="91"/>
      <c r="COF122" s="119"/>
      <c r="COG122" s="91"/>
      <c r="COH122" s="119"/>
      <c r="COI122" s="91"/>
      <c r="COJ122" s="119"/>
      <c r="COK122" s="91"/>
      <c r="COL122" s="119"/>
      <c r="COM122" s="91"/>
      <c r="CON122" s="119"/>
      <c r="COO122" s="91"/>
      <c r="COP122" s="119"/>
      <c r="COQ122" s="91"/>
      <c r="COR122" s="119"/>
      <c r="COS122" s="91"/>
      <c r="COT122" s="119"/>
      <c r="COU122" s="91"/>
      <c r="COV122" s="119"/>
      <c r="COW122" s="91"/>
      <c r="COX122" s="119"/>
      <c r="COY122" s="91"/>
      <c r="COZ122" s="119"/>
      <c r="CPA122" s="91"/>
      <c r="CPB122" s="119"/>
      <c r="CPC122" s="91"/>
      <c r="CPD122" s="119"/>
      <c r="CPE122" s="91"/>
      <c r="CPF122" s="119"/>
      <c r="CPG122" s="91"/>
      <c r="CPH122" s="119"/>
      <c r="CPI122" s="91"/>
      <c r="CPJ122" s="119"/>
      <c r="CPK122" s="91"/>
      <c r="CPL122" s="119"/>
      <c r="CPM122" s="91"/>
      <c r="CPN122" s="119"/>
      <c r="CPO122" s="91"/>
      <c r="CPP122" s="119"/>
      <c r="CPQ122" s="91"/>
      <c r="CPR122" s="119"/>
      <c r="CPS122" s="91"/>
      <c r="CPT122" s="119"/>
      <c r="CPU122" s="91"/>
      <c r="CPV122" s="119"/>
      <c r="CPW122" s="91"/>
      <c r="CPX122" s="119"/>
      <c r="CPY122" s="91"/>
      <c r="CPZ122" s="119"/>
      <c r="CQA122" s="91"/>
      <c r="CQB122" s="119"/>
      <c r="CQC122" s="91"/>
      <c r="CQD122" s="119"/>
      <c r="CQE122" s="91"/>
      <c r="CQF122" s="119"/>
      <c r="CQG122" s="91"/>
      <c r="CQH122" s="119"/>
      <c r="CQI122" s="91"/>
      <c r="CQJ122" s="119"/>
      <c r="CQK122" s="91"/>
      <c r="CQL122" s="119"/>
      <c r="CQM122" s="91"/>
      <c r="CQN122" s="119"/>
      <c r="CQO122" s="91"/>
      <c r="CQP122" s="119"/>
      <c r="CQQ122" s="91"/>
      <c r="CQR122" s="119"/>
      <c r="CQS122" s="91"/>
      <c r="CQT122" s="119"/>
      <c r="CQU122" s="91"/>
      <c r="CQV122" s="119"/>
      <c r="CQW122" s="91"/>
      <c r="CQX122" s="119"/>
      <c r="CQY122" s="91"/>
      <c r="CQZ122" s="119"/>
      <c r="CRA122" s="91"/>
      <c r="CRB122" s="119"/>
      <c r="CRC122" s="91"/>
      <c r="CRD122" s="119"/>
      <c r="CRE122" s="91"/>
      <c r="CRF122" s="119"/>
      <c r="CRG122" s="91"/>
      <c r="CRH122" s="119"/>
      <c r="CRI122" s="91"/>
      <c r="CRJ122" s="119"/>
      <c r="CRK122" s="91"/>
      <c r="CRL122" s="119"/>
      <c r="CRM122" s="91"/>
      <c r="CRN122" s="119"/>
      <c r="CRO122" s="91"/>
      <c r="CRP122" s="119"/>
      <c r="CRQ122" s="91"/>
      <c r="CRR122" s="119"/>
      <c r="CRS122" s="91"/>
      <c r="CRT122" s="119"/>
      <c r="CRU122" s="91"/>
      <c r="CRV122" s="119"/>
      <c r="CRW122" s="91"/>
      <c r="CRX122" s="119"/>
      <c r="CRY122" s="91"/>
      <c r="CRZ122" s="119"/>
      <c r="CSA122" s="91"/>
      <c r="CSB122" s="119"/>
      <c r="CSC122" s="91"/>
      <c r="CSD122" s="119"/>
      <c r="CSE122" s="91"/>
      <c r="CSF122" s="119"/>
      <c r="CSG122" s="91"/>
      <c r="CSH122" s="119"/>
      <c r="CSI122" s="91"/>
      <c r="CSJ122" s="119"/>
      <c r="CSK122" s="91"/>
      <c r="CSL122" s="119"/>
      <c r="CSM122" s="91"/>
      <c r="CSN122" s="119"/>
      <c r="CSO122" s="91"/>
      <c r="CSP122" s="119"/>
      <c r="CSQ122" s="91"/>
      <c r="CSR122" s="119"/>
      <c r="CSS122" s="91"/>
      <c r="CST122" s="119"/>
      <c r="CSU122" s="91"/>
      <c r="CSV122" s="119"/>
      <c r="CSW122" s="91"/>
      <c r="CSX122" s="119"/>
      <c r="CSY122" s="91"/>
      <c r="CSZ122" s="119"/>
      <c r="CTA122" s="91"/>
      <c r="CTB122" s="119"/>
      <c r="CTC122" s="91"/>
      <c r="CTD122" s="119"/>
      <c r="CTE122" s="91"/>
      <c r="CTF122" s="119"/>
      <c r="CTG122" s="91"/>
      <c r="CTH122" s="119"/>
      <c r="CTI122" s="91"/>
      <c r="CTJ122" s="119"/>
      <c r="CTK122" s="91"/>
      <c r="CTL122" s="119"/>
      <c r="CTM122" s="91"/>
      <c r="CTN122" s="119"/>
      <c r="CTO122" s="91"/>
      <c r="CTP122" s="119"/>
      <c r="CTQ122" s="91"/>
      <c r="CTR122" s="119"/>
      <c r="CTS122" s="91"/>
      <c r="CTT122" s="119"/>
      <c r="CTU122" s="91"/>
      <c r="CTV122" s="119"/>
      <c r="CTW122" s="91"/>
      <c r="CTX122" s="119"/>
      <c r="CTY122" s="91"/>
      <c r="CTZ122" s="119"/>
      <c r="CUA122" s="91"/>
      <c r="CUB122" s="119"/>
      <c r="CUC122" s="91"/>
      <c r="CUD122" s="119"/>
      <c r="CUE122" s="91"/>
      <c r="CUF122" s="119"/>
      <c r="CUG122" s="91"/>
      <c r="CUH122" s="119"/>
      <c r="CUI122" s="91"/>
      <c r="CUJ122" s="119"/>
      <c r="CUK122" s="91"/>
      <c r="CUL122" s="119"/>
      <c r="CUM122" s="91"/>
      <c r="CUN122" s="119"/>
      <c r="CUO122" s="91"/>
      <c r="CUP122" s="119"/>
      <c r="CUQ122" s="91"/>
      <c r="CUR122" s="119"/>
      <c r="CUS122" s="91"/>
      <c r="CUT122" s="119"/>
      <c r="CUU122" s="91"/>
      <c r="CUV122" s="119"/>
      <c r="CUW122" s="91"/>
      <c r="CUX122" s="119"/>
      <c r="CUY122" s="91"/>
      <c r="CUZ122" s="119"/>
      <c r="CVA122" s="91"/>
      <c r="CVB122" s="119"/>
      <c r="CVC122" s="91"/>
      <c r="CVD122" s="119"/>
      <c r="CVE122" s="91"/>
      <c r="CVF122" s="119"/>
      <c r="CVG122" s="91"/>
      <c r="CVH122" s="119"/>
      <c r="CVI122" s="91"/>
      <c r="CVJ122" s="119"/>
      <c r="CVK122" s="91"/>
      <c r="CVL122" s="119"/>
      <c r="CVM122" s="91"/>
      <c r="CVN122" s="119"/>
      <c r="CVO122" s="91"/>
      <c r="CVP122" s="119"/>
      <c r="CVQ122" s="91"/>
      <c r="CVR122" s="119"/>
      <c r="CVS122" s="91"/>
      <c r="CVT122" s="119"/>
      <c r="CVU122" s="91"/>
      <c r="CVV122" s="119"/>
      <c r="CVW122" s="91"/>
      <c r="CVX122" s="119"/>
      <c r="CVY122" s="91"/>
      <c r="CVZ122" s="119"/>
      <c r="CWA122" s="91"/>
      <c r="CWB122" s="119"/>
      <c r="CWC122" s="91"/>
      <c r="CWD122" s="119"/>
      <c r="CWE122" s="91"/>
      <c r="CWF122" s="119"/>
      <c r="CWG122" s="91"/>
      <c r="CWH122" s="119"/>
      <c r="CWI122" s="91"/>
      <c r="CWJ122" s="119"/>
      <c r="CWK122" s="91"/>
      <c r="CWL122" s="119"/>
      <c r="CWM122" s="91"/>
      <c r="CWN122" s="119"/>
      <c r="CWO122" s="91"/>
      <c r="CWP122" s="119"/>
      <c r="CWQ122" s="91"/>
      <c r="CWR122" s="119"/>
      <c r="CWS122" s="91"/>
      <c r="CWT122" s="119"/>
      <c r="CWU122" s="91"/>
      <c r="CWV122" s="119"/>
      <c r="CWW122" s="91"/>
      <c r="CWX122" s="119"/>
      <c r="CWY122" s="91"/>
      <c r="CWZ122" s="119"/>
      <c r="CXA122" s="91"/>
      <c r="CXB122" s="119"/>
      <c r="CXC122" s="91"/>
      <c r="CXD122" s="119"/>
      <c r="CXE122" s="91"/>
      <c r="CXF122" s="119"/>
      <c r="CXG122" s="91"/>
      <c r="CXH122" s="119"/>
      <c r="CXI122" s="91"/>
      <c r="CXJ122" s="119"/>
      <c r="CXK122" s="91"/>
      <c r="CXL122" s="119"/>
      <c r="CXM122" s="91"/>
      <c r="CXN122" s="119"/>
      <c r="CXO122" s="91"/>
      <c r="CXP122" s="119"/>
      <c r="CXQ122" s="91"/>
      <c r="CXR122" s="119"/>
      <c r="CXS122" s="91"/>
      <c r="CXT122" s="119"/>
      <c r="CXU122" s="91"/>
      <c r="CXV122" s="119"/>
      <c r="CXW122" s="91"/>
      <c r="CXX122" s="119"/>
      <c r="CXY122" s="91"/>
      <c r="CXZ122" s="119"/>
      <c r="CYA122" s="91"/>
      <c r="CYB122" s="119"/>
      <c r="CYC122" s="91"/>
      <c r="CYD122" s="119"/>
      <c r="CYE122" s="91"/>
      <c r="CYF122" s="119"/>
      <c r="CYG122" s="91"/>
      <c r="CYH122" s="119"/>
      <c r="CYI122" s="91"/>
      <c r="CYJ122" s="119"/>
      <c r="CYK122" s="91"/>
      <c r="CYL122" s="119"/>
      <c r="CYM122" s="91"/>
      <c r="CYN122" s="119"/>
      <c r="CYO122" s="91"/>
      <c r="CYP122" s="119"/>
      <c r="CYQ122" s="91"/>
      <c r="CYR122" s="119"/>
      <c r="CYS122" s="91"/>
      <c r="CYT122" s="119"/>
      <c r="CYU122" s="91"/>
      <c r="CYV122" s="119"/>
      <c r="CYW122" s="91"/>
      <c r="CYX122" s="119"/>
      <c r="CYY122" s="91"/>
      <c r="CYZ122" s="119"/>
      <c r="CZA122" s="91"/>
      <c r="CZB122" s="119"/>
      <c r="CZC122" s="91"/>
      <c r="CZD122" s="119"/>
      <c r="CZE122" s="91"/>
      <c r="CZF122" s="119"/>
      <c r="CZG122" s="91"/>
      <c r="CZH122" s="119"/>
      <c r="CZI122" s="91"/>
      <c r="CZJ122" s="119"/>
      <c r="CZK122" s="91"/>
      <c r="CZL122" s="119"/>
      <c r="CZM122" s="91"/>
      <c r="CZN122" s="119"/>
      <c r="CZO122" s="91"/>
      <c r="CZP122" s="119"/>
      <c r="CZQ122" s="91"/>
      <c r="CZR122" s="119"/>
      <c r="CZS122" s="91"/>
      <c r="CZT122" s="119"/>
      <c r="CZU122" s="91"/>
      <c r="CZV122" s="119"/>
      <c r="CZW122" s="91"/>
      <c r="CZX122" s="119"/>
      <c r="CZY122" s="91"/>
      <c r="CZZ122" s="119"/>
      <c r="DAA122" s="91"/>
      <c r="DAB122" s="119"/>
      <c r="DAC122" s="91"/>
      <c r="DAD122" s="119"/>
      <c r="DAE122" s="91"/>
      <c r="DAF122" s="119"/>
      <c r="DAG122" s="91"/>
      <c r="DAH122" s="119"/>
      <c r="DAI122" s="91"/>
      <c r="DAJ122" s="119"/>
      <c r="DAK122" s="91"/>
      <c r="DAL122" s="119"/>
      <c r="DAM122" s="91"/>
      <c r="DAN122" s="119"/>
      <c r="DAO122" s="91"/>
      <c r="DAP122" s="119"/>
      <c r="DAQ122" s="91"/>
      <c r="DAR122" s="119"/>
      <c r="DAS122" s="91"/>
      <c r="DAT122" s="119"/>
      <c r="DAU122" s="91"/>
      <c r="DAV122" s="119"/>
      <c r="DAW122" s="91"/>
      <c r="DAX122" s="119"/>
      <c r="DAY122" s="91"/>
      <c r="DAZ122" s="119"/>
      <c r="DBA122" s="91"/>
      <c r="DBB122" s="119"/>
      <c r="DBC122" s="91"/>
      <c r="DBD122" s="119"/>
      <c r="DBE122" s="91"/>
      <c r="DBF122" s="119"/>
      <c r="DBG122" s="91"/>
      <c r="DBH122" s="119"/>
      <c r="DBI122" s="91"/>
      <c r="DBJ122" s="119"/>
      <c r="DBK122" s="91"/>
      <c r="DBL122" s="119"/>
      <c r="DBM122" s="91"/>
      <c r="DBN122" s="119"/>
      <c r="DBO122" s="91"/>
      <c r="DBP122" s="119"/>
      <c r="DBQ122" s="91"/>
      <c r="DBR122" s="119"/>
      <c r="DBS122" s="91"/>
      <c r="DBT122" s="119"/>
      <c r="DBU122" s="91"/>
      <c r="DBV122" s="119"/>
      <c r="DBW122" s="91"/>
      <c r="DBX122" s="119"/>
      <c r="DBY122" s="91"/>
      <c r="DBZ122" s="119"/>
      <c r="DCA122" s="91"/>
      <c r="DCB122" s="119"/>
      <c r="DCC122" s="91"/>
      <c r="DCD122" s="119"/>
      <c r="DCE122" s="91"/>
      <c r="DCF122" s="119"/>
      <c r="DCG122" s="91"/>
      <c r="DCH122" s="119"/>
      <c r="DCI122" s="91"/>
      <c r="DCJ122" s="119"/>
      <c r="DCK122" s="91"/>
      <c r="DCL122" s="119"/>
      <c r="DCM122" s="91"/>
      <c r="DCN122" s="119"/>
      <c r="DCO122" s="91"/>
      <c r="DCP122" s="119"/>
      <c r="DCQ122" s="91"/>
      <c r="DCR122" s="119"/>
      <c r="DCS122" s="91"/>
      <c r="DCT122" s="119"/>
      <c r="DCU122" s="91"/>
      <c r="DCV122" s="119"/>
      <c r="DCW122" s="91"/>
      <c r="DCX122" s="119"/>
      <c r="DCY122" s="91"/>
      <c r="DCZ122" s="119"/>
      <c r="DDA122" s="91"/>
      <c r="DDB122" s="119"/>
      <c r="DDC122" s="91"/>
      <c r="DDD122" s="119"/>
      <c r="DDE122" s="91"/>
      <c r="DDF122" s="119"/>
      <c r="DDG122" s="91"/>
      <c r="DDH122" s="119"/>
      <c r="DDI122" s="91"/>
      <c r="DDJ122" s="119"/>
      <c r="DDK122" s="91"/>
      <c r="DDL122" s="119"/>
      <c r="DDM122" s="91"/>
      <c r="DDN122" s="119"/>
      <c r="DDO122" s="91"/>
      <c r="DDP122" s="119"/>
      <c r="DDQ122" s="91"/>
      <c r="DDR122" s="119"/>
      <c r="DDS122" s="91"/>
      <c r="DDT122" s="119"/>
      <c r="DDU122" s="91"/>
      <c r="DDV122" s="119"/>
      <c r="DDW122" s="91"/>
      <c r="DDX122" s="119"/>
      <c r="DDY122" s="91"/>
      <c r="DDZ122" s="119"/>
      <c r="DEA122" s="91"/>
      <c r="DEB122" s="119"/>
      <c r="DEC122" s="91"/>
      <c r="DED122" s="119"/>
      <c r="DEE122" s="91"/>
      <c r="DEF122" s="119"/>
      <c r="DEG122" s="91"/>
      <c r="DEH122" s="119"/>
      <c r="DEI122" s="91"/>
      <c r="DEJ122" s="119"/>
      <c r="DEK122" s="91"/>
      <c r="DEL122" s="119"/>
      <c r="DEM122" s="91"/>
      <c r="DEN122" s="119"/>
      <c r="DEO122" s="91"/>
      <c r="DEP122" s="119"/>
      <c r="DEQ122" s="91"/>
      <c r="DER122" s="119"/>
      <c r="DES122" s="91"/>
      <c r="DET122" s="119"/>
      <c r="DEU122" s="91"/>
      <c r="DEV122" s="119"/>
      <c r="DEW122" s="91"/>
      <c r="DEX122" s="119"/>
      <c r="DEY122" s="91"/>
      <c r="DEZ122" s="119"/>
      <c r="DFA122" s="91"/>
      <c r="DFB122" s="119"/>
      <c r="DFC122" s="91"/>
      <c r="DFD122" s="119"/>
      <c r="DFE122" s="91"/>
      <c r="DFF122" s="119"/>
      <c r="DFG122" s="91"/>
      <c r="DFH122" s="119"/>
      <c r="DFI122" s="91"/>
      <c r="DFJ122" s="119"/>
      <c r="DFK122" s="91"/>
      <c r="DFL122" s="119"/>
      <c r="DFM122" s="91"/>
      <c r="DFN122" s="119"/>
      <c r="DFO122" s="91"/>
      <c r="DFP122" s="119"/>
      <c r="DFQ122" s="91"/>
      <c r="DFR122" s="119"/>
      <c r="DFS122" s="91"/>
      <c r="DFT122" s="119"/>
      <c r="DFU122" s="91"/>
      <c r="DFV122" s="119"/>
      <c r="DFW122" s="91"/>
      <c r="DFX122" s="119"/>
      <c r="DFY122" s="91"/>
      <c r="DFZ122" s="119"/>
      <c r="DGA122" s="91"/>
      <c r="DGB122" s="119"/>
      <c r="DGC122" s="91"/>
      <c r="DGD122" s="119"/>
      <c r="DGE122" s="91"/>
      <c r="DGF122" s="119"/>
      <c r="DGG122" s="91"/>
      <c r="DGH122" s="119"/>
      <c r="DGI122" s="91"/>
      <c r="DGJ122" s="119"/>
      <c r="DGK122" s="91"/>
      <c r="DGL122" s="119"/>
      <c r="DGM122" s="91"/>
      <c r="DGN122" s="119"/>
      <c r="DGO122" s="91"/>
      <c r="DGP122" s="119"/>
      <c r="DGQ122" s="91"/>
      <c r="DGR122" s="119"/>
      <c r="DGS122" s="91"/>
      <c r="DGT122" s="119"/>
      <c r="DGU122" s="91"/>
      <c r="DGV122" s="119"/>
      <c r="DGW122" s="91"/>
      <c r="DGX122" s="119"/>
      <c r="DGY122" s="91"/>
      <c r="DGZ122" s="119"/>
      <c r="DHA122" s="91"/>
      <c r="DHB122" s="119"/>
      <c r="DHC122" s="91"/>
      <c r="DHD122" s="119"/>
      <c r="DHE122" s="91"/>
      <c r="DHF122" s="119"/>
      <c r="DHG122" s="91"/>
      <c r="DHH122" s="119"/>
      <c r="DHI122" s="91"/>
      <c r="DHJ122" s="119"/>
      <c r="DHK122" s="91"/>
      <c r="DHL122" s="119"/>
      <c r="DHM122" s="91"/>
      <c r="DHN122" s="119"/>
      <c r="DHO122" s="91"/>
      <c r="DHP122" s="119"/>
      <c r="DHQ122" s="91"/>
      <c r="DHR122" s="119"/>
      <c r="DHS122" s="91"/>
      <c r="DHT122" s="119"/>
      <c r="DHU122" s="91"/>
      <c r="DHV122" s="119"/>
      <c r="DHW122" s="91"/>
      <c r="DHX122" s="119"/>
      <c r="DHY122" s="91"/>
      <c r="DHZ122" s="119"/>
      <c r="DIA122" s="91"/>
      <c r="DIB122" s="119"/>
      <c r="DIC122" s="91"/>
      <c r="DID122" s="119"/>
      <c r="DIE122" s="91"/>
      <c r="DIF122" s="119"/>
      <c r="DIG122" s="91"/>
      <c r="DIH122" s="119"/>
      <c r="DII122" s="91"/>
      <c r="DIJ122" s="119"/>
      <c r="DIK122" s="91"/>
      <c r="DIL122" s="119"/>
      <c r="DIM122" s="91"/>
      <c r="DIN122" s="119"/>
      <c r="DIO122" s="91"/>
      <c r="DIP122" s="119"/>
      <c r="DIQ122" s="91"/>
      <c r="DIR122" s="119"/>
      <c r="DIS122" s="91"/>
      <c r="DIT122" s="119"/>
      <c r="DIU122" s="91"/>
      <c r="DIV122" s="119"/>
      <c r="DIW122" s="91"/>
      <c r="DIX122" s="119"/>
      <c r="DIY122" s="91"/>
      <c r="DIZ122" s="119"/>
      <c r="DJA122" s="91"/>
      <c r="DJB122" s="119"/>
      <c r="DJC122" s="91"/>
      <c r="DJD122" s="119"/>
      <c r="DJE122" s="91"/>
      <c r="DJF122" s="119"/>
      <c r="DJG122" s="91"/>
      <c r="DJH122" s="119"/>
      <c r="DJI122" s="91"/>
      <c r="DJJ122" s="119"/>
      <c r="DJK122" s="91"/>
      <c r="DJL122" s="119"/>
      <c r="DJM122" s="91"/>
      <c r="DJN122" s="119"/>
      <c r="DJO122" s="91"/>
      <c r="DJP122" s="119"/>
      <c r="DJQ122" s="91"/>
      <c r="DJR122" s="119"/>
      <c r="DJS122" s="91"/>
      <c r="DJT122" s="119"/>
      <c r="DJU122" s="91"/>
      <c r="DJV122" s="119"/>
      <c r="DJW122" s="91"/>
      <c r="DJX122" s="119"/>
      <c r="DJY122" s="91"/>
      <c r="DJZ122" s="119"/>
      <c r="DKA122" s="91"/>
      <c r="DKB122" s="119"/>
      <c r="DKC122" s="91"/>
      <c r="DKD122" s="119"/>
      <c r="DKE122" s="91"/>
      <c r="DKF122" s="119"/>
      <c r="DKG122" s="91"/>
      <c r="DKH122" s="119"/>
      <c r="DKI122" s="91"/>
      <c r="DKJ122" s="119"/>
      <c r="DKK122" s="91"/>
      <c r="DKL122" s="119"/>
      <c r="DKM122" s="91"/>
      <c r="DKN122" s="119"/>
      <c r="DKO122" s="91"/>
      <c r="DKP122" s="119"/>
      <c r="DKQ122" s="91"/>
      <c r="DKR122" s="119"/>
      <c r="DKS122" s="91"/>
      <c r="DKT122" s="119"/>
      <c r="DKU122" s="91"/>
      <c r="DKV122" s="119"/>
      <c r="DKW122" s="91"/>
      <c r="DKX122" s="119"/>
      <c r="DKY122" s="91"/>
      <c r="DKZ122" s="119"/>
      <c r="DLA122" s="91"/>
      <c r="DLB122" s="119"/>
      <c r="DLC122" s="91"/>
      <c r="DLD122" s="119"/>
      <c r="DLE122" s="91"/>
      <c r="DLF122" s="119"/>
      <c r="DLG122" s="91"/>
      <c r="DLH122" s="119"/>
      <c r="DLI122" s="91"/>
      <c r="DLJ122" s="119"/>
      <c r="DLK122" s="91"/>
      <c r="DLL122" s="119"/>
      <c r="DLM122" s="91"/>
      <c r="DLN122" s="119"/>
      <c r="DLO122" s="91"/>
      <c r="DLP122" s="119"/>
      <c r="DLQ122" s="91"/>
      <c r="DLR122" s="119"/>
      <c r="DLS122" s="91"/>
      <c r="DLT122" s="119"/>
      <c r="DLU122" s="91"/>
      <c r="DLV122" s="119"/>
      <c r="DLW122" s="91"/>
      <c r="DLX122" s="119"/>
      <c r="DLY122" s="91"/>
      <c r="DLZ122" s="119"/>
      <c r="DMA122" s="91"/>
      <c r="DMB122" s="119"/>
      <c r="DMC122" s="91"/>
      <c r="DMD122" s="119"/>
      <c r="DME122" s="91"/>
      <c r="DMF122" s="119"/>
      <c r="DMG122" s="91"/>
      <c r="DMH122" s="119"/>
      <c r="DMI122" s="91"/>
      <c r="DMJ122" s="119"/>
      <c r="DMK122" s="91"/>
      <c r="DML122" s="119"/>
      <c r="DMM122" s="91"/>
      <c r="DMN122" s="119"/>
      <c r="DMO122" s="91"/>
      <c r="DMP122" s="119"/>
      <c r="DMQ122" s="91"/>
      <c r="DMR122" s="119"/>
      <c r="DMS122" s="91"/>
      <c r="DMT122" s="119"/>
      <c r="DMU122" s="91"/>
      <c r="DMV122" s="119"/>
      <c r="DMW122" s="91"/>
      <c r="DMX122" s="119"/>
      <c r="DMY122" s="91"/>
      <c r="DMZ122" s="119"/>
      <c r="DNA122" s="91"/>
      <c r="DNB122" s="119"/>
      <c r="DNC122" s="91"/>
      <c r="DND122" s="119"/>
      <c r="DNE122" s="91"/>
      <c r="DNF122" s="119"/>
      <c r="DNG122" s="91"/>
      <c r="DNH122" s="119"/>
      <c r="DNI122" s="91"/>
      <c r="DNJ122" s="119"/>
      <c r="DNK122" s="91"/>
      <c r="DNL122" s="119"/>
      <c r="DNM122" s="91"/>
      <c r="DNN122" s="119"/>
      <c r="DNO122" s="91"/>
      <c r="DNP122" s="119"/>
      <c r="DNQ122" s="91"/>
      <c r="DNR122" s="119"/>
      <c r="DNS122" s="91"/>
      <c r="DNT122" s="119"/>
      <c r="DNU122" s="91"/>
      <c r="DNV122" s="119"/>
      <c r="DNW122" s="91"/>
      <c r="DNX122" s="119"/>
      <c r="DNY122" s="91"/>
      <c r="DNZ122" s="119"/>
      <c r="DOA122" s="91"/>
      <c r="DOB122" s="119"/>
      <c r="DOC122" s="91"/>
      <c r="DOD122" s="119"/>
      <c r="DOE122" s="91"/>
      <c r="DOF122" s="119"/>
      <c r="DOG122" s="91"/>
      <c r="DOH122" s="119"/>
      <c r="DOI122" s="91"/>
      <c r="DOJ122" s="119"/>
      <c r="DOK122" s="91"/>
      <c r="DOL122" s="119"/>
      <c r="DOM122" s="91"/>
      <c r="DON122" s="119"/>
      <c r="DOO122" s="91"/>
      <c r="DOP122" s="119"/>
      <c r="DOQ122" s="91"/>
      <c r="DOR122" s="119"/>
      <c r="DOS122" s="91"/>
      <c r="DOT122" s="119"/>
      <c r="DOU122" s="91"/>
      <c r="DOV122" s="119"/>
      <c r="DOW122" s="91"/>
      <c r="DOX122" s="119"/>
      <c r="DOY122" s="91"/>
      <c r="DOZ122" s="119"/>
      <c r="DPA122" s="91"/>
      <c r="DPB122" s="119"/>
      <c r="DPC122" s="91"/>
      <c r="DPD122" s="119"/>
      <c r="DPE122" s="91"/>
      <c r="DPF122" s="119"/>
      <c r="DPG122" s="91"/>
      <c r="DPH122" s="119"/>
      <c r="DPI122" s="91"/>
      <c r="DPJ122" s="119"/>
      <c r="DPK122" s="91"/>
      <c r="DPL122" s="119"/>
      <c r="DPM122" s="91"/>
      <c r="DPN122" s="119"/>
      <c r="DPO122" s="91"/>
      <c r="DPP122" s="119"/>
      <c r="DPQ122" s="91"/>
      <c r="DPR122" s="119"/>
      <c r="DPS122" s="91"/>
      <c r="DPT122" s="119"/>
      <c r="DPU122" s="91"/>
      <c r="DPV122" s="119"/>
      <c r="DPW122" s="91"/>
      <c r="DPX122" s="119"/>
      <c r="DPY122" s="91"/>
      <c r="DPZ122" s="119"/>
      <c r="DQA122" s="91"/>
      <c r="DQB122" s="119"/>
      <c r="DQC122" s="91"/>
      <c r="DQD122" s="119"/>
      <c r="DQE122" s="91"/>
      <c r="DQF122" s="119"/>
      <c r="DQG122" s="91"/>
      <c r="DQH122" s="119"/>
      <c r="DQI122" s="91"/>
      <c r="DQJ122" s="119"/>
      <c r="DQK122" s="91"/>
      <c r="DQL122" s="119"/>
      <c r="DQM122" s="91"/>
      <c r="DQN122" s="119"/>
      <c r="DQO122" s="91"/>
      <c r="DQP122" s="119"/>
      <c r="DQQ122" s="91"/>
      <c r="DQR122" s="119"/>
      <c r="DQS122" s="91"/>
      <c r="DQT122" s="119"/>
      <c r="DQU122" s="91"/>
      <c r="DQV122" s="119"/>
      <c r="DQW122" s="91"/>
      <c r="DQX122" s="119"/>
      <c r="DQY122" s="91"/>
      <c r="DQZ122" s="119"/>
      <c r="DRA122" s="91"/>
      <c r="DRB122" s="119"/>
      <c r="DRC122" s="91"/>
      <c r="DRD122" s="119"/>
      <c r="DRE122" s="91"/>
      <c r="DRF122" s="119"/>
      <c r="DRG122" s="91"/>
      <c r="DRH122" s="119"/>
      <c r="DRI122" s="91"/>
      <c r="DRJ122" s="119"/>
      <c r="DRK122" s="91"/>
      <c r="DRL122" s="119"/>
      <c r="DRM122" s="91"/>
      <c r="DRN122" s="119"/>
      <c r="DRO122" s="91"/>
      <c r="DRP122" s="119"/>
      <c r="DRQ122" s="91"/>
      <c r="DRR122" s="119"/>
      <c r="DRS122" s="91"/>
      <c r="DRT122" s="119"/>
      <c r="DRU122" s="91"/>
      <c r="DRV122" s="119"/>
      <c r="DRW122" s="91"/>
      <c r="DRX122" s="119"/>
      <c r="DRY122" s="91"/>
      <c r="DRZ122" s="119"/>
      <c r="DSA122" s="91"/>
      <c r="DSB122" s="119"/>
      <c r="DSC122" s="91"/>
      <c r="DSD122" s="119"/>
      <c r="DSE122" s="91"/>
      <c r="DSF122" s="119"/>
      <c r="DSG122" s="91"/>
      <c r="DSH122" s="119"/>
      <c r="DSI122" s="91"/>
      <c r="DSJ122" s="119"/>
      <c r="DSK122" s="91"/>
      <c r="DSL122" s="119"/>
      <c r="DSM122" s="91"/>
      <c r="DSN122" s="119"/>
      <c r="DSO122" s="91"/>
      <c r="DSP122" s="119"/>
      <c r="DSQ122" s="91"/>
      <c r="DSR122" s="119"/>
      <c r="DSS122" s="91"/>
      <c r="DST122" s="119"/>
      <c r="DSU122" s="91"/>
      <c r="DSV122" s="119"/>
      <c r="DSW122" s="91"/>
      <c r="DSX122" s="119"/>
      <c r="DSY122" s="91"/>
      <c r="DSZ122" s="119"/>
      <c r="DTA122" s="91"/>
      <c r="DTB122" s="119"/>
      <c r="DTC122" s="91"/>
      <c r="DTD122" s="119"/>
      <c r="DTE122" s="91"/>
      <c r="DTF122" s="119"/>
      <c r="DTG122" s="91"/>
      <c r="DTH122" s="119"/>
      <c r="DTI122" s="91"/>
      <c r="DTJ122" s="119"/>
      <c r="DTK122" s="91"/>
      <c r="DTL122" s="119"/>
      <c r="DTM122" s="91"/>
      <c r="DTN122" s="119"/>
      <c r="DTO122" s="91"/>
      <c r="DTP122" s="119"/>
      <c r="DTQ122" s="91"/>
      <c r="DTR122" s="119"/>
      <c r="DTS122" s="91"/>
      <c r="DTT122" s="119"/>
      <c r="DTU122" s="91"/>
      <c r="DTV122" s="119"/>
      <c r="DTW122" s="91"/>
      <c r="DTX122" s="119"/>
      <c r="DTY122" s="91"/>
      <c r="DTZ122" s="119"/>
      <c r="DUA122" s="91"/>
      <c r="DUB122" s="119"/>
      <c r="DUC122" s="91"/>
      <c r="DUD122" s="119"/>
      <c r="DUE122" s="91"/>
      <c r="DUF122" s="119"/>
      <c r="DUG122" s="91"/>
      <c r="DUH122" s="119"/>
      <c r="DUI122" s="91"/>
      <c r="DUJ122" s="119"/>
      <c r="DUK122" s="91"/>
      <c r="DUL122" s="119"/>
      <c r="DUM122" s="91"/>
      <c r="DUN122" s="119"/>
      <c r="DUO122" s="91"/>
      <c r="DUP122" s="119"/>
      <c r="DUQ122" s="91"/>
      <c r="DUR122" s="119"/>
      <c r="DUS122" s="91"/>
      <c r="DUT122" s="119"/>
      <c r="DUU122" s="91"/>
      <c r="DUV122" s="119"/>
      <c r="DUW122" s="91"/>
      <c r="DUX122" s="119"/>
      <c r="DUY122" s="91"/>
      <c r="DUZ122" s="119"/>
      <c r="DVA122" s="91"/>
      <c r="DVB122" s="119"/>
      <c r="DVC122" s="91"/>
      <c r="DVD122" s="119"/>
      <c r="DVE122" s="91"/>
      <c r="DVF122" s="119"/>
      <c r="DVG122" s="91"/>
      <c r="DVH122" s="119"/>
      <c r="DVI122" s="91"/>
      <c r="DVJ122" s="119"/>
      <c r="DVK122" s="91"/>
      <c r="DVL122" s="119"/>
      <c r="DVM122" s="91"/>
      <c r="DVN122" s="119"/>
      <c r="DVO122" s="91"/>
      <c r="DVP122" s="119"/>
      <c r="DVQ122" s="91"/>
      <c r="DVR122" s="119"/>
      <c r="DVS122" s="91"/>
      <c r="DVT122" s="119"/>
      <c r="DVU122" s="91"/>
      <c r="DVV122" s="119"/>
      <c r="DVW122" s="91"/>
      <c r="DVX122" s="119"/>
      <c r="DVY122" s="91"/>
      <c r="DVZ122" s="119"/>
      <c r="DWA122" s="91"/>
      <c r="DWB122" s="119"/>
      <c r="DWC122" s="91"/>
      <c r="DWD122" s="119"/>
      <c r="DWE122" s="91"/>
      <c r="DWF122" s="119"/>
      <c r="DWG122" s="91"/>
      <c r="DWH122" s="119"/>
      <c r="DWI122" s="91"/>
      <c r="DWJ122" s="119"/>
      <c r="DWK122" s="91"/>
      <c r="DWL122" s="119"/>
      <c r="DWM122" s="91"/>
      <c r="DWN122" s="119"/>
      <c r="DWO122" s="91"/>
      <c r="DWP122" s="119"/>
      <c r="DWQ122" s="91"/>
      <c r="DWR122" s="119"/>
      <c r="DWS122" s="91"/>
      <c r="DWT122" s="119"/>
      <c r="DWU122" s="91"/>
      <c r="DWV122" s="119"/>
      <c r="DWW122" s="91"/>
      <c r="DWX122" s="119"/>
      <c r="DWY122" s="91"/>
      <c r="DWZ122" s="119"/>
      <c r="DXA122" s="91"/>
      <c r="DXB122" s="119"/>
      <c r="DXC122" s="91"/>
      <c r="DXD122" s="119"/>
      <c r="DXE122" s="91"/>
      <c r="DXF122" s="119"/>
      <c r="DXG122" s="91"/>
      <c r="DXH122" s="119"/>
      <c r="DXI122" s="91"/>
      <c r="DXJ122" s="119"/>
      <c r="DXK122" s="91"/>
      <c r="DXL122" s="119"/>
      <c r="DXM122" s="91"/>
      <c r="DXN122" s="119"/>
      <c r="DXO122" s="91"/>
      <c r="DXP122" s="119"/>
      <c r="DXQ122" s="91"/>
      <c r="DXR122" s="119"/>
      <c r="DXS122" s="91"/>
      <c r="DXT122" s="119"/>
      <c r="DXU122" s="91"/>
      <c r="DXV122" s="119"/>
      <c r="DXW122" s="91"/>
      <c r="DXX122" s="119"/>
      <c r="DXY122" s="91"/>
      <c r="DXZ122" s="119"/>
      <c r="DYA122" s="91"/>
      <c r="DYB122" s="119"/>
      <c r="DYC122" s="91"/>
      <c r="DYD122" s="119"/>
      <c r="DYE122" s="91"/>
      <c r="DYF122" s="119"/>
      <c r="DYG122" s="91"/>
      <c r="DYH122" s="119"/>
      <c r="DYI122" s="91"/>
      <c r="DYJ122" s="119"/>
      <c r="DYK122" s="91"/>
      <c r="DYL122" s="119"/>
      <c r="DYM122" s="91"/>
      <c r="DYN122" s="119"/>
      <c r="DYO122" s="91"/>
      <c r="DYP122" s="119"/>
      <c r="DYQ122" s="91"/>
      <c r="DYR122" s="119"/>
      <c r="DYS122" s="91"/>
      <c r="DYT122" s="119"/>
      <c r="DYU122" s="91"/>
      <c r="DYV122" s="119"/>
      <c r="DYW122" s="91"/>
      <c r="DYX122" s="119"/>
      <c r="DYY122" s="91"/>
      <c r="DYZ122" s="119"/>
      <c r="DZA122" s="91"/>
      <c r="DZB122" s="119"/>
      <c r="DZC122" s="91"/>
      <c r="DZD122" s="119"/>
      <c r="DZE122" s="91"/>
      <c r="DZF122" s="119"/>
      <c r="DZG122" s="91"/>
      <c r="DZH122" s="119"/>
      <c r="DZI122" s="91"/>
      <c r="DZJ122" s="119"/>
      <c r="DZK122" s="91"/>
      <c r="DZL122" s="119"/>
      <c r="DZM122" s="91"/>
      <c r="DZN122" s="119"/>
      <c r="DZO122" s="91"/>
      <c r="DZP122" s="119"/>
      <c r="DZQ122" s="91"/>
      <c r="DZR122" s="119"/>
      <c r="DZS122" s="91"/>
      <c r="DZT122" s="119"/>
      <c r="DZU122" s="91"/>
      <c r="DZV122" s="119"/>
      <c r="DZW122" s="91"/>
      <c r="DZX122" s="119"/>
      <c r="DZY122" s="91"/>
      <c r="DZZ122" s="119"/>
      <c r="EAA122" s="91"/>
      <c r="EAB122" s="119"/>
      <c r="EAC122" s="91"/>
      <c r="EAD122" s="119"/>
      <c r="EAE122" s="91"/>
      <c r="EAF122" s="119"/>
      <c r="EAG122" s="91"/>
      <c r="EAH122" s="119"/>
      <c r="EAI122" s="91"/>
      <c r="EAJ122" s="119"/>
      <c r="EAK122" s="91"/>
      <c r="EAL122" s="119"/>
      <c r="EAM122" s="91"/>
      <c r="EAN122" s="119"/>
      <c r="EAO122" s="91"/>
      <c r="EAP122" s="119"/>
      <c r="EAQ122" s="91"/>
      <c r="EAR122" s="119"/>
      <c r="EAS122" s="91"/>
      <c r="EAT122" s="119"/>
      <c r="EAU122" s="91"/>
      <c r="EAV122" s="119"/>
      <c r="EAW122" s="91"/>
      <c r="EAX122" s="119"/>
      <c r="EAY122" s="91"/>
      <c r="EAZ122" s="119"/>
      <c r="EBA122" s="91"/>
      <c r="EBB122" s="119"/>
      <c r="EBC122" s="91"/>
      <c r="EBD122" s="119"/>
      <c r="EBE122" s="91"/>
      <c r="EBF122" s="119"/>
      <c r="EBG122" s="91"/>
      <c r="EBH122" s="119"/>
      <c r="EBI122" s="91"/>
      <c r="EBJ122" s="119"/>
      <c r="EBK122" s="91"/>
      <c r="EBL122" s="119"/>
      <c r="EBM122" s="91"/>
      <c r="EBN122" s="119"/>
      <c r="EBO122" s="91"/>
      <c r="EBP122" s="119"/>
      <c r="EBQ122" s="91"/>
      <c r="EBR122" s="119"/>
      <c r="EBS122" s="91"/>
      <c r="EBT122" s="119"/>
      <c r="EBU122" s="91"/>
      <c r="EBV122" s="119"/>
      <c r="EBW122" s="91"/>
      <c r="EBX122" s="119"/>
      <c r="EBY122" s="91"/>
      <c r="EBZ122" s="119"/>
      <c r="ECA122" s="91"/>
      <c r="ECB122" s="119"/>
      <c r="ECC122" s="91"/>
      <c r="ECD122" s="119"/>
      <c r="ECE122" s="91"/>
      <c r="ECF122" s="119"/>
      <c r="ECG122" s="91"/>
      <c r="ECH122" s="119"/>
      <c r="ECI122" s="91"/>
      <c r="ECJ122" s="119"/>
      <c r="ECK122" s="91"/>
      <c r="ECL122" s="119"/>
      <c r="ECM122" s="91"/>
      <c r="ECN122" s="119"/>
      <c r="ECO122" s="91"/>
      <c r="ECP122" s="119"/>
      <c r="ECQ122" s="91"/>
      <c r="ECR122" s="119"/>
      <c r="ECS122" s="91"/>
      <c r="ECT122" s="119"/>
      <c r="ECU122" s="91"/>
      <c r="ECV122" s="119"/>
      <c r="ECW122" s="91"/>
      <c r="ECX122" s="119"/>
      <c r="ECY122" s="91"/>
      <c r="ECZ122" s="119"/>
      <c r="EDA122" s="91"/>
      <c r="EDB122" s="119"/>
      <c r="EDC122" s="91"/>
      <c r="EDD122" s="119"/>
      <c r="EDE122" s="91"/>
      <c r="EDF122" s="119"/>
      <c r="EDG122" s="91"/>
      <c r="EDH122" s="119"/>
      <c r="EDI122" s="91"/>
      <c r="EDJ122" s="119"/>
      <c r="EDK122" s="91"/>
      <c r="EDL122" s="119"/>
      <c r="EDM122" s="91"/>
      <c r="EDN122" s="119"/>
      <c r="EDO122" s="91"/>
      <c r="EDP122" s="119"/>
      <c r="EDQ122" s="91"/>
      <c r="EDR122" s="119"/>
      <c r="EDS122" s="91"/>
      <c r="EDT122" s="119"/>
      <c r="EDU122" s="91"/>
      <c r="EDV122" s="119"/>
      <c r="EDW122" s="91"/>
      <c r="EDX122" s="119"/>
      <c r="EDY122" s="91"/>
      <c r="EDZ122" s="119"/>
      <c r="EEA122" s="91"/>
      <c r="EEB122" s="119"/>
      <c r="EEC122" s="91"/>
      <c r="EED122" s="119"/>
      <c r="EEE122" s="91"/>
      <c r="EEF122" s="119"/>
      <c r="EEG122" s="91"/>
      <c r="EEH122" s="119"/>
      <c r="EEI122" s="91"/>
      <c r="EEJ122" s="119"/>
      <c r="EEK122" s="91"/>
      <c r="EEL122" s="119"/>
      <c r="EEM122" s="91"/>
      <c r="EEN122" s="119"/>
      <c r="EEO122" s="91"/>
      <c r="EEP122" s="119"/>
      <c r="EEQ122" s="91"/>
      <c r="EER122" s="119"/>
      <c r="EES122" s="91"/>
      <c r="EET122" s="119"/>
      <c r="EEU122" s="91"/>
      <c r="EEV122" s="119"/>
      <c r="EEW122" s="91"/>
      <c r="EEX122" s="119"/>
      <c r="EEY122" s="91"/>
      <c r="EEZ122" s="119"/>
      <c r="EFA122" s="91"/>
      <c r="EFB122" s="119"/>
      <c r="EFC122" s="91"/>
      <c r="EFD122" s="119"/>
      <c r="EFE122" s="91"/>
      <c r="EFF122" s="119"/>
      <c r="EFG122" s="91"/>
      <c r="EFH122" s="119"/>
      <c r="EFI122" s="91"/>
      <c r="EFJ122" s="119"/>
      <c r="EFK122" s="91"/>
      <c r="EFL122" s="119"/>
      <c r="EFM122" s="91"/>
      <c r="EFN122" s="119"/>
      <c r="EFO122" s="91"/>
      <c r="EFP122" s="119"/>
      <c r="EFQ122" s="91"/>
      <c r="EFR122" s="119"/>
      <c r="EFS122" s="91"/>
      <c r="EFT122" s="119"/>
      <c r="EFU122" s="91"/>
      <c r="EFV122" s="119"/>
      <c r="EFW122" s="91"/>
      <c r="EFX122" s="119"/>
      <c r="EFY122" s="91"/>
      <c r="EFZ122" s="119"/>
      <c r="EGA122" s="91"/>
      <c r="EGB122" s="119"/>
      <c r="EGC122" s="91"/>
      <c r="EGD122" s="119"/>
      <c r="EGE122" s="91"/>
      <c r="EGF122" s="119"/>
      <c r="EGG122" s="91"/>
      <c r="EGH122" s="119"/>
      <c r="EGI122" s="91"/>
      <c r="EGJ122" s="119"/>
      <c r="EGK122" s="91"/>
      <c r="EGL122" s="119"/>
      <c r="EGM122" s="91"/>
      <c r="EGN122" s="119"/>
      <c r="EGO122" s="91"/>
      <c r="EGP122" s="119"/>
      <c r="EGQ122" s="91"/>
      <c r="EGR122" s="119"/>
      <c r="EGS122" s="91"/>
      <c r="EGT122" s="119"/>
      <c r="EGU122" s="91"/>
      <c r="EGV122" s="119"/>
      <c r="EGW122" s="91"/>
      <c r="EGX122" s="119"/>
      <c r="EGY122" s="91"/>
      <c r="EGZ122" s="119"/>
      <c r="EHA122" s="91"/>
      <c r="EHB122" s="119"/>
      <c r="EHC122" s="91"/>
      <c r="EHD122" s="119"/>
      <c r="EHE122" s="91"/>
      <c r="EHF122" s="119"/>
      <c r="EHG122" s="91"/>
      <c r="EHH122" s="119"/>
      <c r="EHI122" s="91"/>
      <c r="EHJ122" s="119"/>
      <c r="EHK122" s="91"/>
      <c r="EHL122" s="119"/>
      <c r="EHM122" s="91"/>
      <c r="EHN122" s="119"/>
      <c r="EHO122" s="91"/>
      <c r="EHP122" s="119"/>
      <c r="EHQ122" s="91"/>
      <c r="EHR122" s="119"/>
      <c r="EHS122" s="91"/>
      <c r="EHT122" s="119"/>
      <c r="EHU122" s="91"/>
      <c r="EHV122" s="119"/>
      <c r="EHW122" s="91"/>
      <c r="EHX122" s="119"/>
      <c r="EHY122" s="91"/>
      <c r="EHZ122" s="119"/>
      <c r="EIA122" s="91"/>
      <c r="EIB122" s="119"/>
      <c r="EIC122" s="91"/>
      <c r="EID122" s="119"/>
      <c r="EIE122" s="91"/>
      <c r="EIF122" s="119"/>
      <c r="EIG122" s="91"/>
      <c r="EIH122" s="119"/>
      <c r="EII122" s="91"/>
      <c r="EIJ122" s="119"/>
      <c r="EIK122" s="91"/>
      <c r="EIL122" s="119"/>
      <c r="EIM122" s="91"/>
      <c r="EIN122" s="119"/>
      <c r="EIO122" s="91"/>
      <c r="EIP122" s="119"/>
      <c r="EIQ122" s="91"/>
      <c r="EIR122" s="119"/>
      <c r="EIS122" s="91"/>
      <c r="EIT122" s="119"/>
      <c r="EIU122" s="91"/>
      <c r="EIV122" s="119"/>
      <c r="EIW122" s="91"/>
      <c r="EIX122" s="119"/>
      <c r="EIY122" s="91"/>
      <c r="EIZ122" s="119"/>
      <c r="EJA122" s="91"/>
      <c r="EJB122" s="119"/>
      <c r="EJC122" s="91"/>
      <c r="EJD122" s="119"/>
      <c r="EJE122" s="91"/>
      <c r="EJF122" s="119"/>
      <c r="EJG122" s="91"/>
      <c r="EJH122" s="119"/>
      <c r="EJI122" s="91"/>
      <c r="EJJ122" s="119"/>
      <c r="EJK122" s="91"/>
      <c r="EJL122" s="119"/>
      <c r="EJM122" s="91"/>
      <c r="EJN122" s="119"/>
      <c r="EJO122" s="91"/>
      <c r="EJP122" s="119"/>
      <c r="EJQ122" s="91"/>
      <c r="EJR122" s="119"/>
      <c r="EJS122" s="91"/>
      <c r="EJT122" s="119"/>
      <c r="EJU122" s="91"/>
      <c r="EJV122" s="119"/>
      <c r="EJW122" s="91"/>
      <c r="EJX122" s="119"/>
      <c r="EJY122" s="91"/>
      <c r="EJZ122" s="119"/>
      <c r="EKA122" s="91"/>
      <c r="EKB122" s="119"/>
      <c r="EKC122" s="91"/>
      <c r="EKD122" s="119"/>
      <c r="EKE122" s="91"/>
      <c r="EKF122" s="119"/>
      <c r="EKG122" s="91"/>
      <c r="EKH122" s="119"/>
      <c r="EKI122" s="91"/>
      <c r="EKJ122" s="119"/>
      <c r="EKK122" s="91"/>
      <c r="EKL122" s="119"/>
      <c r="EKM122" s="91"/>
      <c r="EKN122" s="119"/>
      <c r="EKO122" s="91"/>
      <c r="EKP122" s="119"/>
      <c r="EKQ122" s="91"/>
      <c r="EKR122" s="119"/>
      <c r="EKS122" s="91"/>
      <c r="EKT122" s="119"/>
      <c r="EKU122" s="91"/>
      <c r="EKV122" s="119"/>
      <c r="EKW122" s="91"/>
      <c r="EKX122" s="119"/>
      <c r="EKY122" s="91"/>
      <c r="EKZ122" s="119"/>
      <c r="ELA122" s="91"/>
      <c r="ELB122" s="119"/>
      <c r="ELC122" s="91"/>
      <c r="ELD122" s="119"/>
      <c r="ELE122" s="91"/>
      <c r="ELF122" s="119"/>
      <c r="ELG122" s="91"/>
      <c r="ELH122" s="119"/>
      <c r="ELI122" s="91"/>
      <c r="ELJ122" s="119"/>
      <c r="ELK122" s="91"/>
      <c r="ELL122" s="119"/>
      <c r="ELM122" s="91"/>
      <c r="ELN122" s="119"/>
      <c r="ELO122" s="91"/>
      <c r="ELP122" s="119"/>
      <c r="ELQ122" s="91"/>
      <c r="ELR122" s="119"/>
      <c r="ELS122" s="91"/>
      <c r="ELT122" s="119"/>
      <c r="ELU122" s="91"/>
      <c r="ELV122" s="119"/>
      <c r="ELW122" s="91"/>
      <c r="ELX122" s="119"/>
      <c r="ELY122" s="91"/>
      <c r="ELZ122" s="119"/>
      <c r="EMA122" s="91"/>
      <c r="EMB122" s="119"/>
      <c r="EMC122" s="91"/>
      <c r="EMD122" s="119"/>
      <c r="EME122" s="91"/>
      <c r="EMF122" s="119"/>
      <c r="EMG122" s="91"/>
      <c r="EMH122" s="119"/>
      <c r="EMI122" s="91"/>
      <c r="EMJ122" s="119"/>
      <c r="EMK122" s="91"/>
      <c r="EML122" s="119"/>
      <c r="EMM122" s="91"/>
      <c r="EMN122" s="119"/>
      <c r="EMO122" s="91"/>
      <c r="EMP122" s="119"/>
      <c r="EMQ122" s="91"/>
      <c r="EMR122" s="119"/>
      <c r="EMS122" s="91"/>
      <c r="EMT122" s="119"/>
      <c r="EMU122" s="91"/>
      <c r="EMV122" s="119"/>
      <c r="EMW122" s="91"/>
      <c r="EMX122" s="119"/>
      <c r="EMY122" s="91"/>
      <c r="EMZ122" s="119"/>
      <c r="ENA122" s="91"/>
      <c r="ENB122" s="119"/>
      <c r="ENC122" s="91"/>
      <c r="END122" s="119"/>
      <c r="ENE122" s="91"/>
      <c r="ENF122" s="119"/>
      <c r="ENG122" s="91"/>
      <c r="ENH122" s="119"/>
      <c r="ENI122" s="91"/>
      <c r="ENJ122" s="119"/>
      <c r="ENK122" s="91"/>
      <c r="ENL122" s="119"/>
      <c r="ENM122" s="91"/>
      <c r="ENN122" s="119"/>
      <c r="ENO122" s="91"/>
      <c r="ENP122" s="119"/>
      <c r="ENQ122" s="91"/>
      <c r="ENR122" s="119"/>
      <c r="ENS122" s="91"/>
      <c r="ENT122" s="119"/>
      <c r="ENU122" s="91"/>
      <c r="ENV122" s="119"/>
      <c r="ENW122" s="91"/>
      <c r="ENX122" s="119"/>
      <c r="ENY122" s="91"/>
      <c r="ENZ122" s="119"/>
      <c r="EOA122" s="91"/>
      <c r="EOB122" s="119"/>
      <c r="EOC122" s="91"/>
      <c r="EOD122" s="119"/>
      <c r="EOE122" s="91"/>
      <c r="EOF122" s="119"/>
      <c r="EOG122" s="91"/>
      <c r="EOH122" s="119"/>
      <c r="EOI122" s="91"/>
      <c r="EOJ122" s="119"/>
      <c r="EOK122" s="91"/>
      <c r="EOL122" s="119"/>
      <c r="EOM122" s="91"/>
      <c r="EON122" s="119"/>
      <c r="EOO122" s="91"/>
      <c r="EOP122" s="119"/>
      <c r="EOQ122" s="91"/>
      <c r="EOR122" s="119"/>
      <c r="EOS122" s="91"/>
      <c r="EOT122" s="119"/>
      <c r="EOU122" s="91"/>
      <c r="EOV122" s="119"/>
      <c r="EOW122" s="91"/>
      <c r="EOX122" s="119"/>
      <c r="EOY122" s="91"/>
      <c r="EOZ122" s="119"/>
      <c r="EPA122" s="91"/>
      <c r="EPB122" s="119"/>
      <c r="EPC122" s="91"/>
      <c r="EPD122" s="119"/>
      <c r="EPE122" s="91"/>
      <c r="EPF122" s="119"/>
      <c r="EPG122" s="91"/>
      <c r="EPH122" s="119"/>
      <c r="EPI122" s="91"/>
      <c r="EPJ122" s="119"/>
      <c r="EPK122" s="91"/>
      <c r="EPL122" s="119"/>
      <c r="EPM122" s="91"/>
      <c r="EPN122" s="119"/>
      <c r="EPO122" s="91"/>
      <c r="EPP122" s="119"/>
      <c r="EPQ122" s="91"/>
      <c r="EPR122" s="119"/>
      <c r="EPS122" s="91"/>
      <c r="EPT122" s="119"/>
      <c r="EPU122" s="91"/>
      <c r="EPV122" s="119"/>
      <c r="EPW122" s="91"/>
      <c r="EPX122" s="119"/>
      <c r="EPY122" s="91"/>
      <c r="EPZ122" s="119"/>
      <c r="EQA122" s="91"/>
      <c r="EQB122" s="119"/>
      <c r="EQC122" s="91"/>
      <c r="EQD122" s="119"/>
      <c r="EQE122" s="91"/>
      <c r="EQF122" s="119"/>
      <c r="EQG122" s="91"/>
      <c r="EQH122" s="119"/>
      <c r="EQI122" s="91"/>
      <c r="EQJ122" s="119"/>
      <c r="EQK122" s="91"/>
      <c r="EQL122" s="119"/>
      <c r="EQM122" s="91"/>
      <c r="EQN122" s="119"/>
      <c r="EQO122" s="91"/>
      <c r="EQP122" s="119"/>
      <c r="EQQ122" s="91"/>
      <c r="EQR122" s="119"/>
      <c r="EQS122" s="91"/>
      <c r="EQT122" s="119"/>
      <c r="EQU122" s="91"/>
      <c r="EQV122" s="119"/>
      <c r="EQW122" s="91"/>
      <c r="EQX122" s="119"/>
      <c r="EQY122" s="91"/>
      <c r="EQZ122" s="119"/>
      <c r="ERA122" s="91"/>
      <c r="ERB122" s="119"/>
      <c r="ERC122" s="91"/>
      <c r="ERD122" s="119"/>
      <c r="ERE122" s="91"/>
      <c r="ERF122" s="119"/>
      <c r="ERG122" s="91"/>
      <c r="ERH122" s="119"/>
      <c r="ERI122" s="91"/>
      <c r="ERJ122" s="119"/>
      <c r="ERK122" s="91"/>
      <c r="ERL122" s="119"/>
      <c r="ERM122" s="91"/>
      <c r="ERN122" s="119"/>
      <c r="ERO122" s="91"/>
      <c r="ERP122" s="119"/>
      <c r="ERQ122" s="91"/>
      <c r="ERR122" s="119"/>
      <c r="ERS122" s="91"/>
      <c r="ERT122" s="119"/>
      <c r="ERU122" s="91"/>
      <c r="ERV122" s="119"/>
      <c r="ERW122" s="91"/>
      <c r="ERX122" s="119"/>
      <c r="ERY122" s="91"/>
      <c r="ERZ122" s="119"/>
      <c r="ESA122" s="91"/>
      <c r="ESB122" s="119"/>
      <c r="ESC122" s="91"/>
      <c r="ESD122" s="119"/>
      <c r="ESE122" s="91"/>
      <c r="ESF122" s="119"/>
      <c r="ESG122" s="91"/>
      <c r="ESH122" s="119"/>
      <c r="ESI122" s="91"/>
      <c r="ESJ122" s="119"/>
      <c r="ESK122" s="91"/>
      <c r="ESL122" s="119"/>
      <c r="ESM122" s="91"/>
      <c r="ESN122" s="119"/>
      <c r="ESO122" s="91"/>
      <c r="ESP122" s="119"/>
      <c r="ESQ122" s="91"/>
      <c r="ESR122" s="119"/>
      <c r="ESS122" s="91"/>
      <c r="EST122" s="119"/>
      <c r="ESU122" s="91"/>
      <c r="ESV122" s="119"/>
      <c r="ESW122" s="91"/>
      <c r="ESX122" s="119"/>
      <c r="ESY122" s="91"/>
      <c r="ESZ122" s="119"/>
      <c r="ETA122" s="91"/>
      <c r="ETB122" s="119"/>
      <c r="ETC122" s="91"/>
      <c r="ETD122" s="119"/>
      <c r="ETE122" s="91"/>
      <c r="ETF122" s="119"/>
      <c r="ETG122" s="91"/>
      <c r="ETH122" s="119"/>
      <c r="ETI122" s="91"/>
      <c r="ETJ122" s="119"/>
      <c r="ETK122" s="91"/>
      <c r="ETL122" s="119"/>
      <c r="ETM122" s="91"/>
      <c r="ETN122" s="119"/>
      <c r="ETO122" s="91"/>
      <c r="ETP122" s="119"/>
      <c r="ETQ122" s="91"/>
      <c r="ETR122" s="119"/>
      <c r="ETS122" s="91"/>
      <c r="ETT122" s="119"/>
      <c r="ETU122" s="91"/>
      <c r="ETV122" s="119"/>
      <c r="ETW122" s="91"/>
      <c r="ETX122" s="119"/>
      <c r="ETY122" s="91"/>
      <c r="ETZ122" s="119"/>
      <c r="EUA122" s="91"/>
      <c r="EUB122" s="119"/>
      <c r="EUC122" s="91"/>
      <c r="EUD122" s="119"/>
      <c r="EUE122" s="91"/>
      <c r="EUF122" s="119"/>
      <c r="EUG122" s="91"/>
      <c r="EUH122" s="119"/>
      <c r="EUI122" s="91"/>
      <c r="EUJ122" s="119"/>
      <c r="EUK122" s="91"/>
      <c r="EUL122" s="119"/>
      <c r="EUM122" s="91"/>
      <c r="EUN122" s="119"/>
      <c r="EUO122" s="91"/>
      <c r="EUP122" s="119"/>
      <c r="EUQ122" s="91"/>
      <c r="EUR122" s="119"/>
      <c r="EUS122" s="91"/>
      <c r="EUT122" s="119"/>
      <c r="EUU122" s="91"/>
      <c r="EUV122" s="119"/>
      <c r="EUW122" s="91"/>
      <c r="EUX122" s="119"/>
      <c r="EUY122" s="91"/>
      <c r="EUZ122" s="119"/>
      <c r="EVA122" s="91"/>
      <c r="EVB122" s="119"/>
      <c r="EVC122" s="91"/>
      <c r="EVD122" s="119"/>
      <c r="EVE122" s="91"/>
      <c r="EVF122" s="119"/>
      <c r="EVG122" s="91"/>
      <c r="EVH122" s="119"/>
      <c r="EVI122" s="91"/>
      <c r="EVJ122" s="119"/>
      <c r="EVK122" s="91"/>
      <c r="EVL122" s="119"/>
      <c r="EVM122" s="91"/>
      <c r="EVN122" s="119"/>
      <c r="EVO122" s="91"/>
      <c r="EVP122" s="119"/>
      <c r="EVQ122" s="91"/>
      <c r="EVR122" s="119"/>
      <c r="EVS122" s="91"/>
      <c r="EVT122" s="119"/>
      <c r="EVU122" s="91"/>
      <c r="EVV122" s="119"/>
      <c r="EVW122" s="91"/>
      <c r="EVX122" s="119"/>
      <c r="EVY122" s="91"/>
      <c r="EVZ122" s="119"/>
      <c r="EWA122" s="91"/>
      <c r="EWB122" s="119"/>
      <c r="EWC122" s="91"/>
      <c r="EWD122" s="119"/>
      <c r="EWE122" s="91"/>
      <c r="EWF122" s="119"/>
      <c r="EWG122" s="91"/>
      <c r="EWH122" s="119"/>
      <c r="EWI122" s="91"/>
      <c r="EWJ122" s="119"/>
      <c r="EWK122" s="91"/>
      <c r="EWL122" s="119"/>
      <c r="EWM122" s="91"/>
      <c r="EWN122" s="119"/>
      <c r="EWO122" s="91"/>
      <c r="EWP122" s="119"/>
      <c r="EWQ122" s="91"/>
      <c r="EWR122" s="119"/>
      <c r="EWS122" s="91"/>
      <c r="EWT122" s="119"/>
      <c r="EWU122" s="91"/>
      <c r="EWV122" s="119"/>
      <c r="EWW122" s="91"/>
      <c r="EWX122" s="119"/>
      <c r="EWY122" s="91"/>
      <c r="EWZ122" s="119"/>
      <c r="EXA122" s="91"/>
      <c r="EXB122" s="119"/>
      <c r="EXC122" s="91"/>
      <c r="EXD122" s="119"/>
      <c r="EXE122" s="91"/>
      <c r="EXF122" s="119"/>
      <c r="EXG122" s="91"/>
      <c r="EXH122" s="119"/>
      <c r="EXI122" s="91"/>
      <c r="EXJ122" s="119"/>
      <c r="EXK122" s="91"/>
      <c r="EXL122" s="119"/>
      <c r="EXM122" s="91"/>
      <c r="EXN122" s="119"/>
      <c r="EXO122" s="91"/>
      <c r="EXP122" s="119"/>
      <c r="EXQ122" s="91"/>
      <c r="EXR122" s="119"/>
      <c r="EXS122" s="91"/>
      <c r="EXT122" s="119"/>
      <c r="EXU122" s="91"/>
      <c r="EXV122" s="119"/>
      <c r="EXW122" s="91"/>
      <c r="EXX122" s="119"/>
      <c r="EXY122" s="91"/>
      <c r="EXZ122" s="119"/>
      <c r="EYA122" s="91"/>
      <c r="EYB122" s="119"/>
      <c r="EYC122" s="91"/>
      <c r="EYD122" s="119"/>
      <c r="EYE122" s="91"/>
      <c r="EYF122" s="119"/>
      <c r="EYG122" s="91"/>
      <c r="EYH122" s="119"/>
      <c r="EYI122" s="91"/>
      <c r="EYJ122" s="119"/>
      <c r="EYK122" s="91"/>
      <c r="EYL122" s="119"/>
      <c r="EYM122" s="91"/>
      <c r="EYN122" s="119"/>
      <c r="EYO122" s="91"/>
      <c r="EYP122" s="119"/>
      <c r="EYQ122" s="91"/>
      <c r="EYR122" s="119"/>
      <c r="EYS122" s="91"/>
      <c r="EYT122" s="119"/>
      <c r="EYU122" s="91"/>
      <c r="EYV122" s="119"/>
      <c r="EYW122" s="91"/>
      <c r="EYX122" s="119"/>
      <c r="EYY122" s="91"/>
      <c r="EYZ122" s="119"/>
      <c r="EZA122" s="91"/>
      <c r="EZB122" s="119"/>
      <c r="EZC122" s="91"/>
      <c r="EZD122" s="119"/>
      <c r="EZE122" s="91"/>
      <c r="EZF122" s="119"/>
      <c r="EZG122" s="91"/>
      <c r="EZH122" s="119"/>
      <c r="EZI122" s="91"/>
      <c r="EZJ122" s="119"/>
      <c r="EZK122" s="91"/>
      <c r="EZL122" s="119"/>
      <c r="EZM122" s="91"/>
      <c r="EZN122" s="119"/>
      <c r="EZO122" s="91"/>
      <c r="EZP122" s="119"/>
      <c r="EZQ122" s="91"/>
      <c r="EZR122" s="119"/>
      <c r="EZS122" s="91"/>
      <c r="EZT122" s="119"/>
      <c r="EZU122" s="91"/>
      <c r="EZV122" s="119"/>
      <c r="EZW122" s="91"/>
      <c r="EZX122" s="119"/>
      <c r="EZY122" s="91"/>
      <c r="EZZ122" s="119"/>
      <c r="FAA122" s="91"/>
      <c r="FAB122" s="119"/>
      <c r="FAC122" s="91"/>
      <c r="FAD122" s="119"/>
      <c r="FAE122" s="91"/>
      <c r="FAF122" s="119"/>
      <c r="FAG122" s="91"/>
      <c r="FAH122" s="119"/>
      <c r="FAI122" s="91"/>
      <c r="FAJ122" s="119"/>
      <c r="FAK122" s="91"/>
      <c r="FAL122" s="119"/>
      <c r="FAM122" s="91"/>
      <c r="FAN122" s="119"/>
      <c r="FAO122" s="91"/>
      <c r="FAP122" s="119"/>
      <c r="FAQ122" s="91"/>
      <c r="FAR122" s="119"/>
      <c r="FAS122" s="91"/>
      <c r="FAT122" s="119"/>
      <c r="FAU122" s="91"/>
      <c r="FAV122" s="119"/>
      <c r="FAW122" s="91"/>
      <c r="FAX122" s="119"/>
      <c r="FAY122" s="91"/>
      <c r="FAZ122" s="119"/>
      <c r="FBA122" s="91"/>
      <c r="FBB122" s="119"/>
      <c r="FBC122" s="91"/>
      <c r="FBD122" s="119"/>
      <c r="FBE122" s="91"/>
      <c r="FBF122" s="119"/>
      <c r="FBG122" s="91"/>
      <c r="FBH122" s="119"/>
      <c r="FBI122" s="91"/>
      <c r="FBJ122" s="119"/>
      <c r="FBK122" s="91"/>
      <c r="FBL122" s="119"/>
      <c r="FBM122" s="91"/>
      <c r="FBN122" s="119"/>
      <c r="FBO122" s="91"/>
      <c r="FBP122" s="119"/>
      <c r="FBQ122" s="91"/>
      <c r="FBR122" s="119"/>
      <c r="FBS122" s="91"/>
      <c r="FBT122" s="119"/>
      <c r="FBU122" s="91"/>
      <c r="FBV122" s="119"/>
      <c r="FBW122" s="91"/>
      <c r="FBX122" s="119"/>
      <c r="FBY122" s="91"/>
      <c r="FBZ122" s="119"/>
      <c r="FCA122" s="91"/>
      <c r="FCB122" s="119"/>
      <c r="FCC122" s="91"/>
      <c r="FCD122" s="119"/>
      <c r="FCE122" s="91"/>
      <c r="FCF122" s="119"/>
      <c r="FCG122" s="91"/>
      <c r="FCH122" s="119"/>
      <c r="FCI122" s="91"/>
      <c r="FCJ122" s="119"/>
      <c r="FCK122" s="91"/>
      <c r="FCL122" s="119"/>
      <c r="FCM122" s="91"/>
      <c r="FCN122" s="119"/>
      <c r="FCO122" s="91"/>
      <c r="FCP122" s="119"/>
      <c r="FCQ122" s="91"/>
      <c r="FCR122" s="119"/>
      <c r="FCS122" s="91"/>
      <c r="FCT122" s="119"/>
      <c r="FCU122" s="91"/>
      <c r="FCV122" s="119"/>
      <c r="FCW122" s="91"/>
      <c r="FCX122" s="119"/>
      <c r="FCY122" s="91"/>
      <c r="FCZ122" s="119"/>
      <c r="FDA122" s="91"/>
      <c r="FDB122" s="119"/>
      <c r="FDC122" s="91"/>
      <c r="FDD122" s="119"/>
      <c r="FDE122" s="91"/>
      <c r="FDF122" s="119"/>
      <c r="FDG122" s="91"/>
      <c r="FDH122" s="119"/>
      <c r="FDI122" s="91"/>
      <c r="FDJ122" s="119"/>
      <c r="FDK122" s="91"/>
      <c r="FDL122" s="119"/>
      <c r="FDM122" s="91"/>
      <c r="FDN122" s="119"/>
      <c r="FDO122" s="91"/>
      <c r="FDP122" s="119"/>
      <c r="FDQ122" s="91"/>
      <c r="FDR122" s="119"/>
      <c r="FDS122" s="91"/>
      <c r="FDT122" s="119"/>
      <c r="FDU122" s="91"/>
      <c r="FDV122" s="119"/>
      <c r="FDW122" s="91"/>
      <c r="FDX122" s="119"/>
      <c r="FDY122" s="91"/>
      <c r="FDZ122" s="119"/>
      <c r="FEA122" s="91"/>
      <c r="FEB122" s="119"/>
      <c r="FEC122" s="91"/>
      <c r="FED122" s="119"/>
      <c r="FEE122" s="91"/>
      <c r="FEF122" s="119"/>
      <c r="FEG122" s="91"/>
      <c r="FEH122" s="119"/>
      <c r="FEI122" s="91"/>
      <c r="FEJ122" s="119"/>
      <c r="FEK122" s="91"/>
      <c r="FEL122" s="119"/>
      <c r="FEM122" s="91"/>
      <c r="FEN122" s="119"/>
      <c r="FEO122" s="91"/>
      <c r="FEP122" s="119"/>
      <c r="FEQ122" s="91"/>
      <c r="FER122" s="119"/>
      <c r="FES122" s="91"/>
      <c r="FET122" s="119"/>
      <c r="FEU122" s="91"/>
      <c r="FEV122" s="119"/>
      <c r="FEW122" s="91"/>
      <c r="FEX122" s="119"/>
      <c r="FEY122" s="91"/>
      <c r="FEZ122" s="119"/>
      <c r="FFA122" s="91"/>
      <c r="FFB122" s="119"/>
      <c r="FFC122" s="91"/>
      <c r="FFD122" s="119"/>
      <c r="FFE122" s="91"/>
      <c r="FFF122" s="119"/>
      <c r="FFG122" s="91"/>
      <c r="FFH122" s="119"/>
      <c r="FFI122" s="91"/>
      <c r="FFJ122" s="119"/>
      <c r="FFK122" s="91"/>
      <c r="FFL122" s="119"/>
      <c r="FFM122" s="91"/>
      <c r="FFN122" s="119"/>
      <c r="FFO122" s="91"/>
      <c r="FFP122" s="119"/>
      <c r="FFQ122" s="91"/>
      <c r="FFR122" s="119"/>
      <c r="FFS122" s="91"/>
      <c r="FFT122" s="119"/>
      <c r="FFU122" s="91"/>
      <c r="FFV122" s="119"/>
      <c r="FFW122" s="91"/>
      <c r="FFX122" s="119"/>
      <c r="FFY122" s="91"/>
      <c r="FFZ122" s="119"/>
      <c r="FGA122" s="91"/>
      <c r="FGB122" s="119"/>
      <c r="FGC122" s="91"/>
      <c r="FGD122" s="119"/>
      <c r="FGE122" s="91"/>
      <c r="FGF122" s="119"/>
      <c r="FGG122" s="91"/>
      <c r="FGH122" s="119"/>
      <c r="FGI122" s="91"/>
      <c r="FGJ122" s="119"/>
      <c r="FGK122" s="91"/>
      <c r="FGL122" s="119"/>
      <c r="FGM122" s="91"/>
      <c r="FGN122" s="119"/>
      <c r="FGO122" s="91"/>
      <c r="FGP122" s="119"/>
      <c r="FGQ122" s="91"/>
      <c r="FGR122" s="119"/>
      <c r="FGS122" s="91"/>
      <c r="FGT122" s="119"/>
      <c r="FGU122" s="91"/>
      <c r="FGV122" s="119"/>
      <c r="FGW122" s="91"/>
      <c r="FGX122" s="119"/>
      <c r="FGY122" s="91"/>
      <c r="FGZ122" s="119"/>
      <c r="FHA122" s="91"/>
      <c r="FHB122" s="119"/>
      <c r="FHC122" s="91"/>
      <c r="FHD122" s="119"/>
      <c r="FHE122" s="91"/>
      <c r="FHF122" s="119"/>
      <c r="FHG122" s="91"/>
      <c r="FHH122" s="119"/>
      <c r="FHI122" s="91"/>
      <c r="FHJ122" s="119"/>
      <c r="FHK122" s="91"/>
      <c r="FHL122" s="119"/>
      <c r="FHM122" s="91"/>
      <c r="FHN122" s="119"/>
      <c r="FHO122" s="91"/>
      <c r="FHP122" s="119"/>
      <c r="FHQ122" s="91"/>
      <c r="FHR122" s="119"/>
      <c r="FHS122" s="91"/>
      <c r="FHT122" s="119"/>
      <c r="FHU122" s="91"/>
      <c r="FHV122" s="119"/>
      <c r="FHW122" s="91"/>
      <c r="FHX122" s="119"/>
      <c r="FHY122" s="91"/>
      <c r="FHZ122" s="119"/>
      <c r="FIA122" s="91"/>
      <c r="FIB122" s="119"/>
      <c r="FIC122" s="91"/>
      <c r="FID122" s="119"/>
      <c r="FIE122" s="91"/>
      <c r="FIF122" s="119"/>
      <c r="FIG122" s="91"/>
      <c r="FIH122" s="119"/>
      <c r="FII122" s="91"/>
      <c r="FIJ122" s="119"/>
      <c r="FIK122" s="91"/>
      <c r="FIL122" s="119"/>
      <c r="FIM122" s="91"/>
      <c r="FIN122" s="119"/>
      <c r="FIO122" s="91"/>
      <c r="FIP122" s="119"/>
      <c r="FIQ122" s="91"/>
      <c r="FIR122" s="119"/>
      <c r="FIS122" s="91"/>
      <c r="FIT122" s="119"/>
      <c r="FIU122" s="91"/>
      <c r="FIV122" s="119"/>
      <c r="FIW122" s="91"/>
      <c r="FIX122" s="119"/>
      <c r="FIY122" s="91"/>
      <c r="FIZ122" s="119"/>
      <c r="FJA122" s="91"/>
      <c r="FJB122" s="119"/>
      <c r="FJC122" s="91"/>
      <c r="FJD122" s="119"/>
      <c r="FJE122" s="91"/>
      <c r="FJF122" s="119"/>
      <c r="FJG122" s="91"/>
      <c r="FJH122" s="119"/>
      <c r="FJI122" s="91"/>
      <c r="FJJ122" s="119"/>
      <c r="FJK122" s="91"/>
      <c r="FJL122" s="119"/>
      <c r="FJM122" s="91"/>
      <c r="FJN122" s="119"/>
      <c r="FJO122" s="91"/>
      <c r="FJP122" s="119"/>
      <c r="FJQ122" s="91"/>
      <c r="FJR122" s="119"/>
      <c r="FJS122" s="91"/>
      <c r="FJT122" s="119"/>
      <c r="FJU122" s="91"/>
      <c r="FJV122" s="119"/>
      <c r="FJW122" s="91"/>
      <c r="FJX122" s="119"/>
      <c r="FJY122" s="91"/>
      <c r="FJZ122" s="119"/>
      <c r="FKA122" s="91"/>
      <c r="FKB122" s="119"/>
      <c r="FKC122" s="91"/>
      <c r="FKD122" s="119"/>
      <c r="FKE122" s="91"/>
      <c r="FKF122" s="119"/>
      <c r="FKG122" s="91"/>
      <c r="FKH122" s="119"/>
      <c r="FKI122" s="91"/>
      <c r="FKJ122" s="119"/>
      <c r="FKK122" s="91"/>
      <c r="FKL122" s="119"/>
      <c r="FKM122" s="91"/>
      <c r="FKN122" s="119"/>
      <c r="FKO122" s="91"/>
      <c r="FKP122" s="119"/>
      <c r="FKQ122" s="91"/>
      <c r="FKR122" s="119"/>
      <c r="FKS122" s="91"/>
      <c r="FKT122" s="119"/>
      <c r="FKU122" s="91"/>
      <c r="FKV122" s="119"/>
      <c r="FKW122" s="91"/>
      <c r="FKX122" s="119"/>
      <c r="FKY122" s="91"/>
      <c r="FKZ122" s="119"/>
      <c r="FLA122" s="91"/>
      <c r="FLB122" s="119"/>
      <c r="FLC122" s="91"/>
      <c r="FLD122" s="119"/>
      <c r="FLE122" s="91"/>
      <c r="FLF122" s="119"/>
      <c r="FLG122" s="91"/>
      <c r="FLH122" s="119"/>
      <c r="FLI122" s="91"/>
      <c r="FLJ122" s="119"/>
      <c r="FLK122" s="91"/>
      <c r="FLL122" s="119"/>
      <c r="FLM122" s="91"/>
      <c r="FLN122" s="119"/>
      <c r="FLO122" s="91"/>
      <c r="FLP122" s="119"/>
      <c r="FLQ122" s="91"/>
      <c r="FLR122" s="119"/>
      <c r="FLS122" s="91"/>
      <c r="FLT122" s="119"/>
      <c r="FLU122" s="91"/>
      <c r="FLV122" s="119"/>
      <c r="FLW122" s="91"/>
      <c r="FLX122" s="119"/>
      <c r="FLY122" s="91"/>
      <c r="FLZ122" s="119"/>
      <c r="FMA122" s="91"/>
      <c r="FMB122" s="119"/>
      <c r="FMC122" s="91"/>
      <c r="FMD122" s="119"/>
      <c r="FME122" s="91"/>
      <c r="FMF122" s="119"/>
      <c r="FMG122" s="91"/>
      <c r="FMH122" s="119"/>
      <c r="FMI122" s="91"/>
      <c r="FMJ122" s="119"/>
      <c r="FMK122" s="91"/>
      <c r="FML122" s="119"/>
      <c r="FMM122" s="91"/>
      <c r="FMN122" s="119"/>
      <c r="FMO122" s="91"/>
      <c r="FMP122" s="119"/>
      <c r="FMQ122" s="91"/>
      <c r="FMR122" s="119"/>
      <c r="FMS122" s="91"/>
      <c r="FMT122" s="119"/>
      <c r="FMU122" s="91"/>
      <c r="FMV122" s="119"/>
      <c r="FMW122" s="91"/>
      <c r="FMX122" s="119"/>
      <c r="FMY122" s="91"/>
      <c r="FMZ122" s="119"/>
      <c r="FNA122" s="91"/>
      <c r="FNB122" s="119"/>
      <c r="FNC122" s="91"/>
      <c r="FND122" s="119"/>
      <c r="FNE122" s="91"/>
      <c r="FNF122" s="119"/>
      <c r="FNG122" s="91"/>
      <c r="FNH122" s="119"/>
      <c r="FNI122" s="91"/>
      <c r="FNJ122" s="119"/>
      <c r="FNK122" s="91"/>
      <c r="FNL122" s="119"/>
      <c r="FNM122" s="91"/>
      <c r="FNN122" s="119"/>
      <c r="FNO122" s="91"/>
      <c r="FNP122" s="119"/>
      <c r="FNQ122" s="91"/>
      <c r="FNR122" s="119"/>
      <c r="FNS122" s="91"/>
      <c r="FNT122" s="119"/>
      <c r="FNU122" s="91"/>
      <c r="FNV122" s="119"/>
      <c r="FNW122" s="91"/>
      <c r="FNX122" s="119"/>
      <c r="FNY122" s="91"/>
      <c r="FNZ122" s="119"/>
      <c r="FOA122" s="91"/>
      <c r="FOB122" s="119"/>
      <c r="FOC122" s="91"/>
      <c r="FOD122" s="119"/>
      <c r="FOE122" s="91"/>
      <c r="FOF122" s="119"/>
      <c r="FOG122" s="91"/>
      <c r="FOH122" s="119"/>
      <c r="FOI122" s="91"/>
      <c r="FOJ122" s="119"/>
      <c r="FOK122" s="91"/>
      <c r="FOL122" s="119"/>
      <c r="FOM122" s="91"/>
      <c r="FON122" s="119"/>
      <c r="FOO122" s="91"/>
      <c r="FOP122" s="119"/>
      <c r="FOQ122" s="91"/>
      <c r="FOR122" s="119"/>
      <c r="FOS122" s="91"/>
      <c r="FOT122" s="119"/>
      <c r="FOU122" s="91"/>
      <c r="FOV122" s="119"/>
      <c r="FOW122" s="91"/>
      <c r="FOX122" s="119"/>
      <c r="FOY122" s="91"/>
      <c r="FOZ122" s="119"/>
      <c r="FPA122" s="91"/>
      <c r="FPB122" s="119"/>
      <c r="FPC122" s="91"/>
      <c r="FPD122" s="119"/>
      <c r="FPE122" s="91"/>
      <c r="FPF122" s="119"/>
      <c r="FPG122" s="91"/>
      <c r="FPH122" s="119"/>
      <c r="FPI122" s="91"/>
      <c r="FPJ122" s="119"/>
      <c r="FPK122" s="91"/>
      <c r="FPL122" s="119"/>
      <c r="FPM122" s="91"/>
      <c r="FPN122" s="119"/>
      <c r="FPO122" s="91"/>
      <c r="FPP122" s="119"/>
      <c r="FPQ122" s="91"/>
      <c r="FPR122" s="119"/>
      <c r="FPS122" s="91"/>
      <c r="FPT122" s="119"/>
      <c r="FPU122" s="91"/>
      <c r="FPV122" s="119"/>
      <c r="FPW122" s="91"/>
      <c r="FPX122" s="119"/>
      <c r="FPY122" s="91"/>
      <c r="FPZ122" s="119"/>
      <c r="FQA122" s="91"/>
      <c r="FQB122" s="119"/>
      <c r="FQC122" s="91"/>
      <c r="FQD122" s="119"/>
      <c r="FQE122" s="91"/>
      <c r="FQF122" s="119"/>
      <c r="FQG122" s="91"/>
      <c r="FQH122" s="119"/>
      <c r="FQI122" s="91"/>
      <c r="FQJ122" s="119"/>
      <c r="FQK122" s="91"/>
      <c r="FQL122" s="119"/>
      <c r="FQM122" s="91"/>
      <c r="FQN122" s="119"/>
      <c r="FQO122" s="91"/>
      <c r="FQP122" s="119"/>
      <c r="FQQ122" s="91"/>
      <c r="FQR122" s="119"/>
      <c r="FQS122" s="91"/>
      <c r="FQT122" s="119"/>
      <c r="FQU122" s="91"/>
      <c r="FQV122" s="119"/>
      <c r="FQW122" s="91"/>
      <c r="FQX122" s="119"/>
      <c r="FQY122" s="91"/>
      <c r="FQZ122" s="119"/>
      <c r="FRA122" s="91"/>
      <c r="FRB122" s="119"/>
      <c r="FRC122" s="91"/>
      <c r="FRD122" s="119"/>
      <c r="FRE122" s="91"/>
      <c r="FRF122" s="119"/>
      <c r="FRG122" s="91"/>
      <c r="FRH122" s="119"/>
      <c r="FRI122" s="91"/>
      <c r="FRJ122" s="119"/>
      <c r="FRK122" s="91"/>
      <c r="FRL122" s="119"/>
      <c r="FRM122" s="91"/>
      <c r="FRN122" s="119"/>
      <c r="FRO122" s="91"/>
      <c r="FRP122" s="119"/>
      <c r="FRQ122" s="91"/>
      <c r="FRR122" s="119"/>
      <c r="FRS122" s="91"/>
      <c r="FRT122" s="119"/>
      <c r="FRU122" s="91"/>
      <c r="FRV122" s="119"/>
      <c r="FRW122" s="91"/>
      <c r="FRX122" s="119"/>
      <c r="FRY122" s="91"/>
      <c r="FRZ122" s="119"/>
      <c r="FSA122" s="91"/>
      <c r="FSB122" s="119"/>
      <c r="FSC122" s="91"/>
      <c r="FSD122" s="119"/>
      <c r="FSE122" s="91"/>
      <c r="FSF122" s="119"/>
      <c r="FSG122" s="91"/>
      <c r="FSH122" s="119"/>
      <c r="FSI122" s="91"/>
      <c r="FSJ122" s="119"/>
      <c r="FSK122" s="91"/>
      <c r="FSL122" s="119"/>
      <c r="FSM122" s="91"/>
      <c r="FSN122" s="119"/>
      <c r="FSO122" s="91"/>
      <c r="FSP122" s="119"/>
      <c r="FSQ122" s="91"/>
      <c r="FSR122" s="119"/>
      <c r="FSS122" s="91"/>
      <c r="FST122" s="119"/>
      <c r="FSU122" s="91"/>
      <c r="FSV122" s="119"/>
      <c r="FSW122" s="91"/>
      <c r="FSX122" s="119"/>
      <c r="FSY122" s="91"/>
      <c r="FSZ122" s="119"/>
      <c r="FTA122" s="91"/>
      <c r="FTB122" s="119"/>
      <c r="FTC122" s="91"/>
      <c r="FTD122" s="119"/>
      <c r="FTE122" s="91"/>
      <c r="FTF122" s="119"/>
      <c r="FTG122" s="91"/>
      <c r="FTH122" s="119"/>
      <c r="FTI122" s="91"/>
      <c r="FTJ122" s="119"/>
      <c r="FTK122" s="91"/>
      <c r="FTL122" s="119"/>
      <c r="FTM122" s="91"/>
      <c r="FTN122" s="119"/>
      <c r="FTO122" s="91"/>
      <c r="FTP122" s="119"/>
      <c r="FTQ122" s="91"/>
      <c r="FTR122" s="119"/>
      <c r="FTS122" s="91"/>
      <c r="FTT122" s="119"/>
      <c r="FTU122" s="91"/>
      <c r="FTV122" s="119"/>
      <c r="FTW122" s="91"/>
      <c r="FTX122" s="119"/>
      <c r="FTY122" s="91"/>
      <c r="FTZ122" s="119"/>
      <c r="FUA122" s="91"/>
      <c r="FUB122" s="119"/>
      <c r="FUC122" s="91"/>
      <c r="FUD122" s="119"/>
      <c r="FUE122" s="91"/>
      <c r="FUF122" s="119"/>
      <c r="FUG122" s="91"/>
      <c r="FUH122" s="119"/>
      <c r="FUI122" s="91"/>
      <c r="FUJ122" s="119"/>
      <c r="FUK122" s="91"/>
      <c r="FUL122" s="119"/>
      <c r="FUM122" s="91"/>
      <c r="FUN122" s="119"/>
      <c r="FUO122" s="91"/>
      <c r="FUP122" s="119"/>
      <c r="FUQ122" s="91"/>
      <c r="FUR122" s="119"/>
      <c r="FUS122" s="91"/>
      <c r="FUT122" s="119"/>
      <c r="FUU122" s="91"/>
      <c r="FUV122" s="119"/>
      <c r="FUW122" s="91"/>
      <c r="FUX122" s="119"/>
      <c r="FUY122" s="91"/>
      <c r="FUZ122" s="119"/>
      <c r="FVA122" s="91"/>
      <c r="FVB122" s="119"/>
      <c r="FVC122" s="91"/>
      <c r="FVD122" s="119"/>
      <c r="FVE122" s="91"/>
      <c r="FVF122" s="119"/>
      <c r="FVG122" s="91"/>
      <c r="FVH122" s="119"/>
      <c r="FVI122" s="91"/>
      <c r="FVJ122" s="119"/>
      <c r="FVK122" s="91"/>
      <c r="FVL122" s="119"/>
      <c r="FVM122" s="91"/>
      <c r="FVN122" s="119"/>
      <c r="FVO122" s="91"/>
      <c r="FVP122" s="119"/>
      <c r="FVQ122" s="91"/>
      <c r="FVR122" s="119"/>
      <c r="FVS122" s="91"/>
      <c r="FVT122" s="119"/>
      <c r="FVU122" s="91"/>
      <c r="FVV122" s="119"/>
      <c r="FVW122" s="91"/>
      <c r="FVX122" s="119"/>
      <c r="FVY122" s="91"/>
      <c r="FVZ122" s="119"/>
      <c r="FWA122" s="91"/>
      <c r="FWB122" s="119"/>
      <c r="FWC122" s="91"/>
      <c r="FWD122" s="119"/>
      <c r="FWE122" s="91"/>
      <c r="FWF122" s="119"/>
      <c r="FWG122" s="91"/>
      <c r="FWH122" s="119"/>
      <c r="FWI122" s="91"/>
      <c r="FWJ122" s="119"/>
      <c r="FWK122" s="91"/>
      <c r="FWL122" s="119"/>
      <c r="FWM122" s="91"/>
      <c r="FWN122" s="119"/>
      <c r="FWO122" s="91"/>
      <c r="FWP122" s="119"/>
      <c r="FWQ122" s="91"/>
      <c r="FWR122" s="119"/>
      <c r="FWS122" s="91"/>
      <c r="FWT122" s="119"/>
      <c r="FWU122" s="91"/>
      <c r="FWV122" s="119"/>
      <c r="FWW122" s="91"/>
      <c r="FWX122" s="119"/>
      <c r="FWY122" s="91"/>
      <c r="FWZ122" s="119"/>
      <c r="FXA122" s="91"/>
      <c r="FXB122" s="119"/>
      <c r="FXC122" s="91"/>
      <c r="FXD122" s="119"/>
      <c r="FXE122" s="91"/>
      <c r="FXF122" s="119"/>
      <c r="FXG122" s="91"/>
      <c r="FXH122" s="119"/>
      <c r="FXI122" s="91"/>
      <c r="FXJ122" s="119"/>
      <c r="FXK122" s="91"/>
      <c r="FXL122" s="119"/>
      <c r="FXM122" s="91"/>
      <c r="FXN122" s="119"/>
      <c r="FXO122" s="91"/>
      <c r="FXP122" s="119"/>
      <c r="FXQ122" s="91"/>
      <c r="FXR122" s="119"/>
      <c r="FXS122" s="91"/>
      <c r="FXT122" s="119"/>
      <c r="FXU122" s="91"/>
      <c r="FXV122" s="119"/>
      <c r="FXW122" s="91"/>
      <c r="FXX122" s="119"/>
      <c r="FXY122" s="91"/>
      <c r="FXZ122" s="119"/>
      <c r="FYA122" s="91"/>
      <c r="FYB122" s="119"/>
      <c r="FYC122" s="91"/>
      <c r="FYD122" s="119"/>
      <c r="FYE122" s="91"/>
      <c r="FYF122" s="119"/>
      <c r="FYG122" s="91"/>
      <c r="FYH122" s="119"/>
      <c r="FYI122" s="91"/>
      <c r="FYJ122" s="119"/>
      <c r="FYK122" s="91"/>
      <c r="FYL122" s="119"/>
      <c r="FYM122" s="91"/>
      <c r="FYN122" s="119"/>
      <c r="FYO122" s="91"/>
      <c r="FYP122" s="119"/>
      <c r="FYQ122" s="91"/>
      <c r="FYR122" s="119"/>
      <c r="FYS122" s="91"/>
      <c r="FYT122" s="119"/>
      <c r="FYU122" s="91"/>
      <c r="FYV122" s="119"/>
      <c r="FYW122" s="91"/>
      <c r="FYX122" s="119"/>
      <c r="FYY122" s="91"/>
      <c r="FYZ122" s="119"/>
      <c r="FZA122" s="91"/>
      <c r="FZB122" s="119"/>
      <c r="FZC122" s="91"/>
      <c r="FZD122" s="119"/>
      <c r="FZE122" s="91"/>
      <c r="FZF122" s="119"/>
      <c r="FZG122" s="91"/>
      <c r="FZH122" s="119"/>
      <c r="FZI122" s="91"/>
      <c r="FZJ122" s="119"/>
      <c r="FZK122" s="91"/>
      <c r="FZL122" s="119"/>
      <c r="FZM122" s="91"/>
      <c r="FZN122" s="119"/>
      <c r="FZO122" s="91"/>
      <c r="FZP122" s="119"/>
      <c r="FZQ122" s="91"/>
      <c r="FZR122" s="119"/>
      <c r="FZS122" s="91"/>
      <c r="FZT122" s="119"/>
      <c r="FZU122" s="91"/>
      <c r="FZV122" s="119"/>
      <c r="FZW122" s="91"/>
      <c r="FZX122" s="119"/>
      <c r="FZY122" s="91"/>
      <c r="FZZ122" s="119"/>
      <c r="GAA122" s="91"/>
      <c r="GAB122" s="119"/>
      <c r="GAC122" s="91"/>
      <c r="GAD122" s="119"/>
      <c r="GAE122" s="91"/>
      <c r="GAF122" s="119"/>
      <c r="GAG122" s="91"/>
      <c r="GAH122" s="119"/>
      <c r="GAI122" s="91"/>
      <c r="GAJ122" s="119"/>
      <c r="GAK122" s="91"/>
      <c r="GAL122" s="119"/>
      <c r="GAM122" s="91"/>
      <c r="GAN122" s="119"/>
      <c r="GAO122" s="91"/>
      <c r="GAP122" s="119"/>
      <c r="GAQ122" s="91"/>
      <c r="GAR122" s="119"/>
      <c r="GAS122" s="91"/>
      <c r="GAT122" s="119"/>
      <c r="GAU122" s="91"/>
      <c r="GAV122" s="119"/>
      <c r="GAW122" s="91"/>
      <c r="GAX122" s="119"/>
      <c r="GAY122" s="91"/>
      <c r="GAZ122" s="119"/>
      <c r="GBA122" s="91"/>
      <c r="GBB122" s="119"/>
      <c r="GBC122" s="91"/>
      <c r="GBD122" s="119"/>
      <c r="GBE122" s="91"/>
      <c r="GBF122" s="119"/>
      <c r="GBG122" s="91"/>
      <c r="GBH122" s="119"/>
      <c r="GBI122" s="91"/>
      <c r="GBJ122" s="119"/>
      <c r="GBK122" s="91"/>
      <c r="GBL122" s="119"/>
      <c r="GBM122" s="91"/>
      <c r="GBN122" s="119"/>
      <c r="GBO122" s="91"/>
      <c r="GBP122" s="119"/>
      <c r="GBQ122" s="91"/>
      <c r="GBR122" s="119"/>
      <c r="GBS122" s="91"/>
      <c r="GBT122" s="119"/>
      <c r="GBU122" s="91"/>
      <c r="GBV122" s="119"/>
      <c r="GBW122" s="91"/>
      <c r="GBX122" s="119"/>
      <c r="GBY122" s="91"/>
      <c r="GBZ122" s="119"/>
      <c r="GCA122" s="91"/>
      <c r="GCB122" s="119"/>
      <c r="GCC122" s="91"/>
      <c r="GCD122" s="119"/>
      <c r="GCE122" s="91"/>
      <c r="GCF122" s="119"/>
      <c r="GCG122" s="91"/>
      <c r="GCH122" s="119"/>
      <c r="GCI122" s="91"/>
      <c r="GCJ122" s="119"/>
      <c r="GCK122" s="91"/>
      <c r="GCL122" s="119"/>
      <c r="GCM122" s="91"/>
      <c r="GCN122" s="119"/>
      <c r="GCO122" s="91"/>
      <c r="GCP122" s="119"/>
      <c r="GCQ122" s="91"/>
      <c r="GCR122" s="119"/>
      <c r="GCS122" s="91"/>
      <c r="GCT122" s="119"/>
      <c r="GCU122" s="91"/>
      <c r="GCV122" s="119"/>
      <c r="GCW122" s="91"/>
      <c r="GCX122" s="119"/>
      <c r="GCY122" s="91"/>
      <c r="GCZ122" s="119"/>
      <c r="GDA122" s="91"/>
      <c r="GDB122" s="119"/>
      <c r="GDC122" s="91"/>
      <c r="GDD122" s="119"/>
      <c r="GDE122" s="91"/>
      <c r="GDF122" s="119"/>
      <c r="GDG122" s="91"/>
      <c r="GDH122" s="119"/>
      <c r="GDI122" s="91"/>
      <c r="GDJ122" s="119"/>
      <c r="GDK122" s="91"/>
      <c r="GDL122" s="119"/>
      <c r="GDM122" s="91"/>
      <c r="GDN122" s="119"/>
      <c r="GDO122" s="91"/>
      <c r="GDP122" s="119"/>
      <c r="GDQ122" s="91"/>
      <c r="GDR122" s="119"/>
      <c r="GDS122" s="91"/>
      <c r="GDT122" s="119"/>
      <c r="GDU122" s="91"/>
      <c r="GDV122" s="119"/>
      <c r="GDW122" s="91"/>
      <c r="GDX122" s="119"/>
      <c r="GDY122" s="91"/>
      <c r="GDZ122" s="119"/>
      <c r="GEA122" s="91"/>
      <c r="GEB122" s="119"/>
      <c r="GEC122" s="91"/>
      <c r="GED122" s="119"/>
      <c r="GEE122" s="91"/>
      <c r="GEF122" s="119"/>
      <c r="GEG122" s="91"/>
      <c r="GEH122" s="119"/>
      <c r="GEI122" s="91"/>
      <c r="GEJ122" s="119"/>
      <c r="GEK122" s="91"/>
      <c r="GEL122" s="119"/>
      <c r="GEM122" s="91"/>
      <c r="GEN122" s="119"/>
      <c r="GEO122" s="91"/>
      <c r="GEP122" s="119"/>
      <c r="GEQ122" s="91"/>
      <c r="GER122" s="119"/>
      <c r="GES122" s="91"/>
      <c r="GET122" s="119"/>
      <c r="GEU122" s="91"/>
      <c r="GEV122" s="119"/>
      <c r="GEW122" s="91"/>
      <c r="GEX122" s="119"/>
      <c r="GEY122" s="91"/>
      <c r="GEZ122" s="119"/>
      <c r="GFA122" s="91"/>
      <c r="GFB122" s="119"/>
      <c r="GFC122" s="91"/>
      <c r="GFD122" s="119"/>
      <c r="GFE122" s="91"/>
      <c r="GFF122" s="119"/>
      <c r="GFG122" s="91"/>
      <c r="GFH122" s="119"/>
      <c r="GFI122" s="91"/>
      <c r="GFJ122" s="119"/>
      <c r="GFK122" s="91"/>
      <c r="GFL122" s="119"/>
      <c r="GFM122" s="91"/>
      <c r="GFN122" s="119"/>
      <c r="GFO122" s="91"/>
      <c r="GFP122" s="119"/>
      <c r="GFQ122" s="91"/>
      <c r="GFR122" s="119"/>
      <c r="GFS122" s="91"/>
      <c r="GFT122" s="119"/>
      <c r="GFU122" s="91"/>
      <c r="GFV122" s="119"/>
      <c r="GFW122" s="91"/>
      <c r="GFX122" s="119"/>
      <c r="GFY122" s="91"/>
      <c r="GFZ122" s="119"/>
      <c r="GGA122" s="91"/>
      <c r="GGB122" s="119"/>
      <c r="GGC122" s="91"/>
      <c r="GGD122" s="119"/>
      <c r="GGE122" s="91"/>
      <c r="GGF122" s="119"/>
      <c r="GGG122" s="91"/>
      <c r="GGH122" s="119"/>
      <c r="GGI122" s="91"/>
      <c r="GGJ122" s="119"/>
      <c r="GGK122" s="91"/>
      <c r="GGL122" s="119"/>
      <c r="GGM122" s="91"/>
      <c r="GGN122" s="119"/>
      <c r="GGO122" s="91"/>
      <c r="GGP122" s="119"/>
      <c r="GGQ122" s="91"/>
      <c r="GGR122" s="119"/>
      <c r="GGS122" s="91"/>
      <c r="GGT122" s="119"/>
      <c r="GGU122" s="91"/>
      <c r="GGV122" s="119"/>
      <c r="GGW122" s="91"/>
      <c r="GGX122" s="119"/>
      <c r="GGY122" s="91"/>
      <c r="GGZ122" s="119"/>
      <c r="GHA122" s="91"/>
      <c r="GHB122" s="119"/>
      <c r="GHC122" s="91"/>
      <c r="GHD122" s="119"/>
      <c r="GHE122" s="91"/>
      <c r="GHF122" s="119"/>
      <c r="GHG122" s="91"/>
      <c r="GHH122" s="119"/>
      <c r="GHI122" s="91"/>
      <c r="GHJ122" s="119"/>
      <c r="GHK122" s="91"/>
      <c r="GHL122" s="119"/>
      <c r="GHM122" s="91"/>
      <c r="GHN122" s="119"/>
      <c r="GHO122" s="91"/>
      <c r="GHP122" s="119"/>
      <c r="GHQ122" s="91"/>
      <c r="GHR122" s="119"/>
      <c r="GHS122" s="91"/>
      <c r="GHT122" s="119"/>
      <c r="GHU122" s="91"/>
      <c r="GHV122" s="119"/>
      <c r="GHW122" s="91"/>
      <c r="GHX122" s="119"/>
      <c r="GHY122" s="91"/>
      <c r="GHZ122" s="119"/>
      <c r="GIA122" s="91"/>
      <c r="GIB122" s="119"/>
      <c r="GIC122" s="91"/>
      <c r="GID122" s="119"/>
      <c r="GIE122" s="91"/>
      <c r="GIF122" s="119"/>
      <c r="GIG122" s="91"/>
      <c r="GIH122" s="119"/>
      <c r="GII122" s="91"/>
      <c r="GIJ122" s="119"/>
      <c r="GIK122" s="91"/>
      <c r="GIL122" s="119"/>
      <c r="GIM122" s="91"/>
      <c r="GIN122" s="119"/>
      <c r="GIO122" s="91"/>
      <c r="GIP122" s="119"/>
      <c r="GIQ122" s="91"/>
      <c r="GIR122" s="119"/>
      <c r="GIS122" s="91"/>
      <c r="GIT122" s="119"/>
      <c r="GIU122" s="91"/>
      <c r="GIV122" s="119"/>
      <c r="GIW122" s="91"/>
      <c r="GIX122" s="119"/>
      <c r="GIY122" s="91"/>
      <c r="GIZ122" s="119"/>
      <c r="GJA122" s="91"/>
      <c r="GJB122" s="119"/>
      <c r="GJC122" s="91"/>
      <c r="GJD122" s="119"/>
      <c r="GJE122" s="91"/>
      <c r="GJF122" s="119"/>
      <c r="GJG122" s="91"/>
      <c r="GJH122" s="119"/>
      <c r="GJI122" s="91"/>
      <c r="GJJ122" s="119"/>
      <c r="GJK122" s="91"/>
      <c r="GJL122" s="119"/>
      <c r="GJM122" s="91"/>
      <c r="GJN122" s="119"/>
      <c r="GJO122" s="91"/>
      <c r="GJP122" s="119"/>
      <c r="GJQ122" s="91"/>
      <c r="GJR122" s="119"/>
      <c r="GJS122" s="91"/>
      <c r="GJT122" s="119"/>
      <c r="GJU122" s="91"/>
      <c r="GJV122" s="119"/>
      <c r="GJW122" s="91"/>
      <c r="GJX122" s="119"/>
      <c r="GJY122" s="91"/>
      <c r="GJZ122" s="119"/>
      <c r="GKA122" s="91"/>
      <c r="GKB122" s="119"/>
      <c r="GKC122" s="91"/>
      <c r="GKD122" s="119"/>
      <c r="GKE122" s="91"/>
      <c r="GKF122" s="119"/>
      <c r="GKG122" s="91"/>
      <c r="GKH122" s="119"/>
      <c r="GKI122" s="91"/>
      <c r="GKJ122" s="119"/>
      <c r="GKK122" s="91"/>
      <c r="GKL122" s="119"/>
      <c r="GKM122" s="91"/>
      <c r="GKN122" s="119"/>
      <c r="GKO122" s="91"/>
      <c r="GKP122" s="119"/>
      <c r="GKQ122" s="91"/>
      <c r="GKR122" s="119"/>
      <c r="GKS122" s="91"/>
      <c r="GKT122" s="119"/>
      <c r="GKU122" s="91"/>
      <c r="GKV122" s="119"/>
      <c r="GKW122" s="91"/>
      <c r="GKX122" s="119"/>
      <c r="GKY122" s="91"/>
      <c r="GKZ122" s="119"/>
      <c r="GLA122" s="91"/>
      <c r="GLB122" s="119"/>
      <c r="GLC122" s="91"/>
      <c r="GLD122" s="119"/>
      <c r="GLE122" s="91"/>
      <c r="GLF122" s="119"/>
      <c r="GLG122" s="91"/>
      <c r="GLH122" s="119"/>
      <c r="GLI122" s="91"/>
      <c r="GLJ122" s="119"/>
      <c r="GLK122" s="91"/>
      <c r="GLL122" s="119"/>
      <c r="GLM122" s="91"/>
      <c r="GLN122" s="119"/>
      <c r="GLO122" s="91"/>
      <c r="GLP122" s="119"/>
      <c r="GLQ122" s="91"/>
      <c r="GLR122" s="119"/>
      <c r="GLS122" s="91"/>
      <c r="GLT122" s="119"/>
      <c r="GLU122" s="91"/>
      <c r="GLV122" s="119"/>
      <c r="GLW122" s="91"/>
      <c r="GLX122" s="119"/>
      <c r="GLY122" s="91"/>
      <c r="GLZ122" s="119"/>
      <c r="GMA122" s="91"/>
      <c r="GMB122" s="119"/>
      <c r="GMC122" s="91"/>
      <c r="GMD122" s="119"/>
      <c r="GME122" s="91"/>
      <c r="GMF122" s="119"/>
      <c r="GMG122" s="91"/>
      <c r="GMH122" s="119"/>
      <c r="GMI122" s="91"/>
      <c r="GMJ122" s="119"/>
      <c r="GMK122" s="91"/>
      <c r="GML122" s="119"/>
      <c r="GMM122" s="91"/>
      <c r="GMN122" s="119"/>
      <c r="GMO122" s="91"/>
      <c r="GMP122" s="119"/>
      <c r="GMQ122" s="91"/>
      <c r="GMR122" s="119"/>
      <c r="GMS122" s="91"/>
      <c r="GMT122" s="119"/>
      <c r="GMU122" s="91"/>
      <c r="GMV122" s="119"/>
      <c r="GMW122" s="91"/>
      <c r="GMX122" s="119"/>
      <c r="GMY122" s="91"/>
      <c r="GMZ122" s="119"/>
      <c r="GNA122" s="91"/>
      <c r="GNB122" s="119"/>
      <c r="GNC122" s="91"/>
      <c r="GND122" s="119"/>
      <c r="GNE122" s="91"/>
      <c r="GNF122" s="119"/>
      <c r="GNG122" s="91"/>
      <c r="GNH122" s="119"/>
      <c r="GNI122" s="91"/>
      <c r="GNJ122" s="119"/>
      <c r="GNK122" s="91"/>
      <c r="GNL122" s="119"/>
      <c r="GNM122" s="91"/>
      <c r="GNN122" s="119"/>
      <c r="GNO122" s="91"/>
      <c r="GNP122" s="119"/>
      <c r="GNQ122" s="91"/>
      <c r="GNR122" s="119"/>
      <c r="GNS122" s="91"/>
      <c r="GNT122" s="119"/>
      <c r="GNU122" s="91"/>
      <c r="GNV122" s="119"/>
      <c r="GNW122" s="91"/>
      <c r="GNX122" s="119"/>
      <c r="GNY122" s="91"/>
      <c r="GNZ122" s="119"/>
      <c r="GOA122" s="91"/>
      <c r="GOB122" s="119"/>
      <c r="GOC122" s="91"/>
      <c r="GOD122" s="119"/>
      <c r="GOE122" s="91"/>
      <c r="GOF122" s="119"/>
      <c r="GOG122" s="91"/>
      <c r="GOH122" s="119"/>
      <c r="GOI122" s="91"/>
      <c r="GOJ122" s="119"/>
      <c r="GOK122" s="91"/>
      <c r="GOL122" s="119"/>
      <c r="GOM122" s="91"/>
      <c r="GON122" s="119"/>
      <c r="GOO122" s="91"/>
      <c r="GOP122" s="119"/>
      <c r="GOQ122" s="91"/>
      <c r="GOR122" s="119"/>
      <c r="GOS122" s="91"/>
      <c r="GOT122" s="119"/>
      <c r="GOU122" s="91"/>
      <c r="GOV122" s="119"/>
      <c r="GOW122" s="91"/>
      <c r="GOX122" s="119"/>
      <c r="GOY122" s="91"/>
      <c r="GOZ122" s="119"/>
      <c r="GPA122" s="91"/>
      <c r="GPB122" s="119"/>
      <c r="GPC122" s="91"/>
      <c r="GPD122" s="119"/>
      <c r="GPE122" s="91"/>
      <c r="GPF122" s="119"/>
      <c r="GPG122" s="91"/>
      <c r="GPH122" s="119"/>
      <c r="GPI122" s="91"/>
      <c r="GPJ122" s="119"/>
      <c r="GPK122" s="91"/>
      <c r="GPL122" s="119"/>
      <c r="GPM122" s="91"/>
      <c r="GPN122" s="119"/>
      <c r="GPO122" s="91"/>
      <c r="GPP122" s="119"/>
      <c r="GPQ122" s="91"/>
      <c r="GPR122" s="119"/>
      <c r="GPS122" s="91"/>
      <c r="GPT122" s="119"/>
      <c r="GPU122" s="91"/>
      <c r="GPV122" s="119"/>
      <c r="GPW122" s="91"/>
      <c r="GPX122" s="119"/>
      <c r="GPY122" s="91"/>
      <c r="GPZ122" s="119"/>
      <c r="GQA122" s="91"/>
      <c r="GQB122" s="119"/>
      <c r="GQC122" s="91"/>
      <c r="GQD122" s="119"/>
      <c r="GQE122" s="91"/>
      <c r="GQF122" s="119"/>
      <c r="GQG122" s="91"/>
      <c r="GQH122" s="119"/>
      <c r="GQI122" s="91"/>
      <c r="GQJ122" s="119"/>
      <c r="GQK122" s="91"/>
      <c r="GQL122" s="119"/>
      <c r="GQM122" s="91"/>
      <c r="GQN122" s="119"/>
      <c r="GQO122" s="91"/>
      <c r="GQP122" s="119"/>
      <c r="GQQ122" s="91"/>
      <c r="GQR122" s="119"/>
      <c r="GQS122" s="91"/>
      <c r="GQT122" s="119"/>
      <c r="GQU122" s="91"/>
      <c r="GQV122" s="119"/>
      <c r="GQW122" s="91"/>
      <c r="GQX122" s="119"/>
      <c r="GQY122" s="91"/>
      <c r="GQZ122" s="119"/>
      <c r="GRA122" s="91"/>
      <c r="GRB122" s="119"/>
      <c r="GRC122" s="91"/>
      <c r="GRD122" s="119"/>
      <c r="GRE122" s="91"/>
      <c r="GRF122" s="119"/>
      <c r="GRG122" s="91"/>
      <c r="GRH122" s="119"/>
      <c r="GRI122" s="91"/>
      <c r="GRJ122" s="119"/>
      <c r="GRK122" s="91"/>
      <c r="GRL122" s="119"/>
      <c r="GRM122" s="91"/>
      <c r="GRN122" s="119"/>
      <c r="GRO122" s="91"/>
      <c r="GRP122" s="119"/>
      <c r="GRQ122" s="91"/>
      <c r="GRR122" s="119"/>
      <c r="GRS122" s="91"/>
      <c r="GRT122" s="119"/>
      <c r="GRU122" s="91"/>
      <c r="GRV122" s="119"/>
      <c r="GRW122" s="91"/>
      <c r="GRX122" s="119"/>
      <c r="GRY122" s="91"/>
      <c r="GRZ122" s="119"/>
      <c r="GSA122" s="91"/>
      <c r="GSB122" s="119"/>
      <c r="GSC122" s="91"/>
      <c r="GSD122" s="119"/>
      <c r="GSE122" s="91"/>
      <c r="GSF122" s="119"/>
      <c r="GSG122" s="91"/>
      <c r="GSH122" s="119"/>
      <c r="GSI122" s="91"/>
      <c r="GSJ122" s="119"/>
      <c r="GSK122" s="91"/>
      <c r="GSL122" s="119"/>
      <c r="GSM122" s="91"/>
      <c r="GSN122" s="119"/>
      <c r="GSO122" s="91"/>
      <c r="GSP122" s="119"/>
      <c r="GSQ122" s="91"/>
      <c r="GSR122" s="119"/>
      <c r="GSS122" s="91"/>
      <c r="GST122" s="119"/>
      <c r="GSU122" s="91"/>
      <c r="GSV122" s="119"/>
      <c r="GSW122" s="91"/>
      <c r="GSX122" s="119"/>
      <c r="GSY122" s="91"/>
      <c r="GSZ122" s="119"/>
      <c r="GTA122" s="91"/>
      <c r="GTB122" s="119"/>
      <c r="GTC122" s="91"/>
      <c r="GTD122" s="119"/>
      <c r="GTE122" s="91"/>
      <c r="GTF122" s="119"/>
      <c r="GTG122" s="91"/>
      <c r="GTH122" s="119"/>
      <c r="GTI122" s="91"/>
      <c r="GTJ122" s="119"/>
      <c r="GTK122" s="91"/>
      <c r="GTL122" s="119"/>
      <c r="GTM122" s="91"/>
      <c r="GTN122" s="119"/>
      <c r="GTO122" s="91"/>
      <c r="GTP122" s="119"/>
      <c r="GTQ122" s="91"/>
      <c r="GTR122" s="119"/>
      <c r="GTS122" s="91"/>
      <c r="GTT122" s="119"/>
      <c r="GTU122" s="91"/>
      <c r="GTV122" s="119"/>
      <c r="GTW122" s="91"/>
      <c r="GTX122" s="119"/>
      <c r="GTY122" s="91"/>
      <c r="GTZ122" s="119"/>
      <c r="GUA122" s="91"/>
      <c r="GUB122" s="119"/>
      <c r="GUC122" s="91"/>
      <c r="GUD122" s="119"/>
      <c r="GUE122" s="91"/>
      <c r="GUF122" s="119"/>
      <c r="GUG122" s="91"/>
      <c r="GUH122" s="119"/>
      <c r="GUI122" s="91"/>
      <c r="GUJ122" s="119"/>
      <c r="GUK122" s="91"/>
      <c r="GUL122" s="119"/>
      <c r="GUM122" s="91"/>
      <c r="GUN122" s="119"/>
      <c r="GUO122" s="91"/>
      <c r="GUP122" s="119"/>
      <c r="GUQ122" s="91"/>
      <c r="GUR122" s="119"/>
      <c r="GUS122" s="91"/>
      <c r="GUT122" s="119"/>
      <c r="GUU122" s="91"/>
      <c r="GUV122" s="119"/>
      <c r="GUW122" s="91"/>
      <c r="GUX122" s="119"/>
      <c r="GUY122" s="91"/>
      <c r="GUZ122" s="119"/>
      <c r="GVA122" s="91"/>
      <c r="GVB122" s="119"/>
      <c r="GVC122" s="91"/>
      <c r="GVD122" s="119"/>
      <c r="GVE122" s="91"/>
      <c r="GVF122" s="119"/>
      <c r="GVG122" s="91"/>
      <c r="GVH122" s="119"/>
      <c r="GVI122" s="91"/>
      <c r="GVJ122" s="119"/>
      <c r="GVK122" s="91"/>
      <c r="GVL122" s="119"/>
      <c r="GVM122" s="91"/>
      <c r="GVN122" s="119"/>
      <c r="GVO122" s="91"/>
      <c r="GVP122" s="119"/>
      <c r="GVQ122" s="91"/>
      <c r="GVR122" s="119"/>
      <c r="GVS122" s="91"/>
      <c r="GVT122" s="119"/>
      <c r="GVU122" s="91"/>
      <c r="GVV122" s="119"/>
      <c r="GVW122" s="91"/>
      <c r="GVX122" s="119"/>
      <c r="GVY122" s="91"/>
      <c r="GVZ122" s="119"/>
      <c r="GWA122" s="91"/>
      <c r="GWB122" s="119"/>
      <c r="GWC122" s="91"/>
      <c r="GWD122" s="119"/>
      <c r="GWE122" s="91"/>
      <c r="GWF122" s="119"/>
      <c r="GWG122" s="91"/>
      <c r="GWH122" s="119"/>
      <c r="GWI122" s="91"/>
      <c r="GWJ122" s="119"/>
      <c r="GWK122" s="91"/>
      <c r="GWL122" s="119"/>
      <c r="GWM122" s="91"/>
      <c r="GWN122" s="119"/>
      <c r="GWO122" s="91"/>
      <c r="GWP122" s="119"/>
      <c r="GWQ122" s="91"/>
      <c r="GWR122" s="119"/>
      <c r="GWS122" s="91"/>
      <c r="GWT122" s="119"/>
      <c r="GWU122" s="91"/>
      <c r="GWV122" s="119"/>
      <c r="GWW122" s="91"/>
      <c r="GWX122" s="119"/>
      <c r="GWY122" s="91"/>
      <c r="GWZ122" s="119"/>
      <c r="GXA122" s="91"/>
      <c r="GXB122" s="119"/>
      <c r="GXC122" s="91"/>
      <c r="GXD122" s="119"/>
      <c r="GXE122" s="91"/>
      <c r="GXF122" s="119"/>
      <c r="GXG122" s="91"/>
      <c r="GXH122" s="119"/>
      <c r="GXI122" s="91"/>
      <c r="GXJ122" s="119"/>
      <c r="GXK122" s="91"/>
      <c r="GXL122" s="119"/>
      <c r="GXM122" s="91"/>
      <c r="GXN122" s="119"/>
      <c r="GXO122" s="91"/>
      <c r="GXP122" s="119"/>
      <c r="GXQ122" s="91"/>
      <c r="GXR122" s="119"/>
      <c r="GXS122" s="91"/>
      <c r="GXT122" s="119"/>
      <c r="GXU122" s="91"/>
      <c r="GXV122" s="119"/>
      <c r="GXW122" s="91"/>
      <c r="GXX122" s="119"/>
      <c r="GXY122" s="91"/>
      <c r="GXZ122" s="119"/>
      <c r="GYA122" s="91"/>
      <c r="GYB122" s="119"/>
      <c r="GYC122" s="91"/>
      <c r="GYD122" s="119"/>
      <c r="GYE122" s="91"/>
      <c r="GYF122" s="119"/>
      <c r="GYG122" s="91"/>
      <c r="GYH122" s="119"/>
      <c r="GYI122" s="91"/>
      <c r="GYJ122" s="119"/>
      <c r="GYK122" s="91"/>
      <c r="GYL122" s="119"/>
      <c r="GYM122" s="91"/>
      <c r="GYN122" s="119"/>
      <c r="GYO122" s="91"/>
      <c r="GYP122" s="119"/>
      <c r="GYQ122" s="91"/>
      <c r="GYR122" s="119"/>
      <c r="GYS122" s="91"/>
      <c r="GYT122" s="119"/>
      <c r="GYU122" s="91"/>
      <c r="GYV122" s="119"/>
      <c r="GYW122" s="91"/>
      <c r="GYX122" s="119"/>
      <c r="GYY122" s="91"/>
      <c r="GYZ122" s="119"/>
      <c r="GZA122" s="91"/>
      <c r="GZB122" s="119"/>
      <c r="GZC122" s="91"/>
      <c r="GZD122" s="119"/>
      <c r="GZE122" s="91"/>
      <c r="GZF122" s="119"/>
      <c r="GZG122" s="91"/>
      <c r="GZH122" s="119"/>
      <c r="GZI122" s="91"/>
      <c r="GZJ122" s="119"/>
      <c r="GZK122" s="91"/>
      <c r="GZL122" s="119"/>
      <c r="GZM122" s="91"/>
      <c r="GZN122" s="119"/>
      <c r="GZO122" s="91"/>
      <c r="GZP122" s="119"/>
      <c r="GZQ122" s="91"/>
      <c r="GZR122" s="119"/>
      <c r="GZS122" s="91"/>
      <c r="GZT122" s="119"/>
      <c r="GZU122" s="91"/>
      <c r="GZV122" s="119"/>
      <c r="GZW122" s="91"/>
      <c r="GZX122" s="119"/>
      <c r="GZY122" s="91"/>
      <c r="GZZ122" s="119"/>
      <c r="HAA122" s="91"/>
      <c r="HAB122" s="119"/>
      <c r="HAC122" s="91"/>
      <c r="HAD122" s="119"/>
      <c r="HAE122" s="91"/>
      <c r="HAF122" s="119"/>
      <c r="HAG122" s="91"/>
      <c r="HAH122" s="119"/>
      <c r="HAI122" s="91"/>
      <c r="HAJ122" s="119"/>
      <c r="HAK122" s="91"/>
      <c r="HAL122" s="119"/>
      <c r="HAM122" s="91"/>
      <c r="HAN122" s="119"/>
      <c r="HAO122" s="91"/>
      <c r="HAP122" s="119"/>
      <c r="HAQ122" s="91"/>
      <c r="HAR122" s="119"/>
      <c r="HAS122" s="91"/>
      <c r="HAT122" s="119"/>
      <c r="HAU122" s="91"/>
      <c r="HAV122" s="119"/>
      <c r="HAW122" s="91"/>
      <c r="HAX122" s="119"/>
      <c r="HAY122" s="91"/>
      <c r="HAZ122" s="119"/>
      <c r="HBA122" s="91"/>
      <c r="HBB122" s="119"/>
      <c r="HBC122" s="91"/>
      <c r="HBD122" s="119"/>
      <c r="HBE122" s="91"/>
      <c r="HBF122" s="119"/>
      <c r="HBG122" s="91"/>
      <c r="HBH122" s="119"/>
      <c r="HBI122" s="91"/>
      <c r="HBJ122" s="119"/>
      <c r="HBK122" s="91"/>
      <c r="HBL122" s="119"/>
      <c r="HBM122" s="91"/>
      <c r="HBN122" s="119"/>
      <c r="HBO122" s="91"/>
      <c r="HBP122" s="119"/>
      <c r="HBQ122" s="91"/>
      <c r="HBR122" s="119"/>
      <c r="HBS122" s="91"/>
      <c r="HBT122" s="119"/>
      <c r="HBU122" s="91"/>
      <c r="HBV122" s="119"/>
      <c r="HBW122" s="91"/>
      <c r="HBX122" s="119"/>
      <c r="HBY122" s="91"/>
      <c r="HBZ122" s="119"/>
      <c r="HCA122" s="91"/>
      <c r="HCB122" s="119"/>
      <c r="HCC122" s="91"/>
      <c r="HCD122" s="119"/>
      <c r="HCE122" s="91"/>
      <c r="HCF122" s="119"/>
      <c r="HCG122" s="91"/>
      <c r="HCH122" s="119"/>
      <c r="HCI122" s="91"/>
      <c r="HCJ122" s="119"/>
      <c r="HCK122" s="91"/>
      <c r="HCL122" s="119"/>
      <c r="HCM122" s="91"/>
      <c r="HCN122" s="119"/>
      <c r="HCO122" s="91"/>
      <c r="HCP122" s="119"/>
      <c r="HCQ122" s="91"/>
      <c r="HCR122" s="119"/>
      <c r="HCS122" s="91"/>
      <c r="HCT122" s="119"/>
      <c r="HCU122" s="91"/>
      <c r="HCV122" s="119"/>
      <c r="HCW122" s="91"/>
      <c r="HCX122" s="119"/>
      <c r="HCY122" s="91"/>
      <c r="HCZ122" s="119"/>
      <c r="HDA122" s="91"/>
      <c r="HDB122" s="119"/>
      <c r="HDC122" s="91"/>
      <c r="HDD122" s="119"/>
      <c r="HDE122" s="91"/>
      <c r="HDF122" s="119"/>
      <c r="HDG122" s="91"/>
      <c r="HDH122" s="119"/>
      <c r="HDI122" s="91"/>
      <c r="HDJ122" s="119"/>
      <c r="HDK122" s="91"/>
      <c r="HDL122" s="119"/>
      <c r="HDM122" s="91"/>
      <c r="HDN122" s="119"/>
      <c r="HDO122" s="91"/>
      <c r="HDP122" s="119"/>
      <c r="HDQ122" s="91"/>
      <c r="HDR122" s="119"/>
      <c r="HDS122" s="91"/>
      <c r="HDT122" s="119"/>
      <c r="HDU122" s="91"/>
      <c r="HDV122" s="119"/>
      <c r="HDW122" s="91"/>
      <c r="HDX122" s="119"/>
      <c r="HDY122" s="91"/>
      <c r="HDZ122" s="119"/>
      <c r="HEA122" s="91"/>
      <c r="HEB122" s="119"/>
      <c r="HEC122" s="91"/>
      <c r="HED122" s="119"/>
      <c r="HEE122" s="91"/>
      <c r="HEF122" s="119"/>
      <c r="HEG122" s="91"/>
      <c r="HEH122" s="119"/>
      <c r="HEI122" s="91"/>
      <c r="HEJ122" s="119"/>
      <c r="HEK122" s="91"/>
      <c r="HEL122" s="119"/>
      <c r="HEM122" s="91"/>
      <c r="HEN122" s="119"/>
      <c r="HEO122" s="91"/>
      <c r="HEP122" s="119"/>
      <c r="HEQ122" s="91"/>
      <c r="HER122" s="119"/>
      <c r="HES122" s="91"/>
      <c r="HET122" s="119"/>
      <c r="HEU122" s="91"/>
      <c r="HEV122" s="119"/>
      <c r="HEW122" s="91"/>
      <c r="HEX122" s="119"/>
      <c r="HEY122" s="91"/>
      <c r="HEZ122" s="119"/>
      <c r="HFA122" s="91"/>
      <c r="HFB122" s="119"/>
      <c r="HFC122" s="91"/>
      <c r="HFD122" s="119"/>
      <c r="HFE122" s="91"/>
      <c r="HFF122" s="119"/>
      <c r="HFG122" s="91"/>
      <c r="HFH122" s="119"/>
      <c r="HFI122" s="91"/>
      <c r="HFJ122" s="119"/>
      <c r="HFK122" s="91"/>
      <c r="HFL122" s="119"/>
      <c r="HFM122" s="91"/>
      <c r="HFN122" s="119"/>
      <c r="HFO122" s="91"/>
      <c r="HFP122" s="119"/>
      <c r="HFQ122" s="91"/>
      <c r="HFR122" s="119"/>
      <c r="HFS122" s="91"/>
      <c r="HFT122" s="119"/>
      <c r="HFU122" s="91"/>
      <c r="HFV122" s="119"/>
      <c r="HFW122" s="91"/>
      <c r="HFX122" s="119"/>
      <c r="HFY122" s="91"/>
      <c r="HFZ122" s="119"/>
      <c r="HGA122" s="91"/>
      <c r="HGB122" s="119"/>
      <c r="HGC122" s="91"/>
      <c r="HGD122" s="119"/>
      <c r="HGE122" s="91"/>
      <c r="HGF122" s="119"/>
      <c r="HGG122" s="91"/>
      <c r="HGH122" s="119"/>
      <c r="HGI122" s="91"/>
      <c r="HGJ122" s="119"/>
      <c r="HGK122" s="91"/>
      <c r="HGL122" s="119"/>
      <c r="HGM122" s="91"/>
      <c r="HGN122" s="119"/>
      <c r="HGO122" s="91"/>
      <c r="HGP122" s="119"/>
      <c r="HGQ122" s="91"/>
      <c r="HGR122" s="119"/>
      <c r="HGS122" s="91"/>
      <c r="HGT122" s="119"/>
      <c r="HGU122" s="91"/>
      <c r="HGV122" s="119"/>
      <c r="HGW122" s="91"/>
      <c r="HGX122" s="119"/>
      <c r="HGY122" s="91"/>
      <c r="HGZ122" s="119"/>
      <c r="HHA122" s="91"/>
      <c r="HHB122" s="119"/>
      <c r="HHC122" s="91"/>
      <c r="HHD122" s="119"/>
      <c r="HHE122" s="91"/>
      <c r="HHF122" s="119"/>
      <c r="HHG122" s="91"/>
      <c r="HHH122" s="119"/>
      <c r="HHI122" s="91"/>
      <c r="HHJ122" s="119"/>
      <c r="HHK122" s="91"/>
      <c r="HHL122" s="119"/>
      <c r="HHM122" s="91"/>
      <c r="HHN122" s="119"/>
      <c r="HHO122" s="91"/>
      <c r="HHP122" s="119"/>
      <c r="HHQ122" s="91"/>
      <c r="HHR122" s="119"/>
      <c r="HHS122" s="91"/>
      <c r="HHT122" s="119"/>
      <c r="HHU122" s="91"/>
      <c r="HHV122" s="119"/>
      <c r="HHW122" s="91"/>
      <c r="HHX122" s="119"/>
      <c r="HHY122" s="91"/>
      <c r="HHZ122" s="119"/>
      <c r="HIA122" s="91"/>
      <c r="HIB122" s="119"/>
      <c r="HIC122" s="91"/>
      <c r="HID122" s="119"/>
      <c r="HIE122" s="91"/>
      <c r="HIF122" s="119"/>
      <c r="HIG122" s="91"/>
      <c r="HIH122" s="119"/>
      <c r="HII122" s="91"/>
      <c r="HIJ122" s="119"/>
      <c r="HIK122" s="91"/>
      <c r="HIL122" s="119"/>
      <c r="HIM122" s="91"/>
      <c r="HIN122" s="119"/>
      <c r="HIO122" s="91"/>
      <c r="HIP122" s="119"/>
      <c r="HIQ122" s="91"/>
      <c r="HIR122" s="119"/>
      <c r="HIS122" s="91"/>
      <c r="HIT122" s="119"/>
      <c r="HIU122" s="91"/>
      <c r="HIV122" s="119"/>
      <c r="HIW122" s="91"/>
      <c r="HIX122" s="119"/>
      <c r="HIY122" s="91"/>
      <c r="HIZ122" s="119"/>
      <c r="HJA122" s="91"/>
      <c r="HJB122" s="119"/>
      <c r="HJC122" s="91"/>
      <c r="HJD122" s="119"/>
      <c r="HJE122" s="91"/>
      <c r="HJF122" s="119"/>
      <c r="HJG122" s="91"/>
      <c r="HJH122" s="119"/>
      <c r="HJI122" s="91"/>
      <c r="HJJ122" s="119"/>
      <c r="HJK122" s="91"/>
      <c r="HJL122" s="119"/>
      <c r="HJM122" s="91"/>
      <c r="HJN122" s="119"/>
      <c r="HJO122" s="91"/>
      <c r="HJP122" s="119"/>
      <c r="HJQ122" s="91"/>
      <c r="HJR122" s="119"/>
      <c r="HJS122" s="91"/>
      <c r="HJT122" s="119"/>
      <c r="HJU122" s="91"/>
      <c r="HJV122" s="119"/>
      <c r="HJW122" s="91"/>
      <c r="HJX122" s="119"/>
      <c r="HJY122" s="91"/>
      <c r="HJZ122" s="119"/>
      <c r="HKA122" s="91"/>
      <c r="HKB122" s="119"/>
      <c r="HKC122" s="91"/>
      <c r="HKD122" s="119"/>
      <c r="HKE122" s="91"/>
      <c r="HKF122" s="119"/>
      <c r="HKG122" s="91"/>
      <c r="HKH122" s="119"/>
      <c r="HKI122" s="91"/>
      <c r="HKJ122" s="119"/>
      <c r="HKK122" s="91"/>
      <c r="HKL122" s="119"/>
      <c r="HKM122" s="91"/>
      <c r="HKN122" s="119"/>
      <c r="HKO122" s="91"/>
      <c r="HKP122" s="119"/>
      <c r="HKQ122" s="91"/>
      <c r="HKR122" s="119"/>
      <c r="HKS122" s="91"/>
      <c r="HKT122" s="119"/>
      <c r="HKU122" s="91"/>
      <c r="HKV122" s="119"/>
      <c r="HKW122" s="91"/>
      <c r="HKX122" s="119"/>
      <c r="HKY122" s="91"/>
      <c r="HKZ122" s="119"/>
      <c r="HLA122" s="91"/>
      <c r="HLB122" s="119"/>
      <c r="HLC122" s="91"/>
      <c r="HLD122" s="119"/>
      <c r="HLE122" s="91"/>
      <c r="HLF122" s="119"/>
      <c r="HLG122" s="91"/>
      <c r="HLH122" s="119"/>
      <c r="HLI122" s="91"/>
      <c r="HLJ122" s="119"/>
      <c r="HLK122" s="91"/>
      <c r="HLL122" s="119"/>
      <c r="HLM122" s="91"/>
      <c r="HLN122" s="119"/>
      <c r="HLO122" s="91"/>
      <c r="HLP122" s="119"/>
      <c r="HLQ122" s="91"/>
      <c r="HLR122" s="119"/>
      <c r="HLS122" s="91"/>
      <c r="HLT122" s="119"/>
      <c r="HLU122" s="91"/>
      <c r="HLV122" s="119"/>
      <c r="HLW122" s="91"/>
      <c r="HLX122" s="119"/>
      <c r="HLY122" s="91"/>
      <c r="HLZ122" s="119"/>
      <c r="HMA122" s="91"/>
      <c r="HMB122" s="119"/>
      <c r="HMC122" s="91"/>
      <c r="HMD122" s="119"/>
      <c r="HME122" s="91"/>
      <c r="HMF122" s="119"/>
      <c r="HMG122" s="91"/>
      <c r="HMH122" s="119"/>
      <c r="HMI122" s="91"/>
      <c r="HMJ122" s="119"/>
      <c r="HMK122" s="91"/>
      <c r="HML122" s="119"/>
      <c r="HMM122" s="91"/>
      <c r="HMN122" s="119"/>
      <c r="HMO122" s="91"/>
      <c r="HMP122" s="119"/>
      <c r="HMQ122" s="91"/>
      <c r="HMR122" s="119"/>
      <c r="HMS122" s="91"/>
      <c r="HMT122" s="119"/>
      <c r="HMU122" s="91"/>
      <c r="HMV122" s="119"/>
      <c r="HMW122" s="91"/>
      <c r="HMX122" s="119"/>
      <c r="HMY122" s="91"/>
      <c r="HMZ122" s="119"/>
      <c r="HNA122" s="91"/>
      <c r="HNB122" s="119"/>
      <c r="HNC122" s="91"/>
      <c r="HND122" s="119"/>
      <c r="HNE122" s="91"/>
      <c r="HNF122" s="119"/>
      <c r="HNG122" s="91"/>
      <c r="HNH122" s="119"/>
      <c r="HNI122" s="91"/>
      <c r="HNJ122" s="119"/>
      <c r="HNK122" s="91"/>
      <c r="HNL122" s="119"/>
      <c r="HNM122" s="91"/>
      <c r="HNN122" s="119"/>
      <c r="HNO122" s="91"/>
      <c r="HNP122" s="119"/>
      <c r="HNQ122" s="91"/>
      <c r="HNR122" s="119"/>
      <c r="HNS122" s="91"/>
      <c r="HNT122" s="119"/>
      <c r="HNU122" s="91"/>
      <c r="HNV122" s="119"/>
      <c r="HNW122" s="91"/>
      <c r="HNX122" s="119"/>
      <c r="HNY122" s="91"/>
      <c r="HNZ122" s="119"/>
      <c r="HOA122" s="91"/>
      <c r="HOB122" s="119"/>
      <c r="HOC122" s="91"/>
      <c r="HOD122" s="119"/>
      <c r="HOE122" s="91"/>
      <c r="HOF122" s="119"/>
      <c r="HOG122" s="91"/>
      <c r="HOH122" s="119"/>
      <c r="HOI122" s="91"/>
      <c r="HOJ122" s="119"/>
      <c r="HOK122" s="91"/>
      <c r="HOL122" s="119"/>
      <c r="HOM122" s="91"/>
      <c r="HON122" s="119"/>
      <c r="HOO122" s="91"/>
      <c r="HOP122" s="119"/>
      <c r="HOQ122" s="91"/>
      <c r="HOR122" s="119"/>
      <c r="HOS122" s="91"/>
      <c r="HOT122" s="119"/>
      <c r="HOU122" s="91"/>
      <c r="HOV122" s="119"/>
      <c r="HOW122" s="91"/>
      <c r="HOX122" s="119"/>
      <c r="HOY122" s="91"/>
      <c r="HOZ122" s="119"/>
      <c r="HPA122" s="91"/>
      <c r="HPB122" s="119"/>
      <c r="HPC122" s="91"/>
      <c r="HPD122" s="119"/>
      <c r="HPE122" s="91"/>
      <c r="HPF122" s="119"/>
      <c r="HPG122" s="91"/>
      <c r="HPH122" s="119"/>
      <c r="HPI122" s="91"/>
      <c r="HPJ122" s="119"/>
      <c r="HPK122" s="91"/>
      <c r="HPL122" s="119"/>
      <c r="HPM122" s="91"/>
      <c r="HPN122" s="119"/>
      <c r="HPO122" s="91"/>
      <c r="HPP122" s="119"/>
      <c r="HPQ122" s="91"/>
      <c r="HPR122" s="119"/>
      <c r="HPS122" s="91"/>
      <c r="HPT122" s="119"/>
      <c r="HPU122" s="91"/>
      <c r="HPV122" s="119"/>
      <c r="HPW122" s="91"/>
      <c r="HPX122" s="119"/>
      <c r="HPY122" s="91"/>
      <c r="HPZ122" s="119"/>
      <c r="HQA122" s="91"/>
      <c r="HQB122" s="119"/>
      <c r="HQC122" s="91"/>
      <c r="HQD122" s="119"/>
      <c r="HQE122" s="91"/>
      <c r="HQF122" s="119"/>
      <c r="HQG122" s="91"/>
      <c r="HQH122" s="119"/>
      <c r="HQI122" s="91"/>
      <c r="HQJ122" s="119"/>
      <c r="HQK122" s="91"/>
      <c r="HQL122" s="119"/>
      <c r="HQM122" s="91"/>
      <c r="HQN122" s="119"/>
      <c r="HQO122" s="91"/>
      <c r="HQP122" s="119"/>
      <c r="HQQ122" s="91"/>
      <c r="HQR122" s="119"/>
      <c r="HQS122" s="91"/>
      <c r="HQT122" s="119"/>
      <c r="HQU122" s="91"/>
      <c r="HQV122" s="119"/>
      <c r="HQW122" s="91"/>
      <c r="HQX122" s="119"/>
      <c r="HQY122" s="91"/>
      <c r="HQZ122" s="119"/>
      <c r="HRA122" s="91"/>
      <c r="HRB122" s="119"/>
      <c r="HRC122" s="91"/>
      <c r="HRD122" s="119"/>
      <c r="HRE122" s="91"/>
      <c r="HRF122" s="119"/>
      <c r="HRG122" s="91"/>
      <c r="HRH122" s="119"/>
      <c r="HRI122" s="91"/>
      <c r="HRJ122" s="119"/>
      <c r="HRK122" s="91"/>
      <c r="HRL122" s="119"/>
      <c r="HRM122" s="91"/>
      <c r="HRN122" s="119"/>
      <c r="HRO122" s="91"/>
      <c r="HRP122" s="119"/>
      <c r="HRQ122" s="91"/>
      <c r="HRR122" s="119"/>
      <c r="HRS122" s="91"/>
      <c r="HRT122" s="119"/>
      <c r="HRU122" s="91"/>
      <c r="HRV122" s="119"/>
      <c r="HRW122" s="91"/>
      <c r="HRX122" s="119"/>
      <c r="HRY122" s="91"/>
      <c r="HRZ122" s="119"/>
      <c r="HSA122" s="91"/>
      <c r="HSB122" s="119"/>
      <c r="HSC122" s="91"/>
      <c r="HSD122" s="119"/>
      <c r="HSE122" s="91"/>
      <c r="HSF122" s="119"/>
      <c r="HSG122" s="91"/>
      <c r="HSH122" s="119"/>
      <c r="HSI122" s="91"/>
      <c r="HSJ122" s="119"/>
      <c r="HSK122" s="91"/>
      <c r="HSL122" s="119"/>
      <c r="HSM122" s="91"/>
      <c r="HSN122" s="119"/>
      <c r="HSO122" s="91"/>
      <c r="HSP122" s="119"/>
      <c r="HSQ122" s="91"/>
      <c r="HSR122" s="119"/>
      <c r="HSS122" s="91"/>
      <c r="HST122" s="119"/>
      <c r="HSU122" s="91"/>
      <c r="HSV122" s="119"/>
      <c r="HSW122" s="91"/>
      <c r="HSX122" s="119"/>
      <c r="HSY122" s="91"/>
      <c r="HSZ122" s="119"/>
      <c r="HTA122" s="91"/>
      <c r="HTB122" s="119"/>
      <c r="HTC122" s="91"/>
      <c r="HTD122" s="119"/>
      <c r="HTE122" s="91"/>
      <c r="HTF122" s="119"/>
      <c r="HTG122" s="91"/>
      <c r="HTH122" s="119"/>
      <c r="HTI122" s="91"/>
      <c r="HTJ122" s="119"/>
      <c r="HTK122" s="91"/>
      <c r="HTL122" s="119"/>
      <c r="HTM122" s="91"/>
      <c r="HTN122" s="119"/>
      <c r="HTO122" s="91"/>
      <c r="HTP122" s="119"/>
      <c r="HTQ122" s="91"/>
      <c r="HTR122" s="119"/>
      <c r="HTS122" s="91"/>
      <c r="HTT122" s="119"/>
      <c r="HTU122" s="91"/>
      <c r="HTV122" s="119"/>
      <c r="HTW122" s="91"/>
      <c r="HTX122" s="119"/>
      <c r="HTY122" s="91"/>
      <c r="HTZ122" s="119"/>
      <c r="HUA122" s="91"/>
      <c r="HUB122" s="119"/>
      <c r="HUC122" s="91"/>
      <c r="HUD122" s="119"/>
      <c r="HUE122" s="91"/>
      <c r="HUF122" s="119"/>
      <c r="HUG122" s="91"/>
      <c r="HUH122" s="119"/>
      <c r="HUI122" s="91"/>
      <c r="HUJ122" s="119"/>
      <c r="HUK122" s="91"/>
      <c r="HUL122" s="119"/>
      <c r="HUM122" s="91"/>
      <c r="HUN122" s="119"/>
      <c r="HUO122" s="91"/>
      <c r="HUP122" s="119"/>
      <c r="HUQ122" s="91"/>
      <c r="HUR122" s="119"/>
      <c r="HUS122" s="91"/>
      <c r="HUT122" s="119"/>
      <c r="HUU122" s="91"/>
      <c r="HUV122" s="119"/>
      <c r="HUW122" s="91"/>
      <c r="HUX122" s="119"/>
      <c r="HUY122" s="91"/>
      <c r="HUZ122" s="119"/>
      <c r="HVA122" s="91"/>
      <c r="HVB122" s="119"/>
      <c r="HVC122" s="91"/>
      <c r="HVD122" s="119"/>
      <c r="HVE122" s="91"/>
      <c r="HVF122" s="119"/>
      <c r="HVG122" s="91"/>
      <c r="HVH122" s="119"/>
      <c r="HVI122" s="91"/>
      <c r="HVJ122" s="119"/>
      <c r="HVK122" s="91"/>
      <c r="HVL122" s="119"/>
      <c r="HVM122" s="91"/>
      <c r="HVN122" s="119"/>
      <c r="HVO122" s="91"/>
      <c r="HVP122" s="119"/>
      <c r="HVQ122" s="91"/>
      <c r="HVR122" s="119"/>
      <c r="HVS122" s="91"/>
      <c r="HVT122" s="119"/>
      <c r="HVU122" s="91"/>
      <c r="HVV122" s="119"/>
      <c r="HVW122" s="91"/>
      <c r="HVX122" s="119"/>
      <c r="HVY122" s="91"/>
      <c r="HVZ122" s="119"/>
      <c r="HWA122" s="91"/>
      <c r="HWB122" s="119"/>
      <c r="HWC122" s="91"/>
      <c r="HWD122" s="119"/>
      <c r="HWE122" s="91"/>
      <c r="HWF122" s="119"/>
      <c r="HWG122" s="91"/>
      <c r="HWH122" s="119"/>
      <c r="HWI122" s="91"/>
      <c r="HWJ122" s="119"/>
      <c r="HWK122" s="91"/>
      <c r="HWL122" s="119"/>
      <c r="HWM122" s="91"/>
      <c r="HWN122" s="119"/>
      <c r="HWO122" s="91"/>
      <c r="HWP122" s="119"/>
      <c r="HWQ122" s="91"/>
      <c r="HWR122" s="119"/>
      <c r="HWS122" s="91"/>
      <c r="HWT122" s="119"/>
      <c r="HWU122" s="91"/>
      <c r="HWV122" s="119"/>
      <c r="HWW122" s="91"/>
      <c r="HWX122" s="119"/>
      <c r="HWY122" s="91"/>
      <c r="HWZ122" s="119"/>
      <c r="HXA122" s="91"/>
      <c r="HXB122" s="119"/>
      <c r="HXC122" s="91"/>
      <c r="HXD122" s="119"/>
      <c r="HXE122" s="91"/>
      <c r="HXF122" s="119"/>
      <c r="HXG122" s="91"/>
      <c r="HXH122" s="119"/>
      <c r="HXI122" s="91"/>
      <c r="HXJ122" s="119"/>
      <c r="HXK122" s="91"/>
      <c r="HXL122" s="119"/>
      <c r="HXM122" s="91"/>
      <c r="HXN122" s="119"/>
      <c r="HXO122" s="91"/>
      <c r="HXP122" s="119"/>
      <c r="HXQ122" s="91"/>
      <c r="HXR122" s="119"/>
      <c r="HXS122" s="91"/>
      <c r="HXT122" s="119"/>
      <c r="HXU122" s="91"/>
      <c r="HXV122" s="119"/>
      <c r="HXW122" s="91"/>
      <c r="HXX122" s="119"/>
      <c r="HXY122" s="91"/>
      <c r="HXZ122" s="119"/>
      <c r="HYA122" s="91"/>
      <c r="HYB122" s="119"/>
      <c r="HYC122" s="91"/>
      <c r="HYD122" s="119"/>
      <c r="HYE122" s="91"/>
      <c r="HYF122" s="119"/>
      <c r="HYG122" s="91"/>
      <c r="HYH122" s="119"/>
      <c r="HYI122" s="91"/>
      <c r="HYJ122" s="119"/>
      <c r="HYK122" s="91"/>
      <c r="HYL122" s="119"/>
      <c r="HYM122" s="91"/>
      <c r="HYN122" s="119"/>
      <c r="HYO122" s="91"/>
      <c r="HYP122" s="119"/>
      <c r="HYQ122" s="91"/>
      <c r="HYR122" s="119"/>
      <c r="HYS122" s="91"/>
      <c r="HYT122" s="119"/>
      <c r="HYU122" s="91"/>
      <c r="HYV122" s="119"/>
      <c r="HYW122" s="91"/>
      <c r="HYX122" s="119"/>
      <c r="HYY122" s="91"/>
      <c r="HYZ122" s="119"/>
      <c r="HZA122" s="91"/>
      <c r="HZB122" s="119"/>
      <c r="HZC122" s="91"/>
      <c r="HZD122" s="119"/>
      <c r="HZE122" s="91"/>
      <c r="HZF122" s="119"/>
      <c r="HZG122" s="91"/>
      <c r="HZH122" s="119"/>
      <c r="HZI122" s="91"/>
      <c r="HZJ122" s="119"/>
      <c r="HZK122" s="91"/>
      <c r="HZL122" s="119"/>
      <c r="HZM122" s="91"/>
      <c r="HZN122" s="119"/>
      <c r="HZO122" s="91"/>
      <c r="HZP122" s="119"/>
      <c r="HZQ122" s="91"/>
      <c r="HZR122" s="119"/>
      <c r="HZS122" s="91"/>
      <c r="HZT122" s="119"/>
      <c r="HZU122" s="91"/>
      <c r="HZV122" s="119"/>
      <c r="HZW122" s="91"/>
      <c r="HZX122" s="119"/>
      <c r="HZY122" s="91"/>
      <c r="HZZ122" s="119"/>
      <c r="IAA122" s="91"/>
      <c r="IAB122" s="119"/>
      <c r="IAC122" s="91"/>
      <c r="IAD122" s="119"/>
      <c r="IAE122" s="91"/>
      <c r="IAF122" s="119"/>
      <c r="IAG122" s="91"/>
      <c r="IAH122" s="119"/>
      <c r="IAI122" s="91"/>
      <c r="IAJ122" s="119"/>
      <c r="IAK122" s="91"/>
      <c r="IAL122" s="119"/>
      <c r="IAM122" s="91"/>
      <c r="IAN122" s="119"/>
      <c r="IAO122" s="91"/>
      <c r="IAP122" s="119"/>
      <c r="IAQ122" s="91"/>
      <c r="IAR122" s="119"/>
      <c r="IAS122" s="91"/>
      <c r="IAT122" s="119"/>
      <c r="IAU122" s="91"/>
      <c r="IAV122" s="119"/>
      <c r="IAW122" s="91"/>
      <c r="IAX122" s="119"/>
      <c r="IAY122" s="91"/>
      <c r="IAZ122" s="119"/>
      <c r="IBA122" s="91"/>
      <c r="IBB122" s="119"/>
      <c r="IBC122" s="91"/>
      <c r="IBD122" s="119"/>
      <c r="IBE122" s="91"/>
      <c r="IBF122" s="119"/>
      <c r="IBG122" s="91"/>
      <c r="IBH122" s="119"/>
      <c r="IBI122" s="91"/>
      <c r="IBJ122" s="119"/>
      <c r="IBK122" s="91"/>
      <c r="IBL122" s="119"/>
      <c r="IBM122" s="91"/>
      <c r="IBN122" s="119"/>
      <c r="IBO122" s="91"/>
      <c r="IBP122" s="119"/>
      <c r="IBQ122" s="91"/>
      <c r="IBR122" s="119"/>
      <c r="IBS122" s="91"/>
      <c r="IBT122" s="119"/>
      <c r="IBU122" s="91"/>
      <c r="IBV122" s="119"/>
      <c r="IBW122" s="91"/>
      <c r="IBX122" s="119"/>
      <c r="IBY122" s="91"/>
      <c r="IBZ122" s="119"/>
      <c r="ICA122" s="91"/>
      <c r="ICB122" s="119"/>
      <c r="ICC122" s="91"/>
      <c r="ICD122" s="119"/>
      <c r="ICE122" s="91"/>
      <c r="ICF122" s="119"/>
      <c r="ICG122" s="91"/>
      <c r="ICH122" s="119"/>
      <c r="ICI122" s="91"/>
      <c r="ICJ122" s="119"/>
      <c r="ICK122" s="91"/>
      <c r="ICL122" s="119"/>
      <c r="ICM122" s="91"/>
      <c r="ICN122" s="119"/>
      <c r="ICO122" s="91"/>
      <c r="ICP122" s="119"/>
      <c r="ICQ122" s="91"/>
      <c r="ICR122" s="119"/>
      <c r="ICS122" s="91"/>
      <c r="ICT122" s="119"/>
      <c r="ICU122" s="91"/>
      <c r="ICV122" s="119"/>
      <c r="ICW122" s="91"/>
      <c r="ICX122" s="119"/>
      <c r="ICY122" s="91"/>
      <c r="ICZ122" s="119"/>
      <c r="IDA122" s="91"/>
      <c r="IDB122" s="119"/>
      <c r="IDC122" s="91"/>
      <c r="IDD122" s="119"/>
      <c r="IDE122" s="91"/>
      <c r="IDF122" s="119"/>
      <c r="IDG122" s="91"/>
      <c r="IDH122" s="119"/>
      <c r="IDI122" s="91"/>
      <c r="IDJ122" s="119"/>
      <c r="IDK122" s="91"/>
      <c r="IDL122" s="119"/>
      <c r="IDM122" s="91"/>
      <c r="IDN122" s="119"/>
      <c r="IDO122" s="91"/>
      <c r="IDP122" s="119"/>
      <c r="IDQ122" s="91"/>
      <c r="IDR122" s="119"/>
      <c r="IDS122" s="91"/>
      <c r="IDT122" s="119"/>
      <c r="IDU122" s="91"/>
      <c r="IDV122" s="119"/>
      <c r="IDW122" s="91"/>
      <c r="IDX122" s="119"/>
      <c r="IDY122" s="91"/>
      <c r="IDZ122" s="119"/>
      <c r="IEA122" s="91"/>
      <c r="IEB122" s="119"/>
      <c r="IEC122" s="91"/>
      <c r="IED122" s="119"/>
      <c r="IEE122" s="91"/>
      <c r="IEF122" s="119"/>
      <c r="IEG122" s="91"/>
      <c r="IEH122" s="119"/>
      <c r="IEI122" s="91"/>
      <c r="IEJ122" s="119"/>
      <c r="IEK122" s="91"/>
      <c r="IEL122" s="119"/>
      <c r="IEM122" s="91"/>
      <c r="IEN122" s="119"/>
      <c r="IEO122" s="91"/>
      <c r="IEP122" s="119"/>
      <c r="IEQ122" s="91"/>
      <c r="IER122" s="119"/>
      <c r="IES122" s="91"/>
      <c r="IET122" s="119"/>
      <c r="IEU122" s="91"/>
      <c r="IEV122" s="119"/>
      <c r="IEW122" s="91"/>
      <c r="IEX122" s="119"/>
      <c r="IEY122" s="91"/>
      <c r="IEZ122" s="119"/>
      <c r="IFA122" s="91"/>
      <c r="IFB122" s="119"/>
      <c r="IFC122" s="91"/>
      <c r="IFD122" s="119"/>
      <c r="IFE122" s="91"/>
      <c r="IFF122" s="119"/>
      <c r="IFG122" s="91"/>
      <c r="IFH122" s="119"/>
      <c r="IFI122" s="91"/>
      <c r="IFJ122" s="119"/>
      <c r="IFK122" s="91"/>
      <c r="IFL122" s="119"/>
      <c r="IFM122" s="91"/>
      <c r="IFN122" s="119"/>
      <c r="IFO122" s="91"/>
      <c r="IFP122" s="119"/>
      <c r="IFQ122" s="91"/>
      <c r="IFR122" s="119"/>
      <c r="IFS122" s="91"/>
      <c r="IFT122" s="119"/>
      <c r="IFU122" s="91"/>
      <c r="IFV122" s="119"/>
      <c r="IFW122" s="91"/>
      <c r="IFX122" s="119"/>
      <c r="IFY122" s="91"/>
      <c r="IFZ122" s="119"/>
      <c r="IGA122" s="91"/>
      <c r="IGB122" s="119"/>
      <c r="IGC122" s="91"/>
      <c r="IGD122" s="119"/>
      <c r="IGE122" s="91"/>
      <c r="IGF122" s="119"/>
      <c r="IGG122" s="91"/>
      <c r="IGH122" s="119"/>
      <c r="IGI122" s="91"/>
      <c r="IGJ122" s="119"/>
      <c r="IGK122" s="91"/>
      <c r="IGL122" s="119"/>
      <c r="IGM122" s="91"/>
      <c r="IGN122" s="119"/>
      <c r="IGO122" s="91"/>
      <c r="IGP122" s="119"/>
      <c r="IGQ122" s="91"/>
      <c r="IGR122" s="119"/>
      <c r="IGS122" s="91"/>
      <c r="IGT122" s="119"/>
      <c r="IGU122" s="91"/>
      <c r="IGV122" s="119"/>
      <c r="IGW122" s="91"/>
      <c r="IGX122" s="119"/>
      <c r="IGY122" s="91"/>
      <c r="IGZ122" s="119"/>
      <c r="IHA122" s="91"/>
      <c r="IHB122" s="119"/>
      <c r="IHC122" s="91"/>
      <c r="IHD122" s="119"/>
      <c r="IHE122" s="91"/>
      <c r="IHF122" s="119"/>
      <c r="IHG122" s="91"/>
      <c r="IHH122" s="119"/>
      <c r="IHI122" s="91"/>
      <c r="IHJ122" s="119"/>
      <c r="IHK122" s="91"/>
      <c r="IHL122" s="119"/>
      <c r="IHM122" s="91"/>
      <c r="IHN122" s="119"/>
      <c r="IHO122" s="91"/>
      <c r="IHP122" s="119"/>
      <c r="IHQ122" s="91"/>
      <c r="IHR122" s="119"/>
      <c r="IHS122" s="91"/>
      <c r="IHT122" s="119"/>
      <c r="IHU122" s="91"/>
      <c r="IHV122" s="119"/>
      <c r="IHW122" s="91"/>
      <c r="IHX122" s="119"/>
      <c r="IHY122" s="91"/>
      <c r="IHZ122" s="119"/>
      <c r="IIA122" s="91"/>
      <c r="IIB122" s="119"/>
      <c r="IIC122" s="91"/>
      <c r="IID122" s="119"/>
      <c r="IIE122" s="91"/>
      <c r="IIF122" s="119"/>
      <c r="IIG122" s="91"/>
      <c r="IIH122" s="119"/>
      <c r="III122" s="91"/>
      <c r="IIJ122" s="119"/>
      <c r="IIK122" s="91"/>
      <c r="IIL122" s="119"/>
      <c r="IIM122" s="91"/>
      <c r="IIN122" s="119"/>
      <c r="IIO122" s="91"/>
      <c r="IIP122" s="119"/>
      <c r="IIQ122" s="91"/>
      <c r="IIR122" s="119"/>
      <c r="IIS122" s="91"/>
      <c r="IIT122" s="119"/>
      <c r="IIU122" s="91"/>
      <c r="IIV122" s="119"/>
      <c r="IIW122" s="91"/>
      <c r="IIX122" s="119"/>
      <c r="IIY122" s="91"/>
      <c r="IIZ122" s="119"/>
      <c r="IJA122" s="91"/>
      <c r="IJB122" s="119"/>
      <c r="IJC122" s="91"/>
      <c r="IJD122" s="119"/>
      <c r="IJE122" s="91"/>
      <c r="IJF122" s="119"/>
      <c r="IJG122" s="91"/>
      <c r="IJH122" s="119"/>
      <c r="IJI122" s="91"/>
      <c r="IJJ122" s="119"/>
      <c r="IJK122" s="91"/>
      <c r="IJL122" s="119"/>
      <c r="IJM122" s="91"/>
      <c r="IJN122" s="119"/>
      <c r="IJO122" s="91"/>
      <c r="IJP122" s="119"/>
      <c r="IJQ122" s="91"/>
      <c r="IJR122" s="119"/>
      <c r="IJS122" s="91"/>
      <c r="IJT122" s="119"/>
      <c r="IJU122" s="91"/>
      <c r="IJV122" s="119"/>
      <c r="IJW122" s="91"/>
      <c r="IJX122" s="119"/>
      <c r="IJY122" s="91"/>
      <c r="IJZ122" s="119"/>
      <c r="IKA122" s="91"/>
      <c r="IKB122" s="119"/>
      <c r="IKC122" s="91"/>
      <c r="IKD122" s="119"/>
      <c r="IKE122" s="91"/>
      <c r="IKF122" s="119"/>
      <c r="IKG122" s="91"/>
      <c r="IKH122" s="119"/>
      <c r="IKI122" s="91"/>
      <c r="IKJ122" s="119"/>
      <c r="IKK122" s="91"/>
      <c r="IKL122" s="119"/>
      <c r="IKM122" s="91"/>
      <c r="IKN122" s="119"/>
      <c r="IKO122" s="91"/>
      <c r="IKP122" s="119"/>
      <c r="IKQ122" s="91"/>
      <c r="IKR122" s="119"/>
      <c r="IKS122" s="91"/>
      <c r="IKT122" s="119"/>
      <c r="IKU122" s="91"/>
      <c r="IKV122" s="119"/>
      <c r="IKW122" s="91"/>
      <c r="IKX122" s="119"/>
      <c r="IKY122" s="91"/>
      <c r="IKZ122" s="119"/>
      <c r="ILA122" s="91"/>
      <c r="ILB122" s="119"/>
      <c r="ILC122" s="91"/>
      <c r="ILD122" s="119"/>
      <c r="ILE122" s="91"/>
      <c r="ILF122" s="119"/>
      <c r="ILG122" s="91"/>
      <c r="ILH122" s="119"/>
      <c r="ILI122" s="91"/>
      <c r="ILJ122" s="119"/>
      <c r="ILK122" s="91"/>
      <c r="ILL122" s="119"/>
      <c r="ILM122" s="91"/>
      <c r="ILN122" s="119"/>
      <c r="ILO122" s="91"/>
      <c r="ILP122" s="119"/>
      <c r="ILQ122" s="91"/>
      <c r="ILR122" s="119"/>
      <c r="ILS122" s="91"/>
      <c r="ILT122" s="119"/>
      <c r="ILU122" s="91"/>
      <c r="ILV122" s="119"/>
      <c r="ILW122" s="91"/>
      <c r="ILX122" s="119"/>
      <c r="ILY122" s="91"/>
      <c r="ILZ122" s="119"/>
      <c r="IMA122" s="91"/>
      <c r="IMB122" s="119"/>
      <c r="IMC122" s="91"/>
      <c r="IMD122" s="119"/>
      <c r="IME122" s="91"/>
      <c r="IMF122" s="119"/>
      <c r="IMG122" s="91"/>
      <c r="IMH122" s="119"/>
      <c r="IMI122" s="91"/>
      <c r="IMJ122" s="119"/>
      <c r="IMK122" s="91"/>
      <c r="IML122" s="119"/>
      <c r="IMM122" s="91"/>
      <c r="IMN122" s="119"/>
      <c r="IMO122" s="91"/>
      <c r="IMP122" s="119"/>
      <c r="IMQ122" s="91"/>
      <c r="IMR122" s="119"/>
      <c r="IMS122" s="91"/>
      <c r="IMT122" s="119"/>
      <c r="IMU122" s="91"/>
      <c r="IMV122" s="119"/>
      <c r="IMW122" s="91"/>
      <c r="IMX122" s="119"/>
      <c r="IMY122" s="91"/>
      <c r="IMZ122" s="119"/>
      <c r="INA122" s="91"/>
      <c r="INB122" s="119"/>
      <c r="INC122" s="91"/>
      <c r="IND122" s="119"/>
      <c r="INE122" s="91"/>
      <c r="INF122" s="119"/>
      <c r="ING122" s="91"/>
      <c r="INH122" s="119"/>
      <c r="INI122" s="91"/>
      <c r="INJ122" s="119"/>
      <c r="INK122" s="91"/>
      <c r="INL122" s="119"/>
      <c r="INM122" s="91"/>
      <c r="INN122" s="119"/>
      <c r="INO122" s="91"/>
      <c r="INP122" s="119"/>
      <c r="INQ122" s="91"/>
      <c r="INR122" s="119"/>
      <c r="INS122" s="91"/>
      <c r="INT122" s="119"/>
      <c r="INU122" s="91"/>
      <c r="INV122" s="119"/>
      <c r="INW122" s="91"/>
      <c r="INX122" s="119"/>
      <c r="INY122" s="91"/>
      <c r="INZ122" s="119"/>
      <c r="IOA122" s="91"/>
      <c r="IOB122" s="119"/>
      <c r="IOC122" s="91"/>
      <c r="IOD122" s="119"/>
      <c r="IOE122" s="91"/>
      <c r="IOF122" s="119"/>
      <c r="IOG122" s="91"/>
      <c r="IOH122" s="119"/>
      <c r="IOI122" s="91"/>
      <c r="IOJ122" s="119"/>
      <c r="IOK122" s="91"/>
      <c r="IOL122" s="119"/>
      <c r="IOM122" s="91"/>
      <c r="ION122" s="119"/>
      <c r="IOO122" s="91"/>
      <c r="IOP122" s="119"/>
      <c r="IOQ122" s="91"/>
      <c r="IOR122" s="119"/>
      <c r="IOS122" s="91"/>
      <c r="IOT122" s="119"/>
      <c r="IOU122" s="91"/>
      <c r="IOV122" s="119"/>
      <c r="IOW122" s="91"/>
      <c r="IOX122" s="119"/>
      <c r="IOY122" s="91"/>
      <c r="IOZ122" s="119"/>
      <c r="IPA122" s="91"/>
      <c r="IPB122" s="119"/>
      <c r="IPC122" s="91"/>
      <c r="IPD122" s="119"/>
      <c r="IPE122" s="91"/>
      <c r="IPF122" s="119"/>
      <c r="IPG122" s="91"/>
      <c r="IPH122" s="119"/>
      <c r="IPI122" s="91"/>
      <c r="IPJ122" s="119"/>
      <c r="IPK122" s="91"/>
      <c r="IPL122" s="119"/>
      <c r="IPM122" s="91"/>
      <c r="IPN122" s="119"/>
      <c r="IPO122" s="91"/>
      <c r="IPP122" s="119"/>
      <c r="IPQ122" s="91"/>
      <c r="IPR122" s="119"/>
      <c r="IPS122" s="91"/>
      <c r="IPT122" s="119"/>
      <c r="IPU122" s="91"/>
      <c r="IPV122" s="119"/>
      <c r="IPW122" s="91"/>
      <c r="IPX122" s="119"/>
      <c r="IPY122" s="91"/>
      <c r="IPZ122" s="119"/>
      <c r="IQA122" s="91"/>
      <c r="IQB122" s="119"/>
      <c r="IQC122" s="91"/>
      <c r="IQD122" s="119"/>
      <c r="IQE122" s="91"/>
      <c r="IQF122" s="119"/>
      <c r="IQG122" s="91"/>
      <c r="IQH122" s="119"/>
      <c r="IQI122" s="91"/>
      <c r="IQJ122" s="119"/>
      <c r="IQK122" s="91"/>
      <c r="IQL122" s="119"/>
      <c r="IQM122" s="91"/>
      <c r="IQN122" s="119"/>
      <c r="IQO122" s="91"/>
      <c r="IQP122" s="119"/>
      <c r="IQQ122" s="91"/>
      <c r="IQR122" s="119"/>
      <c r="IQS122" s="91"/>
      <c r="IQT122" s="119"/>
      <c r="IQU122" s="91"/>
      <c r="IQV122" s="119"/>
      <c r="IQW122" s="91"/>
      <c r="IQX122" s="119"/>
      <c r="IQY122" s="91"/>
      <c r="IQZ122" s="119"/>
      <c r="IRA122" s="91"/>
      <c r="IRB122" s="119"/>
      <c r="IRC122" s="91"/>
      <c r="IRD122" s="119"/>
      <c r="IRE122" s="91"/>
      <c r="IRF122" s="119"/>
      <c r="IRG122" s="91"/>
      <c r="IRH122" s="119"/>
      <c r="IRI122" s="91"/>
      <c r="IRJ122" s="119"/>
      <c r="IRK122" s="91"/>
      <c r="IRL122" s="119"/>
      <c r="IRM122" s="91"/>
      <c r="IRN122" s="119"/>
      <c r="IRO122" s="91"/>
      <c r="IRP122" s="119"/>
      <c r="IRQ122" s="91"/>
      <c r="IRR122" s="119"/>
      <c r="IRS122" s="91"/>
      <c r="IRT122" s="119"/>
      <c r="IRU122" s="91"/>
      <c r="IRV122" s="119"/>
      <c r="IRW122" s="91"/>
      <c r="IRX122" s="119"/>
      <c r="IRY122" s="91"/>
      <c r="IRZ122" s="119"/>
      <c r="ISA122" s="91"/>
      <c r="ISB122" s="119"/>
      <c r="ISC122" s="91"/>
      <c r="ISD122" s="119"/>
      <c r="ISE122" s="91"/>
      <c r="ISF122" s="119"/>
      <c r="ISG122" s="91"/>
      <c r="ISH122" s="119"/>
      <c r="ISI122" s="91"/>
      <c r="ISJ122" s="119"/>
      <c r="ISK122" s="91"/>
      <c r="ISL122" s="119"/>
      <c r="ISM122" s="91"/>
      <c r="ISN122" s="119"/>
      <c r="ISO122" s="91"/>
      <c r="ISP122" s="119"/>
      <c r="ISQ122" s="91"/>
      <c r="ISR122" s="119"/>
      <c r="ISS122" s="91"/>
      <c r="IST122" s="119"/>
      <c r="ISU122" s="91"/>
      <c r="ISV122" s="119"/>
      <c r="ISW122" s="91"/>
      <c r="ISX122" s="119"/>
      <c r="ISY122" s="91"/>
      <c r="ISZ122" s="119"/>
      <c r="ITA122" s="91"/>
      <c r="ITB122" s="119"/>
      <c r="ITC122" s="91"/>
      <c r="ITD122" s="119"/>
      <c r="ITE122" s="91"/>
      <c r="ITF122" s="119"/>
      <c r="ITG122" s="91"/>
      <c r="ITH122" s="119"/>
      <c r="ITI122" s="91"/>
      <c r="ITJ122" s="119"/>
      <c r="ITK122" s="91"/>
      <c r="ITL122" s="119"/>
      <c r="ITM122" s="91"/>
      <c r="ITN122" s="119"/>
      <c r="ITO122" s="91"/>
      <c r="ITP122" s="119"/>
      <c r="ITQ122" s="91"/>
      <c r="ITR122" s="119"/>
      <c r="ITS122" s="91"/>
      <c r="ITT122" s="119"/>
      <c r="ITU122" s="91"/>
      <c r="ITV122" s="119"/>
      <c r="ITW122" s="91"/>
      <c r="ITX122" s="119"/>
      <c r="ITY122" s="91"/>
      <c r="ITZ122" s="119"/>
      <c r="IUA122" s="91"/>
      <c r="IUB122" s="119"/>
      <c r="IUC122" s="91"/>
      <c r="IUD122" s="119"/>
      <c r="IUE122" s="91"/>
      <c r="IUF122" s="119"/>
      <c r="IUG122" s="91"/>
      <c r="IUH122" s="119"/>
      <c r="IUI122" s="91"/>
      <c r="IUJ122" s="119"/>
      <c r="IUK122" s="91"/>
      <c r="IUL122" s="119"/>
      <c r="IUM122" s="91"/>
      <c r="IUN122" s="119"/>
      <c r="IUO122" s="91"/>
      <c r="IUP122" s="119"/>
      <c r="IUQ122" s="91"/>
      <c r="IUR122" s="119"/>
      <c r="IUS122" s="91"/>
      <c r="IUT122" s="119"/>
      <c r="IUU122" s="91"/>
      <c r="IUV122" s="119"/>
      <c r="IUW122" s="91"/>
      <c r="IUX122" s="119"/>
      <c r="IUY122" s="91"/>
      <c r="IUZ122" s="119"/>
      <c r="IVA122" s="91"/>
      <c r="IVB122" s="119"/>
      <c r="IVC122" s="91"/>
      <c r="IVD122" s="119"/>
      <c r="IVE122" s="91"/>
      <c r="IVF122" s="119"/>
      <c r="IVG122" s="91"/>
      <c r="IVH122" s="119"/>
      <c r="IVI122" s="91"/>
      <c r="IVJ122" s="119"/>
      <c r="IVK122" s="91"/>
      <c r="IVL122" s="119"/>
      <c r="IVM122" s="91"/>
      <c r="IVN122" s="119"/>
      <c r="IVO122" s="91"/>
      <c r="IVP122" s="119"/>
      <c r="IVQ122" s="91"/>
      <c r="IVR122" s="119"/>
      <c r="IVS122" s="91"/>
      <c r="IVT122" s="119"/>
      <c r="IVU122" s="91"/>
      <c r="IVV122" s="119"/>
      <c r="IVW122" s="91"/>
      <c r="IVX122" s="119"/>
      <c r="IVY122" s="91"/>
      <c r="IVZ122" s="119"/>
      <c r="IWA122" s="91"/>
      <c r="IWB122" s="119"/>
      <c r="IWC122" s="91"/>
      <c r="IWD122" s="119"/>
      <c r="IWE122" s="91"/>
      <c r="IWF122" s="119"/>
      <c r="IWG122" s="91"/>
      <c r="IWH122" s="119"/>
      <c r="IWI122" s="91"/>
      <c r="IWJ122" s="119"/>
      <c r="IWK122" s="91"/>
      <c r="IWL122" s="119"/>
      <c r="IWM122" s="91"/>
      <c r="IWN122" s="119"/>
      <c r="IWO122" s="91"/>
      <c r="IWP122" s="119"/>
      <c r="IWQ122" s="91"/>
      <c r="IWR122" s="119"/>
      <c r="IWS122" s="91"/>
      <c r="IWT122" s="119"/>
      <c r="IWU122" s="91"/>
      <c r="IWV122" s="119"/>
      <c r="IWW122" s="91"/>
      <c r="IWX122" s="119"/>
      <c r="IWY122" s="91"/>
      <c r="IWZ122" s="119"/>
      <c r="IXA122" s="91"/>
      <c r="IXB122" s="119"/>
      <c r="IXC122" s="91"/>
      <c r="IXD122" s="119"/>
      <c r="IXE122" s="91"/>
      <c r="IXF122" s="119"/>
      <c r="IXG122" s="91"/>
      <c r="IXH122" s="119"/>
      <c r="IXI122" s="91"/>
      <c r="IXJ122" s="119"/>
      <c r="IXK122" s="91"/>
      <c r="IXL122" s="119"/>
      <c r="IXM122" s="91"/>
      <c r="IXN122" s="119"/>
      <c r="IXO122" s="91"/>
      <c r="IXP122" s="119"/>
      <c r="IXQ122" s="91"/>
      <c r="IXR122" s="119"/>
      <c r="IXS122" s="91"/>
      <c r="IXT122" s="119"/>
      <c r="IXU122" s="91"/>
      <c r="IXV122" s="119"/>
      <c r="IXW122" s="91"/>
      <c r="IXX122" s="119"/>
      <c r="IXY122" s="91"/>
      <c r="IXZ122" s="119"/>
      <c r="IYA122" s="91"/>
      <c r="IYB122" s="119"/>
      <c r="IYC122" s="91"/>
      <c r="IYD122" s="119"/>
      <c r="IYE122" s="91"/>
      <c r="IYF122" s="119"/>
      <c r="IYG122" s="91"/>
      <c r="IYH122" s="119"/>
      <c r="IYI122" s="91"/>
      <c r="IYJ122" s="119"/>
      <c r="IYK122" s="91"/>
      <c r="IYL122" s="119"/>
      <c r="IYM122" s="91"/>
      <c r="IYN122" s="119"/>
      <c r="IYO122" s="91"/>
      <c r="IYP122" s="119"/>
      <c r="IYQ122" s="91"/>
      <c r="IYR122" s="119"/>
      <c r="IYS122" s="91"/>
      <c r="IYT122" s="119"/>
      <c r="IYU122" s="91"/>
      <c r="IYV122" s="119"/>
      <c r="IYW122" s="91"/>
      <c r="IYX122" s="119"/>
      <c r="IYY122" s="91"/>
      <c r="IYZ122" s="119"/>
      <c r="IZA122" s="91"/>
      <c r="IZB122" s="119"/>
      <c r="IZC122" s="91"/>
      <c r="IZD122" s="119"/>
      <c r="IZE122" s="91"/>
      <c r="IZF122" s="119"/>
      <c r="IZG122" s="91"/>
      <c r="IZH122" s="119"/>
      <c r="IZI122" s="91"/>
      <c r="IZJ122" s="119"/>
      <c r="IZK122" s="91"/>
      <c r="IZL122" s="119"/>
      <c r="IZM122" s="91"/>
      <c r="IZN122" s="119"/>
      <c r="IZO122" s="91"/>
      <c r="IZP122" s="119"/>
      <c r="IZQ122" s="91"/>
      <c r="IZR122" s="119"/>
      <c r="IZS122" s="91"/>
      <c r="IZT122" s="119"/>
      <c r="IZU122" s="91"/>
      <c r="IZV122" s="119"/>
      <c r="IZW122" s="91"/>
      <c r="IZX122" s="119"/>
      <c r="IZY122" s="91"/>
      <c r="IZZ122" s="119"/>
      <c r="JAA122" s="91"/>
      <c r="JAB122" s="119"/>
      <c r="JAC122" s="91"/>
      <c r="JAD122" s="119"/>
      <c r="JAE122" s="91"/>
      <c r="JAF122" s="119"/>
      <c r="JAG122" s="91"/>
      <c r="JAH122" s="119"/>
      <c r="JAI122" s="91"/>
      <c r="JAJ122" s="119"/>
      <c r="JAK122" s="91"/>
      <c r="JAL122" s="119"/>
      <c r="JAM122" s="91"/>
      <c r="JAN122" s="119"/>
      <c r="JAO122" s="91"/>
      <c r="JAP122" s="119"/>
      <c r="JAQ122" s="91"/>
      <c r="JAR122" s="119"/>
      <c r="JAS122" s="91"/>
      <c r="JAT122" s="119"/>
      <c r="JAU122" s="91"/>
      <c r="JAV122" s="119"/>
      <c r="JAW122" s="91"/>
      <c r="JAX122" s="119"/>
      <c r="JAY122" s="91"/>
      <c r="JAZ122" s="119"/>
      <c r="JBA122" s="91"/>
      <c r="JBB122" s="119"/>
      <c r="JBC122" s="91"/>
      <c r="JBD122" s="119"/>
      <c r="JBE122" s="91"/>
      <c r="JBF122" s="119"/>
      <c r="JBG122" s="91"/>
      <c r="JBH122" s="119"/>
      <c r="JBI122" s="91"/>
      <c r="JBJ122" s="119"/>
      <c r="JBK122" s="91"/>
      <c r="JBL122" s="119"/>
      <c r="JBM122" s="91"/>
      <c r="JBN122" s="119"/>
      <c r="JBO122" s="91"/>
      <c r="JBP122" s="119"/>
      <c r="JBQ122" s="91"/>
      <c r="JBR122" s="119"/>
      <c r="JBS122" s="91"/>
      <c r="JBT122" s="119"/>
      <c r="JBU122" s="91"/>
      <c r="JBV122" s="119"/>
      <c r="JBW122" s="91"/>
      <c r="JBX122" s="119"/>
      <c r="JBY122" s="91"/>
      <c r="JBZ122" s="119"/>
      <c r="JCA122" s="91"/>
      <c r="JCB122" s="119"/>
      <c r="JCC122" s="91"/>
      <c r="JCD122" s="119"/>
      <c r="JCE122" s="91"/>
      <c r="JCF122" s="119"/>
      <c r="JCG122" s="91"/>
      <c r="JCH122" s="119"/>
      <c r="JCI122" s="91"/>
      <c r="JCJ122" s="119"/>
      <c r="JCK122" s="91"/>
      <c r="JCL122" s="119"/>
      <c r="JCM122" s="91"/>
      <c r="JCN122" s="119"/>
      <c r="JCO122" s="91"/>
      <c r="JCP122" s="119"/>
      <c r="JCQ122" s="91"/>
      <c r="JCR122" s="119"/>
      <c r="JCS122" s="91"/>
      <c r="JCT122" s="119"/>
      <c r="JCU122" s="91"/>
      <c r="JCV122" s="119"/>
      <c r="JCW122" s="91"/>
      <c r="JCX122" s="119"/>
      <c r="JCY122" s="91"/>
      <c r="JCZ122" s="119"/>
      <c r="JDA122" s="91"/>
      <c r="JDB122" s="119"/>
      <c r="JDC122" s="91"/>
      <c r="JDD122" s="119"/>
      <c r="JDE122" s="91"/>
      <c r="JDF122" s="119"/>
      <c r="JDG122" s="91"/>
      <c r="JDH122" s="119"/>
      <c r="JDI122" s="91"/>
      <c r="JDJ122" s="119"/>
      <c r="JDK122" s="91"/>
      <c r="JDL122" s="119"/>
      <c r="JDM122" s="91"/>
      <c r="JDN122" s="119"/>
      <c r="JDO122" s="91"/>
      <c r="JDP122" s="119"/>
      <c r="JDQ122" s="91"/>
      <c r="JDR122" s="119"/>
      <c r="JDS122" s="91"/>
      <c r="JDT122" s="119"/>
      <c r="JDU122" s="91"/>
      <c r="JDV122" s="119"/>
      <c r="JDW122" s="91"/>
      <c r="JDX122" s="119"/>
      <c r="JDY122" s="91"/>
      <c r="JDZ122" s="119"/>
      <c r="JEA122" s="91"/>
      <c r="JEB122" s="119"/>
      <c r="JEC122" s="91"/>
      <c r="JED122" s="119"/>
      <c r="JEE122" s="91"/>
      <c r="JEF122" s="119"/>
      <c r="JEG122" s="91"/>
      <c r="JEH122" s="119"/>
      <c r="JEI122" s="91"/>
      <c r="JEJ122" s="119"/>
      <c r="JEK122" s="91"/>
      <c r="JEL122" s="119"/>
      <c r="JEM122" s="91"/>
      <c r="JEN122" s="119"/>
      <c r="JEO122" s="91"/>
      <c r="JEP122" s="119"/>
      <c r="JEQ122" s="91"/>
      <c r="JER122" s="119"/>
      <c r="JES122" s="91"/>
      <c r="JET122" s="119"/>
      <c r="JEU122" s="91"/>
      <c r="JEV122" s="119"/>
      <c r="JEW122" s="91"/>
      <c r="JEX122" s="119"/>
      <c r="JEY122" s="91"/>
      <c r="JEZ122" s="119"/>
      <c r="JFA122" s="91"/>
      <c r="JFB122" s="119"/>
      <c r="JFC122" s="91"/>
      <c r="JFD122" s="119"/>
      <c r="JFE122" s="91"/>
      <c r="JFF122" s="119"/>
      <c r="JFG122" s="91"/>
      <c r="JFH122" s="119"/>
      <c r="JFI122" s="91"/>
      <c r="JFJ122" s="119"/>
      <c r="JFK122" s="91"/>
      <c r="JFL122" s="119"/>
      <c r="JFM122" s="91"/>
      <c r="JFN122" s="119"/>
      <c r="JFO122" s="91"/>
      <c r="JFP122" s="119"/>
      <c r="JFQ122" s="91"/>
      <c r="JFR122" s="119"/>
      <c r="JFS122" s="91"/>
      <c r="JFT122" s="119"/>
      <c r="JFU122" s="91"/>
      <c r="JFV122" s="119"/>
      <c r="JFW122" s="91"/>
      <c r="JFX122" s="119"/>
      <c r="JFY122" s="91"/>
      <c r="JFZ122" s="119"/>
      <c r="JGA122" s="91"/>
      <c r="JGB122" s="119"/>
      <c r="JGC122" s="91"/>
      <c r="JGD122" s="119"/>
      <c r="JGE122" s="91"/>
      <c r="JGF122" s="119"/>
      <c r="JGG122" s="91"/>
      <c r="JGH122" s="119"/>
      <c r="JGI122" s="91"/>
      <c r="JGJ122" s="119"/>
      <c r="JGK122" s="91"/>
      <c r="JGL122" s="119"/>
      <c r="JGM122" s="91"/>
      <c r="JGN122" s="119"/>
      <c r="JGO122" s="91"/>
      <c r="JGP122" s="119"/>
      <c r="JGQ122" s="91"/>
      <c r="JGR122" s="119"/>
      <c r="JGS122" s="91"/>
      <c r="JGT122" s="119"/>
      <c r="JGU122" s="91"/>
      <c r="JGV122" s="119"/>
      <c r="JGW122" s="91"/>
      <c r="JGX122" s="119"/>
      <c r="JGY122" s="91"/>
      <c r="JGZ122" s="119"/>
      <c r="JHA122" s="91"/>
      <c r="JHB122" s="119"/>
      <c r="JHC122" s="91"/>
      <c r="JHD122" s="119"/>
      <c r="JHE122" s="91"/>
      <c r="JHF122" s="119"/>
      <c r="JHG122" s="91"/>
      <c r="JHH122" s="119"/>
      <c r="JHI122" s="91"/>
      <c r="JHJ122" s="119"/>
      <c r="JHK122" s="91"/>
      <c r="JHL122" s="119"/>
      <c r="JHM122" s="91"/>
      <c r="JHN122" s="119"/>
      <c r="JHO122" s="91"/>
      <c r="JHP122" s="119"/>
      <c r="JHQ122" s="91"/>
      <c r="JHR122" s="119"/>
      <c r="JHS122" s="91"/>
      <c r="JHT122" s="119"/>
      <c r="JHU122" s="91"/>
      <c r="JHV122" s="119"/>
      <c r="JHW122" s="91"/>
      <c r="JHX122" s="119"/>
      <c r="JHY122" s="91"/>
      <c r="JHZ122" s="119"/>
      <c r="JIA122" s="91"/>
      <c r="JIB122" s="119"/>
      <c r="JIC122" s="91"/>
      <c r="JID122" s="119"/>
      <c r="JIE122" s="91"/>
      <c r="JIF122" s="119"/>
      <c r="JIG122" s="91"/>
      <c r="JIH122" s="119"/>
      <c r="JII122" s="91"/>
      <c r="JIJ122" s="119"/>
      <c r="JIK122" s="91"/>
      <c r="JIL122" s="119"/>
      <c r="JIM122" s="91"/>
      <c r="JIN122" s="119"/>
      <c r="JIO122" s="91"/>
      <c r="JIP122" s="119"/>
      <c r="JIQ122" s="91"/>
      <c r="JIR122" s="119"/>
      <c r="JIS122" s="91"/>
      <c r="JIT122" s="119"/>
      <c r="JIU122" s="91"/>
      <c r="JIV122" s="119"/>
      <c r="JIW122" s="91"/>
      <c r="JIX122" s="119"/>
      <c r="JIY122" s="91"/>
      <c r="JIZ122" s="119"/>
      <c r="JJA122" s="91"/>
      <c r="JJB122" s="119"/>
      <c r="JJC122" s="91"/>
      <c r="JJD122" s="119"/>
      <c r="JJE122" s="91"/>
      <c r="JJF122" s="119"/>
      <c r="JJG122" s="91"/>
      <c r="JJH122" s="119"/>
      <c r="JJI122" s="91"/>
      <c r="JJJ122" s="119"/>
      <c r="JJK122" s="91"/>
      <c r="JJL122" s="119"/>
      <c r="JJM122" s="91"/>
      <c r="JJN122" s="119"/>
      <c r="JJO122" s="91"/>
      <c r="JJP122" s="119"/>
      <c r="JJQ122" s="91"/>
      <c r="JJR122" s="119"/>
      <c r="JJS122" s="91"/>
      <c r="JJT122" s="119"/>
      <c r="JJU122" s="91"/>
      <c r="JJV122" s="119"/>
      <c r="JJW122" s="91"/>
      <c r="JJX122" s="119"/>
      <c r="JJY122" s="91"/>
      <c r="JJZ122" s="119"/>
      <c r="JKA122" s="91"/>
      <c r="JKB122" s="119"/>
      <c r="JKC122" s="91"/>
      <c r="JKD122" s="119"/>
      <c r="JKE122" s="91"/>
      <c r="JKF122" s="119"/>
      <c r="JKG122" s="91"/>
      <c r="JKH122" s="119"/>
      <c r="JKI122" s="91"/>
      <c r="JKJ122" s="119"/>
      <c r="JKK122" s="91"/>
      <c r="JKL122" s="119"/>
      <c r="JKM122" s="91"/>
      <c r="JKN122" s="119"/>
      <c r="JKO122" s="91"/>
      <c r="JKP122" s="119"/>
      <c r="JKQ122" s="91"/>
      <c r="JKR122" s="119"/>
      <c r="JKS122" s="91"/>
      <c r="JKT122" s="119"/>
      <c r="JKU122" s="91"/>
      <c r="JKV122" s="119"/>
      <c r="JKW122" s="91"/>
      <c r="JKX122" s="119"/>
      <c r="JKY122" s="91"/>
      <c r="JKZ122" s="119"/>
      <c r="JLA122" s="91"/>
      <c r="JLB122" s="119"/>
      <c r="JLC122" s="91"/>
      <c r="JLD122" s="119"/>
      <c r="JLE122" s="91"/>
      <c r="JLF122" s="119"/>
      <c r="JLG122" s="91"/>
      <c r="JLH122" s="119"/>
      <c r="JLI122" s="91"/>
      <c r="JLJ122" s="119"/>
      <c r="JLK122" s="91"/>
      <c r="JLL122" s="119"/>
      <c r="JLM122" s="91"/>
      <c r="JLN122" s="119"/>
      <c r="JLO122" s="91"/>
      <c r="JLP122" s="119"/>
      <c r="JLQ122" s="91"/>
      <c r="JLR122" s="119"/>
      <c r="JLS122" s="91"/>
      <c r="JLT122" s="119"/>
      <c r="JLU122" s="91"/>
      <c r="JLV122" s="119"/>
      <c r="JLW122" s="91"/>
      <c r="JLX122" s="119"/>
      <c r="JLY122" s="91"/>
      <c r="JLZ122" s="119"/>
      <c r="JMA122" s="91"/>
      <c r="JMB122" s="119"/>
      <c r="JMC122" s="91"/>
      <c r="JMD122" s="119"/>
      <c r="JME122" s="91"/>
      <c r="JMF122" s="119"/>
      <c r="JMG122" s="91"/>
      <c r="JMH122" s="119"/>
      <c r="JMI122" s="91"/>
      <c r="JMJ122" s="119"/>
      <c r="JMK122" s="91"/>
      <c r="JML122" s="119"/>
      <c r="JMM122" s="91"/>
      <c r="JMN122" s="119"/>
      <c r="JMO122" s="91"/>
      <c r="JMP122" s="119"/>
      <c r="JMQ122" s="91"/>
      <c r="JMR122" s="119"/>
      <c r="JMS122" s="91"/>
      <c r="JMT122" s="119"/>
      <c r="JMU122" s="91"/>
      <c r="JMV122" s="119"/>
      <c r="JMW122" s="91"/>
      <c r="JMX122" s="119"/>
      <c r="JMY122" s="91"/>
      <c r="JMZ122" s="119"/>
      <c r="JNA122" s="91"/>
      <c r="JNB122" s="119"/>
      <c r="JNC122" s="91"/>
      <c r="JND122" s="119"/>
      <c r="JNE122" s="91"/>
      <c r="JNF122" s="119"/>
      <c r="JNG122" s="91"/>
      <c r="JNH122" s="119"/>
      <c r="JNI122" s="91"/>
      <c r="JNJ122" s="119"/>
      <c r="JNK122" s="91"/>
      <c r="JNL122" s="119"/>
      <c r="JNM122" s="91"/>
      <c r="JNN122" s="119"/>
      <c r="JNO122" s="91"/>
      <c r="JNP122" s="119"/>
      <c r="JNQ122" s="91"/>
      <c r="JNR122" s="119"/>
      <c r="JNS122" s="91"/>
      <c r="JNT122" s="119"/>
      <c r="JNU122" s="91"/>
      <c r="JNV122" s="119"/>
      <c r="JNW122" s="91"/>
      <c r="JNX122" s="119"/>
      <c r="JNY122" s="91"/>
      <c r="JNZ122" s="119"/>
      <c r="JOA122" s="91"/>
      <c r="JOB122" s="119"/>
      <c r="JOC122" s="91"/>
      <c r="JOD122" s="119"/>
      <c r="JOE122" s="91"/>
      <c r="JOF122" s="119"/>
      <c r="JOG122" s="91"/>
      <c r="JOH122" s="119"/>
      <c r="JOI122" s="91"/>
      <c r="JOJ122" s="119"/>
      <c r="JOK122" s="91"/>
      <c r="JOL122" s="119"/>
      <c r="JOM122" s="91"/>
      <c r="JON122" s="119"/>
      <c r="JOO122" s="91"/>
      <c r="JOP122" s="119"/>
      <c r="JOQ122" s="91"/>
      <c r="JOR122" s="119"/>
      <c r="JOS122" s="91"/>
      <c r="JOT122" s="119"/>
      <c r="JOU122" s="91"/>
      <c r="JOV122" s="119"/>
      <c r="JOW122" s="91"/>
      <c r="JOX122" s="119"/>
      <c r="JOY122" s="91"/>
      <c r="JOZ122" s="119"/>
      <c r="JPA122" s="91"/>
      <c r="JPB122" s="119"/>
      <c r="JPC122" s="91"/>
      <c r="JPD122" s="119"/>
      <c r="JPE122" s="91"/>
      <c r="JPF122" s="119"/>
      <c r="JPG122" s="91"/>
      <c r="JPH122" s="119"/>
      <c r="JPI122" s="91"/>
      <c r="JPJ122" s="119"/>
      <c r="JPK122" s="91"/>
      <c r="JPL122" s="119"/>
      <c r="JPM122" s="91"/>
      <c r="JPN122" s="119"/>
      <c r="JPO122" s="91"/>
      <c r="JPP122" s="119"/>
      <c r="JPQ122" s="91"/>
      <c r="JPR122" s="119"/>
      <c r="JPS122" s="91"/>
      <c r="JPT122" s="119"/>
      <c r="JPU122" s="91"/>
      <c r="JPV122" s="119"/>
      <c r="JPW122" s="91"/>
      <c r="JPX122" s="119"/>
      <c r="JPY122" s="91"/>
      <c r="JPZ122" s="119"/>
      <c r="JQA122" s="91"/>
      <c r="JQB122" s="119"/>
      <c r="JQC122" s="91"/>
      <c r="JQD122" s="119"/>
      <c r="JQE122" s="91"/>
      <c r="JQF122" s="119"/>
      <c r="JQG122" s="91"/>
      <c r="JQH122" s="119"/>
      <c r="JQI122" s="91"/>
      <c r="JQJ122" s="119"/>
      <c r="JQK122" s="91"/>
      <c r="JQL122" s="119"/>
      <c r="JQM122" s="91"/>
      <c r="JQN122" s="119"/>
      <c r="JQO122" s="91"/>
      <c r="JQP122" s="119"/>
      <c r="JQQ122" s="91"/>
      <c r="JQR122" s="119"/>
      <c r="JQS122" s="91"/>
      <c r="JQT122" s="119"/>
      <c r="JQU122" s="91"/>
      <c r="JQV122" s="119"/>
      <c r="JQW122" s="91"/>
      <c r="JQX122" s="119"/>
      <c r="JQY122" s="91"/>
      <c r="JQZ122" s="119"/>
      <c r="JRA122" s="91"/>
      <c r="JRB122" s="119"/>
      <c r="JRC122" s="91"/>
      <c r="JRD122" s="119"/>
      <c r="JRE122" s="91"/>
      <c r="JRF122" s="119"/>
      <c r="JRG122" s="91"/>
      <c r="JRH122" s="119"/>
      <c r="JRI122" s="91"/>
      <c r="JRJ122" s="119"/>
      <c r="JRK122" s="91"/>
      <c r="JRL122" s="119"/>
      <c r="JRM122" s="91"/>
      <c r="JRN122" s="119"/>
      <c r="JRO122" s="91"/>
      <c r="JRP122" s="119"/>
      <c r="JRQ122" s="91"/>
      <c r="JRR122" s="119"/>
      <c r="JRS122" s="91"/>
      <c r="JRT122" s="119"/>
      <c r="JRU122" s="91"/>
      <c r="JRV122" s="119"/>
      <c r="JRW122" s="91"/>
      <c r="JRX122" s="119"/>
      <c r="JRY122" s="91"/>
      <c r="JRZ122" s="119"/>
      <c r="JSA122" s="91"/>
      <c r="JSB122" s="119"/>
      <c r="JSC122" s="91"/>
      <c r="JSD122" s="119"/>
      <c r="JSE122" s="91"/>
      <c r="JSF122" s="119"/>
      <c r="JSG122" s="91"/>
      <c r="JSH122" s="119"/>
      <c r="JSI122" s="91"/>
      <c r="JSJ122" s="119"/>
      <c r="JSK122" s="91"/>
      <c r="JSL122" s="119"/>
      <c r="JSM122" s="91"/>
      <c r="JSN122" s="119"/>
      <c r="JSO122" s="91"/>
      <c r="JSP122" s="119"/>
      <c r="JSQ122" s="91"/>
      <c r="JSR122" s="119"/>
      <c r="JSS122" s="91"/>
      <c r="JST122" s="119"/>
      <c r="JSU122" s="91"/>
      <c r="JSV122" s="119"/>
      <c r="JSW122" s="91"/>
      <c r="JSX122" s="119"/>
      <c r="JSY122" s="91"/>
      <c r="JSZ122" s="119"/>
      <c r="JTA122" s="91"/>
      <c r="JTB122" s="119"/>
      <c r="JTC122" s="91"/>
      <c r="JTD122" s="119"/>
      <c r="JTE122" s="91"/>
      <c r="JTF122" s="119"/>
      <c r="JTG122" s="91"/>
      <c r="JTH122" s="119"/>
      <c r="JTI122" s="91"/>
      <c r="JTJ122" s="119"/>
      <c r="JTK122" s="91"/>
      <c r="JTL122" s="119"/>
      <c r="JTM122" s="91"/>
      <c r="JTN122" s="119"/>
      <c r="JTO122" s="91"/>
      <c r="JTP122" s="119"/>
      <c r="JTQ122" s="91"/>
      <c r="JTR122" s="119"/>
      <c r="JTS122" s="91"/>
      <c r="JTT122" s="119"/>
      <c r="JTU122" s="91"/>
      <c r="JTV122" s="119"/>
      <c r="JTW122" s="91"/>
      <c r="JTX122" s="119"/>
      <c r="JTY122" s="91"/>
      <c r="JTZ122" s="119"/>
      <c r="JUA122" s="91"/>
      <c r="JUB122" s="119"/>
      <c r="JUC122" s="91"/>
      <c r="JUD122" s="119"/>
      <c r="JUE122" s="91"/>
      <c r="JUF122" s="119"/>
      <c r="JUG122" s="91"/>
      <c r="JUH122" s="119"/>
      <c r="JUI122" s="91"/>
      <c r="JUJ122" s="119"/>
      <c r="JUK122" s="91"/>
      <c r="JUL122" s="119"/>
      <c r="JUM122" s="91"/>
      <c r="JUN122" s="119"/>
      <c r="JUO122" s="91"/>
      <c r="JUP122" s="119"/>
      <c r="JUQ122" s="91"/>
      <c r="JUR122" s="119"/>
      <c r="JUS122" s="91"/>
      <c r="JUT122" s="119"/>
      <c r="JUU122" s="91"/>
      <c r="JUV122" s="119"/>
      <c r="JUW122" s="91"/>
      <c r="JUX122" s="119"/>
      <c r="JUY122" s="91"/>
      <c r="JUZ122" s="119"/>
      <c r="JVA122" s="91"/>
      <c r="JVB122" s="119"/>
      <c r="JVC122" s="91"/>
      <c r="JVD122" s="119"/>
      <c r="JVE122" s="91"/>
      <c r="JVF122" s="119"/>
      <c r="JVG122" s="91"/>
      <c r="JVH122" s="119"/>
      <c r="JVI122" s="91"/>
      <c r="JVJ122" s="119"/>
      <c r="JVK122" s="91"/>
      <c r="JVL122" s="119"/>
      <c r="JVM122" s="91"/>
      <c r="JVN122" s="119"/>
      <c r="JVO122" s="91"/>
      <c r="JVP122" s="119"/>
      <c r="JVQ122" s="91"/>
      <c r="JVR122" s="119"/>
      <c r="JVS122" s="91"/>
      <c r="JVT122" s="119"/>
      <c r="JVU122" s="91"/>
      <c r="JVV122" s="119"/>
      <c r="JVW122" s="91"/>
      <c r="JVX122" s="119"/>
      <c r="JVY122" s="91"/>
      <c r="JVZ122" s="119"/>
      <c r="JWA122" s="91"/>
      <c r="JWB122" s="119"/>
      <c r="JWC122" s="91"/>
      <c r="JWD122" s="119"/>
      <c r="JWE122" s="91"/>
      <c r="JWF122" s="119"/>
      <c r="JWG122" s="91"/>
      <c r="JWH122" s="119"/>
      <c r="JWI122" s="91"/>
      <c r="JWJ122" s="119"/>
      <c r="JWK122" s="91"/>
      <c r="JWL122" s="119"/>
      <c r="JWM122" s="91"/>
      <c r="JWN122" s="119"/>
      <c r="JWO122" s="91"/>
      <c r="JWP122" s="119"/>
      <c r="JWQ122" s="91"/>
      <c r="JWR122" s="119"/>
      <c r="JWS122" s="91"/>
      <c r="JWT122" s="119"/>
      <c r="JWU122" s="91"/>
      <c r="JWV122" s="119"/>
      <c r="JWW122" s="91"/>
      <c r="JWX122" s="119"/>
      <c r="JWY122" s="91"/>
      <c r="JWZ122" s="119"/>
      <c r="JXA122" s="91"/>
      <c r="JXB122" s="119"/>
      <c r="JXC122" s="91"/>
      <c r="JXD122" s="119"/>
      <c r="JXE122" s="91"/>
      <c r="JXF122" s="119"/>
      <c r="JXG122" s="91"/>
      <c r="JXH122" s="119"/>
      <c r="JXI122" s="91"/>
      <c r="JXJ122" s="119"/>
      <c r="JXK122" s="91"/>
      <c r="JXL122" s="119"/>
      <c r="JXM122" s="91"/>
      <c r="JXN122" s="119"/>
      <c r="JXO122" s="91"/>
      <c r="JXP122" s="119"/>
      <c r="JXQ122" s="91"/>
      <c r="JXR122" s="119"/>
      <c r="JXS122" s="91"/>
      <c r="JXT122" s="119"/>
      <c r="JXU122" s="91"/>
      <c r="JXV122" s="119"/>
      <c r="JXW122" s="91"/>
      <c r="JXX122" s="119"/>
      <c r="JXY122" s="91"/>
      <c r="JXZ122" s="119"/>
      <c r="JYA122" s="91"/>
      <c r="JYB122" s="119"/>
      <c r="JYC122" s="91"/>
      <c r="JYD122" s="119"/>
      <c r="JYE122" s="91"/>
      <c r="JYF122" s="119"/>
      <c r="JYG122" s="91"/>
      <c r="JYH122" s="119"/>
      <c r="JYI122" s="91"/>
      <c r="JYJ122" s="119"/>
      <c r="JYK122" s="91"/>
      <c r="JYL122" s="119"/>
      <c r="JYM122" s="91"/>
      <c r="JYN122" s="119"/>
      <c r="JYO122" s="91"/>
      <c r="JYP122" s="119"/>
      <c r="JYQ122" s="91"/>
      <c r="JYR122" s="119"/>
      <c r="JYS122" s="91"/>
      <c r="JYT122" s="119"/>
      <c r="JYU122" s="91"/>
      <c r="JYV122" s="119"/>
      <c r="JYW122" s="91"/>
      <c r="JYX122" s="119"/>
      <c r="JYY122" s="91"/>
      <c r="JYZ122" s="119"/>
      <c r="JZA122" s="91"/>
      <c r="JZB122" s="119"/>
      <c r="JZC122" s="91"/>
      <c r="JZD122" s="119"/>
      <c r="JZE122" s="91"/>
      <c r="JZF122" s="119"/>
      <c r="JZG122" s="91"/>
      <c r="JZH122" s="119"/>
      <c r="JZI122" s="91"/>
      <c r="JZJ122" s="119"/>
      <c r="JZK122" s="91"/>
      <c r="JZL122" s="119"/>
      <c r="JZM122" s="91"/>
      <c r="JZN122" s="119"/>
      <c r="JZO122" s="91"/>
      <c r="JZP122" s="119"/>
      <c r="JZQ122" s="91"/>
      <c r="JZR122" s="119"/>
      <c r="JZS122" s="91"/>
      <c r="JZT122" s="119"/>
      <c r="JZU122" s="91"/>
      <c r="JZV122" s="119"/>
      <c r="JZW122" s="91"/>
      <c r="JZX122" s="119"/>
      <c r="JZY122" s="91"/>
      <c r="JZZ122" s="119"/>
      <c r="KAA122" s="91"/>
      <c r="KAB122" s="119"/>
      <c r="KAC122" s="91"/>
      <c r="KAD122" s="119"/>
      <c r="KAE122" s="91"/>
      <c r="KAF122" s="119"/>
      <c r="KAG122" s="91"/>
      <c r="KAH122" s="119"/>
      <c r="KAI122" s="91"/>
      <c r="KAJ122" s="119"/>
      <c r="KAK122" s="91"/>
      <c r="KAL122" s="119"/>
      <c r="KAM122" s="91"/>
      <c r="KAN122" s="119"/>
      <c r="KAO122" s="91"/>
      <c r="KAP122" s="119"/>
      <c r="KAQ122" s="91"/>
      <c r="KAR122" s="119"/>
      <c r="KAS122" s="91"/>
      <c r="KAT122" s="119"/>
      <c r="KAU122" s="91"/>
      <c r="KAV122" s="119"/>
      <c r="KAW122" s="91"/>
      <c r="KAX122" s="119"/>
      <c r="KAY122" s="91"/>
      <c r="KAZ122" s="119"/>
      <c r="KBA122" s="91"/>
      <c r="KBB122" s="119"/>
      <c r="KBC122" s="91"/>
      <c r="KBD122" s="119"/>
      <c r="KBE122" s="91"/>
      <c r="KBF122" s="119"/>
      <c r="KBG122" s="91"/>
      <c r="KBH122" s="119"/>
      <c r="KBI122" s="91"/>
      <c r="KBJ122" s="119"/>
      <c r="KBK122" s="91"/>
      <c r="KBL122" s="119"/>
      <c r="KBM122" s="91"/>
      <c r="KBN122" s="119"/>
      <c r="KBO122" s="91"/>
      <c r="KBP122" s="119"/>
      <c r="KBQ122" s="91"/>
      <c r="KBR122" s="119"/>
      <c r="KBS122" s="91"/>
      <c r="KBT122" s="119"/>
      <c r="KBU122" s="91"/>
      <c r="KBV122" s="119"/>
      <c r="KBW122" s="91"/>
      <c r="KBX122" s="119"/>
      <c r="KBY122" s="91"/>
      <c r="KBZ122" s="119"/>
      <c r="KCA122" s="91"/>
      <c r="KCB122" s="119"/>
      <c r="KCC122" s="91"/>
      <c r="KCD122" s="119"/>
      <c r="KCE122" s="91"/>
      <c r="KCF122" s="119"/>
      <c r="KCG122" s="91"/>
      <c r="KCH122" s="119"/>
      <c r="KCI122" s="91"/>
      <c r="KCJ122" s="119"/>
      <c r="KCK122" s="91"/>
      <c r="KCL122" s="119"/>
      <c r="KCM122" s="91"/>
      <c r="KCN122" s="119"/>
      <c r="KCO122" s="91"/>
      <c r="KCP122" s="119"/>
      <c r="KCQ122" s="91"/>
      <c r="KCR122" s="119"/>
      <c r="KCS122" s="91"/>
      <c r="KCT122" s="119"/>
      <c r="KCU122" s="91"/>
      <c r="KCV122" s="119"/>
      <c r="KCW122" s="91"/>
      <c r="KCX122" s="119"/>
      <c r="KCY122" s="91"/>
      <c r="KCZ122" s="119"/>
      <c r="KDA122" s="91"/>
      <c r="KDB122" s="119"/>
      <c r="KDC122" s="91"/>
      <c r="KDD122" s="119"/>
      <c r="KDE122" s="91"/>
      <c r="KDF122" s="119"/>
      <c r="KDG122" s="91"/>
      <c r="KDH122" s="119"/>
      <c r="KDI122" s="91"/>
      <c r="KDJ122" s="119"/>
      <c r="KDK122" s="91"/>
      <c r="KDL122" s="119"/>
      <c r="KDM122" s="91"/>
      <c r="KDN122" s="119"/>
      <c r="KDO122" s="91"/>
      <c r="KDP122" s="119"/>
      <c r="KDQ122" s="91"/>
      <c r="KDR122" s="119"/>
      <c r="KDS122" s="91"/>
      <c r="KDT122" s="119"/>
      <c r="KDU122" s="91"/>
      <c r="KDV122" s="119"/>
      <c r="KDW122" s="91"/>
      <c r="KDX122" s="119"/>
      <c r="KDY122" s="91"/>
      <c r="KDZ122" s="119"/>
      <c r="KEA122" s="91"/>
      <c r="KEB122" s="119"/>
      <c r="KEC122" s="91"/>
      <c r="KED122" s="119"/>
      <c r="KEE122" s="91"/>
      <c r="KEF122" s="119"/>
      <c r="KEG122" s="91"/>
      <c r="KEH122" s="119"/>
      <c r="KEI122" s="91"/>
      <c r="KEJ122" s="119"/>
      <c r="KEK122" s="91"/>
      <c r="KEL122" s="119"/>
      <c r="KEM122" s="91"/>
      <c r="KEN122" s="119"/>
      <c r="KEO122" s="91"/>
      <c r="KEP122" s="119"/>
      <c r="KEQ122" s="91"/>
      <c r="KER122" s="119"/>
      <c r="KES122" s="91"/>
      <c r="KET122" s="119"/>
      <c r="KEU122" s="91"/>
      <c r="KEV122" s="119"/>
      <c r="KEW122" s="91"/>
      <c r="KEX122" s="119"/>
      <c r="KEY122" s="91"/>
      <c r="KEZ122" s="119"/>
      <c r="KFA122" s="91"/>
      <c r="KFB122" s="119"/>
      <c r="KFC122" s="91"/>
      <c r="KFD122" s="119"/>
      <c r="KFE122" s="91"/>
      <c r="KFF122" s="119"/>
      <c r="KFG122" s="91"/>
      <c r="KFH122" s="119"/>
      <c r="KFI122" s="91"/>
      <c r="KFJ122" s="119"/>
      <c r="KFK122" s="91"/>
      <c r="KFL122" s="119"/>
      <c r="KFM122" s="91"/>
      <c r="KFN122" s="119"/>
      <c r="KFO122" s="91"/>
      <c r="KFP122" s="119"/>
      <c r="KFQ122" s="91"/>
      <c r="KFR122" s="119"/>
      <c r="KFS122" s="91"/>
      <c r="KFT122" s="119"/>
      <c r="KFU122" s="91"/>
      <c r="KFV122" s="119"/>
      <c r="KFW122" s="91"/>
      <c r="KFX122" s="119"/>
      <c r="KFY122" s="91"/>
      <c r="KFZ122" s="119"/>
      <c r="KGA122" s="91"/>
      <c r="KGB122" s="119"/>
      <c r="KGC122" s="91"/>
      <c r="KGD122" s="119"/>
      <c r="KGE122" s="91"/>
      <c r="KGF122" s="119"/>
      <c r="KGG122" s="91"/>
      <c r="KGH122" s="119"/>
      <c r="KGI122" s="91"/>
      <c r="KGJ122" s="119"/>
      <c r="KGK122" s="91"/>
      <c r="KGL122" s="119"/>
      <c r="KGM122" s="91"/>
      <c r="KGN122" s="119"/>
      <c r="KGO122" s="91"/>
      <c r="KGP122" s="119"/>
      <c r="KGQ122" s="91"/>
      <c r="KGR122" s="119"/>
      <c r="KGS122" s="91"/>
      <c r="KGT122" s="119"/>
      <c r="KGU122" s="91"/>
      <c r="KGV122" s="119"/>
      <c r="KGW122" s="91"/>
      <c r="KGX122" s="119"/>
      <c r="KGY122" s="91"/>
      <c r="KGZ122" s="119"/>
      <c r="KHA122" s="91"/>
      <c r="KHB122" s="119"/>
      <c r="KHC122" s="91"/>
      <c r="KHD122" s="119"/>
      <c r="KHE122" s="91"/>
      <c r="KHF122" s="119"/>
      <c r="KHG122" s="91"/>
      <c r="KHH122" s="119"/>
      <c r="KHI122" s="91"/>
      <c r="KHJ122" s="119"/>
      <c r="KHK122" s="91"/>
      <c r="KHL122" s="119"/>
      <c r="KHM122" s="91"/>
      <c r="KHN122" s="119"/>
      <c r="KHO122" s="91"/>
      <c r="KHP122" s="119"/>
      <c r="KHQ122" s="91"/>
      <c r="KHR122" s="119"/>
      <c r="KHS122" s="91"/>
      <c r="KHT122" s="119"/>
      <c r="KHU122" s="91"/>
      <c r="KHV122" s="119"/>
      <c r="KHW122" s="91"/>
      <c r="KHX122" s="119"/>
      <c r="KHY122" s="91"/>
      <c r="KHZ122" s="119"/>
      <c r="KIA122" s="91"/>
      <c r="KIB122" s="119"/>
      <c r="KIC122" s="91"/>
      <c r="KID122" s="119"/>
      <c r="KIE122" s="91"/>
      <c r="KIF122" s="119"/>
      <c r="KIG122" s="91"/>
      <c r="KIH122" s="119"/>
      <c r="KII122" s="91"/>
      <c r="KIJ122" s="119"/>
      <c r="KIK122" s="91"/>
      <c r="KIL122" s="119"/>
      <c r="KIM122" s="91"/>
      <c r="KIN122" s="119"/>
      <c r="KIO122" s="91"/>
      <c r="KIP122" s="119"/>
      <c r="KIQ122" s="91"/>
      <c r="KIR122" s="119"/>
      <c r="KIS122" s="91"/>
      <c r="KIT122" s="119"/>
      <c r="KIU122" s="91"/>
      <c r="KIV122" s="119"/>
      <c r="KIW122" s="91"/>
      <c r="KIX122" s="119"/>
      <c r="KIY122" s="91"/>
      <c r="KIZ122" s="119"/>
      <c r="KJA122" s="91"/>
      <c r="KJB122" s="119"/>
      <c r="KJC122" s="91"/>
      <c r="KJD122" s="119"/>
      <c r="KJE122" s="91"/>
      <c r="KJF122" s="119"/>
      <c r="KJG122" s="91"/>
      <c r="KJH122" s="119"/>
      <c r="KJI122" s="91"/>
      <c r="KJJ122" s="119"/>
      <c r="KJK122" s="91"/>
      <c r="KJL122" s="119"/>
      <c r="KJM122" s="91"/>
      <c r="KJN122" s="119"/>
      <c r="KJO122" s="91"/>
      <c r="KJP122" s="119"/>
      <c r="KJQ122" s="91"/>
      <c r="KJR122" s="119"/>
      <c r="KJS122" s="91"/>
      <c r="KJT122" s="119"/>
      <c r="KJU122" s="91"/>
      <c r="KJV122" s="119"/>
      <c r="KJW122" s="91"/>
      <c r="KJX122" s="119"/>
      <c r="KJY122" s="91"/>
      <c r="KJZ122" s="119"/>
      <c r="KKA122" s="91"/>
      <c r="KKB122" s="119"/>
      <c r="KKC122" s="91"/>
      <c r="KKD122" s="119"/>
      <c r="KKE122" s="91"/>
      <c r="KKF122" s="119"/>
      <c r="KKG122" s="91"/>
      <c r="KKH122" s="119"/>
      <c r="KKI122" s="91"/>
      <c r="KKJ122" s="119"/>
      <c r="KKK122" s="91"/>
      <c r="KKL122" s="119"/>
      <c r="KKM122" s="91"/>
      <c r="KKN122" s="119"/>
      <c r="KKO122" s="91"/>
      <c r="KKP122" s="119"/>
      <c r="KKQ122" s="91"/>
      <c r="KKR122" s="119"/>
      <c r="KKS122" s="91"/>
      <c r="KKT122" s="119"/>
      <c r="KKU122" s="91"/>
      <c r="KKV122" s="119"/>
      <c r="KKW122" s="91"/>
      <c r="KKX122" s="119"/>
      <c r="KKY122" s="91"/>
      <c r="KKZ122" s="119"/>
      <c r="KLA122" s="91"/>
      <c r="KLB122" s="119"/>
      <c r="KLC122" s="91"/>
      <c r="KLD122" s="119"/>
      <c r="KLE122" s="91"/>
      <c r="KLF122" s="119"/>
      <c r="KLG122" s="91"/>
      <c r="KLH122" s="119"/>
      <c r="KLI122" s="91"/>
      <c r="KLJ122" s="119"/>
      <c r="KLK122" s="91"/>
      <c r="KLL122" s="119"/>
      <c r="KLM122" s="91"/>
      <c r="KLN122" s="119"/>
      <c r="KLO122" s="91"/>
      <c r="KLP122" s="119"/>
      <c r="KLQ122" s="91"/>
      <c r="KLR122" s="119"/>
      <c r="KLS122" s="91"/>
      <c r="KLT122" s="119"/>
      <c r="KLU122" s="91"/>
      <c r="KLV122" s="119"/>
      <c r="KLW122" s="91"/>
      <c r="KLX122" s="119"/>
      <c r="KLY122" s="91"/>
      <c r="KLZ122" s="119"/>
      <c r="KMA122" s="91"/>
      <c r="KMB122" s="119"/>
      <c r="KMC122" s="91"/>
      <c r="KMD122" s="119"/>
      <c r="KME122" s="91"/>
      <c r="KMF122" s="119"/>
      <c r="KMG122" s="91"/>
      <c r="KMH122" s="119"/>
      <c r="KMI122" s="91"/>
      <c r="KMJ122" s="119"/>
      <c r="KMK122" s="91"/>
      <c r="KML122" s="119"/>
      <c r="KMM122" s="91"/>
      <c r="KMN122" s="119"/>
      <c r="KMO122" s="91"/>
      <c r="KMP122" s="119"/>
      <c r="KMQ122" s="91"/>
      <c r="KMR122" s="119"/>
      <c r="KMS122" s="91"/>
      <c r="KMT122" s="119"/>
      <c r="KMU122" s="91"/>
      <c r="KMV122" s="119"/>
      <c r="KMW122" s="91"/>
      <c r="KMX122" s="119"/>
      <c r="KMY122" s="91"/>
      <c r="KMZ122" s="119"/>
      <c r="KNA122" s="91"/>
      <c r="KNB122" s="119"/>
      <c r="KNC122" s="91"/>
      <c r="KND122" s="119"/>
      <c r="KNE122" s="91"/>
      <c r="KNF122" s="119"/>
      <c r="KNG122" s="91"/>
      <c r="KNH122" s="119"/>
      <c r="KNI122" s="91"/>
      <c r="KNJ122" s="119"/>
      <c r="KNK122" s="91"/>
      <c r="KNL122" s="119"/>
      <c r="KNM122" s="91"/>
      <c r="KNN122" s="119"/>
      <c r="KNO122" s="91"/>
      <c r="KNP122" s="119"/>
      <c r="KNQ122" s="91"/>
      <c r="KNR122" s="119"/>
      <c r="KNS122" s="91"/>
      <c r="KNT122" s="119"/>
      <c r="KNU122" s="91"/>
      <c r="KNV122" s="119"/>
      <c r="KNW122" s="91"/>
      <c r="KNX122" s="119"/>
      <c r="KNY122" s="91"/>
      <c r="KNZ122" s="119"/>
      <c r="KOA122" s="91"/>
      <c r="KOB122" s="119"/>
      <c r="KOC122" s="91"/>
      <c r="KOD122" s="119"/>
      <c r="KOE122" s="91"/>
      <c r="KOF122" s="119"/>
      <c r="KOG122" s="91"/>
      <c r="KOH122" s="119"/>
      <c r="KOI122" s="91"/>
      <c r="KOJ122" s="119"/>
      <c r="KOK122" s="91"/>
      <c r="KOL122" s="119"/>
      <c r="KOM122" s="91"/>
      <c r="KON122" s="119"/>
      <c r="KOO122" s="91"/>
      <c r="KOP122" s="119"/>
      <c r="KOQ122" s="91"/>
      <c r="KOR122" s="119"/>
      <c r="KOS122" s="91"/>
      <c r="KOT122" s="119"/>
      <c r="KOU122" s="91"/>
      <c r="KOV122" s="119"/>
      <c r="KOW122" s="91"/>
      <c r="KOX122" s="119"/>
      <c r="KOY122" s="91"/>
      <c r="KOZ122" s="119"/>
      <c r="KPA122" s="91"/>
      <c r="KPB122" s="119"/>
      <c r="KPC122" s="91"/>
      <c r="KPD122" s="119"/>
      <c r="KPE122" s="91"/>
      <c r="KPF122" s="119"/>
      <c r="KPG122" s="91"/>
      <c r="KPH122" s="119"/>
      <c r="KPI122" s="91"/>
      <c r="KPJ122" s="119"/>
      <c r="KPK122" s="91"/>
      <c r="KPL122" s="119"/>
      <c r="KPM122" s="91"/>
      <c r="KPN122" s="119"/>
      <c r="KPO122" s="91"/>
      <c r="KPP122" s="119"/>
      <c r="KPQ122" s="91"/>
      <c r="KPR122" s="119"/>
      <c r="KPS122" s="91"/>
      <c r="KPT122" s="119"/>
      <c r="KPU122" s="91"/>
      <c r="KPV122" s="119"/>
      <c r="KPW122" s="91"/>
      <c r="KPX122" s="119"/>
      <c r="KPY122" s="91"/>
      <c r="KPZ122" s="119"/>
      <c r="KQA122" s="91"/>
      <c r="KQB122" s="119"/>
      <c r="KQC122" s="91"/>
      <c r="KQD122" s="119"/>
      <c r="KQE122" s="91"/>
      <c r="KQF122" s="119"/>
      <c r="KQG122" s="91"/>
      <c r="KQH122" s="119"/>
      <c r="KQI122" s="91"/>
      <c r="KQJ122" s="119"/>
      <c r="KQK122" s="91"/>
      <c r="KQL122" s="119"/>
      <c r="KQM122" s="91"/>
      <c r="KQN122" s="119"/>
      <c r="KQO122" s="91"/>
      <c r="KQP122" s="119"/>
      <c r="KQQ122" s="91"/>
      <c r="KQR122" s="119"/>
      <c r="KQS122" s="91"/>
      <c r="KQT122" s="119"/>
      <c r="KQU122" s="91"/>
      <c r="KQV122" s="119"/>
      <c r="KQW122" s="91"/>
      <c r="KQX122" s="119"/>
      <c r="KQY122" s="91"/>
      <c r="KQZ122" s="119"/>
      <c r="KRA122" s="91"/>
      <c r="KRB122" s="119"/>
      <c r="KRC122" s="91"/>
      <c r="KRD122" s="119"/>
      <c r="KRE122" s="91"/>
      <c r="KRF122" s="119"/>
      <c r="KRG122" s="91"/>
      <c r="KRH122" s="119"/>
      <c r="KRI122" s="91"/>
      <c r="KRJ122" s="119"/>
      <c r="KRK122" s="91"/>
      <c r="KRL122" s="119"/>
      <c r="KRM122" s="91"/>
      <c r="KRN122" s="119"/>
      <c r="KRO122" s="91"/>
      <c r="KRP122" s="119"/>
      <c r="KRQ122" s="91"/>
      <c r="KRR122" s="119"/>
      <c r="KRS122" s="91"/>
      <c r="KRT122" s="119"/>
      <c r="KRU122" s="91"/>
      <c r="KRV122" s="119"/>
      <c r="KRW122" s="91"/>
      <c r="KRX122" s="119"/>
      <c r="KRY122" s="91"/>
      <c r="KRZ122" s="119"/>
      <c r="KSA122" s="91"/>
      <c r="KSB122" s="119"/>
      <c r="KSC122" s="91"/>
      <c r="KSD122" s="119"/>
      <c r="KSE122" s="91"/>
      <c r="KSF122" s="119"/>
      <c r="KSG122" s="91"/>
      <c r="KSH122" s="119"/>
      <c r="KSI122" s="91"/>
      <c r="KSJ122" s="119"/>
      <c r="KSK122" s="91"/>
      <c r="KSL122" s="119"/>
      <c r="KSM122" s="91"/>
      <c r="KSN122" s="119"/>
      <c r="KSO122" s="91"/>
      <c r="KSP122" s="119"/>
      <c r="KSQ122" s="91"/>
      <c r="KSR122" s="119"/>
      <c r="KSS122" s="91"/>
      <c r="KST122" s="119"/>
      <c r="KSU122" s="91"/>
      <c r="KSV122" s="119"/>
      <c r="KSW122" s="91"/>
      <c r="KSX122" s="119"/>
      <c r="KSY122" s="91"/>
      <c r="KSZ122" s="119"/>
      <c r="KTA122" s="91"/>
      <c r="KTB122" s="119"/>
      <c r="KTC122" s="91"/>
      <c r="KTD122" s="119"/>
      <c r="KTE122" s="91"/>
      <c r="KTF122" s="119"/>
      <c r="KTG122" s="91"/>
      <c r="KTH122" s="119"/>
      <c r="KTI122" s="91"/>
      <c r="KTJ122" s="119"/>
      <c r="KTK122" s="91"/>
      <c r="KTL122" s="119"/>
      <c r="KTM122" s="91"/>
      <c r="KTN122" s="119"/>
      <c r="KTO122" s="91"/>
      <c r="KTP122" s="119"/>
      <c r="KTQ122" s="91"/>
      <c r="KTR122" s="119"/>
      <c r="KTS122" s="91"/>
      <c r="KTT122" s="119"/>
      <c r="KTU122" s="91"/>
      <c r="KTV122" s="119"/>
      <c r="KTW122" s="91"/>
      <c r="KTX122" s="119"/>
      <c r="KTY122" s="91"/>
      <c r="KTZ122" s="119"/>
      <c r="KUA122" s="91"/>
      <c r="KUB122" s="119"/>
      <c r="KUC122" s="91"/>
      <c r="KUD122" s="119"/>
      <c r="KUE122" s="91"/>
      <c r="KUF122" s="119"/>
      <c r="KUG122" s="91"/>
      <c r="KUH122" s="119"/>
      <c r="KUI122" s="91"/>
      <c r="KUJ122" s="119"/>
      <c r="KUK122" s="91"/>
      <c r="KUL122" s="119"/>
      <c r="KUM122" s="91"/>
      <c r="KUN122" s="119"/>
      <c r="KUO122" s="91"/>
      <c r="KUP122" s="119"/>
      <c r="KUQ122" s="91"/>
      <c r="KUR122" s="119"/>
      <c r="KUS122" s="91"/>
      <c r="KUT122" s="119"/>
      <c r="KUU122" s="91"/>
      <c r="KUV122" s="119"/>
      <c r="KUW122" s="91"/>
      <c r="KUX122" s="119"/>
      <c r="KUY122" s="91"/>
      <c r="KUZ122" s="119"/>
      <c r="KVA122" s="91"/>
      <c r="KVB122" s="119"/>
      <c r="KVC122" s="91"/>
      <c r="KVD122" s="119"/>
      <c r="KVE122" s="91"/>
      <c r="KVF122" s="119"/>
      <c r="KVG122" s="91"/>
      <c r="KVH122" s="119"/>
      <c r="KVI122" s="91"/>
      <c r="KVJ122" s="119"/>
      <c r="KVK122" s="91"/>
      <c r="KVL122" s="119"/>
      <c r="KVM122" s="91"/>
      <c r="KVN122" s="119"/>
      <c r="KVO122" s="91"/>
      <c r="KVP122" s="119"/>
      <c r="KVQ122" s="91"/>
      <c r="KVR122" s="119"/>
      <c r="KVS122" s="91"/>
      <c r="KVT122" s="119"/>
      <c r="KVU122" s="91"/>
      <c r="KVV122" s="119"/>
      <c r="KVW122" s="91"/>
      <c r="KVX122" s="119"/>
      <c r="KVY122" s="91"/>
      <c r="KVZ122" s="119"/>
      <c r="KWA122" s="91"/>
      <c r="KWB122" s="119"/>
      <c r="KWC122" s="91"/>
      <c r="KWD122" s="119"/>
      <c r="KWE122" s="91"/>
      <c r="KWF122" s="119"/>
      <c r="KWG122" s="91"/>
      <c r="KWH122" s="119"/>
      <c r="KWI122" s="91"/>
      <c r="KWJ122" s="119"/>
      <c r="KWK122" s="91"/>
      <c r="KWL122" s="119"/>
      <c r="KWM122" s="91"/>
      <c r="KWN122" s="119"/>
      <c r="KWO122" s="91"/>
      <c r="KWP122" s="119"/>
      <c r="KWQ122" s="91"/>
      <c r="KWR122" s="119"/>
      <c r="KWS122" s="91"/>
      <c r="KWT122" s="119"/>
      <c r="KWU122" s="91"/>
      <c r="KWV122" s="119"/>
      <c r="KWW122" s="91"/>
      <c r="KWX122" s="119"/>
      <c r="KWY122" s="91"/>
      <c r="KWZ122" s="119"/>
      <c r="KXA122" s="91"/>
      <c r="KXB122" s="119"/>
      <c r="KXC122" s="91"/>
      <c r="KXD122" s="119"/>
      <c r="KXE122" s="91"/>
      <c r="KXF122" s="119"/>
      <c r="KXG122" s="91"/>
      <c r="KXH122" s="119"/>
      <c r="KXI122" s="91"/>
      <c r="KXJ122" s="119"/>
      <c r="KXK122" s="91"/>
      <c r="KXL122" s="119"/>
      <c r="KXM122" s="91"/>
      <c r="KXN122" s="119"/>
      <c r="KXO122" s="91"/>
      <c r="KXP122" s="119"/>
      <c r="KXQ122" s="91"/>
      <c r="KXR122" s="119"/>
      <c r="KXS122" s="91"/>
      <c r="KXT122" s="119"/>
      <c r="KXU122" s="91"/>
      <c r="KXV122" s="119"/>
      <c r="KXW122" s="91"/>
      <c r="KXX122" s="119"/>
      <c r="KXY122" s="91"/>
      <c r="KXZ122" s="119"/>
      <c r="KYA122" s="91"/>
      <c r="KYB122" s="119"/>
      <c r="KYC122" s="91"/>
      <c r="KYD122" s="119"/>
      <c r="KYE122" s="91"/>
      <c r="KYF122" s="119"/>
      <c r="KYG122" s="91"/>
      <c r="KYH122" s="119"/>
      <c r="KYI122" s="91"/>
      <c r="KYJ122" s="119"/>
      <c r="KYK122" s="91"/>
      <c r="KYL122" s="119"/>
      <c r="KYM122" s="91"/>
      <c r="KYN122" s="119"/>
      <c r="KYO122" s="91"/>
      <c r="KYP122" s="119"/>
      <c r="KYQ122" s="91"/>
      <c r="KYR122" s="119"/>
      <c r="KYS122" s="91"/>
      <c r="KYT122" s="119"/>
      <c r="KYU122" s="91"/>
      <c r="KYV122" s="119"/>
      <c r="KYW122" s="91"/>
      <c r="KYX122" s="119"/>
      <c r="KYY122" s="91"/>
      <c r="KYZ122" s="119"/>
      <c r="KZA122" s="91"/>
      <c r="KZB122" s="119"/>
      <c r="KZC122" s="91"/>
      <c r="KZD122" s="119"/>
      <c r="KZE122" s="91"/>
      <c r="KZF122" s="119"/>
      <c r="KZG122" s="91"/>
      <c r="KZH122" s="119"/>
      <c r="KZI122" s="91"/>
      <c r="KZJ122" s="119"/>
      <c r="KZK122" s="91"/>
      <c r="KZL122" s="119"/>
      <c r="KZM122" s="91"/>
      <c r="KZN122" s="119"/>
      <c r="KZO122" s="91"/>
      <c r="KZP122" s="119"/>
      <c r="KZQ122" s="91"/>
      <c r="KZR122" s="119"/>
      <c r="KZS122" s="91"/>
      <c r="KZT122" s="119"/>
      <c r="KZU122" s="91"/>
      <c r="KZV122" s="119"/>
      <c r="KZW122" s="91"/>
      <c r="KZX122" s="119"/>
      <c r="KZY122" s="91"/>
      <c r="KZZ122" s="119"/>
      <c r="LAA122" s="91"/>
      <c r="LAB122" s="119"/>
      <c r="LAC122" s="91"/>
      <c r="LAD122" s="119"/>
      <c r="LAE122" s="91"/>
      <c r="LAF122" s="119"/>
      <c r="LAG122" s="91"/>
      <c r="LAH122" s="119"/>
      <c r="LAI122" s="91"/>
      <c r="LAJ122" s="119"/>
      <c r="LAK122" s="91"/>
      <c r="LAL122" s="119"/>
      <c r="LAM122" s="91"/>
      <c r="LAN122" s="119"/>
      <c r="LAO122" s="91"/>
      <c r="LAP122" s="119"/>
      <c r="LAQ122" s="91"/>
      <c r="LAR122" s="119"/>
      <c r="LAS122" s="91"/>
      <c r="LAT122" s="119"/>
      <c r="LAU122" s="91"/>
      <c r="LAV122" s="119"/>
      <c r="LAW122" s="91"/>
      <c r="LAX122" s="119"/>
      <c r="LAY122" s="91"/>
      <c r="LAZ122" s="119"/>
      <c r="LBA122" s="91"/>
      <c r="LBB122" s="119"/>
      <c r="LBC122" s="91"/>
      <c r="LBD122" s="119"/>
      <c r="LBE122" s="91"/>
      <c r="LBF122" s="119"/>
      <c r="LBG122" s="91"/>
      <c r="LBH122" s="119"/>
      <c r="LBI122" s="91"/>
      <c r="LBJ122" s="119"/>
      <c r="LBK122" s="91"/>
      <c r="LBL122" s="119"/>
      <c r="LBM122" s="91"/>
      <c r="LBN122" s="119"/>
      <c r="LBO122" s="91"/>
      <c r="LBP122" s="119"/>
      <c r="LBQ122" s="91"/>
      <c r="LBR122" s="119"/>
      <c r="LBS122" s="91"/>
      <c r="LBT122" s="119"/>
      <c r="LBU122" s="91"/>
      <c r="LBV122" s="119"/>
      <c r="LBW122" s="91"/>
      <c r="LBX122" s="119"/>
      <c r="LBY122" s="91"/>
      <c r="LBZ122" s="119"/>
      <c r="LCA122" s="91"/>
      <c r="LCB122" s="119"/>
      <c r="LCC122" s="91"/>
      <c r="LCD122" s="119"/>
      <c r="LCE122" s="91"/>
      <c r="LCF122" s="119"/>
      <c r="LCG122" s="91"/>
      <c r="LCH122" s="119"/>
      <c r="LCI122" s="91"/>
      <c r="LCJ122" s="119"/>
      <c r="LCK122" s="91"/>
      <c r="LCL122" s="119"/>
      <c r="LCM122" s="91"/>
      <c r="LCN122" s="119"/>
      <c r="LCO122" s="91"/>
      <c r="LCP122" s="119"/>
      <c r="LCQ122" s="91"/>
      <c r="LCR122" s="119"/>
      <c r="LCS122" s="91"/>
      <c r="LCT122" s="119"/>
      <c r="LCU122" s="91"/>
      <c r="LCV122" s="119"/>
      <c r="LCW122" s="91"/>
      <c r="LCX122" s="119"/>
      <c r="LCY122" s="91"/>
      <c r="LCZ122" s="119"/>
      <c r="LDA122" s="91"/>
      <c r="LDB122" s="119"/>
      <c r="LDC122" s="91"/>
      <c r="LDD122" s="119"/>
      <c r="LDE122" s="91"/>
      <c r="LDF122" s="119"/>
      <c r="LDG122" s="91"/>
      <c r="LDH122" s="119"/>
      <c r="LDI122" s="91"/>
      <c r="LDJ122" s="119"/>
      <c r="LDK122" s="91"/>
      <c r="LDL122" s="119"/>
      <c r="LDM122" s="91"/>
      <c r="LDN122" s="119"/>
      <c r="LDO122" s="91"/>
      <c r="LDP122" s="119"/>
      <c r="LDQ122" s="91"/>
      <c r="LDR122" s="119"/>
      <c r="LDS122" s="91"/>
      <c r="LDT122" s="119"/>
      <c r="LDU122" s="91"/>
      <c r="LDV122" s="119"/>
      <c r="LDW122" s="91"/>
      <c r="LDX122" s="119"/>
      <c r="LDY122" s="91"/>
      <c r="LDZ122" s="119"/>
      <c r="LEA122" s="91"/>
      <c r="LEB122" s="119"/>
      <c r="LEC122" s="91"/>
      <c r="LED122" s="119"/>
      <c r="LEE122" s="91"/>
      <c r="LEF122" s="119"/>
      <c r="LEG122" s="91"/>
      <c r="LEH122" s="119"/>
      <c r="LEI122" s="91"/>
      <c r="LEJ122" s="119"/>
      <c r="LEK122" s="91"/>
      <c r="LEL122" s="119"/>
      <c r="LEM122" s="91"/>
      <c r="LEN122" s="119"/>
      <c r="LEO122" s="91"/>
      <c r="LEP122" s="119"/>
      <c r="LEQ122" s="91"/>
      <c r="LER122" s="119"/>
      <c r="LES122" s="91"/>
      <c r="LET122" s="119"/>
      <c r="LEU122" s="91"/>
      <c r="LEV122" s="119"/>
      <c r="LEW122" s="91"/>
      <c r="LEX122" s="119"/>
      <c r="LEY122" s="91"/>
      <c r="LEZ122" s="119"/>
      <c r="LFA122" s="91"/>
      <c r="LFB122" s="119"/>
      <c r="LFC122" s="91"/>
      <c r="LFD122" s="119"/>
      <c r="LFE122" s="91"/>
      <c r="LFF122" s="119"/>
      <c r="LFG122" s="91"/>
      <c r="LFH122" s="119"/>
      <c r="LFI122" s="91"/>
      <c r="LFJ122" s="119"/>
      <c r="LFK122" s="91"/>
      <c r="LFL122" s="119"/>
      <c r="LFM122" s="91"/>
      <c r="LFN122" s="119"/>
      <c r="LFO122" s="91"/>
      <c r="LFP122" s="119"/>
      <c r="LFQ122" s="91"/>
      <c r="LFR122" s="119"/>
      <c r="LFS122" s="91"/>
      <c r="LFT122" s="119"/>
      <c r="LFU122" s="91"/>
      <c r="LFV122" s="119"/>
      <c r="LFW122" s="91"/>
      <c r="LFX122" s="119"/>
      <c r="LFY122" s="91"/>
      <c r="LFZ122" s="119"/>
      <c r="LGA122" s="91"/>
      <c r="LGB122" s="119"/>
      <c r="LGC122" s="91"/>
      <c r="LGD122" s="119"/>
      <c r="LGE122" s="91"/>
      <c r="LGF122" s="119"/>
      <c r="LGG122" s="91"/>
      <c r="LGH122" s="119"/>
      <c r="LGI122" s="91"/>
      <c r="LGJ122" s="119"/>
      <c r="LGK122" s="91"/>
      <c r="LGL122" s="119"/>
      <c r="LGM122" s="91"/>
      <c r="LGN122" s="119"/>
      <c r="LGO122" s="91"/>
      <c r="LGP122" s="119"/>
      <c r="LGQ122" s="91"/>
      <c r="LGR122" s="119"/>
      <c r="LGS122" s="91"/>
      <c r="LGT122" s="119"/>
      <c r="LGU122" s="91"/>
      <c r="LGV122" s="119"/>
      <c r="LGW122" s="91"/>
      <c r="LGX122" s="119"/>
      <c r="LGY122" s="91"/>
      <c r="LGZ122" s="119"/>
      <c r="LHA122" s="91"/>
      <c r="LHB122" s="119"/>
      <c r="LHC122" s="91"/>
      <c r="LHD122" s="119"/>
      <c r="LHE122" s="91"/>
      <c r="LHF122" s="119"/>
      <c r="LHG122" s="91"/>
      <c r="LHH122" s="119"/>
      <c r="LHI122" s="91"/>
      <c r="LHJ122" s="119"/>
      <c r="LHK122" s="91"/>
      <c r="LHL122" s="119"/>
      <c r="LHM122" s="91"/>
      <c r="LHN122" s="119"/>
      <c r="LHO122" s="91"/>
      <c r="LHP122" s="119"/>
      <c r="LHQ122" s="91"/>
      <c r="LHR122" s="119"/>
      <c r="LHS122" s="91"/>
      <c r="LHT122" s="119"/>
      <c r="LHU122" s="91"/>
      <c r="LHV122" s="119"/>
      <c r="LHW122" s="91"/>
      <c r="LHX122" s="119"/>
      <c r="LHY122" s="91"/>
      <c r="LHZ122" s="119"/>
      <c r="LIA122" s="91"/>
      <c r="LIB122" s="119"/>
      <c r="LIC122" s="91"/>
      <c r="LID122" s="119"/>
      <c r="LIE122" s="91"/>
      <c r="LIF122" s="119"/>
      <c r="LIG122" s="91"/>
      <c r="LIH122" s="119"/>
      <c r="LII122" s="91"/>
      <c r="LIJ122" s="119"/>
      <c r="LIK122" s="91"/>
      <c r="LIL122" s="119"/>
      <c r="LIM122" s="91"/>
      <c r="LIN122" s="119"/>
      <c r="LIO122" s="91"/>
      <c r="LIP122" s="119"/>
      <c r="LIQ122" s="91"/>
      <c r="LIR122" s="119"/>
      <c r="LIS122" s="91"/>
      <c r="LIT122" s="119"/>
      <c r="LIU122" s="91"/>
      <c r="LIV122" s="119"/>
      <c r="LIW122" s="91"/>
      <c r="LIX122" s="119"/>
      <c r="LIY122" s="91"/>
      <c r="LIZ122" s="119"/>
      <c r="LJA122" s="91"/>
      <c r="LJB122" s="119"/>
      <c r="LJC122" s="91"/>
      <c r="LJD122" s="119"/>
      <c r="LJE122" s="91"/>
      <c r="LJF122" s="119"/>
      <c r="LJG122" s="91"/>
      <c r="LJH122" s="119"/>
      <c r="LJI122" s="91"/>
      <c r="LJJ122" s="119"/>
      <c r="LJK122" s="91"/>
      <c r="LJL122" s="119"/>
      <c r="LJM122" s="91"/>
      <c r="LJN122" s="119"/>
      <c r="LJO122" s="91"/>
      <c r="LJP122" s="119"/>
      <c r="LJQ122" s="91"/>
      <c r="LJR122" s="119"/>
      <c r="LJS122" s="91"/>
      <c r="LJT122" s="119"/>
      <c r="LJU122" s="91"/>
      <c r="LJV122" s="119"/>
      <c r="LJW122" s="91"/>
      <c r="LJX122" s="119"/>
      <c r="LJY122" s="91"/>
      <c r="LJZ122" s="119"/>
      <c r="LKA122" s="91"/>
      <c r="LKB122" s="119"/>
      <c r="LKC122" s="91"/>
      <c r="LKD122" s="119"/>
      <c r="LKE122" s="91"/>
      <c r="LKF122" s="119"/>
      <c r="LKG122" s="91"/>
      <c r="LKH122" s="119"/>
      <c r="LKI122" s="91"/>
      <c r="LKJ122" s="119"/>
      <c r="LKK122" s="91"/>
      <c r="LKL122" s="119"/>
      <c r="LKM122" s="91"/>
      <c r="LKN122" s="119"/>
      <c r="LKO122" s="91"/>
      <c r="LKP122" s="119"/>
      <c r="LKQ122" s="91"/>
      <c r="LKR122" s="119"/>
      <c r="LKS122" s="91"/>
      <c r="LKT122" s="119"/>
      <c r="LKU122" s="91"/>
      <c r="LKV122" s="119"/>
      <c r="LKW122" s="91"/>
      <c r="LKX122" s="119"/>
      <c r="LKY122" s="91"/>
      <c r="LKZ122" s="119"/>
      <c r="LLA122" s="91"/>
      <c r="LLB122" s="119"/>
      <c r="LLC122" s="91"/>
      <c r="LLD122" s="119"/>
      <c r="LLE122" s="91"/>
      <c r="LLF122" s="119"/>
      <c r="LLG122" s="91"/>
      <c r="LLH122" s="119"/>
      <c r="LLI122" s="91"/>
      <c r="LLJ122" s="119"/>
      <c r="LLK122" s="91"/>
      <c r="LLL122" s="119"/>
      <c r="LLM122" s="91"/>
      <c r="LLN122" s="119"/>
      <c r="LLO122" s="91"/>
      <c r="LLP122" s="119"/>
      <c r="LLQ122" s="91"/>
      <c r="LLR122" s="119"/>
      <c r="LLS122" s="91"/>
      <c r="LLT122" s="119"/>
      <c r="LLU122" s="91"/>
      <c r="LLV122" s="119"/>
      <c r="LLW122" s="91"/>
      <c r="LLX122" s="119"/>
      <c r="LLY122" s="91"/>
      <c r="LLZ122" s="119"/>
      <c r="LMA122" s="91"/>
      <c r="LMB122" s="119"/>
      <c r="LMC122" s="91"/>
      <c r="LMD122" s="119"/>
      <c r="LME122" s="91"/>
      <c r="LMF122" s="119"/>
      <c r="LMG122" s="91"/>
      <c r="LMH122" s="119"/>
      <c r="LMI122" s="91"/>
      <c r="LMJ122" s="119"/>
      <c r="LMK122" s="91"/>
      <c r="LML122" s="119"/>
      <c r="LMM122" s="91"/>
      <c r="LMN122" s="119"/>
      <c r="LMO122" s="91"/>
      <c r="LMP122" s="119"/>
      <c r="LMQ122" s="91"/>
      <c r="LMR122" s="119"/>
      <c r="LMS122" s="91"/>
      <c r="LMT122" s="119"/>
      <c r="LMU122" s="91"/>
      <c r="LMV122" s="119"/>
      <c r="LMW122" s="91"/>
      <c r="LMX122" s="119"/>
      <c r="LMY122" s="91"/>
      <c r="LMZ122" s="119"/>
      <c r="LNA122" s="91"/>
      <c r="LNB122" s="119"/>
      <c r="LNC122" s="91"/>
      <c r="LND122" s="119"/>
      <c r="LNE122" s="91"/>
      <c r="LNF122" s="119"/>
      <c r="LNG122" s="91"/>
      <c r="LNH122" s="119"/>
      <c r="LNI122" s="91"/>
      <c r="LNJ122" s="119"/>
      <c r="LNK122" s="91"/>
      <c r="LNL122" s="119"/>
      <c r="LNM122" s="91"/>
      <c r="LNN122" s="119"/>
      <c r="LNO122" s="91"/>
      <c r="LNP122" s="119"/>
      <c r="LNQ122" s="91"/>
      <c r="LNR122" s="119"/>
      <c r="LNS122" s="91"/>
      <c r="LNT122" s="119"/>
      <c r="LNU122" s="91"/>
      <c r="LNV122" s="119"/>
      <c r="LNW122" s="91"/>
      <c r="LNX122" s="119"/>
      <c r="LNY122" s="91"/>
      <c r="LNZ122" s="119"/>
      <c r="LOA122" s="91"/>
      <c r="LOB122" s="119"/>
      <c r="LOC122" s="91"/>
      <c r="LOD122" s="119"/>
      <c r="LOE122" s="91"/>
      <c r="LOF122" s="119"/>
      <c r="LOG122" s="91"/>
      <c r="LOH122" s="119"/>
      <c r="LOI122" s="91"/>
      <c r="LOJ122" s="119"/>
      <c r="LOK122" s="91"/>
      <c r="LOL122" s="119"/>
      <c r="LOM122" s="91"/>
      <c r="LON122" s="119"/>
      <c r="LOO122" s="91"/>
      <c r="LOP122" s="119"/>
      <c r="LOQ122" s="91"/>
      <c r="LOR122" s="119"/>
      <c r="LOS122" s="91"/>
      <c r="LOT122" s="119"/>
      <c r="LOU122" s="91"/>
      <c r="LOV122" s="119"/>
      <c r="LOW122" s="91"/>
      <c r="LOX122" s="119"/>
      <c r="LOY122" s="91"/>
      <c r="LOZ122" s="119"/>
      <c r="LPA122" s="91"/>
      <c r="LPB122" s="119"/>
      <c r="LPC122" s="91"/>
      <c r="LPD122" s="119"/>
      <c r="LPE122" s="91"/>
      <c r="LPF122" s="119"/>
      <c r="LPG122" s="91"/>
      <c r="LPH122" s="119"/>
      <c r="LPI122" s="91"/>
      <c r="LPJ122" s="119"/>
      <c r="LPK122" s="91"/>
      <c r="LPL122" s="119"/>
      <c r="LPM122" s="91"/>
      <c r="LPN122" s="119"/>
      <c r="LPO122" s="91"/>
      <c r="LPP122" s="119"/>
      <c r="LPQ122" s="91"/>
      <c r="LPR122" s="119"/>
      <c r="LPS122" s="91"/>
      <c r="LPT122" s="119"/>
      <c r="LPU122" s="91"/>
      <c r="LPV122" s="119"/>
      <c r="LPW122" s="91"/>
      <c r="LPX122" s="119"/>
      <c r="LPY122" s="91"/>
      <c r="LPZ122" s="119"/>
      <c r="LQA122" s="91"/>
      <c r="LQB122" s="119"/>
      <c r="LQC122" s="91"/>
      <c r="LQD122" s="119"/>
      <c r="LQE122" s="91"/>
      <c r="LQF122" s="119"/>
      <c r="LQG122" s="91"/>
      <c r="LQH122" s="119"/>
      <c r="LQI122" s="91"/>
      <c r="LQJ122" s="119"/>
      <c r="LQK122" s="91"/>
      <c r="LQL122" s="119"/>
      <c r="LQM122" s="91"/>
      <c r="LQN122" s="119"/>
      <c r="LQO122" s="91"/>
      <c r="LQP122" s="119"/>
      <c r="LQQ122" s="91"/>
      <c r="LQR122" s="119"/>
      <c r="LQS122" s="91"/>
      <c r="LQT122" s="119"/>
      <c r="LQU122" s="91"/>
      <c r="LQV122" s="119"/>
      <c r="LQW122" s="91"/>
      <c r="LQX122" s="119"/>
      <c r="LQY122" s="91"/>
      <c r="LQZ122" s="119"/>
      <c r="LRA122" s="91"/>
      <c r="LRB122" s="119"/>
      <c r="LRC122" s="91"/>
      <c r="LRD122" s="119"/>
      <c r="LRE122" s="91"/>
      <c r="LRF122" s="119"/>
      <c r="LRG122" s="91"/>
      <c r="LRH122" s="119"/>
      <c r="LRI122" s="91"/>
      <c r="LRJ122" s="119"/>
      <c r="LRK122" s="91"/>
      <c r="LRL122" s="119"/>
      <c r="LRM122" s="91"/>
      <c r="LRN122" s="119"/>
      <c r="LRO122" s="91"/>
      <c r="LRP122" s="119"/>
      <c r="LRQ122" s="91"/>
      <c r="LRR122" s="119"/>
      <c r="LRS122" s="91"/>
      <c r="LRT122" s="119"/>
      <c r="LRU122" s="91"/>
      <c r="LRV122" s="119"/>
      <c r="LRW122" s="91"/>
      <c r="LRX122" s="119"/>
      <c r="LRY122" s="91"/>
      <c r="LRZ122" s="119"/>
      <c r="LSA122" s="91"/>
      <c r="LSB122" s="119"/>
      <c r="LSC122" s="91"/>
      <c r="LSD122" s="119"/>
      <c r="LSE122" s="91"/>
      <c r="LSF122" s="119"/>
      <c r="LSG122" s="91"/>
      <c r="LSH122" s="119"/>
      <c r="LSI122" s="91"/>
      <c r="LSJ122" s="119"/>
      <c r="LSK122" s="91"/>
      <c r="LSL122" s="119"/>
      <c r="LSM122" s="91"/>
      <c r="LSN122" s="119"/>
      <c r="LSO122" s="91"/>
      <c r="LSP122" s="119"/>
      <c r="LSQ122" s="91"/>
      <c r="LSR122" s="119"/>
      <c r="LSS122" s="91"/>
      <c r="LST122" s="119"/>
      <c r="LSU122" s="91"/>
      <c r="LSV122" s="119"/>
      <c r="LSW122" s="91"/>
      <c r="LSX122" s="119"/>
      <c r="LSY122" s="91"/>
      <c r="LSZ122" s="119"/>
      <c r="LTA122" s="91"/>
      <c r="LTB122" s="119"/>
      <c r="LTC122" s="91"/>
      <c r="LTD122" s="119"/>
      <c r="LTE122" s="91"/>
      <c r="LTF122" s="119"/>
      <c r="LTG122" s="91"/>
      <c r="LTH122" s="119"/>
      <c r="LTI122" s="91"/>
      <c r="LTJ122" s="119"/>
      <c r="LTK122" s="91"/>
      <c r="LTL122" s="119"/>
      <c r="LTM122" s="91"/>
      <c r="LTN122" s="119"/>
      <c r="LTO122" s="91"/>
      <c r="LTP122" s="119"/>
      <c r="LTQ122" s="91"/>
      <c r="LTR122" s="119"/>
      <c r="LTS122" s="91"/>
      <c r="LTT122" s="119"/>
      <c r="LTU122" s="91"/>
      <c r="LTV122" s="119"/>
      <c r="LTW122" s="91"/>
      <c r="LTX122" s="119"/>
      <c r="LTY122" s="91"/>
      <c r="LTZ122" s="119"/>
      <c r="LUA122" s="91"/>
      <c r="LUB122" s="119"/>
      <c r="LUC122" s="91"/>
      <c r="LUD122" s="119"/>
      <c r="LUE122" s="91"/>
      <c r="LUF122" s="119"/>
      <c r="LUG122" s="91"/>
      <c r="LUH122" s="119"/>
      <c r="LUI122" s="91"/>
      <c r="LUJ122" s="119"/>
      <c r="LUK122" s="91"/>
      <c r="LUL122" s="119"/>
      <c r="LUM122" s="91"/>
      <c r="LUN122" s="119"/>
      <c r="LUO122" s="91"/>
      <c r="LUP122" s="119"/>
      <c r="LUQ122" s="91"/>
      <c r="LUR122" s="119"/>
      <c r="LUS122" s="91"/>
      <c r="LUT122" s="119"/>
      <c r="LUU122" s="91"/>
      <c r="LUV122" s="119"/>
      <c r="LUW122" s="91"/>
      <c r="LUX122" s="119"/>
      <c r="LUY122" s="91"/>
      <c r="LUZ122" s="119"/>
      <c r="LVA122" s="91"/>
      <c r="LVB122" s="119"/>
      <c r="LVC122" s="91"/>
      <c r="LVD122" s="119"/>
      <c r="LVE122" s="91"/>
      <c r="LVF122" s="119"/>
      <c r="LVG122" s="91"/>
      <c r="LVH122" s="119"/>
      <c r="LVI122" s="91"/>
      <c r="LVJ122" s="119"/>
      <c r="LVK122" s="91"/>
      <c r="LVL122" s="119"/>
      <c r="LVM122" s="91"/>
      <c r="LVN122" s="119"/>
      <c r="LVO122" s="91"/>
      <c r="LVP122" s="119"/>
      <c r="LVQ122" s="91"/>
      <c r="LVR122" s="119"/>
      <c r="LVS122" s="91"/>
      <c r="LVT122" s="119"/>
      <c r="LVU122" s="91"/>
      <c r="LVV122" s="119"/>
      <c r="LVW122" s="91"/>
      <c r="LVX122" s="119"/>
      <c r="LVY122" s="91"/>
      <c r="LVZ122" s="119"/>
      <c r="LWA122" s="91"/>
      <c r="LWB122" s="119"/>
      <c r="LWC122" s="91"/>
      <c r="LWD122" s="119"/>
      <c r="LWE122" s="91"/>
      <c r="LWF122" s="119"/>
      <c r="LWG122" s="91"/>
      <c r="LWH122" s="119"/>
      <c r="LWI122" s="91"/>
      <c r="LWJ122" s="119"/>
      <c r="LWK122" s="91"/>
      <c r="LWL122" s="119"/>
      <c r="LWM122" s="91"/>
      <c r="LWN122" s="119"/>
      <c r="LWO122" s="91"/>
      <c r="LWP122" s="119"/>
      <c r="LWQ122" s="91"/>
      <c r="LWR122" s="119"/>
      <c r="LWS122" s="91"/>
      <c r="LWT122" s="119"/>
      <c r="LWU122" s="91"/>
      <c r="LWV122" s="119"/>
      <c r="LWW122" s="91"/>
      <c r="LWX122" s="119"/>
      <c r="LWY122" s="91"/>
      <c r="LWZ122" s="119"/>
      <c r="LXA122" s="91"/>
      <c r="LXB122" s="119"/>
      <c r="LXC122" s="91"/>
      <c r="LXD122" s="119"/>
      <c r="LXE122" s="91"/>
      <c r="LXF122" s="119"/>
      <c r="LXG122" s="91"/>
      <c r="LXH122" s="119"/>
      <c r="LXI122" s="91"/>
      <c r="LXJ122" s="119"/>
      <c r="LXK122" s="91"/>
      <c r="LXL122" s="119"/>
      <c r="LXM122" s="91"/>
      <c r="LXN122" s="119"/>
      <c r="LXO122" s="91"/>
      <c r="LXP122" s="119"/>
      <c r="LXQ122" s="91"/>
      <c r="LXR122" s="119"/>
      <c r="LXS122" s="91"/>
      <c r="LXT122" s="119"/>
      <c r="LXU122" s="91"/>
      <c r="LXV122" s="119"/>
      <c r="LXW122" s="91"/>
      <c r="LXX122" s="119"/>
      <c r="LXY122" s="91"/>
      <c r="LXZ122" s="119"/>
      <c r="LYA122" s="91"/>
      <c r="LYB122" s="119"/>
      <c r="LYC122" s="91"/>
      <c r="LYD122" s="119"/>
      <c r="LYE122" s="91"/>
      <c r="LYF122" s="119"/>
      <c r="LYG122" s="91"/>
      <c r="LYH122" s="119"/>
      <c r="LYI122" s="91"/>
      <c r="LYJ122" s="119"/>
      <c r="LYK122" s="91"/>
      <c r="LYL122" s="119"/>
      <c r="LYM122" s="91"/>
      <c r="LYN122" s="119"/>
      <c r="LYO122" s="91"/>
      <c r="LYP122" s="119"/>
      <c r="LYQ122" s="91"/>
      <c r="LYR122" s="119"/>
      <c r="LYS122" s="91"/>
      <c r="LYT122" s="119"/>
      <c r="LYU122" s="91"/>
      <c r="LYV122" s="119"/>
      <c r="LYW122" s="91"/>
      <c r="LYX122" s="119"/>
      <c r="LYY122" s="91"/>
      <c r="LYZ122" s="119"/>
      <c r="LZA122" s="91"/>
      <c r="LZB122" s="119"/>
      <c r="LZC122" s="91"/>
      <c r="LZD122" s="119"/>
      <c r="LZE122" s="91"/>
      <c r="LZF122" s="119"/>
      <c r="LZG122" s="91"/>
      <c r="LZH122" s="119"/>
      <c r="LZI122" s="91"/>
      <c r="LZJ122" s="119"/>
      <c r="LZK122" s="91"/>
      <c r="LZL122" s="119"/>
      <c r="LZM122" s="91"/>
      <c r="LZN122" s="119"/>
      <c r="LZO122" s="91"/>
      <c r="LZP122" s="119"/>
      <c r="LZQ122" s="91"/>
      <c r="LZR122" s="119"/>
      <c r="LZS122" s="91"/>
      <c r="LZT122" s="119"/>
      <c r="LZU122" s="91"/>
      <c r="LZV122" s="119"/>
      <c r="LZW122" s="91"/>
      <c r="LZX122" s="119"/>
      <c r="LZY122" s="91"/>
      <c r="LZZ122" s="119"/>
      <c r="MAA122" s="91"/>
      <c r="MAB122" s="119"/>
      <c r="MAC122" s="91"/>
      <c r="MAD122" s="119"/>
      <c r="MAE122" s="91"/>
      <c r="MAF122" s="119"/>
      <c r="MAG122" s="91"/>
      <c r="MAH122" s="119"/>
      <c r="MAI122" s="91"/>
      <c r="MAJ122" s="119"/>
      <c r="MAK122" s="91"/>
      <c r="MAL122" s="119"/>
      <c r="MAM122" s="91"/>
      <c r="MAN122" s="119"/>
      <c r="MAO122" s="91"/>
      <c r="MAP122" s="119"/>
      <c r="MAQ122" s="91"/>
      <c r="MAR122" s="119"/>
      <c r="MAS122" s="91"/>
      <c r="MAT122" s="119"/>
      <c r="MAU122" s="91"/>
      <c r="MAV122" s="119"/>
      <c r="MAW122" s="91"/>
      <c r="MAX122" s="119"/>
      <c r="MAY122" s="91"/>
      <c r="MAZ122" s="119"/>
      <c r="MBA122" s="91"/>
      <c r="MBB122" s="119"/>
      <c r="MBC122" s="91"/>
      <c r="MBD122" s="119"/>
      <c r="MBE122" s="91"/>
      <c r="MBF122" s="119"/>
      <c r="MBG122" s="91"/>
      <c r="MBH122" s="119"/>
      <c r="MBI122" s="91"/>
      <c r="MBJ122" s="119"/>
      <c r="MBK122" s="91"/>
      <c r="MBL122" s="119"/>
      <c r="MBM122" s="91"/>
      <c r="MBN122" s="119"/>
      <c r="MBO122" s="91"/>
      <c r="MBP122" s="119"/>
      <c r="MBQ122" s="91"/>
      <c r="MBR122" s="119"/>
      <c r="MBS122" s="91"/>
      <c r="MBT122" s="119"/>
      <c r="MBU122" s="91"/>
      <c r="MBV122" s="119"/>
      <c r="MBW122" s="91"/>
      <c r="MBX122" s="119"/>
      <c r="MBY122" s="91"/>
      <c r="MBZ122" s="119"/>
      <c r="MCA122" s="91"/>
      <c r="MCB122" s="119"/>
      <c r="MCC122" s="91"/>
      <c r="MCD122" s="119"/>
      <c r="MCE122" s="91"/>
      <c r="MCF122" s="119"/>
      <c r="MCG122" s="91"/>
      <c r="MCH122" s="119"/>
      <c r="MCI122" s="91"/>
      <c r="MCJ122" s="119"/>
      <c r="MCK122" s="91"/>
      <c r="MCL122" s="119"/>
      <c r="MCM122" s="91"/>
      <c r="MCN122" s="119"/>
      <c r="MCO122" s="91"/>
      <c r="MCP122" s="119"/>
      <c r="MCQ122" s="91"/>
      <c r="MCR122" s="119"/>
      <c r="MCS122" s="91"/>
      <c r="MCT122" s="119"/>
      <c r="MCU122" s="91"/>
      <c r="MCV122" s="119"/>
      <c r="MCW122" s="91"/>
      <c r="MCX122" s="119"/>
      <c r="MCY122" s="91"/>
      <c r="MCZ122" s="119"/>
      <c r="MDA122" s="91"/>
      <c r="MDB122" s="119"/>
      <c r="MDC122" s="91"/>
      <c r="MDD122" s="119"/>
      <c r="MDE122" s="91"/>
      <c r="MDF122" s="119"/>
      <c r="MDG122" s="91"/>
      <c r="MDH122" s="119"/>
      <c r="MDI122" s="91"/>
      <c r="MDJ122" s="119"/>
      <c r="MDK122" s="91"/>
      <c r="MDL122" s="119"/>
      <c r="MDM122" s="91"/>
      <c r="MDN122" s="119"/>
      <c r="MDO122" s="91"/>
      <c r="MDP122" s="119"/>
      <c r="MDQ122" s="91"/>
      <c r="MDR122" s="119"/>
      <c r="MDS122" s="91"/>
      <c r="MDT122" s="119"/>
      <c r="MDU122" s="91"/>
      <c r="MDV122" s="119"/>
      <c r="MDW122" s="91"/>
      <c r="MDX122" s="119"/>
      <c r="MDY122" s="91"/>
      <c r="MDZ122" s="119"/>
      <c r="MEA122" s="91"/>
      <c r="MEB122" s="119"/>
      <c r="MEC122" s="91"/>
      <c r="MED122" s="119"/>
      <c r="MEE122" s="91"/>
      <c r="MEF122" s="119"/>
      <c r="MEG122" s="91"/>
      <c r="MEH122" s="119"/>
      <c r="MEI122" s="91"/>
      <c r="MEJ122" s="119"/>
      <c r="MEK122" s="91"/>
      <c r="MEL122" s="119"/>
      <c r="MEM122" s="91"/>
      <c r="MEN122" s="119"/>
      <c r="MEO122" s="91"/>
      <c r="MEP122" s="119"/>
      <c r="MEQ122" s="91"/>
      <c r="MER122" s="119"/>
      <c r="MES122" s="91"/>
      <c r="MET122" s="119"/>
      <c r="MEU122" s="91"/>
      <c r="MEV122" s="119"/>
      <c r="MEW122" s="91"/>
      <c r="MEX122" s="119"/>
      <c r="MEY122" s="91"/>
      <c r="MEZ122" s="119"/>
      <c r="MFA122" s="91"/>
      <c r="MFB122" s="119"/>
      <c r="MFC122" s="91"/>
      <c r="MFD122" s="119"/>
      <c r="MFE122" s="91"/>
      <c r="MFF122" s="119"/>
      <c r="MFG122" s="91"/>
      <c r="MFH122" s="119"/>
      <c r="MFI122" s="91"/>
      <c r="MFJ122" s="119"/>
      <c r="MFK122" s="91"/>
      <c r="MFL122" s="119"/>
      <c r="MFM122" s="91"/>
      <c r="MFN122" s="119"/>
      <c r="MFO122" s="91"/>
      <c r="MFP122" s="119"/>
      <c r="MFQ122" s="91"/>
      <c r="MFR122" s="119"/>
      <c r="MFS122" s="91"/>
      <c r="MFT122" s="119"/>
      <c r="MFU122" s="91"/>
      <c r="MFV122" s="119"/>
      <c r="MFW122" s="91"/>
      <c r="MFX122" s="119"/>
      <c r="MFY122" s="91"/>
      <c r="MFZ122" s="119"/>
      <c r="MGA122" s="91"/>
      <c r="MGB122" s="119"/>
      <c r="MGC122" s="91"/>
      <c r="MGD122" s="119"/>
      <c r="MGE122" s="91"/>
      <c r="MGF122" s="119"/>
      <c r="MGG122" s="91"/>
      <c r="MGH122" s="119"/>
      <c r="MGI122" s="91"/>
      <c r="MGJ122" s="119"/>
      <c r="MGK122" s="91"/>
      <c r="MGL122" s="119"/>
      <c r="MGM122" s="91"/>
      <c r="MGN122" s="119"/>
      <c r="MGO122" s="91"/>
      <c r="MGP122" s="119"/>
      <c r="MGQ122" s="91"/>
      <c r="MGR122" s="119"/>
      <c r="MGS122" s="91"/>
      <c r="MGT122" s="119"/>
      <c r="MGU122" s="91"/>
      <c r="MGV122" s="119"/>
      <c r="MGW122" s="91"/>
      <c r="MGX122" s="119"/>
      <c r="MGY122" s="91"/>
      <c r="MGZ122" s="119"/>
      <c r="MHA122" s="91"/>
      <c r="MHB122" s="119"/>
      <c r="MHC122" s="91"/>
      <c r="MHD122" s="119"/>
      <c r="MHE122" s="91"/>
      <c r="MHF122" s="119"/>
      <c r="MHG122" s="91"/>
      <c r="MHH122" s="119"/>
      <c r="MHI122" s="91"/>
      <c r="MHJ122" s="119"/>
      <c r="MHK122" s="91"/>
      <c r="MHL122" s="119"/>
      <c r="MHM122" s="91"/>
      <c r="MHN122" s="119"/>
      <c r="MHO122" s="91"/>
      <c r="MHP122" s="119"/>
      <c r="MHQ122" s="91"/>
      <c r="MHR122" s="119"/>
      <c r="MHS122" s="91"/>
      <c r="MHT122" s="119"/>
      <c r="MHU122" s="91"/>
      <c r="MHV122" s="119"/>
      <c r="MHW122" s="91"/>
      <c r="MHX122" s="119"/>
      <c r="MHY122" s="91"/>
      <c r="MHZ122" s="119"/>
      <c r="MIA122" s="91"/>
      <c r="MIB122" s="119"/>
      <c r="MIC122" s="91"/>
      <c r="MID122" s="119"/>
      <c r="MIE122" s="91"/>
      <c r="MIF122" s="119"/>
      <c r="MIG122" s="91"/>
      <c r="MIH122" s="119"/>
      <c r="MII122" s="91"/>
      <c r="MIJ122" s="119"/>
      <c r="MIK122" s="91"/>
      <c r="MIL122" s="119"/>
      <c r="MIM122" s="91"/>
      <c r="MIN122" s="119"/>
      <c r="MIO122" s="91"/>
      <c r="MIP122" s="119"/>
      <c r="MIQ122" s="91"/>
      <c r="MIR122" s="119"/>
      <c r="MIS122" s="91"/>
      <c r="MIT122" s="119"/>
      <c r="MIU122" s="91"/>
      <c r="MIV122" s="119"/>
      <c r="MIW122" s="91"/>
      <c r="MIX122" s="119"/>
      <c r="MIY122" s="91"/>
      <c r="MIZ122" s="119"/>
      <c r="MJA122" s="91"/>
      <c r="MJB122" s="119"/>
      <c r="MJC122" s="91"/>
      <c r="MJD122" s="119"/>
      <c r="MJE122" s="91"/>
      <c r="MJF122" s="119"/>
      <c r="MJG122" s="91"/>
      <c r="MJH122" s="119"/>
      <c r="MJI122" s="91"/>
      <c r="MJJ122" s="119"/>
      <c r="MJK122" s="91"/>
      <c r="MJL122" s="119"/>
      <c r="MJM122" s="91"/>
      <c r="MJN122" s="119"/>
      <c r="MJO122" s="91"/>
      <c r="MJP122" s="119"/>
      <c r="MJQ122" s="91"/>
      <c r="MJR122" s="119"/>
      <c r="MJS122" s="91"/>
      <c r="MJT122" s="119"/>
      <c r="MJU122" s="91"/>
      <c r="MJV122" s="119"/>
      <c r="MJW122" s="91"/>
      <c r="MJX122" s="119"/>
      <c r="MJY122" s="91"/>
      <c r="MJZ122" s="119"/>
      <c r="MKA122" s="91"/>
      <c r="MKB122" s="119"/>
      <c r="MKC122" s="91"/>
      <c r="MKD122" s="119"/>
      <c r="MKE122" s="91"/>
      <c r="MKF122" s="119"/>
      <c r="MKG122" s="91"/>
      <c r="MKH122" s="119"/>
      <c r="MKI122" s="91"/>
      <c r="MKJ122" s="119"/>
      <c r="MKK122" s="91"/>
      <c r="MKL122" s="119"/>
      <c r="MKM122" s="91"/>
      <c r="MKN122" s="119"/>
      <c r="MKO122" s="91"/>
      <c r="MKP122" s="119"/>
      <c r="MKQ122" s="91"/>
      <c r="MKR122" s="119"/>
      <c r="MKS122" s="91"/>
      <c r="MKT122" s="119"/>
      <c r="MKU122" s="91"/>
      <c r="MKV122" s="119"/>
      <c r="MKW122" s="91"/>
      <c r="MKX122" s="119"/>
      <c r="MKY122" s="91"/>
      <c r="MKZ122" s="119"/>
      <c r="MLA122" s="91"/>
      <c r="MLB122" s="119"/>
      <c r="MLC122" s="91"/>
      <c r="MLD122" s="119"/>
      <c r="MLE122" s="91"/>
      <c r="MLF122" s="119"/>
      <c r="MLG122" s="91"/>
      <c r="MLH122" s="119"/>
      <c r="MLI122" s="91"/>
      <c r="MLJ122" s="119"/>
      <c r="MLK122" s="91"/>
      <c r="MLL122" s="119"/>
      <c r="MLM122" s="91"/>
      <c r="MLN122" s="119"/>
      <c r="MLO122" s="91"/>
      <c r="MLP122" s="119"/>
      <c r="MLQ122" s="91"/>
      <c r="MLR122" s="119"/>
      <c r="MLS122" s="91"/>
      <c r="MLT122" s="119"/>
      <c r="MLU122" s="91"/>
      <c r="MLV122" s="119"/>
      <c r="MLW122" s="91"/>
      <c r="MLX122" s="119"/>
      <c r="MLY122" s="91"/>
      <c r="MLZ122" s="119"/>
      <c r="MMA122" s="91"/>
      <c r="MMB122" s="119"/>
      <c r="MMC122" s="91"/>
      <c r="MMD122" s="119"/>
      <c r="MME122" s="91"/>
      <c r="MMF122" s="119"/>
      <c r="MMG122" s="91"/>
      <c r="MMH122" s="119"/>
      <c r="MMI122" s="91"/>
      <c r="MMJ122" s="119"/>
      <c r="MMK122" s="91"/>
      <c r="MML122" s="119"/>
      <c r="MMM122" s="91"/>
      <c r="MMN122" s="119"/>
      <c r="MMO122" s="91"/>
      <c r="MMP122" s="119"/>
      <c r="MMQ122" s="91"/>
      <c r="MMR122" s="119"/>
      <c r="MMS122" s="91"/>
      <c r="MMT122" s="119"/>
      <c r="MMU122" s="91"/>
      <c r="MMV122" s="119"/>
      <c r="MMW122" s="91"/>
      <c r="MMX122" s="119"/>
      <c r="MMY122" s="91"/>
      <c r="MMZ122" s="119"/>
      <c r="MNA122" s="91"/>
      <c r="MNB122" s="119"/>
      <c r="MNC122" s="91"/>
      <c r="MND122" s="119"/>
      <c r="MNE122" s="91"/>
      <c r="MNF122" s="119"/>
      <c r="MNG122" s="91"/>
      <c r="MNH122" s="119"/>
      <c r="MNI122" s="91"/>
      <c r="MNJ122" s="119"/>
      <c r="MNK122" s="91"/>
      <c r="MNL122" s="119"/>
      <c r="MNM122" s="91"/>
      <c r="MNN122" s="119"/>
      <c r="MNO122" s="91"/>
      <c r="MNP122" s="119"/>
      <c r="MNQ122" s="91"/>
      <c r="MNR122" s="119"/>
      <c r="MNS122" s="91"/>
      <c r="MNT122" s="119"/>
      <c r="MNU122" s="91"/>
      <c r="MNV122" s="119"/>
      <c r="MNW122" s="91"/>
      <c r="MNX122" s="119"/>
      <c r="MNY122" s="91"/>
      <c r="MNZ122" s="119"/>
      <c r="MOA122" s="91"/>
      <c r="MOB122" s="119"/>
      <c r="MOC122" s="91"/>
      <c r="MOD122" s="119"/>
      <c r="MOE122" s="91"/>
      <c r="MOF122" s="119"/>
      <c r="MOG122" s="91"/>
      <c r="MOH122" s="119"/>
      <c r="MOI122" s="91"/>
      <c r="MOJ122" s="119"/>
      <c r="MOK122" s="91"/>
      <c r="MOL122" s="119"/>
      <c r="MOM122" s="91"/>
      <c r="MON122" s="119"/>
      <c r="MOO122" s="91"/>
      <c r="MOP122" s="119"/>
      <c r="MOQ122" s="91"/>
      <c r="MOR122" s="119"/>
      <c r="MOS122" s="91"/>
      <c r="MOT122" s="119"/>
      <c r="MOU122" s="91"/>
      <c r="MOV122" s="119"/>
      <c r="MOW122" s="91"/>
      <c r="MOX122" s="119"/>
      <c r="MOY122" s="91"/>
      <c r="MOZ122" s="119"/>
      <c r="MPA122" s="91"/>
      <c r="MPB122" s="119"/>
      <c r="MPC122" s="91"/>
      <c r="MPD122" s="119"/>
      <c r="MPE122" s="91"/>
      <c r="MPF122" s="119"/>
      <c r="MPG122" s="91"/>
      <c r="MPH122" s="119"/>
      <c r="MPI122" s="91"/>
      <c r="MPJ122" s="119"/>
      <c r="MPK122" s="91"/>
      <c r="MPL122" s="119"/>
      <c r="MPM122" s="91"/>
      <c r="MPN122" s="119"/>
      <c r="MPO122" s="91"/>
      <c r="MPP122" s="119"/>
      <c r="MPQ122" s="91"/>
      <c r="MPR122" s="119"/>
      <c r="MPS122" s="91"/>
      <c r="MPT122" s="119"/>
      <c r="MPU122" s="91"/>
      <c r="MPV122" s="119"/>
      <c r="MPW122" s="91"/>
      <c r="MPX122" s="119"/>
      <c r="MPY122" s="91"/>
      <c r="MPZ122" s="119"/>
      <c r="MQA122" s="91"/>
      <c r="MQB122" s="119"/>
      <c r="MQC122" s="91"/>
      <c r="MQD122" s="119"/>
      <c r="MQE122" s="91"/>
      <c r="MQF122" s="119"/>
      <c r="MQG122" s="91"/>
      <c r="MQH122" s="119"/>
      <c r="MQI122" s="91"/>
      <c r="MQJ122" s="119"/>
      <c r="MQK122" s="91"/>
      <c r="MQL122" s="119"/>
      <c r="MQM122" s="91"/>
      <c r="MQN122" s="119"/>
      <c r="MQO122" s="91"/>
      <c r="MQP122" s="119"/>
      <c r="MQQ122" s="91"/>
      <c r="MQR122" s="119"/>
      <c r="MQS122" s="91"/>
      <c r="MQT122" s="119"/>
      <c r="MQU122" s="91"/>
      <c r="MQV122" s="119"/>
      <c r="MQW122" s="91"/>
      <c r="MQX122" s="119"/>
      <c r="MQY122" s="91"/>
      <c r="MQZ122" s="119"/>
      <c r="MRA122" s="91"/>
      <c r="MRB122" s="119"/>
      <c r="MRC122" s="91"/>
      <c r="MRD122" s="119"/>
      <c r="MRE122" s="91"/>
      <c r="MRF122" s="119"/>
      <c r="MRG122" s="91"/>
      <c r="MRH122" s="119"/>
      <c r="MRI122" s="91"/>
      <c r="MRJ122" s="119"/>
      <c r="MRK122" s="91"/>
      <c r="MRL122" s="119"/>
      <c r="MRM122" s="91"/>
      <c r="MRN122" s="119"/>
      <c r="MRO122" s="91"/>
      <c r="MRP122" s="119"/>
      <c r="MRQ122" s="91"/>
      <c r="MRR122" s="119"/>
      <c r="MRS122" s="91"/>
      <c r="MRT122" s="119"/>
      <c r="MRU122" s="91"/>
      <c r="MRV122" s="119"/>
      <c r="MRW122" s="91"/>
      <c r="MRX122" s="119"/>
      <c r="MRY122" s="91"/>
      <c r="MRZ122" s="119"/>
      <c r="MSA122" s="91"/>
      <c r="MSB122" s="119"/>
      <c r="MSC122" s="91"/>
      <c r="MSD122" s="119"/>
      <c r="MSE122" s="91"/>
      <c r="MSF122" s="119"/>
      <c r="MSG122" s="91"/>
      <c r="MSH122" s="119"/>
      <c r="MSI122" s="91"/>
      <c r="MSJ122" s="119"/>
      <c r="MSK122" s="91"/>
      <c r="MSL122" s="119"/>
      <c r="MSM122" s="91"/>
      <c r="MSN122" s="119"/>
      <c r="MSO122" s="91"/>
      <c r="MSP122" s="119"/>
      <c r="MSQ122" s="91"/>
      <c r="MSR122" s="119"/>
      <c r="MSS122" s="91"/>
      <c r="MST122" s="119"/>
      <c r="MSU122" s="91"/>
      <c r="MSV122" s="119"/>
      <c r="MSW122" s="91"/>
      <c r="MSX122" s="119"/>
      <c r="MSY122" s="91"/>
      <c r="MSZ122" s="119"/>
      <c r="MTA122" s="91"/>
      <c r="MTB122" s="119"/>
      <c r="MTC122" s="91"/>
      <c r="MTD122" s="119"/>
      <c r="MTE122" s="91"/>
      <c r="MTF122" s="119"/>
      <c r="MTG122" s="91"/>
      <c r="MTH122" s="119"/>
      <c r="MTI122" s="91"/>
      <c r="MTJ122" s="119"/>
      <c r="MTK122" s="91"/>
      <c r="MTL122" s="119"/>
      <c r="MTM122" s="91"/>
      <c r="MTN122" s="119"/>
      <c r="MTO122" s="91"/>
      <c r="MTP122" s="119"/>
      <c r="MTQ122" s="91"/>
      <c r="MTR122" s="119"/>
      <c r="MTS122" s="91"/>
      <c r="MTT122" s="119"/>
      <c r="MTU122" s="91"/>
      <c r="MTV122" s="119"/>
      <c r="MTW122" s="91"/>
      <c r="MTX122" s="119"/>
      <c r="MTY122" s="91"/>
      <c r="MTZ122" s="119"/>
      <c r="MUA122" s="91"/>
      <c r="MUB122" s="119"/>
      <c r="MUC122" s="91"/>
      <c r="MUD122" s="119"/>
      <c r="MUE122" s="91"/>
      <c r="MUF122" s="119"/>
      <c r="MUG122" s="91"/>
      <c r="MUH122" s="119"/>
      <c r="MUI122" s="91"/>
      <c r="MUJ122" s="119"/>
      <c r="MUK122" s="91"/>
      <c r="MUL122" s="119"/>
      <c r="MUM122" s="91"/>
      <c r="MUN122" s="119"/>
      <c r="MUO122" s="91"/>
      <c r="MUP122" s="119"/>
      <c r="MUQ122" s="91"/>
      <c r="MUR122" s="119"/>
      <c r="MUS122" s="91"/>
      <c r="MUT122" s="119"/>
      <c r="MUU122" s="91"/>
      <c r="MUV122" s="119"/>
      <c r="MUW122" s="91"/>
      <c r="MUX122" s="119"/>
      <c r="MUY122" s="91"/>
      <c r="MUZ122" s="119"/>
      <c r="MVA122" s="91"/>
      <c r="MVB122" s="119"/>
      <c r="MVC122" s="91"/>
      <c r="MVD122" s="119"/>
      <c r="MVE122" s="91"/>
      <c r="MVF122" s="119"/>
      <c r="MVG122" s="91"/>
      <c r="MVH122" s="119"/>
      <c r="MVI122" s="91"/>
      <c r="MVJ122" s="119"/>
      <c r="MVK122" s="91"/>
      <c r="MVL122" s="119"/>
      <c r="MVM122" s="91"/>
      <c r="MVN122" s="119"/>
      <c r="MVO122" s="91"/>
      <c r="MVP122" s="119"/>
      <c r="MVQ122" s="91"/>
      <c r="MVR122" s="119"/>
      <c r="MVS122" s="91"/>
      <c r="MVT122" s="119"/>
      <c r="MVU122" s="91"/>
      <c r="MVV122" s="119"/>
      <c r="MVW122" s="91"/>
      <c r="MVX122" s="119"/>
      <c r="MVY122" s="91"/>
      <c r="MVZ122" s="119"/>
      <c r="MWA122" s="91"/>
      <c r="MWB122" s="119"/>
      <c r="MWC122" s="91"/>
      <c r="MWD122" s="119"/>
      <c r="MWE122" s="91"/>
      <c r="MWF122" s="119"/>
      <c r="MWG122" s="91"/>
      <c r="MWH122" s="119"/>
      <c r="MWI122" s="91"/>
      <c r="MWJ122" s="119"/>
      <c r="MWK122" s="91"/>
      <c r="MWL122" s="119"/>
      <c r="MWM122" s="91"/>
      <c r="MWN122" s="119"/>
      <c r="MWO122" s="91"/>
      <c r="MWP122" s="119"/>
      <c r="MWQ122" s="91"/>
      <c r="MWR122" s="119"/>
      <c r="MWS122" s="91"/>
      <c r="MWT122" s="119"/>
      <c r="MWU122" s="91"/>
      <c r="MWV122" s="119"/>
      <c r="MWW122" s="91"/>
      <c r="MWX122" s="119"/>
      <c r="MWY122" s="91"/>
      <c r="MWZ122" s="119"/>
      <c r="MXA122" s="91"/>
      <c r="MXB122" s="119"/>
      <c r="MXC122" s="91"/>
      <c r="MXD122" s="119"/>
      <c r="MXE122" s="91"/>
      <c r="MXF122" s="119"/>
      <c r="MXG122" s="91"/>
      <c r="MXH122" s="119"/>
      <c r="MXI122" s="91"/>
      <c r="MXJ122" s="119"/>
      <c r="MXK122" s="91"/>
      <c r="MXL122" s="119"/>
      <c r="MXM122" s="91"/>
      <c r="MXN122" s="119"/>
      <c r="MXO122" s="91"/>
      <c r="MXP122" s="119"/>
      <c r="MXQ122" s="91"/>
      <c r="MXR122" s="119"/>
      <c r="MXS122" s="91"/>
      <c r="MXT122" s="119"/>
      <c r="MXU122" s="91"/>
      <c r="MXV122" s="119"/>
      <c r="MXW122" s="91"/>
      <c r="MXX122" s="119"/>
      <c r="MXY122" s="91"/>
      <c r="MXZ122" s="119"/>
      <c r="MYA122" s="91"/>
      <c r="MYB122" s="119"/>
      <c r="MYC122" s="91"/>
      <c r="MYD122" s="119"/>
      <c r="MYE122" s="91"/>
      <c r="MYF122" s="119"/>
      <c r="MYG122" s="91"/>
      <c r="MYH122" s="119"/>
      <c r="MYI122" s="91"/>
      <c r="MYJ122" s="119"/>
      <c r="MYK122" s="91"/>
      <c r="MYL122" s="119"/>
      <c r="MYM122" s="91"/>
      <c r="MYN122" s="119"/>
      <c r="MYO122" s="91"/>
      <c r="MYP122" s="119"/>
      <c r="MYQ122" s="91"/>
      <c r="MYR122" s="119"/>
      <c r="MYS122" s="91"/>
      <c r="MYT122" s="119"/>
      <c r="MYU122" s="91"/>
      <c r="MYV122" s="119"/>
      <c r="MYW122" s="91"/>
      <c r="MYX122" s="119"/>
      <c r="MYY122" s="91"/>
      <c r="MYZ122" s="119"/>
      <c r="MZA122" s="91"/>
      <c r="MZB122" s="119"/>
      <c r="MZC122" s="91"/>
      <c r="MZD122" s="119"/>
      <c r="MZE122" s="91"/>
      <c r="MZF122" s="119"/>
      <c r="MZG122" s="91"/>
      <c r="MZH122" s="119"/>
      <c r="MZI122" s="91"/>
      <c r="MZJ122" s="119"/>
      <c r="MZK122" s="91"/>
      <c r="MZL122" s="119"/>
      <c r="MZM122" s="91"/>
      <c r="MZN122" s="119"/>
      <c r="MZO122" s="91"/>
      <c r="MZP122" s="119"/>
      <c r="MZQ122" s="91"/>
      <c r="MZR122" s="119"/>
      <c r="MZS122" s="91"/>
      <c r="MZT122" s="119"/>
      <c r="MZU122" s="91"/>
      <c r="MZV122" s="119"/>
      <c r="MZW122" s="91"/>
      <c r="MZX122" s="119"/>
      <c r="MZY122" s="91"/>
      <c r="MZZ122" s="119"/>
      <c r="NAA122" s="91"/>
      <c r="NAB122" s="119"/>
      <c r="NAC122" s="91"/>
      <c r="NAD122" s="119"/>
      <c r="NAE122" s="91"/>
      <c r="NAF122" s="119"/>
      <c r="NAG122" s="91"/>
      <c r="NAH122" s="119"/>
      <c r="NAI122" s="91"/>
      <c r="NAJ122" s="119"/>
      <c r="NAK122" s="91"/>
      <c r="NAL122" s="119"/>
      <c r="NAM122" s="91"/>
      <c r="NAN122" s="119"/>
      <c r="NAO122" s="91"/>
      <c r="NAP122" s="119"/>
      <c r="NAQ122" s="91"/>
      <c r="NAR122" s="119"/>
      <c r="NAS122" s="91"/>
      <c r="NAT122" s="119"/>
      <c r="NAU122" s="91"/>
      <c r="NAV122" s="119"/>
      <c r="NAW122" s="91"/>
      <c r="NAX122" s="119"/>
      <c r="NAY122" s="91"/>
      <c r="NAZ122" s="119"/>
      <c r="NBA122" s="91"/>
      <c r="NBB122" s="119"/>
      <c r="NBC122" s="91"/>
      <c r="NBD122" s="119"/>
      <c r="NBE122" s="91"/>
      <c r="NBF122" s="119"/>
      <c r="NBG122" s="91"/>
      <c r="NBH122" s="119"/>
      <c r="NBI122" s="91"/>
      <c r="NBJ122" s="119"/>
      <c r="NBK122" s="91"/>
      <c r="NBL122" s="119"/>
      <c r="NBM122" s="91"/>
      <c r="NBN122" s="119"/>
      <c r="NBO122" s="91"/>
      <c r="NBP122" s="119"/>
      <c r="NBQ122" s="91"/>
      <c r="NBR122" s="119"/>
      <c r="NBS122" s="91"/>
      <c r="NBT122" s="119"/>
      <c r="NBU122" s="91"/>
      <c r="NBV122" s="119"/>
      <c r="NBW122" s="91"/>
      <c r="NBX122" s="119"/>
      <c r="NBY122" s="91"/>
      <c r="NBZ122" s="119"/>
      <c r="NCA122" s="91"/>
      <c r="NCB122" s="119"/>
      <c r="NCC122" s="91"/>
      <c r="NCD122" s="119"/>
      <c r="NCE122" s="91"/>
      <c r="NCF122" s="119"/>
      <c r="NCG122" s="91"/>
      <c r="NCH122" s="119"/>
      <c r="NCI122" s="91"/>
      <c r="NCJ122" s="119"/>
      <c r="NCK122" s="91"/>
      <c r="NCL122" s="119"/>
      <c r="NCM122" s="91"/>
      <c r="NCN122" s="119"/>
      <c r="NCO122" s="91"/>
      <c r="NCP122" s="119"/>
      <c r="NCQ122" s="91"/>
      <c r="NCR122" s="119"/>
      <c r="NCS122" s="91"/>
      <c r="NCT122" s="119"/>
      <c r="NCU122" s="91"/>
      <c r="NCV122" s="119"/>
      <c r="NCW122" s="91"/>
      <c r="NCX122" s="119"/>
      <c r="NCY122" s="91"/>
      <c r="NCZ122" s="119"/>
      <c r="NDA122" s="91"/>
      <c r="NDB122" s="119"/>
      <c r="NDC122" s="91"/>
      <c r="NDD122" s="119"/>
      <c r="NDE122" s="91"/>
      <c r="NDF122" s="119"/>
      <c r="NDG122" s="91"/>
      <c r="NDH122" s="119"/>
      <c r="NDI122" s="91"/>
      <c r="NDJ122" s="119"/>
      <c r="NDK122" s="91"/>
      <c r="NDL122" s="119"/>
      <c r="NDM122" s="91"/>
      <c r="NDN122" s="119"/>
      <c r="NDO122" s="91"/>
      <c r="NDP122" s="119"/>
      <c r="NDQ122" s="91"/>
      <c r="NDR122" s="119"/>
      <c r="NDS122" s="91"/>
      <c r="NDT122" s="119"/>
      <c r="NDU122" s="91"/>
      <c r="NDV122" s="119"/>
      <c r="NDW122" s="91"/>
      <c r="NDX122" s="119"/>
      <c r="NDY122" s="91"/>
      <c r="NDZ122" s="119"/>
      <c r="NEA122" s="91"/>
      <c r="NEB122" s="119"/>
      <c r="NEC122" s="91"/>
      <c r="NED122" s="119"/>
      <c r="NEE122" s="91"/>
      <c r="NEF122" s="119"/>
      <c r="NEG122" s="91"/>
      <c r="NEH122" s="119"/>
      <c r="NEI122" s="91"/>
      <c r="NEJ122" s="119"/>
      <c r="NEK122" s="91"/>
      <c r="NEL122" s="119"/>
      <c r="NEM122" s="91"/>
      <c r="NEN122" s="119"/>
      <c r="NEO122" s="91"/>
      <c r="NEP122" s="119"/>
      <c r="NEQ122" s="91"/>
      <c r="NER122" s="119"/>
      <c r="NES122" s="91"/>
      <c r="NET122" s="119"/>
      <c r="NEU122" s="91"/>
      <c r="NEV122" s="119"/>
      <c r="NEW122" s="91"/>
      <c r="NEX122" s="119"/>
      <c r="NEY122" s="91"/>
      <c r="NEZ122" s="119"/>
      <c r="NFA122" s="91"/>
      <c r="NFB122" s="119"/>
      <c r="NFC122" s="91"/>
      <c r="NFD122" s="119"/>
      <c r="NFE122" s="91"/>
      <c r="NFF122" s="119"/>
      <c r="NFG122" s="91"/>
      <c r="NFH122" s="119"/>
      <c r="NFI122" s="91"/>
      <c r="NFJ122" s="119"/>
      <c r="NFK122" s="91"/>
      <c r="NFL122" s="119"/>
      <c r="NFM122" s="91"/>
      <c r="NFN122" s="119"/>
      <c r="NFO122" s="91"/>
      <c r="NFP122" s="119"/>
      <c r="NFQ122" s="91"/>
      <c r="NFR122" s="119"/>
      <c r="NFS122" s="91"/>
      <c r="NFT122" s="119"/>
      <c r="NFU122" s="91"/>
      <c r="NFV122" s="119"/>
      <c r="NFW122" s="91"/>
      <c r="NFX122" s="119"/>
      <c r="NFY122" s="91"/>
      <c r="NFZ122" s="119"/>
      <c r="NGA122" s="91"/>
      <c r="NGB122" s="119"/>
      <c r="NGC122" s="91"/>
      <c r="NGD122" s="119"/>
      <c r="NGE122" s="91"/>
      <c r="NGF122" s="119"/>
      <c r="NGG122" s="91"/>
      <c r="NGH122" s="119"/>
      <c r="NGI122" s="91"/>
      <c r="NGJ122" s="119"/>
      <c r="NGK122" s="91"/>
      <c r="NGL122" s="119"/>
      <c r="NGM122" s="91"/>
      <c r="NGN122" s="119"/>
      <c r="NGO122" s="91"/>
      <c r="NGP122" s="119"/>
      <c r="NGQ122" s="91"/>
      <c r="NGR122" s="119"/>
      <c r="NGS122" s="91"/>
      <c r="NGT122" s="119"/>
      <c r="NGU122" s="91"/>
      <c r="NGV122" s="119"/>
      <c r="NGW122" s="91"/>
      <c r="NGX122" s="119"/>
      <c r="NGY122" s="91"/>
      <c r="NGZ122" s="119"/>
      <c r="NHA122" s="91"/>
      <c r="NHB122" s="119"/>
      <c r="NHC122" s="91"/>
      <c r="NHD122" s="119"/>
      <c r="NHE122" s="91"/>
      <c r="NHF122" s="119"/>
      <c r="NHG122" s="91"/>
      <c r="NHH122" s="119"/>
      <c r="NHI122" s="91"/>
      <c r="NHJ122" s="119"/>
      <c r="NHK122" s="91"/>
      <c r="NHL122" s="119"/>
      <c r="NHM122" s="91"/>
      <c r="NHN122" s="119"/>
      <c r="NHO122" s="91"/>
      <c r="NHP122" s="119"/>
      <c r="NHQ122" s="91"/>
      <c r="NHR122" s="119"/>
      <c r="NHS122" s="91"/>
      <c r="NHT122" s="119"/>
      <c r="NHU122" s="91"/>
      <c r="NHV122" s="119"/>
      <c r="NHW122" s="91"/>
      <c r="NHX122" s="119"/>
      <c r="NHY122" s="91"/>
      <c r="NHZ122" s="119"/>
      <c r="NIA122" s="91"/>
      <c r="NIB122" s="119"/>
      <c r="NIC122" s="91"/>
      <c r="NID122" s="119"/>
      <c r="NIE122" s="91"/>
      <c r="NIF122" s="119"/>
      <c r="NIG122" s="91"/>
      <c r="NIH122" s="119"/>
      <c r="NII122" s="91"/>
      <c r="NIJ122" s="119"/>
      <c r="NIK122" s="91"/>
      <c r="NIL122" s="119"/>
      <c r="NIM122" s="91"/>
      <c r="NIN122" s="119"/>
      <c r="NIO122" s="91"/>
      <c r="NIP122" s="119"/>
      <c r="NIQ122" s="91"/>
      <c r="NIR122" s="119"/>
      <c r="NIS122" s="91"/>
      <c r="NIT122" s="119"/>
      <c r="NIU122" s="91"/>
      <c r="NIV122" s="119"/>
      <c r="NIW122" s="91"/>
      <c r="NIX122" s="119"/>
      <c r="NIY122" s="91"/>
      <c r="NIZ122" s="119"/>
      <c r="NJA122" s="91"/>
      <c r="NJB122" s="119"/>
      <c r="NJC122" s="91"/>
      <c r="NJD122" s="119"/>
      <c r="NJE122" s="91"/>
      <c r="NJF122" s="119"/>
      <c r="NJG122" s="91"/>
      <c r="NJH122" s="119"/>
      <c r="NJI122" s="91"/>
      <c r="NJJ122" s="119"/>
      <c r="NJK122" s="91"/>
      <c r="NJL122" s="119"/>
      <c r="NJM122" s="91"/>
      <c r="NJN122" s="119"/>
      <c r="NJO122" s="91"/>
      <c r="NJP122" s="119"/>
      <c r="NJQ122" s="91"/>
      <c r="NJR122" s="119"/>
      <c r="NJS122" s="91"/>
      <c r="NJT122" s="119"/>
      <c r="NJU122" s="91"/>
      <c r="NJV122" s="119"/>
      <c r="NJW122" s="91"/>
      <c r="NJX122" s="119"/>
      <c r="NJY122" s="91"/>
      <c r="NJZ122" s="119"/>
      <c r="NKA122" s="91"/>
      <c r="NKB122" s="119"/>
      <c r="NKC122" s="91"/>
      <c r="NKD122" s="119"/>
      <c r="NKE122" s="91"/>
      <c r="NKF122" s="119"/>
      <c r="NKG122" s="91"/>
      <c r="NKH122" s="119"/>
      <c r="NKI122" s="91"/>
      <c r="NKJ122" s="119"/>
      <c r="NKK122" s="91"/>
      <c r="NKL122" s="119"/>
      <c r="NKM122" s="91"/>
      <c r="NKN122" s="119"/>
      <c r="NKO122" s="91"/>
      <c r="NKP122" s="119"/>
      <c r="NKQ122" s="91"/>
      <c r="NKR122" s="119"/>
      <c r="NKS122" s="91"/>
      <c r="NKT122" s="119"/>
      <c r="NKU122" s="91"/>
      <c r="NKV122" s="119"/>
      <c r="NKW122" s="91"/>
      <c r="NKX122" s="119"/>
      <c r="NKY122" s="91"/>
      <c r="NKZ122" s="119"/>
      <c r="NLA122" s="91"/>
      <c r="NLB122" s="119"/>
      <c r="NLC122" s="91"/>
      <c r="NLD122" s="119"/>
      <c r="NLE122" s="91"/>
      <c r="NLF122" s="119"/>
      <c r="NLG122" s="91"/>
      <c r="NLH122" s="119"/>
      <c r="NLI122" s="91"/>
      <c r="NLJ122" s="119"/>
      <c r="NLK122" s="91"/>
      <c r="NLL122" s="119"/>
      <c r="NLM122" s="91"/>
      <c r="NLN122" s="119"/>
      <c r="NLO122" s="91"/>
      <c r="NLP122" s="119"/>
      <c r="NLQ122" s="91"/>
      <c r="NLR122" s="119"/>
      <c r="NLS122" s="91"/>
      <c r="NLT122" s="119"/>
      <c r="NLU122" s="91"/>
      <c r="NLV122" s="119"/>
      <c r="NLW122" s="91"/>
      <c r="NLX122" s="119"/>
      <c r="NLY122" s="91"/>
      <c r="NLZ122" s="119"/>
      <c r="NMA122" s="91"/>
      <c r="NMB122" s="119"/>
      <c r="NMC122" s="91"/>
      <c r="NMD122" s="119"/>
      <c r="NME122" s="91"/>
      <c r="NMF122" s="119"/>
      <c r="NMG122" s="91"/>
      <c r="NMH122" s="119"/>
      <c r="NMI122" s="91"/>
      <c r="NMJ122" s="119"/>
      <c r="NMK122" s="91"/>
      <c r="NML122" s="119"/>
      <c r="NMM122" s="91"/>
      <c r="NMN122" s="119"/>
      <c r="NMO122" s="91"/>
      <c r="NMP122" s="119"/>
      <c r="NMQ122" s="91"/>
      <c r="NMR122" s="119"/>
      <c r="NMS122" s="91"/>
      <c r="NMT122" s="119"/>
      <c r="NMU122" s="91"/>
      <c r="NMV122" s="119"/>
      <c r="NMW122" s="91"/>
      <c r="NMX122" s="119"/>
      <c r="NMY122" s="91"/>
      <c r="NMZ122" s="119"/>
      <c r="NNA122" s="91"/>
      <c r="NNB122" s="119"/>
      <c r="NNC122" s="91"/>
      <c r="NND122" s="119"/>
      <c r="NNE122" s="91"/>
      <c r="NNF122" s="119"/>
      <c r="NNG122" s="91"/>
      <c r="NNH122" s="119"/>
      <c r="NNI122" s="91"/>
      <c r="NNJ122" s="119"/>
      <c r="NNK122" s="91"/>
      <c r="NNL122" s="119"/>
      <c r="NNM122" s="91"/>
      <c r="NNN122" s="119"/>
      <c r="NNO122" s="91"/>
      <c r="NNP122" s="119"/>
      <c r="NNQ122" s="91"/>
      <c r="NNR122" s="119"/>
      <c r="NNS122" s="91"/>
      <c r="NNT122" s="119"/>
      <c r="NNU122" s="91"/>
      <c r="NNV122" s="119"/>
      <c r="NNW122" s="91"/>
      <c r="NNX122" s="119"/>
      <c r="NNY122" s="91"/>
      <c r="NNZ122" s="119"/>
      <c r="NOA122" s="91"/>
      <c r="NOB122" s="119"/>
      <c r="NOC122" s="91"/>
      <c r="NOD122" s="119"/>
      <c r="NOE122" s="91"/>
      <c r="NOF122" s="119"/>
      <c r="NOG122" s="91"/>
      <c r="NOH122" s="119"/>
      <c r="NOI122" s="91"/>
      <c r="NOJ122" s="119"/>
      <c r="NOK122" s="91"/>
      <c r="NOL122" s="119"/>
      <c r="NOM122" s="91"/>
      <c r="NON122" s="119"/>
      <c r="NOO122" s="91"/>
      <c r="NOP122" s="119"/>
      <c r="NOQ122" s="91"/>
      <c r="NOR122" s="119"/>
      <c r="NOS122" s="91"/>
      <c r="NOT122" s="119"/>
      <c r="NOU122" s="91"/>
      <c r="NOV122" s="119"/>
      <c r="NOW122" s="91"/>
      <c r="NOX122" s="119"/>
      <c r="NOY122" s="91"/>
      <c r="NOZ122" s="119"/>
      <c r="NPA122" s="91"/>
      <c r="NPB122" s="119"/>
      <c r="NPC122" s="91"/>
      <c r="NPD122" s="119"/>
      <c r="NPE122" s="91"/>
      <c r="NPF122" s="119"/>
      <c r="NPG122" s="91"/>
      <c r="NPH122" s="119"/>
      <c r="NPI122" s="91"/>
      <c r="NPJ122" s="119"/>
      <c r="NPK122" s="91"/>
      <c r="NPL122" s="119"/>
      <c r="NPM122" s="91"/>
      <c r="NPN122" s="119"/>
      <c r="NPO122" s="91"/>
      <c r="NPP122" s="119"/>
      <c r="NPQ122" s="91"/>
      <c r="NPR122" s="119"/>
      <c r="NPS122" s="91"/>
      <c r="NPT122" s="119"/>
      <c r="NPU122" s="91"/>
      <c r="NPV122" s="119"/>
      <c r="NPW122" s="91"/>
      <c r="NPX122" s="119"/>
      <c r="NPY122" s="91"/>
      <c r="NPZ122" s="119"/>
      <c r="NQA122" s="91"/>
      <c r="NQB122" s="119"/>
      <c r="NQC122" s="91"/>
      <c r="NQD122" s="119"/>
      <c r="NQE122" s="91"/>
      <c r="NQF122" s="119"/>
      <c r="NQG122" s="91"/>
      <c r="NQH122" s="119"/>
      <c r="NQI122" s="91"/>
      <c r="NQJ122" s="119"/>
      <c r="NQK122" s="91"/>
      <c r="NQL122" s="119"/>
      <c r="NQM122" s="91"/>
      <c r="NQN122" s="119"/>
      <c r="NQO122" s="91"/>
      <c r="NQP122" s="119"/>
      <c r="NQQ122" s="91"/>
      <c r="NQR122" s="119"/>
      <c r="NQS122" s="91"/>
      <c r="NQT122" s="119"/>
      <c r="NQU122" s="91"/>
      <c r="NQV122" s="119"/>
      <c r="NQW122" s="91"/>
      <c r="NQX122" s="119"/>
      <c r="NQY122" s="91"/>
      <c r="NQZ122" s="119"/>
      <c r="NRA122" s="91"/>
      <c r="NRB122" s="119"/>
      <c r="NRC122" s="91"/>
      <c r="NRD122" s="119"/>
      <c r="NRE122" s="91"/>
      <c r="NRF122" s="119"/>
      <c r="NRG122" s="91"/>
      <c r="NRH122" s="119"/>
      <c r="NRI122" s="91"/>
      <c r="NRJ122" s="119"/>
      <c r="NRK122" s="91"/>
      <c r="NRL122" s="119"/>
      <c r="NRM122" s="91"/>
      <c r="NRN122" s="119"/>
      <c r="NRO122" s="91"/>
      <c r="NRP122" s="119"/>
      <c r="NRQ122" s="91"/>
      <c r="NRR122" s="119"/>
      <c r="NRS122" s="91"/>
      <c r="NRT122" s="119"/>
      <c r="NRU122" s="91"/>
      <c r="NRV122" s="119"/>
      <c r="NRW122" s="91"/>
      <c r="NRX122" s="119"/>
      <c r="NRY122" s="91"/>
      <c r="NRZ122" s="119"/>
      <c r="NSA122" s="91"/>
      <c r="NSB122" s="119"/>
      <c r="NSC122" s="91"/>
      <c r="NSD122" s="119"/>
      <c r="NSE122" s="91"/>
      <c r="NSF122" s="119"/>
      <c r="NSG122" s="91"/>
      <c r="NSH122" s="119"/>
      <c r="NSI122" s="91"/>
      <c r="NSJ122" s="119"/>
      <c r="NSK122" s="91"/>
      <c r="NSL122" s="119"/>
      <c r="NSM122" s="91"/>
      <c r="NSN122" s="119"/>
      <c r="NSO122" s="91"/>
      <c r="NSP122" s="119"/>
      <c r="NSQ122" s="91"/>
      <c r="NSR122" s="119"/>
      <c r="NSS122" s="91"/>
      <c r="NST122" s="119"/>
      <c r="NSU122" s="91"/>
      <c r="NSV122" s="119"/>
      <c r="NSW122" s="91"/>
      <c r="NSX122" s="119"/>
      <c r="NSY122" s="91"/>
      <c r="NSZ122" s="119"/>
      <c r="NTA122" s="91"/>
      <c r="NTB122" s="119"/>
      <c r="NTC122" s="91"/>
      <c r="NTD122" s="119"/>
      <c r="NTE122" s="91"/>
      <c r="NTF122" s="119"/>
      <c r="NTG122" s="91"/>
      <c r="NTH122" s="119"/>
      <c r="NTI122" s="91"/>
      <c r="NTJ122" s="119"/>
      <c r="NTK122" s="91"/>
      <c r="NTL122" s="119"/>
      <c r="NTM122" s="91"/>
      <c r="NTN122" s="119"/>
      <c r="NTO122" s="91"/>
      <c r="NTP122" s="119"/>
      <c r="NTQ122" s="91"/>
      <c r="NTR122" s="119"/>
      <c r="NTS122" s="91"/>
      <c r="NTT122" s="119"/>
      <c r="NTU122" s="91"/>
      <c r="NTV122" s="119"/>
      <c r="NTW122" s="91"/>
      <c r="NTX122" s="119"/>
      <c r="NTY122" s="91"/>
      <c r="NTZ122" s="119"/>
      <c r="NUA122" s="91"/>
      <c r="NUB122" s="119"/>
      <c r="NUC122" s="91"/>
      <c r="NUD122" s="119"/>
      <c r="NUE122" s="91"/>
      <c r="NUF122" s="119"/>
      <c r="NUG122" s="91"/>
      <c r="NUH122" s="119"/>
      <c r="NUI122" s="91"/>
      <c r="NUJ122" s="119"/>
      <c r="NUK122" s="91"/>
      <c r="NUL122" s="119"/>
      <c r="NUM122" s="91"/>
      <c r="NUN122" s="119"/>
      <c r="NUO122" s="91"/>
      <c r="NUP122" s="119"/>
      <c r="NUQ122" s="91"/>
      <c r="NUR122" s="119"/>
      <c r="NUS122" s="91"/>
      <c r="NUT122" s="119"/>
      <c r="NUU122" s="91"/>
      <c r="NUV122" s="119"/>
      <c r="NUW122" s="91"/>
      <c r="NUX122" s="119"/>
      <c r="NUY122" s="91"/>
      <c r="NUZ122" s="119"/>
      <c r="NVA122" s="91"/>
      <c r="NVB122" s="119"/>
      <c r="NVC122" s="91"/>
      <c r="NVD122" s="119"/>
      <c r="NVE122" s="91"/>
      <c r="NVF122" s="119"/>
      <c r="NVG122" s="91"/>
      <c r="NVH122" s="119"/>
      <c r="NVI122" s="91"/>
      <c r="NVJ122" s="119"/>
      <c r="NVK122" s="91"/>
      <c r="NVL122" s="119"/>
      <c r="NVM122" s="91"/>
      <c r="NVN122" s="119"/>
      <c r="NVO122" s="91"/>
      <c r="NVP122" s="119"/>
      <c r="NVQ122" s="91"/>
      <c r="NVR122" s="119"/>
      <c r="NVS122" s="91"/>
      <c r="NVT122" s="119"/>
      <c r="NVU122" s="91"/>
      <c r="NVV122" s="119"/>
      <c r="NVW122" s="91"/>
      <c r="NVX122" s="119"/>
      <c r="NVY122" s="91"/>
      <c r="NVZ122" s="119"/>
      <c r="NWA122" s="91"/>
      <c r="NWB122" s="119"/>
      <c r="NWC122" s="91"/>
      <c r="NWD122" s="119"/>
      <c r="NWE122" s="91"/>
      <c r="NWF122" s="119"/>
      <c r="NWG122" s="91"/>
      <c r="NWH122" s="119"/>
      <c r="NWI122" s="91"/>
      <c r="NWJ122" s="119"/>
      <c r="NWK122" s="91"/>
      <c r="NWL122" s="119"/>
      <c r="NWM122" s="91"/>
      <c r="NWN122" s="119"/>
      <c r="NWO122" s="91"/>
      <c r="NWP122" s="119"/>
      <c r="NWQ122" s="91"/>
      <c r="NWR122" s="119"/>
      <c r="NWS122" s="91"/>
      <c r="NWT122" s="119"/>
      <c r="NWU122" s="91"/>
      <c r="NWV122" s="119"/>
      <c r="NWW122" s="91"/>
      <c r="NWX122" s="119"/>
      <c r="NWY122" s="91"/>
      <c r="NWZ122" s="119"/>
      <c r="NXA122" s="91"/>
      <c r="NXB122" s="119"/>
      <c r="NXC122" s="91"/>
      <c r="NXD122" s="119"/>
      <c r="NXE122" s="91"/>
      <c r="NXF122" s="119"/>
      <c r="NXG122" s="91"/>
      <c r="NXH122" s="119"/>
      <c r="NXI122" s="91"/>
      <c r="NXJ122" s="119"/>
      <c r="NXK122" s="91"/>
      <c r="NXL122" s="119"/>
      <c r="NXM122" s="91"/>
      <c r="NXN122" s="119"/>
      <c r="NXO122" s="91"/>
      <c r="NXP122" s="119"/>
      <c r="NXQ122" s="91"/>
      <c r="NXR122" s="119"/>
      <c r="NXS122" s="91"/>
      <c r="NXT122" s="119"/>
      <c r="NXU122" s="91"/>
      <c r="NXV122" s="119"/>
      <c r="NXW122" s="91"/>
      <c r="NXX122" s="119"/>
      <c r="NXY122" s="91"/>
      <c r="NXZ122" s="119"/>
      <c r="NYA122" s="91"/>
      <c r="NYB122" s="119"/>
      <c r="NYC122" s="91"/>
      <c r="NYD122" s="119"/>
      <c r="NYE122" s="91"/>
      <c r="NYF122" s="119"/>
      <c r="NYG122" s="91"/>
      <c r="NYH122" s="119"/>
      <c r="NYI122" s="91"/>
      <c r="NYJ122" s="119"/>
      <c r="NYK122" s="91"/>
      <c r="NYL122" s="119"/>
      <c r="NYM122" s="91"/>
      <c r="NYN122" s="119"/>
      <c r="NYO122" s="91"/>
      <c r="NYP122" s="119"/>
      <c r="NYQ122" s="91"/>
      <c r="NYR122" s="119"/>
      <c r="NYS122" s="91"/>
      <c r="NYT122" s="119"/>
      <c r="NYU122" s="91"/>
      <c r="NYV122" s="119"/>
      <c r="NYW122" s="91"/>
      <c r="NYX122" s="119"/>
      <c r="NYY122" s="91"/>
      <c r="NYZ122" s="119"/>
      <c r="NZA122" s="91"/>
      <c r="NZB122" s="119"/>
      <c r="NZC122" s="91"/>
      <c r="NZD122" s="119"/>
      <c r="NZE122" s="91"/>
      <c r="NZF122" s="119"/>
      <c r="NZG122" s="91"/>
      <c r="NZH122" s="119"/>
      <c r="NZI122" s="91"/>
      <c r="NZJ122" s="119"/>
      <c r="NZK122" s="91"/>
      <c r="NZL122" s="119"/>
      <c r="NZM122" s="91"/>
      <c r="NZN122" s="119"/>
      <c r="NZO122" s="91"/>
      <c r="NZP122" s="119"/>
      <c r="NZQ122" s="91"/>
      <c r="NZR122" s="119"/>
      <c r="NZS122" s="91"/>
      <c r="NZT122" s="119"/>
      <c r="NZU122" s="91"/>
      <c r="NZV122" s="119"/>
      <c r="NZW122" s="91"/>
      <c r="NZX122" s="119"/>
      <c r="NZY122" s="91"/>
      <c r="NZZ122" s="119"/>
      <c r="OAA122" s="91"/>
      <c r="OAB122" s="119"/>
      <c r="OAC122" s="91"/>
      <c r="OAD122" s="119"/>
      <c r="OAE122" s="91"/>
      <c r="OAF122" s="119"/>
      <c r="OAG122" s="91"/>
      <c r="OAH122" s="119"/>
      <c r="OAI122" s="91"/>
      <c r="OAJ122" s="119"/>
      <c r="OAK122" s="91"/>
      <c r="OAL122" s="119"/>
      <c r="OAM122" s="91"/>
      <c r="OAN122" s="119"/>
      <c r="OAO122" s="91"/>
      <c r="OAP122" s="119"/>
      <c r="OAQ122" s="91"/>
      <c r="OAR122" s="119"/>
      <c r="OAS122" s="91"/>
      <c r="OAT122" s="119"/>
      <c r="OAU122" s="91"/>
      <c r="OAV122" s="119"/>
      <c r="OAW122" s="91"/>
      <c r="OAX122" s="119"/>
      <c r="OAY122" s="91"/>
      <c r="OAZ122" s="119"/>
      <c r="OBA122" s="91"/>
      <c r="OBB122" s="119"/>
      <c r="OBC122" s="91"/>
      <c r="OBD122" s="119"/>
      <c r="OBE122" s="91"/>
      <c r="OBF122" s="119"/>
      <c r="OBG122" s="91"/>
      <c r="OBH122" s="119"/>
      <c r="OBI122" s="91"/>
      <c r="OBJ122" s="119"/>
      <c r="OBK122" s="91"/>
      <c r="OBL122" s="119"/>
      <c r="OBM122" s="91"/>
      <c r="OBN122" s="119"/>
      <c r="OBO122" s="91"/>
      <c r="OBP122" s="119"/>
      <c r="OBQ122" s="91"/>
      <c r="OBR122" s="119"/>
      <c r="OBS122" s="91"/>
      <c r="OBT122" s="119"/>
      <c r="OBU122" s="91"/>
      <c r="OBV122" s="119"/>
      <c r="OBW122" s="91"/>
      <c r="OBX122" s="119"/>
      <c r="OBY122" s="91"/>
      <c r="OBZ122" s="119"/>
      <c r="OCA122" s="91"/>
      <c r="OCB122" s="119"/>
      <c r="OCC122" s="91"/>
      <c r="OCD122" s="119"/>
      <c r="OCE122" s="91"/>
      <c r="OCF122" s="119"/>
      <c r="OCG122" s="91"/>
      <c r="OCH122" s="119"/>
      <c r="OCI122" s="91"/>
      <c r="OCJ122" s="119"/>
      <c r="OCK122" s="91"/>
      <c r="OCL122" s="119"/>
      <c r="OCM122" s="91"/>
      <c r="OCN122" s="119"/>
      <c r="OCO122" s="91"/>
      <c r="OCP122" s="119"/>
      <c r="OCQ122" s="91"/>
      <c r="OCR122" s="119"/>
      <c r="OCS122" s="91"/>
      <c r="OCT122" s="119"/>
      <c r="OCU122" s="91"/>
      <c r="OCV122" s="119"/>
      <c r="OCW122" s="91"/>
      <c r="OCX122" s="119"/>
      <c r="OCY122" s="91"/>
      <c r="OCZ122" s="119"/>
      <c r="ODA122" s="91"/>
      <c r="ODB122" s="119"/>
      <c r="ODC122" s="91"/>
      <c r="ODD122" s="119"/>
      <c r="ODE122" s="91"/>
      <c r="ODF122" s="119"/>
      <c r="ODG122" s="91"/>
      <c r="ODH122" s="119"/>
      <c r="ODI122" s="91"/>
      <c r="ODJ122" s="119"/>
      <c r="ODK122" s="91"/>
      <c r="ODL122" s="119"/>
      <c r="ODM122" s="91"/>
      <c r="ODN122" s="119"/>
      <c r="ODO122" s="91"/>
      <c r="ODP122" s="119"/>
      <c r="ODQ122" s="91"/>
      <c r="ODR122" s="119"/>
      <c r="ODS122" s="91"/>
      <c r="ODT122" s="119"/>
      <c r="ODU122" s="91"/>
      <c r="ODV122" s="119"/>
      <c r="ODW122" s="91"/>
      <c r="ODX122" s="119"/>
      <c r="ODY122" s="91"/>
      <c r="ODZ122" s="119"/>
      <c r="OEA122" s="91"/>
      <c r="OEB122" s="119"/>
      <c r="OEC122" s="91"/>
      <c r="OED122" s="119"/>
      <c r="OEE122" s="91"/>
      <c r="OEF122" s="119"/>
      <c r="OEG122" s="91"/>
      <c r="OEH122" s="119"/>
      <c r="OEI122" s="91"/>
      <c r="OEJ122" s="119"/>
      <c r="OEK122" s="91"/>
      <c r="OEL122" s="119"/>
      <c r="OEM122" s="91"/>
      <c r="OEN122" s="119"/>
      <c r="OEO122" s="91"/>
      <c r="OEP122" s="119"/>
      <c r="OEQ122" s="91"/>
      <c r="OER122" s="119"/>
      <c r="OES122" s="91"/>
      <c r="OET122" s="119"/>
      <c r="OEU122" s="91"/>
      <c r="OEV122" s="119"/>
      <c r="OEW122" s="91"/>
      <c r="OEX122" s="119"/>
      <c r="OEY122" s="91"/>
      <c r="OEZ122" s="119"/>
      <c r="OFA122" s="91"/>
      <c r="OFB122" s="119"/>
      <c r="OFC122" s="91"/>
      <c r="OFD122" s="119"/>
      <c r="OFE122" s="91"/>
      <c r="OFF122" s="119"/>
      <c r="OFG122" s="91"/>
      <c r="OFH122" s="119"/>
      <c r="OFI122" s="91"/>
      <c r="OFJ122" s="119"/>
      <c r="OFK122" s="91"/>
      <c r="OFL122" s="119"/>
      <c r="OFM122" s="91"/>
      <c r="OFN122" s="119"/>
      <c r="OFO122" s="91"/>
      <c r="OFP122" s="119"/>
      <c r="OFQ122" s="91"/>
      <c r="OFR122" s="119"/>
      <c r="OFS122" s="91"/>
      <c r="OFT122" s="119"/>
      <c r="OFU122" s="91"/>
      <c r="OFV122" s="119"/>
      <c r="OFW122" s="91"/>
      <c r="OFX122" s="119"/>
      <c r="OFY122" s="91"/>
      <c r="OFZ122" s="119"/>
      <c r="OGA122" s="91"/>
      <c r="OGB122" s="119"/>
      <c r="OGC122" s="91"/>
      <c r="OGD122" s="119"/>
      <c r="OGE122" s="91"/>
      <c r="OGF122" s="119"/>
      <c r="OGG122" s="91"/>
      <c r="OGH122" s="119"/>
      <c r="OGI122" s="91"/>
      <c r="OGJ122" s="119"/>
      <c r="OGK122" s="91"/>
      <c r="OGL122" s="119"/>
      <c r="OGM122" s="91"/>
      <c r="OGN122" s="119"/>
      <c r="OGO122" s="91"/>
      <c r="OGP122" s="119"/>
      <c r="OGQ122" s="91"/>
      <c r="OGR122" s="119"/>
      <c r="OGS122" s="91"/>
      <c r="OGT122" s="119"/>
      <c r="OGU122" s="91"/>
      <c r="OGV122" s="119"/>
      <c r="OGW122" s="91"/>
      <c r="OGX122" s="119"/>
      <c r="OGY122" s="91"/>
      <c r="OGZ122" s="119"/>
      <c r="OHA122" s="91"/>
      <c r="OHB122" s="119"/>
      <c r="OHC122" s="91"/>
      <c r="OHD122" s="119"/>
      <c r="OHE122" s="91"/>
      <c r="OHF122" s="119"/>
      <c r="OHG122" s="91"/>
      <c r="OHH122" s="119"/>
      <c r="OHI122" s="91"/>
      <c r="OHJ122" s="119"/>
      <c r="OHK122" s="91"/>
      <c r="OHL122" s="119"/>
      <c r="OHM122" s="91"/>
      <c r="OHN122" s="119"/>
      <c r="OHO122" s="91"/>
      <c r="OHP122" s="119"/>
      <c r="OHQ122" s="91"/>
      <c r="OHR122" s="119"/>
      <c r="OHS122" s="91"/>
      <c r="OHT122" s="119"/>
      <c r="OHU122" s="91"/>
      <c r="OHV122" s="119"/>
      <c r="OHW122" s="91"/>
      <c r="OHX122" s="119"/>
      <c r="OHY122" s="91"/>
      <c r="OHZ122" s="119"/>
      <c r="OIA122" s="91"/>
      <c r="OIB122" s="119"/>
      <c r="OIC122" s="91"/>
      <c r="OID122" s="119"/>
      <c r="OIE122" s="91"/>
      <c r="OIF122" s="119"/>
      <c r="OIG122" s="91"/>
      <c r="OIH122" s="119"/>
      <c r="OII122" s="91"/>
      <c r="OIJ122" s="119"/>
      <c r="OIK122" s="91"/>
      <c r="OIL122" s="119"/>
      <c r="OIM122" s="91"/>
      <c r="OIN122" s="119"/>
      <c r="OIO122" s="91"/>
      <c r="OIP122" s="119"/>
      <c r="OIQ122" s="91"/>
      <c r="OIR122" s="119"/>
      <c r="OIS122" s="91"/>
      <c r="OIT122" s="119"/>
      <c r="OIU122" s="91"/>
      <c r="OIV122" s="119"/>
      <c r="OIW122" s="91"/>
      <c r="OIX122" s="119"/>
      <c r="OIY122" s="91"/>
      <c r="OIZ122" s="119"/>
      <c r="OJA122" s="91"/>
      <c r="OJB122" s="119"/>
      <c r="OJC122" s="91"/>
      <c r="OJD122" s="119"/>
      <c r="OJE122" s="91"/>
      <c r="OJF122" s="119"/>
      <c r="OJG122" s="91"/>
      <c r="OJH122" s="119"/>
      <c r="OJI122" s="91"/>
      <c r="OJJ122" s="119"/>
      <c r="OJK122" s="91"/>
      <c r="OJL122" s="119"/>
      <c r="OJM122" s="91"/>
      <c r="OJN122" s="119"/>
      <c r="OJO122" s="91"/>
      <c r="OJP122" s="119"/>
      <c r="OJQ122" s="91"/>
      <c r="OJR122" s="119"/>
      <c r="OJS122" s="91"/>
      <c r="OJT122" s="119"/>
      <c r="OJU122" s="91"/>
      <c r="OJV122" s="119"/>
      <c r="OJW122" s="91"/>
      <c r="OJX122" s="119"/>
      <c r="OJY122" s="91"/>
      <c r="OJZ122" s="119"/>
      <c r="OKA122" s="91"/>
      <c r="OKB122" s="119"/>
      <c r="OKC122" s="91"/>
      <c r="OKD122" s="119"/>
      <c r="OKE122" s="91"/>
      <c r="OKF122" s="119"/>
      <c r="OKG122" s="91"/>
      <c r="OKH122" s="119"/>
      <c r="OKI122" s="91"/>
      <c r="OKJ122" s="119"/>
      <c r="OKK122" s="91"/>
      <c r="OKL122" s="119"/>
      <c r="OKM122" s="91"/>
      <c r="OKN122" s="119"/>
      <c r="OKO122" s="91"/>
      <c r="OKP122" s="119"/>
      <c r="OKQ122" s="91"/>
      <c r="OKR122" s="119"/>
      <c r="OKS122" s="91"/>
      <c r="OKT122" s="119"/>
      <c r="OKU122" s="91"/>
      <c r="OKV122" s="119"/>
      <c r="OKW122" s="91"/>
      <c r="OKX122" s="119"/>
      <c r="OKY122" s="91"/>
      <c r="OKZ122" s="119"/>
      <c r="OLA122" s="91"/>
      <c r="OLB122" s="119"/>
      <c r="OLC122" s="91"/>
      <c r="OLD122" s="119"/>
      <c r="OLE122" s="91"/>
      <c r="OLF122" s="119"/>
      <c r="OLG122" s="91"/>
      <c r="OLH122" s="119"/>
      <c r="OLI122" s="91"/>
      <c r="OLJ122" s="119"/>
      <c r="OLK122" s="91"/>
      <c r="OLL122" s="119"/>
      <c r="OLM122" s="91"/>
      <c r="OLN122" s="119"/>
      <c r="OLO122" s="91"/>
      <c r="OLP122" s="119"/>
      <c r="OLQ122" s="91"/>
      <c r="OLR122" s="119"/>
      <c r="OLS122" s="91"/>
      <c r="OLT122" s="119"/>
      <c r="OLU122" s="91"/>
      <c r="OLV122" s="119"/>
      <c r="OLW122" s="91"/>
      <c r="OLX122" s="119"/>
      <c r="OLY122" s="91"/>
      <c r="OLZ122" s="119"/>
      <c r="OMA122" s="91"/>
      <c r="OMB122" s="119"/>
      <c r="OMC122" s="91"/>
      <c r="OMD122" s="119"/>
      <c r="OME122" s="91"/>
      <c r="OMF122" s="119"/>
      <c r="OMG122" s="91"/>
      <c r="OMH122" s="119"/>
      <c r="OMI122" s="91"/>
      <c r="OMJ122" s="119"/>
      <c r="OMK122" s="91"/>
      <c r="OML122" s="119"/>
      <c r="OMM122" s="91"/>
      <c r="OMN122" s="119"/>
      <c r="OMO122" s="91"/>
      <c r="OMP122" s="119"/>
      <c r="OMQ122" s="91"/>
      <c r="OMR122" s="119"/>
      <c r="OMS122" s="91"/>
      <c r="OMT122" s="119"/>
      <c r="OMU122" s="91"/>
      <c r="OMV122" s="119"/>
      <c r="OMW122" s="91"/>
      <c r="OMX122" s="119"/>
      <c r="OMY122" s="91"/>
      <c r="OMZ122" s="119"/>
      <c r="ONA122" s="91"/>
      <c r="ONB122" s="119"/>
      <c r="ONC122" s="91"/>
      <c r="OND122" s="119"/>
      <c r="ONE122" s="91"/>
      <c r="ONF122" s="119"/>
      <c r="ONG122" s="91"/>
      <c r="ONH122" s="119"/>
      <c r="ONI122" s="91"/>
      <c r="ONJ122" s="119"/>
      <c r="ONK122" s="91"/>
      <c r="ONL122" s="119"/>
      <c r="ONM122" s="91"/>
      <c r="ONN122" s="119"/>
      <c r="ONO122" s="91"/>
      <c r="ONP122" s="119"/>
      <c r="ONQ122" s="91"/>
      <c r="ONR122" s="119"/>
      <c r="ONS122" s="91"/>
      <c r="ONT122" s="119"/>
      <c r="ONU122" s="91"/>
      <c r="ONV122" s="119"/>
      <c r="ONW122" s="91"/>
      <c r="ONX122" s="119"/>
      <c r="ONY122" s="91"/>
      <c r="ONZ122" s="119"/>
      <c r="OOA122" s="91"/>
      <c r="OOB122" s="119"/>
      <c r="OOC122" s="91"/>
      <c r="OOD122" s="119"/>
      <c r="OOE122" s="91"/>
      <c r="OOF122" s="119"/>
      <c r="OOG122" s="91"/>
      <c r="OOH122" s="119"/>
      <c r="OOI122" s="91"/>
      <c r="OOJ122" s="119"/>
      <c r="OOK122" s="91"/>
      <c r="OOL122" s="119"/>
      <c r="OOM122" s="91"/>
      <c r="OON122" s="119"/>
      <c r="OOO122" s="91"/>
      <c r="OOP122" s="119"/>
      <c r="OOQ122" s="91"/>
      <c r="OOR122" s="119"/>
      <c r="OOS122" s="91"/>
      <c r="OOT122" s="119"/>
      <c r="OOU122" s="91"/>
      <c r="OOV122" s="119"/>
      <c r="OOW122" s="91"/>
      <c r="OOX122" s="119"/>
      <c r="OOY122" s="91"/>
      <c r="OOZ122" s="119"/>
      <c r="OPA122" s="91"/>
      <c r="OPB122" s="119"/>
      <c r="OPC122" s="91"/>
      <c r="OPD122" s="119"/>
      <c r="OPE122" s="91"/>
      <c r="OPF122" s="119"/>
      <c r="OPG122" s="91"/>
      <c r="OPH122" s="119"/>
      <c r="OPI122" s="91"/>
      <c r="OPJ122" s="119"/>
      <c r="OPK122" s="91"/>
      <c r="OPL122" s="119"/>
      <c r="OPM122" s="91"/>
      <c r="OPN122" s="119"/>
      <c r="OPO122" s="91"/>
      <c r="OPP122" s="119"/>
      <c r="OPQ122" s="91"/>
      <c r="OPR122" s="119"/>
      <c r="OPS122" s="91"/>
      <c r="OPT122" s="119"/>
      <c r="OPU122" s="91"/>
      <c r="OPV122" s="119"/>
      <c r="OPW122" s="91"/>
      <c r="OPX122" s="119"/>
      <c r="OPY122" s="91"/>
      <c r="OPZ122" s="119"/>
      <c r="OQA122" s="91"/>
      <c r="OQB122" s="119"/>
      <c r="OQC122" s="91"/>
      <c r="OQD122" s="119"/>
      <c r="OQE122" s="91"/>
      <c r="OQF122" s="119"/>
      <c r="OQG122" s="91"/>
      <c r="OQH122" s="119"/>
      <c r="OQI122" s="91"/>
      <c r="OQJ122" s="119"/>
      <c r="OQK122" s="91"/>
      <c r="OQL122" s="119"/>
      <c r="OQM122" s="91"/>
      <c r="OQN122" s="119"/>
      <c r="OQO122" s="91"/>
      <c r="OQP122" s="119"/>
      <c r="OQQ122" s="91"/>
      <c r="OQR122" s="119"/>
      <c r="OQS122" s="91"/>
      <c r="OQT122" s="119"/>
      <c r="OQU122" s="91"/>
      <c r="OQV122" s="119"/>
      <c r="OQW122" s="91"/>
      <c r="OQX122" s="119"/>
      <c r="OQY122" s="91"/>
      <c r="OQZ122" s="119"/>
      <c r="ORA122" s="91"/>
      <c r="ORB122" s="119"/>
      <c r="ORC122" s="91"/>
      <c r="ORD122" s="119"/>
      <c r="ORE122" s="91"/>
      <c r="ORF122" s="119"/>
      <c r="ORG122" s="91"/>
      <c r="ORH122" s="119"/>
      <c r="ORI122" s="91"/>
      <c r="ORJ122" s="119"/>
      <c r="ORK122" s="91"/>
      <c r="ORL122" s="119"/>
      <c r="ORM122" s="91"/>
      <c r="ORN122" s="119"/>
      <c r="ORO122" s="91"/>
      <c r="ORP122" s="119"/>
      <c r="ORQ122" s="91"/>
      <c r="ORR122" s="119"/>
      <c r="ORS122" s="91"/>
      <c r="ORT122" s="119"/>
      <c r="ORU122" s="91"/>
      <c r="ORV122" s="119"/>
      <c r="ORW122" s="91"/>
      <c r="ORX122" s="119"/>
      <c r="ORY122" s="91"/>
      <c r="ORZ122" s="119"/>
      <c r="OSA122" s="91"/>
      <c r="OSB122" s="119"/>
      <c r="OSC122" s="91"/>
      <c r="OSD122" s="119"/>
      <c r="OSE122" s="91"/>
      <c r="OSF122" s="119"/>
      <c r="OSG122" s="91"/>
      <c r="OSH122" s="119"/>
      <c r="OSI122" s="91"/>
      <c r="OSJ122" s="119"/>
      <c r="OSK122" s="91"/>
      <c r="OSL122" s="119"/>
      <c r="OSM122" s="91"/>
      <c r="OSN122" s="119"/>
      <c r="OSO122" s="91"/>
      <c r="OSP122" s="119"/>
      <c r="OSQ122" s="91"/>
      <c r="OSR122" s="119"/>
      <c r="OSS122" s="91"/>
      <c r="OST122" s="119"/>
      <c r="OSU122" s="91"/>
      <c r="OSV122" s="119"/>
      <c r="OSW122" s="91"/>
      <c r="OSX122" s="119"/>
      <c r="OSY122" s="91"/>
      <c r="OSZ122" s="119"/>
      <c r="OTA122" s="91"/>
      <c r="OTB122" s="119"/>
      <c r="OTC122" s="91"/>
      <c r="OTD122" s="119"/>
      <c r="OTE122" s="91"/>
      <c r="OTF122" s="119"/>
      <c r="OTG122" s="91"/>
      <c r="OTH122" s="119"/>
      <c r="OTI122" s="91"/>
      <c r="OTJ122" s="119"/>
      <c r="OTK122" s="91"/>
      <c r="OTL122" s="119"/>
      <c r="OTM122" s="91"/>
      <c r="OTN122" s="119"/>
      <c r="OTO122" s="91"/>
      <c r="OTP122" s="119"/>
      <c r="OTQ122" s="91"/>
      <c r="OTR122" s="119"/>
      <c r="OTS122" s="91"/>
      <c r="OTT122" s="119"/>
      <c r="OTU122" s="91"/>
      <c r="OTV122" s="119"/>
      <c r="OTW122" s="91"/>
      <c r="OTX122" s="119"/>
      <c r="OTY122" s="91"/>
      <c r="OTZ122" s="119"/>
      <c r="OUA122" s="91"/>
      <c r="OUB122" s="119"/>
      <c r="OUC122" s="91"/>
      <c r="OUD122" s="119"/>
      <c r="OUE122" s="91"/>
      <c r="OUF122" s="119"/>
      <c r="OUG122" s="91"/>
      <c r="OUH122" s="119"/>
      <c r="OUI122" s="91"/>
      <c r="OUJ122" s="119"/>
      <c r="OUK122" s="91"/>
      <c r="OUL122" s="119"/>
      <c r="OUM122" s="91"/>
      <c r="OUN122" s="119"/>
      <c r="OUO122" s="91"/>
      <c r="OUP122" s="119"/>
      <c r="OUQ122" s="91"/>
      <c r="OUR122" s="119"/>
      <c r="OUS122" s="91"/>
      <c r="OUT122" s="119"/>
      <c r="OUU122" s="91"/>
      <c r="OUV122" s="119"/>
      <c r="OUW122" s="91"/>
      <c r="OUX122" s="119"/>
      <c r="OUY122" s="91"/>
      <c r="OUZ122" s="119"/>
      <c r="OVA122" s="91"/>
      <c r="OVB122" s="119"/>
      <c r="OVC122" s="91"/>
      <c r="OVD122" s="119"/>
      <c r="OVE122" s="91"/>
      <c r="OVF122" s="119"/>
      <c r="OVG122" s="91"/>
      <c r="OVH122" s="119"/>
      <c r="OVI122" s="91"/>
      <c r="OVJ122" s="119"/>
      <c r="OVK122" s="91"/>
      <c r="OVL122" s="119"/>
      <c r="OVM122" s="91"/>
      <c r="OVN122" s="119"/>
      <c r="OVO122" s="91"/>
      <c r="OVP122" s="119"/>
      <c r="OVQ122" s="91"/>
      <c r="OVR122" s="119"/>
      <c r="OVS122" s="91"/>
      <c r="OVT122" s="119"/>
      <c r="OVU122" s="91"/>
      <c r="OVV122" s="119"/>
      <c r="OVW122" s="91"/>
      <c r="OVX122" s="119"/>
      <c r="OVY122" s="91"/>
      <c r="OVZ122" s="119"/>
      <c r="OWA122" s="91"/>
      <c r="OWB122" s="119"/>
      <c r="OWC122" s="91"/>
      <c r="OWD122" s="119"/>
      <c r="OWE122" s="91"/>
      <c r="OWF122" s="119"/>
      <c r="OWG122" s="91"/>
      <c r="OWH122" s="119"/>
      <c r="OWI122" s="91"/>
      <c r="OWJ122" s="119"/>
      <c r="OWK122" s="91"/>
      <c r="OWL122" s="119"/>
      <c r="OWM122" s="91"/>
      <c r="OWN122" s="119"/>
      <c r="OWO122" s="91"/>
      <c r="OWP122" s="119"/>
      <c r="OWQ122" s="91"/>
      <c r="OWR122" s="119"/>
      <c r="OWS122" s="91"/>
      <c r="OWT122" s="119"/>
      <c r="OWU122" s="91"/>
      <c r="OWV122" s="119"/>
      <c r="OWW122" s="91"/>
      <c r="OWX122" s="119"/>
      <c r="OWY122" s="91"/>
      <c r="OWZ122" s="119"/>
      <c r="OXA122" s="91"/>
      <c r="OXB122" s="119"/>
      <c r="OXC122" s="91"/>
      <c r="OXD122" s="119"/>
      <c r="OXE122" s="91"/>
      <c r="OXF122" s="119"/>
      <c r="OXG122" s="91"/>
      <c r="OXH122" s="119"/>
      <c r="OXI122" s="91"/>
      <c r="OXJ122" s="119"/>
      <c r="OXK122" s="91"/>
      <c r="OXL122" s="119"/>
      <c r="OXM122" s="91"/>
      <c r="OXN122" s="119"/>
      <c r="OXO122" s="91"/>
      <c r="OXP122" s="119"/>
      <c r="OXQ122" s="91"/>
      <c r="OXR122" s="119"/>
      <c r="OXS122" s="91"/>
      <c r="OXT122" s="119"/>
      <c r="OXU122" s="91"/>
      <c r="OXV122" s="119"/>
      <c r="OXW122" s="91"/>
      <c r="OXX122" s="119"/>
      <c r="OXY122" s="91"/>
      <c r="OXZ122" s="119"/>
      <c r="OYA122" s="91"/>
      <c r="OYB122" s="119"/>
      <c r="OYC122" s="91"/>
      <c r="OYD122" s="119"/>
      <c r="OYE122" s="91"/>
      <c r="OYF122" s="119"/>
      <c r="OYG122" s="91"/>
      <c r="OYH122" s="119"/>
      <c r="OYI122" s="91"/>
      <c r="OYJ122" s="119"/>
      <c r="OYK122" s="91"/>
      <c r="OYL122" s="119"/>
      <c r="OYM122" s="91"/>
      <c r="OYN122" s="119"/>
      <c r="OYO122" s="91"/>
      <c r="OYP122" s="119"/>
      <c r="OYQ122" s="91"/>
      <c r="OYR122" s="119"/>
      <c r="OYS122" s="91"/>
      <c r="OYT122" s="119"/>
      <c r="OYU122" s="91"/>
      <c r="OYV122" s="119"/>
      <c r="OYW122" s="91"/>
      <c r="OYX122" s="119"/>
      <c r="OYY122" s="91"/>
      <c r="OYZ122" s="119"/>
      <c r="OZA122" s="91"/>
      <c r="OZB122" s="119"/>
      <c r="OZC122" s="91"/>
      <c r="OZD122" s="119"/>
      <c r="OZE122" s="91"/>
      <c r="OZF122" s="119"/>
      <c r="OZG122" s="91"/>
      <c r="OZH122" s="119"/>
      <c r="OZI122" s="91"/>
      <c r="OZJ122" s="119"/>
      <c r="OZK122" s="91"/>
      <c r="OZL122" s="119"/>
      <c r="OZM122" s="91"/>
      <c r="OZN122" s="119"/>
      <c r="OZO122" s="91"/>
      <c r="OZP122" s="119"/>
      <c r="OZQ122" s="91"/>
      <c r="OZR122" s="119"/>
      <c r="OZS122" s="91"/>
      <c r="OZT122" s="119"/>
      <c r="OZU122" s="91"/>
      <c r="OZV122" s="119"/>
      <c r="OZW122" s="91"/>
      <c r="OZX122" s="119"/>
      <c r="OZY122" s="91"/>
      <c r="OZZ122" s="119"/>
      <c r="PAA122" s="91"/>
      <c r="PAB122" s="119"/>
      <c r="PAC122" s="91"/>
      <c r="PAD122" s="119"/>
      <c r="PAE122" s="91"/>
      <c r="PAF122" s="119"/>
      <c r="PAG122" s="91"/>
      <c r="PAH122" s="119"/>
      <c r="PAI122" s="91"/>
      <c r="PAJ122" s="119"/>
      <c r="PAK122" s="91"/>
      <c r="PAL122" s="119"/>
      <c r="PAM122" s="91"/>
      <c r="PAN122" s="119"/>
      <c r="PAO122" s="91"/>
      <c r="PAP122" s="119"/>
      <c r="PAQ122" s="91"/>
      <c r="PAR122" s="119"/>
      <c r="PAS122" s="91"/>
      <c r="PAT122" s="119"/>
      <c r="PAU122" s="91"/>
      <c r="PAV122" s="119"/>
      <c r="PAW122" s="91"/>
      <c r="PAX122" s="119"/>
      <c r="PAY122" s="91"/>
      <c r="PAZ122" s="119"/>
      <c r="PBA122" s="91"/>
      <c r="PBB122" s="119"/>
      <c r="PBC122" s="91"/>
      <c r="PBD122" s="119"/>
      <c r="PBE122" s="91"/>
      <c r="PBF122" s="119"/>
      <c r="PBG122" s="91"/>
      <c r="PBH122" s="119"/>
      <c r="PBI122" s="91"/>
      <c r="PBJ122" s="119"/>
      <c r="PBK122" s="91"/>
      <c r="PBL122" s="119"/>
      <c r="PBM122" s="91"/>
      <c r="PBN122" s="119"/>
      <c r="PBO122" s="91"/>
      <c r="PBP122" s="119"/>
      <c r="PBQ122" s="91"/>
      <c r="PBR122" s="119"/>
      <c r="PBS122" s="91"/>
      <c r="PBT122" s="119"/>
      <c r="PBU122" s="91"/>
      <c r="PBV122" s="119"/>
      <c r="PBW122" s="91"/>
      <c r="PBX122" s="119"/>
      <c r="PBY122" s="91"/>
      <c r="PBZ122" s="119"/>
      <c r="PCA122" s="91"/>
      <c r="PCB122" s="119"/>
      <c r="PCC122" s="91"/>
      <c r="PCD122" s="119"/>
      <c r="PCE122" s="91"/>
      <c r="PCF122" s="119"/>
      <c r="PCG122" s="91"/>
      <c r="PCH122" s="119"/>
      <c r="PCI122" s="91"/>
      <c r="PCJ122" s="119"/>
      <c r="PCK122" s="91"/>
      <c r="PCL122" s="119"/>
      <c r="PCM122" s="91"/>
      <c r="PCN122" s="119"/>
      <c r="PCO122" s="91"/>
      <c r="PCP122" s="119"/>
      <c r="PCQ122" s="91"/>
      <c r="PCR122" s="119"/>
      <c r="PCS122" s="91"/>
      <c r="PCT122" s="119"/>
      <c r="PCU122" s="91"/>
      <c r="PCV122" s="119"/>
      <c r="PCW122" s="91"/>
      <c r="PCX122" s="119"/>
      <c r="PCY122" s="91"/>
      <c r="PCZ122" s="119"/>
      <c r="PDA122" s="91"/>
      <c r="PDB122" s="119"/>
      <c r="PDC122" s="91"/>
      <c r="PDD122" s="119"/>
      <c r="PDE122" s="91"/>
      <c r="PDF122" s="119"/>
      <c r="PDG122" s="91"/>
      <c r="PDH122" s="119"/>
      <c r="PDI122" s="91"/>
      <c r="PDJ122" s="119"/>
      <c r="PDK122" s="91"/>
      <c r="PDL122" s="119"/>
      <c r="PDM122" s="91"/>
      <c r="PDN122" s="119"/>
      <c r="PDO122" s="91"/>
      <c r="PDP122" s="119"/>
      <c r="PDQ122" s="91"/>
      <c r="PDR122" s="119"/>
      <c r="PDS122" s="91"/>
      <c r="PDT122" s="119"/>
      <c r="PDU122" s="91"/>
      <c r="PDV122" s="119"/>
      <c r="PDW122" s="91"/>
      <c r="PDX122" s="119"/>
      <c r="PDY122" s="91"/>
      <c r="PDZ122" s="119"/>
      <c r="PEA122" s="91"/>
      <c r="PEB122" s="119"/>
      <c r="PEC122" s="91"/>
      <c r="PED122" s="119"/>
      <c r="PEE122" s="91"/>
      <c r="PEF122" s="119"/>
      <c r="PEG122" s="91"/>
      <c r="PEH122" s="119"/>
      <c r="PEI122" s="91"/>
      <c r="PEJ122" s="119"/>
      <c r="PEK122" s="91"/>
      <c r="PEL122" s="119"/>
      <c r="PEM122" s="91"/>
      <c r="PEN122" s="119"/>
      <c r="PEO122" s="91"/>
      <c r="PEP122" s="119"/>
      <c r="PEQ122" s="91"/>
      <c r="PER122" s="119"/>
      <c r="PES122" s="91"/>
      <c r="PET122" s="119"/>
      <c r="PEU122" s="91"/>
      <c r="PEV122" s="119"/>
      <c r="PEW122" s="91"/>
      <c r="PEX122" s="119"/>
      <c r="PEY122" s="91"/>
      <c r="PEZ122" s="119"/>
      <c r="PFA122" s="91"/>
      <c r="PFB122" s="119"/>
      <c r="PFC122" s="91"/>
      <c r="PFD122" s="119"/>
      <c r="PFE122" s="91"/>
      <c r="PFF122" s="119"/>
      <c r="PFG122" s="91"/>
      <c r="PFH122" s="119"/>
      <c r="PFI122" s="91"/>
      <c r="PFJ122" s="119"/>
      <c r="PFK122" s="91"/>
      <c r="PFL122" s="119"/>
      <c r="PFM122" s="91"/>
      <c r="PFN122" s="119"/>
      <c r="PFO122" s="91"/>
      <c r="PFP122" s="119"/>
      <c r="PFQ122" s="91"/>
      <c r="PFR122" s="119"/>
      <c r="PFS122" s="91"/>
      <c r="PFT122" s="119"/>
      <c r="PFU122" s="91"/>
      <c r="PFV122" s="119"/>
      <c r="PFW122" s="91"/>
      <c r="PFX122" s="119"/>
      <c r="PFY122" s="91"/>
      <c r="PFZ122" s="119"/>
      <c r="PGA122" s="91"/>
      <c r="PGB122" s="119"/>
      <c r="PGC122" s="91"/>
      <c r="PGD122" s="119"/>
      <c r="PGE122" s="91"/>
      <c r="PGF122" s="119"/>
      <c r="PGG122" s="91"/>
      <c r="PGH122" s="119"/>
      <c r="PGI122" s="91"/>
      <c r="PGJ122" s="119"/>
      <c r="PGK122" s="91"/>
      <c r="PGL122" s="119"/>
      <c r="PGM122" s="91"/>
      <c r="PGN122" s="119"/>
      <c r="PGO122" s="91"/>
      <c r="PGP122" s="119"/>
      <c r="PGQ122" s="91"/>
      <c r="PGR122" s="119"/>
      <c r="PGS122" s="91"/>
      <c r="PGT122" s="119"/>
      <c r="PGU122" s="91"/>
      <c r="PGV122" s="119"/>
      <c r="PGW122" s="91"/>
      <c r="PGX122" s="119"/>
      <c r="PGY122" s="91"/>
      <c r="PGZ122" s="119"/>
      <c r="PHA122" s="91"/>
      <c r="PHB122" s="119"/>
      <c r="PHC122" s="91"/>
      <c r="PHD122" s="119"/>
      <c r="PHE122" s="91"/>
      <c r="PHF122" s="119"/>
      <c r="PHG122" s="91"/>
      <c r="PHH122" s="119"/>
      <c r="PHI122" s="91"/>
      <c r="PHJ122" s="119"/>
      <c r="PHK122" s="91"/>
      <c r="PHL122" s="119"/>
      <c r="PHM122" s="91"/>
      <c r="PHN122" s="119"/>
      <c r="PHO122" s="91"/>
      <c r="PHP122" s="119"/>
      <c r="PHQ122" s="91"/>
      <c r="PHR122" s="119"/>
      <c r="PHS122" s="91"/>
      <c r="PHT122" s="119"/>
      <c r="PHU122" s="91"/>
      <c r="PHV122" s="119"/>
      <c r="PHW122" s="91"/>
      <c r="PHX122" s="119"/>
      <c r="PHY122" s="91"/>
      <c r="PHZ122" s="119"/>
      <c r="PIA122" s="91"/>
      <c r="PIB122" s="119"/>
      <c r="PIC122" s="91"/>
      <c r="PID122" s="119"/>
      <c r="PIE122" s="91"/>
      <c r="PIF122" s="119"/>
      <c r="PIG122" s="91"/>
      <c r="PIH122" s="119"/>
      <c r="PII122" s="91"/>
      <c r="PIJ122" s="119"/>
      <c r="PIK122" s="91"/>
      <c r="PIL122" s="119"/>
      <c r="PIM122" s="91"/>
      <c r="PIN122" s="119"/>
      <c r="PIO122" s="91"/>
      <c r="PIP122" s="119"/>
      <c r="PIQ122" s="91"/>
      <c r="PIR122" s="119"/>
      <c r="PIS122" s="91"/>
      <c r="PIT122" s="119"/>
      <c r="PIU122" s="91"/>
      <c r="PIV122" s="119"/>
      <c r="PIW122" s="91"/>
      <c r="PIX122" s="119"/>
      <c r="PIY122" s="91"/>
      <c r="PIZ122" s="119"/>
      <c r="PJA122" s="91"/>
      <c r="PJB122" s="119"/>
      <c r="PJC122" s="91"/>
      <c r="PJD122" s="119"/>
      <c r="PJE122" s="91"/>
      <c r="PJF122" s="119"/>
      <c r="PJG122" s="91"/>
      <c r="PJH122" s="119"/>
      <c r="PJI122" s="91"/>
      <c r="PJJ122" s="119"/>
      <c r="PJK122" s="91"/>
      <c r="PJL122" s="119"/>
      <c r="PJM122" s="91"/>
      <c r="PJN122" s="119"/>
      <c r="PJO122" s="91"/>
      <c r="PJP122" s="119"/>
      <c r="PJQ122" s="91"/>
      <c r="PJR122" s="119"/>
      <c r="PJS122" s="91"/>
      <c r="PJT122" s="119"/>
      <c r="PJU122" s="91"/>
      <c r="PJV122" s="119"/>
      <c r="PJW122" s="91"/>
      <c r="PJX122" s="119"/>
      <c r="PJY122" s="91"/>
      <c r="PJZ122" s="119"/>
      <c r="PKA122" s="91"/>
      <c r="PKB122" s="119"/>
      <c r="PKC122" s="91"/>
      <c r="PKD122" s="119"/>
      <c r="PKE122" s="91"/>
      <c r="PKF122" s="119"/>
      <c r="PKG122" s="91"/>
      <c r="PKH122" s="119"/>
      <c r="PKI122" s="91"/>
      <c r="PKJ122" s="119"/>
      <c r="PKK122" s="91"/>
      <c r="PKL122" s="119"/>
      <c r="PKM122" s="91"/>
      <c r="PKN122" s="119"/>
      <c r="PKO122" s="91"/>
      <c r="PKP122" s="119"/>
      <c r="PKQ122" s="91"/>
      <c r="PKR122" s="119"/>
      <c r="PKS122" s="91"/>
      <c r="PKT122" s="119"/>
      <c r="PKU122" s="91"/>
      <c r="PKV122" s="119"/>
      <c r="PKW122" s="91"/>
      <c r="PKX122" s="119"/>
      <c r="PKY122" s="91"/>
      <c r="PKZ122" s="119"/>
      <c r="PLA122" s="91"/>
      <c r="PLB122" s="119"/>
      <c r="PLC122" s="91"/>
      <c r="PLD122" s="119"/>
      <c r="PLE122" s="91"/>
      <c r="PLF122" s="119"/>
      <c r="PLG122" s="91"/>
      <c r="PLH122" s="119"/>
      <c r="PLI122" s="91"/>
      <c r="PLJ122" s="119"/>
      <c r="PLK122" s="91"/>
      <c r="PLL122" s="119"/>
      <c r="PLM122" s="91"/>
      <c r="PLN122" s="119"/>
      <c r="PLO122" s="91"/>
      <c r="PLP122" s="119"/>
      <c r="PLQ122" s="91"/>
      <c r="PLR122" s="119"/>
      <c r="PLS122" s="91"/>
      <c r="PLT122" s="119"/>
      <c r="PLU122" s="91"/>
      <c r="PLV122" s="119"/>
      <c r="PLW122" s="91"/>
      <c r="PLX122" s="119"/>
      <c r="PLY122" s="91"/>
      <c r="PLZ122" s="119"/>
      <c r="PMA122" s="91"/>
      <c r="PMB122" s="119"/>
      <c r="PMC122" s="91"/>
      <c r="PMD122" s="119"/>
      <c r="PME122" s="91"/>
      <c r="PMF122" s="119"/>
      <c r="PMG122" s="91"/>
      <c r="PMH122" s="119"/>
      <c r="PMI122" s="91"/>
      <c r="PMJ122" s="119"/>
      <c r="PMK122" s="91"/>
      <c r="PML122" s="119"/>
      <c r="PMM122" s="91"/>
      <c r="PMN122" s="119"/>
      <c r="PMO122" s="91"/>
      <c r="PMP122" s="119"/>
      <c r="PMQ122" s="91"/>
      <c r="PMR122" s="119"/>
      <c r="PMS122" s="91"/>
      <c r="PMT122" s="119"/>
      <c r="PMU122" s="91"/>
      <c r="PMV122" s="119"/>
      <c r="PMW122" s="91"/>
      <c r="PMX122" s="119"/>
      <c r="PMY122" s="91"/>
      <c r="PMZ122" s="119"/>
      <c r="PNA122" s="91"/>
      <c r="PNB122" s="119"/>
      <c r="PNC122" s="91"/>
      <c r="PND122" s="119"/>
      <c r="PNE122" s="91"/>
      <c r="PNF122" s="119"/>
      <c r="PNG122" s="91"/>
      <c r="PNH122" s="119"/>
      <c r="PNI122" s="91"/>
      <c r="PNJ122" s="119"/>
      <c r="PNK122" s="91"/>
      <c r="PNL122" s="119"/>
      <c r="PNM122" s="91"/>
      <c r="PNN122" s="119"/>
      <c r="PNO122" s="91"/>
      <c r="PNP122" s="119"/>
      <c r="PNQ122" s="91"/>
      <c r="PNR122" s="119"/>
      <c r="PNS122" s="91"/>
      <c r="PNT122" s="119"/>
      <c r="PNU122" s="91"/>
      <c r="PNV122" s="119"/>
      <c r="PNW122" s="91"/>
      <c r="PNX122" s="119"/>
      <c r="PNY122" s="91"/>
      <c r="PNZ122" s="119"/>
      <c r="POA122" s="91"/>
      <c r="POB122" s="119"/>
      <c r="POC122" s="91"/>
      <c r="POD122" s="119"/>
      <c r="POE122" s="91"/>
      <c r="POF122" s="119"/>
      <c r="POG122" s="91"/>
      <c r="POH122" s="119"/>
      <c r="POI122" s="91"/>
      <c r="POJ122" s="119"/>
      <c r="POK122" s="91"/>
      <c r="POL122" s="119"/>
      <c r="POM122" s="91"/>
      <c r="PON122" s="119"/>
      <c r="POO122" s="91"/>
      <c r="POP122" s="119"/>
      <c r="POQ122" s="91"/>
      <c r="POR122" s="119"/>
      <c r="POS122" s="91"/>
      <c r="POT122" s="119"/>
      <c r="POU122" s="91"/>
      <c r="POV122" s="119"/>
      <c r="POW122" s="91"/>
      <c r="POX122" s="119"/>
      <c r="POY122" s="91"/>
      <c r="POZ122" s="119"/>
      <c r="PPA122" s="91"/>
      <c r="PPB122" s="119"/>
      <c r="PPC122" s="91"/>
      <c r="PPD122" s="119"/>
      <c r="PPE122" s="91"/>
      <c r="PPF122" s="119"/>
      <c r="PPG122" s="91"/>
      <c r="PPH122" s="119"/>
      <c r="PPI122" s="91"/>
      <c r="PPJ122" s="119"/>
      <c r="PPK122" s="91"/>
      <c r="PPL122" s="119"/>
      <c r="PPM122" s="91"/>
      <c r="PPN122" s="119"/>
      <c r="PPO122" s="91"/>
      <c r="PPP122" s="119"/>
      <c r="PPQ122" s="91"/>
      <c r="PPR122" s="119"/>
      <c r="PPS122" s="91"/>
      <c r="PPT122" s="119"/>
      <c r="PPU122" s="91"/>
      <c r="PPV122" s="119"/>
      <c r="PPW122" s="91"/>
      <c r="PPX122" s="119"/>
      <c r="PPY122" s="91"/>
      <c r="PPZ122" s="119"/>
      <c r="PQA122" s="91"/>
      <c r="PQB122" s="119"/>
      <c r="PQC122" s="91"/>
      <c r="PQD122" s="119"/>
      <c r="PQE122" s="91"/>
      <c r="PQF122" s="119"/>
      <c r="PQG122" s="91"/>
      <c r="PQH122" s="119"/>
      <c r="PQI122" s="91"/>
      <c r="PQJ122" s="119"/>
      <c r="PQK122" s="91"/>
      <c r="PQL122" s="119"/>
      <c r="PQM122" s="91"/>
      <c r="PQN122" s="119"/>
      <c r="PQO122" s="91"/>
      <c r="PQP122" s="119"/>
      <c r="PQQ122" s="91"/>
      <c r="PQR122" s="119"/>
      <c r="PQS122" s="91"/>
      <c r="PQT122" s="119"/>
      <c r="PQU122" s="91"/>
      <c r="PQV122" s="119"/>
      <c r="PQW122" s="91"/>
      <c r="PQX122" s="119"/>
      <c r="PQY122" s="91"/>
      <c r="PQZ122" s="119"/>
      <c r="PRA122" s="91"/>
      <c r="PRB122" s="119"/>
      <c r="PRC122" s="91"/>
      <c r="PRD122" s="119"/>
      <c r="PRE122" s="91"/>
      <c r="PRF122" s="119"/>
      <c r="PRG122" s="91"/>
      <c r="PRH122" s="119"/>
      <c r="PRI122" s="91"/>
      <c r="PRJ122" s="119"/>
      <c r="PRK122" s="91"/>
      <c r="PRL122" s="119"/>
      <c r="PRM122" s="91"/>
      <c r="PRN122" s="119"/>
      <c r="PRO122" s="91"/>
      <c r="PRP122" s="119"/>
      <c r="PRQ122" s="91"/>
      <c r="PRR122" s="119"/>
      <c r="PRS122" s="91"/>
      <c r="PRT122" s="119"/>
      <c r="PRU122" s="91"/>
      <c r="PRV122" s="119"/>
      <c r="PRW122" s="91"/>
      <c r="PRX122" s="119"/>
      <c r="PRY122" s="91"/>
      <c r="PRZ122" s="119"/>
      <c r="PSA122" s="91"/>
      <c r="PSB122" s="119"/>
      <c r="PSC122" s="91"/>
      <c r="PSD122" s="119"/>
      <c r="PSE122" s="91"/>
      <c r="PSF122" s="119"/>
      <c r="PSG122" s="91"/>
      <c r="PSH122" s="119"/>
      <c r="PSI122" s="91"/>
      <c r="PSJ122" s="119"/>
      <c r="PSK122" s="91"/>
      <c r="PSL122" s="119"/>
      <c r="PSM122" s="91"/>
      <c r="PSN122" s="119"/>
      <c r="PSO122" s="91"/>
      <c r="PSP122" s="119"/>
      <c r="PSQ122" s="91"/>
      <c r="PSR122" s="119"/>
      <c r="PSS122" s="91"/>
      <c r="PST122" s="119"/>
      <c r="PSU122" s="91"/>
      <c r="PSV122" s="119"/>
      <c r="PSW122" s="91"/>
      <c r="PSX122" s="119"/>
      <c r="PSY122" s="91"/>
      <c r="PSZ122" s="119"/>
      <c r="PTA122" s="91"/>
      <c r="PTB122" s="119"/>
      <c r="PTC122" s="91"/>
      <c r="PTD122" s="119"/>
      <c r="PTE122" s="91"/>
      <c r="PTF122" s="119"/>
      <c r="PTG122" s="91"/>
      <c r="PTH122" s="119"/>
      <c r="PTI122" s="91"/>
      <c r="PTJ122" s="119"/>
      <c r="PTK122" s="91"/>
      <c r="PTL122" s="119"/>
      <c r="PTM122" s="91"/>
      <c r="PTN122" s="119"/>
      <c r="PTO122" s="91"/>
      <c r="PTP122" s="119"/>
      <c r="PTQ122" s="91"/>
      <c r="PTR122" s="119"/>
      <c r="PTS122" s="91"/>
      <c r="PTT122" s="119"/>
      <c r="PTU122" s="91"/>
      <c r="PTV122" s="119"/>
      <c r="PTW122" s="91"/>
      <c r="PTX122" s="119"/>
      <c r="PTY122" s="91"/>
      <c r="PTZ122" s="119"/>
      <c r="PUA122" s="91"/>
      <c r="PUB122" s="119"/>
      <c r="PUC122" s="91"/>
      <c r="PUD122" s="119"/>
      <c r="PUE122" s="91"/>
      <c r="PUF122" s="119"/>
      <c r="PUG122" s="91"/>
      <c r="PUH122" s="119"/>
      <c r="PUI122" s="91"/>
      <c r="PUJ122" s="119"/>
      <c r="PUK122" s="91"/>
      <c r="PUL122" s="119"/>
      <c r="PUM122" s="91"/>
      <c r="PUN122" s="119"/>
      <c r="PUO122" s="91"/>
      <c r="PUP122" s="119"/>
      <c r="PUQ122" s="91"/>
      <c r="PUR122" s="119"/>
      <c r="PUS122" s="91"/>
      <c r="PUT122" s="119"/>
      <c r="PUU122" s="91"/>
      <c r="PUV122" s="119"/>
      <c r="PUW122" s="91"/>
      <c r="PUX122" s="119"/>
      <c r="PUY122" s="91"/>
      <c r="PUZ122" s="119"/>
      <c r="PVA122" s="91"/>
      <c r="PVB122" s="119"/>
      <c r="PVC122" s="91"/>
      <c r="PVD122" s="119"/>
      <c r="PVE122" s="91"/>
      <c r="PVF122" s="119"/>
      <c r="PVG122" s="91"/>
      <c r="PVH122" s="119"/>
      <c r="PVI122" s="91"/>
      <c r="PVJ122" s="119"/>
      <c r="PVK122" s="91"/>
      <c r="PVL122" s="119"/>
      <c r="PVM122" s="91"/>
      <c r="PVN122" s="119"/>
      <c r="PVO122" s="91"/>
      <c r="PVP122" s="119"/>
      <c r="PVQ122" s="91"/>
      <c r="PVR122" s="119"/>
      <c r="PVS122" s="91"/>
      <c r="PVT122" s="119"/>
      <c r="PVU122" s="91"/>
      <c r="PVV122" s="119"/>
      <c r="PVW122" s="91"/>
      <c r="PVX122" s="119"/>
      <c r="PVY122" s="91"/>
      <c r="PVZ122" s="119"/>
      <c r="PWA122" s="91"/>
      <c r="PWB122" s="119"/>
      <c r="PWC122" s="91"/>
      <c r="PWD122" s="119"/>
      <c r="PWE122" s="91"/>
      <c r="PWF122" s="119"/>
      <c r="PWG122" s="91"/>
      <c r="PWH122" s="119"/>
      <c r="PWI122" s="91"/>
      <c r="PWJ122" s="119"/>
      <c r="PWK122" s="91"/>
      <c r="PWL122" s="119"/>
      <c r="PWM122" s="91"/>
      <c r="PWN122" s="119"/>
      <c r="PWO122" s="91"/>
      <c r="PWP122" s="119"/>
      <c r="PWQ122" s="91"/>
      <c r="PWR122" s="119"/>
      <c r="PWS122" s="91"/>
      <c r="PWT122" s="119"/>
      <c r="PWU122" s="91"/>
      <c r="PWV122" s="119"/>
      <c r="PWW122" s="91"/>
      <c r="PWX122" s="119"/>
      <c r="PWY122" s="91"/>
      <c r="PWZ122" s="119"/>
      <c r="PXA122" s="91"/>
      <c r="PXB122" s="119"/>
      <c r="PXC122" s="91"/>
      <c r="PXD122" s="119"/>
      <c r="PXE122" s="91"/>
      <c r="PXF122" s="119"/>
      <c r="PXG122" s="91"/>
      <c r="PXH122" s="119"/>
      <c r="PXI122" s="91"/>
      <c r="PXJ122" s="119"/>
      <c r="PXK122" s="91"/>
      <c r="PXL122" s="119"/>
      <c r="PXM122" s="91"/>
      <c r="PXN122" s="119"/>
      <c r="PXO122" s="91"/>
      <c r="PXP122" s="119"/>
      <c r="PXQ122" s="91"/>
      <c r="PXR122" s="119"/>
      <c r="PXS122" s="91"/>
      <c r="PXT122" s="119"/>
      <c r="PXU122" s="91"/>
      <c r="PXV122" s="119"/>
      <c r="PXW122" s="91"/>
      <c r="PXX122" s="119"/>
      <c r="PXY122" s="91"/>
      <c r="PXZ122" s="119"/>
      <c r="PYA122" s="91"/>
      <c r="PYB122" s="119"/>
      <c r="PYC122" s="91"/>
      <c r="PYD122" s="119"/>
      <c r="PYE122" s="91"/>
      <c r="PYF122" s="119"/>
      <c r="PYG122" s="91"/>
      <c r="PYH122" s="119"/>
      <c r="PYI122" s="91"/>
      <c r="PYJ122" s="119"/>
      <c r="PYK122" s="91"/>
      <c r="PYL122" s="119"/>
      <c r="PYM122" s="91"/>
      <c r="PYN122" s="119"/>
      <c r="PYO122" s="91"/>
      <c r="PYP122" s="119"/>
      <c r="PYQ122" s="91"/>
      <c r="PYR122" s="119"/>
      <c r="PYS122" s="91"/>
      <c r="PYT122" s="119"/>
      <c r="PYU122" s="91"/>
      <c r="PYV122" s="119"/>
      <c r="PYW122" s="91"/>
      <c r="PYX122" s="119"/>
      <c r="PYY122" s="91"/>
      <c r="PYZ122" s="119"/>
      <c r="PZA122" s="91"/>
      <c r="PZB122" s="119"/>
      <c r="PZC122" s="91"/>
      <c r="PZD122" s="119"/>
      <c r="PZE122" s="91"/>
      <c r="PZF122" s="119"/>
      <c r="PZG122" s="91"/>
      <c r="PZH122" s="119"/>
      <c r="PZI122" s="91"/>
      <c r="PZJ122" s="119"/>
      <c r="PZK122" s="91"/>
      <c r="PZL122" s="119"/>
      <c r="PZM122" s="91"/>
      <c r="PZN122" s="119"/>
      <c r="PZO122" s="91"/>
      <c r="PZP122" s="119"/>
      <c r="PZQ122" s="91"/>
      <c r="PZR122" s="119"/>
      <c r="PZS122" s="91"/>
      <c r="PZT122" s="119"/>
      <c r="PZU122" s="91"/>
      <c r="PZV122" s="119"/>
      <c r="PZW122" s="91"/>
      <c r="PZX122" s="119"/>
      <c r="PZY122" s="91"/>
      <c r="PZZ122" s="119"/>
      <c r="QAA122" s="91"/>
      <c r="QAB122" s="119"/>
      <c r="QAC122" s="91"/>
      <c r="QAD122" s="119"/>
      <c r="QAE122" s="91"/>
      <c r="QAF122" s="119"/>
      <c r="QAG122" s="91"/>
      <c r="QAH122" s="119"/>
      <c r="QAI122" s="91"/>
      <c r="QAJ122" s="119"/>
      <c r="QAK122" s="91"/>
      <c r="QAL122" s="119"/>
      <c r="QAM122" s="91"/>
      <c r="QAN122" s="119"/>
      <c r="QAO122" s="91"/>
      <c r="QAP122" s="119"/>
      <c r="QAQ122" s="91"/>
      <c r="QAR122" s="119"/>
      <c r="QAS122" s="91"/>
      <c r="QAT122" s="119"/>
      <c r="QAU122" s="91"/>
      <c r="QAV122" s="119"/>
      <c r="QAW122" s="91"/>
      <c r="QAX122" s="119"/>
      <c r="QAY122" s="91"/>
      <c r="QAZ122" s="119"/>
      <c r="QBA122" s="91"/>
      <c r="QBB122" s="119"/>
      <c r="QBC122" s="91"/>
      <c r="QBD122" s="119"/>
      <c r="QBE122" s="91"/>
      <c r="QBF122" s="119"/>
      <c r="QBG122" s="91"/>
      <c r="QBH122" s="119"/>
      <c r="QBI122" s="91"/>
      <c r="QBJ122" s="119"/>
      <c r="QBK122" s="91"/>
      <c r="QBL122" s="119"/>
      <c r="QBM122" s="91"/>
      <c r="QBN122" s="119"/>
      <c r="QBO122" s="91"/>
      <c r="QBP122" s="119"/>
      <c r="QBQ122" s="91"/>
      <c r="QBR122" s="119"/>
      <c r="QBS122" s="91"/>
      <c r="QBT122" s="119"/>
      <c r="QBU122" s="91"/>
      <c r="QBV122" s="119"/>
      <c r="QBW122" s="91"/>
      <c r="QBX122" s="119"/>
      <c r="QBY122" s="91"/>
      <c r="QBZ122" s="119"/>
      <c r="QCA122" s="91"/>
      <c r="QCB122" s="119"/>
      <c r="QCC122" s="91"/>
      <c r="QCD122" s="119"/>
      <c r="QCE122" s="91"/>
      <c r="QCF122" s="119"/>
      <c r="QCG122" s="91"/>
      <c r="QCH122" s="119"/>
      <c r="QCI122" s="91"/>
      <c r="QCJ122" s="119"/>
      <c r="QCK122" s="91"/>
      <c r="QCL122" s="119"/>
      <c r="QCM122" s="91"/>
      <c r="QCN122" s="119"/>
      <c r="QCO122" s="91"/>
      <c r="QCP122" s="119"/>
      <c r="QCQ122" s="91"/>
      <c r="QCR122" s="119"/>
      <c r="QCS122" s="91"/>
      <c r="QCT122" s="119"/>
      <c r="QCU122" s="91"/>
      <c r="QCV122" s="119"/>
      <c r="QCW122" s="91"/>
      <c r="QCX122" s="119"/>
      <c r="QCY122" s="91"/>
      <c r="QCZ122" s="119"/>
      <c r="QDA122" s="91"/>
      <c r="QDB122" s="119"/>
      <c r="QDC122" s="91"/>
      <c r="QDD122" s="119"/>
      <c r="QDE122" s="91"/>
      <c r="QDF122" s="119"/>
      <c r="QDG122" s="91"/>
      <c r="QDH122" s="119"/>
      <c r="QDI122" s="91"/>
      <c r="QDJ122" s="119"/>
      <c r="QDK122" s="91"/>
      <c r="QDL122" s="119"/>
      <c r="QDM122" s="91"/>
      <c r="QDN122" s="119"/>
      <c r="QDO122" s="91"/>
      <c r="QDP122" s="119"/>
      <c r="QDQ122" s="91"/>
      <c r="QDR122" s="119"/>
      <c r="QDS122" s="91"/>
      <c r="QDT122" s="119"/>
      <c r="QDU122" s="91"/>
      <c r="QDV122" s="119"/>
      <c r="QDW122" s="91"/>
      <c r="QDX122" s="119"/>
      <c r="QDY122" s="91"/>
      <c r="QDZ122" s="119"/>
      <c r="QEA122" s="91"/>
      <c r="QEB122" s="119"/>
      <c r="QEC122" s="91"/>
      <c r="QED122" s="119"/>
      <c r="QEE122" s="91"/>
      <c r="QEF122" s="119"/>
      <c r="QEG122" s="91"/>
      <c r="QEH122" s="119"/>
      <c r="QEI122" s="91"/>
      <c r="QEJ122" s="119"/>
      <c r="QEK122" s="91"/>
      <c r="QEL122" s="119"/>
      <c r="QEM122" s="91"/>
      <c r="QEN122" s="119"/>
      <c r="QEO122" s="91"/>
      <c r="QEP122" s="119"/>
      <c r="QEQ122" s="91"/>
      <c r="QER122" s="119"/>
      <c r="QES122" s="91"/>
      <c r="QET122" s="119"/>
      <c r="QEU122" s="91"/>
      <c r="QEV122" s="119"/>
      <c r="QEW122" s="91"/>
      <c r="QEX122" s="119"/>
      <c r="QEY122" s="91"/>
      <c r="QEZ122" s="119"/>
      <c r="QFA122" s="91"/>
      <c r="QFB122" s="119"/>
      <c r="QFC122" s="91"/>
      <c r="QFD122" s="119"/>
      <c r="QFE122" s="91"/>
      <c r="QFF122" s="119"/>
      <c r="QFG122" s="91"/>
      <c r="QFH122" s="119"/>
      <c r="QFI122" s="91"/>
      <c r="QFJ122" s="119"/>
      <c r="QFK122" s="91"/>
      <c r="QFL122" s="119"/>
      <c r="QFM122" s="91"/>
      <c r="QFN122" s="119"/>
      <c r="QFO122" s="91"/>
      <c r="QFP122" s="119"/>
      <c r="QFQ122" s="91"/>
      <c r="QFR122" s="119"/>
      <c r="QFS122" s="91"/>
      <c r="QFT122" s="119"/>
      <c r="QFU122" s="91"/>
      <c r="QFV122" s="119"/>
      <c r="QFW122" s="91"/>
      <c r="QFX122" s="119"/>
      <c r="QFY122" s="91"/>
      <c r="QFZ122" s="119"/>
      <c r="QGA122" s="91"/>
      <c r="QGB122" s="119"/>
      <c r="QGC122" s="91"/>
      <c r="QGD122" s="119"/>
      <c r="QGE122" s="91"/>
      <c r="QGF122" s="119"/>
      <c r="QGG122" s="91"/>
      <c r="QGH122" s="119"/>
      <c r="QGI122" s="91"/>
      <c r="QGJ122" s="119"/>
      <c r="QGK122" s="91"/>
      <c r="QGL122" s="119"/>
      <c r="QGM122" s="91"/>
      <c r="QGN122" s="119"/>
      <c r="QGO122" s="91"/>
      <c r="QGP122" s="119"/>
      <c r="QGQ122" s="91"/>
      <c r="QGR122" s="119"/>
      <c r="QGS122" s="91"/>
      <c r="QGT122" s="119"/>
      <c r="QGU122" s="91"/>
      <c r="QGV122" s="119"/>
      <c r="QGW122" s="91"/>
      <c r="QGX122" s="119"/>
      <c r="QGY122" s="91"/>
      <c r="QGZ122" s="119"/>
      <c r="QHA122" s="91"/>
      <c r="QHB122" s="119"/>
      <c r="QHC122" s="91"/>
      <c r="QHD122" s="119"/>
      <c r="QHE122" s="91"/>
      <c r="QHF122" s="119"/>
      <c r="QHG122" s="91"/>
      <c r="QHH122" s="119"/>
      <c r="QHI122" s="91"/>
      <c r="QHJ122" s="119"/>
      <c r="QHK122" s="91"/>
      <c r="QHL122" s="119"/>
      <c r="QHM122" s="91"/>
      <c r="QHN122" s="119"/>
      <c r="QHO122" s="91"/>
      <c r="QHP122" s="119"/>
      <c r="QHQ122" s="91"/>
      <c r="QHR122" s="119"/>
      <c r="QHS122" s="91"/>
      <c r="QHT122" s="119"/>
      <c r="QHU122" s="91"/>
      <c r="QHV122" s="119"/>
      <c r="QHW122" s="91"/>
      <c r="QHX122" s="119"/>
      <c r="QHY122" s="91"/>
      <c r="QHZ122" s="119"/>
      <c r="QIA122" s="91"/>
      <c r="QIB122" s="119"/>
      <c r="QIC122" s="91"/>
      <c r="QID122" s="119"/>
      <c r="QIE122" s="91"/>
      <c r="QIF122" s="119"/>
      <c r="QIG122" s="91"/>
      <c r="QIH122" s="119"/>
      <c r="QII122" s="91"/>
      <c r="QIJ122" s="119"/>
      <c r="QIK122" s="91"/>
      <c r="QIL122" s="119"/>
      <c r="QIM122" s="91"/>
      <c r="QIN122" s="119"/>
      <c r="QIO122" s="91"/>
      <c r="QIP122" s="119"/>
      <c r="QIQ122" s="91"/>
      <c r="QIR122" s="119"/>
      <c r="QIS122" s="91"/>
      <c r="QIT122" s="119"/>
      <c r="QIU122" s="91"/>
      <c r="QIV122" s="119"/>
      <c r="QIW122" s="91"/>
      <c r="QIX122" s="119"/>
      <c r="QIY122" s="91"/>
      <c r="QIZ122" s="119"/>
      <c r="QJA122" s="91"/>
      <c r="QJB122" s="119"/>
      <c r="QJC122" s="91"/>
      <c r="QJD122" s="119"/>
      <c r="QJE122" s="91"/>
      <c r="QJF122" s="119"/>
      <c r="QJG122" s="91"/>
      <c r="QJH122" s="119"/>
      <c r="QJI122" s="91"/>
      <c r="QJJ122" s="119"/>
      <c r="QJK122" s="91"/>
      <c r="QJL122" s="119"/>
      <c r="QJM122" s="91"/>
      <c r="QJN122" s="119"/>
      <c r="QJO122" s="91"/>
      <c r="QJP122" s="119"/>
      <c r="QJQ122" s="91"/>
      <c r="QJR122" s="119"/>
      <c r="QJS122" s="91"/>
      <c r="QJT122" s="119"/>
      <c r="QJU122" s="91"/>
      <c r="QJV122" s="119"/>
      <c r="QJW122" s="91"/>
      <c r="QJX122" s="119"/>
      <c r="QJY122" s="91"/>
      <c r="QJZ122" s="119"/>
      <c r="QKA122" s="91"/>
      <c r="QKB122" s="119"/>
      <c r="QKC122" s="91"/>
      <c r="QKD122" s="119"/>
      <c r="QKE122" s="91"/>
      <c r="QKF122" s="119"/>
      <c r="QKG122" s="91"/>
      <c r="QKH122" s="119"/>
      <c r="QKI122" s="91"/>
      <c r="QKJ122" s="119"/>
      <c r="QKK122" s="91"/>
      <c r="QKL122" s="119"/>
      <c r="QKM122" s="91"/>
      <c r="QKN122" s="119"/>
      <c r="QKO122" s="91"/>
      <c r="QKP122" s="119"/>
      <c r="QKQ122" s="91"/>
      <c r="QKR122" s="119"/>
      <c r="QKS122" s="91"/>
      <c r="QKT122" s="119"/>
      <c r="QKU122" s="91"/>
      <c r="QKV122" s="119"/>
      <c r="QKW122" s="91"/>
      <c r="QKX122" s="119"/>
      <c r="QKY122" s="91"/>
      <c r="QKZ122" s="119"/>
      <c r="QLA122" s="91"/>
      <c r="QLB122" s="119"/>
      <c r="QLC122" s="91"/>
      <c r="QLD122" s="119"/>
      <c r="QLE122" s="91"/>
      <c r="QLF122" s="119"/>
      <c r="QLG122" s="91"/>
      <c r="QLH122" s="119"/>
      <c r="QLI122" s="91"/>
      <c r="QLJ122" s="119"/>
      <c r="QLK122" s="91"/>
      <c r="QLL122" s="119"/>
      <c r="QLM122" s="91"/>
      <c r="QLN122" s="119"/>
      <c r="QLO122" s="91"/>
      <c r="QLP122" s="119"/>
      <c r="QLQ122" s="91"/>
      <c r="QLR122" s="119"/>
      <c r="QLS122" s="91"/>
      <c r="QLT122" s="119"/>
      <c r="QLU122" s="91"/>
      <c r="QLV122" s="119"/>
      <c r="QLW122" s="91"/>
      <c r="QLX122" s="119"/>
      <c r="QLY122" s="91"/>
      <c r="QLZ122" s="119"/>
      <c r="QMA122" s="91"/>
      <c r="QMB122" s="119"/>
      <c r="QMC122" s="91"/>
      <c r="QMD122" s="119"/>
      <c r="QME122" s="91"/>
      <c r="QMF122" s="119"/>
      <c r="QMG122" s="91"/>
      <c r="QMH122" s="119"/>
      <c r="QMI122" s="91"/>
      <c r="QMJ122" s="119"/>
      <c r="QMK122" s="91"/>
      <c r="QML122" s="119"/>
      <c r="QMM122" s="91"/>
      <c r="QMN122" s="119"/>
      <c r="QMO122" s="91"/>
      <c r="QMP122" s="119"/>
      <c r="QMQ122" s="91"/>
      <c r="QMR122" s="119"/>
      <c r="QMS122" s="91"/>
      <c r="QMT122" s="119"/>
      <c r="QMU122" s="91"/>
      <c r="QMV122" s="119"/>
      <c r="QMW122" s="91"/>
      <c r="QMX122" s="119"/>
      <c r="QMY122" s="91"/>
      <c r="QMZ122" s="119"/>
      <c r="QNA122" s="91"/>
      <c r="QNB122" s="119"/>
      <c r="QNC122" s="91"/>
      <c r="QND122" s="119"/>
      <c r="QNE122" s="91"/>
      <c r="QNF122" s="119"/>
      <c r="QNG122" s="91"/>
      <c r="QNH122" s="119"/>
      <c r="QNI122" s="91"/>
      <c r="QNJ122" s="119"/>
      <c r="QNK122" s="91"/>
      <c r="QNL122" s="119"/>
      <c r="QNM122" s="91"/>
      <c r="QNN122" s="119"/>
      <c r="QNO122" s="91"/>
      <c r="QNP122" s="119"/>
      <c r="QNQ122" s="91"/>
      <c r="QNR122" s="119"/>
      <c r="QNS122" s="91"/>
      <c r="QNT122" s="119"/>
      <c r="QNU122" s="91"/>
      <c r="QNV122" s="119"/>
      <c r="QNW122" s="91"/>
      <c r="QNX122" s="119"/>
      <c r="QNY122" s="91"/>
      <c r="QNZ122" s="119"/>
      <c r="QOA122" s="91"/>
      <c r="QOB122" s="119"/>
      <c r="QOC122" s="91"/>
      <c r="QOD122" s="119"/>
      <c r="QOE122" s="91"/>
      <c r="QOF122" s="119"/>
      <c r="QOG122" s="91"/>
      <c r="QOH122" s="119"/>
      <c r="QOI122" s="91"/>
      <c r="QOJ122" s="119"/>
      <c r="QOK122" s="91"/>
      <c r="QOL122" s="119"/>
      <c r="QOM122" s="91"/>
      <c r="QON122" s="119"/>
      <c r="QOO122" s="91"/>
      <c r="QOP122" s="119"/>
      <c r="QOQ122" s="91"/>
      <c r="QOR122" s="119"/>
      <c r="QOS122" s="91"/>
      <c r="QOT122" s="119"/>
      <c r="QOU122" s="91"/>
      <c r="QOV122" s="119"/>
      <c r="QOW122" s="91"/>
      <c r="QOX122" s="119"/>
      <c r="QOY122" s="91"/>
      <c r="QOZ122" s="119"/>
      <c r="QPA122" s="91"/>
      <c r="QPB122" s="119"/>
      <c r="QPC122" s="91"/>
      <c r="QPD122" s="119"/>
      <c r="QPE122" s="91"/>
      <c r="QPF122" s="119"/>
      <c r="QPG122" s="91"/>
      <c r="QPH122" s="119"/>
      <c r="QPI122" s="91"/>
      <c r="QPJ122" s="119"/>
      <c r="QPK122" s="91"/>
      <c r="QPL122" s="119"/>
      <c r="QPM122" s="91"/>
      <c r="QPN122" s="119"/>
      <c r="QPO122" s="91"/>
      <c r="QPP122" s="119"/>
      <c r="QPQ122" s="91"/>
      <c r="QPR122" s="119"/>
      <c r="QPS122" s="91"/>
      <c r="QPT122" s="119"/>
      <c r="QPU122" s="91"/>
      <c r="QPV122" s="119"/>
      <c r="QPW122" s="91"/>
      <c r="QPX122" s="119"/>
      <c r="QPY122" s="91"/>
      <c r="QPZ122" s="119"/>
      <c r="QQA122" s="91"/>
      <c r="QQB122" s="119"/>
      <c r="QQC122" s="91"/>
      <c r="QQD122" s="119"/>
      <c r="QQE122" s="91"/>
      <c r="QQF122" s="119"/>
      <c r="QQG122" s="91"/>
      <c r="QQH122" s="119"/>
      <c r="QQI122" s="91"/>
      <c r="QQJ122" s="119"/>
      <c r="QQK122" s="91"/>
      <c r="QQL122" s="119"/>
      <c r="QQM122" s="91"/>
      <c r="QQN122" s="119"/>
      <c r="QQO122" s="91"/>
      <c r="QQP122" s="119"/>
      <c r="QQQ122" s="91"/>
      <c r="QQR122" s="119"/>
      <c r="QQS122" s="91"/>
      <c r="QQT122" s="119"/>
      <c r="QQU122" s="91"/>
      <c r="QQV122" s="119"/>
      <c r="QQW122" s="91"/>
      <c r="QQX122" s="119"/>
      <c r="QQY122" s="91"/>
      <c r="QQZ122" s="119"/>
      <c r="QRA122" s="91"/>
      <c r="QRB122" s="119"/>
      <c r="QRC122" s="91"/>
      <c r="QRD122" s="119"/>
      <c r="QRE122" s="91"/>
      <c r="QRF122" s="119"/>
      <c r="QRG122" s="91"/>
      <c r="QRH122" s="119"/>
      <c r="QRI122" s="91"/>
      <c r="QRJ122" s="119"/>
      <c r="QRK122" s="91"/>
      <c r="QRL122" s="119"/>
      <c r="QRM122" s="91"/>
      <c r="QRN122" s="119"/>
      <c r="QRO122" s="91"/>
      <c r="QRP122" s="119"/>
      <c r="QRQ122" s="91"/>
      <c r="QRR122" s="119"/>
      <c r="QRS122" s="91"/>
      <c r="QRT122" s="119"/>
      <c r="QRU122" s="91"/>
      <c r="QRV122" s="119"/>
      <c r="QRW122" s="91"/>
      <c r="QRX122" s="119"/>
      <c r="QRY122" s="91"/>
      <c r="QRZ122" s="119"/>
      <c r="QSA122" s="91"/>
      <c r="QSB122" s="119"/>
      <c r="QSC122" s="91"/>
      <c r="QSD122" s="119"/>
      <c r="QSE122" s="91"/>
      <c r="QSF122" s="119"/>
      <c r="QSG122" s="91"/>
      <c r="QSH122" s="119"/>
      <c r="QSI122" s="91"/>
      <c r="QSJ122" s="119"/>
      <c r="QSK122" s="91"/>
      <c r="QSL122" s="119"/>
      <c r="QSM122" s="91"/>
      <c r="QSN122" s="119"/>
      <c r="QSO122" s="91"/>
      <c r="QSP122" s="119"/>
      <c r="QSQ122" s="91"/>
      <c r="QSR122" s="119"/>
      <c r="QSS122" s="91"/>
      <c r="QST122" s="119"/>
      <c r="QSU122" s="91"/>
      <c r="QSV122" s="119"/>
      <c r="QSW122" s="91"/>
      <c r="QSX122" s="119"/>
      <c r="QSY122" s="91"/>
      <c r="QSZ122" s="119"/>
      <c r="QTA122" s="91"/>
      <c r="QTB122" s="119"/>
      <c r="QTC122" s="91"/>
      <c r="QTD122" s="119"/>
      <c r="QTE122" s="91"/>
      <c r="QTF122" s="119"/>
      <c r="QTG122" s="91"/>
      <c r="QTH122" s="119"/>
      <c r="QTI122" s="91"/>
      <c r="QTJ122" s="119"/>
      <c r="QTK122" s="91"/>
      <c r="QTL122" s="119"/>
      <c r="QTM122" s="91"/>
      <c r="QTN122" s="119"/>
      <c r="QTO122" s="91"/>
      <c r="QTP122" s="119"/>
      <c r="QTQ122" s="91"/>
      <c r="QTR122" s="119"/>
      <c r="QTS122" s="91"/>
      <c r="QTT122" s="119"/>
      <c r="QTU122" s="91"/>
      <c r="QTV122" s="119"/>
      <c r="QTW122" s="91"/>
      <c r="QTX122" s="119"/>
      <c r="QTY122" s="91"/>
      <c r="QTZ122" s="119"/>
      <c r="QUA122" s="91"/>
      <c r="QUB122" s="119"/>
      <c r="QUC122" s="91"/>
      <c r="QUD122" s="119"/>
      <c r="QUE122" s="91"/>
      <c r="QUF122" s="119"/>
      <c r="QUG122" s="91"/>
      <c r="QUH122" s="119"/>
      <c r="QUI122" s="91"/>
      <c r="QUJ122" s="119"/>
      <c r="QUK122" s="91"/>
      <c r="QUL122" s="119"/>
      <c r="QUM122" s="91"/>
      <c r="QUN122" s="119"/>
      <c r="QUO122" s="91"/>
      <c r="QUP122" s="119"/>
      <c r="QUQ122" s="91"/>
      <c r="QUR122" s="119"/>
      <c r="QUS122" s="91"/>
      <c r="QUT122" s="119"/>
      <c r="QUU122" s="91"/>
      <c r="QUV122" s="119"/>
      <c r="QUW122" s="91"/>
      <c r="QUX122" s="119"/>
      <c r="QUY122" s="91"/>
      <c r="QUZ122" s="119"/>
      <c r="QVA122" s="91"/>
      <c r="QVB122" s="119"/>
      <c r="QVC122" s="91"/>
      <c r="QVD122" s="119"/>
      <c r="QVE122" s="91"/>
      <c r="QVF122" s="119"/>
      <c r="QVG122" s="91"/>
      <c r="QVH122" s="119"/>
      <c r="QVI122" s="91"/>
      <c r="QVJ122" s="119"/>
      <c r="QVK122" s="91"/>
      <c r="QVL122" s="119"/>
      <c r="QVM122" s="91"/>
      <c r="QVN122" s="119"/>
      <c r="QVO122" s="91"/>
      <c r="QVP122" s="119"/>
      <c r="QVQ122" s="91"/>
      <c r="QVR122" s="119"/>
      <c r="QVS122" s="91"/>
      <c r="QVT122" s="119"/>
      <c r="QVU122" s="91"/>
      <c r="QVV122" s="119"/>
      <c r="QVW122" s="91"/>
      <c r="QVX122" s="119"/>
      <c r="QVY122" s="91"/>
      <c r="QVZ122" s="119"/>
      <c r="QWA122" s="91"/>
      <c r="QWB122" s="119"/>
      <c r="QWC122" s="91"/>
      <c r="QWD122" s="119"/>
      <c r="QWE122" s="91"/>
      <c r="QWF122" s="119"/>
      <c r="QWG122" s="91"/>
      <c r="QWH122" s="119"/>
      <c r="QWI122" s="91"/>
      <c r="QWJ122" s="119"/>
      <c r="QWK122" s="91"/>
      <c r="QWL122" s="119"/>
      <c r="QWM122" s="91"/>
      <c r="QWN122" s="119"/>
      <c r="QWO122" s="91"/>
      <c r="QWP122" s="119"/>
      <c r="QWQ122" s="91"/>
      <c r="QWR122" s="119"/>
      <c r="QWS122" s="91"/>
      <c r="QWT122" s="119"/>
      <c r="QWU122" s="91"/>
      <c r="QWV122" s="119"/>
      <c r="QWW122" s="91"/>
      <c r="QWX122" s="119"/>
      <c r="QWY122" s="91"/>
      <c r="QWZ122" s="119"/>
      <c r="QXA122" s="91"/>
      <c r="QXB122" s="119"/>
      <c r="QXC122" s="91"/>
      <c r="QXD122" s="119"/>
      <c r="QXE122" s="91"/>
      <c r="QXF122" s="119"/>
      <c r="QXG122" s="91"/>
      <c r="QXH122" s="119"/>
      <c r="QXI122" s="91"/>
      <c r="QXJ122" s="119"/>
      <c r="QXK122" s="91"/>
      <c r="QXL122" s="119"/>
      <c r="QXM122" s="91"/>
      <c r="QXN122" s="119"/>
      <c r="QXO122" s="91"/>
      <c r="QXP122" s="119"/>
      <c r="QXQ122" s="91"/>
      <c r="QXR122" s="119"/>
      <c r="QXS122" s="91"/>
      <c r="QXT122" s="119"/>
      <c r="QXU122" s="91"/>
      <c r="QXV122" s="119"/>
      <c r="QXW122" s="91"/>
      <c r="QXX122" s="119"/>
      <c r="QXY122" s="91"/>
      <c r="QXZ122" s="119"/>
      <c r="QYA122" s="91"/>
      <c r="QYB122" s="119"/>
      <c r="QYC122" s="91"/>
      <c r="QYD122" s="119"/>
      <c r="QYE122" s="91"/>
      <c r="QYF122" s="119"/>
      <c r="QYG122" s="91"/>
      <c r="QYH122" s="119"/>
      <c r="QYI122" s="91"/>
      <c r="QYJ122" s="119"/>
      <c r="QYK122" s="91"/>
      <c r="QYL122" s="119"/>
      <c r="QYM122" s="91"/>
      <c r="QYN122" s="119"/>
      <c r="QYO122" s="91"/>
      <c r="QYP122" s="119"/>
      <c r="QYQ122" s="91"/>
      <c r="QYR122" s="119"/>
      <c r="QYS122" s="91"/>
      <c r="QYT122" s="119"/>
      <c r="QYU122" s="91"/>
      <c r="QYV122" s="119"/>
      <c r="QYW122" s="91"/>
      <c r="QYX122" s="119"/>
      <c r="QYY122" s="91"/>
      <c r="QYZ122" s="119"/>
      <c r="QZA122" s="91"/>
      <c r="QZB122" s="119"/>
      <c r="QZC122" s="91"/>
      <c r="QZD122" s="119"/>
      <c r="QZE122" s="91"/>
      <c r="QZF122" s="119"/>
      <c r="QZG122" s="91"/>
      <c r="QZH122" s="119"/>
      <c r="QZI122" s="91"/>
      <c r="QZJ122" s="119"/>
      <c r="QZK122" s="91"/>
      <c r="QZL122" s="119"/>
      <c r="QZM122" s="91"/>
      <c r="QZN122" s="119"/>
      <c r="QZO122" s="91"/>
      <c r="QZP122" s="119"/>
      <c r="QZQ122" s="91"/>
      <c r="QZR122" s="119"/>
      <c r="QZS122" s="91"/>
      <c r="QZT122" s="119"/>
      <c r="QZU122" s="91"/>
      <c r="QZV122" s="119"/>
      <c r="QZW122" s="91"/>
      <c r="QZX122" s="119"/>
      <c r="QZY122" s="91"/>
      <c r="QZZ122" s="119"/>
      <c r="RAA122" s="91"/>
      <c r="RAB122" s="119"/>
      <c r="RAC122" s="91"/>
      <c r="RAD122" s="119"/>
      <c r="RAE122" s="91"/>
      <c r="RAF122" s="119"/>
      <c r="RAG122" s="91"/>
      <c r="RAH122" s="119"/>
      <c r="RAI122" s="91"/>
      <c r="RAJ122" s="119"/>
      <c r="RAK122" s="91"/>
      <c r="RAL122" s="119"/>
      <c r="RAM122" s="91"/>
      <c r="RAN122" s="119"/>
      <c r="RAO122" s="91"/>
      <c r="RAP122" s="119"/>
      <c r="RAQ122" s="91"/>
      <c r="RAR122" s="119"/>
      <c r="RAS122" s="91"/>
      <c r="RAT122" s="119"/>
      <c r="RAU122" s="91"/>
      <c r="RAV122" s="119"/>
      <c r="RAW122" s="91"/>
      <c r="RAX122" s="119"/>
      <c r="RAY122" s="91"/>
      <c r="RAZ122" s="119"/>
      <c r="RBA122" s="91"/>
      <c r="RBB122" s="119"/>
      <c r="RBC122" s="91"/>
      <c r="RBD122" s="119"/>
      <c r="RBE122" s="91"/>
      <c r="RBF122" s="119"/>
      <c r="RBG122" s="91"/>
      <c r="RBH122" s="119"/>
      <c r="RBI122" s="91"/>
      <c r="RBJ122" s="119"/>
      <c r="RBK122" s="91"/>
      <c r="RBL122" s="119"/>
      <c r="RBM122" s="91"/>
      <c r="RBN122" s="119"/>
      <c r="RBO122" s="91"/>
      <c r="RBP122" s="119"/>
      <c r="RBQ122" s="91"/>
      <c r="RBR122" s="119"/>
      <c r="RBS122" s="91"/>
      <c r="RBT122" s="119"/>
      <c r="RBU122" s="91"/>
      <c r="RBV122" s="119"/>
      <c r="RBW122" s="91"/>
      <c r="RBX122" s="119"/>
      <c r="RBY122" s="91"/>
      <c r="RBZ122" s="119"/>
      <c r="RCA122" s="91"/>
      <c r="RCB122" s="119"/>
      <c r="RCC122" s="91"/>
      <c r="RCD122" s="119"/>
      <c r="RCE122" s="91"/>
      <c r="RCF122" s="119"/>
      <c r="RCG122" s="91"/>
      <c r="RCH122" s="119"/>
      <c r="RCI122" s="91"/>
      <c r="RCJ122" s="119"/>
      <c r="RCK122" s="91"/>
      <c r="RCL122" s="119"/>
      <c r="RCM122" s="91"/>
      <c r="RCN122" s="119"/>
      <c r="RCO122" s="91"/>
      <c r="RCP122" s="119"/>
      <c r="RCQ122" s="91"/>
      <c r="RCR122" s="119"/>
      <c r="RCS122" s="91"/>
      <c r="RCT122" s="119"/>
      <c r="RCU122" s="91"/>
      <c r="RCV122" s="119"/>
      <c r="RCW122" s="91"/>
      <c r="RCX122" s="119"/>
      <c r="RCY122" s="91"/>
      <c r="RCZ122" s="119"/>
      <c r="RDA122" s="91"/>
      <c r="RDB122" s="119"/>
      <c r="RDC122" s="91"/>
      <c r="RDD122" s="119"/>
      <c r="RDE122" s="91"/>
      <c r="RDF122" s="119"/>
      <c r="RDG122" s="91"/>
      <c r="RDH122" s="119"/>
      <c r="RDI122" s="91"/>
      <c r="RDJ122" s="119"/>
      <c r="RDK122" s="91"/>
      <c r="RDL122" s="119"/>
      <c r="RDM122" s="91"/>
      <c r="RDN122" s="119"/>
      <c r="RDO122" s="91"/>
      <c r="RDP122" s="119"/>
      <c r="RDQ122" s="91"/>
      <c r="RDR122" s="119"/>
      <c r="RDS122" s="91"/>
      <c r="RDT122" s="119"/>
      <c r="RDU122" s="91"/>
      <c r="RDV122" s="119"/>
      <c r="RDW122" s="91"/>
      <c r="RDX122" s="119"/>
      <c r="RDY122" s="91"/>
      <c r="RDZ122" s="119"/>
      <c r="REA122" s="91"/>
      <c r="REB122" s="119"/>
      <c r="REC122" s="91"/>
      <c r="RED122" s="119"/>
      <c r="REE122" s="91"/>
      <c r="REF122" s="119"/>
      <c r="REG122" s="91"/>
      <c r="REH122" s="119"/>
      <c r="REI122" s="91"/>
      <c r="REJ122" s="119"/>
      <c r="REK122" s="91"/>
      <c r="REL122" s="119"/>
      <c r="REM122" s="91"/>
      <c r="REN122" s="119"/>
      <c r="REO122" s="91"/>
      <c r="REP122" s="119"/>
      <c r="REQ122" s="91"/>
      <c r="RER122" s="119"/>
      <c r="RES122" s="91"/>
      <c r="RET122" s="119"/>
      <c r="REU122" s="91"/>
      <c r="REV122" s="119"/>
      <c r="REW122" s="91"/>
      <c r="REX122" s="119"/>
      <c r="REY122" s="91"/>
      <c r="REZ122" s="119"/>
      <c r="RFA122" s="91"/>
      <c r="RFB122" s="119"/>
      <c r="RFC122" s="91"/>
      <c r="RFD122" s="119"/>
      <c r="RFE122" s="91"/>
      <c r="RFF122" s="119"/>
      <c r="RFG122" s="91"/>
      <c r="RFH122" s="119"/>
      <c r="RFI122" s="91"/>
      <c r="RFJ122" s="119"/>
      <c r="RFK122" s="91"/>
      <c r="RFL122" s="119"/>
      <c r="RFM122" s="91"/>
      <c r="RFN122" s="119"/>
      <c r="RFO122" s="91"/>
      <c r="RFP122" s="119"/>
      <c r="RFQ122" s="91"/>
      <c r="RFR122" s="119"/>
      <c r="RFS122" s="91"/>
      <c r="RFT122" s="119"/>
      <c r="RFU122" s="91"/>
      <c r="RFV122" s="119"/>
      <c r="RFW122" s="91"/>
      <c r="RFX122" s="119"/>
      <c r="RFY122" s="91"/>
      <c r="RFZ122" s="119"/>
      <c r="RGA122" s="91"/>
      <c r="RGB122" s="119"/>
      <c r="RGC122" s="91"/>
      <c r="RGD122" s="119"/>
      <c r="RGE122" s="91"/>
      <c r="RGF122" s="119"/>
      <c r="RGG122" s="91"/>
      <c r="RGH122" s="119"/>
      <c r="RGI122" s="91"/>
      <c r="RGJ122" s="119"/>
      <c r="RGK122" s="91"/>
      <c r="RGL122" s="119"/>
      <c r="RGM122" s="91"/>
      <c r="RGN122" s="119"/>
      <c r="RGO122" s="91"/>
      <c r="RGP122" s="119"/>
      <c r="RGQ122" s="91"/>
      <c r="RGR122" s="119"/>
      <c r="RGS122" s="91"/>
      <c r="RGT122" s="119"/>
      <c r="RGU122" s="91"/>
      <c r="RGV122" s="119"/>
      <c r="RGW122" s="91"/>
      <c r="RGX122" s="119"/>
      <c r="RGY122" s="91"/>
      <c r="RGZ122" s="119"/>
      <c r="RHA122" s="91"/>
      <c r="RHB122" s="119"/>
      <c r="RHC122" s="91"/>
      <c r="RHD122" s="119"/>
      <c r="RHE122" s="91"/>
      <c r="RHF122" s="119"/>
      <c r="RHG122" s="91"/>
      <c r="RHH122" s="119"/>
      <c r="RHI122" s="91"/>
      <c r="RHJ122" s="119"/>
      <c r="RHK122" s="91"/>
      <c r="RHL122" s="119"/>
      <c r="RHM122" s="91"/>
      <c r="RHN122" s="119"/>
      <c r="RHO122" s="91"/>
      <c r="RHP122" s="119"/>
      <c r="RHQ122" s="91"/>
      <c r="RHR122" s="119"/>
      <c r="RHS122" s="91"/>
      <c r="RHT122" s="119"/>
      <c r="RHU122" s="91"/>
      <c r="RHV122" s="119"/>
      <c r="RHW122" s="91"/>
      <c r="RHX122" s="119"/>
      <c r="RHY122" s="91"/>
      <c r="RHZ122" s="119"/>
      <c r="RIA122" s="91"/>
      <c r="RIB122" s="119"/>
      <c r="RIC122" s="91"/>
      <c r="RID122" s="119"/>
      <c r="RIE122" s="91"/>
      <c r="RIF122" s="119"/>
      <c r="RIG122" s="91"/>
      <c r="RIH122" s="119"/>
      <c r="RII122" s="91"/>
      <c r="RIJ122" s="119"/>
      <c r="RIK122" s="91"/>
      <c r="RIL122" s="119"/>
      <c r="RIM122" s="91"/>
      <c r="RIN122" s="119"/>
      <c r="RIO122" s="91"/>
      <c r="RIP122" s="119"/>
      <c r="RIQ122" s="91"/>
      <c r="RIR122" s="119"/>
      <c r="RIS122" s="91"/>
      <c r="RIT122" s="119"/>
      <c r="RIU122" s="91"/>
      <c r="RIV122" s="119"/>
      <c r="RIW122" s="91"/>
      <c r="RIX122" s="119"/>
      <c r="RIY122" s="91"/>
      <c r="RIZ122" s="119"/>
      <c r="RJA122" s="91"/>
      <c r="RJB122" s="119"/>
      <c r="RJC122" s="91"/>
      <c r="RJD122" s="119"/>
      <c r="RJE122" s="91"/>
      <c r="RJF122" s="119"/>
      <c r="RJG122" s="91"/>
      <c r="RJH122" s="119"/>
      <c r="RJI122" s="91"/>
      <c r="RJJ122" s="119"/>
      <c r="RJK122" s="91"/>
      <c r="RJL122" s="119"/>
      <c r="RJM122" s="91"/>
      <c r="RJN122" s="119"/>
      <c r="RJO122" s="91"/>
      <c r="RJP122" s="119"/>
      <c r="RJQ122" s="91"/>
      <c r="RJR122" s="119"/>
      <c r="RJS122" s="91"/>
      <c r="RJT122" s="119"/>
      <c r="RJU122" s="91"/>
      <c r="RJV122" s="119"/>
      <c r="RJW122" s="91"/>
      <c r="RJX122" s="119"/>
      <c r="RJY122" s="91"/>
      <c r="RJZ122" s="119"/>
      <c r="RKA122" s="91"/>
      <c r="RKB122" s="119"/>
      <c r="RKC122" s="91"/>
      <c r="RKD122" s="119"/>
      <c r="RKE122" s="91"/>
      <c r="RKF122" s="119"/>
      <c r="RKG122" s="91"/>
      <c r="RKH122" s="119"/>
      <c r="RKI122" s="91"/>
      <c r="RKJ122" s="119"/>
      <c r="RKK122" s="91"/>
      <c r="RKL122" s="119"/>
      <c r="RKM122" s="91"/>
      <c r="RKN122" s="119"/>
      <c r="RKO122" s="91"/>
      <c r="RKP122" s="119"/>
      <c r="RKQ122" s="91"/>
      <c r="RKR122" s="119"/>
      <c r="RKS122" s="91"/>
      <c r="RKT122" s="119"/>
      <c r="RKU122" s="91"/>
      <c r="RKV122" s="119"/>
      <c r="RKW122" s="91"/>
      <c r="RKX122" s="119"/>
      <c r="RKY122" s="91"/>
      <c r="RKZ122" s="119"/>
      <c r="RLA122" s="91"/>
      <c r="RLB122" s="119"/>
      <c r="RLC122" s="91"/>
      <c r="RLD122" s="119"/>
      <c r="RLE122" s="91"/>
      <c r="RLF122" s="119"/>
      <c r="RLG122" s="91"/>
      <c r="RLH122" s="119"/>
      <c r="RLI122" s="91"/>
      <c r="RLJ122" s="119"/>
      <c r="RLK122" s="91"/>
      <c r="RLL122" s="119"/>
      <c r="RLM122" s="91"/>
      <c r="RLN122" s="119"/>
      <c r="RLO122" s="91"/>
      <c r="RLP122" s="119"/>
      <c r="RLQ122" s="91"/>
      <c r="RLR122" s="119"/>
      <c r="RLS122" s="91"/>
      <c r="RLT122" s="119"/>
      <c r="RLU122" s="91"/>
      <c r="RLV122" s="119"/>
      <c r="RLW122" s="91"/>
      <c r="RLX122" s="119"/>
      <c r="RLY122" s="91"/>
      <c r="RLZ122" s="119"/>
      <c r="RMA122" s="91"/>
      <c r="RMB122" s="119"/>
      <c r="RMC122" s="91"/>
      <c r="RMD122" s="119"/>
      <c r="RME122" s="91"/>
      <c r="RMF122" s="119"/>
      <c r="RMG122" s="91"/>
      <c r="RMH122" s="119"/>
      <c r="RMI122" s="91"/>
      <c r="RMJ122" s="119"/>
      <c r="RMK122" s="91"/>
      <c r="RML122" s="119"/>
      <c r="RMM122" s="91"/>
      <c r="RMN122" s="119"/>
      <c r="RMO122" s="91"/>
      <c r="RMP122" s="119"/>
      <c r="RMQ122" s="91"/>
      <c r="RMR122" s="119"/>
      <c r="RMS122" s="91"/>
      <c r="RMT122" s="119"/>
      <c r="RMU122" s="91"/>
      <c r="RMV122" s="119"/>
      <c r="RMW122" s="91"/>
      <c r="RMX122" s="119"/>
      <c r="RMY122" s="91"/>
      <c r="RMZ122" s="119"/>
      <c r="RNA122" s="91"/>
      <c r="RNB122" s="119"/>
      <c r="RNC122" s="91"/>
      <c r="RND122" s="119"/>
      <c r="RNE122" s="91"/>
      <c r="RNF122" s="119"/>
      <c r="RNG122" s="91"/>
      <c r="RNH122" s="119"/>
      <c r="RNI122" s="91"/>
      <c r="RNJ122" s="119"/>
      <c r="RNK122" s="91"/>
      <c r="RNL122" s="119"/>
      <c r="RNM122" s="91"/>
      <c r="RNN122" s="119"/>
      <c r="RNO122" s="91"/>
      <c r="RNP122" s="119"/>
      <c r="RNQ122" s="91"/>
      <c r="RNR122" s="119"/>
      <c r="RNS122" s="91"/>
      <c r="RNT122" s="119"/>
      <c r="RNU122" s="91"/>
      <c r="RNV122" s="119"/>
      <c r="RNW122" s="91"/>
      <c r="RNX122" s="119"/>
      <c r="RNY122" s="91"/>
      <c r="RNZ122" s="119"/>
      <c r="ROA122" s="91"/>
      <c r="ROB122" s="119"/>
      <c r="ROC122" s="91"/>
      <c r="ROD122" s="119"/>
      <c r="ROE122" s="91"/>
      <c r="ROF122" s="119"/>
      <c r="ROG122" s="91"/>
      <c r="ROH122" s="119"/>
      <c r="ROI122" s="91"/>
      <c r="ROJ122" s="119"/>
      <c r="ROK122" s="91"/>
      <c r="ROL122" s="119"/>
      <c r="ROM122" s="91"/>
      <c r="RON122" s="119"/>
      <c r="ROO122" s="91"/>
      <c r="ROP122" s="119"/>
      <c r="ROQ122" s="91"/>
      <c r="ROR122" s="119"/>
      <c r="ROS122" s="91"/>
      <c r="ROT122" s="119"/>
      <c r="ROU122" s="91"/>
      <c r="ROV122" s="119"/>
      <c r="ROW122" s="91"/>
      <c r="ROX122" s="119"/>
      <c r="ROY122" s="91"/>
      <c r="ROZ122" s="119"/>
      <c r="RPA122" s="91"/>
      <c r="RPB122" s="119"/>
      <c r="RPC122" s="91"/>
      <c r="RPD122" s="119"/>
      <c r="RPE122" s="91"/>
      <c r="RPF122" s="119"/>
      <c r="RPG122" s="91"/>
      <c r="RPH122" s="119"/>
      <c r="RPI122" s="91"/>
      <c r="RPJ122" s="119"/>
      <c r="RPK122" s="91"/>
      <c r="RPL122" s="119"/>
      <c r="RPM122" s="91"/>
      <c r="RPN122" s="119"/>
      <c r="RPO122" s="91"/>
      <c r="RPP122" s="119"/>
      <c r="RPQ122" s="91"/>
      <c r="RPR122" s="119"/>
      <c r="RPS122" s="91"/>
      <c r="RPT122" s="119"/>
      <c r="RPU122" s="91"/>
      <c r="RPV122" s="119"/>
      <c r="RPW122" s="91"/>
      <c r="RPX122" s="119"/>
      <c r="RPY122" s="91"/>
      <c r="RPZ122" s="119"/>
      <c r="RQA122" s="91"/>
      <c r="RQB122" s="119"/>
      <c r="RQC122" s="91"/>
      <c r="RQD122" s="119"/>
      <c r="RQE122" s="91"/>
      <c r="RQF122" s="119"/>
      <c r="RQG122" s="91"/>
      <c r="RQH122" s="119"/>
      <c r="RQI122" s="91"/>
      <c r="RQJ122" s="119"/>
      <c r="RQK122" s="91"/>
      <c r="RQL122" s="119"/>
      <c r="RQM122" s="91"/>
      <c r="RQN122" s="119"/>
      <c r="RQO122" s="91"/>
      <c r="RQP122" s="119"/>
      <c r="RQQ122" s="91"/>
      <c r="RQR122" s="119"/>
      <c r="RQS122" s="91"/>
      <c r="RQT122" s="119"/>
      <c r="RQU122" s="91"/>
      <c r="RQV122" s="119"/>
      <c r="RQW122" s="91"/>
      <c r="RQX122" s="119"/>
      <c r="RQY122" s="91"/>
      <c r="RQZ122" s="119"/>
      <c r="RRA122" s="91"/>
      <c r="RRB122" s="119"/>
      <c r="RRC122" s="91"/>
      <c r="RRD122" s="119"/>
      <c r="RRE122" s="91"/>
      <c r="RRF122" s="119"/>
      <c r="RRG122" s="91"/>
      <c r="RRH122" s="119"/>
      <c r="RRI122" s="91"/>
      <c r="RRJ122" s="119"/>
      <c r="RRK122" s="91"/>
      <c r="RRL122" s="119"/>
      <c r="RRM122" s="91"/>
      <c r="RRN122" s="119"/>
      <c r="RRO122" s="91"/>
      <c r="RRP122" s="119"/>
      <c r="RRQ122" s="91"/>
      <c r="RRR122" s="119"/>
      <c r="RRS122" s="91"/>
      <c r="RRT122" s="119"/>
      <c r="RRU122" s="91"/>
      <c r="RRV122" s="119"/>
      <c r="RRW122" s="91"/>
      <c r="RRX122" s="119"/>
      <c r="RRY122" s="91"/>
      <c r="RRZ122" s="119"/>
      <c r="RSA122" s="91"/>
      <c r="RSB122" s="119"/>
      <c r="RSC122" s="91"/>
      <c r="RSD122" s="119"/>
      <c r="RSE122" s="91"/>
      <c r="RSF122" s="119"/>
      <c r="RSG122" s="91"/>
      <c r="RSH122" s="119"/>
      <c r="RSI122" s="91"/>
      <c r="RSJ122" s="119"/>
      <c r="RSK122" s="91"/>
      <c r="RSL122" s="119"/>
      <c r="RSM122" s="91"/>
      <c r="RSN122" s="119"/>
      <c r="RSO122" s="91"/>
      <c r="RSP122" s="119"/>
      <c r="RSQ122" s="91"/>
      <c r="RSR122" s="119"/>
      <c r="RSS122" s="91"/>
      <c r="RST122" s="119"/>
      <c r="RSU122" s="91"/>
      <c r="RSV122" s="119"/>
      <c r="RSW122" s="91"/>
      <c r="RSX122" s="119"/>
      <c r="RSY122" s="91"/>
      <c r="RSZ122" s="119"/>
      <c r="RTA122" s="91"/>
      <c r="RTB122" s="119"/>
      <c r="RTC122" s="91"/>
      <c r="RTD122" s="119"/>
      <c r="RTE122" s="91"/>
      <c r="RTF122" s="119"/>
      <c r="RTG122" s="91"/>
      <c r="RTH122" s="119"/>
      <c r="RTI122" s="91"/>
      <c r="RTJ122" s="119"/>
      <c r="RTK122" s="91"/>
      <c r="RTL122" s="119"/>
      <c r="RTM122" s="91"/>
      <c r="RTN122" s="119"/>
      <c r="RTO122" s="91"/>
      <c r="RTP122" s="119"/>
      <c r="RTQ122" s="91"/>
      <c r="RTR122" s="119"/>
      <c r="RTS122" s="91"/>
      <c r="RTT122" s="119"/>
      <c r="RTU122" s="91"/>
      <c r="RTV122" s="119"/>
      <c r="RTW122" s="91"/>
      <c r="RTX122" s="119"/>
      <c r="RTY122" s="91"/>
      <c r="RTZ122" s="119"/>
      <c r="RUA122" s="91"/>
      <c r="RUB122" s="119"/>
      <c r="RUC122" s="91"/>
      <c r="RUD122" s="119"/>
      <c r="RUE122" s="91"/>
      <c r="RUF122" s="119"/>
      <c r="RUG122" s="91"/>
      <c r="RUH122" s="119"/>
      <c r="RUI122" s="91"/>
      <c r="RUJ122" s="119"/>
      <c r="RUK122" s="91"/>
      <c r="RUL122" s="119"/>
      <c r="RUM122" s="91"/>
      <c r="RUN122" s="119"/>
      <c r="RUO122" s="91"/>
      <c r="RUP122" s="119"/>
      <c r="RUQ122" s="91"/>
      <c r="RUR122" s="119"/>
      <c r="RUS122" s="91"/>
      <c r="RUT122" s="119"/>
      <c r="RUU122" s="91"/>
      <c r="RUV122" s="119"/>
      <c r="RUW122" s="91"/>
      <c r="RUX122" s="119"/>
      <c r="RUY122" s="91"/>
      <c r="RUZ122" s="119"/>
      <c r="RVA122" s="91"/>
      <c r="RVB122" s="119"/>
      <c r="RVC122" s="91"/>
      <c r="RVD122" s="119"/>
      <c r="RVE122" s="91"/>
      <c r="RVF122" s="119"/>
      <c r="RVG122" s="91"/>
      <c r="RVH122" s="119"/>
      <c r="RVI122" s="91"/>
      <c r="RVJ122" s="119"/>
      <c r="RVK122" s="91"/>
      <c r="RVL122" s="119"/>
      <c r="RVM122" s="91"/>
      <c r="RVN122" s="119"/>
      <c r="RVO122" s="91"/>
      <c r="RVP122" s="119"/>
      <c r="RVQ122" s="91"/>
      <c r="RVR122" s="119"/>
      <c r="RVS122" s="91"/>
      <c r="RVT122" s="119"/>
      <c r="RVU122" s="91"/>
      <c r="RVV122" s="119"/>
      <c r="RVW122" s="91"/>
      <c r="RVX122" s="119"/>
      <c r="RVY122" s="91"/>
      <c r="RVZ122" s="119"/>
      <c r="RWA122" s="91"/>
      <c r="RWB122" s="119"/>
      <c r="RWC122" s="91"/>
      <c r="RWD122" s="119"/>
      <c r="RWE122" s="91"/>
      <c r="RWF122" s="119"/>
      <c r="RWG122" s="91"/>
      <c r="RWH122" s="119"/>
      <c r="RWI122" s="91"/>
      <c r="RWJ122" s="119"/>
      <c r="RWK122" s="91"/>
      <c r="RWL122" s="119"/>
      <c r="RWM122" s="91"/>
      <c r="RWN122" s="119"/>
      <c r="RWO122" s="91"/>
      <c r="RWP122" s="119"/>
      <c r="RWQ122" s="91"/>
      <c r="RWR122" s="119"/>
      <c r="RWS122" s="91"/>
      <c r="RWT122" s="119"/>
      <c r="RWU122" s="91"/>
      <c r="RWV122" s="119"/>
      <c r="RWW122" s="91"/>
      <c r="RWX122" s="119"/>
      <c r="RWY122" s="91"/>
      <c r="RWZ122" s="119"/>
      <c r="RXA122" s="91"/>
      <c r="RXB122" s="119"/>
      <c r="RXC122" s="91"/>
      <c r="RXD122" s="119"/>
      <c r="RXE122" s="91"/>
      <c r="RXF122" s="119"/>
      <c r="RXG122" s="91"/>
      <c r="RXH122" s="119"/>
      <c r="RXI122" s="91"/>
      <c r="RXJ122" s="119"/>
      <c r="RXK122" s="91"/>
      <c r="RXL122" s="119"/>
      <c r="RXM122" s="91"/>
      <c r="RXN122" s="119"/>
      <c r="RXO122" s="91"/>
      <c r="RXP122" s="119"/>
      <c r="RXQ122" s="91"/>
      <c r="RXR122" s="119"/>
      <c r="RXS122" s="91"/>
      <c r="RXT122" s="119"/>
      <c r="RXU122" s="91"/>
      <c r="RXV122" s="119"/>
      <c r="RXW122" s="91"/>
      <c r="RXX122" s="119"/>
      <c r="RXY122" s="91"/>
      <c r="RXZ122" s="119"/>
      <c r="RYA122" s="91"/>
      <c r="RYB122" s="119"/>
      <c r="RYC122" s="91"/>
      <c r="RYD122" s="119"/>
      <c r="RYE122" s="91"/>
      <c r="RYF122" s="119"/>
      <c r="RYG122" s="91"/>
      <c r="RYH122" s="119"/>
      <c r="RYI122" s="91"/>
      <c r="RYJ122" s="119"/>
      <c r="RYK122" s="91"/>
      <c r="RYL122" s="119"/>
      <c r="RYM122" s="91"/>
      <c r="RYN122" s="119"/>
      <c r="RYO122" s="91"/>
      <c r="RYP122" s="119"/>
      <c r="RYQ122" s="91"/>
      <c r="RYR122" s="119"/>
      <c r="RYS122" s="91"/>
      <c r="RYT122" s="119"/>
      <c r="RYU122" s="91"/>
      <c r="RYV122" s="119"/>
      <c r="RYW122" s="91"/>
      <c r="RYX122" s="119"/>
      <c r="RYY122" s="91"/>
      <c r="RYZ122" s="119"/>
      <c r="RZA122" s="91"/>
      <c r="RZB122" s="119"/>
      <c r="RZC122" s="91"/>
      <c r="RZD122" s="119"/>
      <c r="RZE122" s="91"/>
      <c r="RZF122" s="119"/>
      <c r="RZG122" s="91"/>
      <c r="RZH122" s="119"/>
      <c r="RZI122" s="91"/>
      <c r="RZJ122" s="119"/>
      <c r="RZK122" s="91"/>
      <c r="RZL122" s="119"/>
      <c r="RZM122" s="91"/>
      <c r="RZN122" s="119"/>
      <c r="RZO122" s="91"/>
      <c r="RZP122" s="119"/>
      <c r="RZQ122" s="91"/>
      <c r="RZR122" s="119"/>
      <c r="RZS122" s="91"/>
      <c r="RZT122" s="119"/>
      <c r="RZU122" s="91"/>
      <c r="RZV122" s="119"/>
      <c r="RZW122" s="91"/>
      <c r="RZX122" s="119"/>
      <c r="RZY122" s="91"/>
      <c r="RZZ122" s="119"/>
      <c r="SAA122" s="91"/>
      <c r="SAB122" s="119"/>
      <c r="SAC122" s="91"/>
      <c r="SAD122" s="119"/>
      <c r="SAE122" s="91"/>
      <c r="SAF122" s="119"/>
      <c r="SAG122" s="91"/>
      <c r="SAH122" s="119"/>
      <c r="SAI122" s="91"/>
      <c r="SAJ122" s="119"/>
      <c r="SAK122" s="91"/>
      <c r="SAL122" s="119"/>
      <c r="SAM122" s="91"/>
      <c r="SAN122" s="119"/>
      <c r="SAO122" s="91"/>
      <c r="SAP122" s="119"/>
      <c r="SAQ122" s="91"/>
      <c r="SAR122" s="119"/>
      <c r="SAS122" s="91"/>
      <c r="SAT122" s="119"/>
      <c r="SAU122" s="91"/>
      <c r="SAV122" s="119"/>
      <c r="SAW122" s="91"/>
      <c r="SAX122" s="119"/>
      <c r="SAY122" s="91"/>
      <c r="SAZ122" s="119"/>
      <c r="SBA122" s="91"/>
      <c r="SBB122" s="119"/>
      <c r="SBC122" s="91"/>
      <c r="SBD122" s="119"/>
      <c r="SBE122" s="91"/>
      <c r="SBF122" s="119"/>
      <c r="SBG122" s="91"/>
      <c r="SBH122" s="119"/>
      <c r="SBI122" s="91"/>
      <c r="SBJ122" s="119"/>
      <c r="SBK122" s="91"/>
      <c r="SBL122" s="119"/>
      <c r="SBM122" s="91"/>
      <c r="SBN122" s="119"/>
      <c r="SBO122" s="91"/>
      <c r="SBP122" s="119"/>
      <c r="SBQ122" s="91"/>
      <c r="SBR122" s="119"/>
      <c r="SBS122" s="91"/>
      <c r="SBT122" s="119"/>
      <c r="SBU122" s="91"/>
      <c r="SBV122" s="119"/>
      <c r="SBW122" s="91"/>
      <c r="SBX122" s="119"/>
      <c r="SBY122" s="91"/>
      <c r="SBZ122" s="119"/>
      <c r="SCA122" s="91"/>
      <c r="SCB122" s="119"/>
      <c r="SCC122" s="91"/>
      <c r="SCD122" s="119"/>
      <c r="SCE122" s="91"/>
      <c r="SCF122" s="119"/>
      <c r="SCG122" s="91"/>
      <c r="SCH122" s="119"/>
      <c r="SCI122" s="91"/>
      <c r="SCJ122" s="119"/>
      <c r="SCK122" s="91"/>
      <c r="SCL122" s="119"/>
      <c r="SCM122" s="91"/>
      <c r="SCN122" s="119"/>
      <c r="SCO122" s="91"/>
      <c r="SCP122" s="119"/>
      <c r="SCQ122" s="91"/>
      <c r="SCR122" s="119"/>
      <c r="SCS122" s="91"/>
      <c r="SCT122" s="119"/>
      <c r="SCU122" s="91"/>
      <c r="SCV122" s="119"/>
      <c r="SCW122" s="91"/>
      <c r="SCX122" s="119"/>
      <c r="SCY122" s="91"/>
      <c r="SCZ122" s="119"/>
      <c r="SDA122" s="91"/>
      <c r="SDB122" s="119"/>
      <c r="SDC122" s="91"/>
      <c r="SDD122" s="119"/>
      <c r="SDE122" s="91"/>
      <c r="SDF122" s="119"/>
      <c r="SDG122" s="91"/>
      <c r="SDH122" s="119"/>
      <c r="SDI122" s="91"/>
      <c r="SDJ122" s="119"/>
      <c r="SDK122" s="91"/>
      <c r="SDL122" s="119"/>
      <c r="SDM122" s="91"/>
      <c r="SDN122" s="119"/>
      <c r="SDO122" s="91"/>
      <c r="SDP122" s="119"/>
      <c r="SDQ122" s="91"/>
      <c r="SDR122" s="119"/>
      <c r="SDS122" s="91"/>
      <c r="SDT122" s="119"/>
      <c r="SDU122" s="91"/>
      <c r="SDV122" s="119"/>
      <c r="SDW122" s="91"/>
      <c r="SDX122" s="119"/>
      <c r="SDY122" s="91"/>
      <c r="SDZ122" s="119"/>
      <c r="SEA122" s="91"/>
      <c r="SEB122" s="119"/>
      <c r="SEC122" s="91"/>
      <c r="SED122" s="119"/>
      <c r="SEE122" s="91"/>
      <c r="SEF122" s="119"/>
      <c r="SEG122" s="91"/>
      <c r="SEH122" s="119"/>
      <c r="SEI122" s="91"/>
      <c r="SEJ122" s="119"/>
      <c r="SEK122" s="91"/>
      <c r="SEL122" s="119"/>
      <c r="SEM122" s="91"/>
      <c r="SEN122" s="119"/>
      <c r="SEO122" s="91"/>
      <c r="SEP122" s="119"/>
      <c r="SEQ122" s="91"/>
      <c r="SER122" s="119"/>
      <c r="SES122" s="91"/>
      <c r="SET122" s="119"/>
      <c r="SEU122" s="91"/>
      <c r="SEV122" s="119"/>
      <c r="SEW122" s="91"/>
      <c r="SEX122" s="119"/>
      <c r="SEY122" s="91"/>
      <c r="SEZ122" s="119"/>
      <c r="SFA122" s="91"/>
      <c r="SFB122" s="119"/>
      <c r="SFC122" s="91"/>
      <c r="SFD122" s="119"/>
      <c r="SFE122" s="91"/>
      <c r="SFF122" s="119"/>
      <c r="SFG122" s="91"/>
      <c r="SFH122" s="119"/>
      <c r="SFI122" s="91"/>
      <c r="SFJ122" s="119"/>
      <c r="SFK122" s="91"/>
      <c r="SFL122" s="119"/>
      <c r="SFM122" s="91"/>
      <c r="SFN122" s="119"/>
      <c r="SFO122" s="91"/>
      <c r="SFP122" s="119"/>
      <c r="SFQ122" s="91"/>
      <c r="SFR122" s="119"/>
      <c r="SFS122" s="91"/>
      <c r="SFT122" s="119"/>
      <c r="SFU122" s="91"/>
      <c r="SFV122" s="119"/>
      <c r="SFW122" s="91"/>
      <c r="SFX122" s="119"/>
      <c r="SFY122" s="91"/>
      <c r="SFZ122" s="119"/>
      <c r="SGA122" s="91"/>
      <c r="SGB122" s="119"/>
      <c r="SGC122" s="91"/>
      <c r="SGD122" s="119"/>
      <c r="SGE122" s="91"/>
      <c r="SGF122" s="119"/>
      <c r="SGG122" s="91"/>
      <c r="SGH122" s="119"/>
      <c r="SGI122" s="91"/>
      <c r="SGJ122" s="119"/>
      <c r="SGK122" s="91"/>
      <c r="SGL122" s="119"/>
      <c r="SGM122" s="91"/>
      <c r="SGN122" s="119"/>
      <c r="SGO122" s="91"/>
      <c r="SGP122" s="119"/>
      <c r="SGQ122" s="91"/>
      <c r="SGR122" s="119"/>
      <c r="SGS122" s="91"/>
      <c r="SGT122" s="119"/>
      <c r="SGU122" s="91"/>
      <c r="SGV122" s="119"/>
      <c r="SGW122" s="91"/>
      <c r="SGX122" s="119"/>
      <c r="SGY122" s="91"/>
      <c r="SGZ122" s="119"/>
      <c r="SHA122" s="91"/>
      <c r="SHB122" s="119"/>
      <c r="SHC122" s="91"/>
      <c r="SHD122" s="119"/>
      <c r="SHE122" s="91"/>
      <c r="SHF122" s="119"/>
      <c r="SHG122" s="91"/>
      <c r="SHH122" s="119"/>
      <c r="SHI122" s="91"/>
      <c r="SHJ122" s="119"/>
      <c r="SHK122" s="91"/>
      <c r="SHL122" s="119"/>
      <c r="SHM122" s="91"/>
      <c r="SHN122" s="119"/>
      <c r="SHO122" s="91"/>
      <c r="SHP122" s="119"/>
      <c r="SHQ122" s="91"/>
      <c r="SHR122" s="119"/>
      <c r="SHS122" s="91"/>
      <c r="SHT122" s="119"/>
      <c r="SHU122" s="91"/>
      <c r="SHV122" s="119"/>
      <c r="SHW122" s="91"/>
      <c r="SHX122" s="119"/>
      <c r="SHY122" s="91"/>
      <c r="SHZ122" s="119"/>
      <c r="SIA122" s="91"/>
      <c r="SIB122" s="119"/>
      <c r="SIC122" s="91"/>
      <c r="SID122" s="119"/>
      <c r="SIE122" s="91"/>
      <c r="SIF122" s="119"/>
      <c r="SIG122" s="91"/>
      <c r="SIH122" s="119"/>
      <c r="SII122" s="91"/>
      <c r="SIJ122" s="119"/>
      <c r="SIK122" s="91"/>
      <c r="SIL122" s="119"/>
      <c r="SIM122" s="91"/>
      <c r="SIN122" s="119"/>
      <c r="SIO122" s="91"/>
      <c r="SIP122" s="119"/>
      <c r="SIQ122" s="91"/>
      <c r="SIR122" s="119"/>
      <c r="SIS122" s="91"/>
      <c r="SIT122" s="119"/>
      <c r="SIU122" s="91"/>
      <c r="SIV122" s="119"/>
      <c r="SIW122" s="91"/>
      <c r="SIX122" s="119"/>
      <c r="SIY122" s="91"/>
      <c r="SIZ122" s="119"/>
      <c r="SJA122" s="91"/>
      <c r="SJB122" s="119"/>
      <c r="SJC122" s="91"/>
      <c r="SJD122" s="119"/>
      <c r="SJE122" s="91"/>
      <c r="SJF122" s="119"/>
      <c r="SJG122" s="91"/>
      <c r="SJH122" s="119"/>
      <c r="SJI122" s="91"/>
      <c r="SJJ122" s="119"/>
      <c r="SJK122" s="91"/>
      <c r="SJL122" s="119"/>
      <c r="SJM122" s="91"/>
      <c r="SJN122" s="119"/>
      <c r="SJO122" s="91"/>
      <c r="SJP122" s="119"/>
      <c r="SJQ122" s="91"/>
      <c r="SJR122" s="119"/>
      <c r="SJS122" s="91"/>
      <c r="SJT122" s="119"/>
      <c r="SJU122" s="91"/>
      <c r="SJV122" s="119"/>
      <c r="SJW122" s="91"/>
      <c r="SJX122" s="119"/>
      <c r="SJY122" s="91"/>
      <c r="SJZ122" s="119"/>
      <c r="SKA122" s="91"/>
      <c r="SKB122" s="119"/>
      <c r="SKC122" s="91"/>
      <c r="SKD122" s="119"/>
      <c r="SKE122" s="91"/>
      <c r="SKF122" s="119"/>
      <c r="SKG122" s="91"/>
      <c r="SKH122" s="119"/>
      <c r="SKI122" s="91"/>
      <c r="SKJ122" s="119"/>
      <c r="SKK122" s="91"/>
      <c r="SKL122" s="119"/>
      <c r="SKM122" s="91"/>
      <c r="SKN122" s="119"/>
      <c r="SKO122" s="91"/>
      <c r="SKP122" s="119"/>
      <c r="SKQ122" s="91"/>
      <c r="SKR122" s="119"/>
      <c r="SKS122" s="91"/>
      <c r="SKT122" s="119"/>
      <c r="SKU122" s="91"/>
      <c r="SKV122" s="119"/>
      <c r="SKW122" s="91"/>
      <c r="SKX122" s="119"/>
      <c r="SKY122" s="91"/>
      <c r="SKZ122" s="119"/>
      <c r="SLA122" s="91"/>
      <c r="SLB122" s="119"/>
      <c r="SLC122" s="91"/>
      <c r="SLD122" s="119"/>
      <c r="SLE122" s="91"/>
      <c r="SLF122" s="119"/>
      <c r="SLG122" s="91"/>
      <c r="SLH122" s="119"/>
      <c r="SLI122" s="91"/>
      <c r="SLJ122" s="119"/>
      <c r="SLK122" s="91"/>
      <c r="SLL122" s="119"/>
      <c r="SLM122" s="91"/>
      <c r="SLN122" s="119"/>
      <c r="SLO122" s="91"/>
      <c r="SLP122" s="119"/>
      <c r="SLQ122" s="91"/>
      <c r="SLR122" s="119"/>
      <c r="SLS122" s="91"/>
      <c r="SLT122" s="119"/>
      <c r="SLU122" s="91"/>
      <c r="SLV122" s="119"/>
      <c r="SLW122" s="91"/>
      <c r="SLX122" s="119"/>
      <c r="SLY122" s="91"/>
      <c r="SLZ122" s="119"/>
      <c r="SMA122" s="91"/>
      <c r="SMB122" s="119"/>
      <c r="SMC122" s="91"/>
      <c r="SMD122" s="119"/>
      <c r="SME122" s="91"/>
      <c r="SMF122" s="119"/>
      <c r="SMG122" s="91"/>
      <c r="SMH122" s="119"/>
      <c r="SMI122" s="91"/>
      <c r="SMJ122" s="119"/>
      <c r="SMK122" s="91"/>
      <c r="SML122" s="119"/>
      <c r="SMM122" s="91"/>
      <c r="SMN122" s="119"/>
      <c r="SMO122" s="91"/>
      <c r="SMP122" s="119"/>
      <c r="SMQ122" s="91"/>
      <c r="SMR122" s="119"/>
      <c r="SMS122" s="91"/>
      <c r="SMT122" s="119"/>
      <c r="SMU122" s="91"/>
      <c r="SMV122" s="119"/>
      <c r="SMW122" s="91"/>
      <c r="SMX122" s="119"/>
      <c r="SMY122" s="91"/>
      <c r="SMZ122" s="119"/>
      <c r="SNA122" s="91"/>
      <c r="SNB122" s="119"/>
      <c r="SNC122" s="91"/>
      <c r="SND122" s="119"/>
      <c r="SNE122" s="91"/>
      <c r="SNF122" s="119"/>
      <c r="SNG122" s="91"/>
      <c r="SNH122" s="119"/>
      <c r="SNI122" s="91"/>
      <c r="SNJ122" s="119"/>
      <c r="SNK122" s="91"/>
      <c r="SNL122" s="119"/>
      <c r="SNM122" s="91"/>
      <c r="SNN122" s="119"/>
      <c r="SNO122" s="91"/>
      <c r="SNP122" s="119"/>
      <c r="SNQ122" s="91"/>
      <c r="SNR122" s="119"/>
      <c r="SNS122" s="91"/>
      <c r="SNT122" s="119"/>
      <c r="SNU122" s="91"/>
      <c r="SNV122" s="119"/>
      <c r="SNW122" s="91"/>
      <c r="SNX122" s="119"/>
      <c r="SNY122" s="91"/>
      <c r="SNZ122" s="119"/>
      <c r="SOA122" s="91"/>
      <c r="SOB122" s="119"/>
      <c r="SOC122" s="91"/>
      <c r="SOD122" s="119"/>
      <c r="SOE122" s="91"/>
      <c r="SOF122" s="119"/>
      <c r="SOG122" s="91"/>
      <c r="SOH122" s="119"/>
      <c r="SOI122" s="91"/>
      <c r="SOJ122" s="119"/>
      <c r="SOK122" s="91"/>
      <c r="SOL122" s="119"/>
      <c r="SOM122" s="91"/>
      <c r="SON122" s="119"/>
      <c r="SOO122" s="91"/>
      <c r="SOP122" s="119"/>
      <c r="SOQ122" s="91"/>
      <c r="SOR122" s="119"/>
      <c r="SOS122" s="91"/>
      <c r="SOT122" s="119"/>
      <c r="SOU122" s="91"/>
      <c r="SOV122" s="119"/>
      <c r="SOW122" s="91"/>
      <c r="SOX122" s="119"/>
      <c r="SOY122" s="91"/>
      <c r="SOZ122" s="119"/>
      <c r="SPA122" s="91"/>
      <c r="SPB122" s="119"/>
      <c r="SPC122" s="91"/>
      <c r="SPD122" s="119"/>
      <c r="SPE122" s="91"/>
      <c r="SPF122" s="119"/>
      <c r="SPG122" s="91"/>
      <c r="SPH122" s="119"/>
      <c r="SPI122" s="91"/>
      <c r="SPJ122" s="119"/>
      <c r="SPK122" s="91"/>
      <c r="SPL122" s="119"/>
      <c r="SPM122" s="91"/>
      <c r="SPN122" s="119"/>
      <c r="SPO122" s="91"/>
      <c r="SPP122" s="119"/>
      <c r="SPQ122" s="91"/>
      <c r="SPR122" s="119"/>
      <c r="SPS122" s="91"/>
      <c r="SPT122" s="119"/>
      <c r="SPU122" s="91"/>
      <c r="SPV122" s="119"/>
      <c r="SPW122" s="91"/>
      <c r="SPX122" s="119"/>
      <c r="SPY122" s="91"/>
      <c r="SPZ122" s="119"/>
      <c r="SQA122" s="91"/>
      <c r="SQB122" s="119"/>
      <c r="SQC122" s="91"/>
      <c r="SQD122" s="119"/>
      <c r="SQE122" s="91"/>
      <c r="SQF122" s="119"/>
      <c r="SQG122" s="91"/>
      <c r="SQH122" s="119"/>
      <c r="SQI122" s="91"/>
      <c r="SQJ122" s="119"/>
      <c r="SQK122" s="91"/>
      <c r="SQL122" s="119"/>
      <c r="SQM122" s="91"/>
      <c r="SQN122" s="119"/>
      <c r="SQO122" s="91"/>
      <c r="SQP122" s="119"/>
      <c r="SQQ122" s="91"/>
      <c r="SQR122" s="119"/>
      <c r="SQS122" s="91"/>
      <c r="SQT122" s="119"/>
      <c r="SQU122" s="91"/>
      <c r="SQV122" s="119"/>
      <c r="SQW122" s="91"/>
      <c r="SQX122" s="119"/>
      <c r="SQY122" s="91"/>
      <c r="SQZ122" s="119"/>
      <c r="SRA122" s="91"/>
      <c r="SRB122" s="119"/>
      <c r="SRC122" s="91"/>
      <c r="SRD122" s="119"/>
      <c r="SRE122" s="91"/>
      <c r="SRF122" s="119"/>
      <c r="SRG122" s="91"/>
      <c r="SRH122" s="119"/>
      <c r="SRI122" s="91"/>
      <c r="SRJ122" s="119"/>
      <c r="SRK122" s="91"/>
      <c r="SRL122" s="119"/>
      <c r="SRM122" s="91"/>
      <c r="SRN122" s="119"/>
      <c r="SRO122" s="91"/>
      <c r="SRP122" s="119"/>
      <c r="SRQ122" s="91"/>
      <c r="SRR122" s="119"/>
      <c r="SRS122" s="91"/>
      <c r="SRT122" s="119"/>
      <c r="SRU122" s="91"/>
      <c r="SRV122" s="119"/>
      <c r="SRW122" s="91"/>
      <c r="SRX122" s="119"/>
      <c r="SRY122" s="91"/>
      <c r="SRZ122" s="119"/>
      <c r="SSA122" s="91"/>
      <c r="SSB122" s="119"/>
      <c r="SSC122" s="91"/>
      <c r="SSD122" s="119"/>
      <c r="SSE122" s="91"/>
      <c r="SSF122" s="119"/>
      <c r="SSG122" s="91"/>
      <c r="SSH122" s="119"/>
      <c r="SSI122" s="91"/>
      <c r="SSJ122" s="119"/>
      <c r="SSK122" s="91"/>
      <c r="SSL122" s="119"/>
      <c r="SSM122" s="91"/>
      <c r="SSN122" s="119"/>
      <c r="SSO122" s="91"/>
      <c r="SSP122" s="119"/>
      <c r="SSQ122" s="91"/>
      <c r="SSR122" s="119"/>
      <c r="SSS122" s="91"/>
      <c r="SST122" s="119"/>
      <c r="SSU122" s="91"/>
      <c r="SSV122" s="119"/>
      <c r="SSW122" s="91"/>
      <c r="SSX122" s="119"/>
      <c r="SSY122" s="91"/>
      <c r="SSZ122" s="119"/>
      <c r="STA122" s="91"/>
      <c r="STB122" s="119"/>
      <c r="STC122" s="91"/>
      <c r="STD122" s="119"/>
      <c r="STE122" s="91"/>
      <c r="STF122" s="119"/>
      <c r="STG122" s="91"/>
      <c r="STH122" s="119"/>
      <c r="STI122" s="91"/>
      <c r="STJ122" s="119"/>
      <c r="STK122" s="91"/>
      <c r="STL122" s="119"/>
      <c r="STM122" s="91"/>
      <c r="STN122" s="119"/>
      <c r="STO122" s="91"/>
      <c r="STP122" s="119"/>
      <c r="STQ122" s="91"/>
      <c r="STR122" s="119"/>
      <c r="STS122" s="91"/>
      <c r="STT122" s="119"/>
      <c r="STU122" s="91"/>
      <c r="STV122" s="119"/>
      <c r="STW122" s="91"/>
      <c r="STX122" s="119"/>
      <c r="STY122" s="91"/>
      <c r="STZ122" s="119"/>
      <c r="SUA122" s="91"/>
      <c r="SUB122" s="119"/>
      <c r="SUC122" s="91"/>
      <c r="SUD122" s="119"/>
      <c r="SUE122" s="91"/>
      <c r="SUF122" s="119"/>
      <c r="SUG122" s="91"/>
      <c r="SUH122" s="119"/>
      <c r="SUI122" s="91"/>
      <c r="SUJ122" s="119"/>
      <c r="SUK122" s="91"/>
      <c r="SUL122" s="119"/>
      <c r="SUM122" s="91"/>
      <c r="SUN122" s="119"/>
      <c r="SUO122" s="91"/>
      <c r="SUP122" s="119"/>
      <c r="SUQ122" s="91"/>
      <c r="SUR122" s="119"/>
      <c r="SUS122" s="91"/>
      <c r="SUT122" s="119"/>
      <c r="SUU122" s="91"/>
      <c r="SUV122" s="119"/>
      <c r="SUW122" s="91"/>
      <c r="SUX122" s="119"/>
      <c r="SUY122" s="91"/>
      <c r="SUZ122" s="119"/>
      <c r="SVA122" s="91"/>
      <c r="SVB122" s="119"/>
      <c r="SVC122" s="91"/>
      <c r="SVD122" s="119"/>
      <c r="SVE122" s="91"/>
      <c r="SVF122" s="119"/>
      <c r="SVG122" s="91"/>
      <c r="SVH122" s="119"/>
      <c r="SVI122" s="91"/>
      <c r="SVJ122" s="119"/>
      <c r="SVK122" s="91"/>
      <c r="SVL122" s="119"/>
      <c r="SVM122" s="91"/>
      <c r="SVN122" s="119"/>
      <c r="SVO122" s="91"/>
      <c r="SVP122" s="119"/>
      <c r="SVQ122" s="91"/>
      <c r="SVR122" s="119"/>
      <c r="SVS122" s="91"/>
      <c r="SVT122" s="119"/>
      <c r="SVU122" s="91"/>
      <c r="SVV122" s="119"/>
      <c r="SVW122" s="91"/>
      <c r="SVX122" s="119"/>
      <c r="SVY122" s="91"/>
      <c r="SVZ122" s="119"/>
      <c r="SWA122" s="91"/>
      <c r="SWB122" s="119"/>
      <c r="SWC122" s="91"/>
      <c r="SWD122" s="119"/>
      <c r="SWE122" s="91"/>
      <c r="SWF122" s="119"/>
      <c r="SWG122" s="91"/>
      <c r="SWH122" s="119"/>
      <c r="SWI122" s="91"/>
      <c r="SWJ122" s="119"/>
      <c r="SWK122" s="91"/>
      <c r="SWL122" s="119"/>
      <c r="SWM122" s="91"/>
      <c r="SWN122" s="119"/>
      <c r="SWO122" s="91"/>
      <c r="SWP122" s="119"/>
      <c r="SWQ122" s="91"/>
      <c r="SWR122" s="119"/>
      <c r="SWS122" s="91"/>
      <c r="SWT122" s="119"/>
      <c r="SWU122" s="91"/>
      <c r="SWV122" s="119"/>
      <c r="SWW122" s="91"/>
      <c r="SWX122" s="119"/>
      <c r="SWY122" s="91"/>
      <c r="SWZ122" s="119"/>
      <c r="SXA122" s="91"/>
      <c r="SXB122" s="119"/>
      <c r="SXC122" s="91"/>
      <c r="SXD122" s="119"/>
      <c r="SXE122" s="91"/>
      <c r="SXF122" s="119"/>
      <c r="SXG122" s="91"/>
      <c r="SXH122" s="119"/>
      <c r="SXI122" s="91"/>
      <c r="SXJ122" s="119"/>
      <c r="SXK122" s="91"/>
      <c r="SXL122" s="119"/>
      <c r="SXM122" s="91"/>
      <c r="SXN122" s="119"/>
      <c r="SXO122" s="91"/>
      <c r="SXP122" s="119"/>
      <c r="SXQ122" s="91"/>
      <c r="SXR122" s="119"/>
      <c r="SXS122" s="91"/>
      <c r="SXT122" s="119"/>
      <c r="SXU122" s="91"/>
      <c r="SXV122" s="119"/>
      <c r="SXW122" s="91"/>
      <c r="SXX122" s="119"/>
      <c r="SXY122" s="91"/>
      <c r="SXZ122" s="119"/>
      <c r="SYA122" s="91"/>
      <c r="SYB122" s="119"/>
      <c r="SYC122" s="91"/>
      <c r="SYD122" s="119"/>
      <c r="SYE122" s="91"/>
      <c r="SYF122" s="119"/>
      <c r="SYG122" s="91"/>
      <c r="SYH122" s="119"/>
      <c r="SYI122" s="91"/>
      <c r="SYJ122" s="119"/>
      <c r="SYK122" s="91"/>
      <c r="SYL122" s="119"/>
      <c r="SYM122" s="91"/>
      <c r="SYN122" s="119"/>
      <c r="SYO122" s="91"/>
      <c r="SYP122" s="119"/>
      <c r="SYQ122" s="91"/>
      <c r="SYR122" s="119"/>
      <c r="SYS122" s="91"/>
      <c r="SYT122" s="119"/>
      <c r="SYU122" s="91"/>
      <c r="SYV122" s="119"/>
      <c r="SYW122" s="91"/>
      <c r="SYX122" s="119"/>
      <c r="SYY122" s="91"/>
      <c r="SYZ122" s="119"/>
      <c r="SZA122" s="91"/>
      <c r="SZB122" s="119"/>
      <c r="SZC122" s="91"/>
      <c r="SZD122" s="119"/>
      <c r="SZE122" s="91"/>
      <c r="SZF122" s="119"/>
      <c r="SZG122" s="91"/>
      <c r="SZH122" s="119"/>
      <c r="SZI122" s="91"/>
      <c r="SZJ122" s="119"/>
      <c r="SZK122" s="91"/>
      <c r="SZL122" s="119"/>
      <c r="SZM122" s="91"/>
      <c r="SZN122" s="119"/>
      <c r="SZO122" s="91"/>
      <c r="SZP122" s="119"/>
      <c r="SZQ122" s="91"/>
      <c r="SZR122" s="119"/>
      <c r="SZS122" s="91"/>
      <c r="SZT122" s="119"/>
      <c r="SZU122" s="91"/>
      <c r="SZV122" s="119"/>
      <c r="SZW122" s="91"/>
      <c r="SZX122" s="119"/>
      <c r="SZY122" s="91"/>
      <c r="SZZ122" s="119"/>
      <c r="TAA122" s="91"/>
      <c r="TAB122" s="119"/>
      <c r="TAC122" s="91"/>
      <c r="TAD122" s="119"/>
      <c r="TAE122" s="91"/>
      <c r="TAF122" s="119"/>
      <c r="TAG122" s="91"/>
      <c r="TAH122" s="119"/>
      <c r="TAI122" s="91"/>
      <c r="TAJ122" s="119"/>
      <c r="TAK122" s="91"/>
      <c r="TAL122" s="119"/>
      <c r="TAM122" s="91"/>
      <c r="TAN122" s="119"/>
      <c r="TAO122" s="91"/>
      <c r="TAP122" s="119"/>
      <c r="TAQ122" s="91"/>
      <c r="TAR122" s="119"/>
      <c r="TAS122" s="91"/>
      <c r="TAT122" s="119"/>
      <c r="TAU122" s="91"/>
      <c r="TAV122" s="119"/>
      <c r="TAW122" s="91"/>
      <c r="TAX122" s="119"/>
      <c r="TAY122" s="91"/>
      <c r="TAZ122" s="119"/>
      <c r="TBA122" s="91"/>
      <c r="TBB122" s="119"/>
      <c r="TBC122" s="91"/>
      <c r="TBD122" s="119"/>
      <c r="TBE122" s="91"/>
      <c r="TBF122" s="119"/>
      <c r="TBG122" s="91"/>
      <c r="TBH122" s="119"/>
      <c r="TBI122" s="91"/>
      <c r="TBJ122" s="119"/>
      <c r="TBK122" s="91"/>
      <c r="TBL122" s="119"/>
      <c r="TBM122" s="91"/>
      <c r="TBN122" s="119"/>
      <c r="TBO122" s="91"/>
      <c r="TBP122" s="119"/>
      <c r="TBQ122" s="91"/>
      <c r="TBR122" s="119"/>
      <c r="TBS122" s="91"/>
      <c r="TBT122" s="119"/>
      <c r="TBU122" s="91"/>
      <c r="TBV122" s="119"/>
      <c r="TBW122" s="91"/>
      <c r="TBX122" s="119"/>
      <c r="TBY122" s="91"/>
      <c r="TBZ122" s="119"/>
      <c r="TCA122" s="91"/>
      <c r="TCB122" s="119"/>
      <c r="TCC122" s="91"/>
      <c r="TCD122" s="119"/>
      <c r="TCE122" s="91"/>
      <c r="TCF122" s="119"/>
      <c r="TCG122" s="91"/>
      <c r="TCH122" s="119"/>
      <c r="TCI122" s="91"/>
      <c r="TCJ122" s="119"/>
      <c r="TCK122" s="91"/>
      <c r="TCL122" s="119"/>
      <c r="TCM122" s="91"/>
      <c r="TCN122" s="119"/>
      <c r="TCO122" s="91"/>
      <c r="TCP122" s="119"/>
      <c r="TCQ122" s="91"/>
      <c r="TCR122" s="119"/>
      <c r="TCS122" s="91"/>
      <c r="TCT122" s="119"/>
      <c r="TCU122" s="91"/>
      <c r="TCV122" s="119"/>
      <c r="TCW122" s="91"/>
      <c r="TCX122" s="119"/>
      <c r="TCY122" s="91"/>
      <c r="TCZ122" s="119"/>
      <c r="TDA122" s="91"/>
      <c r="TDB122" s="119"/>
      <c r="TDC122" s="91"/>
      <c r="TDD122" s="119"/>
      <c r="TDE122" s="91"/>
      <c r="TDF122" s="119"/>
      <c r="TDG122" s="91"/>
      <c r="TDH122" s="119"/>
      <c r="TDI122" s="91"/>
      <c r="TDJ122" s="119"/>
      <c r="TDK122" s="91"/>
      <c r="TDL122" s="119"/>
      <c r="TDM122" s="91"/>
      <c r="TDN122" s="119"/>
      <c r="TDO122" s="91"/>
      <c r="TDP122" s="119"/>
      <c r="TDQ122" s="91"/>
      <c r="TDR122" s="119"/>
      <c r="TDS122" s="91"/>
      <c r="TDT122" s="119"/>
      <c r="TDU122" s="91"/>
      <c r="TDV122" s="119"/>
      <c r="TDW122" s="91"/>
      <c r="TDX122" s="119"/>
      <c r="TDY122" s="91"/>
      <c r="TDZ122" s="119"/>
      <c r="TEA122" s="91"/>
      <c r="TEB122" s="119"/>
      <c r="TEC122" s="91"/>
      <c r="TED122" s="119"/>
      <c r="TEE122" s="91"/>
      <c r="TEF122" s="119"/>
      <c r="TEG122" s="91"/>
      <c r="TEH122" s="119"/>
      <c r="TEI122" s="91"/>
      <c r="TEJ122" s="119"/>
      <c r="TEK122" s="91"/>
      <c r="TEL122" s="119"/>
      <c r="TEM122" s="91"/>
      <c r="TEN122" s="119"/>
      <c r="TEO122" s="91"/>
      <c r="TEP122" s="119"/>
      <c r="TEQ122" s="91"/>
      <c r="TER122" s="119"/>
      <c r="TES122" s="91"/>
      <c r="TET122" s="119"/>
      <c r="TEU122" s="91"/>
      <c r="TEV122" s="119"/>
      <c r="TEW122" s="91"/>
      <c r="TEX122" s="119"/>
      <c r="TEY122" s="91"/>
      <c r="TEZ122" s="119"/>
      <c r="TFA122" s="91"/>
      <c r="TFB122" s="119"/>
      <c r="TFC122" s="91"/>
      <c r="TFD122" s="119"/>
      <c r="TFE122" s="91"/>
      <c r="TFF122" s="119"/>
      <c r="TFG122" s="91"/>
      <c r="TFH122" s="119"/>
      <c r="TFI122" s="91"/>
      <c r="TFJ122" s="119"/>
      <c r="TFK122" s="91"/>
      <c r="TFL122" s="119"/>
      <c r="TFM122" s="91"/>
      <c r="TFN122" s="119"/>
      <c r="TFO122" s="91"/>
      <c r="TFP122" s="119"/>
      <c r="TFQ122" s="91"/>
      <c r="TFR122" s="119"/>
      <c r="TFS122" s="91"/>
      <c r="TFT122" s="119"/>
      <c r="TFU122" s="91"/>
      <c r="TFV122" s="119"/>
      <c r="TFW122" s="91"/>
      <c r="TFX122" s="119"/>
      <c r="TFY122" s="91"/>
      <c r="TFZ122" s="119"/>
      <c r="TGA122" s="91"/>
      <c r="TGB122" s="119"/>
      <c r="TGC122" s="91"/>
      <c r="TGD122" s="119"/>
      <c r="TGE122" s="91"/>
      <c r="TGF122" s="119"/>
      <c r="TGG122" s="91"/>
      <c r="TGH122" s="119"/>
      <c r="TGI122" s="91"/>
      <c r="TGJ122" s="119"/>
      <c r="TGK122" s="91"/>
      <c r="TGL122" s="119"/>
      <c r="TGM122" s="91"/>
      <c r="TGN122" s="119"/>
      <c r="TGO122" s="91"/>
      <c r="TGP122" s="119"/>
      <c r="TGQ122" s="91"/>
      <c r="TGR122" s="119"/>
      <c r="TGS122" s="91"/>
      <c r="TGT122" s="119"/>
      <c r="TGU122" s="91"/>
      <c r="TGV122" s="119"/>
      <c r="TGW122" s="91"/>
      <c r="TGX122" s="119"/>
      <c r="TGY122" s="91"/>
      <c r="TGZ122" s="119"/>
      <c r="THA122" s="91"/>
      <c r="THB122" s="119"/>
      <c r="THC122" s="91"/>
      <c r="THD122" s="119"/>
      <c r="THE122" s="91"/>
      <c r="THF122" s="119"/>
      <c r="THG122" s="91"/>
      <c r="THH122" s="119"/>
      <c r="THI122" s="91"/>
      <c r="THJ122" s="119"/>
      <c r="THK122" s="91"/>
      <c r="THL122" s="119"/>
      <c r="THM122" s="91"/>
      <c r="THN122" s="119"/>
      <c r="THO122" s="91"/>
      <c r="THP122" s="119"/>
      <c r="THQ122" s="91"/>
      <c r="THR122" s="119"/>
      <c r="THS122" s="91"/>
      <c r="THT122" s="119"/>
      <c r="THU122" s="91"/>
      <c r="THV122" s="119"/>
      <c r="THW122" s="91"/>
      <c r="THX122" s="119"/>
      <c r="THY122" s="91"/>
      <c r="THZ122" s="119"/>
      <c r="TIA122" s="91"/>
      <c r="TIB122" s="119"/>
      <c r="TIC122" s="91"/>
      <c r="TID122" s="119"/>
      <c r="TIE122" s="91"/>
      <c r="TIF122" s="119"/>
      <c r="TIG122" s="91"/>
      <c r="TIH122" s="119"/>
      <c r="TII122" s="91"/>
      <c r="TIJ122" s="119"/>
      <c r="TIK122" s="91"/>
      <c r="TIL122" s="119"/>
      <c r="TIM122" s="91"/>
      <c r="TIN122" s="119"/>
      <c r="TIO122" s="91"/>
      <c r="TIP122" s="119"/>
      <c r="TIQ122" s="91"/>
      <c r="TIR122" s="119"/>
      <c r="TIS122" s="91"/>
      <c r="TIT122" s="119"/>
      <c r="TIU122" s="91"/>
      <c r="TIV122" s="119"/>
      <c r="TIW122" s="91"/>
      <c r="TIX122" s="119"/>
      <c r="TIY122" s="91"/>
      <c r="TIZ122" s="119"/>
      <c r="TJA122" s="91"/>
      <c r="TJB122" s="119"/>
      <c r="TJC122" s="91"/>
      <c r="TJD122" s="119"/>
      <c r="TJE122" s="91"/>
      <c r="TJF122" s="119"/>
      <c r="TJG122" s="91"/>
      <c r="TJH122" s="119"/>
      <c r="TJI122" s="91"/>
      <c r="TJJ122" s="119"/>
      <c r="TJK122" s="91"/>
      <c r="TJL122" s="119"/>
      <c r="TJM122" s="91"/>
      <c r="TJN122" s="119"/>
      <c r="TJO122" s="91"/>
      <c r="TJP122" s="119"/>
      <c r="TJQ122" s="91"/>
      <c r="TJR122" s="119"/>
      <c r="TJS122" s="91"/>
      <c r="TJT122" s="119"/>
      <c r="TJU122" s="91"/>
      <c r="TJV122" s="119"/>
      <c r="TJW122" s="91"/>
      <c r="TJX122" s="119"/>
      <c r="TJY122" s="91"/>
      <c r="TJZ122" s="119"/>
      <c r="TKA122" s="91"/>
      <c r="TKB122" s="119"/>
      <c r="TKC122" s="91"/>
      <c r="TKD122" s="119"/>
      <c r="TKE122" s="91"/>
      <c r="TKF122" s="119"/>
      <c r="TKG122" s="91"/>
      <c r="TKH122" s="119"/>
      <c r="TKI122" s="91"/>
      <c r="TKJ122" s="119"/>
      <c r="TKK122" s="91"/>
      <c r="TKL122" s="119"/>
      <c r="TKM122" s="91"/>
      <c r="TKN122" s="119"/>
      <c r="TKO122" s="91"/>
      <c r="TKP122" s="119"/>
      <c r="TKQ122" s="91"/>
      <c r="TKR122" s="119"/>
      <c r="TKS122" s="91"/>
      <c r="TKT122" s="119"/>
      <c r="TKU122" s="91"/>
      <c r="TKV122" s="119"/>
      <c r="TKW122" s="91"/>
      <c r="TKX122" s="119"/>
      <c r="TKY122" s="91"/>
      <c r="TKZ122" s="119"/>
      <c r="TLA122" s="91"/>
      <c r="TLB122" s="119"/>
      <c r="TLC122" s="91"/>
      <c r="TLD122" s="119"/>
      <c r="TLE122" s="91"/>
      <c r="TLF122" s="119"/>
      <c r="TLG122" s="91"/>
      <c r="TLH122" s="119"/>
      <c r="TLI122" s="91"/>
      <c r="TLJ122" s="119"/>
      <c r="TLK122" s="91"/>
      <c r="TLL122" s="119"/>
      <c r="TLM122" s="91"/>
      <c r="TLN122" s="119"/>
      <c r="TLO122" s="91"/>
      <c r="TLP122" s="119"/>
      <c r="TLQ122" s="91"/>
      <c r="TLR122" s="119"/>
      <c r="TLS122" s="91"/>
      <c r="TLT122" s="119"/>
      <c r="TLU122" s="91"/>
      <c r="TLV122" s="119"/>
      <c r="TLW122" s="91"/>
      <c r="TLX122" s="119"/>
      <c r="TLY122" s="91"/>
      <c r="TLZ122" s="119"/>
      <c r="TMA122" s="91"/>
      <c r="TMB122" s="119"/>
      <c r="TMC122" s="91"/>
      <c r="TMD122" s="119"/>
      <c r="TME122" s="91"/>
      <c r="TMF122" s="119"/>
      <c r="TMG122" s="91"/>
      <c r="TMH122" s="119"/>
      <c r="TMI122" s="91"/>
      <c r="TMJ122" s="119"/>
      <c r="TMK122" s="91"/>
      <c r="TML122" s="119"/>
      <c r="TMM122" s="91"/>
      <c r="TMN122" s="119"/>
      <c r="TMO122" s="91"/>
      <c r="TMP122" s="119"/>
      <c r="TMQ122" s="91"/>
      <c r="TMR122" s="119"/>
      <c r="TMS122" s="91"/>
      <c r="TMT122" s="119"/>
      <c r="TMU122" s="91"/>
      <c r="TMV122" s="119"/>
      <c r="TMW122" s="91"/>
      <c r="TMX122" s="119"/>
      <c r="TMY122" s="91"/>
      <c r="TMZ122" s="119"/>
      <c r="TNA122" s="91"/>
      <c r="TNB122" s="119"/>
      <c r="TNC122" s="91"/>
      <c r="TND122" s="119"/>
      <c r="TNE122" s="91"/>
      <c r="TNF122" s="119"/>
      <c r="TNG122" s="91"/>
      <c r="TNH122" s="119"/>
      <c r="TNI122" s="91"/>
      <c r="TNJ122" s="119"/>
      <c r="TNK122" s="91"/>
      <c r="TNL122" s="119"/>
      <c r="TNM122" s="91"/>
      <c r="TNN122" s="119"/>
      <c r="TNO122" s="91"/>
      <c r="TNP122" s="119"/>
      <c r="TNQ122" s="91"/>
      <c r="TNR122" s="119"/>
      <c r="TNS122" s="91"/>
      <c r="TNT122" s="119"/>
      <c r="TNU122" s="91"/>
      <c r="TNV122" s="119"/>
      <c r="TNW122" s="91"/>
      <c r="TNX122" s="119"/>
      <c r="TNY122" s="91"/>
      <c r="TNZ122" s="119"/>
      <c r="TOA122" s="91"/>
      <c r="TOB122" s="119"/>
      <c r="TOC122" s="91"/>
      <c r="TOD122" s="119"/>
      <c r="TOE122" s="91"/>
      <c r="TOF122" s="119"/>
      <c r="TOG122" s="91"/>
      <c r="TOH122" s="119"/>
      <c r="TOI122" s="91"/>
      <c r="TOJ122" s="119"/>
      <c r="TOK122" s="91"/>
      <c r="TOL122" s="119"/>
      <c r="TOM122" s="91"/>
      <c r="TON122" s="119"/>
      <c r="TOO122" s="91"/>
      <c r="TOP122" s="119"/>
      <c r="TOQ122" s="91"/>
      <c r="TOR122" s="119"/>
      <c r="TOS122" s="91"/>
      <c r="TOT122" s="119"/>
      <c r="TOU122" s="91"/>
      <c r="TOV122" s="119"/>
      <c r="TOW122" s="91"/>
      <c r="TOX122" s="119"/>
      <c r="TOY122" s="91"/>
      <c r="TOZ122" s="119"/>
      <c r="TPA122" s="91"/>
      <c r="TPB122" s="119"/>
      <c r="TPC122" s="91"/>
      <c r="TPD122" s="119"/>
      <c r="TPE122" s="91"/>
      <c r="TPF122" s="119"/>
      <c r="TPG122" s="91"/>
      <c r="TPH122" s="119"/>
      <c r="TPI122" s="91"/>
      <c r="TPJ122" s="119"/>
      <c r="TPK122" s="91"/>
      <c r="TPL122" s="119"/>
      <c r="TPM122" s="91"/>
      <c r="TPN122" s="119"/>
      <c r="TPO122" s="91"/>
      <c r="TPP122" s="119"/>
      <c r="TPQ122" s="91"/>
      <c r="TPR122" s="119"/>
      <c r="TPS122" s="91"/>
      <c r="TPT122" s="119"/>
      <c r="TPU122" s="91"/>
      <c r="TPV122" s="119"/>
      <c r="TPW122" s="91"/>
      <c r="TPX122" s="119"/>
      <c r="TPY122" s="91"/>
      <c r="TPZ122" s="119"/>
      <c r="TQA122" s="91"/>
      <c r="TQB122" s="119"/>
      <c r="TQC122" s="91"/>
      <c r="TQD122" s="119"/>
      <c r="TQE122" s="91"/>
      <c r="TQF122" s="119"/>
      <c r="TQG122" s="91"/>
      <c r="TQH122" s="119"/>
      <c r="TQI122" s="91"/>
      <c r="TQJ122" s="119"/>
      <c r="TQK122" s="91"/>
      <c r="TQL122" s="119"/>
      <c r="TQM122" s="91"/>
      <c r="TQN122" s="119"/>
      <c r="TQO122" s="91"/>
      <c r="TQP122" s="119"/>
      <c r="TQQ122" s="91"/>
      <c r="TQR122" s="119"/>
      <c r="TQS122" s="91"/>
      <c r="TQT122" s="119"/>
      <c r="TQU122" s="91"/>
      <c r="TQV122" s="119"/>
      <c r="TQW122" s="91"/>
      <c r="TQX122" s="119"/>
      <c r="TQY122" s="91"/>
      <c r="TQZ122" s="119"/>
      <c r="TRA122" s="91"/>
      <c r="TRB122" s="119"/>
      <c r="TRC122" s="91"/>
      <c r="TRD122" s="119"/>
      <c r="TRE122" s="91"/>
      <c r="TRF122" s="119"/>
      <c r="TRG122" s="91"/>
      <c r="TRH122" s="119"/>
      <c r="TRI122" s="91"/>
      <c r="TRJ122" s="119"/>
      <c r="TRK122" s="91"/>
      <c r="TRL122" s="119"/>
      <c r="TRM122" s="91"/>
      <c r="TRN122" s="119"/>
      <c r="TRO122" s="91"/>
      <c r="TRP122" s="119"/>
      <c r="TRQ122" s="91"/>
      <c r="TRR122" s="119"/>
      <c r="TRS122" s="91"/>
      <c r="TRT122" s="119"/>
      <c r="TRU122" s="91"/>
      <c r="TRV122" s="119"/>
      <c r="TRW122" s="91"/>
      <c r="TRX122" s="119"/>
      <c r="TRY122" s="91"/>
      <c r="TRZ122" s="119"/>
      <c r="TSA122" s="91"/>
      <c r="TSB122" s="119"/>
      <c r="TSC122" s="91"/>
      <c r="TSD122" s="119"/>
      <c r="TSE122" s="91"/>
      <c r="TSF122" s="119"/>
      <c r="TSG122" s="91"/>
      <c r="TSH122" s="119"/>
      <c r="TSI122" s="91"/>
      <c r="TSJ122" s="119"/>
      <c r="TSK122" s="91"/>
      <c r="TSL122" s="119"/>
      <c r="TSM122" s="91"/>
      <c r="TSN122" s="119"/>
      <c r="TSO122" s="91"/>
      <c r="TSP122" s="119"/>
      <c r="TSQ122" s="91"/>
      <c r="TSR122" s="119"/>
      <c r="TSS122" s="91"/>
      <c r="TST122" s="119"/>
      <c r="TSU122" s="91"/>
      <c r="TSV122" s="119"/>
      <c r="TSW122" s="91"/>
      <c r="TSX122" s="119"/>
      <c r="TSY122" s="91"/>
      <c r="TSZ122" s="119"/>
      <c r="TTA122" s="91"/>
      <c r="TTB122" s="119"/>
      <c r="TTC122" s="91"/>
      <c r="TTD122" s="119"/>
      <c r="TTE122" s="91"/>
      <c r="TTF122" s="119"/>
      <c r="TTG122" s="91"/>
      <c r="TTH122" s="119"/>
      <c r="TTI122" s="91"/>
      <c r="TTJ122" s="119"/>
      <c r="TTK122" s="91"/>
      <c r="TTL122" s="119"/>
      <c r="TTM122" s="91"/>
      <c r="TTN122" s="119"/>
      <c r="TTO122" s="91"/>
      <c r="TTP122" s="119"/>
      <c r="TTQ122" s="91"/>
      <c r="TTR122" s="119"/>
      <c r="TTS122" s="91"/>
      <c r="TTT122" s="119"/>
      <c r="TTU122" s="91"/>
      <c r="TTV122" s="119"/>
      <c r="TTW122" s="91"/>
      <c r="TTX122" s="119"/>
      <c r="TTY122" s="91"/>
      <c r="TTZ122" s="119"/>
      <c r="TUA122" s="91"/>
      <c r="TUB122" s="119"/>
      <c r="TUC122" s="91"/>
      <c r="TUD122" s="119"/>
      <c r="TUE122" s="91"/>
      <c r="TUF122" s="119"/>
      <c r="TUG122" s="91"/>
      <c r="TUH122" s="119"/>
      <c r="TUI122" s="91"/>
      <c r="TUJ122" s="119"/>
      <c r="TUK122" s="91"/>
      <c r="TUL122" s="119"/>
      <c r="TUM122" s="91"/>
      <c r="TUN122" s="119"/>
      <c r="TUO122" s="91"/>
      <c r="TUP122" s="119"/>
      <c r="TUQ122" s="91"/>
      <c r="TUR122" s="119"/>
      <c r="TUS122" s="91"/>
      <c r="TUT122" s="119"/>
      <c r="TUU122" s="91"/>
      <c r="TUV122" s="119"/>
      <c r="TUW122" s="91"/>
      <c r="TUX122" s="119"/>
      <c r="TUY122" s="91"/>
      <c r="TUZ122" s="119"/>
      <c r="TVA122" s="91"/>
      <c r="TVB122" s="119"/>
      <c r="TVC122" s="91"/>
      <c r="TVD122" s="119"/>
      <c r="TVE122" s="91"/>
      <c r="TVF122" s="119"/>
      <c r="TVG122" s="91"/>
      <c r="TVH122" s="119"/>
      <c r="TVI122" s="91"/>
      <c r="TVJ122" s="119"/>
      <c r="TVK122" s="91"/>
      <c r="TVL122" s="119"/>
      <c r="TVM122" s="91"/>
      <c r="TVN122" s="119"/>
      <c r="TVO122" s="91"/>
      <c r="TVP122" s="119"/>
      <c r="TVQ122" s="91"/>
      <c r="TVR122" s="119"/>
      <c r="TVS122" s="91"/>
      <c r="TVT122" s="119"/>
      <c r="TVU122" s="91"/>
      <c r="TVV122" s="119"/>
      <c r="TVW122" s="91"/>
      <c r="TVX122" s="119"/>
      <c r="TVY122" s="91"/>
      <c r="TVZ122" s="119"/>
      <c r="TWA122" s="91"/>
      <c r="TWB122" s="119"/>
      <c r="TWC122" s="91"/>
      <c r="TWD122" s="119"/>
      <c r="TWE122" s="91"/>
      <c r="TWF122" s="119"/>
      <c r="TWG122" s="91"/>
      <c r="TWH122" s="119"/>
      <c r="TWI122" s="91"/>
      <c r="TWJ122" s="119"/>
      <c r="TWK122" s="91"/>
      <c r="TWL122" s="119"/>
      <c r="TWM122" s="91"/>
      <c r="TWN122" s="119"/>
      <c r="TWO122" s="91"/>
      <c r="TWP122" s="119"/>
      <c r="TWQ122" s="91"/>
      <c r="TWR122" s="119"/>
      <c r="TWS122" s="91"/>
      <c r="TWT122" s="119"/>
      <c r="TWU122" s="91"/>
      <c r="TWV122" s="119"/>
      <c r="TWW122" s="91"/>
      <c r="TWX122" s="119"/>
      <c r="TWY122" s="91"/>
      <c r="TWZ122" s="119"/>
      <c r="TXA122" s="91"/>
      <c r="TXB122" s="119"/>
      <c r="TXC122" s="91"/>
      <c r="TXD122" s="119"/>
      <c r="TXE122" s="91"/>
      <c r="TXF122" s="119"/>
      <c r="TXG122" s="91"/>
      <c r="TXH122" s="119"/>
      <c r="TXI122" s="91"/>
      <c r="TXJ122" s="119"/>
      <c r="TXK122" s="91"/>
      <c r="TXL122" s="119"/>
      <c r="TXM122" s="91"/>
      <c r="TXN122" s="119"/>
      <c r="TXO122" s="91"/>
      <c r="TXP122" s="119"/>
      <c r="TXQ122" s="91"/>
      <c r="TXR122" s="119"/>
      <c r="TXS122" s="91"/>
      <c r="TXT122" s="119"/>
      <c r="TXU122" s="91"/>
      <c r="TXV122" s="119"/>
      <c r="TXW122" s="91"/>
      <c r="TXX122" s="119"/>
      <c r="TXY122" s="91"/>
      <c r="TXZ122" s="119"/>
      <c r="TYA122" s="91"/>
      <c r="TYB122" s="119"/>
      <c r="TYC122" s="91"/>
      <c r="TYD122" s="119"/>
      <c r="TYE122" s="91"/>
      <c r="TYF122" s="119"/>
      <c r="TYG122" s="91"/>
      <c r="TYH122" s="119"/>
      <c r="TYI122" s="91"/>
      <c r="TYJ122" s="119"/>
      <c r="TYK122" s="91"/>
      <c r="TYL122" s="119"/>
      <c r="TYM122" s="91"/>
      <c r="TYN122" s="119"/>
      <c r="TYO122" s="91"/>
      <c r="TYP122" s="119"/>
      <c r="TYQ122" s="91"/>
      <c r="TYR122" s="119"/>
      <c r="TYS122" s="91"/>
      <c r="TYT122" s="119"/>
      <c r="TYU122" s="91"/>
      <c r="TYV122" s="119"/>
      <c r="TYW122" s="91"/>
      <c r="TYX122" s="119"/>
      <c r="TYY122" s="91"/>
      <c r="TYZ122" s="119"/>
      <c r="TZA122" s="91"/>
      <c r="TZB122" s="119"/>
      <c r="TZC122" s="91"/>
      <c r="TZD122" s="119"/>
      <c r="TZE122" s="91"/>
      <c r="TZF122" s="119"/>
      <c r="TZG122" s="91"/>
      <c r="TZH122" s="119"/>
      <c r="TZI122" s="91"/>
      <c r="TZJ122" s="119"/>
      <c r="TZK122" s="91"/>
      <c r="TZL122" s="119"/>
      <c r="TZM122" s="91"/>
      <c r="TZN122" s="119"/>
      <c r="TZO122" s="91"/>
      <c r="TZP122" s="119"/>
      <c r="TZQ122" s="91"/>
      <c r="TZR122" s="119"/>
      <c r="TZS122" s="91"/>
      <c r="TZT122" s="119"/>
      <c r="TZU122" s="91"/>
      <c r="TZV122" s="119"/>
      <c r="TZW122" s="91"/>
      <c r="TZX122" s="119"/>
      <c r="TZY122" s="91"/>
      <c r="TZZ122" s="119"/>
      <c r="UAA122" s="91"/>
      <c r="UAB122" s="119"/>
      <c r="UAC122" s="91"/>
      <c r="UAD122" s="119"/>
      <c r="UAE122" s="91"/>
      <c r="UAF122" s="119"/>
      <c r="UAG122" s="91"/>
      <c r="UAH122" s="119"/>
      <c r="UAI122" s="91"/>
      <c r="UAJ122" s="119"/>
      <c r="UAK122" s="91"/>
      <c r="UAL122" s="119"/>
      <c r="UAM122" s="91"/>
      <c r="UAN122" s="119"/>
      <c r="UAO122" s="91"/>
      <c r="UAP122" s="119"/>
      <c r="UAQ122" s="91"/>
      <c r="UAR122" s="119"/>
      <c r="UAS122" s="91"/>
      <c r="UAT122" s="119"/>
      <c r="UAU122" s="91"/>
      <c r="UAV122" s="119"/>
      <c r="UAW122" s="91"/>
      <c r="UAX122" s="119"/>
      <c r="UAY122" s="91"/>
      <c r="UAZ122" s="119"/>
      <c r="UBA122" s="91"/>
      <c r="UBB122" s="119"/>
      <c r="UBC122" s="91"/>
      <c r="UBD122" s="119"/>
      <c r="UBE122" s="91"/>
      <c r="UBF122" s="119"/>
      <c r="UBG122" s="91"/>
      <c r="UBH122" s="119"/>
      <c r="UBI122" s="91"/>
      <c r="UBJ122" s="119"/>
      <c r="UBK122" s="91"/>
      <c r="UBL122" s="119"/>
      <c r="UBM122" s="91"/>
      <c r="UBN122" s="119"/>
      <c r="UBO122" s="91"/>
      <c r="UBP122" s="119"/>
      <c r="UBQ122" s="91"/>
      <c r="UBR122" s="119"/>
      <c r="UBS122" s="91"/>
      <c r="UBT122" s="119"/>
      <c r="UBU122" s="91"/>
      <c r="UBV122" s="119"/>
      <c r="UBW122" s="91"/>
      <c r="UBX122" s="119"/>
      <c r="UBY122" s="91"/>
      <c r="UBZ122" s="119"/>
      <c r="UCA122" s="91"/>
      <c r="UCB122" s="119"/>
      <c r="UCC122" s="91"/>
      <c r="UCD122" s="119"/>
      <c r="UCE122" s="91"/>
      <c r="UCF122" s="119"/>
      <c r="UCG122" s="91"/>
      <c r="UCH122" s="119"/>
      <c r="UCI122" s="91"/>
      <c r="UCJ122" s="119"/>
      <c r="UCK122" s="91"/>
      <c r="UCL122" s="119"/>
      <c r="UCM122" s="91"/>
      <c r="UCN122" s="119"/>
      <c r="UCO122" s="91"/>
      <c r="UCP122" s="119"/>
      <c r="UCQ122" s="91"/>
      <c r="UCR122" s="119"/>
      <c r="UCS122" s="91"/>
      <c r="UCT122" s="119"/>
      <c r="UCU122" s="91"/>
      <c r="UCV122" s="119"/>
      <c r="UCW122" s="91"/>
      <c r="UCX122" s="119"/>
      <c r="UCY122" s="91"/>
      <c r="UCZ122" s="119"/>
      <c r="UDA122" s="91"/>
      <c r="UDB122" s="119"/>
      <c r="UDC122" s="91"/>
      <c r="UDD122" s="119"/>
      <c r="UDE122" s="91"/>
      <c r="UDF122" s="119"/>
      <c r="UDG122" s="91"/>
      <c r="UDH122" s="119"/>
      <c r="UDI122" s="91"/>
      <c r="UDJ122" s="119"/>
      <c r="UDK122" s="91"/>
      <c r="UDL122" s="119"/>
      <c r="UDM122" s="91"/>
      <c r="UDN122" s="119"/>
      <c r="UDO122" s="91"/>
      <c r="UDP122" s="119"/>
      <c r="UDQ122" s="91"/>
      <c r="UDR122" s="119"/>
      <c r="UDS122" s="91"/>
      <c r="UDT122" s="119"/>
      <c r="UDU122" s="91"/>
      <c r="UDV122" s="119"/>
      <c r="UDW122" s="91"/>
      <c r="UDX122" s="119"/>
      <c r="UDY122" s="91"/>
      <c r="UDZ122" s="119"/>
      <c r="UEA122" s="91"/>
      <c r="UEB122" s="119"/>
      <c r="UEC122" s="91"/>
      <c r="UED122" s="119"/>
      <c r="UEE122" s="91"/>
      <c r="UEF122" s="119"/>
      <c r="UEG122" s="91"/>
      <c r="UEH122" s="119"/>
      <c r="UEI122" s="91"/>
      <c r="UEJ122" s="119"/>
      <c r="UEK122" s="91"/>
      <c r="UEL122" s="119"/>
      <c r="UEM122" s="91"/>
      <c r="UEN122" s="119"/>
      <c r="UEO122" s="91"/>
      <c r="UEP122" s="119"/>
      <c r="UEQ122" s="91"/>
      <c r="UER122" s="119"/>
      <c r="UES122" s="91"/>
      <c r="UET122" s="119"/>
      <c r="UEU122" s="91"/>
      <c r="UEV122" s="119"/>
      <c r="UEW122" s="91"/>
      <c r="UEX122" s="119"/>
      <c r="UEY122" s="91"/>
      <c r="UEZ122" s="119"/>
      <c r="UFA122" s="91"/>
      <c r="UFB122" s="119"/>
      <c r="UFC122" s="91"/>
      <c r="UFD122" s="119"/>
      <c r="UFE122" s="91"/>
      <c r="UFF122" s="119"/>
      <c r="UFG122" s="91"/>
      <c r="UFH122" s="119"/>
      <c r="UFI122" s="91"/>
      <c r="UFJ122" s="119"/>
      <c r="UFK122" s="91"/>
      <c r="UFL122" s="119"/>
      <c r="UFM122" s="91"/>
      <c r="UFN122" s="119"/>
      <c r="UFO122" s="91"/>
      <c r="UFP122" s="119"/>
      <c r="UFQ122" s="91"/>
      <c r="UFR122" s="119"/>
      <c r="UFS122" s="91"/>
      <c r="UFT122" s="119"/>
      <c r="UFU122" s="91"/>
      <c r="UFV122" s="119"/>
      <c r="UFW122" s="91"/>
      <c r="UFX122" s="119"/>
      <c r="UFY122" s="91"/>
      <c r="UFZ122" s="119"/>
      <c r="UGA122" s="91"/>
      <c r="UGB122" s="119"/>
      <c r="UGC122" s="91"/>
      <c r="UGD122" s="119"/>
      <c r="UGE122" s="91"/>
      <c r="UGF122" s="119"/>
      <c r="UGG122" s="91"/>
      <c r="UGH122" s="119"/>
      <c r="UGI122" s="91"/>
      <c r="UGJ122" s="119"/>
      <c r="UGK122" s="91"/>
      <c r="UGL122" s="119"/>
      <c r="UGM122" s="91"/>
      <c r="UGN122" s="119"/>
      <c r="UGO122" s="91"/>
      <c r="UGP122" s="119"/>
      <c r="UGQ122" s="91"/>
      <c r="UGR122" s="119"/>
      <c r="UGS122" s="91"/>
      <c r="UGT122" s="119"/>
      <c r="UGU122" s="91"/>
      <c r="UGV122" s="119"/>
      <c r="UGW122" s="91"/>
      <c r="UGX122" s="119"/>
      <c r="UGY122" s="91"/>
      <c r="UGZ122" s="119"/>
      <c r="UHA122" s="91"/>
      <c r="UHB122" s="119"/>
      <c r="UHC122" s="91"/>
      <c r="UHD122" s="119"/>
      <c r="UHE122" s="91"/>
      <c r="UHF122" s="119"/>
      <c r="UHG122" s="91"/>
      <c r="UHH122" s="119"/>
      <c r="UHI122" s="91"/>
      <c r="UHJ122" s="119"/>
      <c r="UHK122" s="91"/>
      <c r="UHL122" s="119"/>
      <c r="UHM122" s="91"/>
      <c r="UHN122" s="119"/>
      <c r="UHO122" s="91"/>
      <c r="UHP122" s="119"/>
      <c r="UHQ122" s="91"/>
      <c r="UHR122" s="119"/>
      <c r="UHS122" s="91"/>
      <c r="UHT122" s="119"/>
      <c r="UHU122" s="91"/>
      <c r="UHV122" s="119"/>
      <c r="UHW122" s="91"/>
      <c r="UHX122" s="119"/>
      <c r="UHY122" s="91"/>
      <c r="UHZ122" s="119"/>
      <c r="UIA122" s="91"/>
      <c r="UIB122" s="119"/>
      <c r="UIC122" s="91"/>
      <c r="UID122" s="119"/>
      <c r="UIE122" s="91"/>
      <c r="UIF122" s="119"/>
      <c r="UIG122" s="91"/>
      <c r="UIH122" s="119"/>
      <c r="UII122" s="91"/>
      <c r="UIJ122" s="119"/>
      <c r="UIK122" s="91"/>
      <c r="UIL122" s="119"/>
      <c r="UIM122" s="91"/>
      <c r="UIN122" s="119"/>
      <c r="UIO122" s="91"/>
      <c r="UIP122" s="119"/>
      <c r="UIQ122" s="91"/>
      <c r="UIR122" s="119"/>
      <c r="UIS122" s="91"/>
      <c r="UIT122" s="119"/>
      <c r="UIU122" s="91"/>
      <c r="UIV122" s="119"/>
      <c r="UIW122" s="91"/>
      <c r="UIX122" s="119"/>
      <c r="UIY122" s="91"/>
      <c r="UIZ122" s="119"/>
      <c r="UJA122" s="91"/>
      <c r="UJB122" s="119"/>
      <c r="UJC122" s="91"/>
      <c r="UJD122" s="119"/>
      <c r="UJE122" s="91"/>
      <c r="UJF122" s="119"/>
      <c r="UJG122" s="91"/>
      <c r="UJH122" s="119"/>
      <c r="UJI122" s="91"/>
      <c r="UJJ122" s="119"/>
      <c r="UJK122" s="91"/>
      <c r="UJL122" s="119"/>
      <c r="UJM122" s="91"/>
      <c r="UJN122" s="119"/>
      <c r="UJO122" s="91"/>
      <c r="UJP122" s="119"/>
      <c r="UJQ122" s="91"/>
      <c r="UJR122" s="119"/>
      <c r="UJS122" s="91"/>
      <c r="UJT122" s="119"/>
      <c r="UJU122" s="91"/>
      <c r="UJV122" s="119"/>
      <c r="UJW122" s="91"/>
      <c r="UJX122" s="119"/>
      <c r="UJY122" s="91"/>
      <c r="UJZ122" s="119"/>
      <c r="UKA122" s="91"/>
      <c r="UKB122" s="119"/>
      <c r="UKC122" s="91"/>
      <c r="UKD122" s="119"/>
      <c r="UKE122" s="91"/>
      <c r="UKF122" s="119"/>
      <c r="UKG122" s="91"/>
      <c r="UKH122" s="119"/>
      <c r="UKI122" s="91"/>
      <c r="UKJ122" s="119"/>
      <c r="UKK122" s="91"/>
      <c r="UKL122" s="119"/>
      <c r="UKM122" s="91"/>
      <c r="UKN122" s="119"/>
      <c r="UKO122" s="91"/>
      <c r="UKP122" s="119"/>
      <c r="UKQ122" s="91"/>
      <c r="UKR122" s="119"/>
      <c r="UKS122" s="91"/>
      <c r="UKT122" s="119"/>
      <c r="UKU122" s="91"/>
      <c r="UKV122" s="119"/>
      <c r="UKW122" s="91"/>
      <c r="UKX122" s="119"/>
      <c r="UKY122" s="91"/>
      <c r="UKZ122" s="119"/>
      <c r="ULA122" s="91"/>
      <c r="ULB122" s="119"/>
      <c r="ULC122" s="91"/>
      <c r="ULD122" s="119"/>
      <c r="ULE122" s="91"/>
      <c r="ULF122" s="119"/>
      <c r="ULG122" s="91"/>
      <c r="ULH122" s="119"/>
      <c r="ULI122" s="91"/>
      <c r="ULJ122" s="119"/>
      <c r="ULK122" s="91"/>
      <c r="ULL122" s="119"/>
      <c r="ULM122" s="91"/>
      <c r="ULN122" s="119"/>
      <c r="ULO122" s="91"/>
      <c r="ULP122" s="119"/>
      <c r="ULQ122" s="91"/>
      <c r="ULR122" s="119"/>
      <c r="ULS122" s="91"/>
      <c r="ULT122" s="119"/>
      <c r="ULU122" s="91"/>
      <c r="ULV122" s="119"/>
      <c r="ULW122" s="91"/>
      <c r="ULX122" s="119"/>
      <c r="ULY122" s="91"/>
      <c r="ULZ122" s="119"/>
      <c r="UMA122" s="91"/>
      <c r="UMB122" s="119"/>
      <c r="UMC122" s="91"/>
      <c r="UMD122" s="119"/>
      <c r="UME122" s="91"/>
      <c r="UMF122" s="119"/>
      <c r="UMG122" s="91"/>
      <c r="UMH122" s="119"/>
      <c r="UMI122" s="91"/>
      <c r="UMJ122" s="119"/>
      <c r="UMK122" s="91"/>
      <c r="UML122" s="119"/>
      <c r="UMM122" s="91"/>
      <c r="UMN122" s="119"/>
      <c r="UMO122" s="91"/>
      <c r="UMP122" s="119"/>
      <c r="UMQ122" s="91"/>
      <c r="UMR122" s="119"/>
      <c r="UMS122" s="91"/>
      <c r="UMT122" s="119"/>
      <c r="UMU122" s="91"/>
      <c r="UMV122" s="119"/>
      <c r="UMW122" s="91"/>
      <c r="UMX122" s="119"/>
      <c r="UMY122" s="91"/>
      <c r="UMZ122" s="119"/>
      <c r="UNA122" s="91"/>
      <c r="UNB122" s="119"/>
      <c r="UNC122" s="91"/>
      <c r="UND122" s="119"/>
      <c r="UNE122" s="91"/>
      <c r="UNF122" s="119"/>
      <c r="UNG122" s="91"/>
      <c r="UNH122" s="119"/>
      <c r="UNI122" s="91"/>
      <c r="UNJ122" s="119"/>
      <c r="UNK122" s="91"/>
      <c r="UNL122" s="119"/>
      <c r="UNM122" s="91"/>
      <c r="UNN122" s="119"/>
      <c r="UNO122" s="91"/>
      <c r="UNP122" s="119"/>
      <c r="UNQ122" s="91"/>
      <c r="UNR122" s="119"/>
      <c r="UNS122" s="91"/>
      <c r="UNT122" s="119"/>
      <c r="UNU122" s="91"/>
      <c r="UNV122" s="119"/>
      <c r="UNW122" s="91"/>
      <c r="UNX122" s="119"/>
      <c r="UNY122" s="91"/>
      <c r="UNZ122" s="119"/>
      <c r="UOA122" s="91"/>
      <c r="UOB122" s="119"/>
      <c r="UOC122" s="91"/>
      <c r="UOD122" s="119"/>
      <c r="UOE122" s="91"/>
      <c r="UOF122" s="119"/>
      <c r="UOG122" s="91"/>
      <c r="UOH122" s="119"/>
      <c r="UOI122" s="91"/>
      <c r="UOJ122" s="119"/>
      <c r="UOK122" s="91"/>
      <c r="UOL122" s="119"/>
      <c r="UOM122" s="91"/>
      <c r="UON122" s="119"/>
      <c r="UOO122" s="91"/>
      <c r="UOP122" s="119"/>
      <c r="UOQ122" s="91"/>
      <c r="UOR122" s="119"/>
      <c r="UOS122" s="91"/>
      <c r="UOT122" s="119"/>
      <c r="UOU122" s="91"/>
      <c r="UOV122" s="119"/>
      <c r="UOW122" s="91"/>
      <c r="UOX122" s="119"/>
      <c r="UOY122" s="91"/>
      <c r="UOZ122" s="119"/>
      <c r="UPA122" s="91"/>
      <c r="UPB122" s="119"/>
      <c r="UPC122" s="91"/>
      <c r="UPD122" s="119"/>
      <c r="UPE122" s="91"/>
      <c r="UPF122" s="119"/>
      <c r="UPG122" s="91"/>
      <c r="UPH122" s="119"/>
      <c r="UPI122" s="91"/>
      <c r="UPJ122" s="119"/>
      <c r="UPK122" s="91"/>
      <c r="UPL122" s="119"/>
      <c r="UPM122" s="91"/>
      <c r="UPN122" s="119"/>
      <c r="UPO122" s="91"/>
      <c r="UPP122" s="119"/>
      <c r="UPQ122" s="91"/>
      <c r="UPR122" s="119"/>
      <c r="UPS122" s="91"/>
      <c r="UPT122" s="119"/>
      <c r="UPU122" s="91"/>
      <c r="UPV122" s="119"/>
      <c r="UPW122" s="91"/>
      <c r="UPX122" s="119"/>
      <c r="UPY122" s="91"/>
      <c r="UPZ122" s="119"/>
      <c r="UQA122" s="91"/>
      <c r="UQB122" s="119"/>
      <c r="UQC122" s="91"/>
      <c r="UQD122" s="119"/>
      <c r="UQE122" s="91"/>
      <c r="UQF122" s="119"/>
      <c r="UQG122" s="91"/>
      <c r="UQH122" s="119"/>
      <c r="UQI122" s="91"/>
      <c r="UQJ122" s="119"/>
      <c r="UQK122" s="91"/>
      <c r="UQL122" s="119"/>
      <c r="UQM122" s="91"/>
      <c r="UQN122" s="119"/>
      <c r="UQO122" s="91"/>
      <c r="UQP122" s="119"/>
      <c r="UQQ122" s="91"/>
      <c r="UQR122" s="119"/>
      <c r="UQS122" s="91"/>
      <c r="UQT122" s="119"/>
      <c r="UQU122" s="91"/>
      <c r="UQV122" s="119"/>
      <c r="UQW122" s="91"/>
      <c r="UQX122" s="119"/>
      <c r="UQY122" s="91"/>
      <c r="UQZ122" s="119"/>
      <c r="URA122" s="91"/>
      <c r="URB122" s="119"/>
      <c r="URC122" s="91"/>
      <c r="URD122" s="119"/>
      <c r="URE122" s="91"/>
      <c r="URF122" s="119"/>
      <c r="URG122" s="91"/>
      <c r="URH122" s="119"/>
      <c r="URI122" s="91"/>
      <c r="URJ122" s="119"/>
      <c r="URK122" s="91"/>
      <c r="URL122" s="119"/>
      <c r="URM122" s="91"/>
      <c r="URN122" s="119"/>
      <c r="URO122" s="91"/>
      <c r="URP122" s="119"/>
      <c r="URQ122" s="91"/>
      <c r="URR122" s="119"/>
      <c r="URS122" s="91"/>
      <c r="URT122" s="119"/>
      <c r="URU122" s="91"/>
      <c r="URV122" s="119"/>
      <c r="URW122" s="91"/>
      <c r="URX122" s="119"/>
      <c r="URY122" s="91"/>
      <c r="URZ122" s="119"/>
      <c r="USA122" s="91"/>
      <c r="USB122" s="119"/>
      <c r="USC122" s="91"/>
      <c r="USD122" s="119"/>
      <c r="USE122" s="91"/>
      <c r="USF122" s="119"/>
      <c r="USG122" s="91"/>
      <c r="USH122" s="119"/>
      <c r="USI122" s="91"/>
      <c r="USJ122" s="119"/>
      <c r="USK122" s="91"/>
      <c r="USL122" s="119"/>
      <c r="USM122" s="91"/>
      <c r="USN122" s="119"/>
      <c r="USO122" s="91"/>
      <c r="USP122" s="119"/>
      <c r="USQ122" s="91"/>
      <c r="USR122" s="119"/>
      <c r="USS122" s="91"/>
      <c r="UST122" s="119"/>
      <c r="USU122" s="91"/>
      <c r="USV122" s="119"/>
      <c r="USW122" s="91"/>
      <c r="USX122" s="119"/>
      <c r="USY122" s="91"/>
      <c r="USZ122" s="119"/>
      <c r="UTA122" s="91"/>
      <c r="UTB122" s="119"/>
      <c r="UTC122" s="91"/>
      <c r="UTD122" s="119"/>
      <c r="UTE122" s="91"/>
      <c r="UTF122" s="119"/>
      <c r="UTG122" s="91"/>
      <c r="UTH122" s="119"/>
      <c r="UTI122" s="91"/>
      <c r="UTJ122" s="119"/>
      <c r="UTK122" s="91"/>
      <c r="UTL122" s="119"/>
      <c r="UTM122" s="91"/>
      <c r="UTN122" s="119"/>
      <c r="UTO122" s="91"/>
      <c r="UTP122" s="119"/>
      <c r="UTQ122" s="91"/>
      <c r="UTR122" s="119"/>
      <c r="UTS122" s="91"/>
      <c r="UTT122" s="119"/>
      <c r="UTU122" s="91"/>
      <c r="UTV122" s="119"/>
      <c r="UTW122" s="91"/>
      <c r="UTX122" s="119"/>
      <c r="UTY122" s="91"/>
      <c r="UTZ122" s="119"/>
      <c r="UUA122" s="91"/>
      <c r="UUB122" s="119"/>
      <c r="UUC122" s="91"/>
      <c r="UUD122" s="119"/>
      <c r="UUE122" s="91"/>
      <c r="UUF122" s="119"/>
      <c r="UUG122" s="91"/>
      <c r="UUH122" s="119"/>
      <c r="UUI122" s="91"/>
      <c r="UUJ122" s="119"/>
      <c r="UUK122" s="91"/>
      <c r="UUL122" s="119"/>
      <c r="UUM122" s="91"/>
      <c r="UUN122" s="119"/>
      <c r="UUO122" s="91"/>
      <c r="UUP122" s="119"/>
      <c r="UUQ122" s="91"/>
      <c r="UUR122" s="119"/>
      <c r="UUS122" s="91"/>
      <c r="UUT122" s="119"/>
      <c r="UUU122" s="91"/>
      <c r="UUV122" s="119"/>
      <c r="UUW122" s="91"/>
      <c r="UUX122" s="119"/>
      <c r="UUY122" s="91"/>
      <c r="UUZ122" s="119"/>
      <c r="UVA122" s="91"/>
      <c r="UVB122" s="119"/>
      <c r="UVC122" s="91"/>
      <c r="UVD122" s="119"/>
      <c r="UVE122" s="91"/>
      <c r="UVF122" s="119"/>
      <c r="UVG122" s="91"/>
      <c r="UVH122" s="119"/>
      <c r="UVI122" s="91"/>
      <c r="UVJ122" s="119"/>
      <c r="UVK122" s="91"/>
      <c r="UVL122" s="119"/>
      <c r="UVM122" s="91"/>
      <c r="UVN122" s="119"/>
      <c r="UVO122" s="91"/>
      <c r="UVP122" s="119"/>
      <c r="UVQ122" s="91"/>
      <c r="UVR122" s="119"/>
      <c r="UVS122" s="91"/>
      <c r="UVT122" s="119"/>
      <c r="UVU122" s="91"/>
      <c r="UVV122" s="119"/>
      <c r="UVW122" s="91"/>
      <c r="UVX122" s="119"/>
      <c r="UVY122" s="91"/>
      <c r="UVZ122" s="119"/>
      <c r="UWA122" s="91"/>
      <c r="UWB122" s="119"/>
      <c r="UWC122" s="91"/>
      <c r="UWD122" s="119"/>
      <c r="UWE122" s="91"/>
      <c r="UWF122" s="119"/>
      <c r="UWG122" s="91"/>
      <c r="UWH122" s="119"/>
      <c r="UWI122" s="91"/>
      <c r="UWJ122" s="119"/>
      <c r="UWK122" s="91"/>
      <c r="UWL122" s="119"/>
      <c r="UWM122" s="91"/>
      <c r="UWN122" s="119"/>
      <c r="UWO122" s="91"/>
      <c r="UWP122" s="119"/>
      <c r="UWQ122" s="91"/>
      <c r="UWR122" s="119"/>
      <c r="UWS122" s="91"/>
      <c r="UWT122" s="119"/>
      <c r="UWU122" s="91"/>
      <c r="UWV122" s="119"/>
      <c r="UWW122" s="91"/>
      <c r="UWX122" s="119"/>
      <c r="UWY122" s="91"/>
      <c r="UWZ122" s="119"/>
      <c r="UXA122" s="91"/>
      <c r="UXB122" s="119"/>
      <c r="UXC122" s="91"/>
      <c r="UXD122" s="119"/>
      <c r="UXE122" s="91"/>
      <c r="UXF122" s="119"/>
      <c r="UXG122" s="91"/>
      <c r="UXH122" s="119"/>
      <c r="UXI122" s="91"/>
      <c r="UXJ122" s="119"/>
      <c r="UXK122" s="91"/>
      <c r="UXL122" s="119"/>
      <c r="UXM122" s="91"/>
      <c r="UXN122" s="119"/>
      <c r="UXO122" s="91"/>
      <c r="UXP122" s="119"/>
      <c r="UXQ122" s="91"/>
      <c r="UXR122" s="119"/>
      <c r="UXS122" s="91"/>
      <c r="UXT122" s="119"/>
      <c r="UXU122" s="91"/>
      <c r="UXV122" s="119"/>
      <c r="UXW122" s="91"/>
      <c r="UXX122" s="119"/>
      <c r="UXY122" s="91"/>
      <c r="UXZ122" s="119"/>
      <c r="UYA122" s="91"/>
      <c r="UYB122" s="119"/>
      <c r="UYC122" s="91"/>
      <c r="UYD122" s="119"/>
      <c r="UYE122" s="91"/>
      <c r="UYF122" s="119"/>
      <c r="UYG122" s="91"/>
      <c r="UYH122" s="119"/>
      <c r="UYI122" s="91"/>
      <c r="UYJ122" s="119"/>
      <c r="UYK122" s="91"/>
      <c r="UYL122" s="119"/>
      <c r="UYM122" s="91"/>
      <c r="UYN122" s="119"/>
      <c r="UYO122" s="91"/>
      <c r="UYP122" s="119"/>
      <c r="UYQ122" s="91"/>
      <c r="UYR122" s="119"/>
      <c r="UYS122" s="91"/>
      <c r="UYT122" s="119"/>
      <c r="UYU122" s="91"/>
      <c r="UYV122" s="119"/>
      <c r="UYW122" s="91"/>
      <c r="UYX122" s="119"/>
      <c r="UYY122" s="91"/>
      <c r="UYZ122" s="119"/>
      <c r="UZA122" s="91"/>
      <c r="UZB122" s="119"/>
      <c r="UZC122" s="91"/>
      <c r="UZD122" s="119"/>
      <c r="UZE122" s="91"/>
      <c r="UZF122" s="119"/>
      <c r="UZG122" s="91"/>
      <c r="UZH122" s="119"/>
      <c r="UZI122" s="91"/>
      <c r="UZJ122" s="119"/>
      <c r="UZK122" s="91"/>
      <c r="UZL122" s="119"/>
      <c r="UZM122" s="91"/>
      <c r="UZN122" s="119"/>
      <c r="UZO122" s="91"/>
      <c r="UZP122" s="119"/>
      <c r="UZQ122" s="91"/>
      <c r="UZR122" s="119"/>
      <c r="UZS122" s="91"/>
      <c r="UZT122" s="119"/>
      <c r="UZU122" s="91"/>
      <c r="UZV122" s="119"/>
      <c r="UZW122" s="91"/>
      <c r="UZX122" s="119"/>
      <c r="UZY122" s="91"/>
      <c r="UZZ122" s="119"/>
      <c r="VAA122" s="91"/>
      <c r="VAB122" s="119"/>
      <c r="VAC122" s="91"/>
      <c r="VAD122" s="119"/>
      <c r="VAE122" s="91"/>
      <c r="VAF122" s="119"/>
      <c r="VAG122" s="91"/>
      <c r="VAH122" s="119"/>
      <c r="VAI122" s="91"/>
      <c r="VAJ122" s="119"/>
      <c r="VAK122" s="91"/>
      <c r="VAL122" s="119"/>
      <c r="VAM122" s="91"/>
      <c r="VAN122" s="119"/>
      <c r="VAO122" s="91"/>
      <c r="VAP122" s="119"/>
      <c r="VAQ122" s="91"/>
      <c r="VAR122" s="119"/>
      <c r="VAS122" s="91"/>
      <c r="VAT122" s="119"/>
      <c r="VAU122" s="91"/>
      <c r="VAV122" s="119"/>
      <c r="VAW122" s="91"/>
      <c r="VAX122" s="119"/>
      <c r="VAY122" s="91"/>
      <c r="VAZ122" s="119"/>
      <c r="VBA122" s="91"/>
      <c r="VBB122" s="119"/>
      <c r="VBC122" s="91"/>
      <c r="VBD122" s="119"/>
      <c r="VBE122" s="91"/>
      <c r="VBF122" s="119"/>
      <c r="VBG122" s="91"/>
      <c r="VBH122" s="119"/>
      <c r="VBI122" s="91"/>
      <c r="VBJ122" s="119"/>
      <c r="VBK122" s="91"/>
      <c r="VBL122" s="119"/>
      <c r="VBM122" s="91"/>
      <c r="VBN122" s="119"/>
      <c r="VBO122" s="91"/>
      <c r="VBP122" s="119"/>
      <c r="VBQ122" s="91"/>
      <c r="VBR122" s="119"/>
      <c r="VBS122" s="91"/>
      <c r="VBT122" s="119"/>
      <c r="VBU122" s="91"/>
      <c r="VBV122" s="119"/>
      <c r="VBW122" s="91"/>
      <c r="VBX122" s="119"/>
      <c r="VBY122" s="91"/>
      <c r="VBZ122" s="119"/>
      <c r="VCA122" s="91"/>
      <c r="VCB122" s="119"/>
      <c r="VCC122" s="91"/>
      <c r="VCD122" s="119"/>
      <c r="VCE122" s="91"/>
      <c r="VCF122" s="119"/>
      <c r="VCG122" s="91"/>
      <c r="VCH122" s="119"/>
      <c r="VCI122" s="91"/>
      <c r="VCJ122" s="119"/>
      <c r="VCK122" s="91"/>
      <c r="VCL122" s="119"/>
      <c r="VCM122" s="91"/>
      <c r="VCN122" s="119"/>
      <c r="VCO122" s="91"/>
      <c r="VCP122" s="119"/>
      <c r="VCQ122" s="91"/>
      <c r="VCR122" s="119"/>
      <c r="VCS122" s="91"/>
      <c r="VCT122" s="119"/>
      <c r="VCU122" s="91"/>
      <c r="VCV122" s="119"/>
      <c r="VCW122" s="91"/>
      <c r="VCX122" s="119"/>
      <c r="VCY122" s="91"/>
      <c r="VCZ122" s="119"/>
      <c r="VDA122" s="91"/>
      <c r="VDB122" s="119"/>
      <c r="VDC122" s="91"/>
      <c r="VDD122" s="119"/>
      <c r="VDE122" s="91"/>
      <c r="VDF122" s="119"/>
      <c r="VDG122" s="91"/>
      <c r="VDH122" s="119"/>
      <c r="VDI122" s="91"/>
      <c r="VDJ122" s="119"/>
      <c r="VDK122" s="91"/>
      <c r="VDL122" s="119"/>
      <c r="VDM122" s="91"/>
      <c r="VDN122" s="119"/>
      <c r="VDO122" s="91"/>
      <c r="VDP122" s="119"/>
      <c r="VDQ122" s="91"/>
      <c r="VDR122" s="119"/>
      <c r="VDS122" s="91"/>
      <c r="VDT122" s="119"/>
      <c r="VDU122" s="91"/>
      <c r="VDV122" s="119"/>
      <c r="VDW122" s="91"/>
      <c r="VDX122" s="119"/>
      <c r="VDY122" s="91"/>
      <c r="VDZ122" s="119"/>
      <c r="VEA122" s="91"/>
      <c r="VEB122" s="119"/>
      <c r="VEC122" s="91"/>
      <c r="VED122" s="119"/>
      <c r="VEE122" s="91"/>
      <c r="VEF122" s="119"/>
      <c r="VEG122" s="91"/>
      <c r="VEH122" s="119"/>
      <c r="VEI122" s="91"/>
      <c r="VEJ122" s="119"/>
      <c r="VEK122" s="91"/>
      <c r="VEL122" s="119"/>
      <c r="VEM122" s="91"/>
      <c r="VEN122" s="119"/>
      <c r="VEO122" s="91"/>
      <c r="VEP122" s="119"/>
      <c r="VEQ122" s="91"/>
      <c r="VER122" s="119"/>
      <c r="VES122" s="91"/>
      <c r="VET122" s="119"/>
      <c r="VEU122" s="91"/>
      <c r="VEV122" s="119"/>
      <c r="VEW122" s="91"/>
      <c r="VEX122" s="119"/>
      <c r="VEY122" s="91"/>
      <c r="VEZ122" s="119"/>
      <c r="VFA122" s="91"/>
      <c r="VFB122" s="119"/>
      <c r="VFC122" s="91"/>
      <c r="VFD122" s="119"/>
      <c r="VFE122" s="91"/>
      <c r="VFF122" s="119"/>
      <c r="VFG122" s="91"/>
      <c r="VFH122" s="119"/>
      <c r="VFI122" s="91"/>
      <c r="VFJ122" s="119"/>
      <c r="VFK122" s="91"/>
      <c r="VFL122" s="119"/>
      <c r="VFM122" s="91"/>
      <c r="VFN122" s="119"/>
      <c r="VFO122" s="91"/>
      <c r="VFP122" s="119"/>
      <c r="VFQ122" s="91"/>
      <c r="VFR122" s="119"/>
      <c r="VFS122" s="91"/>
      <c r="VFT122" s="119"/>
      <c r="VFU122" s="91"/>
      <c r="VFV122" s="119"/>
      <c r="VFW122" s="91"/>
      <c r="VFX122" s="119"/>
      <c r="VFY122" s="91"/>
      <c r="VFZ122" s="119"/>
      <c r="VGA122" s="91"/>
      <c r="VGB122" s="119"/>
      <c r="VGC122" s="91"/>
      <c r="VGD122" s="119"/>
      <c r="VGE122" s="91"/>
      <c r="VGF122" s="119"/>
      <c r="VGG122" s="91"/>
      <c r="VGH122" s="119"/>
      <c r="VGI122" s="91"/>
      <c r="VGJ122" s="119"/>
      <c r="VGK122" s="91"/>
      <c r="VGL122" s="119"/>
      <c r="VGM122" s="91"/>
      <c r="VGN122" s="119"/>
      <c r="VGO122" s="91"/>
      <c r="VGP122" s="119"/>
      <c r="VGQ122" s="91"/>
      <c r="VGR122" s="119"/>
      <c r="VGS122" s="91"/>
      <c r="VGT122" s="119"/>
      <c r="VGU122" s="91"/>
      <c r="VGV122" s="119"/>
      <c r="VGW122" s="91"/>
      <c r="VGX122" s="119"/>
      <c r="VGY122" s="91"/>
      <c r="VGZ122" s="119"/>
      <c r="VHA122" s="91"/>
      <c r="VHB122" s="119"/>
      <c r="VHC122" s="91"/>
      <c r="VHD122" s="119"/>
      <c r="VHE122" s="91"/>
      <c r="VHF122" s="119"/>
      <c r="VHG122" s="91"/>
      <c r="VHH122" s="119"/>
      <c r="VHI122" s="91"/>
      <c r="VHJ122" s="119"/>
      <c r="VHK122" s="91"/>
      <c r="VHL122" s="119"/>
      <c r="VHM122" s="91"/>
      <c r="VHN122" s="119"/>
      <c r="VHO122" s="91"/>
      <c r="VHP122" s="119"/>
      <c r="VHQ122" s="91"/>
      <c r="VHR122" s="119"/>
      <c r="VHS122" s="91"/>
      <c r="VHT122" s="119"/>
      <c r="VHU122" s="91"/>
      <c r="VHV122" s="119"/>
      <c r="VHW122" s="91"/>
      <c r="VHX122" s="119"/>
      <c r="VHY122" s="91"/>
      <c r="VHZ122" s="119"/>
      <c r="VIA122" s="91"/>
      <c r="VIB122" s="119"/>
      <c r="VIC122" s="91"/>
      <c r="VID122" s="119"/>
      <c r="VIE122" s="91"/>
      <c r="VIF122" s="119"/>
      <c r="VIG122" s="91"/>
      <c r="VIH122" s="119"/>
      <c r="VII122" s="91"/>
      <c r="VIJ122" s="119"/>
      <c r="VIK122" s="91"/>
      <c r="VIL122" s="119"/>
      <c r="VIM122" s="91"/>
      <c r="VIN122" s="119"/>
      <c r="VIO122" s="91"/>
      <c r="VIP122" s="119"/>
      <c r="VIQ122" s="91"/>
      <c r="VIR122" s="119"/>
      <c r="VIS122" s="91"/>
      <c r="VIT122" s="119"/>
      <c r="VIU122" s="91"/>
      <c r="VIV122" s="119"/>
      <c r="VIW122" s="91"/>
      <c r="VIX122" s="119"/>
      <c r="VIY122" s="91"/>
      <c r="VIZ122" s="119"/>
      <c r="VJA122" s="91"/>
      <c r="VJB122" s="119"/>
      <c r="VJC122" s="91"/>
      <c r="VJD122" s="119"/>
      <c r="VJE122" s="91"/>
      <c r="VJF122" s="119"/>
      <c r="VJG122" s="91"/>
      <c r="VJH122" s="119"/>
      <c r="VJI122" s="91"/>
      <c r="VJJ122" s="119"/>
      <c r="VJK122" s="91"/>
      <c r="VJL122" s="119"/>
      <c r="VJM122" s="91"/>
      <c r="VJN122" s="119"/>
      <c r="VJO122" s="91"/>
      <c r="VJP122" s="119"/>
      <c r="VJQ122" s="91"/>
      <c r="VJR122" s="119"/>
      <c r="VJS122" s="91"/>
      <c r="VJT122" s="119"/>
      <c r="VJU122" s="91"/>
      <c r="VJV122" s="119"/>
      <c r="VJW122" s="91"/>
      <c r="VJX122" s="119"/>
      <c r="VJY122" s="91"/>
      <c r="VJZ122" s="119"/>
      <c r="VKA122" s="91"/>
      <c r="VKB122" s="119"/>
      <c r="VKC122" s="91"/>
      <c r="VKD122" s="119"/>
      <c r="VKE122" s="91"/>
      <c r="VKF122" s="119"/>
      <c r="VKG122" s="91"/>
      <c r="VKH122" s="119"/>
      <c r="VKI122" s="91"/>
      <c r="VKJ122" s="119"/>
      <c r="VKK122" s="91"/>
      <c r="VKL122" s="119"/>
      <c r="VKM122" s="91"/>
      <c r="VKN122" s="119"/>
      <c r="VKO122" s="91"/>
      <c r="VKP122" s="119"/>
      <c r="VKQ122" s="91"/>
      <c r="VKR122" s="119"/>
      <c r="VKS122" s="91"/>
      <c r="VKT122" s="119"/>
      <c r="VKU122" s="91"/>
      <c r="VKV122" s="119"/>
      <c r="VKW122" s="91"/>
      <c r="VKX122" s="119"/>
      <c r="VKY122" s="91"/>
      <c r="VKZ122" s="119"/>
      <c r="VLA122" s="91"/>
      <c r="VLB122" s="119"/>
      <c r="VLC122" s="91"/>
      <c r="VLD122" s="119"/>
      <c r="VLE122" s="91"/>
      <c r="VLF122" s="119"/>
      <c r="VLG122" s="91"/>
      <c r="VLH122" s="119"/>
      <c r="VLI122" s="91"/>
      <c r="VLJ122" s="119"/>
      <c r="VLK122" s="91"/>
      <c r="VLL122" s="119"/>
      <c r="VLM122" s="91"/>
      <c r="VLN122" s="119"/>
      <c r="VLO122" s="91"/>
      <c r="VLP122" s="119"/>
      <c r="VLQ122" s="91"/>
      <c r="VLR122" s="119"/>
      <c r="VLS122" s="91"/>
      <c r="VLT122" s="119"/>
      <c r="VLU122" s="91"/>
      <c r="VLV122" s="119"/>
      <c r="VLW122" s="91"/>
      <c r="VLX122" s="119"/>
      <c r="VLY122" s="91"/>
      <c r="VLZ122" s="119"/>
      <c r="VMA122" s="91"/>
      <c r="VMB122" s="119"/>
      <c r="VMC122" s="91"/>
      <c r="VMD122" s="119"/>
      <c r="VME122" s="91"/>
      <c r="VMF122" s="119"/>
      <c r="VMG122" s="91"/>
      <c r="VMH122" s="119"/>
      <c r="VMI122" s="91"/>
      <c r="VMJ122" s="119"/>
      <c r="VMK122" s="91"/>
      <c r="VML122" s="119"/>
      <c r="VMM122" s="91"/>
      <c r="VMN122" s="119"/>
      <c r="VMO122" s="91"/>
      <c r="VMP122" s="119"/>
      <c r="VMQ122" s="91"/>
      <c r="VMR122" s="119"/>
      <c r="VMS122" s="91"/>
      <c r="VMT122" s="119"/>
      <c r="VMU122" s="91"/>
      <c r="VMV122" s="119"/>
      <c r="VMW122" s="91"/>
      <c r="VMX122" s="119"/>
      <c r="VMY122" s="91"/>
      <c r="VMZ122" s="119"/>
      <c r="VNA122" s="91"/>
      <c r="VNB122" s="119"/>
      <c r="VNC122" s="91"/>
      <c r="VND122" s="119"/>
      <c r="VNE122" s="91"/>
      <c r="VNF122" s="119"/>
      <c r="VNG122" s="91"/>
      <c r="VNH122" s="119"/>
      <c r="VNI122" s="91"/>
      <c r="VNJ122" s="119"/>
      <c r="VNK122" s="91"/>
      <c r="VNL122" s="119"/>
      <c r="VNM122" s="91"/>
      <c r="VNN122" s="119"/>
      <c r="VNO122" s="91"/>
      <c r="VNP122" s="119"/>
      <c r="VNQ122" s="91"/>
      <c r="VNR122" s="119"/>
      <c r="VNS122" s="91"/>
      <c r="VNT122" s="119"/>
      <c r="VNU122" s="91"/>
      <c r="VNV122" s="119"/>
      <c r="VNW122" s="91"/>
      <c r="VNX122" s="119"/>
      <c r="VNY122" s="91"/>
      <c r="VNZ122" s="119"/>
      <c r="VOA122" s="91"/>
      <c r="VOB122" s="119"/>
      <c r="VOC122" s="91"/>
      <c r="VOD122" s="119"/>
      <c r="VOE122" s="91"/>
      <c r="VOF122" s="119"/>
      <c r="VOG122" s="91"/>
      <c r="VOH122" s="119"/>
      <c r="VOI122" s="91"/>
      <c r="VOJ122" s="119"/>
      <c r="VOK122" s="91"/>
      <c r="VOL122" s="119"/>
      <c r="VOM122" s="91"/>
      <c r="VON122" s="119"/>
      <c r="VOO122" s="91"/>
      <c r="VOP122" s="119"/>
      <c r="VOQ122" s="91"/>
      <c r="VOR122" s="119"/>
      <c r="VOS122" s="91"/>
      <c r="VOT122" s="119"/>
      <c r="VOU122" s="91"/>
      <c r="VOV122" s="119"/>
      <c r="VOW122" s="91"/>
      <c r="VOX122" s="119"/>
      <c r="VOY122" s="91"/>
      <c r="VOZ122" s="119"/>
      <c r="VPA122" s="91"/>
      <c r="VPB122" s="119"/>
      <c r="VPC122" s="91"/>
      <c r="VPD122" s="119"/>
      <c r="VPE122" s="91"/>
      <c r="VPF122" s="119"/>
      <c r="VPG122" s="91"/>
      <c r="VPH122" s="119"/>
      <c r="VPI122" s="91"/>
      <c r="VPJ122" s="119"/>
      <c r="VPK122" s="91"/>
      <c r="VPL122" s="119"/>
      <c r="VPM122" s="91"/>
      <c r="VPN122" s="119"/>
      <c r="VPO122" s="91"/>
      <c r="VPP122" s="119"/>
      <c r="VPQ122" s="91"/>
      <c r="VPR122" s="119"/>
      <c r="VPS122" s="91"/>
      <c r="VPT122" s="119"/>
      <c r="VPU122" s="91"/>
      <c r="VPV122" s="119"/>
      <c r="VPW122" s="91"/>
      <c r="VPX122" s="119"/>
      <c r="VPY122" s="91"/>
      <c r="VPZ122" s="119"/>
      <c r="VQA122" s="91"/>
      <c r="VQB122" s="119"/>
      <c r="VQC122" s="91"/>
      <c r="VQD122" s="119"/>
      <c r="VQE122" s="91"/>
      <c r="VQF122" s="119"/>
      <c r="VQG122" s="91"/>
      <c r="VQH122" s="119"/>
      <c r="VQI122" s="91"/>
      <c r="VQJ122" s="119"/>
      <c r="VQK122" s="91"/>
      <c r="VQL122" s="119"/>
      <c r="VQM122" s="91"/>
      <c r="VQN122" s="119"/>
      <c r="VQO122" s="91"/>
      <c r="VQP122" s="119"/>
      <c r="VQQ122" s="91"/>
      <c r="VQR122" s="119"/>
      <c r="VQS122" s="91"/>
      <c r="VQT122" s="119"/>
      <c r="VQU122" s="91"/>
      <c r="VQV122" s="119"/>
      <c r="VQW122" s="91"/>
      <c r="VQX122" s="119"/>
      <c r="VQY122" s="91"/>
      <c r="VQZ122" s="119"/>
      <c r="VRA122" s="91"/>
      <c r="VRB122" s="119"/>
      <c r="VRC122" s="91"/>
      <c r="VRD122" s="119"/>
      <c r="VRE122" s="91"/>
      <c r="VRF122" s="119"/>
      <c r="VRG122" s="91"/>
      <c r="VRH122" s="119"/>
      <c r="VRI122" s="91"/>
      <c r="VRJ122" s="119"/>
      <c r="VRK122" s="91"/>
      <c r="VRL122" s="119"/>
      <c r="VRM122" s="91"/>
      <c r="VRN122" s="119"/>
      <c r="VRO122" s="91"/>
      <c r="VRP122" s="119"/>
      <c r="VRQ122" s="91"/>
      <c r="VRR122" s="119"/>
      <c r="VRS122" s="91"/>
      <c r="VRT122" s="119"/>
      <c r="VRU122" s="91"/>
      <c r="VRV122" s="119"/>
      <c r="VRW122" s="91"/>
      <c r="VRX122" s="119"/>
      <c r="VRY122" s="91"/>
      <c r="VRZ122" s="119"/>
      <c r="VSA122" s="91"/>
      <c r="VSB122" s="119"/>
      <c r="VSC122" s="91"/>
      <c r="VSD122" s="119"/>
      <c r="VSE122" s="91"/>
      <c r="VSF122" s="119"/>
      <c r="VSG122" s="91"/>
      <c r="VSH122" s="119"/>
      <c r="VSI122" s="91"/>
      <c r="VSJ122" s="119"/>
      <c r="VSK122" s="91"/>
      <c r="VSL122" s="119"/>
      <c r="VSM122" s="91"/>
      <c r="VSN122" s="119"/>
      <c r="VSO122" s="91"/>
      <c r="VSP122" s="119"/>
      <c r="VSQ122" s="91"/>
      <c r="VSR122" s="119"/>
      <c r="VSS122" s="91"/>
      <c r="VST122" s="119"/>
      <c r="VSU122" s="91"/>
      <c r="VSV122" s="119"/>
      <c r="VSW122" s="91"/>
      <c r="VSX122" s="119"/>
      <c r="VSY122" s="91"/>
      <c r="VSZ122" s="119"/>
      <c r="VTA122" s="91"/>
      <c r="VTB122" s="119"/>
      <c r="VTC122" s="91"/>
      <c r="VTD122" s="119"/>
      <c r="VTE122" s="91"/>
      <c r="VTF122" s="119"/>
      <c r="VTG122" s="91"/>
      <c r="VTH122" s="119"/>
      <c r="VTI122" s="91"/>
      <c r="VTJ122" s="119"/>
      <c r="VTK122" s="91"/>
      <c r="VTL122" s="119"/>
      <c r="VTM122" s="91"/>
      <c r="VTN122" s="119"/>
      <c r="VTO122" s="91"/>
      <c r="VTP122" s="119"/>
      <c r="VTQ122" s="91"/>
      <c r="VTR122" s="119"/>
      <c r="VTS122" s="91"/>
      <c r="VTT122" s="119"/>
      <c r="VTU122" s="91"/>
      <c r="VTV122" s="119"/>
      <c r="VTW122" s="91"/>
      <c r="VTX122" s="119"/>
      <c r="VTY122" s="91"/>
      <c r="VTZ122" s="119"/>
      <c r="VUA122" s="91"/>
      <c r="VUB122" s="119"/>
      <c r="VUC122" s="91"/>
      <c r="VUD122" s="119"/>
      <c r="VUE122" s="91"/>
      <c r="VUF122" s="119"/>
      <c r="VUG122" s="91"/>
      <c r="VUH122" s="119"/>
      <c r="VUI122" s="91"/>
      <c r="VUJ122" s="119"/>
      <c r="VUK122" s="91"/>
      <c r="VUL122" s="119"/>
      <c r="VUM122" s="91"/>
      <c r="VUN122" s="119"/>
      <c r="VUO122" s="91"/>
      <c r="VUP122" s="119"/>
      <c r="VUQ122" s="91"/>
      <c r="VUR122" s="119"/>
      <c r="VUS122" s="91"/>
      <c r="VUT122" s="119"/>
      <c r="VUU122" s="91"/>
      <c r="VUV122" s="119"/>
      <c r="VUW122" s="91"/>
      <c r="VUX122" s="119"/>
      <c r="VUY122" s="91"/>
      <c r="VUZ122" s="119"/>
      <c r="VVA122" s="91"/>
      <c r="VVB122" s="119"/>
      <c r="VVC122" s="91"/>
      <c r="VVD122" s="119"/>
      <c r="VVE122" s="91"/>
      <c r="VVF122" s="119"/>
      <c r="VVG122" s="91"/>
      <c r="VVH122" s="119"/>
      <c r="VVI122" s="91"/>
      <c r="VVJ122" s="119"/>
      <c r="VVK122" s="91"/>
      <c r="VVL122" s="119"/>
      <c r="VVM122" s="91"/>
      <c r="VVN122" s="119"/>
      <c r="VVO122" s="91"/>
      <c r="VVP122" s="119"/>
      <c r="VVQ122" s="91"/>
      <c r="VVR122" s="119"/>
      <c r="VVS122" s="91"/>
      <c r="VVT122" s="119"/>
      <c r="VVU122" s="91"/>
      <c r="VVV122" s="119"/>
      <c r="VVW122" s="91"/>
      <c r="VVX122" s="119"/>
      <c r="VVY122" s="91"/>
      <c r="VVZ122" s="119"/>
      <c r="VWA122" s="91"/>
      <c r="VWB122" s="119"/>
      <c r="VWC122" s="91"/>
      <c r="VWD122" s="119"/>
      <c r="VWE122" s="91"/>
      <c r="VWF122" s="119"/>
      <c r="VWG122" s="91"/>
      <c r="VWH122" s="119"/>
      <c r="VWI122" s="91"/>
      <c r="VWJ122" s="119"/>
      <c r="VWK122" s="91"/>
      <c r="VWL122" s="119"/>
      <c r="VWM122" s="91"/>
      <c r="VWN122" s="119"/>
      <c r="VWO122" s="91"/>
      <c r="VWP122" s="119"/>
      <c r="VWQ122" s="91"/>
      <c r="VWR122" s="119"/>
      <c r="VWS122" s="91"/>
      <c r="VWT122" s="119"/>
      <c r="VWU122" s="91"/>
      <c r="VWV122" s="119"/>
      <c r="VWW122" s="91"/>
      <c r="VWX122" s="119"/>
      <c r="VWY122" s="91"/>
      <c r="VWZ122" s="119"/>
      <c r="VXA122" s="91"/>
      <c r="VXB122" s="119"/>
      <c r="VXC122" s="91"/>
      <c r="VXD122" s="119"/>
      <c r="VXE122" s="91"/>
      <c r="VXF122" s="119"/>
      <c r="VXG122" s="91"/>
      <c r="VXH122" s="119"/>
      <c r="VXI122" s="91"/>
      <c r="VXJ122" s="119"/>
      <c r="VXK122" s="91"/>
      <c r="VXL122" s="119"/>
      <c r="VXM122" s="91"/>
      <c r="VXN122" s="119"/>
      <c r="VXO122" s="91"/>
      <c r="VXP122" s="119"/>
      <c r="VXQ122" s="91"/>
      <c r="VXR122" s="119"/>
      <c r="VXS122" s="91"/>
      <c r="VXT122" s="119"/>
      <c r="VXU122" s="91"/>
      <c r="VXV122" s="119"/>
      <c r="VXW122" s="91"/>
      <c r="VXX122" s="119"/>
      <c r="VXY122" s="91"/>
      <c r="VXZ122" s="119"/>
      <c r="VYA122" s="91"/>
      <c r="VYB122" s="119"/>
      <c r="VYC122" s="91"/>
      <c r="VYD122" s="119"/>
      <c r="VYE122" s="91"/>
      <c r="VYF122" s="119"/>
      <c r="VYG122" s="91"/>
      <c r="VYH122" s="119"/>
      <c r="VYI122" s="91"/>
      <c r="VYJ122" s="119"/>
      <c r="VYK122" s="91"/>
      <c r="VYL122" s="119"/>
      <c r="VYM122" s="91"/>
      <c r="VYN122" s="119"/>
      <c r="VYO122" s="91"/>
      <c r="VYP122" s="119"/>
      <c r="VYQ122" s="91"/>
      <c r="VYR122" s="119"/>
      <c r="VYS122" s="91"/>
      <c r="VYT122" s="119"/>
      <c r="VYU122" s="91"/>
      <c r="VYV122" s="119"/>
      <c r="VYW122" s="91"/>
      <c r="VYX122" s="119"/>
      <c r="VYY122" s="91"/>
      <c r="VYZ122" s="119"/>
      <c r="VZA122" s="91"/>
      <c r="VZB122" s="119"/>
      <c r="VZC122" s="91"/>
      <c r="VZD122" s="119"/>
      <c r="VZE122" s="91"/>
      <c r="VZF122" s="119"/>
      <c r="VZG122" s="91"/>
      <c r="VZH122" s="119"/>
      <c r="VZI122" s="91"/>
      <c r="VZJ122" s="119"/>
      <c r="VZK122" s="91"/>
      <c r="VZL122" s="119"/>
      <c r="VZM122" s="91"/>
      <c r="VZN122" s="119"/>
      <c r="VZO122" s="91"/>
      <c r="VZP122" s="119"/>
      <c r="VZQ122" s="91"/>
      <c r="VZR122" s="119"/>
      <c r="VZS122" s="91"/>
      <c r="VZT122" s="119"/>
      <c r="VZU122" s="91"/>
      <c r="VZV122" s="119"/>
      <c r="VZW122" s="91"/>
      <c r="VZX122" s="119"/>
      <c r="VZY122" s="91"/>
      <c r="VZZ122" s="119"/>
      <c r="WAA122" s="91"/>
      <c r="WAB122" s="119"/>
      <c r="WAC122" s="91"/>
      <c r="WAD122" s="119"/>
      <c r="WAE122" s="91"/>
      <c r="WAF122" s="119"/>
      <c r="WAG122" s="91"/>
      <c r="WAH122" s="119"/>
      <c r="WAI122" s="91"/>
      <c r="WAJ122" s="119"/>
      <c r="WAK122" s="91"/>
      <c r="WAL122" s="119"/>
      <c r="WAM122" s="91"/>
      <c r="WAN122" s="119"/>
      <c r="WAO122" s="91"/>
      <c r="WAP122" s="119"/>
      <c r="WAQ122" s="91"/>
      <c r="WAR122" s="119"/>
      <c r="WAS122" s="91"/>
      <c r="WAT122" s="119"/>
      <c r="WAU122" s="91"/>
      <c r="WAV122" s="119"/>
      <c r="WAW122" s="91"/>
      <c r="WAX122" s="119"/>
      <c r="WAY122" s="91"/>
      <c r="WAZ122" s="119"/>
      <c r="WBA122" s="91"/>
      <c r="WBB122" s="119"/>
      <c r="WBC122" s="91"/>
      <c r="WBD122" s="119"/>
      <c r="WBE122" s="91"/>
      <c r="WBF122" s="119"/>
      <c r="WBG122" s="91"/>
      <c r="WBH122" s="119"/>
      <c r="WBI122" s="91"/>
      <c r="WBJ122" s="119"/>
      <c r="WBK122" s="91"/>
      <c r="WBL122" s="119"/>
      <c r="WBM122" s="91"/>
      <c r="WBN122" s="119"/>
      <c r="WBO122" s="91"/>
      <c r="WBP122" s="119"/>
      <c r="WBQ122" s="91"/>
      <c r="WBR122" s="119"/>
      <c r="WBS122" s="91"/>
      <c r="WBT122" s="119"/>
      <c r="WBU122" s="91"/>
      <c r="WBV122" s="119"/>
      <c r="WBW122" s="91"/>
      <c r="WBX122" s="119"/>
      <c r="WBY122" s="91"/>
      <c r="WBZ122" s="119"/>
      <c r="WCA122" s="91"/>
      <c r="WCB122" s="119"/>
      <c r="WCC122" s="91"/>
      <c r="WCD122" s="119"/>
      <c r="WCE122" s="91"/>
      <c r="WCF122" s="119"/>
      <c r="WCG122" s="91"/>
      <c r="WCH122" s="119"/>
      <c r="WCI122" s="91"/>
      <c r="WCJ122" s="119"/>
      <c r="WCK122" s="91"/>
      <c r="WCL122" s="119"/>
      <c r="WCM122" s="91"/>
      <c r="WCN122" s="119"/>
      <c r="WCO122" s="91"/>
      <c r="WCP122" s="119"/>
      <c r="WCQ122" s="91"/>
      <c r="WCR122" s="119"/>
      <c r="WCS122" s="91"/>
      <c r="WCT122" s="119"/>
      <c r="WCU122" s="91"/>
      <c r="WCV122" s="119"/>
      <c r="WCW122" s="91"/>
      <c r="WCX122" s="119"/>
      <c r="WCY122" s="91"/>
      <c r="WCZ122" s="119"/>
      <c r="WDA122" s="91"/>
      <c r="WDB122" s="119"/>
      <c r="WDC122" s="91"/>
      <c r="WDD122" s="119"/>
      <c r="WDE122" s="91"/>
      <c r="WDF122" s="119"/>
      <c r="WDG122" s="91"/>
      <c r="WDH122" s="119"/>
      <c r="WDI122" s="91"/>
      <c r="WDJ122" s="119"/>
      <c r="WDK122" s="91"/>
      <c r="WDL122" s="119"/>
      <c r="WDM122" s="91"/>
      <c r="WDN122" s="119"/>
      <c r="WDO122" s="91"/>
      <c r="WDP122" s="119"/>
      <c r="WDQ122" s="91"/>
      <c r="WDR122" s="119"/>
      <c r="WDS122" s="91"/>
      <c r="WDT122" s="119"/>
      <c r="WDU122" s="91"/>
      <c r="WDV122" s="119"/>
      <c r="WDW122" s="91"/>
      <c r="WDX122" s="119"/>
      <c r="WDY122" s="91"/>
      <c r="WDZ122" s="119"/>
      <c r="WEA122" s="91"/>
      <c r="WEB122" s="119"/>
      <c r="WEC122" s="91"/>
      <c r="WED122" s="119"/>
      <c r="WEE122" s="91"/>
      <c r="WEF122" s="119"/>
      <c r="WEG122" s="91"/>
      <c r="WEH122" s="119"/>
      <c r="WEI122" s="91"/>
      <c r="WEJ122" s="119"/>
      <c r="WEK122" s="91"/>
      <c r="WEL122" s="119"/>
      <c r="WEM122" s="91"/>
      <c r="WEN122" s="119"/>
      <c r="WEO122" s="91"/>
      <c r="WEP122" s="119"/>
      <c r="WEQ122" s="91"/>
      <c r="WER122" s="119"/>
      <c r="WES122" s="91"/>
      <c r="WET122" s="119"/>
      <c r="WEU122" s="91"/>
      <c r="WEV122" s="119"/>
      <c r="WEW122" s="91"/>
      <c r="WEX122" s="119"/>
      <c r="WEY122" s="91"/>
      <c r="WEZ122" s="119"/>
      <c r="WFA122" s="91"/>
      <c r="WFB122" s="119"/>
      <c r="WFC122" s="91"/>
      <c r="WFD122" s="119"/>
      <c r="WFE122" s="91"/>
      <c r="WFF122" s="119"/>
      <c r="WFG122" s="91"/>
      <c r="WFH122" s="119"/>
      <c r="WFI122" s="91"/>
      <c r="WFJ122" s="119"/>
      <c r="WFK122" s="91"/>
      <c r="WFL122" s="119"/>
      <c r="WFM122" s="91"/>
      <c r="WFN122" s="119"/>
      <c r="WFO122" s="91"/>
      <c r="WFP122" s="119"/>
      <c r="WFQ122" s="91"/>
      <c r="WFR122" s="119"/>
      <c r="WFS122" s="91"/>
      <c r="WFT122" s="119"/>
      <c r="WFU122" s="91"/>
      <c r="WFV122" s="119"/>
      <c r="WFW122" s="91"/>
      <c r="WFX122" s="119"/>
      <c r="WFY122" s="91"/>
      <c r="WFZ122" s="119"/>
      <c r="WGA122" s="91"/>
      <c r="WGB122" s="119"/>
      <c r="WGC122" s="91"/>
      <c r="WGD122" s="119"/>
      <c r="WGE122" s="91"/>
      <c r="WGF122" s="119"/>
      <c r="WGG122" s="91"/>
      <c r="WGH122" s="119"/>
      <c r="WGI122" s="91"/>
      <c r="WGJ122" s="119"/>
      <c r="WGK122" s="91"/>
      <c r="WGL122" s="119"/>
      <c r="WGM122" s="91"/>
      <c r="WGN122" s="119"/>
      <c r="WGO122" s="91"/>
      <c r="WGP122" s="119"/>
      <c r="WGQ122" s="91"/>
      <c r="WGR122" s="119"/>
      <c r="WGS122" s="91"/>
      <c r="WGT122" s="119"/>
      <c r="WGU122" s="91"/>
      <c r="WGV122" s="119"/>
      <c r="WGW122" s="91"/>
      <c r="WGX122" s="119"/>
      <c r="WGY122" s="91"/>
      <c r="WGZ122" s="119"/>
      <c r="WHA122" s="91"/>
      <c r="WHB122" s="119"/>
      <c r="WHC122" s="91"/>
      <c r="WHD122" s="119"/>
      <c r="WHE122" s="91"/>
      <c r="WHF122" s="119"/>
      <c r="WHG122" s="91"/>
      <c r="WHH122" s="119"/>
      <c r="WHI122" s="91"/>
      <c r="WHJ122" s="119"/>
      <c r="WHK122" s="91"/>
      <c r="WHL122" s="119"/>
      <c r="WHM122" s="91"/>
      <c r="WHN122" s="119"/>
      <c r="WHO122" s="91"/>
      <c r="WHP122" s="119"/>
      <c r="WHQ122" s="91"/>
      <c r="WHR122" s="119"/>
      <c r="WHS122" s="91"/>
      <c r="WHT122" s="119"/>
      <c r="WHU122" s="91"/>
      <c r="WHV122" s="119"/>
      <c r="WHW122" s="91"/>
      <c r="WHX122" s="119"/>
      <c r="WHY122" s="91"/>
      <c r="WHZ122" s="119"/>
      <c r="WIA122" s="91"/>
      <c r="WIB122" s="119"/>
      <c r="WIC122" s="91"/>
      <c r="WID122" s="119"/>
      <c r="WIE122" s="91"/>
      <c r="WIF122" s="119"/>
      <c r="WIG122" s="91"/>
      <c r="WIH122" s="119"/>
      <c r="WII122" s="91"/>
      <c r="WIJ122" s="119"/>
      <c r="WIK122" s="91"/>
      <c r="WIL122" s="119"/>
      <c r="WIM122" s="91"/>
      <c r="WIN122" s="119"/>
      <c r="WIO122" s="91"/>
      <c r="WIP122" s="119"/>
      <c r="WIQ122" s="91"/>
      <c r="WIR122" s="119"/>
      <c r="WIS122" s="91"/>
      <c r="WIT122" s="119"/>
      <c r="WIU122" s="91"/>
      <c r="WIV122" s="119"/>
      <c r="WIW122" s="91"/>
      <c r="WIX122" s="119"/>
      <c r="WIY122" s="91"/>
      <c r="WIZ122" s="119"/>
      <c r="WJA122" s="91"/>
      <c r="WJB122" s="119"/>
      <c r="WJC122" s="91"/>
      <c r="WJD122" s="119"/>
      <c r="WJE122" s="91"/>
      <c r="WJF122" s="119"/>
      <c r="WJG122" s="91"/>
      <c r="WJH122" s="119"/>
      <c r="WJI122" s="91"/>
      <c r="WJJ122" s="119"/>
      <c r="WJK122" s="91"/>
      <c r="WJL122" s="119"/>
      <c r="WJM122" s="91"/>
      <c r="WJN122" s="119"/>
      <c r="WJO122" s="91"/>
      <c r="WJP122" s="119"/>
      <c r="WJQ122" s="91"/>
      <c r="WJR122" s="119"/>
      <c r="WJS122" s="91"/>
      <c r="WJT122" s="119"/>
      <c r="WJU122" s="91"/>
      <c r="WJV122" s="119"/>
      <c r="WJW122" s="91"/>
      <c r="WJX122" s="119"/>
      <c r="WJY122" s="91"/>
      <c r="WJZ122" s="119"/>
      <c r="WKA122" s="91"/>
      <c r="WKB122" s="119"/>
      <c r="WKC122" s="91"/>
      <c r="WKD122" s="119"/>
      <c r="WKE122" s="91"/>
      <c r="WKF122" s="119"/>
      <c r="WKG122" s="91"/>
      <c r="WKH122" s="119"/>
      <c r="WKI122" s="91"/>
      <c r="WKJ122" s="119"/>
      <c r="WKK122" s="91"/>
      <c r="WKL122" s="119"/>
      <c r="WKM122" s="91"/>
      <c r="WKN122" s="119"/>
      <c r="WKO122" s="91"/>
      <c r="WKP122" s="119"/>
      <c r="WKQ122" s="91"/>
      <c r="WKR122" s="119"/>
      <c r="WKS122" s="91"/>
      <c r="WKT122" s="119"/>
      <c r="WKU122" s="91"/>
      <c r="WKV122" s="119"/>
      <c r="WKW122" s="91"/>
      <c r="WKX122" s="119"/>
      <c r="WKY122" s="91"/>
      <c r="WKZ122" s="119"/>
      <c r="WLA122" s="91"/>
      <c r="WLB122" s="119"/>
      <c r="WLC122" s="91"/>
      <c r="WLD122" s="119"/>
      <c r="WLE122" s="91"/>
      <c r="WLF122" s="119"/>
      <c r="WLG122" s="91"/>
      <c r="WLH122" s="119"/>
      <c r="WLI122" s="91"/>
      <c r="WLJ122" s="119"/>
      <c r="WLK122" s="91"/>
      <c r="WLL122" s="119"/>
      <c r="WLM122" s="91"/>
      <c r="WLN122" s="119"/>
      <c r="WLO122" s="91"/>
      <c r="WLP122" s="119"/>
      <c r="WLQ122" s="91"/>
      <c r="WLR122" s="119"/>
      <c r="WLS122" s="91"/>
      <c r="WLT122" s="119"/>
      <c r="WLU122" s="91"/>
      <c r="WLV122" s="119"/>
      <c r="WLW122" s="91"/>
      <c r="WLX122" s="119"/>
      <c r="WLY122" s="91"/>
      <c r="WLZ122" s="119"/>
      <c r="WMA122" s="91"/>
      <c r="WMB122" s="119"/>
      <c r="WMC122" s="91"/>
      <c r="WMD122" s="119"/>
      <c r="WME122" s="91"/>
      <c r="WMF122" s="119"/>
      <c r="WMG122" s="91"/>
      <c r="WMH122" s="119"/>
      <c r="WMI122" s="91"/>
      <c r="WMJ122" s="119"/>
      <c r="WMK122" s="91"/>
      <c r="WML122" s="119"/>
      <c r="WMM122" s="91"/>
      <c r="WMN122" s="119"/>
      <c r="WMO122" s="91"/>
      <c r="WMP122" s="119"/>
      <c r="WMQ122" s="91"/>
      <c r="WMR122" s="119"/>
      <c r="WMS122" s="91"/>
      <c r="WMT122" s="119"/>
      <c r="WMU122" s="91"/>
      <c r="WMV122" s="119"/>
      <c r="WMW122" s="91"/>
      <c r="WMX122" s="119"/>
      <c r="WMY122" s="91"/>
      <c r="WMZ122" s="119"/>
      <c r="WNA122" s="91"/>
      <c r="WNB122" s="119"/>
      <c r="WNC122" s="91"/>
      <c r="WND122" s="119"/>
      <c r="WNE122" s="91"/>
      <c r="WNF122" s="119"/>
      <c r="WNG122" s="91"/>
      <c r="WNH122" s="119"/>
      <c r="WNI122" s="91"/>
      <c r="WNJ122" s="119"/>
      <c r="WNK122" s="91"/>
      <c r="WNL122" s="119"/>
      <c r="WNM122" s="91"/>
      <c r="WNN122" s="119"/>
      <c r="WNO122" s="91"/>
      <c r="WNP122" s="119"/>
      <c r="WNQ122" s="91"/>
      <c r="WNR122" s="119"/>
      <c r="WNS122" s="91"/>
      <c r="WNT122" s="119"/>
      <c r="WNU122" s="91"/>
      <c r="WNV122" s="119"/>
      <c r="WNW122" s="91"/>
      <c r="WNX122" s="119"/>
      <c r="WNY122" s="91"/>
      <c r="WNZ122" s="119"/>
      <c r="WOA122" s="91"/>
      <c r="WOB122" s="119"/>
      <c r="WOC122" s="91"/>
      <c r="WOD122" s="119"/>
      <c r="WOE122" s="91"/>
      <c r="WOF122" s="119"/>
      <c r="WOG122" s="91"/>
      <c r="WOH122" s="119"/>
      <c r="WOI122" s="91"/>
      <c r="WOJ122" s="119"/>
      <c r="WOK122" s="91"/>
      <c r="WOL122" s="119"/>
      <c r="WOM122" s="91"/>
      <c r="WON122" s="119"/>
      <c r="WOO122" s="91"/>
      <c r="WOP122" s="119"/>
      <c r="WOQ122" s="91"/>
      <c r="WOR122" s="119"/>
      <c r="WOS122" s="91"/>
      <c r="WOT122" s="119"/>
      <c r="WOU122" s="91"/>
      <c r="WOV122" s="119"/>
      <c r="WOW122" s="91"/>
      <c r="WOX122" s="119"/>
      <c r="WOY122" s="91"/>
      <c r="WOZ122" s="119"/>
      <c r="WPA122" s="91"/>
      <c r="WPB122" s="119"/>
      <c r="WPC122" s="91"/>
      <c r="WPD122" s="119"/>
      <c r="WPE122" s="91"/>
      <c r="WPF122" s="119"/>
      <c r="WPG122" s="91"/>
      <c r="WPH122" s="119"/>
      <c r="WPI122" s="91"/>
      <c r="WPJ122" s="119"/>
      <c r="WPK122" s="91"/>
      <c r="WPL122" s="119"/>
      <c r="WPM122" s="91"/>
      <c r="WPN122" s="119"/>
      <c r="WPO122" s="91"/>
      <c r="WPP122" s="119"/>
      <c r="WPQ122" s="91"/>
      <c r="WPR122" s="119"/>
      <c r="WPS122" s="91"/>
      <c r="WPT122" s="119"/>
      <c r="WPU122" s="91"/>
      <c r="WPV122" s="119"/>
      <c r="WPW122" s="91"/>
      <c r="WPX122" s="119"/>
      <c r="WPY122" s="91"/>
      <c r="WPZ122" s="119"/>
      <c r="WQA122" s="91"/>
      <c r="WQB122" s="119"/>
      <c r="WQC122" s="91"/>
      <c r="WQD122" s="119"/>
      <c r="WQE122" s="91"/>
      <c r="WQF122" s="119"/>
      <c r="WQG122" s="91"/>
      <c r="WQH122" s="119"/>
      <c r="WQI122" s="91"/>
      <c r="WQJ122" s="119"/>
      <c r="WQK122" s="91"/>
      <c r="WQL122" s="119"/>
      <c r="WQM122" s="91"/>
      <c r="WQN122" s="119"/>
      <c r="WQO122" s="91"/>
      <c r="WQP122" s="119"/>
      <c r="WQQ122" s="91"/>
      <c r="WQR122" s="119"/>
      <c r="WQS122" s="91"/>
      <c r="WQT122" s="119"/>
      <c r="WQU122" s="91"/>
      <c r="WQV122" s="119"/>
      <c r="WQW122" s="91"/>
      <c r="WQX122" s="119"/>
      <c r="WQY122" s="91"/>
      <c r="WQZ122" s="119"/>
      <c r="WRA122" s="91"/>
      <c r="WRB122" s="119"/>
      <c r="WRC122" s="91"/>
      <c r="WRD122" s="119"/>
      <c r="WRE122" s="91"/>
      <c r="WRF122" s="119"/>
      <c r="WRG122" s="91"/>
      <c r="WRH122" s="119"/>
      <c r="WRI122" s="91"/>
      <c r="WRJ122" s="119"/>
      <c r="WRK122" s="91"/>
      <c r="WRL122" s="119"/>
      <c r="WRM122" s="91"/>
      <c r="WRN122" s="119"/>
      <c r="WRO122" s="91"/>
      <c r="WRP122" s="119"/>
      <c r="WRQ122" s="91"/>
      <c r="WRR122" s="119"/>
      <c r="WRS122" s="91"/>
      <c r="WRT122" s="119"/>
      <c r="WRU122" s="91"/>
      <c r="WRV122" s="119"/>
      <c r="WRW122" s="91"/>
      <c r="WRX122" s="119"/>
      <c r="WRY122" s="91"/>
      <c r="WRZ122" s="119"/>
      <c r="WSA122" s="91"/>
      <c r="WSB122" s="119"/>
      <c r="WSC122" s="91"/>
      <c r="WSD122" s="119"/>
      <c r="WSE122" s="91"/>
      <c r="WSF122" s="119"/>
      <c r="WSG122" s="91"/>
      <c r="WSH122" s="119"/>
      <c r="WSI122" s="91"/>
      <c r="WSJ122" s="119"/>
      <c r="WSK122" s="91"/>
      <c r="WSL122" s="119"/>
      <c r="WSM122" s="91"/>
      <c r="WSN122" s="119"/>
      <c r="WSO122" s="91"/>
      <c r="WSP122" s="119"/>
      <c r="WSQ122" s="91"/>
      <c r="WSR122" s="119"/>
      <c r="WSS122" s="91"/>
      <c r="WST122" s="119"/>
      <c r="WSU122" s="91"/>
      <c r="WSV122" s="119"/>
      <c r="WSW122" s="91"/>
      <c r="WSX122" s="119"/>
      <c r="WSY122" s="91"/>
      <c r="WSZ122" s="119"/>
      <c r="WTA122" s="91"/>
      <c r="WTB122" s="119"/>
      <c r="WTC122" s="91"/>
      <c r="WTD122" s="119"/>
      <c r="WTE122" s="91"/>
      <c r="WTF122" s="119"/>
      <c r="WTG122" s="91"/>
      <c r="WTH122" s="119"/>
      <c r="WTI122" s="91"/>
      <c r="WTJ122" s="119"/>
      <c r="WTK122" s="91"/>
      <c r="WTL122" s="119"/>
      <c r="WTM122" s="91"/>
      <c r="WTN122" s="119"/>
      <c r="WTO122" s="91"/>
      <c r="WTP122" s="119"/>
      <c r="WTQ122" s="91"/>
      <c r="WTR122" s="119"/>
      <c r="WTS122" s="91"/>
      <c r="WTT122" s="119"/>
      <c r="WTU122" s="91"/>
      <c r="WTV122" s="119"/>
      <c r="WTW122" s="91"/>
      <c r="WTX122" s="119"/>
      <c r="WTY122" s="91"/>
      <c r="WTZ122" s="119"/>
      <c r="WUA122" s="91"/>
      <c r="WUB122" s="119"/>
      <c r="WUC122" s="91"/>
      <c r="WUD122" s="119"/>
      <c r="WUE122" s="91"/>
      <c r="WUF122" s="119"/>
      <c r="WUG122" s="91"/>
      <c r="WUH122" s="119"/>
      <c r="WUI122" s="91"/>
      <c r="WUJ122" s="119"/>
      <c r="WUK122" s="91"/>
      <c r="WUL122" s="119"/>
      <c r="WUM122" s="91"/>
      <c r="WUN122" s="119"/>
      <c r="WUO122" s="91"/>
      <c r="WUP122" s="119"/>
      <c r="WUQ122" s="91"/>
      <c r="WUR122" s="119"/>
      <c r="WUS122" s="91"/>
      <c r="WUT122" s="119"/>
      <c r="WUU122" s="91"/>
      <c r="WUV122" s="119"/>
      <c r="WUW122" s="91"/>
      <c r="WUX122" s="119"/>
      <c r="WUY122" s="91"/>
      <c r="WUZ122" s="119"/>
      <c r="WVA122" s="91"/>
      <c r="WVB122" s="119"/>
      <c r="WVC122" s="91"/>
      <c r="WVD122" s="119"/>
      <c r="WVE122" s="91"/>
      <c r="WVF122" s="119"/>
      <c r="WVG122" s="91"/>
      <c r="WVH122" s="119"/>
      <c r="WVI122" s="91"/>
      <c r="WVJ122" s="119"/>
      <c r="WVK122" s="91"/>
      <c r="WVL122" s="119"/>
      <c r="WVM122" s="91"/>
      <c r="WVN122" s="119"/>
      <c r="WVO122" s="91"/>
      <c r="WVP122" s="119"/>
      <c r="WVQ122" s="91"/>
      <c r="WVR122" s="119"/>
      <c r="WVS122" s="91"/>
      <c r="WVT122" s="119"/>
      <c r="WVU122" s="91"/>
      <c r="WVV122" s="119"/>
      <c r="WVW122" s="91"/>
      <c r="WVX122" s="119"/>
      <c r="WVY122" s="91"/>
      <c r="WVZ122" s="119"/>
      <c r="WWA122" s="91"/>
      <c r="WWB122" s="119"/>
      <c r="WWC122" s="91"/>
      <c r="WWD122" s="119"/>
      <c r="WWE122" s="91"/>
      <c r="WWF122" s="119"/>
      <c r="WWG122" s="91"/>
      <c r="WWH122" s="119"/>
      <c r="WWI122" s="91"/>
      <c r="WWJ122" s="119"/>
      <c r="WWK122" s="91"/>
      <c r="WWL122" s="119"/>
      <c r="WWM122" s="91"/>
      <c r="WWN122" s="119"/>
      <c r="WWO122" s="91"/>
      <c r="WWP122" s="119"/>
      <c r="WWQ122" s="91"/>
      <c r="WWR122" s="119"/>
      <c r="WWS122" s="91"/>
      <c r="WWT122" s="119"/>
      <c r="WWU122" s="91"/>
      <c r="WWV122" s="119"/>
      <c r="WWW122" s="91"/>
      <c r="WWX122" s="119"/>
      <c r="WWY122" s="91"/>
      <c r="WWZ122" s="119"/>
      <c r="WXA122" s="91"/>
      <c r="WXB122" s="119"/>
      <c r="WXC122" s="91"/>
      <c r="WXD122" s="119"/>
      <c r="WXE122" s="91"/>
      <c r="WXF122" s="119"/>
      <c r="WXG122" s="91"/>
      <c r="WXH122" s="119"/>
      <c r="WXI122" s="91"/>
      <c r="WXJ122" s="119"/>
      <c r="WXK122" s="91"/>
      <c r="WXL122" s="119"/>
      <c r="WXM122" s="91"/>
      <c r="WXN122" s="119"/>
      <c r="WXO122" s="91"/>
      <c r="WXP122" s="119"/>
      <c r="WXQ122" s="91"/>
      <c r="WXR122" s="119"/>
      <c r="WXS122" s="91"/>
      <c r="WXT122" s="119"/>
      <c r="WXU122" s="91"/>
      <c r="WXV122" s="119"/>
      <c r="WXW122" s="91"/>
      <c r="WXX122" s="119"/>
      <c r="WXY122" s="91"/>
      <c r="WXZ122" s="119"/>
      <c r="WYA122" s="91"/>
      <c r="WYB122" s="119"/>
      <c r="WYC122" s="91"/>
      <c r="WYD122" s="119"/>
      <c r="WYE122" s="91"/>
      <c r="WYF122" s="119"/>
      <c r="WYG122" s="91"/>
      <c r="WYH122" s="119"/>
      <c r="WYI122" s="91"/>
      <c r="WYJ122" s="119"/>
      <c r="WYK122" s="91"/>
      <c r="WYL122" s="119"/>
      <c r="WYM122" s="91"/>
      <c r="WYN122" s="119"/>
      <c r="WYO122" s="91"/>
      <c r="WYP122" s="119"/>
      <c r="WYQ122" s="91"/>
      <c r="WYR122" s="119"/>
      <c r="WYS122" s="91"/>
      <c r="WYT122" s="119"/>
      <c r="WYU122" s="91"/>
      <c r="WYV122" s="119"/>
      <c r="WYW122" s="91"/>
      <c r="WYX122" s="119"/>
      <c r="WYY122" s="91"/>
      <c r="WYZ122" s="119"/>
      <c r="WZA122" s="91"/>
      <c r="WZB122" s="119"/>
      <c r="WZC122" s="91"/>
      <c r="WZD122" s="119"/>
      <c r="WZE122" s="91"/>
      <c r="WZF122" s="119"/>
      <c r="WZG122" s="91"/>
      <c r="WZH122" s="119"/>
      <c r="WZI122" s="91"/>
      <c r="WZJ122" s="119"/>
      <c r="WZK122" s="91"/>
      <c r="WZL122" s="119"/>
      <c r="WZM122" s="91"/>
      <c r="WZN122" s="119"/>
      <c r="WZO122" s="91"/>
      <c r="WZP122" s="119"/>
      <c r="WZQ122" s="91"/>
      <c r="WZR122" s="119"/>
      <c r="WZS122" s="91"/>
      <c r="WZT122" s="119"/>
      <c r="WZU122" s="91"/>
      <c r="WZV122" s="119"/>
      <c r="WZW122" s="91"/>
      <c r="WZX122" s="119"/>
      <c r="WZY122" s="91"/>
      <c r="WZZ122" s="119"/>
      <c r="XAA122" s="91"/>
      <c r="XAB122" s="119"/>
      <c r="XAC122" s="91"/>
      <c r="XAD122" s="119"/>
      <c r="XAE122" s="91"/>
      <c r="XAF122" s="119"/>
      <c r="XAG122" s="91"/>
      <c r="XAH122" s="119"/>
      <c r="XAI122" s="91"/>
      <c r="XAJ122" s="119"/>
      <c r="XAK122" s="91"/>
      <c r="XAL122" s="119"/>
      <c r="XAM122" s="91"/>
      <c r="XAN122" s="119"/>
      <c r="XAO122" s="91"/>
      <c r="XAP122" s="119"/>
      <c r="XAQ122" s="91"/>
      <c r="XAR122" s="119"/>
      <c r="XAS122" s="91"/>
      <c r="XAT122" s="119"/>
      <c r="XAU122" s="91"/>
      <c r="XAV122" s="119"/>
      <c r="XAW122" s="91"/>
      <c r="XAX122" s="119"/>
      <c r="XAY122" s="91"/>
      <c r="XAZ122" s="119"/>
      <c r="XBA122" s="91"/>
      <c r="XBB122" s="119"/>
      <c r="XBC122" s="91"/>
      <c r="XBD122" s="119"/>
      <c r="XBE122" s="91"/>
      <c r="XBF122" s="119"/>
      <c r="XBG122" s="91"/>
      <c r="XBH122" s="119"/>
      <c r="XBI122" s="91"/>
      <c r="XBJ122" s="119"/>
      <c r="XBK122" s="91"/>
      <c r="XBL122" s="119"/>
      <c r="XBM122" s="91"/>
      <c r="XBN122" s="119"/>
      <c r="XBO122" s="91"/>
      <c r="XBP122" s="119"/>
      <c r="XBQ122" s="91"/>
      <c r="XBR122" s="119"/>
      <c r="XBS122" s="91"/>
      <c r="XBT122" s="119"/>
      <c r="XBU122" s="91"/>
      <c r="XBV122" s="119"/>
      <c r="XBW122" s="91"/>
      <c r="XBX122" s="119"/>
      <c r="XBY122" s="91"/>
      <c r="XBZ122" s="119"/>
      <c r="XCA122" s="91"/>
      <c r="XCB122" s="119"/>
      <c r="XCC122" s="91"/>
      <c r="XCD122" s="119"/>
      <c r="XCE122" s="91"/>
      <c r="XCF122" s="119"/>
      <c r="XCG122" s="91"/>
      <c r="XCH122" s="119"/>
      <c r="XCI122" s="91"/>
      <c r="XCJ122" s="119"/>
      <c r="XCK122" s="91"/>
      <c r="XCL122" s="119"/>
      <c r="XCM122" s="91"/>
      <c r="XCN122" s="119"/>
      <c r="XCO122" s="91"/>
      <c r="XCP122" s="119"/>
      <c r="XCQ122" s="91"/>
      <c r="XCR122" s="119"/>
      <c r="XCS122" s="91"/>
      <c r="XCT122" s="119"/>
      <c r="XCU122" s="91"/>
      <c r="XCV122" s="119"/>
      <c r="XCW122" s="91"/>
      <c r="XCX122" s="119"/>
      <c r="XCY122" s="91"/>
      <c r="XCZ122" s="119"/>
      <c r="XDA122" s="91"/>
      <c r="XDB122" s="119"/>
      <c r="XDC122" s="91"/>
      <c r="XDD122" s="119"/>
      <c r="XDE122" s="91"/>
      <c r="XDF122" s="119"/>
      <c r="XDG122" s="91"/>
    </row>
    <row r="123" spans="2:16335" x14ac:dyDescent="0.35">
      <c r="B123">
        <v>106526</v>
      </c>
      <c r="C123" s="91" t="s">
        <v>104</v>
      </c>
      <c r="D123" s="185">
        <v>2000</v>
      </c>
      <c r="E123" s="91"/>
      <c r="F123" s="119"/>
      <c r="G123" s="91"/>
      <c r="H123" s="119"/>
      <c r="I123" s="91"/>
      <c r="J123" s="119"/>
      <c r="K123" s="91"/>
      <c r="L123" s="119"/>
      <c r="M123" s="91"/>
      <c r="N123" s="119"/>
      <c r="O123" s="91"/>
      <c r="P123" s="119"/>
      <c r="Q123" s="91"/>
      <c r="R123" s="119"/>
      <c r="S123" s="91"/>
      <c r="T123" s="119"/>
      <c r="U123" s="91"/>
      <c r="V123" s="119"/>
      <c r="W123" s="91"/>
      <c r="X123" s="119"/>
      <c r="Y123" s="91"/>
      <c r="Z123" s="119"/>
      <c r="AA123" s="91"/>
      <c r="AB123" s="119"/>
      <c r="AC123" s="91"/>
      <c r="AD123" s="119"/>
      <c r="AE123" s="91"/>
      <c r="AF123" s="119"/>
      <c r="AG123" s="91"/>
      <c r="AH123" s="119"/>
      <c r="AI123" s="91"/>
      <c r="AJ123" s="119"/>
      <c r="AK123" s="91"/>
      <c r="AL123" s="119"/>
      <c r="AM123" s="91"/>
      <c r="AN123" s="119"/>
      <c r="AO123" s="91"/>
      <c r="AP123" s="119"/>
      <c r="AQ123" s="91"/>
      <c r="AR123" s="119"/>
      <c r="AS123" s="91"/>
      <c r="AT123" s="119"/>
      <c r="AU123" s="91"/>
      <c r="AV123" s="119"/>
      <c r="AW123" s="91"/>
      <c r="AX123" s="119"/>
      <c r="AY123" s="91"/>
      <c r="AZ123" s="119"/>
      <c r="BA123" s="91"/>
      <c r="BB123" s="119"/>
      <c r="BC123" s="91"/>
      <c r="BD123" s="119"/>
      <c r="BE123" s="91"/>
      <c r="BF123" s="119"/>
      <c r="BG123" s="91"/>
      <c r="BH123" s="119"/>
      <c r="BI123" s="91"/>
      <c r="BJ123" s="119"/>
      <c r="BK123" s="91"/>
      <c r="BL123" s="119"/>
      <c r="BM123" s="91"/>
      <c r="BN123" s="119"/>
      <c r="BO123" s="91"/>
      <c r="BP123" s="119"/>
      <c r="BQ123" s="91"/>
      <c r="BR123" s="119"/>
      <c r="BS123" s="91"/>
      <c r="BT123" s="119"/>
      <c r="BU123" s="91"/>
      <c r="BV123" s="119"/>
      <c r="BW123" s="91"/>
      <c r="BX123" s="119"/>
      <c r="BY123" s="91"/>
      <c r="BZ123" s="119"/>
      <c r="CA123" s="91"/>
      <c r="CB123" s="119"/>
      <c r="CC123" s="91"/>
      <c r="CD123" s="119"/>
      <c r="CE123" s="91"/>
      <c r="CF123" s="119"/>
      <c r="CG123" s="91"/>
      <c r="CH123" s="119"/>
      <c r="CI123" s="91"/>
      <c r="CJ123" s="119"/>
      <c r="CK123" s="91"/>
      <c r="CL123" s="119"/>
      <c r="CM123" s="91"/>
      <c r="CN123" s="119"/>
      <c r="CO123" s="91"/>
      <c r="CP123" s="119"/>
      <c r="CQ123" s="91"/>
      <c r="CR123" s="119"/>
      <c r="CS123" s="91"/>
      <c r="CT123" s="119"/>
      <c r="CU123" s="91"/>
      <c r="CV123" s="119"/>
      <c r="CW123" s="91"/>
      <c r="CX123" s="119"/>
      <c r="CY123" s="91"/>
      <c r="CZ123" s="119"/>
      <c r="DA123" s="91"/>
      <c r="DB123" s="119"/>
      <c r="DC123" s="91"/>
      <c r="DD123" s="119"/>
      <c r="DE123" s="91"/>
      <c r="DF123" s="119"/>
      <c r="DG123" s="91"/>
      <c r="DH123" s="119"/>
      <c r="DI123" s="91"/>
      <c r="DJ123" s="119"/>
      <c r="DK123" s="91"/>
      <c r="DL123" s="119"/>
      <c r="DM123" s="91"/>
      <c r="DN123" s="119"/>
      <c r="DO123" s="91"/>
      <c r="DP123" s="119"/>
      <c r="DQ123" s="91"/>
      <c r="DR123" s="119"/>
      <c r="DS123" s="91"/>
      <c r="DT123" s="119"/>
      <c r="DU123" s="91"/>
      <c r="DV123" s="119"/>
      <c r="DW123" s="91"/>
      <c r="DX123" s="119"/>
      <c r="DY123" s="91"/>
      <c r="DZ123" s="119"/>
      <c r="EA123" s="91"/>
      <c r="EB123" s="119"/>
      <c r="EC123" s="91"/>
      <c r="ED123" s="119"/>
      <c r="EE123" s="91"/>
      <c r="EF123" s="119"/>
      <c r="EG123" s="91"/>
      <c r="EH123" s="119"/>
      <c r="EI123" s="91"/>
      <c r="EJ123" s="119"/>
      <c r="EK123" s="91"/>
      <c r="EL123" s="119"/>
      <c r="EM123" s="91"/>
      <c r="EN123" s="119"/>
      <c r="EO123" s="91"/>
      <c r="EP123" s="119"/>
      <c r="EQ123" s="91"/>
      <c r="ER123" s="119"/>
      <c r="ES123" s="91"/>
      <c r="ET123" s="119"/>
      <c r="EU123" s="91"/>
      <c r="EV123" s="119"/>
      <c r="EW123" s="91"/>
      <c r="EX123" s="119"/>
      <c r="EY123" s="91"/>
      <c r="EZ123" s="119"/>
      <c r="FA123" s="91"/>
      <c r="FB123" s="119"/>
      <c r="FC123" s="91"/>
      <c r="FD123" s="119"/>
      <c r="FE123" s="91"/>
      <c r="FF123" s="119"/>
      <c r="FG123" s="91"/>
      <c r="FH123" s="119"/>
      <c r="FI123" s="91"/>
      <c r="FJ123" s="119"/>
      <c r="FK123" s="91"/>
      <c r="FL123" s="119"/>
      <c r="FM123" s="91"/>
      <c r="FN123" s="119"/>
      <c r="FO123" s="91"/>
      <c r="FP123" s="119"/>
      <c r="FQ123" s="91"/>
      <c r="FR123" s="119"/>
      <c r="FS123" s="91"/>
      <c r="FT123" s="119"/>
      <c r="FU123" s="91"/>
      <c r="FV123" s="119"/>
      <c r="FW123" s="91"/>
      <c r="FX123" s="119"/>
      <c r="FY123" s="91"/>
      <c r="FZ123" s="119"/>
      <c r="GA123" s="91"/>
      <c r="GB123" s="119"/>
      <c r="GC123" s="91"/>
      <c r="GD123" s="119"/>
      <c r="GE123" s="91"/>
      <c r="GF123" s="119"/>
      <c r="GG123" s="91"/>
      <c r="GH123" s="119"/>
      <c r="GI123" s="91"/>
      <c r="GJ123" s="119"/>
      <c r="GK123" s="91"/>
      <c r="GL123" s="119"/>
      <c r="GM123" s="91"/>
      <c r="GN123" s="119"/>
      <c r="GO123" s="91"/>
      <c r="GP123" s="119"/>
      <c r="GQ123" s="91"/>
      <c r="GR123" s="119"/>
      <c r="GS123" s="91"/>
      <c r="GT123" s="119"/>
      <c r="GU123" s="91"/>
      <c r="GV123" s="119"/>
      <c r="GW123" s="91"/>
      <c r="GX123" s="119"/>
      <c r="GY123" s="91"/>
      <c r="GZ123" s="119"/>
      <c r="HA123" s="91"/>
      <c r="HB123" s="119"/>
      <c r="HC123" s="91"/>
      <c r="HD123" s="119"/>
      <c r="HE123" s="91"/>
      <c r="HF123" s="119"/>
      <c r="HG123" s="91"/>
      <c r="HH123" s="119"/>
      <c r="HI123" s="91"/>
      <c r="HJ123" s="119"/>
      <c r="HK123" s="91"/>
      <c r="HL123" s="119"/>
      <c r="HM123" s="91"/>
      <c r="HN123" s="119"/>
      <c r="HO123" s="91"/>
      <c r="HP123" s="119"/>
      <c r="HQ123" s="91"/>
      <c r="HR123" s="119"/>
      <c r="HS123" s="91"/>
      <c r="HT123" s="119"/>
      <c r="HU123" s="91"/>
      <c r="HV123" s="119"/>
      <c r="HW123" s="91"/>
      <c r="HX123" s="119"/>
      <c r="HY123" s="91"/>
      <c r="HZ123" s="119"/>
      <c r="IA123" s="91"/>
      <c r="IB123" s="119"/>
      <c r="IC123" s="91"/>
      <c r="ID123" s="119"/>
      <c r="IE123" s="91"/>
      <c r="IF123" s="119"/>
      <c r="IG123" s="91"/>
      <c r="IH123" s="119"/>
      <c r="II123" s="91"/>
      <c r="IJ123" s="119"/>
      <c r="IK123" s="91"/>
      <c r="IL123" s="119"/>
      <c r="IM123" s="91"/>
      <c r="IN123" s="119"/>
      <c r="IO123" s="91"/>
      <c r="IP123" s="119"/>
      <c r="IQ123" s="91"/>
      <c r="IR123" s="119"/>
      <c r="IS123" s="91"/>
      <c r="IT123" s="119"/>
      <c r="IU123" s="91"/>
      <c r="IV123" s="119"/>
      <c r="IW123" s="91"/>
      <c r="IX123" s="119"/>
      <c r="IY123" s="91"/>
      <c r="IZ123" s="119"/>
      <c r="JA123" s="91"/>
      <c r="JB123" s="119"/>
      <c r="JC123" s="91"/>
      <c r="JD123" s="119"/>
      <c r="JE123" s="91"/>
      <c r="JF123" s="119"/>
      <c r="JG123" s="91"/>
      <c r="JH123" s="119"/>
      <c r="JI123" s="91"/>
      <c r="JJ123" s="119"/>
      <c r="JK123" s="91"/>
      <c r="JL123" s="119"/>
      <c r="JM123" s="91"/>
      <c r="JN123" s="119"/>
      <c r="JO123" s="91"/>
      <c r="JP123" s="119"/>
      <c r="JQ123" s="91"/>
      <c r="JR123" s="119"/>
      <c r="JS123" s="91"/>
      <c r="JT123" s="119"/>
      <c r="JU123" s="91"/>
      <c r="JV123" s="119"/>
      <c r="JW123" s="91"/>
      <c r="JX123" s="119"/>
      <c r="JY123" s="91"/>
      <c r="JZ123" s="119"/>
      <c r="KA123" s="91"/>
      <c r="KB123" s="119"/>
      <c r="KC123" s="91"/>
      <c r="KD123" s="119"/>
      <c r="KE123" s="91"/>
      <c r="KF123" s="119"/>
      <c r="KG123" s="91"/>
      <c r="KH123" s="119"/>
      <c r="KI123" s="91"/>
      <c r="KJ123" s="119"/>
      <c r="KK123" s="91"/>
      <c r="KL123" s="119"/>
      <c r="KM123" s="91"/>
      <c r="KN123" s="119"/>
      <c r="KO123" s="91"/>
      <c r="KP123" s="119"/>
      <c r="KQ123" s="91"/>
      <c r="KR123" s="119"/>
      <c r="KS123" s="91"/>
      <c r="KT123" s="119"/>
      <c r="KU123" s="91"/>
      <c r="KV123" s="119"/>
      <c r="KW123" s="91"/>
      <c r="KX123" s="119"/>
      <c r="KY123" s="91"/>
      <c r="KZ123" s="119"/>
      <c r="LA123" s="91"/>
      <c r="LB123" s="119"/>
      <c r="LC123" s="91"/>
      <c r="LD123" s="119"/>
      <c r="LE123" s="91"/>
      <c r="LF123" s="119"/>
      <c r="LG123" s="91"/>
      <c r="LH123" s="119"/>
      <c r="LI123" s="91"/>
      <c r="LJ123" s="119"/>
      <c r="LK123" s="91"/>
      <c r="LL123" s="119"/>
      <c r="LM123" s="91"/>
      <c r="LN123" s="119"/>
      <c r="LO123" s="91"/>
      <c r="LP123" s="119"/>
      <c r="LQ123" s="91"/>
      <c r="LR123" s="119"/>
      <c r="LS123" s="91"/>
      <c r="LT123" s="119"/>
      <c r="LU123" s="91"/>
      <c r="LV123" s="119"/>
      <c r="LW123" s="91"/>
      <c r="LX123" s="119"/>
      <c r="LY123" s="91"/>
      <c r="LZ123" s="119"/>
      <c r="MA123" s="91"/>
      <c r="MB123" s="119"/>
      <c r="MC123" s="91"/>
      <c r="MD123" s="119"/>
      <c r="ME123" s="91"/>
      <c r="MF123" s="119"/>
      <c r="MG123" s="91"/>
      <c r="MH123" s="119"/>
      <c r="MI123" s="91"/>
      <c r="MJ123" s="119"/>
      <c r="MK123" s="91"/>
      <c r="ML123" s="119"/>
      <c r="MM123" s="91"/>
      <c r="MN123" s="119"/>
      <c r="MO123" s="91"/>
      <c r="MP123" s="119"/>
      <c r="MQ123" s="91"/>
      <c r="MR123" s="119"/>
      <c r="MS123" s="91"/>
      <c r="MT123" s="119"/>
      <c r="MU123" s="91"/>
      <c r="MV123" s="119"/>
      <c r="MW123" s="91"/>
      <c r="MX123" s="119"/>
      <c r="MY123" s="91"/>
      <c r="MZ123" s="119"/>
      <c r="NA123" s="91"/>
      <c r="NB123" s="119"/>
      <c r="NC123" s="91"/>
      <c r="ND123" s="119"/>
      <c r="NE123" s="91"/>
      <c r="NF123" s="119"/>
      <c r="NG123" s="91"/>
      <c r="NH123" s="119"/>
      <c r="NI123" s="91"/>
      <c r="NJ123" s="119"/>
      <c r="NK123" s="91"/>
      <c r="NL123" s="119"/>
      <c r="NM123" s="91"/>
      <c r="NN123" s="119"/>
      <c r="NO123" s="91"/>
      <c r="NP123" s="119"/>
      <c r="NQ123" s="91"/>
      <c r="NR123" s="119"/>
      <c r="NS123" s="91"/>
      <c r="NT123" s="119"/>
      <c r="NU123" s="91"/>
      <c r="NV123" s="119"/>
      <c r="NW123" s="91"/>
      <c r="NX123" s="119"/>
      <c r="NY123" s="91"/>
      <c r="NZ123" s="119"/>
      <c r="OA123" s="91"/>
      <c r="OB123" s="119"/>
      <c r="OC123" s="91"/>
      <c r="OD123" s="119"/>
      <c r="OE123" s="91"/>
      <c r="OF123" s="119"/>
      <c r="OG123" s="91"/>
      <c r="OH123" s="119"/>
      <c r="OI123" s="91"/>
      <c r="OJ123" s="119"/>
      <c r="OK123" s="91"/>
      <c r="OL123" s="119"/>
      <c r="OM123" s="91"/>
      <c r="ON123" s="119"/>
      <c r="OO123" s="91"/>
      <c r="OP123" s="119"/>
      <c r="OQ123" s="91"/>
      <c r="OR123" s="119"/>
      <c r="OS123" s="91"/>
      <c r="OT123" s="119"/>
      <c r="OU123" s="91"/>
      <c r="OV123" s="119"/>
      <c r="OW123" s="91"/>
      <c r="OX123" s="119"/>
      <c r="OY123" s="91"/>
      <c r="OZ123" s="119"/>
      <c r="PA123" s="91"/>
      <c r="PB123" s="119"/>
      <c r="PC123" s="91"/>
      <c r="PD123" s="119"/>
      <c r="PE123" s="91"/>
      <c r="PF123" s="119"/>
      <c r="PG123" s="91"/>
      <c r="PH123" s="119"/>
      <c r="PI123" s="91"/>
      <c r="PJ123" s="119"/>
      <c r="PK123" s="91"/>
      <c r="PL123" s="119"/>
      <c r="PM123" s="91"/>
      <c r="PN123" s="119"/>
      <c r="PO123" s="91"/>
      <c r="PP123" s="119"/>
      <c r="PQ123" s="91"/>
      <c r="PR123" s="119"/>
      <c r="PS123" s="91"/>
      <c r="PT123" s="119"/>
      <c r="PU123" s="91"/>
      <c r="PV123" s="119"/>
      <c r="PW123" s="91"/>
      <c r="PX123" s="119"/>
      <c r="PY123" s="91"/>
      <c r="PZ123" s="119"/>
      <c r="QA123" s="91"/>
      <c r="QB123" s="119"/>
      <c r="QC123" s="91"/>
      <c r="QD123" s="119"/>
      <c r="QE123" s="91"/>
      <c r="QF123" s="119"/>
      <c r="QG123" s="91"/>
      <c r="QH123" s="119"/>
      <c r="QI123" s="91"/>
      <c r="QJ123" s="119"/>
      <c r="QK123" s="91"/>
      <c r="QL123" s="119"/>
      <c r="QM123" s="91"/>
      <c r="QN123" s="119"/>
      <c r="QO123" s="91"/>
      <c r="QP123" s="119"/>
      <c r="QQ123" s="91"/>
      <c r="QR123" s="119"/>
      <c r="QS123" s="91"/>
      <c r="QT123" s="119"/>
      <c r="QU123" s="91"/>
      <c r="QV123" s="119"/>
      <c r="QW123" s="91"/>
      <c r="QX123" s="119"/>
      <c r="QY123" s="91"/>
      <c r="QZ123" s="119"/>
      <c r="RA123" s="91"/>
      <c r="RB123" s="119"/>
      <c r="RC123" s="91"/>
      <c r="RD123" s="119"/>
      <c r="RE123" s="91"/>
      <c r="RF123" s="119"/>
      <c r="RG123" s="91"/>
      <c r="RH123" s="119"/>
      <c r="RI123" s="91"/>
      <c r="RJ123" s="119"/>
      <c r="RK123" s="91"/>
      <c r="RL123" s="119"/>
      <c r="RM123" s="91"/>
      <c r="RN123" s="119"/>
      <c r="RO123" s="91"/>
      <c r="RP123" s="119"/>
      <c r="RQ123" s="91"/>
      <c r="RR123" s="119"/>
      <c r="RS123" s="91"/>
      <c r="RT123" s="119"/>
      <c r="RU123" s="91"/>
      <c r="RV123" s="119"/>
      <c r="RW123" s="91"/>
      <c r="RX123" s="119"/>
      <c r="RY123" s="91"/>
      <c r="RZ123" s="119"/>
      <c r="SA123" s="91"/>
      <c r="SB123" s="119"/>
      <c r="SC123" s="91"/>
      <c r="SD123" s="119"/>
      <c r="SE123" s="91"/>
      <c r="SF123" s="119"/>
      <c r="SG123" s="91"/>
      <c r="SH123" s="119"/>
      <c r="SI123" s="91"/>
      <c r="SJ123" s="119"/>
      <c r="SK123" s="91"/>
      <c r="SL123" s="119"/>
      <c r="SM123" s="91"/>
      <c r="SN123" s="119"/>
      <c r="SO123" s="91"/>
      <c r="SP123" s="119"/>
      <c r="SQ123" s="91"/>
      <c r="SR123" s="119"/>
      <c r="SS123" s="91"/>
      <c r="ST123" s="119"/>
      <c r="SU123" s="91"/>
      <c r="SV123" s="119"/>
      <c r="SW123" s="91"/>
      <c r="SX123" s="119"/>
      <c r="SY123" s="91"/>
      <c r="SZ123" s="119"/>
      <c r="TA123" s="91"/>
      <c r="TB123" s="119"/>
      <c r="TC123" s="91"/>
      <c r="TD123" s="119"/>
      <c r="TE123" s="91"/>
      <c r="TF123" s="119"/>
      <c r="TG123" s="91"/>
      <c r="TH123" s="119"/>
      <c r="TI123" s="91"/>
      <c r="TJ123" s="119"/>
      <c r="TK123" s="91"/>
      <c r="TL123" s="119"/>
      <c r="TM123" s="91"/>
      <c r="TN123" s="119"/>
      <c r="TO123" s="91"/>
      <c r="TP123" s="119"/>
      <c r="TQ123" s="91"/>
      <c r="TR123" s="119"/>
      <c r="TS123" s="91"/>
      <c r="TT123" s="119"/>
      <c r="TU123" s="91"/>
      <c r="TV123" s="119"/>
      <c r="TW123" s="91"/>
      <c r="TX123" s="119"/>
      <c r="TY123" s="91"/>
      <c r="TZ123" s="119"/>
      <c r="UA123" s="91"/>
      <c r="UB123" s="119"/>
      <c r="UC123" s="91"/>
      <c r="UD123" s="119"/>
      <c r="UE123" s="91"/>
      <c r="UF123" s="119"/>
      <c r="UG123" s="91"/>
      <c r="UH123" s="119"/>
      <c r="UI123" s="91"/>
      <c r="UJ123" s="119"/>
      <c r="UK123" s="91"/>
      <c r="UL123" s="119"/>
      <c r="UM123" s="91"/>
      <c r="UN123" s="119"/>
      <c r="UO123" s="91"/>
      <c r="UP123" s="119"/>
      <c r="UQ123" s="91"/>
      <c r="UR123" s="119"/>
      <c r="US123" s="91"/>
      <c r="UT123" s="119"/>
      <c r="UU123" s="91"/>
      <c r="UV123" s="119"/>
      <c r="UW123" s="91"/>
      <c r="UX123" s="119"/>
      <c r="UY123" s="91"/>
      <c r="UZ123" s="119"/>
      <c r="VA123" s="91"/>
      <c r="VB123" s="119"/>
      <c r="VC123" s="91"/>
      <c r="VD123" s="119"/>
      <c r="VE123" s="91"/>
      <c r="VF123" s="119"/>
      <c r="VG123" s="91"/>
      <c r="VH123" s="119"/>
      <c r="VI123" s="91"/>
      <c r="VJ123" s="119"/>
      <c r="VK123" s="91"/>
      <c r="VL123" s="119"/>
      <c r="VM123" s="91"/>
      <c r="VN123" s="119"/>
      <c r="VO123" s="91"/>
      <c r="VP123" s="119"/>
      <c r="VQ123" s="91"/>
      <c r="VR123" s="119"/>
      <c r="VS123" s="91"/>
      <c r="VT123" s="119"/>
      <c r="VU123" s="91"/>
      <c r="VV123" s="119"/>
      <c r="VW123" s="91"/>
      <c r="VX123" s="119"/>
      <c r="VY123" s="91"/>
      <c r="VZ123" s="119"/>
      <c r="WA123" s="91"/>
      <c r="WB123" s="119"/>
      <c r="WC123" s="91"/>
      <c r="WD123" s="119"/>
      <c r="WE123" s="91"/>
      <c r="WF123" s="119"/>
      <c r="WG123" s="91"/>
      <c r="WH123" s="119"/>
      <c r="WI123" s="91"/>
      <c r="WJ123" s="119"/>
      <c r="WK123" s="91"/>
      <c r="WL123" s="119"/>
      <c r="WM123" s="91"/>
      <c r="WN123" s="119"/>
      <c r="WO123" s="91"/>
      <c r="WP123" s="119"/>
      <c r="WQ123" s="91"/>
      <c r="WR123" s="119"/>
      <c r="WS123" s="91"/>
      <c r="WT123" s="119"/>
      <c r="WU123" s="91"/>
      <c r="WV123" s="119"/>
      <c r="WW123" s="91"/>
      <c r="WX123" s="119"/>
      <c r="WY123" s="91"/>
      <c r="WZ123" s="119"/>
      <c r="XA123" s="91"/>
      <c r="XB123" s="119"/>
      <c r="XC123" s="91"/>
      <c r="XD123" s="119"/>
      <c r="XE123" s="91"/>
      <c r="XF123" s="119"/>
      <c r="XG123" s="91"/>
      <c r="XH123" s="119"/>
      <c r="XI123" s="91"/>
      <c r="XJ123" s="119"/>
      <c r="XK123" s="91"/>
      <c r="XL123" s="119"/>
      <c r="XM123" s="91"/>
      <c r="XN123" s="119"/>
      <c r="XO123" s="91"/>
      <c r="XP123" s="119"/>
      <c r="XQ123" s="91"/>
      <c r="XR123" s="119"/>
      <c r="XS123" s="91"/>
      <c r="XT123" s="119"/>
      <c r="XU123" s="91"/>
      <c r="XV123" s="119"/>
      <c r="XW123" s="91"/>
      <c r="XX123" s="119"/>
      <c r="XY123" s="91"/>
      <c r="XZ123" s="119"/>
      <c r="YA123" s="91"/>
      <c r="YB123" s="119"/>
      <c r="YC123" s="91"/>
      <c r="YD123" s="119"/>
      <c r="YE123" s="91"/>
      <c r="YF123" s="119"/>
      <c r="YG123" s="91"/>
      <c r="YH123" s="119"/>
      <c r="YI123" s="91"/>
      <c r="YJ123" s="119"/>
      <c r="YK123" s="91"/>
      <c r="YL123" s="119"/>
      <c r="YM123" s="91"/>
      <c r="YN123" s="119"/>
      <c r="YO123" s="91"/>
      <c r="YP123" s="119"/>
      <c r="YQ123" s="91"/>
      <c r="YR123" s="119"/>
      <c r="YS123" s="91"/>
      <c r="YT123" s="119"/>
      <c r="YU123" s="91"/>
      <c r="YV123" s="119"/>
      <c r="YW123" s="91"/>
      <c r="YX123" s="119"/>
      <c r="YY123" s="91"/>
      <c r="YZ123" s="119"/>
      <c r="ZA123" s="91"/>
      <c r="ZB123" s="119"/>
      <c r="ZC123" s="91"/>
      <c r="ZD123" s="119"/>
      <c r="ZE123" s="91"/>
      <c r="ZF123" s="119"/>
      <c r="ZG123" s="91"/>
      <c r="ZH123" s="119"/>
      <c r="ZI123" s="91"/>
      <c r="ZJ123" s="119"/>
      <c r="ZK123" s="91"/>
      <c r="ZL123" s="119"/>
      <c r="ZM123" s="91"/>
      <c r="ZN123" s="119"/>
      <c r="ZO123" s="91"/>
      <c r="ZP123" s="119"/>
      <c r="ZQ123" s="91"/>
      <c r="ZR123" s="119"/>
      <c r="ZS123" s="91"/>
      <c r="ZT123" s="119"/>
      <c r="ZU123" s="91"/>
      <c r="ZV123" s="119"/>
      <c r="ZW123" s="91"/>
      <c r="ZX123" s="119"/>
      <c r="ZY123" s="91"/>
      <c r="ZZ123" s="119"/>
      <c r="AAA123" s="91"/>
      <c r="AAB123" s="119"/>
      <c r="AAC123" s="91"/>
      <c r="AAD123" s="119"/>
      <c r="AAE123" s="91"/>
      <c r="AAF123" s="119"/>
      <c r="AAG123" s="91"/>
      <c r="AAH123" s="119"/>
      <c r="AAI123" s="91"/>
      <c r="AAJ123" s="119"/>
      <c r="AAK123" s="91"/>
      <c r="AAL123" s="119"/>
      <c r="AAM123" s="91"/>
      <c r="AAN123" s="119"/>
      <c r="AAO123" s="91"/>
      <c r="AAP123" s="119"/>
      <c r="AAQ123" s="91"/>
      <c r="AAR123" s="119"/>
      <c r="AAS123" s="91"/>
      <c r="AAT123" s="119"/>
      <c r="AAU123" s="91"/>
      <c r="AAV123" s="119"/>
      <c r="AAW123" s="91"/>
      <c r="AAX123" s="119"/>
      <c r="AAY123" s="91"/>
      <c r="AAZ123" s="119"/>
      <c r="ABA123" s="91"/>
      <c r="ABB123" s="119"/>
      <c r="ABC123" s="91"/>
      <c r="ABD123" s="119"/>
      <c r="ABE123" s="91"/>
      <c r="ABF123" s="119"/>
      <c r="ABG123" s="91"/>
      <c r="ABH123" s="119"/>
      <c r="ABI123" s="91"/>
      <c r="ABJ123" s="119"/>
      <c r="ABK123" s="91"/>
      <c r="ABL123" s="119"/>
      <c r="ABM123" s="91"/>
      <c r="ABN123" s="119"/>
      <c r="ABO123" s="91"/>
      <c r="ABP123" s="119"/>
      <c r="ABQ123" s="91"/>
      <c r="ABR123" s="119"/>
      <c r="ABS123" s="91"/>
      <c r="ABT123" s="119"/>
      <c r="ABU123" s="91"/>
      <c r="ABV123" s="119"/>
      <c r="ABW123" s="91"/>
      <c r="ABX123" s="119"/>
      <c r="ABY123" s="91"/>
      <c r="ABZ123" s="119"/>
      <c r="ACA123" s="91"/>
      <c r="ACB123" s="119"/>
      <c r="ACC123" s="91"/>
      <c r="ACD123" s="119"/>
      <c r="ACE123" s="91"/>
      <c r="ACF123" s="119"/>
      <c r="ACG123" s="91"/>
      <c r="ACH123" s="119"/>
      <c r="ACI123" s="91"/>
      <c r="ACJ123" s="119"/>
      <c r="ACK123" s="91"/>
      <c r="ACL123" s="119"/>
      <c r="ACM123" s="91"/>
      <c r="ACN123" s="119"/>
      <c r="ACO123" s="91"/>
      <c r="ACP123" s="119"/>
      <c r="ACQ123" s="91"/>
      <c r="ACR123" s="119"/>
      <c r="ACS123" s="91"/>
      <c r="ACT123" s="119"/>
      <c r="ACU123" s="91"/>
      <c r="ACV123" s="119"/>
      <c r="ACW123" s="91"/>
      <c r="ACX123" s="119"/>
      <c r="ACY123" s="91"/>
      <c r="ACZ123" s="119"/>
      <c r="ADA123" s="91"/>
      <c r="ADB123" s="119"/>
      <c r="ADC123" s="91"/>
      <c r="ADD123" s="119"/>
      <c r="ADE123" s="91"/>
      <c r="ADF123" s="119"/>
      <c r="ADG123" s="91"/>
      <c r="ADH123" s="119"/>
      <c r="ADI123" s="91"/>
      <c r="ADJ123" s="119"/>
      <c r="ADK123" s="91"/>
      <c r="ADL123" s="119"/>
      <c r="ADM123" s="91"/>
      <c r="ADN123" s="119"/>
      <c r="ADO123" s="91"/>
      <c r="ADP123" s="119"/>
      <c r="ADQ123" s="91"/>
      <c r="ADR123" s="119"/>
      <c r="ADS123" s="91"/>
      <c r="ADT123" s="119"/>
      <c r="ADU123" s="91"/>
      <c r="ADV123" s="119"/>
      <c r="ADW123" s="91"/>
      <c r="ADX123" s="119"/>
      <c r="ADY123" s="91"/>
      <c r="ADZ123" s="119"/>
      <c r="AEA123" s="91"/>
      <c r="AEB123" s="119"/>
      <c r="AEC123" s="91"/>
      <c r="AED123" s="119"/>
      <c r="AEE123" s="91"/>
      <c r="AEF123" s="119"/>
      <c r="AEG123" s="91"/>
      <c r="AEH123" s="119"/>
      <c r="AEI123" s="91"/>
      <c r="AEJ123" s="119"/>
      <c r="AEK123" s="91"/>
      <c r="AEL123" s="119"/>
      <c r="AEM123" s="91"/>
      <c r="AEN123" s="119"/>
      <c r="AEO123" s="91"/>
      <c r="AEP123" s="119"/>
      <c r="AEQ123" s="91"/>
      <c r="AER123" s="119"/>
      <c r="AES123" s="91"/>
      <c r="AET123" s="119"/>
      <c r="AEU123" s="91"/>
      <c r="AEV123" s="119"/>
      <c r="AEW123" s="91"/>
      <c r="AEX123" s="119"/>
      <c r="AEY123" s="91"/>
      <c r="AEZ123" s="119"/>
      <c r="AFA123" s="91"/>
      <c r="AFB123" s="119"/>
      <c r="AFC123" s="91"/>
      <c r="AFD123" s="119"/>
      <c r="AFE123" s="91"/>
      <c r="AFF123" s="119"/>
      <c r="AFG123" s="91"/>
      <c r="AFH123" s="119"/>
      <c r="AFI123" s="91"/>
      <c r="AFJ123" s="119"/>
      <c r="AFK123" s="91"/>
      <c r="AFL123" s="119"/>
      <c r="AFM123" s="91"/>
      <c r="AFN123" s="119"/>
      <c r="AFO123" s="91"/>
      <c r="AFP123" s="119"/>
      <c r="AFQ123" s="91"/>
      <c r="AFR123" s="119"/>
      <c r="AFS123" s="91"/>
      <c r="AFT123" s="119"/>
      <c r="AFU123" s="91"/>
      <c r="AFV123" s="119"/>
      <c r="AFW123" s="91"/>
      <c r="AFX123" s="119"/>
      <c r="AFY123" s="91"/>
      <c r="AFZ123" s="119"/>
      <c r="AGA123" s="91"/>
      <c r="AGB123" s="119"/>
      <c r="AGC123" s="91"/>
      <c r="AGD123" s="119"/>
      <c r="AGE123" s="91"/>
      <c r="AGF123" s="119"/>
      <c r="AGG123" s="91"/>
      <c r="AGH123" s="119"/>
      <c r="AGI123" s="91"/>
      <c r="AGJ123" s="119"/>
      <c r="AGK123" s="91"/>
      <c r="AGL123" s="119"/>
      <c r="AGM123" s="91"/>
      <c r="AGN123" s="119"/>
      <c r="AGO123" s="91"/>
      <c r="AGP123" s="119"/>
      <c r="AGQ123" s="91"/>
      <c r="AGR123" s="119"/>
      <c r="AGS123" s="91"/>
      <c r="AGT123" s="119"/>
      <c r="AGU123" s="91"/>
      <c r="AGV123" s="119"/>
      <c r="AGW123" s="91"/>
      <c r="AGX123" s="119"/>
      <c r="AGY123" s="91"/>
      <c r="AGZ123" s="119"/>
      <c r="AHA123" s="91"/>
      <c r="AHB123" s="119"/>
      <c r="AHC123" s="91"/>
      <c r="AHD123" s="119"/>
      <c r="AHE123" s="91"/>
      <c r="AHF123" s="119"/>
      <c r="AHG123" s="91"/>
      <c r="AHH123" s="119"/>
      <c r="AHI123" s="91"/>
      <c r="AHJ123" s="119"/>
      <c r="AHK123" s="91"/>
      <c r="AHL123" s="119"/>
      <c r="AHM123" s="91"/>
      <c r="AHN123" s="119"/>
      <c r="AHO123" s="91"/>
      <c r="AHP123" s="119"/>
      <c r="AHQ123" s="91"/>
      <c r="AHR123" s="119"/>
      <c r="AHS123" s="91"/>
      <c r="AHT123" s="119"/>
      <c r="AHU123" s="91"/>
      <c r="AHV123" s="119"/>
      <c r="AHW123" s="91"/>
      <c r="AHX123" s="119"/>
      <c r="AHY123" s="91"/>
      <c r="AHZ123" s="119"/>
      <c r="AIA123" s="91"/>
      <c r="AIB123" s="119"/>
      <c r="AIC123" s="91"/>
      <c r="AID123" s="119"/>
      <c r="AIE123" s="91"/>
      <c r="AIF123" s="119"/>
      <c r="AIG123" s="91"/>
      <c r="AIH123" s="119"/>
      <c r="AII123" s="91"/>
      <c r="AIJ123" s="119"/>
      <c r="AIK123" s="91"/>
      <c r="AIL123" s="119"/>
      <c r="AIM123" s="91"/>
      <c r="AIN123" s="119"/>
      <c r="AIO123" s="91"/>
      <c r="AIP123" s="119"/>
      <c r="AIQ123" s="91"/>
      <c r="AIR123" s="119"/>
      <c r="AIS123" s="91"/>
      <c r="AIT123" s="119"/>
      <c r="AIU123" s="91"/>
      <c r="AIV123" s="119"/>
      <c r="AIW123" s="91"/>
      <c r="AIX123" s="119"/>
      <c r="AIY123" s="91"/>
      <c r="AIZ123" s="119"/>
      <c r="AJA123" s="91"/>
      <c r="AJB123" s="119"/>
      <c r="AJC123" s="91"/>
      <c r="AJD123" s="119"/>
      <c r="AJE123" s="91"/>
      <c r="AJF123" s="119"/>
      <c r="AJG123" s="91"/>
      <c r="AJH123" s="119"/>
      <c r="AJI123" s="91"/>
      <c r="AJJ123" s="119"/>
      <c r="AJK123" s="91"/>
      <c r="AJL123" s="119"/>
      <c r="AJM123" s="91"/>
      <c r="AJN123" s="119"/>
      <c r="AJO123" s="91"/>
      <c r="AJP123" s="119"/>
      <c r="AJQ123" s="91"/>
      <c r="AJR123" s="119"/>
      <c r="AJS123" s="91"/>
      <c r="AJT123" s="119"/>
      <c r="AJU123" s="91"/>
      <c r="AJV123" s="119"/>
      <c r="AJW123" s="91"/>
      <c r="AJX123" s="119"/>
      <c r="AJY123" s="91"/>
      <c r="AJZ123" s="119"/>
      <c r="AKA123" s="91"/>
      <c r="AKB123" s="119"/>
      <c r="AKC123" s="91"/>
      <c r="AKD123" s="119"/>
      <c r="AKE123" s="91"/>
      <c r="AKF123" s="119"/>
      <c r="AKG123" s="91"/>
      <c r="AKH123" s="119"/>
      <c r="AKI123" s="91"/>
      <c r="AKJ123" s="119"/>
      <c r="AKK123" s="91"/>
      <c r="AKL123" s="119"/>
      <c r="AKM123" s="91"/>
      <c r="AKN123" s="119"/>
      <c r="AKO123" s="91"/>
      <c r="AKP123" s="119"/>
      <c r="AKQ123" s="91"/>
      <c r="AKR123" s="119"/>
      <c r="AKS123" s="91"/>
      <c r="AKT123" s="119"/>
      <c r="AKU123" s="91"/>
      <c r="AKV123" s="119"/>
      <c r="AKW123" s="91"/>
      <c r="AKX123" s="119"/>
      <c r="AKY123" s="91"/>
      <c r="AKZ123" s="119"/>
      <c r="ALA123" s="91"/>
      <c r="ALB123" s="119"/>
      <c r="ALC123" s="91"/>
      <c r="ALD123" s="119"/>
      <c r="ALE123" s="91"/>
      <c r="ALF123" s="119"/>
      <c r="ALG123" s="91"/>
      <c r="ALH123" s="119"/>
      <c r="ALI123" s="91"/>
      <c r="ALJ123" s="119"/>
      <c r="ALK123" s="91"/>
      <c r="ALL123" s="119"/>
      <c r="ALM123" s="91"/>
      <c r="ALN123" s="119"/>
      <c r="ALO123" s="91"/>
      <c r="ALP123" s="119"/>
      <c r="ALQ123" s="91"/>
      <c r="ALR123" s="119"/>
      <c r="ALS123" s="91"/>
      <c r="ALT123" s="119"/>
      <c r="ALU123" s="91"/>
      <c r="ALV123" s="119"/>
      <c r="ALW123" s="91"/>
      <c r="ALX123" s="119"/>
      <c r="ALY123" s="91"/>
      <c r="ALZ123" s="119"/>
      <c r="AMA123" s="91"/>
      <c r="AMB123" s="119"/>
      <c r="AMC123" s="91"/>
      <c r="AMD123" s="119"/>
      <c r="AME123" s="91"/>
      <c r="AMF123" s="119"/>
      <c r="AMG123" s="91"/>
      <c r="AMH123" s="119"/>
      <c r="AMI123" s="91"/>
      <c r="AMJ123" s="119"/>
      <c r="AMK123" s="91"/>
      <c r="AML123" s="119"/>
      <c r="AMM123" s="91"/>
      <c r="AMN123" s="119"/>
      <c r="AMO123" s="91"/>
      <c r="AMP123" s="119"/>
      <c r="AMQ123" s="91"/>
      <c r="AMR123" s="119"/>
      <c r="AMS123" s="91"/>
      <c r="AMT123" s="119"/>
      <c r="AMU123" s="91"/>
      <c r="AMV123" s="119"/>
      <c r="AMW123" s="91"/>
      <c r="AMX123" s="119"/>
      <c r="AMY123" s="91"/>
      <c r="AMZ123" s="119"/>
      <c r="ANA123" s="91"/>
      <c r="ANB123" s="119"/>
      <c r="ANC123" s="91"/>
      <c r="AND123" s="119"/>
      <c r="ANE123" s="91"/>
      <c r="ANF123" s="119"/>
      <c r="ANG123" s="91"/>
      <c r="ANH123" s="119"/>
      <c r="ANI123" s="91"/>
      <c r="ANJ123" s="119"/>
      <c r="ANK123" s="91"/>
      <c r="ANL123" s="119"/>
      <c r="ANM123" s="91"/>
      <c r="ANN123" s="119"/>
      <c r="ANO123" s="91"/>
      <c r="ANP123" s="119"/>
      <c r="ANQ123" s="91"/>
      <c r="ANR123" s="119"/>
      <c r="ANS123" s="91"/>
      <c r="ANT123" s="119"/>
      <c r="ANU123" s="91"/>
      <c r="ANV123" s="119"/>
      <c r="ANW123" s="91"/>
      <c r="ANX123" s="119"/>
      <c r="ANY123" s="91"/>
      <c r="ANZ123" s="119"/>
      <c r="AOA123" s="91"/>
      <c r="AOB123" s="119"/>
      <c r="AOC123" s="91"/>
      <c r="AOD123" s="119"/>
      <c r="AOE123" s="91"/>
      <c r="AOF123" s="119"/>
      <c r="AOG123" s="91"/>
      <c r="AOH123" s="119"/>
      <c r="AOI123" s="91"/>
      <c r="AOJ123" s="119"/>
      <c r="AOK123" s="91"/>
      <c r="AOL123" s="119"/>
      <c r="AOM123" s="91"/>
      <c r="AON123" s="119"/>
      <c r="AOO123" s="91"/>
      <c r="AOP123" s="119"/>
      <c r="AOQ123" s="91"/>
      <c r="AOR123" s="119"/>
      <c r="AOS123" s="91"/>
      <c r="AOT123" s="119"/>
      <c r="AOU123" s="91"/>
      <c r="AOV123" s="119"/>
      <c r="AOW123" s="91"/>
      <c r="AOX123" s="119"/>
      <c r="AOY123" s="91"/>
      <c r="AOZ123" s="119"/>
      <c r="APA123" s="91"/>
      <c r="APB123" s="119"/>
      <c r="APC123" s="91"/>
      <c r="APD123" s="119"/>
      <c r="APE123" s="91"/>
      <c r="APF123" s="119"/>
      <c r="APG123" s="91"/>
      <c r="APH123" s="119"/>
      <c r="API123" s="91"/>
      <c r="APJ123" s="119"/>
      <c r="APK123" s="91"/>
      <c r="APL123" s="119"/>
      <c r="APM123" s="91"/>
      <c r="APN123" s="119"/>
      <c r="APO123" s="91"/>
      <c r="APP123" s="119"/>
      <c r="APQ123" s="91"/>
      <c r="APR123" s="119"/>
      <c r="APS123" s="91"/>
      <c r="APT123" s="119"/>
      <c r="APU123" s="91"/>
      <c r="APV123" s="119"/>
      <c r="APW123" s="91"/>
      <c r="APX123" s="119"/>
      <c r="APY123" s="91"/>
      <c r="APZ123" s="119"/>
      <c r="AQA123" s="91"/>
      <c r="AQB123" s="119"/>
      <c r="AQC123" s="91"/>
      <c r="AQD123" s="119"/>
      <c r="AQE123" s="91"/>
      <c r="AQF123" s="119"/>
      <c r="AQG123" s="91"/>
      <c r="AQH123" s="119"/>
      <c r="AQI123" s="91"/>
      <c r="AQJ123" s="119"/>
      <c r="AQK123" s="91"/>
      <c r="AQL123" s="119"/>
      <c r="AQM123" s="91"/>
      <c r="AQN123" s="119"/>
      <c r="AQO123" s="91"/>
      <c r="AQP123" s="119"/>
      <c r="AQQ123" s="91"/>
      <c r="AQR123" s="119"/>
      <c r="AQS123" s="91"/>
      <c r="AQT123" s="119"/>
      <c r="AQU123" s="91"/>
      <c r="AQV123" s="119"/>
      <c r="AQW123" s="91"/>
      <c r="AQX123" s="119"/>
      <c r="AQY123" s="91"/>
      <c r="AQZ123" s="119"/>
      <c r="ARA123" s="91"/>
      <c r="ARB123" s="119"/>
      <c r="ARC123" s="91"/>
      <c r="ARD123" s="119"/>
      <c r="ARE123" s="91"/>
      <c r="ARF123" s="119"/>
      <c r="ARG123" s="91"/>
      <c r="ARH123" s="119"/>
      <c r="ARI123" s="91"/>
      <c r="ARJ123" s="119"/>
      <c r="ARK123" s="91"/>
      <c r="ARL123" s="119"/>
      <c r="ARM123" s="91"/>
      <c r="ARN123" s="119"/>
      <c r="ARO123" s="91"/>
      <c r="ARP123" s="119"/>
      <c r="ARQ123" s="91"/>
      <c r="ARR123" s="119"/>
      <c r="ARS123" s="91"/>
      <c r="ART123" s="119"/>
      <c r="ARU123" s="91"/>
      <c r="ARV123" s="119"/>
      <c r="ARW123" s="91"/>
      <c r="ARX123" s="119"/>
      <c r="ARY123" s="91"/>
      <c r="ARZ123" s="119"/>
      <c r="ASA123" s="91"/>
      <c r="ASB123" s="119"/>
      <c r="ASC123" s="91"/>
      <c r="ASD123" s="119"/>
      <c r="ASE123" s="91"/>
      <c r="ASF123" s="119"/>
      <c r="ASG123" s="91"/>
      <c r="ASH123" s="119"/>
      <c r="ASI123" s="91"/>
      <c r="ASJ123" s="119"/>
      <c r="ASK123" s="91"/>
      <c r="ASL123" s="119"/>
      <c r="ASM123" s="91"/>
      <c r="ASN123" s="119"/>
      <c r="ASO123" s="91"/>
      <c r="ASP123" s="119"/>
      <c r="ASQ123" s="91"/>
      <c r="ASR123" s="119"/>
      <c r="ASS123" s="91"/>
      <c r="AST123" s="119"/>
      <c r="ASU123" s="91"/>
      <c r="ASV123" s="119"/>
      <c r="ASW123" s="91"/>
      <c r="ASX123" s="119"/>
      <c r="ASY123" s="91"/>
      <c r="ASZ123" s="119"/>
      <c r="ATA123" s="91"/>
      <c r="ATB123" s="119"/>
      <c r="ATC123" s="91"/>
      <c r="ATD123" s="119"/>
      <c r="ATE123" s="91"/>
      <c r="ATF123" s="119"/>
      <c r="ATG123" s="91"/>
      <c r="ATH123" s="119"/>
      <c r="ATI123" s="91"/>
      <c r="ATJ123" s="119"/>
      <c r="ATK123" s="91"/>
      <c r="ATL123" s="119"/>
      <c r="ATM123" s="91"/>
      <c r="ATN123" s="119"/>
      <c r="ATO123" s="91"/>
      <c r="ATP123" s="119"/>
      <c r="ATQ123" s="91"/>
      <c r="ATR123" s="119"/>
      <c r="ATS123" s="91"/>
      <c r="ATT123" s="119"/>
      <c r="ATU123" s="91"/>
      <c r="ATV123" s="119"/>
      <c r="ATW123" s="91"/>
      <c r="ATX123" s="119"/>
      <c r="ATY123" s="91"/>
      <c r="ATZ123" s="119"/>
      <c r="AUA123" s="91"/>
      <c r="AUB123" s="119"/>
      <c r="AUC123" s="91"/>
      <c r="AUD123" s="119"/>
      <c r="AUE123" s="91"/>
      <c r="AUF123" s="119"/>
      <c r="AUG123" s="91"/>
      <c r="AUH123" s="119"/>
      <c r="AUI123" s="91"/>
      <c r="AUJ123" s="119"/>
      <c r="AUK123" s="91"/>
      <c r="AUL123" s="119"/>
      <c r="AUM123" s="91"/>
      <c r="AUN123" s="119"/>
      <c r="AUO123" s="91"/>
      <c r="AUP123" s="119"/>
      <c r="AUQ123" s="91"/>
      <c r="AUR123" s="119"/>
      <c r="AUS123" s="91"/>
      <c r="AUT123" s="119"/>
      <c r="AUU123" s="91"/>
      <c r="AUV123" s="119"/>
      <c r="AUW123" s="91"/>
      <c r="AUX123" s="119"/>
      <c r="AUY123" s="91"/>
      <c r="AUZ123" s="119"/>
      <c r="AVA123" s="91"/>
      <c r="AVB123" s="119"/>
      <c r="AVC123" s="91"/>
      <c r="AVD123" s="119"/>
      <c r="AVE123" s="91"/>
      <c r="AVF123" s="119"/>
      <c r="AVG123" s="91"/>
      <c r="AVH123" s="119"/>
      <c r="AVI123" s="91"/>
      <c r="AVJ123" s="119"/>
      <c r="AVK123" s="91"/>
      <c r="AVL123" s="119"/>
      <c r="AVM123" s="91"/>
      <c r="AVN123" s="119"/>
      <c r="AVO123" s="91"/>
      <c r="AVP123" s="119"/>
      <c r="AVQ123" s="91"/>
      <c r="AVR123" s="119"/>
      <c r="AVS123" s="91"/>
      <c r="AVT123" s="119"/>
      <c r="AVU123" s="91"/>
      <c r="AVV123" s="119"/>
      <c r="AVW123" s="91"/>
      <c r="AVX123" s="119"/>
      <c r="AVY123" s="91"/>
      <c r="AVZ123" s="119"/>
      <c r="AWA123" s="91"/>
      <c r="AWB123" s="119"/>
      <c r="AWC123" s="91"/>
      <c r="AWD123" s="119"/>
      <c r="AWE123" s="91"/>
      <c r="AWF123" s="119"/>
      <c r="AWG123" s="91"/>
      <c r="AWH123" s="119"/>
      <c r="AWI123" s="91"/>
      <c r="AWJ123" s="119"/>
      <c r="AWK123" s="91"/>
      <c r="AWL123" s="119"/>
      <c r="AWM123" s="91"/>
      <c r="AWN123" s="119"/>
      <c r="AWO123" s="91"/>
      <c r="AWP123" s="119"/>
      <c r="AWQ123" s="91"/>
      <c r="AWR123" s="119"/>
      <c r="AWS123" s="91"/>
      <c r="AWT123" s="119"/>
      <c r="AWU123" s="91"/>
      <c r="AWV123" s="119"/>
      <c r="AWW123" s="91"/>
      <c r="AWX123" s="119"/>
      <c r="AWY123" s="91"/>
      <c r="AWZ123" s="119"/>
      <c r="AXA123" s="91"/>
      <c r="AXB123" s="119"/>
      <c r="AXC123" s="91"/>
      <c r="AXD123" s="119"/>
      <c r="AXE123" s="91"/>
      <c r="AXF123" s="119"/>
      <c r="AXG123" s="91"/>
      <c r="AXH123" s="119"/>
      <c r="AXI123" s="91"/>
      <c r="AXJ123" s="119"/>
      <c r="AXK123" s="91"/>
      <c r="AXL123" s="119"/>
      <c r="AXM123" s="91"/>
      <c r="AXN123" s="119"/>
      <c r="AXO123" s="91"/>
      <c r="AXP123" s="119"/>
      <c r="AXQ123" s="91"/>
      <c r="AXR123" s="119"/>
      <c r="AXS123" s="91"/>
      <c r="AXT123" s="119"/>
      <c r="AXU123" s="91"/>
      <c r="AXV123" s="119"/>
      <c r="AXW123" s="91"/>
      <c r="AXX123" s="119"/>
      <c r="AXY123" s="91"/>
      <c r="AXZ123" s="119"/>
      <c r="AYA123" s="91"/>
      <c r="AYB123" s="119"/>
      <c r="AYC123" s="91"/>
      <c r="AYD123" s="119"/>
      <c r="AYE123" s="91"/>
      <c r="AYF123" s="119"/>
      <c r="AYG123" s="91"/>
      <c r="AYH123" s="119"/>
      <c r="AYI123" s="91"/>
      <c r="AYJ123" s="119"/>
      <c r="AYK123" s="91"/>
      <c r="AYL123" s="119"/>
      <c r="AYM123" s="91"/>
      <c r="AYN123" s="119"/>
      <c r="AYO123" s="91"/>
      <c r="AYP123" s="119"/>
      <c r="AYQ123" s="91"/>
      <c r="AYR123" s="119"/>
      <c r="AYS123" s="91"/>
      <c r="AYT123" s="119"/>
      <c r="AYU123" s="91"/>
      <c r="AYV123" s="119"/>
      <c r="AYW123" s="91"/>
      <c r="AYX123" s="119"/>
      <c r="AYY123" s="91"/>
      <c r="AYZ123" s="119"/>
      <c r="AZA123" s="91"/>
      <c r="AZB123" s="119"/>
      <c r="AZC123" s="91"/>
      <c r="AZD123" s="119"/>
      <c r="AZE123" s="91"/>
      <c r="AZF123" s="119"/>
      <c r="AZG123" s="91"/>
      <c r="AZH123" s="119"/>
      <c r="AZI123" s="91"/>
      <c r="AZJ123" s="119"/>
      <c r="AZK123" s="91"/>
      <c r="AZL123" s="119"/>
      <c r="AZM123" s="91"/>
      <c r="AZN123" s="119"/>
      <c r="AZO123" s="91"/>
      <c r="AZP123" s="119"/>
      <c r="AZQ123" s="91"/>
      <c r="AZR123" s="119"/>
      <c r="AZS123" s="91"/>
      <c r="AZT123" s="119"/>
      <c r="AZU123" s="91"/>
      <c r="AZV123" s="119"/>
      <c r="AZW123" s="91"/>
      <c r="AZX123" s="119"/>
      <c r="AZY123" s="91"/>
      <c r="AZZ123" s="119"/>
      <c r="BAA123" s="91"/>
      <c r="BAB123" s="119"/>
      <c r="BAC123" s="91"/>
      <c r="BAD123" s="119"/>
      <c r="BAE123" s="91"/>
      <c r="BAF123" s="119"/>
      <c r="BAG123" s="91"/>
      <c r="BAH123" s="119"/>
      <c r="BAI123" s="91"/>
      <c r="BAJ123" s="119"/>
      <c r="BAK123" s="91"/>
      <c r="BAL123" s="119"/>
      <c r="BAM123" s="91"/>
      <c r="BAN123" s="119"/>
      <c r="BAO123" s="91"/>
      <c r="BAP123" s="119"/>
      <c r="BAQ123" s="91"/>
      <c r="BAR123" s="119"/>
      <c r="BAS123" s="91"/>
      <c r="BAT123" s="119"/>
      <c r="BAU123" s="91"/>
      <c r="BAV123" s="119"/>
      <c r="BAW123" s="91"/>
      <c r="BAX123" s="119"/>
      <c r="BAY123" s="91"/>
      <c r="BAZ123" s="119"/>
      <c r="BBA123" s="91"/>
      <c r="BBB123" s="119"/>
      <c r="BBC123" s="91"/>
      <c r="BBD123" s="119"/>
      <c r="BBE123" s="91"/>
      <c r="BBF123" s="119"/>
      <c r="BBG123" s="91"/>
      <c r="BBH123" s="119"/>
      <c r="BBI123" s="91"/>
      <c r="BBJ123" s="119"/>
      <c r="BBK123" s="91"/>
      <c r="BBL123" s="119"/>
      <c r="BBM123" s="91"/>
      <c r="BBN123" s="119"/>
      <c r="BBO123" s="91"/>
      <c r="BBP123" s="119"/>
      <c r="BBQ123" s="91"/>
      <c r="BBR123" s="119"/>
      <c r="BBS123" s="91"/>
      <c r="BBT123" s="119"/>
      <c r="BBU123" s="91"/>
      <c r="BBV123" s="119"/>
      <c r="BBW123" s="91"/>
      <c r="BBX123" s="119"/>
      <c r="BBY123" s="91"/>
      <c r="BBZ123" s="119"/>
      <c r="BCA123" s="91"/>
      <c r="BCB123" s="119"/>
      <c r="BCC123" s="91"/>
      <c r="BCD123" s="119"/>
      <c r="BCE123" s="91"/>
      <c r="BCF123" s="119"/>
      <c r="BCG123" s="91"/>
      <c r="BCH123" s="119"/>
      <c r="BCI123" s="91"/>
      <c r="BCJ123" s="119"/>
      <c r="BCK123" s="91"/>
      <c r="BCL123" s="119"/>
      <c r="BCM123" s="91"/>
      <c r="BCN123" s="119"/>
      <c r="BCO123" s="91"/>
      <c r="BCP123" s="119"/>
      <c r="BCQ123" s="91"/>
      <c r="BCR123" s="119"/>
      <c r="BCS123" s="91"/>
      <c r="BCT123" s="119"/>
      <c r="BCU123" s="91"/>
      <c r="BCV123" s="119"/>
      <c r="BCW123" s="91"/>
      <c r="BCX123" s="119"/>
      <c r="BCY123" s="91"/>
      <c r="BCZ123" s="119"/>
      <c r="BDA123" s="91"/>
      <c r="BDB123" s="119"/>
      <c r="BDC123" s="91"/>
      <c r="BDD123" s="119"/>
      <c r="BDE123" s="91"/>
      <c r="BDF123" s="119"/>
      <c r="BDG123" s="91"/>
      <c r="BDH123" s="119"/>
      <c r="BDI123" s="91"/>
      <c r="BDJ123" s="119"/>
      <c r="BDK123" s="91"/>
      <c r="BDL123" s="119"/>
      <c r="BDM123" s="91"/>
      <c r="BDN123" s="119"/>
      <c r="BDO123" s="91"/>
      <c r="BDP123" s="119"/>
      <c r="BDQ123" s="91"/>
      <c r="BDR123" s="119"/>
      <c r="BDS123" s="91"/>
      <c r="BDT123" s="119"/>
      <c r="BDU123" s="91"/>
      <c r="BDV123" s="119"/>
      <c r="BDW123" s="91"/>
      <c r="BDX123" s="119"/>
      <c r="BDY123" s="91"/>
      <c r="BDZ123" s="119"/>
      <c r="BEA123" s="91"/>
      <c r="BEB123" s="119"/>
      <c r="BEC123" s="91"/>
      <c r="BED123" s="119"/>
      <c r="BEE123" s="91"/>
      <c r="BEF123" s="119"/>
      <c r="BEG123" s="91"/>
      <c r="BEH123" s="119"/>
      <c r="BEI123" s="91"/>
      <c r="BEJ123" s="119"/>
      <c r="BEK123" s="91"/>
      <c r="BEL123" s="119"/>
      <c r="BEM123" s="91"/>
      <c r="BEN123" s="119"/>
      <c r="BEO123" s="91"/>
      <c r="BEP123" s="119"/>
      <c r="BEQ123" s="91"/>
      <c r="BER123" s="119"/>
      <c r="BES123" s="91"/>
      <c r="BET123" s="119"/>
      <c r="BEU123" s="91"/>
      <c r="BEV123" s="119"/>
      <c r="BEW123" s="91"/>
      <c r="BEX123" s="119"/>
      <c r="BEY123" s="91"/>
      <c r="BEZ123" s="119"/>
      <c r="BFA123" s="91"/>
      <c r="BFB123" s="119"/>
      <c r="BFC123" s="91"/>
      <c r="BFD123" s="119"/>
      <c r="BFE123" s="91"/>
      <c r="BFF123" s="119"/>
      <c r="BFG123" s="91"/>
      <c r="BFH123" s="119"/>
      <c r="BFI123" s="91"/>
      <c r="BFJ123" s="119"/>
      <c r="BFK123" s="91"/>
      <c r="BFL123" s="119"/>
      <c r="BFM123" s="91"/>
      <c r="BFN123" s="119"/>
      <c r="BFO123" s="91"/>
      <c r="BFP123" s="119"/>
      <c r="BFQ123" s="91"/>
      <c r="BFR123" s="119"/>
      <c r="BFS123" s="91"/>
      <c r="BFT123" s="119"/>
      <c r="BFU123" s="91"/>
      <c r="BFV123" s="119"/>
      <c r="BFW123" s="91"/>
      <c r="BFX123" s="119"/>
      <c r="BFY123" s="91"/>
      <c r="BFZ123" s="119"/>
      <c r="BGA123" s="91"/>
      <c r="BGB123" s="119"/>
      <c r="BGC123" s="91"/>
      <c r="BGD123" s="119"/>
      <c r="BGE123" s="91"/>
      <c r="BGF123" s="119"/>
      <c r="BGG123" s="91"/>
      <c r="BGH123" s="119"/>
      <c r="BGI123" s="91"/>
      <c r="BGJ123" s="119"/>
      <c r="BGK123" s="91"/>
      <c r="BGL123" s="119"/>
      <c r="BGM123" s="91"/>
      <c r="BGN123" s="119"/>
      <c r="BGO123" s="91"/>
      <c r="BGP123" s="119"/>
      <c r="BGQ123" s="91"/>
      <c r="BGR123" s="119"/>
      <c r="BGS123" s="91"/>
      <c r="BGT123" s="119"/>
      <c r="BGU123" s="91"/>
      <c r="BGV123" s="119"/>
      <c r="BGW123" s="91"/>
      <c r="BGX123" s="119"/>
      <c r="BGY123" s="91"/>
      <c r="BGZ123" s="119"/>
      <c r="BHA123" s="91"/>
      <c r="BHB123" s="119"/>
      <c r="BHC123" s="91"/>
      <c r="BHD123" s="119"/>
      <c r="BHE123" s="91"/>
      <c r="BHF123" s="119"/>
      <c r="BHG123" s="91"/>
      <c r="BHH123" s="119"/>
      <c r="BHI123" s="91"/>
      <c r="BHJ123" s="119"/>
      <c r="BHK123" s="91"/>
      <c r="BHL123" s="119"/>
      <c r="BHM123" s="91"/>
      <c r="BHN123" s="119"/>
      <c r="BHO123" s="91"/>
      <c r="BHP123" s="119"/>
      <c r="BHQ123" s="91"/>
      <c r="BHR123" s="119"/>
      <c r="BHS123" s="91"/>
      <c r="BHT123" s="119"/>
      <c r="BHU123" s="91"/>
      <c r="BHV123" s="119"/>
      <c r="BHW123" s="91"/>
      <c r="BHX123" s="119"/>
      <c r="BHY123" s="91"/>
      <c r="BHZ123" s="119"/>
      <c r="BIA123" s="91"/>
      <c r="BIB123" s="119"/>
      <c r="BIC123" s="91"/>
      <c r="BID123" s="119"/>
      <c r="BIE123" s="91"/>
      <c r="BIF123" s="119"/>
      <c r="BIG123" s="91"/>
      <c r="BIH123" s="119"/>
      <c r="BII123" s="91"/>
      <c r="BIJ123" s="119"/>
      <c r="BIK123" s="91"/>
      <c r="BIL123" s="119"/>
      <c r="BIM123" s="91"/>
      <c r="BIN123" s="119"/>
      <c r="BIO123" s="91"/>
      <c r="BIP123" s="119"/>
      <c r="BIQ123" s="91"/>
      <c r="BIR123" s="119"/>
      <c r="BIS123" s="91"/>
      <c r="BIT123" s="119"/>
      <c r="BIU123" s="91"/>
      <c r="BIV123" s="119"/>
      <c r="BIW123" s="91"/>
      <c r="BIX123" s="119"/>
      <c r="BIY123" s="91"/>
      <c r="BIZ123" s="119"/>
      <c r="BJA123" s="91"/>
      <c r="BJB123" s="119"/>
      <c r="BJC123" s="91"/>
      <c r="BJD123" s="119"/>
      <c r="BJE123" s="91"/>
      <c r="BJF123" s="119"/>
      <c r="BJG123" s="91"/>
      <c r="BJH123" s="119"/>
      <c r="BJI123" s="91"/>
      <c r="BJJ123" s="119"/>
      <c r="BJK123" s="91"/>
      <c r="BJL123" s="119"/>
      <c r="BJM123" s="91"/>
      <c r="BJN123" s="119"/>
      <c r="BJO123" s="91"/>
      <c r="BJP123" s="119"/>
      <c r="BJQ123" s="91"/>
      <c r="BJR123" s="119"/>
      <c r="BJS123" s="91"/>
      <c r="BJT123" s="119"/>
      <c r="BJU123" s="91"/>
      <c r="BJV123" s="119"/>
      <c r="BJW123" s="91"/>
      <c r="BJX123" s="119"/>
      <c r="BJY123" s="91"/>
      <c r="BJZ123" s="119"/>
      <c r="BKA123" s="91"/>
      <c r="BKB123" s="119"/>
      <c r="BKC123" s="91"/>
      <c r="BKD123" s="119"/>
      <c r="BKE123" s="91"/>
      <c r="BKF123" s="119"/>
      <c r="BKG123" s="91"/>
      <c r="BKH123" s="119"/>
      <c r="BKI123" s="91"/>
      <c r="BKJ123" s="119"/>
      <c r="BKK123" s="91"/>
      <c r="BKL123" s="119"/>
      <c r="BKM123" s="91"/>
      <c r="BKN123" s="119"/>
      <c r="BKO123" s="91"/>
      <c r="BKP123" s="119"/>
      <c r="BKQ123" s="91"/>
      <c r="BKR123" s="119"/>
      <c r="BKS123" s="91"/>
      <c r="BKT123" s="119"/>
      <c r="BKU123" s="91"/>
      <c r="BKV123" s="119"/>
      <c r="BKW123" s="91"/>
      <c r="BKX123" s="119"/>
      <c r="BKY123" s="91"/>
      <c r="BKZ123" s="119"/>
      <c r="BLA123" s="91"/>
      <c r="BLB123" s="119"/>
      <c r="BLC123" s="91"/>
      <c r="BLD123" s="119"/>
      <c r="BLE123" s="91"/>
      <c r="BLF123" s="119"/>
      <c r="BLG123" s="91"/>
      <c r="BLH123" s="119"/>
      <c r="BLI123" s="91"/>
      <c r="BLJ123" s="119"/>
      <c r="BLK123" s="91"/>
      <c r="BLL123" s="119"/>
      <c r="BLM123" s="91"/>
      <c r="BLN123" s="119"/>
      <c r="BLO123" s="91"/>
      <c r="BLP123" s="119"/>
      <c r="BLQ123" s="91"/>
      <c r="BLR123" s="119"/>
      <c r="BLS123" s="91"/>
      <c r="BLT123" s="119"/>
      <c r="BLU123" s="91"/>
      <c r="BLV123" s="119"/>
      <c r="BLW123" s="91"/>
      <c r="BLX123" s="119"/>
      <c r="BLY123" s="91"/>
      <c r="BLZ123" s="119"/>
      <c r="BMA123" s="91"/>
      <c r="BMB123" s="119"/>
      <c r="BMC123" s="91"/>
      <c r="BMD123" s="119"/>
      <c r="BME123" s="91"/>
      <c r="BMF123" s="119"/>
      <c r="BMG123" s="91"/>
      <c r="BMH123" s="119"/>
      <c r="BMI123" s="91"/>
      <c r="BMJ123" s="119"/>
      <c r="BMK123" s="91"/>
      <c r="BML123" s="119"/>
      <c r="BMM123" s="91"/>
      <c r="BMN123" s="119"/>
      <c r="BMO123" s="91"/>
      <c r="BMP123" s="119"/>
      <c r="BMQ123" s="91"/>
      <c r="BMR123" s="119"/>
      <c r="BMS123" s="91"/>
      <c r="BMT123" s="119"/>
      <c r="BMU123" s="91"/>
      <c r="BMV123" s="119"/>
      <c r="BMW123" s="91"/>
      <c r="BMX123" s="119"/>
      <c r="BMY123" s="91"/>
      <c r="BMZ123" s="119"/>
      <c r="BNA123" s="91"/>
      <c r="BNB123" s="119"/>
      <c r="BNC123" s="91"/>
      <c r="BND123" s="119"/>
      <c r="BNE123" s="91"/>
      <c r="BNF123" s="119"/>
      <c r="BNG123" s="91"/>
      <c r="BNH123" s="119"/>
      <c r="BNI123" s="91"/>
      <c r="BNJ123" s="119"/>
      <c r="BNK123" s="91"/>
      <c r="BNL123" s="119"/>
      <c r="BNM123" s="91"/>
      <c r="BNN123" s="119"/>
      <c r="BNO123" s="91"/>
      <c r="BNP123" s="119"/>
      <c r="BNQ123" s="91"/>
      <c r="BNR123" s="119"/>
      <c r="BNS123" s="91"/>
      <c r="BNT123" s="119"/>
      <c r="BNU123" s="91"/>
      <c r="BNV123" s="119"/>
      <c r="BNW123" s="91"/>
      <c r="BNX123" s="119"/>
      <c r="BNY123" s="91"/>
      <c r="BNZ123" s="119"/>
      <c r="BOA123" s="91"/>
      <c r="BOB123" s="119"/>
      <c r="BOC123" s="91"/>
      <c r="BOD123" s="119"/>
      <c r="BOE123" s="91"/>
      <c r="BOF123" s="119"/>
      <c r="BOG123" s="91"/>
      <c r="BOH123" s="119"/>
      <c r="BOI123" s="91"/>
      <c r="BOJ123" s="119"/>
      <c r="BOK123" s="91"/>
      <c r="BOL123" s="119"/>
      <c r="BOM123" s="91"/>
      <c r="BON123" s="119"/>
      <c r="BOO123" s="91"/>
      <c r="BOP123" s="119"/>
      <c r="BOQ123" s="91"/>
      <c r="BOR123" s="119"/>
      <c r="BOS123" s="91"/>
      <c r="BOT123" s="119"/>
      <c r="BOU123" s="91"/>
      <c r="BOV123" s="119"/>
      <c r="BOW123" s="91"/>
      <c r="BOX123" s="119"/>
      <c r="BOY123" s="91"/>
      <c r="BOZ123" s="119"/>
      <c r="BPA123" s="91"/>
      <c r="BPB123" s="119"/>
      <c r="BPC123" s="91"/>
      <c r="BPD123" s="119"/>
      <c r="BPE123" s="91"/>
      <c r="BPF123" s="119"/>
      <c r="BPG123" s="91"/>
      <c r="BPH123" s="119"/>
      <c r="BPI123" s="91"/>
      <c r="BPJ123" s="119"/>
      <c r="BPK123" s="91"/>
      <c r="BPL123" s="119"/>
      <c r="BPM123" s="91"/>
      <c r="BPN123" s="119"/>
      <c r="BPO123" s="91"/>
      <c r="BPP123" s="119"/>
      <c r="BPQ123" s="91"/>
      <c r="BPR123" s="119"/>
      <c r="BPS123" s="91"/>
      <c r="BPT123" s="119"/>
      <c r="BPU123" s="91"/>
      <c r="BPV123" s="119"/>
      <c r="BPW123" s="91"/>
      <c r="BPX123" s="119"/>
      <c r="BPY123" s="91"/>
      <c r="BPZ123" s="119"/>
      <c r="BQA123" s="91"/>
      <c r="BQB123" s="119"/>
      <c r="BQC123" s="91"/>
      <c r="BQD123" s="119"/>
      <c r="BQE123" s="91"/>
      <c r="BQF123" s="119"/>
      <c r="BQG123" s="91"/>
      <c r="BQH123" s="119"/>
      <c r="BQI123" s="91"/>
      <c r="BQJ123" s="119"/>
      <c r="BQK123" s="91"/>
      <c r="BQL123" s="119"/>
      <c r="BQM123" s="91"/>
      <c r="BQN123" s="119"/>
      <c r="BQO123" s="91"/>
      <c r="BQP123" s="119"/>
      <c r="BQQ123" s="91"/>
      <c r="BQR123" s="119"/>
      <c r="BQS123" s="91"/>
      <c r="BQT123" s="119"/>
      <c r="BQU123" s="91"/>
      <c r="BQV123" s="119"/>
      <c r="BQW123" s="91"/>
      <c r="BQX123" s="119"/>
      <c r="BQY123" s="91"/>
      <c r="BQZ123" s="119"/>
      <c r="BRA123" s="91"/>
      <c r="BRB123" s="119"/>
      <c r="BRC123" s="91"/>
      <c r="BRD123" s="119"/>
      <c r="BRE123" s="91"/>
      <c r="BRF123" s="119"/>
      <c r="BRG123" s="91"/>
      <c r="BRH123" s="119"/>
      <c r="BRI123" s="91"/>
      <c r="BRJ123" s="119"/>
      <c r="BRK123" s="91"/>
      <c r="BRL123" s="119"/>
      <c r="BRM123" s="91"/>
      <c r="BRN123" s="119"/>
      <c r="BRO123" s="91"/>
      <c r="BRP123" s="119"/>
      <c r="BRQ123" s="91"/>
      <c r="BRR123" s="119"/>
      <c r="BRS123" s="91"/>
      <c r="BRT123" s="119"/>
      <c r="BRU123" s="91"/>
      <c r="BRV123" s="119"/>
      <c r="BRW123" s="91"/>
      <c r="BRX123" s="119"/>
      <c r="BRY123" s="91"/>
      <c r="BRZ123" s="119"/>
      <c r="BSA123" s="91"/>
      <c r="BSB123" s="119"/>
      <c r="BSC123" s="91"/>
      <c r="BSD123" s="119"/>
      <c r="BSE123" s="91"/>
      <c r="BSF123" s="119"/>
      <c r="BSG123" s="91"/>
      <c r="BSH123" s="119"/>
      <c r="BSI123" s="91"/>
      <c r="BSJ123" s="119"/>
      <c r="BSK123" s="91"/>
      <c r="BSL123" s="119"/>
      <c r="BSM123" s="91"/>
      <c r="BSN123" s="119"/>
      <c r="BSO123" s="91"/>
      <c r="BSP123" s="119"/>
      <c r="BSQ123" s="91"/>
      <c r="BSR123" s="119"/>
      <c r="BSS123" s="91"/>
      <c r="BST123" s="119"/>
      <c r="BSU123" s="91"/>
      <c r="BSV123" s="119"/>
      <c r="BSW123" s="91"/>
      <c r="BSX123" s="119"/>
      <c r="BSY123" s="91"/>
      <c r="BSZ123" s="119"/>
      <c r="BTA123" s="91"/>
      <c r="BTB123" s="119"/>
      <c r="BTC123" s="91"/>
      <c r="BTD123" s="119"/>
      <c r="BTE123" s="91"/>
      <c r="BTF123" s="119"/>
      <c r="BTG123" s="91"/>
      <c r="BTH123" s="119"/>
      <c r="BTI123" s="91"/>
      <c r="BTJ123" s="119"/>
      <c r="BTK123" s="91"/>
      <c r="BTL123" s="119"/>
      <c r="BTM123" s="91"/>
      <c r="BTN123" s="119"/>
      <c r="BTO123" s="91"/>
      <c r="BTP123" s="119"/>
      <c r="BTQ123" s="91"/>
      <c r="BTR123" s="119"/>
      <c r="BTS123" s="91"/>
      <c r="BTT123" s="119"/>
      <c r="BTU123" s="91"/>
      <c r="BTV123" s="119"/>
      <c r="BTW123" s="91"/>
      <c r="BTX123" s="119"/>
      <c r="BTY123" s="91"/>
      <c r="BTZ123" s="119"/>
      <c r="BUA123" s="91"/>
      <c r="BUB123" s="119"/>
      <c r="BUC123" s="91"/>
      <c r="BUD123" s="119"/>
      <c r="BUE123" s="91"/>
      <c r="BUF123" s="119"/>
      <c r="BUG123" s="91"/>
      <c r="BUH123" s="119"/>
      <c r="BUI123" s="91"/>
      <c r="BUJ123" s="119"/>
      <c r="BUK123" s="91"/>
      <c r="BUL123" s="119"/>
      <c r="BUM123" s="91"/>
      <c r="BUN123" s="119"/>
      <c r="BUO123" s="91"/>
      <c r="BUP123" s="119"/>
      <c r="BUQ123" s="91"/>
      <c r="BUR123" s="119"/>
      <c r="BUS123" s="91"/>
      <c r="BUT123" s="119"/>
      <c r="BUU123" s="91"/>
      <c r="BUV123" s="119"/>
      <c r="BUW123" s="91"/>
      <c r="BUX123" s="119"/>
      <c r="BUY123" s="91"/>
      <c r="BUZ123" s="119"/>
      <c r="BVA123" s="91"/>
      <c r="BVB123" s="119"/>
      <c r="BVC123" s="91"/>
      <c r="BVD123" s="119"/>
      <c r="BVE123" s="91"/>
      <c r="BVF123" s="119"/>
      <c r="BVG123" s="91"/>
      <c r="BVH123" s="119"/>
      <c r="BVI123" s="91"/>
      <c r="BVJ123" s="119"/>
      <c r="BVK123" s="91"/>
      <c r="BVL123" s="119"/>
      <c r="BVM123" s="91"/>
      <c r="BVN123" s="119"/>
      <c r="BVO123" s="91"/>
      <c r="BVP123" s="119"/>
      <c r="BVQ123" s="91"/>
      <c r="BVR123" s="119"/>
      <c r="BVS123" s="91"/>
      <c r="BVT123" s="119"/>
      <c r="BVU123" s="91"/>
      <c r="BVV123" s="119"/>
      <c r="BVW123" s="91"/>
      <c r="BVX123" s="119"/>
      <c r="BVY123" s="91"/>
      <c r="BVZ123" s="119"/>
      <c r="BWA123" s="91"/>
      <c r="BWB123" s="119"/>
      <c r="BWC123" s="91"/>
      <c r="BWD123" s="119"/>
      <c r="BWE123" s="91"/>
      <c r="BWF123" s="119"/>
      <c r="BWG123" s="91"/>
      <c r="BWH123" s="119"/>
      <c r="BWI123" s="91"/>
      <c r="BWJ123" s="119"/>
      <c r="BWK123" s="91"/>
      <c r="BWL123" s="119"/>
      <c r="BWM123" s="91"/>
      <c r="BWN123" s="119"/>
      <c r="BWO123" s="91"/>
      <c r="BWP123" s="119"/>
      <c r="BWQ123" s="91"/>
      <c r="BWR123" s="119"/>
      <c r="BWS123" s="91"/>
      <c r="BWT123" s="119"/>
      <c r="BWU123" s="91"/>
      <c r="BWV123" s="119"/>
      <c r="BWW123" s="91"/>
      <c r="BWX123" s="119"/>
      <c r="BWY123" s="91"/>
      <c r="BWZ123" s="119"/>
      <c r="BXA123" s="91"/>
      <c r="BXB123" s="119"/>
      <c r="BXC123" s="91"/>
      <c r="BXD123" s="119"/>
      <c r="BXE123" s="91"/>
      <c r="BXF123" s="119"/>
      <c r="BXG123" s="91"/>
      <c r="BXH123" s="119"/>
      <c r="BXI123" s="91"/>
      <c r="BXJ123" s="119"/>
      <c r="BXK123" s="91"/>
      <c r="BXL123" s="119"/>
      <c r="BXM123" s="91"/>
      <c r="BXN123" s="119"/>
      <c r="BXO123" s="91"/>
      <c r="BXP123" s="119"/>
      <c r="BXQ123" s="91"/>
      <c r="BXR123" s="119"/>
      <c r="BXS123" s="91"/>
      <c r="BXT123" s="119"/>
      <c r="BXU123" s="91"/>
      <c r="BXV123" s="119"/>
      <c r="BXW123" s="91"/>
      <c r="BXX123" s="119"/>
      <c r="BXY123" s="91"/>
      <c r="BXZ123" s="119"/>
      <c r="BYA123" s="91"/>
      <c r="BYB123" s="119"/>
      <c r="BYC123" s="91"/>
      <c r="BYD123" s="119"/>
      <c r="BYE123" s="91"/>
      <c r="BYF123" s="119"/>
      <c r="BYG123" s="91"/>
      <c r="BYH123" s="119"/>
      <c r="BYI123" s="91"/>
      <c r="BYJ123" s="119"/>
      <c r="BYK123" s="91"/>
      <c r="BYL123" s="119"/>
      <c r="BYM123" s="91"/>
      <c r="BYN123" s="119"/>
      <c r="BYO123" s="91"/>
      <c r="BYP123" s="119"/>
      <c r="BYQ123" s="91"/>
      <c r="BYR123" s="119"/>
      <c r="BYS123" s="91"/>
      <c r="BYT123" s="119"/>
      <c r="BYU123" s="91"/>
      <c r="BYV123" s="119"/>
      <c r="BYW123" s="91"/>
      <c r="BYX123" s="119"/>
      <c r="BYY123" s="91"/>
      <c r="BYZ123" s="119"/>
      <c r="BZA123" s="91"/>
      <c r="BZB123" s="119"/>
      <c r="BZC123" s="91"/>
      <c r="BZD123" s="119"/>
      <c r="BZE123" s="91"/>
      <c r="BZF123" s="119"/>
      <c r="BZG123" s="91"/>
      <c r="BZH123" s="119"/>
      <c r="BZI123" s="91"/>
      <c r="BZJ123" s="119"/>
      <c r="BZK123" s="91"/>
      <c r="BZL123" s="119"/>
      <c r="BZM123" s="91"/>
      <c r="BZN123" s="119"/>
      <c r="BZO123" s="91"/>
      <c r="BZP123" s="119"/>
      <c r="BZQ123" s="91"/>
      <c r="BZR123" s="119"/>
      <c r="BZS123" s="91"/>
      <c r="BZT123" s="119"/>
      <c r="BZU123" s="91"/>
      <c r="BZV123" s="119"/>
      <c r="BZW123" s="91"/>
      <c r="BZX123" s="119"/>
      <c r="BZY123" s="91"/>
      <c r="BZZ123" s="119"/>
      <c r="CAA123" s="91"/>
      <c r="CAB123" s="119"/>
      <c r="CAC123" s="91"/>
      <c r="CAD123" s="119"/>
      <c r="CAE123" s="91"/>
      <c r="CAF123" s="119"/>
      <c r="CAG123" s="91"/>
      <c r="CAH123" s="119"/>
      <c r="CAI123" s="91"/>
      <c r="CAJ123" s="119"/>
      <c r="CAK123" s="91"/>
      <c r="CAL123" s="119"/>
      <c r="CAM123" s="91"/>
      <c r="CAN123" s="119"/>
      <c r="CAO123" s="91"/>
      <c r="CAP123" s="119"/>
      <c r="CAQ123" s="91"/>
      <c r="CAR123" s="119"/>
      <c r="CAS123" s="91"/>
      <c r="CAT123" s="119"/>
      <c r="CAU123" s="91"/>
      <c r="CAV123" s="119"/>
      <c r="CAW123" s="91"/>
      <c r="CAX123" s="119"/>
      <c r="CAY123" s="91"/>
      <c r="CAZ123" s="119"/>
      <c r="CBA123" s="91"/>
      <c r="CBB123" s="119"/>
      <c r="CBC123" s="91"/>
      <c r="CBD123" s="119"/>
      <c r="CBE123" s="91"/>
      <c r="CBF123" s="119"/>
      <c r="CBG123" s="91"/>
      <c r="CBH123" s="119"/>
      <c r="CBI123" s="91"/>
      <c r="CBJ123" s="119"/>
      <c r="CBK123" s="91"/>
      <c r="CBL123" s="119"/>
      <c r="CBM123" s="91"/>
      <c r="CBN123" s="119"/>
      <c r="CBO123" s="91"/>
      <c r="CBP123" s="119"/>
      <c r="CBQ123" s="91"/>
      <c r="CBR123" s="119"/>
      <c r="CBS123" s="91"/>
      <c r="CBT123" s="119"/>
      <c r="CBU123" s="91"/>
      <c r="CBV123" s="119"/>
      <c r="CBW123" s="91"/>
      <c r="CBX123" s="119"/>
      <c r="CBY123" s="91"/>
      <c r="CBZ123" s="119"/>
      <c r="CCA123" s="91"/>
      <c r="CCB123" s="119"/>
      <c r="CCC123" s="91"/>
      <c r="CCD123" s="119"/>
      <c r="CCE123" s="91"/>
      <c r="CCF123" s="119"/>
      <c r="CCG123" s="91"/>
      <c r="CCH123" s="119"/>
      <c r="CCI123" s="91"/>
      <c r="CCJ123" s="119"/>
      <c r="CCK123" s="91"/>
      <c r="CCL123" s="119"/>
      <c r="CCM123" s="91"/>
      <c r="CCN123" s="119"/>
      <c r="CCO123" s="91"/>
      <c r="CCP123" s="119"/>
      <c r="CCQ123" s="91"/>
      <c r="CCR123" s="119"/>
      <c r="CCS123" s="91"/>
      <c r="CCT123" s="119"/>
      <c r="CCU123" s="91"/>
      <c r="CCV123" s="119"/>
      <c r="CCW123" s="91"/>
      <c r="CCX123" s="119"/>
      <c r="CCY123" s="91"/>
      <c r="CCZ123" s="119"/>
      <c r="CDA123" s="91"/>
      <c r="CDB123" s="119"/>
      <c r="CDC123" s="91"/>
      <c r="CDD123" s="119"/>
      <c r="CDE123" s="91"/>
      <c r="CDF123" s="119"/>
      <c r="CDG123" s="91"/>
      <c r="CDH123" s="119"/>
      <c r="CDI123" s="91"/>
      <c r="CDJ123" s="119"/>
      <c r="CDK123" s="91"/>
      <c r="CDL123" s="119"/>
      <c r="CDM123" s="91"/>
      <c r="CDN123" s="119"/>
      <c r="CDO123" s="91"/>
      <c r="CDP123" s="119"/>
      <c r="CDQ123" s="91"/>
      <c r="CDR123" s="119"/>
      <c r="CDS123" s="91"/>
      <c r="CDT123" s="119"/>
      <c r="CDU123" s="91"/>
      <c r="CDV123" s="119"/>
      <c r="CDW123" s="91"/>
      <c r="CDX123" s="119"/>
      <c r="CDY123" s="91"/>
      <c r="CDZ123" s="119"/>
      <c r="CEA123" s="91"/>
      <c r="CEB123" s="119"/>
      <c r="CEC123" s="91"/>
      <c r="CED123" s="119"/>
      <c r="CEE123" s="91"/>
      <c r="CEF123" s="119"/>
      <c r="CEG123" s="91"/>
      <c r="CEH123" s="119"/>
      <c r="CEI123" s="91"/>
      <c r="CEJ123" s="119"/>
      <c r="CEK123" s="91"/>
      <c r="CEL123" s="119"/>
      <c r="CEM123" s="91"/>
      <c r="CEN123" s="119"/>
      <c r="CEO123" s="91"/>
      <c r="CEP123" s="119"/>
      <c r="CEQ123" s="91"/>
      <c r="CER123" s="119"/>
      <c r="CES123" s="91"/>
      <c r="CET123" s="119"/>
      <c r="CEU123" s="91"/>
      <c r="CEV123" s="119"/>
      <c r="CEW123" s="91"/>
      <c r="CEX123" s="119"/>
      <c r="CEY123" s="91"/>
      <c r="CEZ123" s="119"/>
      <c r="CFA123" s="91"/>
      <c r="CFB123" s="119"/>
      <c r="CFC123" s="91"/>
      <c r="CFD123" s="119"/>
      <c r="CFE123" s="91"/>
      <c r="CFF123" s="119"/>
      <c r="CFG123" s="91"/>
      <c r="CFH123" s="119"/>
      <c r="CFI123" s="91"/>
      <c r="CFJ123" s="119"/>
      <c r="CFK123" s="91"/>
      <c r="CFL123" s="119"/>
      <c r="CFM123" s="91"/>
      <c r="CFN123" s="119"/>
      <c r="CFO123" s="91"/>
      <c r="CFP123" s="119"/>
      <c r="CFQ123" s="91"/>
      <c r="CFR123" s="119"/>
      <c r="CFS123" s="91"/>
      <c r="CFT123" s="119"/>
      <c r="CFU123" s="91"/>
      <c r="CFV123" s="119"/>
      <c r="CFW123" s="91"/>
      <c r="CFX123" s="119"/>
      <c r="CFY123" s="91"/>
      <c r="CFZ123" s="119"/>
      <c r="CGA123" s="91"/>
      <c r="CGB123" s="119"/>
      <c r="CGC123" s="91"/>
      <c r="CGD123" s="119"/>
      <c r="CGE123" s="91"/>
      <c r="CGF123" s="119"/>
      <c r="CGG123" s="91"/>
      <c r="CGH123" s="119"/>
      <c r="CGI123" s="91"/>
      <c r="CGJ123" s="119"/>
      <c r="CGK123" s="91"/>
      <c r="CGL123" s="119"/>
      <c r="CGM123" s="91"/>
      <c r="CGN123" s="119"/>
      <c r="CGO123" s="91"/>
      <c r="CGP123" s="119"/>
      <c r="CGQ123" s="91"/>
      <c r="CGR123" s="119"/>
      <c r="CGS123" s="91"/>
      <c r="CGT123" s="119"/>
      <c r="CGU123" s="91"/>
      <c r="CGV123" s="119"/>
      <c r="CGW123" s="91"/>
      <c r="CGX123" s="119"/>
      <c r="CGY123" s="91"/>
      <c r="CGZ123" s="119"/>
      <c r="CHA123" s="91"/>
      <c r="CHB123" s="119"/>
      <c r="CHC123" s="91"/>
      <c r="CHD123" s="119"/>
      <c r="CHE123" s="91"/>
      <c r="CHF123" s="119"/>
      <c r="CHG123" s="91"/>
      <c r="CHH123" s="119"/>
      <c r="CHI123" s="91"/>
      <c r="CHJ123" s="119"/>
      <c r="CHK123" s="91"/>
      <c r="CHL123" s="119"/>
      <c r="CHM123" s="91"/>
      <c r="CHN123" s="119"/>
      <c r="CHO123" s="91"/>
      <c r="CHP123" s="119"/>
      <c r="CHQ123" s="91"/>
      <c r="CHR123" s="119"/>
      <c r="CHS123" s="91"/>
      <c r="CHT123" s="119"/>
      <c r="CHU123" s="91"/>
      <c r="CHV123" s="119"/>
      <c r="CHW123" s="91"/>
      <c r="CHX123" s="119"/>
      <c r="CHY123" s="91"/>
      <c r="CHZ123" s="119"/>
      <c r="CIA123" s="91"/>
      <c r="CIB123" s="119"/>
      <c r="CIC123" s="91"/>
      <c r="CID123" s="119"/>
      <c r="CIE123" s="91"/>
      <c r="CIF123" s="119"/>
      <c r="CIG123" s="91"/>
      <c r="CIH123" s="119"/>
      <c r="CII123" s="91"/>
      <c r="CIJ123" s="119"/>
      <c r="CIK123" s="91"/>
      <c r="CIL123" s="119"/>
      <c r="CIM123" s="91"/>
      <c r="CIN123" s="119"/>
      <c r="CIO123" s="91"/>
      <c r="CIP123" s="119"/>
      <c r="CIQ123" s="91"/>
      <c r="CIR123" s="119"/>
      <c r="CIS123" s="91"/>
      <c r="CIT123" s="119"/>
      <c r="CIU123" s="91"/>
      <c r="CIV123" s="119"/>
      <c r="CIW123" s="91"/>
      <c r="CIX123" s="119"/>
      <c r="CIY123" s="91"/>
      <c r="CIZ123" s="119"/>
      <c r="CJA123" s="91"/>
      <c r="CJB123" s="119"/>
      <c r="CJC123" s="91"/>
      <c r="CJD123" s="119"/>
      <c r="CJE123" s="91"/>
      <c r="CJF123" s="119"/>
      <c r="CJG123" s="91"/>
      <c r="CJH123" s="119"/>
      <c r="CJI123" s="91"/>
      <c r="CJJ123" s="119"/>
      <c r="CJK123" s="91"/>
      <c r="CJL123" s="119"/>
      <c r="CJM123" s="91"/>
      <c r="CJN123" s="119"/>
      <c r="CJO123" s="91"/>
      <c r="CJP123" s="119"/>
      <c r="CJQ123" s="91"/>
      <c r="CJR123" s="119"/>
      <c r="CJS123" s="91"/>
      <c r="CJT123" s="119"/>
      <c r="CJU123" s="91"/>
      <c r="CJV123" s="119"/>
      <c r="CJW123" s="91"/>
      <c r="CJX123" s="119"/>
      <c r="CJY123" s="91"/>
      <c r="CJZ123" s="119"/>
      <c r="CKA123" s="91"/>
      <c r="CKB123" s="119"/>
      <c r="CKC123" s="91"/>
      <c r="CKD123" s="119"/>
      <c r="CKE123" s="91"/>
      <c r="CKF123" s="119"/>
      <c r="CKG123" s="91"/>
      <c r="CKH123" s="119"/>
      <c r="CKI123" s="91"/>
      <c r="CKJ123" s="119"/>
      <c r="CKK123" s="91"/>
      <c r="CKL123" s="119"/>
      <c r="CKM123" s="91"/>
      <c r="CKN123" s="119"/>
      <c r="CKO123" s="91"/>
      <c r="CKP123" s="119"/>
      <c r="CKQ123" s="91"/>
      <c r="CKR123" s="119"/>
      <c r="CKS123" s="91"/>
      <c r="CKT123" s="119"/>
      <c r="CKU123" s="91"/>
      <c r="CKV123" s="119"/>
      <c r="CKW123" s="91"/>
      <c r="CKX123" s="119"/>
      <c r="CKY123" s="91"/>
      <c r="CKZ123" s="119"/>
      <c r="CLA123" s="91"/>
      <c r="CLB123" s="119"/>
      <c r="CLC123" s="91"/>
      <c r="CLD123" s="119"/>
      <c r="CLE123" s="91"/>
      <c r="CLF123" s="119"/>
      <c r="CLG123" s="91"/>
      <c r="CLH123" s="119"/>
      <c r="CLI123" s="91"/>
      <c r="CLJ123" s="119"/>
      <c r="CLK123" s="91"/>
      <c r="CLL123" s="119"/>
      <c r="CLM123" s="91"/>
      <c r="CLN123" s="119"/>
      <c r="CLO123" s="91"/>
      <c r="CLP123" s="119"/>
      <c r="CLQ123" s="91"/>
      <c r="CLR123" s="119"/>
      <c r="CLS123" s="91"/>
      <c r="CLT123" s="119"/>
      <c r="CLU123" s="91"/>
      <c r="CLV123" s="119"/>
      <c r="CLW123" s="91"/>
      <c r="CLX123" s="119"/>
      <c r="CLY123" s="91"/>
      <c r="CLZ123" s="119"/>
      <c r="CMA123" s="91"/>
      <c r="CMB123" s="119"/>
      <c r="CMC123" s="91"/>
      <c r="CMD123" s="119"/>
      <c r="CME123" s="91"/>
      <c r="CMF123" s="119"/>
      <c r="CMG123" s="91"/>
      <c r="CMH123" s="119"/>
      <c r="CMI123" s="91"/>
      <c r="CMJ123" s="119"/>
      <c r="CMK123" s="91"/>
      <c r="CML123" s="119"/>
      <c r="CMM123" s="91"/>
      <c r="CMN123" s="119"/>
      <c r="CMO123" s="91"/>
      <c r="CMP123" s="119"/>
      <c r="CMQ123" s="91"/>
      <c r="CMR123" s="119"/>
      <c r="CMS123" s="91"/>
      <c r="CMT123" s="119"/>
      <c r="CMU123" s="91"/>
      <c r="CMV123" s="119"/>
      <c r="CMW123" s="91"/>
      <c r="CMX123" s="119"/>
      <c r="CMY123" s="91"/>
      <c r="CMZ123" s="119"/>
      <c r="CNA123" s="91"/>
      <c r="CNB123" s="119"/>
      <c r="CNC123" s="91"/>
      <c r="CND123" s="119"/>
      <c r="CNE123" s="91"/>
      <c r="CNF123" s="119"/>
      <c r="CNG123" s="91"/>
      <c r="CNH123" s="119"/>
      <c r="CNI123" s="91"/>
      <c r="CNJ123" s="119"/>
      <c r="CNK123" s="91"/>
      <c r="CNL123" s="119"/>
      <c r="CNM123" s="91"/>
      <c r="CNN123" s="119"/>
      <c r="CNO123" s="91"/>
      <c r="CNP123" s="119"/>
      <c r="CNQ123" s="91"/>
      <c r="CNR123" s="119"/>
      <c r="CNS123" s="91"/>
      <c r="CNT123" s="119"/>
      <c r="CNU123" s="91"/>
      <c r="CNV123" s="119"/>
      <c r="CNW123" s="91"/>
      <c r="CNX123" s="119"/>
      <c r="CNY123" s="91"/>
      <c r="CNZ123" s="119"/>
      <c r="COA123" s="91"/>
      <c r="COB123" s="119"/>
      <c r="COC123" s="91"/>
      <c r="COD123" s="119"/>
      <c r="COE123" s="91"/>
      <c r="COF123" s="119"/>
      <c r="COG123" s="91"/>
      <c r="COH123" s="119"/>
      <c r="COI123" s="91"/>
      <c r="COJ123" s="119"/>
      <c r="COK123" s="91"/>
      <c r="COL123" s="119"/>
      <c r="COM123" s="91"/>
      <c r="CON123" s="119"/>
      <c r="COO123" s="91"/>
      <c r="COP123" s="119"/>
      <c r="COQ123" s="91"/>
      <c r="COR123" s="119"/>
      <c r="COS123" s="91"/>
      <c r="COT123" s="119"/>
      <c r="COU123" s="91"/>
      <c r="COV123" s="119"/>
      <c r="COW123" s="91"/>
      <c r="COX123" s="119"/>
      <c r="COY123" s="91"/>
      <c r="COZ123" s="119"/>
      <c r="CPA123" s="91"/>
      <c r="CPB123" s="119"/>
      <c r="CPC123" s="91"/>
      <c r="CPD123" s="119"/>
      <c r="CPE123" s="91"/>
      <c r="CPF123" s="119"/>
      <c r="CPG123" s="91"/>
      <c r="CPH123" s="119"/>
      <c r="CPI123" s="91"/>
      <c r="CPJ123" s="119"/>
      <c r="CPK123" s="91"/>
      <c r="CPL123" s="119"/>
      <c r="CPM123" s="91"/>
      <c r="CPN123" s="119"/>
      <c r="CPO123" s="91"/>
      <c r="CPP123" s="119"/>
      <c r="CPQ123" s="91"/>
      <c r="CPR123" s="119"/>
      <c r="CPS123" s="91"/>
      <c r="CPT123" s="119"/>
      <c r="CPU123" s="91"/>
      <c r="CPV123" s="119"/>
      <c r="CPW123" s="91"/>
      <c r="CPX123" s="119"/>
      <c r="CPY123" s="91"/>
      <c r="CPZ123" s="119"/>
      <c r="CQA123" s="91"/>
      <c r="CQB123" s="119"/>
      <c r="CQC123" s="91"/>
      <c r="CQD123" s="119"/>
      <c r="CQE123" s="91"/>
      <c r="CQF123" s="119"/>
      <c r="CQG123" s="91"/>
      <c r="CQH123" s="119"/>
      <c r="CQI123" s="91"/>
      <c r="CQJ123" s="119"/>
      <c r="CQK123" s="91"/>
      <c r="CQL123" s="119"/>
      <c r="CQM123" s="91"/>
      <c r="CQN123" s="119"/>
      <c r="CQO123" s="91"/>
      <c r="CQP123" s="119"/>
      <c r="CQQ123" s="91"/>
      <c r="CQR123" s="119"/>
      <c r="CQS123" s="91"/>
      <c r="CQT123" s="119"/>
      <c r="CQU123" s="91"/>
      <c r="CQV123" s="119"/>
      <c r="CQW123" s="91"/>
      <c r="CQX123" s="119"/>
      <c r="CQY123" s="91"/>
      <c r="CQZ123" s="119"/>
      <c r="CRA123" s="91"/>
      <c r="CRB123" s="119"/>
      <c r="CRC123" s="91"/>
      <c r="CRD123" s="119"/>
      <c r="CRE123" s="91"/>
      <c r="CRF123" s="119"/>
      <c r="CRG123" s="91"/>
      <c r="CRH123" s="119"/>
      <c r="CRI123" s="91"/>
      <c r="CRJ123" s="119"/>
      <c r="CRK123" s="91"/>
      <c r="CRL123" s="119"/>
      <c r="CRM123" s="91"/>
      <c r="CRN123" s="119"/>
      <c r="CRO123" s="91"/>
      <c r="CRP123" s="119"/>
      <c r="CRQ123" s="91"/>
      <c r="CRR123" s="119"/>
      <c r="CRS123" s="91"/>
      <c r="CRT123" s="119"/>
      <c r="CRU123" s="91"/>
      <c r="CRV123" s="119"/>
      <c r="CRW123" s="91"/>
      <c r="CRX123" s="119"/>
      <c r="CRY123" s="91"/>
      <c r="CRZ123" s="119"/>
      <c r="CSA123" s="91"/>
      <c r="CSB123" s="119"/>
      <c r="CSC123" s="91"/>
      <c r="CSD123" s="119"/>
      <c r="CSE123" s="91"/>
      <c r="CSF123" s="119"/>
      <c r="CSG123" s="91"/>
      <c r="CSH123" s="119"/>
      <c r="CSI123" s="91"/>
      <c r="CSJ123" s="119"/>
      <c r="CSK123" s="91"/>
      <c r="CSL123" s="119"/>
      <c r="CSM123" s="91"/>
      <c r="CSN123" s="119"/>
      <c r="CSO123" s="91"/>
      <c r="CSP123" s="119"/>
      <c r="CSQ123" s="91"/>
      <c r="CSR123" s="119"/>
      <c r="CSS123" s="91"/>
      <c r="CST123" s="119"/>
      <c r="CSU123" s="91"/>
      <c r="CSV123" s="119"/>
      <c r="CSW123" s="91"/>
      <c r="CSX123" s="119"/>
      <c r="CSY123" s="91"/>
      <c r="CSZ123" s="119"/>
      <c r="CTA123" s="91"/>
      <c r="CTB123" s="119"/>
      <c r="CTC123" s="91"/>
      <c r="CTD123" s="119"/>
      <c r="CTE123" s="91"/>
      <c r="CTF123" s="119"/>
      <c r="CTG123" s="91"/>
      <c r="CTH123" s="119"/>
      <c r="CTI123" s="91"/>
      <c r="CTJ123" s="119"/>
      <c r="CTK123" s="91"/>
      <c r="CTL123" s="119"/>
      <c r="CTM123" s="91"/>
      <c r="CTN123" s="119"/>
      <c r="CTO123" s="91"/>
      <c r="CTP123" s="119"/>
      <c r="CTQ123" s="91"/>
      <c r="CTR123" s="119"/>
      <c r="CTS123" s="91"/>
      <c r="CTT123" s="119"/>
      <c r="CTU123" s="91"/>
      <c r="CTV123" s="119"/>
      <c r="CTW123" s="91"/>
      <c r="CTX123" s="119"/>
      <c r="CTY123" s="91"/>
      <c r="CTZ123" s="119"/>
      <c r="CUA123" s="91"/>
      <c r="CUB123" s="119"/>
      <c r="CUC123" s="91"/>
      <c r="CUD123" s="119"/>
      <c r="CUE123" s="91"/>
      <c r="CUF123" s="119"/>
      <c r="CUG123" s="91"/>
      <c r="CUH123" s="119"/>
      <c r="CUI123" s="91"/>
      <c r="CUJ123" s="119"/>
      <c r="CUK123" s="91"/>
      <c r="CUL123" s="119"/>
      <c r="CUM123" s="91"/>
      <c r="CUN123" s="119"/>
      <c r="CUO123" s="91"/>
      <c r="CUP123" s="119"/>
      <c r="CUQ123" s="91"/>
      <c r="CUR123" s="119"/>
      <c r="CUS123" s="91"/>
      <c r="CUT123" s="119"/>
      <c r="CUU123" s="91"/>
      <c r="CUV123" s="119"/>
      <c r="CUW123" s="91"/>
      <c r="CUX123" s="119"/>
      <c r="CUY123" s="91"/>
      <c r="CUZ123" s="119"/>
      <c r="CVA123" s="91"/>
      <c r="CVB123" s="119"/>
      <c r="CVC123" s="91"/>
      <c r="CVD123" s="119"/>
      <c r="CVE123" s="91"/>
      <c r="CVF123" s="119"/>
      <c r="CVG123" s="91"/>
      <c r="CVH123" s="119"/>
      <c r="CVI123" s="91"/>
      <c r="CVJ123" s="119"/>
      <c r="CVK123" s="91"/>
      <c r="CVL123" s="119"/>
      <c r="CVM123" s="91"/>
      <c r="CVN123" s="119"/>
      <c r="CVO123" s="91"/>
      <c r="CVP123" s="119"/>
      <c r="CVQ123" s="91"/>
      <c r="CVR123" s="119"/>
      <c r="CVS123" s="91"/>
      <c r="CVT123" s="119"/>
      <c r="CVU123" s="91"/>
      <c r="CVV123" s="119"/>
      <c r="CVW123" s="91"/>
      <c r="CVX123" s="119"/>
      <c r="CVY123" s="91"/>
      <c r="CVZ123" s="119"/>
      <c r="CWA123" s="91"/>
      <c r="CWB123" s="119"/>
      <c r="CWC123" s="91"/>
      <c r="CWD123" s="119"/>
      <c r="CWE123" s="91"/>
      <c r="CWF123" s="119"/>
      <c r="CWG123" s="91"/>
      <c r="CWH123" s="119"/>
      <c r="CWI123" s="91"/>
      <c r="CWJ123" s="119"/>
      <c r="CWK123" s="91"/>
      <c r="CWL123" s="119"/>
      <c r="CWM123" s="91"/>
      <c r="CWN123" s="119"/>
      <c r="CWO123" s="91"/>
      <c r="CWP123" s="119"/>
      <c r="CWQ123" s="91"/>
      <c r="CWR123" s="119"/>
      <c r="CWS123" s="91"/>
      <c r="CWT123" s="119"/>
      <c r="CWU123" s="91"/>
      <c r="CWV123" s="119"/>
      <c r="CWW123" s="91"/>
      <c r="CWX123" s="119"/>
      <c r="CWY123" s="91"/>
      <c r="CWZ123" s="119"/>
      <c r="CXA123" s="91"/>
      <c r="CXB123" s="119"/>
      <c r="CXC123" s="91"/>
      <c r="CXD123" s="119"/>
      <c r="CXE123" s="91"/>
      <c r="CXF123" s="119"/>
      <c r="CXG123" s="91"/>
      <c r="CXH123" s="119"/>
      <c r="CXI123" s="91"/>
      <c r="CXJ123" s="119"/>
      <c r="CXK123" s="91"/>
      <c r="CXL123" s="119"/>
      <c r="CXM123" s="91"/>
      <c r="CXN123" s="119"/>
      <c r="CXO123" s="91"/>
      <c r="CXP123" s="119"/>
      <c r="CXQ123" s="91"/>
      <c r="CXR123" s="119"/>
      <c r="CXS123" s="91"/>
      <c r="CXT123" s="119"/>
      <c r="CXU123" s="91"/>
      <c r="CXV123" s="119"/>
      <c r="CXW123" s="91"/>
      <c r="CXX123" s="119"/>
      <c r="CXY123" s="91"/>
      <c r="CXZ123" s="119"/>
      <c r="CYA123" s="91"/>
      <c r="CYB123" s="119"/>
      <c r="CYC123" s="91"/>
      <c r="CYD123" s="119"/>
      <c r="CYE123" s="91"/>
      <c r="CYF123" s="119"/>
      <c r="CYG123" s="91"/>
      <c r="CYH123" s="119"/>
      <c r="CYI123" s="91"/>
      <c r="CYJ123" s="119"/>
      <c r="CYK123" s="91"/>
      <c r="CYL123" s="119"/>
      <c r="CYM123" s="91"/>
      <c r="CYN123" s="119"/>
      <c r="CYO123" s="91"/>
      <c r="CYP123" s="119"/>
      <c r="CYQ123" s="91"/>
      <c r="CYR123" s="119"/>
      <c r="CYS123" s="91"/>
      <c r="CYT123" s="119"/>
      <c r="CYU123" s="91"/>
      <c r="CYV123" s="119"/>
      <c r="CYW123" s="91"/>
      <c r="CYX123" s="119"/>
      <c r="CYY123" s="91"/>
      <c r="CYZ123" s="119"/>
      <c r="CZA123" s="91"/>
      <c r="CZB123" s="119"/>
      <c r="CZC123" s="91"/>
      <c r="CZD123" s="119"/>
      <c r="CZE123" s="91"/>
      <c r="CZF123" s="119"/>
      <c r="CZG123" s="91"/>
      <c r="CZH123" s="119"/>
      <c r="CZI123" s="91"/>
      <c r="CZJ123" s="119"/>
      <c r="CZK123" s="91"/>
      <c r="CZL123" s="119"/>
      <c r="CZM123" s="91"/>
      <c r="CZN123" s="119"/>
      <c r="CZO123" s="91"/>
      <c r="CZP123" s="119"/>
      <c r="CZQ123" s="91"/>
      <c r="CZR123" s="119"/>
      <c r="CZS123" s="91"/>
      <c r="CZT123" s="119"/>
      <c r="CZU123" s="91"/>
      <c r="CZV123" s="119"/>
      <c r="CZW123" s="91"/>
      <c r="CZX123" s="119"/>
      <c r="CZY123" s="91"/>
      <c r="CZZ123" s="119"/>
      <c r="DAA123" s="91"/>
      <c r="DAB123" s="119"/>
      <c r="DAC123" s="91"/>
      <c r="DAD123" s="119"/>
      <c r="DAE123" s="91"/>
      <c r="DAF123" s="119"/>
      <c r="DAG123" s="91"/>
      <c r="DAH123" s="119"/>
      <c r="DAI123" s="91"/>
      <c r="DAJ123" s="119"/>
      <c r="DAK123" s="91"/>
      <c r="DAL123" s="119"/>
      <c r="DAM123" s="91"/>
      <c r="DAN123" s="119"/>
      <c r="DAO123" s="91"/>
      <c r="DAP123" s="119"/>
      <c r="DAQ123" s="91"/>
      <c r="DAR123" s="119"/>
      <c r="DAS123" s="91"/>
      <c r="DAT123" s="119"/>
      <c r="DAU123" s="91"/>
      <c r="DAV123" s="119"/>
      <c r="DAW123" s="91"/>
      <c r="DAX123" s="119"/>
      <c r="DAY123" s="91"/>
      <c r="DAZ123" s="119"/>
      <c r="DBA123" s="91"/>
      <c r="DBB123" s="119"/>
      <c r="DBC123" s="91"/>
      <c r="DBD123" s="119"/>
      <c r="DBE123" s="91"/>
      <c r="DBF123" s="119"/>
      <c r="DBG123" s="91"/>
      <c r="DBH123" s="119"/>
      <c r="DBI123" s="91"/>
      <c r="DBJ123" s="119"/>
      <c r="DBK123" s="91"/>
      <c r="DBL123" s="119"/>
      <c r="DBM123" s="91"/>
      <c r="DBN123" s="119"/>
      <c r="DBO123" s="91"/>
      <c r="DBP123" s="119"/>
      <c r="DBQ123" s="91"/>
      <c r="DBR123" s="119"/>
      <c r="DBS123" s="91"/>
      <c r="DBT123" s="119"/>
      <c r="DBU123" s="91"/>
      <c r="DBV123" s="119"/>
      <c r="DBW123" s="91"/>
      <c r="DBX123" s="119"/>
      <c r="DBY123" s="91"/>
      <c r="DBZ123" s="119"/>
      <c r="DCA123" s="91"/>
      <c r="DCB123" s="119"/>
      <c r="DCC123" s="91"/>
      <c r="DCD123" s="119"/>
      <c r="DCE123" s="91"/>
      <c r="DCF123" s="119"/>
      <c r="DCG123" s="91"/>
      <c r="DCH123" s="119"/>
      <c r="DCI123" s="91"/>
      <c r="DCJ123" s="119"/>
      <c r="DCK123" s="91"/>
      <c r="DCL123" s="119"/>
      <c r="DCM123" s="91"/>
      <c r="DCN123" s="119"/>
      <c r="DCO123" s="91"/>
      <c r="DCP123" s="119"/>
      <c r="DCQ123" s="91"/>
      <c r="DCR123" s="119"/>
      <c r="DCS123" s="91"/>
      <c r="DCT123" s="119"/>
      <c r="DCU123" s="91"/>
      <c r="DCV123" s="119"/>
      <c r="DCW123" s="91"/>
      <c r="DCX123" s="119"/>
      <c r="DCY123" s="91"/>
      <c r="DCZ123" s="119"/>
      <c r="DDA123" s="91"/>
      <c r="DDB123" s="119"/>
      <c r="DDC123" s="91"/>
      <c r="DDD123" s="119"/>
      <c r="DDE123" s="91"/>
      <c r="DDF123" s="119"/>
      <c r="DDG123" s="91"/>
      <c r="DDH123" s="119"/>
      <c r="DDI123" s="91"/>
      <c r="DDJ123" s="119"/>
      <c r="DDK123" s="91"/>
      <c r="DDL123" s="119"/>
      <c r="DDM123" s="91"/>
      <c r="DDN123" s="119"/>
      <c r="DDO123" s="91"/>
      <c r="DDP123" s="119"/>
      <c r="DDQ123" s="91"/>
      <c r="DDR123" s="119"/>
      <c r="DDS123" s="91"/>
      <c r="DDT123" s="119"/>
      <c r="DDU123" s="91"/>
      <c r="DDV123" s="119"/>
      <c r="DDW123" s="91"/>
      <c r="DDX123" s="119"/>
      <c r="DDY123" s="91"/>
      <c r="DDZ123" s="119"/>
      <c r="DEA123" s="91"/>
      <c r="DEB123" s="119"/>
      <c r="DEC123" s="91"/>
      <c r="DED123" s="119"/>
      <c r="DEE123" s="91"/>
      <c r="DEF123" s="119"/>
      <c r="DEG123" s="91"/>
      <c r="DEH123" s="119"/>
      <c r="DEI123" s="91"/>
      <c r="DEJ123" s="119"/>
      <c r="DEK123" s="91"/>
      <c r="DEL123" s="119"/>
      <c r="DEM123" s="91"/>
      <c r="DEN123" s="119"/>
      <c r="DEO123" s="91"/>
      <c r="DEP123" s="119"/>
      <c r="DEQ123" s="91"/>
      <c r="DER123" s="119"/>
      <c r="DES123" s="91"/>
      <c r="DET123" s="119"/>
      <c r="DEU123" s="91"/>
      <c r="DEV123" s="119"/>
      <c r="DEW123" s="91"/>
      <c r="DEX123" s="119"/>
      <c r="DEY123" s="91"/>
      <c r="DEZ123" s="119"/>
      <c r="DFA123" s="91"/>
      <c r="DFB123" s="119"/>
      <c r="DFC123" s="91"/>
      <c r="DFD123" s="119"/>
      <c r="DFE123" s="91"/>
      <c r="DFF123" s="119"/>
      <c r="DFG123" s="91"/>
      <c r="DFH123" s="119"/>
      <c r="DFI123" s="91"/>
      <c r="DFJ123" s="119"/>
      <c r="DFK123" s="91"/>
      <c r="DFL123" s="119"/>
      <c r="DFM123" s="91"/>
      <c r="DFN123" s="119"/>
      <c r="DFO123" s="91"/>
      <c r="DFP123" s="119"/>
      <c r="DFQ123" s="91"/>
      <c r="DFR123" s="119"/>
      <c r="DFS123" s="91"/>
      <c r="DFT123" s="119"/>
      <c r="DFU123" s="91"/>
      <c r="DFV123" s="119"/>
      <c r="DFW123" s="91"/>
      <c r="DFX123" s="119"/>
      <c r="DFY123" s="91"/>
      <c r="DFZ123" s="119"/>
      <c r="DGA123" s="91"/>
      <c r="DGB123" s="119"/>
      <c r="DGC123" s="91"/>
      <c r="DGD123" s="119"/>
      <c r="DGE123" s="91"/>
      <c r="DGF123" s="119"/>
      <c r="DGG123" s="91"/>
      <c r="DGH123" s="119"/>
      <c r="DGI123" s="91"/>
      <c r="DGJ123" s="119"/>
      <c r="DGK123" s="91"/>
      <c r="DGL123" s="119"/>
      <c r="DGM123" s="91"/>
      <c r="DGN123" s="119"/>
      <c r="DGO123" s="91"/>
      <c r="DGP123" s="119"/>
      <c r="DGQ123" s="91"/>
      <c r="DGR123" s="119"/>
      <c r="DGS123" s="91"/>
      <c r="DGT123" s="119"/>
      <c r="DGU123" s="91"/>
      <c r="DGV123" s="119"/>
      <c r="DGW123" s="91"/>
      <c r="DGX123" s="119"/>
      <c r="DGY123" s="91"/>
      <c r="DGZ123" s="119"/>
      <c r="DHA123" s="91"/>
      <c r="DHB123" s="119"/>
      <c r="DHC123" s="91"/>
      <c r="DHD123" s="119"/>
      <c r="DHE123" s="91"/>
      <c r="DHF123" s="119"/>
      <c r="DHG123" s="91"/>
      <c r="DHH123" s="119"/>
      <c r="DHI123" s="91"/>
      <c r="DHJ123" s="119"/>
      <c r="DHK123" s="91"/>
      <c r="DHL123" s="119"/>
      <c r="DHM123" s="91"/>
      <c r="DHN123" s="119"/>
      <c r="DHO123" s="91"/>
      <c r="DHP123" s="119"/>
      <c r="DHQ123" s="91"/>
      <c r="DHR123" s="119"/>
      <c r="DHS123" s="91"/>
      <c r="DHT123" s="119"/>
      <c r="DHU123" s="91"/>
      <c r="DHV123" s="119"/>
      <c r="DHW123" s="91"/>
      <c r="DHX123" s="119"/>
      <c r="DHY123" s="91"/>
      <c r="DHZ123" s="119"/>
      <c r="DIA123" s="91"/>
      <c r="DIB123" s="119"/>
      <c r="DIC123" s="91"/>
      <c r="DID123" s="119"/>
      <c r="DIE123" s="91"/>
      <c r="DIF123" s="119"/>
      <c r="DIG123" s="91"/>
      <c r="DIH123" s="119"/>
      <c r="DII123" s="91"/>
      <c r="DIJ123" s="119"/>
      <c r="DIK123" s="91"/>
      <c r="DIL123" s="119"/>
      <c r="DIM123" s="91"/>
      <c r="DIN123" s="119"/>
      <c r="DIO123" s="91"/>
      <c r="DIP123" s="119"/>
      <c r="DIQ123" s="91"/>
      <c r="DIR123" s="119"/>
      <c r="DIS123" s="91"/>
      <c r="DIT123" s="119"/>
      <c r="DIU123" s="91"/>
      <c r="DIV123" s="119"/>
      <c r="DIW123" s="91"/>
      <c r="DIX123" s="119"/>
      <c r="DIY123" s="91"/>
      <c r="DIZ123" s="119"/>
      <c r="DJA123" s="91"/>
      <c r="DJB123" s="119"/>
      <c r="DJC123" s="91"/>
      <c r="DJD123" s="119"/>
      <c r="DJE123" s="91"/>
      <c r="DJF123" s="119"/>
      <c r="DJG123" s="91"/>
      <c r="DJH123" s="119"/>
      <c r="DJI123" s="91"/>
      <c r="DJJ123" s="119"/>
      <c r="DJK123" s="91"/>
      <c r="DJL123" s="119"/>
      <c r="DJM123" s="91"/>
      <c r="DJN123" s="119"/>
      <c r="DJO123" s="91"/>
      <c r="DJP123" s="119"/>
      <c r="DJQ123" s="91"/>
      <c r="DJR123" s="119"/>
      <c r="DJS123" s="91"/>
      <c r="DJT123" s="119"/>
      <c r="DJU123" s="91"/>
      <c r="DJV123" s="119"/>
      <c r="DJW123" s="91"/>
      <c r="DJX123" s="119"/>
      <c r="DJY123" s="91"/>
      <c r="DJZ123" s="119"/>
      <c r="DKA123" s="91"/>
      <c r="DKB123" s="119"/>
      <c r="DKC123" s="91"/>
      <c r="DKD123" s="119"/>
      <c r="DKE123" s="91"/>
      <c r="DKF123" s="119"/>
      <c r="DKG123" s="91"/>
      <c r="DKH123" s="119"/>
      <c r="DKI123" s="91"/>
      <c r="DKJ123" s="119"/>
      <c r="DKK123" s="91"/>
      <c r="DKL123" s="119"/>
      <c r="DKM123" s="91"/>
      <c r="DKN123" s="119"/>
      <c r="DKO123" s="91"/>
      <c r="DKP123" s="119"/>
      <c r="DKQ123" s="91"/>
      <c r="DKR123" s="119"/>
      <c r="DKS123" s="91"/>
      <c r="DKT123" s="119"/>
      <c r="DKU123" s="91"/>
      <c r="DKV123" s="119"/>
      <c r="DKW123" s="91"/>
      <c r="DKX123" s="119"/>
      <c r="DKY123" s="91"/>
      <c r="DKZ123" s="119"/>
      <c r="DLA123" s="91"/>
      <c r="DLB123" s="119"/>
      <c r="DLC123" s="91"/>
      <c r="DLD123" s="119"/>
      <c r="DLE123" s="91"/>
      <c r="DLF123" s="119"/>
      <c r="DLG123" s="91"/>
      <c r="DLH123" s="119"/>
      <c r="DLI123" s="91"/>
      <c r="DLJ123" s="119"/>
      <c r="DLK123" s="91"/>
      <c r="DLL123" s="119"/>
      <c r="DLM123" s="91"/>
      <c r="DLN123" s="119"/>
      <c r="DLO123" s="91"/>
      <c r="DLP123" s="119"/>
      <c r="DLQ123" s="91"/>
      <c r="DLR123" s="119"/>
      <c r="DLS123" s="91"/>
      <c r="DLT123" s="119"/>
      <c r="DLU123" s="91"/>
      <c r="DLV123" s="119"/>
      <c r="DLW123" s="91"/>
      <c r="DLX123" s="119"/>
      <c r="DLY123" s="91"/>
      <c r="DLZ123" s="119"/>
      <c r="DMA123" s="91"/>
      <c r="DMB123" s="119"/>
      <c r="DMC123" s="91"/>
      <c r="DMD123" s="119"/>
      <c r="DME123" s="91"/>
      <c r="DMF123" s="119"/>
      <c r="DMG123" s="91"/>
      <c r="DMH123" s="119"/>
      <c r="DMI123" s="91"/>
      <c r="DMJ123" s="119"/>
      <c r="DMK123" s="91"/>
      <c r="DML123" s="119"/>
      <c r="DMM123" s="91"/>
      <c r="DMN123" s="119"/>
      <c r="DMO123" s="91"/>
      <c r="DMP123" s="119"/>
      <c r="DMQ123" s="91"/>
      <c r="DMR123" s="119"/>
      <c r="DMS123" s="91"/>
      <c r="DMT123" s="119"/>
      <c r="DMU123" s="91"/>
      <c r="DMV123" s="119"/>
      <c r="DMW123" s="91"/>
      <c r="DMX123" s="119"/>
      <c r="DMY123" s="91"/>
      <c r="DMZ123" s="119"/>
      <c r="DNA123" s="91"/>
      <c r="DNB123" s="119"/>
      <c r="DNC123" s="91"/>
      <c r="DND123" s="119"/>
      <c r="DNE123" s="91"/>
      <c r="DNF123" s="119"/>
      <c r="DNG123" s="91"/>
      <c r="DNH123" s="119"/>
      <c r="DNI123" s="91"/>
      <c r="DNJ123" s="119"/>
      <c r="DNK123" s="91"/>
      <c r="DNL123" s="119"/>
      <c r="DNM123" s="91"/>
      <c r="DNN123" s="119"/>
      <c r="DNO123" s="91"/>
      <c r="DNP123" s="119"/>
      <c r="DNQ123" s="91"/>
      <c r="DNR123" s="119"/>
      <c r="DNS123" s="91"/>
      <c r="DNT123" s="119"/>
      <c r="DNU123" s="91"/>
      <c r="DNV123" s="119"/>
      <c r="DNW123" s="91"/>
      <c r="DNX123" s="119"/>
      <c r="DNY123" s="91"/>
      <c r="DNZ123" s="119"/>
      <c r="DOA123" s="91"/>
      <c r="DOB123" s="119"/>
      <c r="DOC123" s="91"/>
      <c r="DOD123" s="119"/>
      <c r="DOE123" s="91"/>
      <c r="DOF123" s="119"/>
      <c r="DOG123" s="91"/>
      <c r="DOH123" s="119"/>
      <c r="DOI123" s="91"/>
      <c r="DOJ123" s="119"/>
      <c r="DOK123" s="91"/>
      <c r="DOL123" s="119"/>
      <c r="DOM123" s="91"/>
      <c r="DON123" s="119"/>
      <c r="DOO123" s="91"/>
      <c r="DOP123" s="119"/>
      <c r="DOQ123" s="91"/>
      <c r="DOR123" s="119"/>
      <c r="DOS123" s="91"/>
      <c r="DOT123" s="119"/>
      <c r="DOU123" s="91"/>
      <c r="DOV123" s="119"/>
      <c r="DOW123" s="91"/>
      <c r="DOX123" s="119"/>
      <c r="DOY123" s="91"/>
      <c r="DOZ123" s="119"/>
      <c r="DPA123" s="91"/>
      <c r="DPB123" s="119"/>
      <c r="DPC123" s="91"/>
      <c r="DPD123" s="119"/>
      <c r="DPE123" s="91"/>
      <c r="DPF123" s="119"/>
      <c r="DPG123" s="91"/>
      <c r="DPH123" s="119"/>
      <c r="DPI123" s="91"/>
      <c r="DPJ123" s="119"/>
      <c r="DPK123" s="91"/>
      <c r="DPL123" s="119"/>
      <c r="DPM123" s="91"/>
      <c r="DPN123" s="119"/>
      <c r="DPO123" s="91"/>
      <c r="DPP123" s="119"/>
      <c r="DPQ123" s="91"/>
      <c r="DPR123" s="119"/>
      <c r="DPS123" s="91"/>
      <c r="DPT123" s="119"/>
      <c r="DPU123" s="91"/>
      <c r="DPV123" s="119"/>
      <c r="DPW123" s="91"/>
      <c r="DPX123" s="119"/>
      <c r="DPY123" s="91"/>
      <c r="DPZ123" s="119"/>
      <c r="DQA123" s="91"/>
      <c r="DQB123" s="119"/>
      <c r="DQC123" s="91"/>
      <c r="DQD123" s="119"/>
      <c r="DQE123" s="91"/>
      <c r="DQF123" s="119"/>
      <c r="DQG123" s="91"/>
      <c r="DQH123" s="119"/>
      <c r="DQI123" s="91"/>
      <c r="DQJ123" s="119"/>
      <c r="DQK123" s="91"/>
      <c r="DQL123" s="119"/>
      <c r="DQM123" s="91"/>
      <c r="DQN123" s="119"/>
      <c r="DQO123" s="91"/>
      <c r="DQP123" s="119"/>
      <c r="DQQ123" s="91"/>
      <c r="DQR123" s="119"/>
      <c r="DQS123" s="91"/>
      <c r="DQT123" s="119"/>
      <c r="DQU123" s="91"/>
      <c r="DQV123" s="119"/>
      <c r="DQW123" s="91"/>
      <c r="DQX123" s="119"/>
      <c r="DQY123" s="91"/>
      <c r="DQZ123" s="119"/>
      <c r="DRA123" s="91"/>
      <c r="DRB123" s="119"/>
      <c r="DRC123" s="91"/>
      <c r="DRD123" s="119"/>
      <c r="DRE123" s="91"/>
      <c r="DRF123" s="119"/>
      <c r="DRG123" s="91"/>
      <c r="DRH123" s="119"/>
      <c r="DRI123" s="91"/>
      <c r="DRJ123" s="119"/>
      <c r="DRK123" s="91"/>
      <c r="DRL123" s="119"/>
      <c r="DRM123" s="91"/>
      <c r="DRN123" s="119"/>
      <c r="DRO123" s="91"/>
      <c r="DRP123" s="119"/>
      <c r="DRQ123" s="91"/>
      <c r="DRR123" s="119"/>
      <c r="DRS123" s="91"/>
      <c r="DRT123" s="119"/>
      <c r="DRU123" s="91"/>
      <c r="DRV123" s="119"/>
      <c r="DRW123" s="91"/>
      <c r="DRX123" s="119"/>
      <c r="DRY123" s="91"/>
      <c r="DRZ123" s="119"/>
      <c r="DSA123" s="91"/>
      <c r="DSB123" s="119"/>
      <c r="DSC123" s="91"/>
      <c r="DSD123" s="119"/>
      <c r="DSE123" s="91"/>
      <c r="DSF123" s="119"/>
      <c r="DSG123" s="91"/>
      <c r="DSH123" s="119"/>
      <c r="DSI123" s="91"/>
      <c r="DSJ123" s="119"/>
      <c r="DSK123" s="91"/>
      <c r="DSL123" s="119"/>
      <c r="DSM123" s="91"/>
      <c r="DSN123" s="119"/>
      <c r="DSO123" s="91"/>
      <c r="DSP123" s="119"/>
      <c r="DSQ123" s="91"/>
      <c r="DSR123" s="119"/>
      <c r="DSS123" s="91"/>
      <c r="DST123" s="119"/>
      <c r="DSU123" s="91"/>
      <c r="DSV123" s="119"/>
      <c r="DSW123" s="91"/>
      <c r="DSX123" s="119"/>
      <c r="DSY123" s="91"/>
      <c r="DSZ123" s="119"/>
      <c r="DTA123" s="91"/>
      <c r="DTB123" s="119"/>
      <c r="DTC123" s="91"/>
      <c r="DTD123" s="119"/>
      <c r="DTE123" s="91"/>
      <c r="DTF123" s="119"/>
      <c r="DTG123" s="91"/>
      <c r="DTH123" s="119"/>
      <c r="DTI123" s="91"/>
      <c r="DTJ123" s="119"/>
      <c r="DTK123" s="91"/>
      <c r="DTL123" s="119"/>
      <c r="DTM123" s="91"/>
      <c r="DTN123" s="119"/>
      <c r="DTO123" s="91"/>
      <c r="DTP123" s="119"/>
      <c r="DTQ123" s="91"/>
      <c r="DTR123" s="119"/>
      <c r="DTS123" s="91"/>
      <c r="DTT123" s="119"/>
      <c r="DTU123" s="91"/>
      <c r="DTV123" s="119"/>
      <c r="DTW123" s="91"/>
      <c r="DTX123" s="119"/>
      <c r="DTY123" s="91"/>
      <c r="DTZ123" s="119"/>
      <c r="DUA123" s="91"/>
      <c r="DUB123" s="119"/>
      <c r="DUC123" s="91"/>
      <c r="DUD123" s="119"/>
      <c r="DUE123" s="91"/>
      <c r="DUF123" s="119"/>
      <c r="DUG123" s="91"/>
      <c r="DUH123" s="119"/>
      <c r="DUI123" s="91"/>
      <c r="DUJ123" s="119"/>
      <c r="DUK123" s="91"/>
      <c r="DUL123" s="119"/>
      <c r="DUM123" s="91"/>
      <c r="DUN123" s="119"/>
      <c r="DUO123" s="91"/>
      <c r="DUP123" s="119"/>
      <c r="DUQ123" s="91"/>
      <c r="DUR123" s="119"/>
      <c r="DUS123" s="91"/>
      <c r="DUT123" s="119"/>
      <c r="DUU123" s="91"/>
      <c r="DUV123" s="119"/>
      <c r="DUW123" s="91"/>
      <c r="DUX123" s="119"/>
      <c r="DUY123" s="91"/>
      <c r="DUZ123" s="119"/>
      <c r="DVA123" s="91"/>
      <c r="DVB123" s="119"/>
      <c r="DVC123" s="91"/>
      <c r="DVD123" s="119"/>
      <c r="DVE123" s="91"/>
      <c r="DVF123" s="119"/>
      <c r="DVG123" s="91"/>
      <c r="DVH123" s="119"/>
      <c r="DVI123" s="91"/>
      <c r="DVJ123" s="119"/>
      <c r="DVK123" s="91"/>
      <c r="DVL123" s="119"/>
      <c r="DVM123" s="91"/>
      <c r="DVN123" s="119"/>
      <c r="DVO123" s="91"/>
      <c r="DVP123" s="119"/>
      <c r="DVQ123" s="91"/>
      <c r="DVR123" s="119"/>
      <c r="DVS123" s="91"/>
      <c r="DVT123" s="119"/>
      <c r="DVU123" s="91"/>
      <c r="DVV123" s="119"/>
      <c r="DVW123" s="91"/>
      <c r="DVX123" s="119"/>
      <c r="DVY123" s="91"/>
      <c r="DVZ123" s="119"/>
      <c r="DWA123" s="91"/>
      <c r="DWB123" s="119"/>
      <c r="DWC123" s="91"/>
      <c r="DWD123" s="119"/>
      <c r="DWE123" s="91"/>
      <c r="DWF123" s="119"/>
      <c r="DWG123" s="91"/>
      <c r="DWH123" s="119"/>
      <c r="DWI123" s="91"/>
      <c r="DWJ123" s="119"/>
      <c r="DWK123" s="91"/>
      <c r="DWL123" s="119"/>
      <c r="DWM123" s="91"/>
      <c r="DWN123" s="119"/>
      <c r="DWO123" s="91"/>
      <c r="DWP123" s="119"/>
      <c r="DWQ123" s="91"/>
      <c r="DWR123" s="119"/>
      <c r="DWS123" s="91"/>
      <c r="DWT123" s="119"/>
      <c r="DWU123" s="91"/>
      <c r="DWV123" s="119"/>
      <c r="DWW123" s="91"/>
      <c r="DWX123" s="119"/>
      <c r="DWY123" s="91"/>
      <c r="DWZ123" s="119"/>
      <c r="DXA123" s="91"/>
      <c r="DXB123" s="119"/>
      <c r="DXC123" s="91"/>
      <c r="DXD123" s="119"/>
      <c r="DXE123" s="91"/>
      <c r="DXF123" s="119"/>
      <c r="DXG123" s="91"/>
      <c r="DXH123" s="119"/>
      <c r="DXI123" s="91"/>
      <c r="DXJ123" s="119"/>
      <c r="DXK123" s="91"/>
      <c r="DXL123" s="119"/>
      <c r="DXM123" s="91"/>
      <c r="DXN123" s="119"/>
      <c r="DXO123" s="91"/>
      <c r="DXP123" s="119"/>
      <c r="DXQ123" s="91"/>
      <c r="DXR123" s="119"/>
      <c r="DXS123" s="91"/>
      <c r="DXT123" s="119"/>
      <c r="DXU123" s="91"/>
      <c r="DXV123" s="119"/>
      <c r="DXW123" s="91"/>
      <c r="DXX123" s="119"/>
      <c r="DXY123" s="91"/>
      <c r="DXZ123" s="119"/>
      <c r="DYA123" s="91"/>
      <c r="DYB123" s="119"/>
      <c r="DYC123" s="91"/>
      <c r="DYD123" s="119"/>
      <c r="DYE123" s="91"/>
      <c r="DYF123" s="119"/>
      <c r="DYG123" s="91"/>
      <c r="DYH123" s="119"/>
      <c r="DYI123" s="91"/>
      <c r="DYJ123" s="119"/>
      <c r="DYK123" s="91"/>
      <c r="DYL123" s="119"/>
      <c r="DYM123" s="91"/>
      <c r="DYN123" s="119"/>
      <c r="DYO123" s="91"/>
      <c r="DYP123" s="119"/>
      <c r="DYQ123" s="91"/>
      <c r="DYR123" s="119"/>
      <c r="DYS123" s="91"/>
      <c r="DYT123" s="119"/>
      <c r="DYU123" s="91"/>
      <c r="DYV123" s="119"/>
      <c r="DYW123" s="91"/>
      <c r="DYX123" s="119"/>
      <c r="DYY123" s="91"/>
      <c r="DYZ123" s="119"/>
      <c r="DZA123" s="91"/>
      <c r="DZB123" s="119"/>
      <c r="DZC123" s="91"/>
      <c r="DZD123" s="119"/>
      <c r="DZE123" s="91"/>
      <c r="DZF123" s="119"/>
      <c r="DZG123" s="91"/>
      <c r="DZH123" s="119"/>
      <c r="DZI123" s="91"/>
      <c r="DZJ123" s="119"/>
      <c r="DZK123" s="91"/>
      <c r="DZL123" s="119"/>
      <c r="DZM123" s="91"/>
      <c r="DZN123" s="119"/>
      <c r="DZO123" s="91"/>
      <c r="DZP123" s="119"/>
      <c r="DZQ123" s="91"/>
      <c r="DZR123" s="119"/>
      <c r="DZS123" s="91"/>
      <c r="DZT123" s="119"/>
      <c r="DZU123" s="91"/>
      <c r="DZV123" s="119"/>
      <c r="DZW123" s="91"/>
      <c r="DZX123" s="119"/>
      <c r="DZY123" s="91"/>
      <c r="DZZ123" s="119"/>
      <c r="EAA123" s="91"/>
      <c r="EAB123" s="119"/>
      <c r="EAC123" s="91"/>
      <c r="EAD123" s="119"/>
      <c r="EAE123" s="91"/>
      <c r="EAF123" s="119"/>
      <c r="EAG123" s="91"/>
      <c r="EAH123" s="119"/>
      <c r="EAI123" s="91"/>
      <c r="EAJ123" s="119"/>
      <c r="EAK123" s="91"/>
      <c r="EAL123" s="119"/>
      <c r="EAM123" s="91"/>
      <c r="EAN123" s="119"/>
      <c r="EAO123" s="91"/>
      <c r="EAP123" s="119"/>
      <c r="EAQ123" s="91"/>
      <c r="EAR123" s="119"/>
      <c r="EAS123" s="91"/>
      <c r="EAT123" s="119"/>
      <c r="EAU123" s="91"/>
      <c r="EAV123" s="119"/>
      <c r="EAW123" s="91"/>
      <c r="EAX123" s="119"/>
      <c r="EAY123" s="91"/>
      <c r="EAZ123" s="119"/>
      <c r="EBA123" s="91"/>
      <c r="EBB123" s="119"/>
      <c r="EBC123" s="91"/>
      <c r="EBD123" s="119"/>
      <c r="EBE123" s="91"/>
      <c r="EBF123" s="119"/>
      <c r="EBG123" s="91"/>
      <c r="EBH123" s="119"/>
      <c r="EBI123" s="91"/>
      <c r="EBJ123" s="119"/>
      <c r="EBK123" s="91"/>
      <c r="EBL123" s="119"/>
      <c r="EBM123" s="91"/>
      <c r="EBN123" s="119"/>
      <c r="EBO123" s="91"/>
      <c r="EBP123" s="119"/>
      <c r="EBQ123" s="91"/>
      <c r="EBR123" s="119"/>
      <c r="EBS123" s="91"/>
      <c r="EBT123" s="119"/>
      <c r="EBU123" s="91"/>
      <c r="EBV123" s="119"/>
      <c r="EBW123" s="91"/>
      <c r="EBX123" s="119"/>
      <c r="EBY123" s="91"/>
      <c r="EBZ123" s="119"/>
      <c r="ECA123" s="91"/>
      <c r="ECB123" s="119"/>
      <c r="ECC123" s="91"/>
      <c r="ECD123" s="119"/>
      <c r="ECE123" s="91"/>
      <c r="ECF123" s="119"/>
      <c r="ECG123" s="91"/>
      <c r="ECH123" s="119"/>
      <c r="ECI123" s="91"/>
      <c r="ECJ123" s="119"/>
      <c r="ECK123" s="91"/>
      <c r="ECL123" s="119"/>
      <c r="ECM123" s="91"/>
      <c r="ECN123" s="119"/>
      <c r="ECO123" s="91"/>
      <c r="ECP123" s="119"/>
      <c r="ECQ123" s="91"/>
      <c r="ECR123" s="119"/>
      <c r="ECS123" s="91"/>
      <c r="ECT123" s="119"/>
      <c r="ECU123" s="91"/>
      <c r="ECV123" s="119"/>
      <c r="ECW123" s="91"/>
      <c r="ECX123" s="119"/>
      <c r="ECY123" s="91"/>
      <c r="ECZ123" s="119"/>
      <c r="EDA123" s="91"/>
      <c r="EDB123" s="119"/>
      <c r="EDC123" s="91"/>
      <c r="EDD123" s="119"/>
      <c r="EDE123" s="91"/>
      <c r="EDF123" s="119"/>
      <c r="EDG123" s="91"/>
      <c r="EDH123" s="119"/>
      <c r="EDI123" s="91"/>
      <c r="EDJ123" s="119"/>
      <c r="EDK123" s="91"/>
      <c r="EDL123" s="119"/>
      <c r="EDM123" s="91"/>
      <c r="EDN123" s="119"/>
      <c r="EDO123" s="91"/>
      <c r="EDP123" s="119"/>
      <c r="EDQ123" s="91"/>
      <c r="EDR123" s="119"/>
      <c r="EDS123" s="91"/>
      <c r="EDT123" s="119"/>
      <c r="EDU123" s="91"/>
      <c r="EDV123" s="119"/>
      <c r="EDW123" s="91"/>
      <c r="EDX123" s="119"/>
      <c r="EDY123" s="91"/>
      <c r="EDZ123" s="119"/>
      <c r="EEA123" s="91"/>
      <c r="EEB123" s="119"/>
      <c r="EEC123" s="91"/>
      <c r="EED123" s="119"/>
      <c r="EEE123" s="91"/>
      <c r="EEF123" s="119"/>
      <c r="EEG123" s="91"/>
      <c r="EEH123" s="119"/>
      <c r="EEI123" s="91"/>
      <c r="EEJ123" s="119"/>
      <c r="EEK123" s="91"/>
      <c r="EEL123" s="119"/>
      <c r="EEM123" s="91"/>
      <c r="EEN123" s="119"/>
      <c r="EEO123" s="91"/>
      <c r="EEP123" s="119"/>
      <c r="EEQ123" s="91"/>
      <c r="EER123" s="119"/>
      <c r="EES123" s="91"/>
      <c r="EET123" s="119"/>
      <c r="EEU123" s="91"/>
      <c r="EEV123" s="119"/>
      <c r="EEW123" s="91"/>
      <c r="EEX123" s="119"/>
      <c r="EEY123" s="91"/>
      <c r="EEZ123" s="119"/>
      <c r="EFA123" s="91"/>
      <c r="EFB123" s="119"/>
      <c r="EFC123" s="91"/>
      <c r="EFD123" s="119"/>
      <c r="EFE123" s="91"/>
      <c r="EFF123" s="119"/>
      <c r="EFG123" s="91"/>
      <c r="EFH123" s="119"/>
      <c r="EFI123" s="91"/>
      <c r="EFJ123" s="119"/>
      <c r="EFK123" s="91"/>
      <c r="EFL123" s="119"/>
      <c r="EFM123" s="91"/>
      <c r="EFN123" s="119"/>
      <c r="EFO123" s="91"/>
      <c r="EFP123" s="119"/>
      <c r="EFQ123" s="91"/>
      <c r="EFR123" s="119"/>
      <c r="EFS123" s="91"/>
      <c r="EFT123" s="119"/>
      <c r="EFU123" s="91"/>
      <c r="EFV123" s="119"/>
      <c r="EFW123" s="91"/>
      <c r="EFX123" s="119"/>
      <c r="EFY123" s="91"/>
      <c r="EFZ123" s="119"/>
      <c r="EGA123" s="91"/>
      <c r="EGB123" s="119"/>
      <c r="EGC123" s="91"/>
      <c r="EGD123" s="119"/>
      <c r="EGE123" s="91"/>
      <c r="EGF123" s="119"/>
      <c r="EGG123" s="91"/>
      <c r="EGH123" s="119"/>
      <c r="EGI123" s="91"/>
      <c r="EGJ123" s="119"/>
      <c r="EGK123" s="91"/>
      <c r="EGL123" s="119"/>
      <c r="EGM123" s="91"/>
      <c r="EGN123" s="119"/>
      <c r="EGO123" s="91"/>
      <c r="EGP123" s="119"/>
      <c r="EGQ123" s="91"/>
      <c r="EGR123" s="119"/>
      <c r="EGS123" s="91"/>
      <c r="EGT123" s="119"/>
      <c r="EGU123" s="91"/>
      <c r="EGV123" s="119"/>
      <c r="EGW123" s="91"/>
      <c r="EGX123" s="119"/>
      <c r="EGY123" s="91"/>
      <c r="EGZ123" s="119"/>
      <c r="EHA123" s="91"/>
      <c r="EHB123" s="119"/>
      <c r="EHC123" s="91"/>
      <c r="EHD123" s="119"/>
      <c r="EHE123" s="91"/>
      <c r="EHF123" s="119"/>
      <c r="EHG123" s="91"/>
      <c r="EHH123" s="119"/>
      <c r="EHI123" s="91"/>
      <c r="EHJ123" s="119"/>
      <c r="EHK123" s="91"/>
      <c r="EHL123" s="119"/>
      <c r="EHM123" s="91"/>
      <c r="EHN123" s="119"/>
      <c r="EHO123" s="91"/>
      <c r="EHP123" s="119"/>
      <c r="EHQ123" s="91"/>
      <c r="EHR123" s="119"/>
      <c r="EHS123" s="91"/>
      <c r="EHT123" s="119"/>
      <c r="EHU123" s="91"/>
      <c r="EHV123" s="119"/>
      <c r="EHW123" s="91"/>
      <c r="EHX123" s="119"/>
      <c r="EHY123" s="91"/>
      <c r="EHZ123" s="119"/>
      <c r="EIA123" s="91"/>
      <c r="EIB123" s="119"/>
      <c r="EIC123" s="91"/>
      <c r="EID123" s="119"/>
      <c r="EIE123" s="91"/>
      <c r="EIF123" s="119"/>
      <c r="EIG123" s="91"/>
      <c r="EIH123" s="119"/>
      <c r="EII123" s="91"/>
      <c r="EIJ123" s="119"/>
      <c r="EIK123" s="91"/>
      <c r="EIL123" s="119"/>
      <c r="EIM123" s="91"/>
      <c r="EIN123" s="119"/>
      <c r="EIO123" s="91"/>
      <c r="EIP123" s="119"/>
      <c r="EIQ123" s="91"/>
      <c r="EIR123" s="119"/>
      <c r="EIS123" s="91"/>
      <c r="EIT123" s="119"/>
      <c r="EIU123" s="91"/>
      <c r="EIV123" s="119"/>
      <c r="EIW123" s="91"/>
      <c r="EIX123" s="119"/>
      <c r="EIY123" s="91"/>
      <c r="EIZ123" s="119"/>
      <c r="EJA123" s="91"/>
      <c r="EJB123" s="119"/>
      <c r="EJC123" s="91"/>
      <c r="EJD123" s="119"/>
      <c r="EJE123" s="91"/>
      <c r="EJF123" s="119"/>
      <c r="EJG123" s="91"/>
      <c r="EJH123" s="119"/>
      <c r="EJI123" s="91"/>
      <c r="EJJ123" s="119"/>
      <c r="EJK123" s="91"/>
      <c r="EJL123" s="119"/>
      <c r="EJM123" s="91"/>
      <c r="EJN123" s="119"/>
      <c r="EJO123" s="91"/>
      <c r="EJP123" s="119"/>
      <c r="EJQ123" s="91"/>
      <c r="EJR123" s="119"/>
      <c r="EJS123" s="91"/>
      <c r="EJT123" s="119"/>
      <c r="EJU123" s="91"/>
      <c r="EJV123" s="119"/>
      <c r="EJW123" s="91"/>
      <c r="EJX123" s="119"/>
      <c r="EJY123" s="91"/>
      <c r="EJZ123" s="119"/>
      <c r="EKA123" s="91"/>
      <c r="EKB123" s="119"/>
      <c r="EKC123" s="91"/>
      <c r="EKD123" s="119"/>
      <c r="EKE123" s="91"/>
      <c r="EKF123" s="119"/>
      <c r="EKG123" s="91"/>
      <c r="EKH123" s="119"/>
      <c r="EKI123" s="91"/>
      <c r="EKJ123" s="119"/>
      <c r="EKK123" s="91"/>
      <c r="EKL123" s="119"/>
      <c r="EKM123" s="91"/>
      <c r="EKN123" s="119"/>
      <c r="EKO123" s="91"/>
      <c r="EKP123" s="119"/>
      <c r="EKQ123" s="91"/>
      <c r="EKR123" s="119"/>
      <c r="EKS123" s="91"/>
      <c r="EKT123" s="119"/>
      <c r="EKU123" s="91"/>
      <c r="EKV123" s="119"/>
      <c r="EKW123" s="91"/>
      <c r="EKX123" s="119"/>
      <c r="EKY123" s="91"/>
      <c r="EKZ123" s="119"/>
      <c r="ELA123" s="91"/>
      <c r="ELB123" s="119"/>
      <c r="ELC123" s="91"/>
      <c r="ELD123" s="119"/>
      <c r="ELE123" s="91"/>
      <c r="ELF123" s="119"/>
      <c r="ELG123" s="91"/>
      <c r="ELH123" s="119"/>
      <c r="ELI123" s="91"/>
      <c r="ELJ123" s="119"/>
      <c r="ELK123" s="91"/>
      <c r="ELL123" s="119"/>
      <c r="ELM123" s="91"/>
      <c r="ELN123" s="119"/>
      <c r="ELO123" s="91"/>
      <c r="ELP123" s="119"/>
      <c r="ELQ123" s="91"/>
      <c r="ELR123" s="119"/>
      <c r="ELS123" s="91"/>
      <c r="ELT123" s="119"/>
      <c r="ELU123" s="91"/>
      <c r="ELV123" s="119"/>
      <c r="ELW123" s="91"/>
      <c r="ELX123" s="119"/>
      <c r="ELY123" s="91"/>
      <c r="ELZ123" s="119"/>
      <c r="EMA123" s="91"/>
      <c r="EMB123" s="119"/>
      <c r="EMC123" s="91"/>
      <c r="EMD123" s="119"/>
      <c r="EME123" s="91"/>
      <c r="EMF123" s="119"/>
      <c r="EMG123" s="91"/>
      <c r="EMH123" s="119"/>
      <c r="EMI123" s="91"/>
      <c r="EMJ123" s="119"/>
      <c r="EMK123" s="91"/>
      <c r="EML123" s="119"/>
      <c r="EMM123" s="91"/>
      <c r="EMN123" s="119"/>
      <c r="EMO123" s="91"/>
      <c r="EMP123" s="119"/>
      <c r="EMQ123" s="91"/>
      <c r="EMR123" s="119"/>
      <c r="EMS123" s="91"/>
      <c r="EMT123" s="119"/>
      <c r="EMU123" s="91"/>
      <c r="EMV123" s="119"/>
      <c r="EMW123" s="91"/>
      <c r="EMX123" s="119"/>
      <c r="EMY123" s="91"/>
      <c r="EMZ123" s="119"/>
      <c r="ENA123" s="91"/>
      <c r="ENB123" s="119"/>
      <c r="ENC123" s="91"/>
      <c r="END123" s="119"/>
      <c r="ENE123" s="91"/>
      <c r="ENF123" s="119"/>
      <c r="ENG123" s="91"/>
      <c r="ENH123" s="119"/>
      <c r="ENI123" s="91"/>
      <c r="ENJ123" s="119"/>
      <c r="ENK123" s="91"/>
      <c r="ENL123" s="119"/>
      <c r="ENM123" s="91"/>
      <c r="ENN123" s="119"/>
      <c r="ENO123" s="91"/>
      <c r="ENP123" s="119"/>
      <c r="ENQ123" s="91"/>
      <c r="ENR123" s="119"/>
      <c r="ENS123" s="91"/>
      <c r="ENT123" s="119"/>
      <c r="ENU123" s="91"/>
      <c r="ENV123" s="119"/>
      <c r="ENW123" s="91"/>
      <c r="ENX123" s="119"/>
      <c r="ENY123" s="91"/>
      <c r="ENZ123" s="119"/>
      <c r="EOA123" s="91"/>
      <c r="EOB123" s="119"/>
      <c r="EOC123" s="91"/>
      <c r="EOD123" s="119"/>
      <c r="EOE123" s="91"/>
      <c r="EOF123" s="119"/>
      <c r="EOG123" s="91"/>
      <c r="EOH123" s="119"/>
      <c r="EOI123" s="91"/>
      <c r="EOJ123" s="119"/>
      <c r="EOK123" s="91"/>
      <c r="EOL123" s="119"/>
      <c r="EOM123" s="91"/>
      <c r="EON123" s="119"/>
      <c r="EOO123" s="91"/>
      <c r="EOP123" s="119"/>
      <c r="EOQ123" s="91"/>
      <c r="EOR123" s="119"/>
      <c r="EOS123" s="91"/>
      <c r="EOT123" s="119"/>
      <c r="EOU123" s="91"/>
      <c r="EOV123" s="119"/>
      <c r="EOW123" s="91"/>
      <c r="EOX123" s="119"/>
      <c r="EOY123" s="91"/>
      <c r="EOZ123" s="119"/>
      <c r="EPA123" s="91"/>
      <c r="EPB123" s="119"/>
      <c r="EPC123" s="91"/>
      <c r="EPD123" s="119"/>
      <c r="EPE123" s="91"/>
      <c r="EPF123" s="119"/>
      <c r="EPG123" s="91"/>
      <c r="EPH123" s="119"/>
      <c r="EPI123" s="91"/>
      <c r="EPJ123" s="119"/>
      <c r="EPK123" s="91"/>
      <c r="EPL123" s="119"/>
      <c r="EPM123" s="91"/>
      <c r="EPN123" s="119"/>
      <c r="EPO123" s="91"/>
      <c r="EPP123" s="119"/>
      <c r="EPQ123" s="91"/>
      <c r="EPR123" s="119"/>
      <c r="EPS123" s="91"/>
      <c r="EPT123" s="119"/>
      <c r="EPU123" s="91"/>
      <c r="EPV123" s="119"/>
      <c r="EPW123" s="91"/>
      <c r="EPX123" s="119"/>
      <c r="EPY123" s="91"/>
      <c r="EPZ123" s="119"/>
      <c r="EQA123" s="91"/>
      <c r="EQB123" s="119"/>
      <c r="EQC123" s="91"/>
      <c r="EQD123" s="119"/>
      <c r="EQE123" s="91"/>
      <c r="EQF123" s="119"/>
      <c r="EQG123" s="91"/>
      <c r="EQH123" s="119"/>
      <c r="EQI123" s="91"/>
      <c r="EQJ123" s="119"/>
      <c r="EQK123" s="91"/>
      <c r="EQL123" s="119"/>
      <c r="EQM123" s="91"/>
      <c r="EQN123" s="119"/>
      <c r="EQO123" s="91"/>
      <c r="EQP123" s="119"/>
      <c r="EQQ123" s="91"/>
      <c r="EQR123" s="119"/>
      <c r="EQS123" s="91"/>
      <c r="EQT123" s="119"/>
      <c r="EQU123" s="91"/>
      <c r="EQV123" s="119"/>
      <c r="EQW123" s="91"/>
      <c r="EQX123" s="119"/>
      <c r="EQY123" s="91"/>
      <c r="EQZ123" s="119"/>
      <c r="ERA123" s="91"/>
      <c r="ERB123" s="119"/>
      <c r="ERC123" s="91"/>
      <c r="ERD123" s="119"/>
      <c r="ERE123" s="91"/>
      <c r="ERF123" s="119"/>
      <c r="ERG123" s="91"/>
      <c r="ERH123" s="119"/>
      <c r="ERI123" s="91"/>
      <c r="ERJ123" s="119"/>
      <c r="ERK123" s="91"/>
      <c r="ERL123" s="119"/>
      <c r="ERM123" s="91"/>
      <c r="ERN123" s="119"/>
      <c r="ERO123" s="91"/>
      <c r="ERP123" s="119"/>
      <c r="ERQ123" s="91"/>
      <c r="ERR123" s="119"/>
      <c r="ERS123" s="91"/>
      <c r="ERT123" s="119"/>
      <c r="ERU123" s="91"/>
      <c r="ERV123" s="119"/>
      <c r="ERW123" s="91"/>
      <c r="ERX123" s="119"/>
      <c r="ERY123" s="91"/>
      <c r="ERZ123" s="119"/>
      <c r="ESA123" s="91"/>
      <c r="ESB123" s="119"/>
      <c r="ESC123" s="91"/>
      <c r="ESD123" s="119"/>
      <c r="ESE123" s="91"/>
      <c r="ESF123" s="119"/>
      <c r="ESG123" s="91"/>
      <c r="ESH123" s="119"/>
      <c r="ESI123" s="91"/>
      <c r="ESJ123" s="119"/>
      <c r="ESK123" s="91"/>
      <c r="ESL123" s="119"/>
      <c r="ESM123" s="91"/>
      <c r="ESN123" s="119"/>
      <c r="ESO123" s="91"/>
      <c r="ESP123" s="119"/>
      <c r="ESQ123" s="91"/>
      <c r="ESR123" s="119"/>
      <c r="ESS123" s="91"/>
      <c r="EST123" s="119"/>
      <c r="ESU123" s="91"/>
      <c r="ESV123" s="119"/>
      <c r="ESW123" s="91"/>
      <c r="ESX123" s="119"/>
      <c r="ESY123" s="91"/>
      <c r="ESZ123" s="119"/>
      <c r="ETA123" s="91"/>
      <c r="ETB123" s="119"/>
      <c r="ETC123" s="91"/>
      <c r="ETD123" s="119"/>
      <c r="ETE123" s="91"/>
      <c r="ETF123" s="119"/>
      <c r="ETG123" s="91"/>
      <c r="ETH123" s="119"/>
      <c r="ETI123" s="91"/>
      <c r="ETJ123" s="119"/>
      <c r="ETK123" s="91"/>
      <c r="ETL123" s="119"/>
      <c r="ETM123" s="91"/>
      <c r="ETN123" s="119"/>
      <c r="ETO123" s="91"/>
      <c r="ETP123" s="119"/>
      <c r="ETQ123" s="91"/>
      <c r="ETR123" s="119"/>
      <c r="ETS123" s="91"/>
      <c r="ETT123" s="119"/>
      <c r="ETU123" s="91"/>
      <c r="ETV123" s="119"/>
      <c r="ETW123" s="91"/>
      <c r="ETX123" s="119"/>
      <c r="ETY123" s="91"/>
      <c r="ETZ123" s="119"/>
      <c r="EUA123" s="91"/>
      <c r="EUB123" s="119"/>
      <c r="EUC123" s="91"/>
      <c r="EUD123" s="119"/>
      <c r="EUE123" s="91"/>
      <c r="EUF123" s="119"/>
      <c r="EUG123" s="91"/>
      <c r="EUH123" s="119"/>
      <c r="EUI123" s="91"/>
      <c r="EUJ123" s="119"/>
      <c r="EUK123" s="91"/>
      <c r="EUL123" s="119"/>
      <c r="EUM123" s="91"/>
      <c r="EUN123" s="119"/>
      <c r="EUO123" s="91"/>
      <c r="EUP123" s="119"/>
      <c r="EUQ123" s="91"/>
      <c r="EUR123" s="119"/>
      <c r="EUS123" s="91"/>
      <c r="EUT123" s="119"/>
      <c r="EUU123" s="91"/>
      <c r="EUV123" s="119"/>
      <c r="EUW123" s="91"/>
      <c r="EUX123" s="119"/>
      <c r="EUY123" s="91"/>
      <c r="EUZ123" s="119"/>
      <c r="EVA123" s="91"/>
      <c r="EVB123" s="119"/>
      <c r="EVC123" s="91"/>
      <c r="EVD123" s="119"/>
      <c r="EVE123" s="91"/>
      <c r="EVF123" s="119"/>
      <c r="EVG123" s="91"/>
      <c r="EVH123" s="119"/>
      <c r="EVI123" s="91"/>
      <c r="EVJ123" s="119"/>
      <c r="EVK123" s="91"/>
      <c r="EVL123" s="119"/>
      <c r="EVM123" s="91"/>
      <c r="EVN123" s="119"/>
      <c r="EVO123" s="91"/>
      <c r="EVP123" s="119"/>
      <c r="EVQ123" s="91"/>
      <c r="EVR123" s="119"/>
      <c r="EVS123" s="91"/>
      <c r="EVT123" s="119"/>
      <c r="EVU123" s="91"/>
      <c r="EVV123" s="119"/>
      <c r="EVW123" s="91"/>
      <c r="EVX123" s="119"/>
      <c r="EVY123" s="91"/>
      <c r="EVZ123" s="119"/>
      <c r="EWA123" s="91"/>
      <c r="EWB123" s="119"/>
      <c r="EWC123" s="91"/>
      <c r="EWD123" s="119"/>
      <c r="EWE123" s="91"/>
      <c r="EWF123" s="119"/>
      <c r="EWG123" s="91"/>
      <c r="EWH123" s="119"/>
      <c r="EWI123" s="91"/>
      <c r="EWJ123" s="119"/>
      <c r="EWK123" s="91"/>
      <c r="EWL123" s="119"/>
      <c r="EWM123" s="91"/>
      <c r="EWN123" s="119"/>
      <c r="EWO123" s="91"/>
      <c r="EWP123" s="119"/>
      <c r="EWQ123" s="91"/>
      <c r="EWR123" s="119"/>
      <c r="EWS123" s="91"/>
      <c r="EWT123" s="119"/>
      <c r="EWU123" s="91"/>
      <c r="EWV123" s="119"/>
      <c r="EWW123" s="91"/>
      <c r="EWX123" s="119"/>
      <c r="EWY123" s="91"/>
      <c r="EWZ123" s="119"/>
      <c r="EXA123" s="91"/>
      <c r="EXB123" s="119"/>
      <c r="EXC123" s="91"/>
      <c r="EXD123" s="119"/>
      <c r="EXE123" s="91"/>
      <c r="EXF123" s="119"/>
      <c r="EXG123" s="91"/>
      <c r="EXH123" s="119"/>
      <c r="EXI123" s="91"/>
      <c r="EXJ123" s="119"/>
      <c r="EXK123" s="91"/>
      <c r="EXL123" s="119"/>
      <c r="EXM123" s="91"/>
      <c r="EXN123" s="119"/>
      <c r="EXO123" s="91"/>
      <c r="EXP123" s="119"/>
      <c r="EXQ123" s="91"/>
      <c r="EXR123" s="119"/>
      <c r="EXS123" s="91"/>
      <c r="EXT123" s="119"/>
      <c r="EXU123" s="91"/>
      <c r="EXV123" s="119"/>
      <c r="EXW123" s="91"/>
      <c r="EXX123" s="119"/>
      <c r="EXY123" s="91"/>
      <c r="EXZ123" s="119"/>
      <c r="EYA123" s="91"/>
      <c r="EYB123" s="119"/>
      <c r="EYC123" s="91"/>
      <c r="EYD123" s="119"/>
      <c r="EYE123" s="91"/>
      <c r="EYF123" s="119"/>
      <c r="EYG123" s="91"/>
      <c r="EYH123" s="119"/>
      <c r="EYI123" s="91"/>
      <c r="EYJ123" s="119"/>
      <c r="EYK123" s="91"/>
      <c r="EYL123" s="119"/>
      <c r="EYM123" s="91"/>
      <c r="EYN123" s="119"/>
      <c r="EYO123" s="91"/>
      <c r="EYP123" s="119"/>
      <c r="EYQ123" s="91"/>
      <c r="EYR123" s="119"/>
      <c r="EYS123" s="91"/>
      <c r="EYT123" s="119"/>
      <c r="EYU123" s="91"/>
      <c r="EYV123" s="119"/>
      <c r="EYW123" s="91"/>
      <c r="EYX123" s="119"/>
      <c r="EYY123" s="91"/>
      <c r="EYZ123" s="119"/>
      <c r="EZA123" s="91"/>
      <c r="EZB123" s="119"/>
      <c r="EZC123" s="91"/>
      <c r="EZD123" s="119"/>
      <c r="EZE123" s="91"/>
      <c r="EZF123" s="119"/>
      <c r="EZG123" s="91"/>
      <c r="EZH123" s="119"/>
      <c r="EZI123" s="91"/>
      <c r="EZJ123" s="119"/>
      <c r="EZK123" s="91"/>
      <c r="EZL123" s="119"/>
      <c r="EZM123" s="91"/>
      <c r="EZN123" s="119"/>
      <c r="EZO123" s="91"/>
      <c r="EZP123" s="119"/>
      <c r="EZQ123" s="91"/>
      <c r="EZR123" s="119"/>
      <c r="EZS123" s="91"/>
      <c r="EZT123" s="119"/>
      <c r="EZU123" s="91"/>
      <c r="EZV123" s="119"/>
      <c r="EZW123" s="91"/>
      <c r="EZX123" s="119"/>
      <c r="EZY123" s="91"/>
      <c r="EZZ123" s="119"/>
      <c r="FAA123" s="91"/>
      <c r="FAB123" s="119"/>
      <c r="FAC123" s="91"/>
      <c r="FAD123" s="119"/>
      <c r="FAE123" s="91"/>
      <c r="FAF123" s="119"/>
      <c r="FAG123" s="91"/>
      <c r="FAH123" s="119"/>
      <c r="FAI123" s="91"/>
      <c r="FAJ123" s="119"/>
      <c r="FAK123" s="91"/>
      <c r="FAL123" s="119"/>
      <c r="FAM123" s="91"/>
      <c r="FAN123" s="119"/>
      <c r="FAO123" s="91"/>
      <c r="FAP123" s="119"/>
      <c r="FAQ123" s="91"/>
      <c r="FAR123" s="119"/>
      <c r="FAS123" s="91"/>
      <c r="FAT123" s="119"/>
      <c r="FAU123" s="91"/>
      <c r="FAV123" s="119"/>
      <c r="FAW123" s="91"/>
      <c r="FAX123" s="119"/>
      <c r="FAY123" s="91"/>
      <c r="FAZ123" s="119"/>
      <c r="FBA123" s="91"/>
      <c r="FBB123" s="119"/>
      <c r="FBC123" s="91"/>
      <c r="FBD123" s="119"/>
      <c r="FBE123" s="91"/>
      <c r="FBF123" s="119"/>
      <c r="FBG123" s="91"/>
      <c r="FBH123" s="119"/>
      <c r="FBI123" s="91"/>
      <c r="FBJ123" s="119"/>
      <c r="FBK123" s="91"/>
      <c r="FBL123" s="119"/>
      <c r="FBM123" s="91"/>
      <c r="FBN123" s="119"/>
      <c r="FBO123" s="91"/>
      <c r="FBP123" s="119"/>
      <c r="FBQ123" s="91"/>
      <c r="FBR123" s="119"/>
      <c r="FBS123" s="91"/>
      <c r="FBT123" s="119"/>
      <c r="FBU123" s="91"/>
      <c r="FBV123" s="119"/>
      <c r="FBW123" s="91"/>
      <c r="FBX123" s="119"/>
      <c r="FBY123" s="91"/>
      <c r="FBZ123" s="119"/>
      <c r="FCA123" s="91"/>
      <c r="FCB123" s="119"/>
      <c r="FCC123" s="91"/>
      <c r="FCD123" s="119"/>
      <c r="FCE123" s="91"/>
      <c r="FCF123" s="119"/>
      <c r="FCG123" s="91"/>
      <c r="FCH123" s="119"/>
      <c r="FCI123" s="91"/>
      <c r="FCJ123" s="119"/>
      <c r="FCK123" s="91"/>
      <c r="FCL123" s="119"/>
      <c r="FCM123" s="91"/>
      <c r="FCN123" s="119"/>
      <c r="FCO123" s="91"/>
      <c r="FCP123" s="119"/>
      <c r="FCQ123" s="91"/>
      <c r="FCR123" s="119"/>
      <c r="FCS123" s="91"/>
      <c r="FCT123" s="119"/>
      <c r="FCU123" s="91"/>
      <c r="FCV123" s="119"/>
      <c r="FCW123" s="91"/>
      <c r="FCX123" s="119"/>
      <c r="FCY123" s="91"/>
      <c r="FCZ123" s="119"/>
      <c r="FDA123" s="91"/>
      <c r="FDB123" s="119"/>
      <c r="FDC123" s="91"/>
      <c r="FDD123" s="119"/>
      <c r="FDE123" s="91"/>
      <c r="FDF123" s="119"/>
      <c r="FDG123" s="91"/>
      <c r="FDH123" s="119"/>
      <c r="FDI123" s="91"/>
      <c r="FDJ123" s="119"/>
      <c r="FDK123" s="91"/>
      <c r="FDL123" s="119"/>
      <c r="FDM123" s="91"/>
      <c r="FDN123" s="119"/>
      <c r="FDO123" s="91"/>
      <c r="FDP123" s="119"/>
      <c r="FDQ123" s="91"/>
      <c r="FDR123" s="119"/>
      <c r="FDS123" s="91"/>
      <c r="FDT123" s="119"/>
      <c r="FDU123" s="91"/>
      <c r="FDV123" s="119"/>
      <c r="FDW123" s="91"/>
      <c r="FDX123" s="119"/>
      <c r="FDY123" s="91"/>
      <c r="FDZ123" s="119"/>
      <c r="FEA123" s="91"/>
      <c r="FEB123" s="119"/>
      <c r="FEC123" s="91"/>
      <c r="FED123" s="119"/>
      <c r="FEE123" s="91"/>
      <c r="FEF123" s="119"/>
      <c r="FEG123" s="91"/>
      <c r="FEH123" s="119"/>
      <c r="FEI123" s="91"/>
      <c r="FEJ123" s="119"/>
      <c r="FEK123" s="91"/>
      <c r="FEL123" s="119"/>
      <c r="FEM123" s="91"/>
      <c r="FEN123" s="119"/>
      <c r="FEO123" s="91"/>
      <c r="FEP123" s="119"/>
      <c r="FEQ123" s="91"/>
      <c r="FER123" s="119"/>
      <c r="FES123" s="91"/>
      <c r="FET123" s="119"/>
      <c r="FEU123" s="91"/>
      <c r="FEV123" s="119"/>
      <c r="FEW123" s="91"/>
      <c r="FEX123" s="119"/>
      <c r="FEY123" s="91"/>
      <c r="FEZ123" s="119"/>
      <c r="FFA123" s="91"/>
      <c r="FFB123" s="119"/>
      <c r="FFC123" s="91"/>
      <c r="FFD123" s="119"/>
      <c r="FFE123" s="91"/>
      <c r="FFF123" s="119"/>
      <c r="FFG123" s="91"/>
      <c r="FFH123" s="119"/>
      <c r="FFI123" s="91"/>
      <c r="FFJ123" s="119"/>
      <c r="FFK123" s="91"/>
      <c r="FFL123" s="119"/>
      <c r="FFM123" s="91"/>
      <c r="FFN123" s="119"/>
      <c r="FFO123" s="91"/>
      <c r="FFP123" s="119"/>
      <c r="FFQ123" s="91"/>
      <c r="FFR123" s="119"/>
      <c r="FFS123" s="91"/>
      <c r="FFT123" s="119"/>
      <c r="FFU123" s="91"/>
      <c r="FFV123" s="119"/>
      <c r="FFW123" s="91"/>
      <c r="FFX123" s="119"/>
      <c r="FFY123" s="91"/>
      <c r="FFZ123" s="119"/>
      <c r="FGA123" s="91"/>
      <c r="FGB123" s="119"/>
      <c r="FGC123" s="91"/>
      <c r="FGD123" s="119"/>
      <c r="FGE123" s="91"/>
      <c r="FGF123" s="119"/>
      <c r="FGG123" s="91"/>
      <c r="FGH123" s="119"/>
      <c r="FGI123" s="91"/>
      <c r="FGJ123" s="119"/>
      <c r="FGK123" s="91"/>
      <c r="FGL123" s="119"/>
      <c r="FGM123" s="91"/>
      <c r="FGN123" s="119"/>
      <c r="FGO123" s="91"/>
      <c r="FGP123" s="119"/>
      <c r="FGQ123" s="91"/>
      <c r="FGR123" s="119"/>
      <c r="FGS123" s="91"/>
      <c r="FGT123" s="119"/>
      <c r="FGU123" s="91"/>
      <c r="FGV123" s="119"/>
      <c r="FGW123" s="91"/>
      <c r="FGX123" s="119"/>
      <c r="FGY123" s="91"/>
      <c r="FGZ123" s="119"/>
      <c r="FHA123" s="91"/>
      <c r="FHB123" s="119"/>
      <c r="FHC123" s="91"/>
      <c r="FHD123" s="119"/>
      <c r="FHE123" s="91"/>
      <c r="FHF123" s="119"/>
      <c r="FHG123" s="91"/>
      <c r="FHH123" s="119"/>
      <c r="FHI123" s="91"/>
      <c r="FHJ123" s="119"/>
      <c r="FHK123" s="91"/>
      <c r="FHL123" s="119"/>
      <c r="FHM123" s="91"/>
      <c r="FHN123" s="119"/>
      <c r="FHO123" s="91"/>
      <c r="FHP123" s="119"/>
      <c r="FHQ123" s="91"/>
      <c r="FHR123" s="119"/>
      <c r="FHS123" s="91"/>
      <c r="FHT123" s="119"/>
      <c r="FHU123" s="91"/>
      <c r="FHV123" s="119"/>
      <c r="FHW123" s="91"/>
      <c r="FHX123" s="119"/>
      <c r="FHY123" s="91"/>
      <c r="FHZ123" s="119"/>
      <c r="FIA123" s="91"/>
      <c r="FIB123" s="119"/>
      <c r="FIC123" s="91"/>
      <c r="FID123" s="119"/>
      <c r="FIE123" s="91"/>
      <c r="FIF123" s="119"/>
      <c r="FIG123" s="91"/>
      <c r="FIH123" s="119"/>
      <c r="FII123" s="91"/>
      <c r="FIJ123" s="119"/>
      <c r="FIK123" s="91"/>
      <c r="FIL123" s="119"/>
      <c r="FIM123" s="91"/>
      <c r="FIN123" s="119"/>
      <c r="FIO123" s="91"/>
      <c r="FIP123" s="119"/>
      <c r="FIQ123" s="91"/>
      <c r="FIR123" s="119"/>
      <c r="FIS123" s="91"/>
      <c r="FIT123" s="119"/>
      <c r="FIU123" s="91"/>
      <c r="FIV123" s="119"/>
      <c r="FIW123" s="91"/>
      <c r="FIX123" s="119"/>
      <c r="FIY123" s="91"/>
      <c r="FIZ123" s="119"/>
      <c r="FJA123" s="91"/>
      <c r="FJB123" s="119"/>
      <c r="FJC123" s="91"/>
      <c r="FJD123" s="119"/>
      <c r="FJE123" s="91"/>
      <c r="FJF123" s="119"/>
      <c r="FJG123" s="91"/>
      <c r="FJH123" s="119"/>
      <c r="FJI123" s="91"/>
      <c r="FJJ123" s="119"/>
      <c r="FJK123" s="91"/>
      <c r="FJL123" s="119"/>
      <c r="FJM123" s="91"/>
      <c r="FJN123" s="119"/>
      <c r="FJO123" s="91"/>
      <c r="FJP123" s="119"/>
      <c r="FJQ123" s="91"/>
      <c r="FJR123" s="119"/>
      <c r="FJS123" s="91"/>
      <c r="FJT123" s="119"/>
      <c r="FJU123" s="91"/>
      <c r="FJV123" s="119"/>
      <c r="FJW123" s="91"/>
      <c r="FJX123" s="119"/>
      <c r="FJY123" s="91"/>
      <c r="FJZ123" s="119"/>
      <c r="FKA123" s="91"/>
      <c r="FKB123" s="119"/>
      <c r="FKC123" s="91"/>
      <c r="FKD123" s="119"/>
      <c r="FKE123" s="91"/>
      <c r="FKF123" s="119"/>
      <c r="FKG123" s="91"/>
      <c r="FKH123" s="119"/>
      <c r="FKI123" s="91"/>
      <c r="FKJ123" s="119"/>
      <c r="FKK123" s="91"/>
      <c r="FKL123" s="119"/>
      <c r="FKM123" s="91"/>
      <c r="FKN123" s="119"/>
      <c r="FKO123" s="91"/>
      <c r="FKP123" s="119"/>
      <c r="FKQ123" s="91"/>
      <c r="FKR123" s="119"/>
      <c r="FKS123" s="91"/>
      <c r="FKT123" s="119"/>
      <c r="FKU123" s="91"/>
      <c r="FKV123" s="119"/>
      <c r="FKW123" s="91"/>
      <c r="FKX123" s="119"/>
      <c r="FKY123" s="91"/>
      <c r="FKZ123" s="119"/>
      <c r="FLA123" s="91"/>
      <c r="FLB123" s="119"/>
      <c r="FLC123" s="91"/>
      <c r="FLD123" s="119"/>
      <c r="FLE123" s="91"/>
      <c r="FLF123" s="119"/>
      <c r="FLG123" s="91"/>
      <c r="FLH123" s="119"/>
      <c r="FLI123" s="91"/>
      <c r="FLJ123" s="119"/>
      <c r="FLK123" s="91"/>
      <c r="FLL123" s="119"/>
      <c r="FLM123" s="91"/>
      <c r="FLN123" s="119"/>
      <c r="FLO123" s="91"/>
      <c r="FLP123" s="119"/>
      <c r="FLQ123" s="91"/>
      <c r="FLR123" s="119"/>
      <c r="FLS123" s="91"/>
      <c r="FLT123" s="119"/>
      <c r="FLU123" s="91"/>
      <c r="FLV123" s="119"/>
      <c r="FLW123" s="91"/>
      <c r="FLX123" s="119"/>
      <c r="FLY123" s="91"/>
      <c r="FLZ123" s="119"/>
      <c r="FMA123" s="91"/>
      <c r="FMB123" s="119"/>
      <c r="FMC123" s="91"/>
      <c r="FMD123" s="119"/>
      <c r="FME123" s="91"/>
      <c r="FMF123" s="119"/>
      <c r="FMG123" s="91"/>
      <c r="FMH123" s="119"/>
      <c r="FMI123" s="91"/>
      <c r="FMJ123" s="119"/>
      <c r="FMK123" s="91"/>
      <c r="FML123" s="119"/>
      <c r="FMM123" s="91"/>
      <c r="FMN123" s="119"/>
      <c r="FMO123" s="91"/>
      <c r="FMP123" s="119"/>
      <c r="FMQ123" s="91"/>
      <c r="FMR123" s="119"/>
      <c r="FMS123" s="91"/>
      <c r="FMT123" s="119"/>
      <c r="FMU123" s="91"/>
      <c r="FMV123" s="119"/>
      <c r="FMW123" s="91"/>
      <c r="FMX123" s="119"/>
      <c r="FMY123" s="91"/>
      <c r="FMZ123" s="119"/>
      <c r="FNA123" s="91"/>
      <c r="FNB123" s="119"/>
      <c r="FNC123" s="91"/>
      <c r="FND123" s="119"/>
      <c r="FNE123" s="91"/>
      <c r="FNF123" s="119"/>
      <c r="FNG123" s="91"/>
      <c r="FNH123" s="119"/>
      <c r="FNI123" s="91"/>
      <c r="FNJ123" s="119"/>
      <c r="FNK123" s="91"/>
      <c r="FNL123" s="119"/>
      <c r="FNM123" s="91"/>
      <c r="FNN123" s="119"/>
      <c r="FNO123" s="91"/>
      <c r="FNP123" s="119"/>
      <c r="FNQ123" s="91"/>
      <c r="FNR123" s="119"/>
      <c r="FNS123" s="91"/>
      <c r="FNT123" s="119"/>
      <c r="FNU123" s="91"/>
      <c r="FNV123" s="119"/>
      <c r="FNW123" s="91"/>
      <c r="FNX123" s="119"/>
      <c r="FNY123" s="91"/>
      <c r="FNZ123" s="119"/>
      <c r="FOA123" s="91"/>
      <c r="FOB123" s="119"/>
      <c r="FOC123" s="91"/>
      <c r="FOD123" s="119"/>
      <c r="FOE123" s="91"/>
      <c r="FOF123" s="119"/>
      <c r="FOG123" s="91"/>
      <c r="FOH123" s="119"/>
      <c r="FOI123" s="91"/>
      <c r="FOJ123" s="119"/>
      <c r="FOK123" s="91"/>
      <c r="FOL123" s="119"/>
      <c r="FOM123" s="91"/>
      <c r="FON123" s="119"/>
      <c r="FOO123" s="91"/>
      <c r="FOP123" s="119"/>
      <c r="FOQ123" s="91"/>
      <c r="FOR123" s="119"/>
      <c r="FOS123" s="91"/>
      <c r="FOT123" s="119"/>
      <c r="FOU123" s="91"/>
      <c r="FOV123" s="119"/>
      <c r="FOW123" s="91"/>
      <c r="FOX123" s="119"/>
      <c r="FOY123" s="91"/>
      <c r="FOZ123" s="119"/>
      <c r="FPA123" s="91"/>
      <c r="FPB123" s="119"/>
      <c r="FPC123" s="91"/>
      <c r="FPD123" s="119"/>
      <c r="FPE123" s="91"/>
      <c r="FPF123" s="119"/>
      <c r="FPG123" s="91"/>
      <c r="FPH123" s="119"/>
      <c r="FPI123" s="91"/>
      <c r="FPJ123" s="119"/>
      <c r="FPK123" s="91"/>
      <c r="FPL123" s="119"/>
      <c r="FPM123" s="91"/>
      <c r="FPN123" s="119"/>
      <c r="FPO123" s="91"/>
      <c r="FPP123" s="119"/>
      <c r="FPQ123" s="91"/>
      <c r="FPR123" s="119"/>
      <c r="FPS123" s="91"/>
      <c r="FPT123" s="119"/>
      <c r="FPU123" s="91"/>
      <c r="FPV123" s="119"/>
      <c r="FPW123" s="91"/>
      <c r="FPX123" s="119"/>
      <c r="FPY123" s="91"/>
      <c r="FPZ123" s="119"/>
      <c r="FQA123" s="91"/>
      <c r="FQB123" s="119"/>
      <c r="FQC123" s="91"/>
      <c r="FQD123" s="119"/>
      <c r="FQE123" s="91"/>
      <c r="FQF123" s="119"/>
      <c r="FQG123" s="91"/>
      <c r="FQH123" s="119"/>
      <c r="FQI123" s="91"/>
      <c r="FQJ123" s="119"/>
      <c r="FQK123" s="91"/>
      <c r="FQL123" s="119"/>
      <c r="FQM123" s="91"/>
      <c r="FQN123" s="119"/>
      <c r="FQO123" s="91"/>
      <c r="FQP123" s="119"/>
      <c r="FQQ123" s="91"/>
      <c r="FQR123" s="119"/>
      <c r="FQS123" s="91"/>
      <c r="FQT123" s="119"/>
      <c r="FQU123" s="91"/>
      <c r="FQV123" s="119"/>
      <c r="FQW123" s="91"/>
      <c r="FQX123" s="119"/>
      <c r="FQY123" s="91"/>
      <c r="FQZ123" s="119"/>
      <c r="FRA123" s="91"/>
      <c r="FRB123" s="119"/>
      <c r="FRC123" s="91"/>
      <c r="FRD123" s="119"/>
      <c r="FRE123" s="91"/>
      <c r="FRF123" s="119"/>
      <c r="FRG123" s="91"/>
      <c r="FRH123" s="119"/>
      <c r="FRI123" s="91"/>
      <c r="FRJ123" s="119"/>
      <c r="FRK123" s="91"/>
      <c r="FRL123" s="119"/>
      <c r="FRM123" s="91"/>
      <c r="FRN123" s="119"/>
      <c r="FRO123" s="91"/>
      <c r="FRP123" s="119"/>
      <c r="FRQ123" s="91"/>
      <c r="FRR123" s="119"/>
      <c r="FRS123" s="91"/>
      <c r="FRT123" s="119"/>
      <c r="FRU123" s="91"/>
      <c r="FRV123" s="119"/>
      <c r="FRW123" s="91"/>
      <c r="FRX123" s="119"/>
      <c r="FRY123" s="91"/>
      <c r="FRZ123" s="119"/>
      <c r="FSA123" s="91"/>
      <c r="FSB123" s="119"/>
      <c r="FSC123" s="91"/>
      <c r="FSD123" s="119"/>
      <c r="FSE123" s="91"/>
      <c r="FSF123" s="119"/>
      <c r="FSG123" s="91"/>
      <c r="FSH123" s="119"/>
      <c r="FSI123" s="91"/>
      <c r="FSJ123" s="119"/>
      <c r="FSK123" s="91"/>
      <c r="FSL123" s="119"/>
      <c r="FSM123" s="91"/>
      <c r="FSN123" s="119"/>
      <c r="FSO123" s="91"/>
      <c r="FSP123" s="119"/>
      <c r="FSQ123" s="91"/>
      <c r="FSR123" s="119"/>
      <c r="FSS123" s="91"/>
      <c r="FST123" s="119"/>
      <c r="FSU123" s="91"/>
      <c r="FSV123" s="119"/>
      <c r="FSW123" s="91"/>
      <c r="FSX123" s="119"/>
      <c r="FSY123" s="91"/>
      <c r="FSZ123" s="119"/>
      <c r="FTA123" s="91"/>
      <c r="FTB123" s="119"/>
      <c r="FTC123" s="91"/>
      <c r="FTD123" s="119"/>
      <c r="FTE123" s="91"/>
      <c r="FTF123" s="119"/>
      <c r="FTG123" s="91"/>
      <c r="FTH123" s="119"/>
      <c r="FTI123" s="91"/>
      <c r="FTJ123" s="119"/>
      <c r="FTK123" s="91"/>
      <c r="FTL123" s="119"/>
      <c r="FTM123" s="91"/>
      <c r="FTN123" s="119"/>
      <c r="FTO123" s="91"/>
      <c r="FTP123" s="119"/>
      <c r="FTQ123" s="91"/>
      <c r="FTR123" s="119"/>
      <c r="FTS123" s="91"/>
      <c r="FTT123" s="119"/>
      <c r="FTU123" s="91"/>
      <c r="FTV123" s="119"/>
      <c r="FTW123" s="91"/>
      <c r="FTX123" s="119"/>
      <c r="FTY123" s="91"/>
      <c r="FTZ123" s="119"/>
      <c r="FUA123" s="91"/>
      <c r="FUB123" s="119"/>
      <c r="FUC123" s="91"/>
      <c r="FUD123" s="119"/>
      <c r="FUE123" s="91"/>
      <c r="FUF123" s="119"/>
      <c r="FUG123" s="91"/>
      <c r="FUH123" s="119"/>
      <c r="FUI123" s="91"/>
      <c r="FUJ123" s="119"/>
      <c r="FUK123" s="91"/>
      <c r="FUL123" s="119"/>
      <c r="FUM123" s="91"/>
      <c r="FUN123" s="119"/>
      <c r="FUO123" s="91"/>
      <c r="FUP123" s="119"/>
      <c r="FUQ123" s="91"/>
      <c r="FUR123" s="119"/>
      <c r="FUS123" s="91"/>
      <c r="FUT123" s="119"/>
      <c r="FUU123" s="91"/>
      <c r="FUV123" s="119"/>
      <c r="FUW123" s="91"/>
      <c r="FUX123" s="119"/>
      <c r="FUY123" s="91"/>
      <c r="FUZ123" s="119"/>
      <c r="FVA123" s="91"/>
      <c r="FVB123" s="119"/>
      <c r="FVC123" s="91"/>
      <c r="FVD123" s="119"/>
      <c r="FVE123" s="91"/>
      <c r="FVF123" s="119"/>
      <c r="FVG123" s="91"/>
      <c r="FVH123" s="119"/>
      <c r="FVI123" s="91"/>
      <c r="FVJ123" s="119"/>
      <c r="FVK123" s="91"/>
      <c r="FVL123" s="119"/>
      <c r="FVM123" s="91"/>
      <c r="FVN123" s="119"/>
      <c r="FVO123" s="91"/>
      <c r="FVP123" s="119"/>
      <c r="FVQ123" s="91"/>
      <c r="FVR123" s="119"/>
      <c r="FVS123" s="91"/>
      <c r="FVT123" s="119"/>
      <c r="FVU123" s="91"/>
      <c r="FVV123" s="119"/>
      <c r="FVW123" s="91"/>
      <c r="FVX123" s="119"/>
      <c r="FVY123" s="91"/>
      <c r="FVZ123" s="119"/>
      <c r="FWA123" s="91"/>
      <c r="FWB123" s="119"/>
      <c r="FWC123" s="91"/>
      <c r="FWD123" s="119"/>
      <c r="FWE123" s="91"/>
      <c r="FWF123" s="119"/>
      <c r="FWG123" s="91"/>
      <c r="FWH123" s="119"/>
      <c r="FWI123" s="91"/>
      <c r="FWJ123" s="119"/>
      <c r="FWK123" s="91"/>
      <c r="FWL123" s="119"/>
      <c r="FWM123" s="91"/>
      <c r="FWN123" s="119"/>
      <c r="FWO123" s="91"/>
      <c r="FWP123" s="119"/>
      <c r="FWQ123" s="91"/>
      <c r="FWR123" s="119"/>
      <c r="FWS123" s="91"/>
      <c r="FWT123" s="119"/>
      <c r="FWU123" s="91"/>
      <c r="FWV123" s="119"/>
      <c r="FWW123" s="91"/>
      <c r="FWX123" s="119"/>
      <c r="FWY123" s="91"/>
      <c r="FWZ123" s="119"/>
      <c r="FXA123" s="91"/>
      <c r="FXB123" s="119"/>
      <c r="FXC123" s="91"/>
      <c r="FXD123" s="119"/>
      <c r="FXE123" s="91"/>
      <c r="FXF123" s="119"/>
      <c r="FXG123" s="91"/>
      <c r="FXH123" s="119"/>
      <c r="FXI123" s="91"/>
      <c r="FXJ123" s="119"/>
      <c r="FXK123" s="91"/>
      <c r="FXL123" s="119"/>
      <c r="FXM123" s="91"/>
      <c r="FXN123" s="119"/>
      <c r="FXO123" s="91"/>
      <c r="FXP123" s="119"/>
      <c r="FXQ123" s="91"/>
      <c r="FXR123" s="119"/>
      <c r="FXS123" s="91"/>
      <c r="FXT123" s="119"/>
      <c r="FXU123" s="91"/>
      <c r="FXV123" s="119"/>
      <c r="FXW123" s="91"/>
      <c r="FXX123" s="119"/>
      <c r="FXY123" s="91"/>
      <c r="FXZ123" s="119"/>
      <c r="FYA123" s="91"/>
      <c r="FYB123" s="119"/>
      <c r="FYC123" s="91"/>
      <c r="FYD123" s="119"/>
      <c r="FYE123" s="91"/>
      <c r="FYF123" s="119"/>
      <c r="FYG123" s="91"/>
      <c r="FYH123" s="119"/>
      <c r="FYI123" s="91"/>
      <c r="FYJ123" s="119"/>
      <c r="FYK123" s="91"/>
      <c r="FYL123" s="119"/>
      <c r="FYM123" s="91"/>
      <c r="FYN123" s="119"/>
      <c r="FYO123" s="91"/>
      <c r="FYP123" s="119"/>
      <c r="FYQ123" s="91"/>
      <c r="FYR123" s="119"/>
      <c r="FYS123" s="91"/>
      <c r="FYT123" s="119"/>
      <c r="FYU123" s="91"/>
      <c r="FYV123" s="119"/>
      <c r="FYW123" s="91"/>
      <c r="FYX123" s="119"/>
      <c r="FYY123" s="91"/>
      <c r="FYZ123" s="119"/>
      <c r="FZA123" s="91"/>
      <c r="FZB123" s="119"/>
      <c r="FZC123" s="91"/>
      <c r="FZD123" s="119"/>
      <c r="FZE123" s="91"/>
      <c r="FZF123" s="119"/>
      <c r="FZG123" s="91"/>
      <c r="FZH123" s="119"/>
      <c r="FZI123" s="91"/>
      <c r="FZJ123" s="119"/>
      <c r="FZK123" s="91"/>
      <c r="FZL123" s="119"/>
      <c r="FZM123" s="91"/>
      <c r="FZN123" s="119"/>
      <c r="FZO123" s="91"/>
      <c r="FZP123" s="119"/>
      <c r="FZQ123" s="91"/>
      <c r="FZR123" s="119"/>
      <c r="FZS123" s="91"/>
      <c r="FZT123" s="119"/>
      <c r="FZU123" s="91"/>
      <c r="FZV123" s="119"/>
      <c r="FZW123" s="91"/>
      <c r="FZX123" s="119"/>
      <c r="FZY123" s="91"/>
      <c r="FZZ123" s="119"/>
      <c r="GAA123" s="91"/>
      <c r="GAB123" s="119"/>
      <c r="GAC123" s="91"/>
      <c r="GAD123" s="119"/>
      <c r="GAE123" s="91"/>
      <c r="GAF123" s="119"/>
      <c r="GAG123" s="91"/>
      <c r="GAH123" s="119"/>
      <c r="GAI123" s="91"/>
      <c r="GAJ123" s="119"/>
      <c r="GAK123" s="91"/>
      <c r="GAL123" s="119"/>
      <c r="GAM123" s="91"/>
      <c r="GAN123" s="119"/>
      <c r="GAO123" s="91"/>
      <c r="GAP123" s="119"/>
      <c r="GAQ123" s="91"/>
      <c r="GAR123" s="119"/>
      <c r="GAS123" s="91"/>
      <c r="GAT123" s="119"/>
      <c r="GAU123" s="91"/>
      <c r="GAV123" s="119"/>
      <c r="GAW123" s="91"/>
      <c r="GAX123" s="119"/>
      <c r="GAY123" s="91"/>
      <c r="GAZ123" s="119"/>
      <c r="GBA123" s="91"/>
      <c r="GBB123" s="119"/>
      <c r="GBC123" s="91"/>
      <c r="GBD123" s="119"/>
      <c r="GBE123" s="91"/>
      <c r="GBF123" s="119"/>
      <c r="GBG123" s="91"/>
      <c r="GBH123" s="119"/>
      <c r="GBI123" s="91"/>
      <c r="GBJ123" s="119"/>
      <c r="GBK123" s="91"/>
      <c r="GBL123" s="119"/>
      <c r="GBM123" s="91"/>
      <c r="GBN123" s="119"/>
      <c r="GBO123" s="91"/>
      <c r="GBP123" s="119"/>
      <c r="GBQ123" s="91"/>
      <c r="GBR123" s="119"/>
      <c r="GBS123" s="91"/>
      <c r="GBT123" s="119"/>
      <c r="GBU123" s="91"/>
      <c r="GBV123" s="119"/>
      <c r="GBW123" s="91"/>
      <c r="GBX123" s="119"/>
      <c r="GBY123" s="91"/>
      <c r="GBZ123" s="119"/>
      <c r="GCA123" s="91"/>
      <c r="GCB123" s="119"/>
      <c r="GCC123" s="91"/>
      <c r="GCD123" s="119"/>
      <c r="GCE123" s="91"/>
      <c r="GCF123" s="119"/>
      <c r="GCG123" s="91"/>
      <c r="GCH123" s="119"/>
      <c r="GCI123" s="91"/>
      <c r="GCJ123" s="119"/>
      <c r="GCK123" s="91"/>
      <c r="GCL123" s="119"/>
      <c r="GCM123" s="91"/>
      <c r="GCN123" s="119"/>
      <c r="GCO123" s="91"/>
      <c r="GCP123" s="119"/>
      <c r="GCQ123" s="91"/>
      <c r="GCR123" s="119"/>
      <c r="GCS123" s="91"/>
      <c r="GCT123" s="119"/>
      <c r="GCU123" s="91"/>
      <c r="GCV123" s="119"/>
      <c r="GCW123" s="91"/>
      <c r="GCX123" s="119"/>
      <c r="GCY123" s="91"/>
      <c r="GCZ123" s="119"/>
      <c r="GDA123" s="91"/>
      <c r="GDB123" s="119"/>
      <c r="GDC123" s="91"/>
      <c r="GDD123" s="119"/>
      <c r="GDE123" s="91"/>
      <c r="GDF123" s="119"/>
      <c r="GDG123" s="91"/>
      <c r="GDH123" s="119"/>
      <c r="GDI123" s="91"/>
      <c r="GDJ123" s="119"/>
      <c r="GDK123" s="91"/>
      <c r="GDL123" s="119"/>
      <c r="GDM123" s="91"/>
      <c r="GDN123" s="119"/>
      <c r="GDO123" s="91"/>
      <c r="GDP123" s="119"/>
      <c r="GDQ123" s="91"/>
      <c r="GDR123" s="119"/>
      <c r="GDS123" s="91"/>
      <c r="GDT123" s="119"/>
      <c r="GDU123" s="91"/>
      <c r="GDV123" s="119"/>
      <c r="GDW123" s="91"/>
      <c r="GDX123" s="119"/>
      <c r="GDY123" s="91"/>
      <c r="GDZ123" s="119"/>
      <c r="GEA123" s="91"/>
      <c r="GEB123" s="119"/>
      <c r="GEC123" s="91"/>
      <c r="GED123" s="119"/>
      <c r="GEE123" s="91"/>
      <c r="GEF123" s="119"/>
      <c r="GEG123" s="91"/>
      <c r="GEH123" s="119"/>
      <c r="GEI123" s="91"/>
      <c r="GEJ123" s="119"/>
      <c r="GEK123" s="91"/>
      <c r="GEL123" s="119"/>
      <c r="GEM123" s="91"/>
      <c r="GEN123" s="119"/>
      <c r="GEO123" s="91"/>
      <c r="GEP123" s="119"/>
      <c r="GEQ123" s="91"/>
      <c r="GER123" s="119"/>
      <c r="GES123" s="91"/>
      <c r="GET123" s="119"/>
      <c r="GEU123" s="91"/>
      <c r="GEV123" s="119"/>
      <c r="GEW123" s="91"/>
      <c r="GEX123" s="119"/>
      <c r="GEY123" s="91"/>
      <c r="GEZ123" s="119"/>
      <c r="GFA123" s="91"/>
      <c r="GFB123" s="119"/>
      <c r="GFC123" s="91"/>
      <c r="GFD123" s="119"/>
      <c r="GFE123" s="91"/>
      <c r="GFF123" s="119"/>
      <c r="GFG123" s="91"/>
      <c r="GFH123" s="119"/>
      <c r="GFI123" s="91"/>
      <c r="GFJ123" s="119"/>
      <c r="GFK123" s="91"/>
      <c r="GFL123" s="119"/>
      <c r="GFM123" s="91"/>
      <c r="GFN123" s="119"/>
      <c r="GFO123" s="91"/>
      <c r="GFP123" s="119"/>
      <c r="GFQ123" s="91"/>
      <c r="GFR123" s="119"/>
      <c r="GFS123" s="91"/>
      <c r="GFT123" s="119"/>
      <c r="GFU123" s="91"/>
      <c r="GFV123" s="119"/>
      <c r="GFW123" s="91"/>
      <c r="GFX123" s="119"/>
      <c r="GFY123" s="91"/>
      <c r="GFZ123" s="119"/>
      <c r="GGA123" s="91"/>
      <c r="GGB123" s="119"/>
      <c r="GGC123" s="91"/>
      <c r="GGD123" s="119"/>
      <c r="GGE123" s="91"/>
      <c r="GGF123" s="119"/>
      <c r="GGG123" s="91"/>
      <c r="GGH123" s="119"/>
      <c r="GGI123" s="91"/>
      <c r="GGJ123" s="119"/>
      <c r="GGK123" s="91"/>
      <c r="GGL123" s="119"/>
      <c r="GGM123" s="91"/>
      <c r="GGN123" s="119"/>
      <c r="GGO123" s="91"/>
      <c r="GGP123" s="119"/>
      <c r="GGQ123" s="91"/>
      <c r="GGR123" s="119"/>
      <c r="GGS123" s="91"/>
      <c r="GGT123" s="119"/>
      <c r="GGU123" s="91"/>
      <c r="GGV123" s="119"/>
      <c r="GGW123" s="91"/>
      <c r="GGX123" s="119"/>
      <c r="GGY123" s="91"/>
      <c r="GGZ123" s="119"/>
      <c r="GHA123" s="91"/>
      <c r="GHB123" s="119"/>
      <c r="GHC123" s="91"/>
      <c r="GHD123" s="119"/>
      <c r="GHE123" s="91"/>
      <c r="GHF123" s="119"/>
      <c r="GHG123" s="91"/>
      <c r="GHH123" s="119"/>
      <c r="GHI123" s="91"/>
      <c r="GHJ123" s="119"/>
      <c r="GHK123" s="91"/>
      <c r="GHL123" s="119"/>
      <c r="GHM123" s="91"/>
      <c r="GHN123" s="119"/>
      <c r="GHO123" s="91"/>
      <c r="GHP123" s="119"/>
      <c r="GHQ123" s="91"/>
      <c r="GHR123" s="119"/>
      <c r="GHS123" s="91"/>
      <c r="GHT123" s="119"/>
      <c r="GHU123" s="91"/>
      <c r="GHV123" s="119"/>
      <c r="GHW123" s="91"/>
      <c r="GHX123" s="119"/>
      <c r="GHY123" s="91"/>
      <c r="GHZ123" s="119"/>
      <c r="GIA123" s="91"/>
      <c r="GIB123" s="119"/>
      <c r="GIC123" s="91"/>
      <c r="GID123" s="119"/>
      <c r="GIE123" s="91"/>
      <c r="GIF123" s="119"/>
      <c r="GIG123" s="91"/>
      <c r="GIH123" s="119"/>
      <c r="GII123" s="91"/>
      <c r="GIJ123" s="119"/>
      <c r="GIK123" s="91"/>
      <c r="GIL123" s="119"/>
      <c r="GIM123" s="91"/>
      <c r="GIN123" s="119"/>
      <c r="GIO123" s="91"/>
      <c r="GIP123" s="119"/>
      <c r="GIQ123" s="91"/>
      <c r="GIR123" s="119"/>
      <c r="GIS123" s="91"/>
      <c r="GIT123" s="119"/>
      <c r="GIU123" s="91"/>
      <c r="GIV123" s="119"/>
      <c r="GIW123" s="91"/>
      <c r="GIX123" s="119"/>
      <c r="GIY123" s="91"/>
      <c r="GIZ123" s="119"/>
      <c r="GJA123" s="91"/>
      <c r="GJB123" s="119"/>
      <c r="GJC123" s="91"/>
      <c r="GJD123" s="119"/>
      <c r="GJE123" s="91"/>
      <c r="GJF123" s="119"/>
      <c r="GJG123" s="91"/>
      <c r="GJH123" s="119"/>
      <c r="GJI123" s="91"/>
      <c r="GJJ123" s="119"/>
      <c r="GJK123" s="91"/>
      <c r="GJL123" s="119"/>
      <c r="GJM123" s="91"/>
      <c r="GJN123" s="119"/>
      <c r="GJO123" s="91"/>
      <c r="GJP123" s="119"/>
      <c r="GJQ123" s="91"/>
      <c r="GJR123" s="119"/>
      <c r="GJS123" s="91"/>
      <c r="GJT123" s="119"/>
      <c r="GJU123" s="91"/>
      <c r="GJV123" s="119"/>
      <c r="GJW123" s="91"/>
      <c r="GJX123" s="119"/>
      <c r="GJY123" s="91"/>
      <c r="GJZ123" s="119"/>
      <c r="GKA123" s="91"/>
      <c r="GKB123" s="119"/>
      <c r="GKC123" s="91"/>
      <c r="GKD123" s="119"/>
      <c r="GKE123" s="91"/>
      <c r="GKF123" s="119"/>
      <c r="GKG123" s="91"/>
      <c r="GKH123" s="119"/>
      <c r="GKI123" s="91"/>
      <c r="GKJ123" s="119"/>
      <c r="GKK123" s="91"/>
      <c r="GKL123" s="119"/>
      <c r="GKM123" s="91"/>
      <c r="GKN123" s="119"/>
      <c r="GKO123" s="91"/>
      <c r="GKP123" s="119"/>
      <c r="GKQ123" s="91"/>
      <c r="GKR123" s="119"/>
      <c r="GKS123" s="91"/>
      <c r="GKT123" s="119"/>
      <c r="GKU123" s="91"/>
      <c r="GKV123" s="119"/>
      <c r="GKW123" s="91"/>
      <c r="GKX123" s="119"/>
      <c r="GKY123" s="91"/>
      <c r="GKZ123" s="119"/>
      <c r="GLA123" s="91"/>
      <c r="GLB123" s="119"/>
      <c r="GLC123" s="91"/>
      <c r="GLD123" s="119"/>
      <c r="GLE123" s="91"/>
      <c r="GLF123" s="119"/>
      <c r="GLG123" s="91"/>
      <c r="GLH123" s="119"/>
      <c r="GLI123" s="91"/>
      <c r="GLJ123" s="119"/>
      <c r="GLK123" s="91"/>
      <c r="GLL123" s="119"/>
      <c r="GLM123" s="91"/>
      <c r="GLN123" s="119"/>
      <c r="GLO123" s="91"/>
      <c r="GLP123" s="119"/>
      <c r="GLQ123" s="91"/>
      <c r="GLR123" s="119"/>
      <c r="GLS123" s="91"/>
      <c r="GLT123" s="119"/>
      <c r="GLU123" s="91"/>
      <c r="GLV123" s="119"/>
      <c r="GLW123" s="91"/>
      <c r="GLX123" s="119"/>
      <c r="GLY123" s="91"/>
      <c r="GLZ123" s="119"/>
      <c r="GMA123" s="91"/>
      <c r="GMB123" s="119"/>
      <c r="GMC123" s="91"/>
      <c r="GMD123" s="119"/>
      <c r="GME123" s="91"/>
      <c r="GMF123" s="119"/>
      <c r="GMG123" s="91"/>
      <c r="GMH123" s="119"/>
      <c r="GMI123" s="91"/>
      <c r="GMJ123" s="119"/>
      <c r="GMK123" s="91"/>
      <c r="GML123" s="119"/>
      <c r="GMM123" s="91"/>
      <c r="GMN123" s="119"/>
      <c r="GMO123" s="91"/>
      <c r="GMP123" s="119"/>
      <c r="GMQ123" s="91"/>
      <c r="GMR123" s="119"/>
      <c r="GMS123" s="91"/>
      <c r="GMT123" s="119"/>
      <c r="GMU123" s="91"/>
      <c r="GMV123" s="119"/>
      <c r="GMW123" s="91"/>
      <c r="GMX123" s="119"/>
      <c r="GMY123" s="91"/>
      <c r="GMZ123" s="119"/>
      <c r="GNA123" s="91"/>
      <c r="GNB123" s="119"/>
      <c r="GNC123" s="91"/>
      <c r="GND123" s="119"/>
      <c r="GNE123" s="91"/>
      <c r="GNF123" s="119"/>
      <c r="GNG123" s="91"/>
      <c r="GNH123" s="119"/>
      <c r="GNI123" s="91"/>
      <c r="GNJ123" s="119"/>
      <c r="GNK123" s="91"/>
      <c r="GNL123" s="119"/>
      <c r="GNM123" s="91"/>
      <c r="GNN123" s="119"/>
      <c r="GNO123" s="91"/>
      <c r="GNP123" s="119"/>
      <c r="GNQ123" s="91"/>
      <c r="GNR123" s="119"/>
      <c r="GNS123" s="91"/>
      <c r="GNT123" s="119"/>
      <c r="GNU123" s="91"/>
      <c r="GNV123" s="119"/>
      <c r="GNW123" s="91"/>
      <c r="GNX123" s="119"/>
      <c r="GNY123" s="91"/>
      <c r="GNZ123" s="119"/>
      <c r="GOA123" s="91"/>
      <c r="GOB123" s="119"/>
      <c r="GOC123" s="91"/>
      <c r="GOD123" s="119"/>
      <c r="GOE123" s="91"/>
      <c r="GOF123" s="119"/>
      <c r="GOG123" s="91"/>
      <c r="GOH123" s="119"/>
      <c r="GOI123" s="91"/>
      <c r="GOJ123" s="119"/>
      <c r="GOK123" s="91"/>
      <c r="GOL123" s="119"/>
      <c r="GOM123" s="91"/>
      <c r="GON123" s="119"/>
      <c r="GOO123" s="91"/>
      <c r="GOP123" s="119"/>
      <c r="GOQ123" s="91"/>
      <c r="GOR123" s="119"/>
      <c r="GOS123" s="91"/>
      <c r="GOT123" s="119"/>
      <c r="GOU123" s="91"/>
      <c r="GOV123" s="119"/>
      <c r="GOW123" s="91"/>
      <c r="GOX123" s="119"/>
      <c r="GOY123" s="91"/>
      <c r="GOZ123" s="119"/>
      <c r="GPA123" s="91"/>
      <c r="GPB123" s="119"/>
      <c r="GPC123" s="91"/>
      <c r="GPD123" s="119"/>
      <c r="GPE123" s="91"/>
      <c r="GPF123" s="119"/>
      <c r="GPG123" s="91"/>
      <c r="GPH123" s="119"/>
      <c r="GPI123" s="91"/>
      <c r="GPJ123" s="119"/>
      <c r="GPK123" s="91"/>
      <c r="GPL123" s="119"/>
      <c r="GPM123" s="91"/>
      <c r="GPN123" s="119"/>
      <c r="GPO123" s="91"/>
      <c r="GPP123" s="119"/>
      <c r="GPQ123" s="91"/>
      <c r="GPR123" s="119"/>
      <c r="GPS123" s="91"/>
      <c r="GPT123" s="119"/>
      <c r="GPU123" s="91"/>
      <c r="GPV123" s="119"/>
      <c r="GPW123" s="91"/>
      <c r="GPX123" s="119"/>
      <c r="GPY123" s="91"/>
      <c r="GPZ123" s="119"/>
      <c r="GQA123" s="91"/>
      <c r="GQB123" s="119"/>
      <c r="GQC123" s="91"/>
      <c r="GQD123" s="119"/>
      <c r="GQE123" s="91"/>
      <c r="GQF123" s="119"/>
      <c r="GQG123" s="91"/>
      <c r="GQH123" s="119"/>
      <c r="GQI123" s="91"/>
      <c r="GQJ123" s="119"/>
      <c r="GQK123" s="91"/>
      <c r="GQL123" s="119"/>
      <c r="GQM123" s="91"/>
      <c r="GQN123" s="119"/>
      <c r="GQO123" s="91"/>
      <c r="GQP123" s="119"/>
      <c r="GQQ123" s="91"/>
      <c r="GQR123" s="119"/>
      <c r="GQS123" s="91"/>
      <c r="GQT123" s="119"/>
      <c r="GQU123" s="91"/>
      <c r="GQV123" s="119"/>
      <c r="GQW123" s="91"/>
      <c r="GQX123" s="119"/>
      <c r="GQY123" s="91"/>
      <c r="GQZ123" s="119"/>
      <c r="GRA123" s="91"/>
      <c r="GRB123" s="119"/>
      <c r="GRC123" s="91"/>
      <c r="GRD123" s="119"/>
      <c r="GRE123" s="91"/>
      <c r="GRF123" s="119"/>
      <c r="GRG123" s="91"/>
      <c r="GRH123" s="119"/>
      <c r="GRI123" s="91"/>
      <c r="GRJ123" s="119"/>
      <c r="GRK123" s="91"/>
      <c r="GRL123" s="119"/>
      <c r="GRM123" s="91"/>
      <c r="GRN123" s="119"/>
      <c r="GRO123" s="91"/>
      <c r="GRP123" s="119"/>
      <c r="GRQ123" s="91"/>
      <c r="GRR123" s="119"/>
      <c r="GRS123" s="91"/>
      <c r="GRT123" s="119"/>
      <c r="GRU123" s="91"/>
      <c r="GRV123" s="119"/>
      <c r="GRW123" s="91"/>
      <c r="GRX123" s="119"/>
      <c r="GRY123" s="91"/>
      <c r="GRZ123" s="119"/>
      <c r="GSA123" s="91"/>
      <c r="GSB123" s="119"/>
      <c r="GSC123" s="91"/>
      <c r="GSD123" s="119"/>
      <c r="GSE123" s="91"/>
      <c r="GSF123" s="119"/>
      <c r="GSG123" s="91"/>
      <c r="GSH123" s="119"/>
      <c r="GSI123" s="91"/>
      <c r="GSJ123" s="119"/>
      <c r="GSK123" s="91"/>
      <c r="GSL123" s="119"/>
      <c r="GSM123" s="91"/>
      <c r="GSN123" s="119"/>
      <c r="GSO123" s="91"/>
      <c r="GSP123" s="119"/>
      <c r="GSQ123" s="91"/>
      <c r="GSR123" s="119"/>
      <c r="GSS123" s="91"/>
      <c r="GST123" s="119"/>
      <c r="GSU123" s="91"/>
      <c r="GSV123" s="119"/>
      <c r="GSW123" s="91"/>
      <c r="GSX123" s="119"/>
      <c r="GSY123" s="91"/>
      <c r="GSZ123" s="119"/>
      <c r="GTA123" s="91"/>
      <c r="GTB123" s="119"/>
      <c r="GTC123" s="91"/>
      <c r="GTD123" s="119"/>
      <c r="GTE123" s="91"/>
      <c r="GTF123" s="119"/>
      <c r="GTG123" s="91"/>
      <c r="GTH123" s="119"/>
      <c r="GTI123" s="91"/>
      <c r="GTJ123" s="119"/>
      <c r="GTK123" s="91"/>
      <c r="GTL123" s="119"/>
      <c r="GTM123" s="91"/>
      <c r="GTN123" s="119"/>
      <c r="GTO123" s="91"/>
      <c r="GTP123" s="119"/>
      <c r="GTQ123" s="91"/>
      <c r="GTR123" s="119"/>
      <c r="GTS123" s="91"/>
      <c r="GTT123" s="119"/>
      <c r="GTU123" s="91"/>
      <c r="GTV123" s="119"/>
      <c r="GTW123" s="91"/>
      <c r="GTX123" s="119"/>
      <c r="GTY123" s="91"/>
      <c r="GTZ123" s="119"/>
      <c r="GUA123" s="91"/>
      <c r="GUB123" s="119"/>
      <c r="GUC123" s="91"/>
      <c r="GUD123" s="119"/>
      <c r="GUE123" s="91"/>
      <c r="GUF123" s="119"/>
      <c r="GUG123" s="91"/>
      <c r="GUH123" s="119"/>
      <c r="GUI123" s="91"/>
      <c r="GUJ123" s="119"/>
      <c r="GUK123" s="91"/>
      <c r="GUL123" s="119"/>
      <c r="GUM123" s="91"/>
      <c r="GUN123" s="119"/>
      <c r="GUO123" s="91"/>
      <c r="GUP123" s="119"/>
      <c r="GUQ123" s="91"/>
      <c r="GUR123" s="119"/>
      <c r="GUS123" s="91"/>
      <c r="GUT123" s="119"/>
      <c r="GUU123" s="91"/>
      <c r="GUV123" s="119"/>
      <c r="GUW123" s="91"/>
      <c r="GUX123" s="119"/>
      <c r="GUY123" s="91"/>
      <c r="GUZ123" s="119"/>
      <c r="GVA123" s="91"/>
      <c r="GVB123" s="119"/>
      <c r="GVC123" s="91"/>
      <c r="GVD123" s="119"/>
      <c r="GVE123" s="91"/>
      <c r="GVF123" s="119"/>
      <c r="GVG123" s="91"/>
      <c r="GVH123" s="119"/>
      <c r="GVI123" s="91"/>
      <c r="GVJ123" s="119"/>
      <c r="GVK123" s="91"/>
      <c r="GVL123" s="119"/>
      <c r="GVM123" s="91"/>
      <c r="GVN123" s="119"/>
      <c r="GVO123" s="91"/>
      <c r="GVP123" s="119"/>
      <c r="GVQ123" s="91"/>
      <c r="GVR123" s="119"/>
      <c r="GVS123" s="91"/>
      <c r="GVT123" s="119"/>
      <c r="GVU123" s="91"/>
      <c r="GVV123" s="119"/>
      <c r="GVW123" s="91"/>
      <c r="GVX123" s="119"/>
      <c r="GVY123" s="91"/>
      <c r="GVZ123" s="119"/>
      <c r="GWA123" s="91"/>
      <c r="GWB123" s="119"/>
      <c r="GWC123" s="91"/>
      <c r="GWD123" s="119"/>
      <c r="GWE123" s="91"/>
      <c r="GWF123" s="119"/>
      <c r="GWG123" s="91"/>
      <c r="GWH123" s="119"/>
      <c r="GWI123" s="91"/>
      <c r="GWJ123" s="119"/>
      <c r="GWK123" s="91"/>
      <c r="GWL123" s="119"/>
      <c r="GWM123" s="91"/>
      <c r="GWN123" s="119"/>
      <c r="GWO123" s="91"/>
      <c r="GWP123" s="119"/>
      <c r="GWQ123" s="91"/>
      <c r="GWR123" s="119"/>
      <c r="GWS123" s="91"/>
      <c r="GWT123" s="119"/>
      <c r="GWU123" s="91"/>
      <c r="GWV123" s="119"/>
      <c r="GWW123" s="91"/>
      <c r="GWX123" s="119"/>
      <c r="GWY123" s="91"/>
      <c r="GWZ123" s="119"/>
      <c r="GXA123" s="91"/>
      <c r="GXB123" s="119"/>
      <c r="GXC123" s="91"/>
      <c r="GXD123" s="119"/>
      <c r="GXE123" s="91"/>
      <c r="GXF123" s="119"/>
      <c r="GXG123" s="91"/>
      <c r="GXH123" s="119"/>
      <c r="GXI123" s="91"/>
      <c r="GXJ123" s="119"/>
      <c r="GXK123" s="91"/>
      <c r="GXL123" s="119"/>
      <c r="GXM123" s="91"/>
      <c r="GXN123" s="119"/>
      <c r="GXO123" s="91"/>
      <c r="GXP123" s="119"/>
      <c r="GXQ123" s="91"/>
      <c r="GXR123" s="119"/>
      <c r="GXS123" s="91"/>
      <c r="GXT123" s="119"/>
      <c r="GXU123" s="91"/>
      <c r="GXV123" s="119"/>
      <c r="GXW123" s="91"/>
      <c r="GXX123" s="119"/>
      <c r="GXY123" s="91"/>
      <c r="GXZ123" s="119"/>
      <c r="GYA123" s="91"/>
      <c r="GYB123" s="119"/>
      <c r="GYC123" s="91"/>
      <c r="GYD123" s="119"/>
      <c r="GYE123" s="91"/>
      <c r="GYF123" s="119"/>
      <c r="GYG123" s="91"/>
      <c r="GYH123" s="119"/>
      <c r="GYI123" s="91"/>
      <c r="GYJ123" s="119"/>
      <c r="GYK123" s="91"/>
      <c r="GYL123" s="119"/>
      <c r="GYM123" s="91"/>
      <c r="GYN123" s="119"/>
      <c r="GYO123" s="91"/>
      <c r="GYP123" s="119"/>
      <c r="GYQ123" s="91"/>
      <c r="GYR123" s="119"/>
      <c r="GYS123" s="91"/>
      <c r="GYT123" s="119"/>
      <c r="GYU123" s="91"/>
      <c r="GYV123" s="119"/>
      <c r="GYW123" s="91"/>
      <c r="GYX123" s="119"/>
      <c r="GYY123" s="91"/>
      <c r="GYZ123" s="119"/>
      <c r="GZA123" s="91"/>
      <c r="GZB123" s="119"/>
      <c r="GZC123" s="91"/>
      <c r="GZD123" s="119"/>
      <c r="GZE123" s="91"/>
      <c r="GZF123" s="119"/>
      <c r="GZG123" s="91"/>
      <c r="GZH123" s="119"/>
      <c r="GZI123" s="91"/>
      <c r="GZJ123" s="119"/>
      <c r="GZK123" s="91"/>
      <c r="GZL123" s="119"/>
      <c r="GZM123" s="91"/>
      <c r="GZN123" s="119"/>
      <c r="GZO123" s="91"/>
      <c r="GZP123" s="119"/>
      <c r="GZQ123" s="91"/>
      <c r="GZR123" s="119"/>
      <c r="GZS123" s="91"/>
      <c r="GZT123" s="119"/>
      <c r="GZU123" s="91"/>
      <c r="GZV123" s="119"/>
      <c r="GZW123" s="91"/>
      <c r="GZX123" s="119"/>
      <c r="GZY123" s="91"/>
      <c r="GZZ123" s="119"/>
      <c r="HAA123" s="91"/>
      <c r="HAB123" s="119"/>
      <c r="HAC123" s="91"/>
      <c r="HAD123" s="119"/>
      <c r="HAE123" s="91"/>
      <c r="HAF123" s="119"/>
      <c r="HAG123" s="91"/>
      <c r="HAH123" s="119"/>
      <c r="HAI123" s="91"/>
      <c r="HAJ123" s="119"/>
      <c r="HAK123" s="91"/>
      <c r="HAL123" s="119"/>
      <c r="HAM123" s="91"/>
      <c r="HAN123" s="119"/>
      <c r="HAO123" s="91"/>
      <c r="HAP123" s="119"/>
      <c r="HAQ123" s="91"/>
      <c r="HAR123" s="119"/>
      <c r="HAS123" s="91"/>
      <c r="HAT123" s="119"/>
      <c r="HAU123" s="91"/>
      <c r="HAV123" s="119"/>
      <c r="HAW123" s="91"/>
      <c r="HAX123" s="119"/>
      <c r="HAY123" s="91"/>
      <c r="HAZ123" s="119"/>
      <c r="HBA123" s="91"/>
      <c r="HBB123" s="119"/>
      <c r="HBC123" s="91"/>
      <c r="HBD123" s="119"/>
      <c r="HBE123" s="91"/>
      <c r="HBF123" s="119"/>
      <c r="HBG123" s="91"/>
      <c r="HBH123" s="119"/>
      <c r="HBI123" s="91"/>
      <c r="HBJ123" s="119"/>
      <c r="HBK123" s="91"/>
      <c r="HBL123" s="119"/>
      <c r="HBM123" s="91"/>
      <c r="HBN123" s="119"/>
      <c r="HBO123" s="91"/>
      <c r="HBP123" s="119"/>
      <c r="HBQ123" s="91"/>
      <c r="HBR123" s="119"/>
      <c r="HBS123" s="91"/>
      <c r="HBT123" s="119"/>
      <c r="HBU123" s="91"/>
      <c r="HBV123" s="119"/>
      <c r="HBW123" s="91"/>
      <c r="HBX123" s="119"/>
      <c r="HBY123" s="91"/>
      <c r="HBZ123" s="119"/>
      <c r="HCA123" s="91"/>
      <c r="HCB123" s="119"/>
      <c r="HCC123" s="91"/>
      <c r="HCD123" s="119"/>
      <c r="HCE123" s="91"/>
      <c r="HCF123" s="119"/>
      <c r="HCG123" s="91"/>
      <c r="HCH123" s="119"/>
      <c r="HCI123" s="91"/>
      <c r="HCJ123" s="119"/>
      <c r="HCK123" s="91"/>
      <c r="HCL123" s="119"/>
      <c r="HCM123" s="91"/>
      <c r="HCN123" s="119"/>
      <c r="HCO123" s="91"/>
      <c r="HCP123" s="119"/>
      <c r="HCQ123" s="91"/>
      <c r="HCR123" s="119"/>
      <c r="HCS123" s="91"/>
      <c r="HCT123" s="119"/>
      <c r="HCU123" s="91"/>
      <c r="HCV123" s="119"/>
      <c r="HCW123" s="91"/>
      <c r="HCX123" s="119"/>
      <c r="HCY123" s="91"/>
      <c r="HCZ123" s="119"/>
      <c r="HDA123" s="91"/>
      <c r="HDB123" s="119"/>
      <c r="HDC123" s="91"/>
      <c r="HDD123" s="119"/>
      <c r="HDE123" s="91"/>
      <c r="HDF123" s="119"/>
      <c r="HDG123" s="91"/>
      <c r="HDH123" s="119"/>
      <c r="HDI123" s="91"/>
      <c r="HDJ123" s="119"/>
      <c r="HDK123" s="91"/>
      <c r="HDL123" s="119"/>
      <c r="HDM123" s="91"/>
      <c r="HDN123" s="119"/>
      <c r="HDO123" s="91"/>
      <c r="HDP123" s="119"/>
      <c r="HDQ123" s="91"/>
      <c r="HDR123" s="119"/>
      <c r="HDS123" s="91"/>
      <c r="HDT123" s="119"/>
      <c r="HDU123" s="91"/>
      <c r="HDV123" s="119"/>
      <c r="HDW123" s="91"/>
      <c r="HDX123" s="119"/>
      <c r="HDY123" s="91"/>
      <c r="HDZ123" s="119"/>
      <c r="HEA123" s="91"/>
      <c r="HEB123" s="119"/>
      <c r="HEC123" s="91"/>
      <c r="HED123" s="119"/>
      <c r="HEE123" s="91"/>
      <c r="HEF123" s="119"/>
      <c r="HEG123" s="91"/>
      <c r="HEH123" s="119"/>
      <c r="HEI123" s="91"/>
      <c r="HEJ123" s="119"/>
      <c r="HEK123" s="91"/>
      <c r="HEL123" s="119"/>
      <c r="HEM123" s="91"/>
      <c r="HEN123" s="119"/>
      <c r="HEO123" s="91"/>
      <c r="HEP123" s="119"/>
      <c r="HEQ123" s="91"/>
      <c r="HER123" s="119"/>
      <c r="HES123" s="91"/>
      <c r="HET123" s="119"/>
      <c r="HEU123" s="91"/>
      <c r="HEV123" s="119"/>
      <c r="HEW123" s="91"/>
      <c r="HEX123" s="119"/>
      <c r="HEY123" s="91"/>
      <c r="HEZ123" s="119"/>
      <c r="HFA123" s="91"/>
      <c r="HFB123" s="119"/>
      <c r="HFC123" s="91"/>
      <c r="HFD123" s="119"/>
      <c r="HFE123" s="91"/>
      <c r="HFF123" s="119"/>
      <c r="HFG123" s="91"/>
      <c r="HFH123" s="119"/>
      <c r="HFI123" s="91"/>
      <c r="HFJ123" s="119"/>
      <c r="HFK123" s="91"/>
      <c r="HFL123" s="119"/>
      <c r="HFM123" s="91"/>
      <c r="HFN123" s="119"/>
      <c r="HFO123" s="91"/>
      <c r="HFP123" s="119"/>
      <c r="HFQ123" s="91"/>
      <c r="HFR123" s="119"/>
      <c r="HFS123" s="91"/>
      <c r="HFT123" s="119"/>
      <c r="HFU123" s="91"/>
      <c r="HFV123" s="119"/>
      <c r="HFW123" s="91"/>
      <c r="HFX123" s="119"/>
      <c r="HFY123" s="91"/>
      <c r="HFZ123" s="119"/>
      <c r="HGA123" s="91"/>
      <c r="HGB123" s="119"/>
      <c r="HGC123" s="91"/>
      <c r="HGD123" s="119"/>
      <c r="HGE123" s="91"/>
      <c r="HGF123" s="119"/>
      <c r="HGG123" s="91"/>
      <c r="HGH123" s="119"/>
      <c r="HGI123" s="91"/>
      <c r="HGJ123" s="119"/>
      <c r="HGK123" s="91"/>
      <c r="HGL123" s="119"/>
      <c r="HGM123" s="91"/>
      <c r="HGN123" s="119"/>
      <c r="HGO123" s="91"/>
      <c r="HGP123" s="119"/>
      <c r="HGQ123" s="91"/>
      <c r="HGR123" s="119"/>
      <c r="HGS123" s="91"/>
      <c r="HGT123" s="119"/>
      <c r="HGU123" s="91"/>
      <c r="HGV123" s="119"/>
      <c r="HGW123" s="91"/>
      <c r="HGX123" s="119"/>
      <c r="HGY123" s="91"/>
      <c r="HGZ123" s="119"/>
      <c r="HHA123" s="91"/>
      <c r="HHB123" s="119"/>
      <c r="HHC123" s="91"/>
      <c r="HHD123" s="119"/>
      <c r="HHE123" s="91"/>
      <c r="HHF123" s="119"/>
      <c r="HHG123" s="91"/>
      <c r="HHH123" s="119"/>
      <c r="HHI123" s="91"/>
      <c r="HHJ123" s="119"/>
      <c r="HHK123" s="91"/>
      <c r="HHL123" s="119"/>
      <c r="HHM123" s="91"/>
      <c r="HHN123" s="119"/>
      <c r="HHO123" s="91"/>
      <c r="HHP123" s="119"/>
      <c r="HHQ123" s="91"/>
      <c r="HHR123" s="119"/>
      <c r="HHS123" s="91"/>
      <c r="HHT123" s="119"/>
      <c r="HHU123" s="91"/>
      <c r="HHV123" s="119"/>
      <c r="HHW123" s="91"/>
      <c r="HHX123" s="119"/>
      <c r="HHY123" s="91"/>
      <c r="HHZ123" s="119"/>
      <c r="HIA123" s="91"/>
      <c r="HIB123" s="119"/>
      <c r="HIC123" s="91"/>
      <c r="HID123" s="119"/>
      <c r="HIE123" s="91"/>
      <c r="HIF123" s="119"/>
      <c r="HIG123" s="91"/>
      <c r="HIH123" s="119"/>
      <c r="HII123" s="91"/>
      <c r="HIJ123" s="119"/>
      <c r="HIK123" s="91"/>
      <c r="HIL123" s="119"/>
      <c r="HIM123" s="91"/>
      <c r="HIN123" s="119"/>
      <c r="HIO123" s="91"/>
      <c r="HIP123" s="119"/>
      <c r="HIQ123" s="91"/>
      <c r="HIR123" s="119"/>
      <c r="HIS123" s="91"/>
      <c r="HIT123" s="119"/>
      <c r="HIU123" s="91"/>
      <c r="HIV123" s="119"/>
      <c r="HIW123" s="91"/>
      <c r="HIX123" s="119"/>
      <c r="HIY123" s="91"/>
      <c r="HIZ123" s="119"/>
      <c r="HJA123" s="91"/>
      <c r="HJB123" s="119"/>
      <c r="HJC123" s="91"/>
      <c r="HJD123" s="119"/>
      <c r="HJE123" s="91"/>
      <c r="HJF123" s="119"/>
      <c r="HJG123" s="91"/>
      <c r="HJH123" s="119"/>
      <c r="HJI123" s="91"/>
      <c r="HJJ123" s="119"/>
      <c r="HJK123" s="91"/>
      <c r="HJL123" s="119"/>
      <c r="HJM123" s="91"/>
      <c r="HJN123" s="119"/>
      <c r="HJO123" s="91"/>
      <c r="HJP123" s="119"/>
      <c r="HJQ123" s="91"/>
      <c r="HJR123" s="119"/>
      <c r="HJS123" s="91"/>
      <c r="HJT123" s="119"/>
      <c r="HJU123" s="91"/>
      <c r="HJV123" s="119"/>
      <c r="HJW123" s="91"/>
      <c r="HJX123" s="119"/>
      <c r="HJY123" s="91"/>
      <c r="HJZ123" s="119"/>
      <c r="HKA123" s="91"/>
      <c r="HKB123" s="119"/>
      <c r="HKC123" s="91"/>
      <c r="HKD123" s="119"/>
      <c r="HKE123" s="91"/>
      <c r="HKF123" s="119"/>
      <c r="HKG123" s="91"/>
      <c r="HKH123" s="119"/>
      <c r="HKI123" s="91"/>
      <c r="HKJ123" s="119"/>
      <c r="HKK123" s="91"/>
      <c r="HKL123" s="119"/>
      <c r="HKM123" s="91"/>
      <c r="HKN123" s="119"/>
      <c r="HKO123" s="91"/>
      <c r="HKP123" s="119"/>
      <c r="HKQ123" s="91"/>
      <c r="HKR123" s="119"/>
      <c r="HKS123" s="91"/>
      <c r="HKT123" s="119"/>
      <c r="HKU123" s="91"/>
      <c r="HKV123" s="119"/>
      <c r="HKW123" s="91"/>
      <c r="HKX123" s="119"/>
      <c r="HKY123" s="91"/>
      <c r="HKZ123" s="119"/>
      <c r="HLA123" s="91"/>
      <c r="HLB123" s="119"/>
      <c r="HLC123" s="91"/>
      <c r="HLD123" s="119"/>
      <c r="HLE123" s="91"/>
      <c r="HLF123" s="119"/>
      <c r="HLG123" s="91"/>
      <c r="HLH123" s="119"/>
      <c r="HLI123" s="91"/>
      <c r="HLJ123" s="119"/>
      <c r="HLK123" s="91"/>
      <c r="HLL123" s="119"/>
      <c r="HLM123" s="91"/>
      <c r="HLN123" s="119"/>
      <c r="HLO123" s="91"/>
      <c r="HLP123" s="119"/>
      <c r="HLQ123" s="91"/>
      <c r="HLR123" s="119"/>
      <c r="HLS123" s="91"/>
      <c r="HLT123" s="119"/>
      <c r="HLU123" s="91"/>
      <c r="HLV123" s="119"/>
      <c r="HLW123" s="91"/>
      <c r="HLX123" s="119"/>
      <c r="HLY123" s="91"/>
      <c r="HLZ123" s="119"/>
      <c r="HMA123" s="91"/>
      <c r="HMB123" s="119"/>
      <c r="HMC123" s="91"/>
      <c r="HMD123" s="119"/>
      <c r="HME123" s="91"/>
      <c r="HMF123" s="119"/>
      <c r="HMG123" s="91"/>
      <c r="HMH123" s="119"/>
      <c r="HMI123" s="91"/>
      <c r="HMJ123" s="119"/>
      <c r="HMK123" s="91"/>
      <c r="HML123" s="119"/>
      <c r="HMM123" s="91"/>
      <c r="HMN123" s="119"/>
      <c r="HMO123" s="91"/>
      <c r="HMP123" s="119"/>
      <c r="HMQ123" s="91"/>
      <c r="HMR123" s="119"/>
      <c r="HMS123" s="91"/>
      <c r="HMT123" s="119"/>
      <c r="HMU123" s="91"/>
      <c r="HMV123" s="119"/>
      <c r="HMW123" s="91"/>
      <c r="HMX123" s="119"/>
      <c r="HMY123" s="91"/>
      <c r="HMZ123" s="119"/>
      <c r="HNA123" s="91"/>
      <c r="HNB123" s="119"/>
      <c r="HNC123" s="91"/>
      <c r="HND123" s="119"/>
      <c r="HNE123" s="91"/>
      <c r="HNF123" s="119"/>
      <c r="HNG123" s="91"/>
      <c r="HNH123" s="119"/>
      <c r="HNI123" s="91"/>
      <c r="HNJ123" s="119"/>
      <c r="HNK123" s="91"/>
      <c r="HNL123" s="119"/>
      <c r="HNM123" s="91"/>
      <c r="HNN123" s="119"/>
      <c r="HNO123" s="91"/>
      <c r="HNP123" s="119"/>
      <c r="HNQ123" s="91"/>
      <c r="HNR123" s="119"/>
      <c r="HNS123" s="91"/>
      <c r="HNT123" s="119"/>
      <c r="HNU123" s="91"/>
      <c r="HNV123" s="119"/>
      <c r="HNW123" s="91"/>
      <c r="HNX123" s="119"/>
      <c r="HNY123" s="91"/>
      <c r="HNZ123" s="119"/>
      <c r="HOA123" s="91"/>
      <c r="HOB123" s="119"/>
      <c r="HOC123" s="91"/>
      <c r="HOD123" s="119"/>
      <c r="HOE123" s="91"/>
      <c r="HOF123" s="119"/>
      <c r="HOG123" s="91"/>
      <c r="HOH123" s="119"/>
      <c r="HOI123" s="91"/>
      <c r="HOJ123" s="119"/>
      <c r="HOK123" s="91"/>
      <c r="HOL123" s="119"/>
      <c r="HOM123" s="91"/>
      <c r="HON123" s="119"/>
      <c r="HOO123" s="91"/>
      <c r="HOP123" s="119"/>
      <c r="HOQ123" s="91"/>
      <c r="HOR123" s="119"/>
      <c r="HOS123" s="91"/>
      <c r="HOT123" s="119"/>
      <c r="HOU123" s="91"/>
      <c r="HOV123" s="119"/>
      <c r="HOW123" s="91"/>
      <c r="HOX123" s="119"/>
      <c r="HOY123" s="91"/>
      <c r="HOZ123" s="119"/>
      <c r="HPA123" s="91"/>
      <c r="HPB123" s="119"/>
      <c r="HPC123" s="91"/>
      <c r="HPD123" s="119"/>
      <c r="HPE123" s="91"/>
      <c r="HPF123" s="119"/>
      <c r="HPG123" s="91"/>
      <c r="HPH123" s="119"/>
      <c r="HPI123" s="91"/>
      <c r="HPJ123" s="119"/>
      <c r="HPK123" s="91"/>
      <c r="HPL123" s="119"/>
      <c r="HPM123" s="91"/>
      <c r="HPN123" s="119"/>
      <c r="HPO123" s="91"/>
      <c r="HPP123" s="119"/>
      <c r="HPQ123" s="91"/>
      <c r="HPR123" s="119"/>
      <c r="HPS123" s="91"/>
      <c r="HPT123" s="119"/>
      <c r="HPU123" s="91"/>
      <c r="HPV123" s="119"/>
      <c r="HPW123" s="91"/>
      <c r="HPX123" s="119"/>
      <c r="HPY123" s="91"/>
      <c r="HPZ123" s="119"/>
      <c r="HQA123" s="91"/>
      <c r="HQB123" s="119"/>
      <c r="HQC123" s="91"/>
      <c r="HQD123" s="119"/>
      <c r="HQE123" s="91"/>
      <c r="HQF123" s="119"/>
      <c r="HQG123" s="91"/>
      <c r="HQH123" s="119"/>
      <c r="HQI123" s="91"/>
      <c r="HQJ123" s="119"/>
      <c r="HQK123" s="91"/>
      <c r="HQL123" s="119"/>
      <c r="HQM123" s="91"/>
      <c r="HQN123" s="119"/>
      <c r="HQO123" s="91"/>
      <c r="HQP123" s="119"/>
      <c r="HQQ123" s="91"/>
      <c r="HQR123" s="119"/>
      <c r="HQS123" s="91"/>
      <c r="HQT123" s="119"/>
      <c r="HQU123" s="91"/>
      <c r="HQV123" s="119"/>
      <c r="HQW123" s="91"/>
      <c r="HQX123" s="119"/>
      <c r="HQY123" s="91"/>
      <c r="HQZ123" s="119"/>
      <c r="HRA123" s="91"/>
      <c r="HRB123" s="119"/>
      <c r="HRC123" s="91"/>
      <c r="HRD123" s="119"/>
      <c r="HRE123" s="91"/>
      <c r="HRF123" s="119"/>
      <c r="HRG123" s="91"/>
      <c r="HRH123" s="119"/>
      <c r="HRI123" s="91"/>
      <c r="HRJ123" s="119"/>
      <c r="HRK123" s="91"/>
      <c r="HRL123" s="119"/>
      <c r="HRM123" s="91"/>
      <c r="HRN123" s="119"/>
      <c r="HRO123" s="91"/>
      <c r="HRP123" s="119"/>
      <c r="HRQ123" s="91"/>
      <c r="HRR123" s="119"/>
      <c r="HRS123" s="91"/>
      <c r="HRT123" s="119"/>
      <c r="HRU123" s="91"/>
      <c r="HRV123" s="119"/>
      <c r="HRW123" s="91"/>
      <c r="HRX123" s="119"/>
      <c r="HRY123" s="91"/>
      <c r="HRZ123" s="119"/>
      <c r="HSA123" s="91"/>
      <c r="HSB123" s="119"/>
      <c r="HSC123" s="91"/>
      <c r="HSD123" s="119"/>
      <c r="HSE123" s="91"/>
      <c r="HSF123" s="119"/>
      <c r="HSG123" s="91"/>
      <c r="HSH123" s="119"/>
      <c r="HSI123" s="91"/>
      <c r="HSJ123" s="119"/>
      <c r="HSK123" s="91"/>
      <c r="HSL123" s="119"/>
      <c r="HSM123" s="91"/>
      <c r="HSN123" s="119"/>
      <c r="HSO123" s="91"/>
      <c r="HSP123" s="119"/>
      <c r="HSQ123" s="91"/>
      <c r="HSR123" s="119"/>
      <c r="HSS123" s="91"/>
      <c r="HST123" s="119"/>
      <c r="HSU123" s="91"/>
      <c r="HSV123" s="119"/>
      <c r="HSW123" s="91"/>
      <c r="HSX123" s="119"/>
      <c r="HSY123" s="91"/>
      <c r="HSZ123" s="119"/>
      <c r="HTA123" s="91"/>
      <c r="HTB123" s="119"/>
      <c r="HTC123" s="91"/>
      <c r="HTD123" s="119"/>
      <c r="HTE123" s="91"/>
      <c r="HTF123" s="119"/>
      <c r="HTG123" s="91"/>
      <c r="HTH123" s="119"/>
      <c r="HTI123" s="91"/>
      <c r="HTJ123" s="119"/>
      <c r="HTK123" s="91"/>
      <c r="HTL123" s="119"/>
      <c r="HTM123" s="91"/>
      <c r="HTN123" s="119"/>
      <c r="HTO123" s="91"/>
      <c r="HTP123" s="119"/>
      <c r="HTQ123" s="91"/>
      <c r="HTR123" s="119"/>
      <c r="HTS123" s="91"/>
      <c r="HTT123" s="119"/>
      <c r="HTU123" s="91"/>
      <c r="HTV123" s="119"/>
      <c r="HTW123" s="91"/>
      <c r="HTX123" s="119"/>
      <c r="HTY123" s="91"/>
      <c r="HTZ123" s="119"/>
      <c r="HUA123" s="91"/>
      <c r="HUB123" s="119"/>
      <c r="HUC123" s="91"/>
      <c r="HUD123" s="119"/>
      <c r="HUE123" s="91"/>
      <c r="HUF123" s="119"/>
      <c r="HUG123" s="91"/>
      <c r="HUH123" s="119"/>
      <c r="HUI123" s="91"/>
      <c r="HUJ123" s="119"/>
      <c r="HUK123" s="91"/>
      <c r="HUL123" s="119"/>
      <c r="HUM123" s="91"/>
      <c r="HUN123" s="119"/>
      <c r="HUO123" s="91"/>
      <c r="HUP123" s="119"/>
      <c r="HUQ123" s="91"/>
      <c r="HUR123" s="119"/>
      <c r="HUS123" s="91"/>
      <c r="HUT123" s="119"/>
      <c r="HUU123" s="91"/>
      <c r="HUV123" s="119"/>
      <c r="HUW123" s="91"/>
      <c r="HUX123" s="119"/>
      <c r="HUY123" s="91"/>
      <c r="HUZ123" s="119"/>
      <c r="HVA123" s="91"/>
      <c r="HVB123" s="119"/>
      <c r="HVC123" s="91"/>
      <c r="HVD123" s="119"/>
      <c r="HVE123" s="91"/>
      <c r="HVF123" s="119"/>
      <c r="HVG123" s="91"/>
      <c r="HVH123" s="119"/>
      <c r="HVI123" s="91"/>
      <c r="HVJ123" s="119"/>
      <c r="HVK123" s="91"/>
      <c r="HVL123" s="119"/>
      <c r="HVM123" s="91"/>
      <c r="HVN123" s="119"/>
      <c r="HVO123" s="91"/>
      <c r="HVP123" s="119"/>
      <c r="HVQ123" s="91"/>
      <c r="HVR123" s="119"/>
      <c r="HVS123" s="91"/>
      <c r="HVT123" s="119"/>
      <c r="HVU123" s="91"/>
      <c r="HVV123" s="119"/>
      <c r="HVW123" s="91"/>
      <c r="HVX123" s="119"/>
      <c r="HVY123" s="91"/>
      <c r="HVZ123" s="119"/>
      <c r="HWA123" s="91"/>
      <c r="HWB123" s="119"/>
      <c r="HWC123" s="91"/>
      <c r="HWD123" s="119"/>
      <c r="HWE123" s="91"/>
      <c r="HWF123" s="119"/>
      <c r="HWG123" s="91"/>
      <c r="HWH123" s="119"/>
      <c r="HWI123" s="91"/>
      <c r="HWJ123" s="119"/>
      <c r="HWK123" s="91"/>
      <c r="HWL123" s="119"/>
      <c r="HWM123" s="91"/>
      <c r="HWN123" s="119"/>
      <c r="HWO123" s="91"/>
      <c r="HWP123" s="119"/>
      <c r="HWQ123" s="91"/>
      <c r="HWR123" s="119"/>
      <c r="HWS123" s="91"/>
      <c r="HWT123" s="119"/>
      <c r="HWU123" s="91"/>
      <c r="HWV123" s="119"/>
      <c r="HWW123" s="91"/>
      <c r="HWX123" s="119"/>
      <c r="HWY123" s="91"/>
      <c r="HWZ123" s="119"/>
      <c r="HXA123" s="91"/>
      <c r="HXB123" s="119"/>
      <c r="HXC123" s="91"/>
      <c r="HXD123" s="119"/>
      <c r="HXE123" s="91"/>
      <c r="HXF123" s="119"/>
      <c r="HXG123" s="91"/>
      <c r="HXH123" s="119"/>
      <c r="HXI123" s="91"/>
      <c r="HXJ123" s="119"/>
      <c r="HXK123" s="91"/>
      <c r="HXL123" s="119"/>
      <c r="HXM123" s="91"/>
      <c r="HXN123" s="119"/>
      <c r="HXO123" s="91"/>
      <c r="HXP123" s="119"/>
      <c r="HXQ123" s="91"/>
      <c r="HXR123" s="119"/>
      <c r="HXS123" s="91"/>
      <c r="HXT123" s="119"/>
      <c r="HXU123" s="91"/>
      <c r="HXV123" s="119"/>
      <c r="HXW123" s="91"/>
      <c r="HXX123" s="119"/>
      <c r="HXY123" s="91"/>
      <c r="HXZ123" s="119"/>
      <c r="HYA123" s="91"/>
      <c r="HYB123" s="119"/>
      <c r="HYC123" s="91"/>
      <c r="HYD123" s="119"/>
      <c r="HYE123" s="91"/>
      <c r="HYF123" s="119"/>
      <c r="HYG123" s="91"/>
      <c r="HYH123" s="119"/>
      <c r="HYI123" s="91"/>
      <c r="HYJ123" s="119"/>
      <c r="HYK123" s="91"/>
      <c r="HYL123" s="119"/>
      <c r="HYM123" s="91"/>
      <c r="HYN123" s="119"/>
      <c r="HYO123" s="91"/>
      <c r="HYP123" s="119"/>
      <c r="HYQ123" s="91"/>
      <c r="HYR123" s="119"/>
      <c r="HYS123" s="91"/>
      <c r="HYT123" s="119"/>
      <c r="HYU123" s="91"/>
      <c r="HYV123" s="119"/>
      <c r="HYW123" s="91"/>
      <c r="HYX123" s="119"/>
      <c r="HYY123" s="91"/>
      <c r="HYZ123" s="119"/>
      <c r="HZA123" s="91"/>
      <c r="HZB123" s="119"/>
      <c r="HZC123" s="91"/>
      <c r="HZD123" s="119"/>
      <c r="HZE123" s="91"/>
      <c r="HZF123" s="119"/>
      <c r="HZG123" s="91"/>
      <c r="HZH123" s="119"/>
      <c r="HZI123" s="91"/>
      <c r="HZJ123" s="119"/>
      <c r="HZK123" s="91"/>
      <c r="HZL123" s="119"/>
      <c r="HZM123" s="91"/>
      <c r="HZN123" s="119"/>
      <c r="HZO123" s="91"/>
      <c r="HZP123" s="119"/>
      <c r="HZQ123" s="91"/>
      <c r="HZR123" s="119"/>
      <c r="HZS123" s="91"/>
      <c r="HZT123" s="119"/>
      <c r="HZU123" s="91"/>
      <c r="HZV123" s="119"/>
      <c r="HZW123" s="91"/>
      <c r="HZX123" s="119"/>
      <c r="HZY123" s="91"/>
      <c r="HZZ123" s="119"/>
      <c r="IAA123" s="91"/>
      <c r="IAB123" s="119"/>
      <c r="IAC123" s="91"/>
      <c r="IAD123" s="119"/>
      <c r="IAE123" s="91"/>
      <c r="IAF123" s="119"/>
      <c r="IAG123" s="91"/>
      <c r="IAH123" s="119"/>
      <c r="IAI123" s="91"/>
      <c r="IAJ123" s="119"/>
      <c r="IAK123" s="91"/>
      <c r="IAL123" s="119"/>
      <c r="IAM123" s="91"/>
      <c r="IAN123" s="119"/>
      <c r="IAO123" s="91"/>
      <c r="IAP123" s="119"/>
      <c r="IAQ123" s="91"/>
      <c r="IAR123" s="119"/>
      <c r="IAS123" s="91"/>
      <c r="IAT123" s="119"/>
      <c r="IAU123" s="91"/>
      <c r="IAV123" s="119"/>
      <c r="IAW123" s="91"/>
      <c r="IAX123" s="119"/>
      <c r="IAY123" s="91"/>
      <c r="IAZ123" s="119"/>
      <c r="IBA123" s="91"/>
      <c r="IBB123" s="119"/>
      <c r="IBC123" s="91"/>
      <c r="IBD123" s="119"/>
      <c r="IBE123" s="91"/>
      <c r="IBF123" s="119"/>
      <c r="IBG123" s="91"/>
      <c r="IBH123" s="119"/>
      <c r="IBI123" s="91"/>
      <c r="IBJ123" s="119"/>
      <c r="IBK123" s="91"/>
      <c r="IBL123" s="119"/>
      <c r="IBM123" s="91"/>
      <c r="IBN123" s="119"/>
      <c r="IBO123" s="91"/>
      <c r="IBP123" s="119"/>
      <c r="IBQ123" s="91"/>
      <c r="IBR123" s="119"/>
      <c r="IBS123" s="91"/>
      <c r="IBT123" s="119"/>
      <c r="IBU123" s="91"/>
      <c r="IBV123" s="119"/>
      <c r="IBW123" s="91"/>
      <c r="IBX123" s="119"/>
      <c r="IBY123" s="91"/>
      <c r="IBZ123" s="119"/>
      <c r="ICA123" s="91"/>
      <c r="ICB123" s="119"/>
      <c r="ICC123" s="91"/>
      <c r="ICD123" s="119"/>
      <c r="ICE123" s="91"/>
      <c r="ICF123" s="119"/>
      <c r="ICG123" s="91"/>
      <c r="ICH123" s="119"/>
      <c r="ICI123" s="91"/>
      <c r="ICJ123" s="119"/>
      <c r="ICK123" s="91"/>
      <c r="ICL123" s="119"/>
      <c r="ICM123" s="91"/>
      <c r="ICN123" s="119"/>
      <c r="ICO123" s="91"/>
      <c r="ICP123" s="119"/>
      <c r="ICQ123" s="91"/>
      <c r="ICR123" s="119"/>
      <c r="ICS123" s="91"/>
      <c r="ICT123" s="119"/>
      <c r="ICU123" s="91"/>
      <c r="ICV123" s="119"/>
      <c r="ICW123" s="91"/>
      <c r="ICX123" s="119"/>
      <c r="ICY123" s="91"/>
      <c r="ICZ123" s="119"/>
      <c r="IDA123" s="91"/>
      <c r="IDB123" s="119"/>
      <c r="IDC123" s="91"/>
      <c r="IDD123" s="119"/>
      <c r="IDE123" s="91"/>
      <c r="IDF123" s="119"/>
      <c r="IDG123" s="91"/>
      <c r="IDH123" s="119"/>
      <c r="IDI123" s="91"/>
      <c r="IDJ123" s="119"/>
      <c r="IDK123" s="91"/>
      <c r="IDL123" s="119"/>
      <c r="IDM123" s="91"/>
      <c r="IDN123" s="119"/>
      <c r="IDO123" s="91"/>
      <c r="IDP123" s="119"/>
      <c r="IDQ123" s="91"/>
      <c r="IDR123" s="119"/>
      <c r="IDS123" s="91"/>
      <c r="IDT123" s="119"/>
      <c r="IDU123" s="91"/>
      <c r="IDV123" s="119"/>
      <c r="IDW123" s="91"/>
      <c r="IDX123" s="119"/>
      <c r="IDY123" s="91"/>
      <c r="IDZ123" s="119"/>
      <c r="IEA123" s="91"/>
      <c r="IEB123" s="119"/>
      <c r="IEC123" s="91"/>
      <c r="IED123" s="119"/>
      <c r="IEE123" s="91"/>
      <c r="IEF123" s="119"/>
      <c r="IEG123" s="91"/>
      <c r="IEH123" s="119"/>
      <c r="IEI123" s="91"/>
      <c r="IEJ123" s="119"/>
      <c r="IEK123" s="91"/>
      <c r="IEL123" s="119"/>
      <c r="IEM123" s="91"/>
      <c r="IEN123" s="119"/>
      <c r="IEO123" s="91"/>
      <c r="IEP123" s="119"/>
      <c r="IEQ123" s="91"/>
      <c r="IER123" s="119"/>
      <c r="IES123" s="91"/>
      <c r="IET123" s="119"/>
      <c r="IEU123" s="91"/>
      <c r="IEV123" s="119"/>
      <c r="IEW123" s="91"/>
      <c r="IEX123" s="119"/>
      <c r="IEY123" s="91"/>
      <c r="IEZ123" s="119"/>
      <c r="IFA123" s="91"/>
      <c r="IFB123" s="119"/>
      <c r="IFC123" s="91"/>
      <c r="IFD123" s="119"/>
      <c r="IFE123" s="91"/>
      <c r="IFF123" s="119"/>
      <c r="IFG123" s="91"/>
      <c r="IFH123" s="119"/>
      <c r="IFI123" s="91"/>
      <c r="IFJ123" s="119"/>
      <c r="IFK123" s="91"/>
      <c r="IFL123" s="119"/>
      <c r="IFM123" s="91"/>
      <c r="IFN123" s="119"/>
      <c r="IFO123" s="91"/>
      <c r="IFP123" s="119"/>
      <c r="IFQ123" s="91"/>
      <c r="IFR123" s="119"/>
      <c r="IFS123" s="91"/>
      <c r="IFT123" s="119"/>
      <c r="IFU123" s="91"/>
      <c r="IFV123" s="119"/>
      <c r="IFW123" s="91"/>
      <c r="IFX123" s="119"/>
      <c r="IFY123" s="91"/>
      <c r="IFZ123" s="119"/>
      <c r="IGA123" s="91"/>
      <c r="IGB123" s="119"/>
      <c r="IGC123" s="91"/>
      <c r="IGD123" s="119"/>
      <c r="IGE123" s="91"/>
      <c r="IGF123" s="119"/>
      <c r="IGG123" s="91"/>
      <c r="IGH123" s="119"/>
      <c r="IGI123" s="91"/>
      <c r="IGJ123" s="119"/>
      <c r="IGK123" s="91"/>
      <c r="IGL123" s="119"/>
      <c r="IGM123" s="91"/>
      <c r="IGN123" s="119"/>
      <c r="IGO123" s="91"/>
      <c r="IGP123" s="119"/>
      <c r="IGQ123" s="91"/>
      <c r="IGR123" s="119"/>
      <c r="IGS123" s="91"/>
      <c r="IGT123" s="119"/>
      <c r="IGU123" s="91"/>
      <c r="IGV123" s="119"/>
      <c r="IGW123" s="91"/>
      <c r="IGX123" s="119"/>
      <c r="IGY123" s="91"/>
      <c r="IGZ123" s="119"/>
      <c r="IHA123" s="91"/>
      <c r="IHB123" s="119"/>
      <c r="IHC123" s="91"/>
      <c r="IHD123" s="119"/>
      <c r="IHE123" s="91"/>
      <c r="IHF123" s="119"/>
      <c r="IHG123" s="91"/>
      <c r="IHH123" s="119"/>
      <c r="IHI123" s="91"/>
      <c r="IHJ123" s="119"/>
      <c r="IHK123" s="91"/>
      <c r="IHL123" s="119"/>
      <c r="IHM123" s="91"/>
      <c r="IHN123" s="119"/>
      <c r="IHO123" s="91"/>
      <c r="IHP123" s="119"/>
      <c r="IHQ123" s="91"/>
      <c r="IHR123" s="119"/>
      <c r="IHS123" s="91"/>
      <c r="IHT123" s="119"/>
      <c r="IHU123" s="91"/>
      <c r="IHV123" s="119"/>
      <c r="IHW123" s="91"/>
      <c r="IHX123" s="119"/>
      <c r="IHY123" s="91"/>
      <c r="IHZ123" s="119"/>
      <c r="IIA123" s="91"/>
      <c r="IIB123" s="119"/>
      <c r="IIC123" s="91"/>
      <c r="IID123" s="119"/>
      <c r="IIE123" s="91"/>
      <c r="IIF123" s="119"/>
      <c r="IIG123" s="91"/>
      <c r="IIH123" s="119"/>
      <c r="III123" s="91"/>
      <c r="IIJ123" s="119"/>
      <c r="IIK123" s="91"/>
      <c r="IIL123" s="119"/>
      <c r="IIM123" s="91"/>
      <c r="IIN123" s="119"/>
      <c r="IIO123" s="91"/>
      <c r="IIP123" s="119"/>
      <c r="IIQ123" s="91"/>
      <c r="IIR123" s="119"/>
      <c r="IIS123" s="91"/>
      <c r="IIT123" s="119"/>
      <c r="IIU123" s="91"/>
      <c r="IIV123" s="119"/>
      <c r="IIW123" s="91"/>
      <c r="IIX123" s="119"/>
      <c r="IIY123" s="91"/>
      <c r="IIZ123" s="119"/>
      <c r="IJA123" s="91"/>
      <c r="IJB123" s="119"/>
      <c r="IJC123" s="91"/>
      <c r="IJD123" s="119"/>
      <c r="IJE123" s="91"/>
      <c r="IJF123" s="119"/>
      <c r="IJG123" s="91"/>
      <c r="IJH123" s="119"/>
      <c r="IJI123" s="91"/>
      <c r="IJJ123" s="119"/>
      <c r="IJK123" s="91"/>
      <c r="IJL123" s="119"/>
      <c r="IJM123" s="91"/>
      <c r="IJN123" s="119"/>
      <c r="IJO123" s="91"/>
      <c r="IJP123" s="119"/>
      <c r="IJQ123" s="91"/>
      <c r="IJR123" s="119"/>
      <c r="IJS123" s="91"/>
      <c r="IJT123" s="119"/>
      <c r="IJU123" s="91"/>
      <c r="IJV123" s="119"/>
      <c r="IJW123" s="91"/>
      <c r="IJX123" s="119"/>
      <c r="IJY123" s="91"/>
      <c r="IJZ123" s="119"/>
      <c r="IKA123" s="91"/>
      <c r="IKB123" s="119"/>
      <c r="IKC123" s="91"/>
      <c r="IKD123" s="119"/>
      <c r="IKE123" s="91"/>
      <c r="IKF123" s="119"/>
      <c r="IKG123" s="91"/>
      <c r="IKH123" s="119"/>
      <c r="IKI123" s="91"/>
      <c r="IKJ123" s="119"/>
      <c r="IKK123" s="91"/>
      <c r="IKL123" s="119"/>
      <c r="IKM123" s="91"/>
      <c r="IKN123" s="119"/>
      <c r="IKO123" s="91"/>
      <c r="IKP123" s="119"/>
      <c r="IKQ123" s="91"/>
      <c r="IKR123" s="119"/>
      <c r="IKS123" s="91"/>
      <c r="IKT123" s="119"/>
      <c r="IKU123" s="91"/>
      <c r="IKV123" s="119"/>
      <c r="IKW123" s="91"/>
      <c r="IKX123" s="119"/>
      <c r="IKY123" s="91"/>
      <c r="IKZ123" s="119"/>
      <c r="ILA123" s="91"/>
      <c r="ILB123" s="119"/>
      <c r="ILC123" s="91"/>
      <c r="ILD123" s="119"/>
      <c r="ILE123" s="91"/>
      <c r="ILF123" s="119"/>
      <c r="ILG123" s="91"/>
      <c r="ILH123" s="119"/>
      <c r="ILI123" s="91"/>
      <c r="ILJ123" s="119"/>
      <c r="ILK123" s="91"/>
      <c r="ILL123" s="119"/>
      <c r="ILM123" s="91"/>
      <c r="ILN123" s="119"/>
      <c r="ILO123" s="91"/>
      <c r="ILP123" s="119"/>
      <c r="ILQ123" s="91"/>
      <c r="ILR123" s="119"/>
      <c r="ILS123" s="91"/>
      <c r="ILT123" s="119"/>
      <c r="ILU123" s="91"/>
      <c r="ILV123" s="119"/>
      <c r="ILW123" s="91"/>
      <c r="ILX123" s="119"/>
      <c r="ILY123" s="91"/>
      <c r="ILZ123" s="119"/>
      <c r="IMA123" s="91"/>
      <c r="IMB123" s="119"/>
      <c r="IMC123" s="91"/>
      <c r="IMD123" s="119"/>
      <c r="IME123" s="91"/>
      <c r="IMF123" s="119"/>
      <c r="IMG123" s="91"/>
      <c r="IMH123" s="119"/>
      <c r="IMI123" s="91"/>
      <c r="IMJ123" s="119"/>
      <c r="IMK123" s="91"/>
      <c r="IML123" s="119"/>
      <c r="IMM123" s="91"/>
      <c r="IMN123" s="119"/>
      <c r="IMO123" s="91"/>
      <c r="IMP123" s="119"/>
      <c r="IMQ123" s="91"/>
      <c r="IMR123" s="119"/>
      <c r="IMS123" s="91"/>
      <c r="IMT123" s="119"/>
      <c r="IMU123" s="91"/>
      <c r="IMV123" s="119"/>
      <c r="IMW123" s="91"/>
      <c r="IMX123" s="119"/>
      <c r="IMY123" s="91"/>
      <c r="IMZ123" s="119"/>
      <c r="INA123" s="91"/>
      <c r="INB123" s="119"/>
      <c r="INC123" s="91"/>
      <c r="IND123" s="119"/>
      <c r="INE123" s="91"/>
      <c r="INF123" s="119"/>
      <c r="ING123" s="91"/>
      <c r="INH123" s="119"/>
      <c r="INI123" s="91"/>
      <c r="INJ123" s="119"/>
      <c r="INK123" s="91"/>
      <c r="INL123" s="119"/>
      <c r="INM123" s="91"/>
      <c r="INN123" s="119"/>
      <c r="INO123" s="91"/>
      <c r="INP123" s="119"/>
      <c r="INQ123" s="91"/>
      <c r="INR123" s="119"/>
      <c r="INS123" s="91"/>
      <c r="INT123" s="119"/>
      <c r="INU123" s="91"/>
      <c r="INV123" s="119"/>
      <c r="INW123" s="91"/>
      <c r="INX123" s="119"/>
      <c r="INY123" s="91"/>
      <c r="INZ123" s="119"/>
      <c r="IOA123" s="91"/>
      <c r="IOB123" s="119"/>
      <c r="IOC123" s="91"/>
      <c r="IOD123" s="119"/>
      <c r="IOE123" s="91"/>
      <c r="IOF123" s="119"/>
      <c r="IOG123" s="91"/>
      <c r="IOH123" s="119"/>
      <c r="IOI123" s="91"/>
      <c r="IOJ123" s="119"/>
      <c r="IOK123" s="91"/>
      <c r="IOL123" s="119"/>
      <c r="IOM123" s="91"/>
      <c r="ION123" s="119"/>
      <c r="IOO123" s="91"/>
      <c r="IOP123" s="119"/>
      <c r="IOQ123" s="91"/>
      <c r="IOR123" s="119"/>
      <c r="IOS123" s="91"/>
      <c r="IOT123" s="119"/>
      <c r="IOU123" s="91"/>
      <c r="IOV123" s="119"/>
      <c r="IOW123" s="91"/>
      <c r="IOX123" s="119"/>
      <c r="IOY123" s="91"/>
      <c r="IOZ123" s="119"/>
      <c r="IPA123" s="91"/>
      <c r="IPB123" s="119"/>
      <c r="IPC123" s="91"/>
      <c r="IPD123" s="119"/>
      <c r="IPE123" s="91"/>
      <c r="IPF123" s="119"/>
      <c r="IPG123" s="91"/>
      <c r="IPH123" s="119"/>
      <c r="IPI123" s="91"/>
      <c r="IPJ123" s="119"/>
      <c r="IPK123" s="91"/>
      <c r="IPL123" s="119"/>
      <c r="IPM123" s="91"/>
      <c r="IPN123" s="119"/>
      <c r="IPO123" s="91"/>
      <c r="IPP123" s="119"/>
      <c r="IPQ123" s="91"/>
      <c r="IPR123" s="119"/>
      <c r="IPS123" s="91"/>
      <c r="IPT123" s="119"/>
      <c r="IPU123" s="91"/>
      <c r="IPV123" s="119"/>
      <c r="IPW123" s="91"/>
      <c r="IPX123" s="119"/>
      <c r="IPY123" s="91"/>
      <c r="IPZ123" s="119"/>
      <c r="IQA123" s="91"/>
      <c r="IQB123" s="119"/>
      <c r="IQC123" s="91"/>
      <c r="IQD123" s="119"/>
      <c r="IQE123" s="91"/>
      <c r="IQF123" s="119"/>
      <c r="IQG123" s="91"/>
      <c r="IQH123" s="119"/>
      <c r="IQI123" s="91"/>
      <c r="IQJ123" s="119"/>
      <c r="IQK123" s="91"/>
      <c r="IQL123" s="119"/>
      <c r="IQM123" s="91"/>
      <c r="IQN123" s="119"/>
      <c r="IQO123" s="91"/>
      <c r="IQP123" s="119"/>
      <c r="IQQ123" s="91"/>
      <c r="IQR123" s="119"/>
      <c r="IQS123" s="91"/>
      <c r="IQT123" s="119"/>
      <c r="IQU123" s="91"/>
      <c r="IQV123" s="119"/>
      <c r="IQW123" s="91"/>
      <c r="IQX123" s="119"/>
      <c r="IQY123" s="91"/>
      <c r="IQZ123" s="119"/>
      <c r="IRA123" s="91"/>
      <c r="IRB123" s="119"/>
      <c r="IRC123" s="91"/>
      <c r="IRD123" s="119"/>
      <c r="IRE123" s="91"/>
      <c r="IRF123" s="119"/>
      <c r="IRG123" s="91"/>
      <c r="IRH123" s="119"/>
      <c r="IRI123" s="91"/>
      <c r="IRJ123" s="119"/>
      <c r="IRK123" s="91"/>
      <c r="IRL123" s="119"/>
      <c r="IRM123" s="91"/>
      <c r="IRN123" s="119"/>
      <c r="IRO123" s="91"/>
      <c r="IRP123" s="119"/>
      <c r="IRQ123" s="91"/>
      <c r="IRR123" s="119"/>
      <c r="IRS123" s="91"/>
      <c r="IRT123" s="119"/>
      <c r="IRU123" s="91"/>
      <c r="IRV123" s="119"/>
      <c r="IRW123" s="91"/>
      <c r="IRX123" s="119"/>
      <c r="IRY123" s="91"/>
      <c r="IRZ123" s="119"/>
      <c r="ISA123" s="91"/>
      <c r="ISB123" s="119"/>
      <c r="ISC123" s="91"/>
      <c r="ISD123" s="119"/>
      <c r="ISE123" s="91"/>
      <c r="ISF123" s="119"/>
      <c r="ISG123" s="91"/>
      <c r="ISH123" s="119"/>
      <c r="ISI123" s="91"/>
      <c r="ISJ123" s="119"/>
      <c r="ISK123" s="91"/>
      <c r="ISL123" s="119"/>
      <c r="ISM123" s="91"/>
      <c r="ISN123" s="119"/>
      <c r="ISO123" s="91"/>
      <c r="ISP123" s="119"/>
      <c r="ISQ123" s="91"/>
      <c r="ISR123" s="119"/>
      <c r="ISS123" s="91"/>
      <c r="IST123" s="119"/>
      <c r="ISU123" s="91"/>
      <c r="ISV123" s="119"/>
      <c r="ISW123" s="91"/>
      <c r="ISX123" s="119"/>
      <c r="ISY123" s="91"/>
      <c r="ISZ123" s="119"/>
      <c r="ITA123" s="91"/>
      <c r="ITB123" s="119"/>
      <c r="ITC123" s="91"/>
      <c r="ITD123" s="119"/>
      <c r="ITE123" s="91"/>
      <c r="ITF123" s="119"/>
      <c r="ITG123" s="91"/>
      <c r="ITH123" s="119"/>
      <c r="ITI123" s="91"/>
      <c r="ITJ123" s="119"/>
      <c r="ITK123" s="91"/>
      <c r="ITL123" s="119"/>
      <c r="ITM123" s="91"/>
      <c r="ITN123" s="119"/>
      <c r="ITO123" s="91"/>
      <c r="ITP123" s="119"/>
      <c r="ITQ123" s="91"/>
      <c r="ITR123" s="119"/>
      <c r="ITS123" s="91"/>
      <c r="ITT123" s="119"/>
      <c r="ITU123" s="91"/>
      <c r="ITV123" s="119"/>
      <c r="ITW123" s="91"/>
      <c r="ITX123" s="119"/>
      <c r="ITY123" s="91"/>
      <c r="ITZ123" s="119"/>
      <c r="IUA123" s="91"/>
      <c r="IUB123" s="119"/>
      <c r="IUC123" s="91"/>
      <c r="IUD123" s="119"/>
      <c r="IUE123" s="91"/>
      <c r="IUF123" s="119"/>
      <c r="IUG123" s="91"/>
      <c r="IUH123" s="119"/>
      <c r="IUI123" s="91"/>
      <c r="IUJ123" s="119"/>
      <c r="IUK123" s="91"/>
      <c r="IUL123" s="119"/>
      <c r="IUM123" s="91"/>
      <c r="IUN123" s="119"/>
      <c r="IUO123" s="91"/>
      <c r="IUP123" s="119"/>
      <c r="IUQ123" s="91"/>
      <c r="IUR123" s="119"/>
      <c r="IUS123" s="91"/>
      <c r="IUT123" s="119"/>
      <c r="IUU123" s="91"/>
      <c r="IUV123" s="119"/>
      <c r="IUW123" s="91"/>
      <c r="IUX123" s="119"/>
      <c r="IUY123" s="91"/>
      <c r="IUZ123" s="119"/>
      <c r="IVA123" s="91"/>
      <c r="IVB123" s="119"/>
      <c r="IVC123" s="91"/>
      <c r="IVD123" s="119"/>
      <c r="IVE123" s="91"/>
      <c r="IVF123" s="119"/>
      <c r="IVG123" s="91"/>
      <c r="IVH123" s="119"/>
      <c r="IVI123" s="91"/>
      <c r="IVJ123" s="119"/>
      <c r="IVK123" s="91"/>
      <c r="IVL123" s="119"/>
      <c r="IVM123" s="91"/>
      <c r="IVN123" s="119"/>
      <c r="IVO123" s="91"/>
      <c r="IVP123" s="119"/>
      <c r="IVQ123" s="91"/>
      <c r="IVR123" s="119"/>
      <c r="IVS123" s="91"/>
      <c r="IVT123" s="119"/>
      <c r="IVU123" s="91"/>
      <c r="IVV123" s="119"/>
      <c r="IVW123" s="91"/>
      <c r="IVX123" s="119"/>
      <c r="IVY123" s="91"/>
      <c r="IVZ123" s="119"/>
      <c r="IWA123" s="91"/>
      <c r="IWB123" s="119"/>
      <c r="IWC123" s="91"/>
      <c r="IWD123" s="119"/>
      <c r="IWE123" s="91"/>
      <c r="IWF123" s="119"/>
      <c r="IWG123" s="91"/>
      <c r="IWH123" s="119"/>
      <c r="IWI123" s="91"/>
      <c r="IWJ123" s="119"/>
      <c r="IWK123" s="91"/>
      <c r="IWL123" s="119"/>
      <c r="IWM123" s="91"/>
      <c r="IWN123" s="119"/>
      <c r="IWO123" s="91"/>
      <c r="IWP123" s="119"/>
      <c r="IWQ123" s="91"/>
      <c r="IWR123" s="119"/>
      <c r="IWS123" s="91"/>
      <c r="IWT123" s="119"/>
      <c r="IWU123" s="91"/>
      <c r="IWV123" s="119"/>
      <c r="IWW123" s="91"/>
      <c r="IWX123" s="119"/>
      <c r="IWY123" s="91"/>
      <c r="IWZ123" s="119"/>
      <c r="IXA123" s="91"/>
      <c r="IXB123" s="119"/>
      <c r="IXC123" s="91"/>
      <c r="IXD123" s="119"/>
      <c r="IXE123" s="91"/>
      <c r="IXF123" s="119"/>
      <c r="IXG123" s="91"/>
      <c r="IXH123" s="119"/>
      <c r="IXI123" s="91"/>
      <c r="IXJ123" s="119"/>
      <c r="IXK123" s="91"/>
      <c r="IXL123" s="119"/>
      <c r="IXM123" s="91"/>
      <c r="IXN123" s="119"/>
      <c r="IXO123" s="91"/>
      <c r="IXP123" s="119"/>
      <c r="IXQ123" s="91"/>
      <c r="IXR123" s="119"/>
      <c r="IXS123" s="91"/>
      <c r="IXT123" s="119"/>
      <c r="IXU123" s="91"/>
      <c r="IXV123" s="119"/>
      <c r="IXW123" s="91"/>
      <c r="IXX123" s="119"/>
      <c r="IXY123" s="91"/>
      <c r="IXZ123" s="119"/>
      <c r="IYA123" s="91"/>
      <c r="IYB123" s="119"/>
      <c r="IYC123" s="91"/>
      <c r="IYD123" s="119"/>
      <c r="IYE123" s="91"/>
      <c r="IYF123" s="119"/>
      <c r="IYG123" s="91"/>
      <c r="IYH123" s="119"/>
      <c r="IYI123" s="91"/>
      <c r="IYJ123" s="119"/>
      <c r="IYK123" s="91"/>
      <c r="IYL123" s="119"/>
      <c r="IYM123" s="91"/>
      <c r="IYN123" s="119"/>
      <c r="IYO123" s="91"/>
      <c r="IYP123" s="119"/>
      <c r="IYQ123" s="91"/>
      <c r="IYR123" s="119"/>
      <c r="IYS123" s="91"/>
      <c r="IYT123" s="119"/>
      <c r="IYU123" s="91"/>
      <c r="IYV123" s="119"/>
      <c r="IYW123" s="91"/>
      <c r="IYX123" s="119"/>
      <c r="IYY123" s="91"/>
      <c r="IYZ123" s="119"/>
      <c r="IZA123" s="91"/>
      <c r="IZB123" s="119"/>
      <c r="IZC123" s="91"/>
      <c r="IZD123" s="119"/>
      <c r="IZE123" s="91"/>
      <c r="IZF123" s="119"/>
      <c r="IZG123" s="91"/>
      <c r="IZH123" s="119"/>
      <c r="IZI123" s="91"/>
      <c r="IZJ123" s="119"/>
      <c r="IZK123" s="91"/>
      <c r="IZL123" s="119"/>
      <c r="IZM123" s="91"/>
      <c r="IZN123" s="119"/>
      <c r="IZO123" s="91"/>
      <c r="IZP123" s="119"/>
      <c r="IZQ123" s="91"/>
      <c r="IZR123" s="119"/>
      <c r="IZS123" s="91"/>
      <c r="IZT123" s="119"/>
      <c r="IZU123" s="91"/>
      <c r="IZV123" s="119"/>
      <c r="IZW123" s="91"/>
      <c r="IZX123" s="119"/>
      <c r="IZY123" s="91"/>
      <c r="IZZ123" s="119"/>
      <c r="JAA123" s="91"/>
      <c r="JAB123" s="119"/>
      <c r="JAC123" s="91"/>
      <c r="JAD123" s="119"/>
      <c r="JAE123" s="91"/>
      <c r="JAF123" s="119"/>
      <c r="JAG123" s="91"/>
      <c r="JAH123" s="119"/>
      <c r="JAI123" s="91"/>
      <c r="JAJ123" s="119"/>
      <c r="JAK123" s="91"/>
      <c r="JAL123" s="119"/>
      <c r="JAM123" s="91"/>
      <c r="JAN123" s="119"/>
      <c r="JAO123" s="91"/>
      <c r="JAP123" s="119"/>
      <c r="JAQ123" s="91"/>
      <c r="JAR123" s="119"/>
      <c r="JAS123" s="91"/>
      <c r="JAT123" s="119"/>
      <c r="JAU123" s="91"/>
      <c r="JAV123" s="119"/>
      <c r="JAW123" s="91"/>
      <c r="JAX123" s="119"/>
      <c r="JAY123" s="91"/>
      <c r="JAZ123" s="119"/>
      <c r="JBA123" s="91"/>
      <c r="JBB123" s="119"/>
      <c r="JBC123" s="91"/>
      <c r="JBD123" s="119"/>
      <c r="JBE123" s="91"/>
      <c r="JBF123" s="119"/>
      <c r="JBG123" s="91"/>
      <c r="JBH123" s="119"/>
      <c r="JBI123" s="91"/>
      <c r="JBJ123" s="119"/>
      <c r="JBK123" s="91"/>
      <c r="JBL123" s="119"/>
      <c r="JBM123" s="91"/>
      <c r="JBN123" s="119"/>
      <c r="JBO123" s="91"/>
      <c r="JBP123" s="119"/>
      <c r="JBQ123" s="91"/>
      <c r="JBR123" s="119"/>
      <c r="JBS123" s="91"/>
      <c r="JBT123" s="119"/>
      <c r="JBU123" s="91"/>
      <c r="JBV123" s="119"/>
      <c r="JBW123" s="91"/>
      <c r="JBX123" s="119"/>
      <c r="JBY123" s="91"/>
      <c r="JBZ123" s="119"/>
      <c r="JCA123" s="91"/>
      <c r="JCB123" s="119"/>
      <c r="JCC123" s="91"/>
      <c r="JCD123" s="119"/>
      <c r="JCE123" s="91"/>
      <c r="JCF123" s="119"/>
      <c r="JCG123" s="91"/>
      <c r="JCH123" s="119"/>
      <c r="JCI123" s="91"/>
      <c r="JCJ123" s="119"/>
      <c r="JCK123" s="91"/>
      <c r="JCL123" s="119"/>
      <c r="JCM123" s="91"/>
      <c r="JCN123" s="119"/>
      <c r="JCO123" s="91"/>
      <c r="JCP123" s="119"/>
      <c r="JCQ123" s="91"/>
      <c r="JCR123" s="119"/>
      <c r="JCS123" s="91"/>
      <c r="JCT123" s="119"/>
      <c r="JCU123" s="91"/>
      <c r="JCV123" s="119"/>
      <c r="JCW123" s="91"/>
      <c r="JCX123" s="119"/>
      <c r="JCY123" s="91"/>
      <c r="JCZ123" s="119"/>
      <c r="JDA123" s="91"/>
      <c r="JDB123" s="119"/>
      <c r="JDC123" s="91"/>
      <c r="JDD123" s="119"/>
      <c r="JDE123" s="91"/>
      <c r="JDF123" s="119"/>
      <c r="JDG123" s="91"/>
      <c r="JDH123" s="119"/>
      <c r="JDI123" s="91"/>
      <c r="JDJ123" s="119"/>
      <c r="JDK123" s="91"/>
      <c r="JDL123" s="119"/>
      <c r="JDM123" s="91"/>
      <c r="JDN123" s="119"/>
      <c r="JDO123" s="91"/>
      <c r="JDP123" s="119"/>
      <c r="JDQ123" s="91"/>
      <c r="JDR123" s="119"/>
      <c r="JDS123" s="91"/>
      <c r="JDT123" s="119"/>
      <c r="JDU123" s="91"/>
      <c r="JDV123" s="119"/>
      <c r="JDW123" s="91"/>
      <c r="JDX123" s="119"/>
      <c r="JDY123" s="91"/>
      <c r="JDZ123" s="119"/>
      <c r="JEA123" s="91"/>
      <c r="JEB123" s="119"/>
      <c r="JEC123" s="91"/>
      <c r="JED123" s="119"/>
      <c r="JEE123" s="91"/>
      <c r="JEF123" s="119"/>
      <c r="JEG123" s="91"/>
      <c r="JEH123" s="119"/>
      <c r="JEI123" s="91"/>
      <c r="JEJ123" s="119"/>
      <c r="JEK123" s="91"/>
      <c r="JEL123" s="119"/>
      <c r="JEM123" s="91"/>
      <c r="JEN123" s="119"/>
      <c r="JEO123" s="91"/>
      <c r="JEP123" s="119"/>
      <c r="JEQ123" s="91"/>
      <c r="JER123" s="119"/>
      <c r="JES123" s="91"/>
      <c r="JET123" s="119"/>
      <c r="JEU123" s="91"/>
      <c r="JEV123" s="119"/>
      <c r="JEW123" s="91"/>
      <c r="JEX123" s="119"/>
      <c r="JEY123" s="91"/>
      <c r="JEZ123" s="119"/>
      <c r="JFA123" s="91"/>
      <c r="JFB123" s="119"/>
      <c r="JFC123" s="91"/>
      <c r="JFD123" s="119"/>
      <c r="JFE123" s="91"/>
      <c r="JFF123" s="119"/>
      <c r="JFG123" s="91"/>
      <c r="JFH123" s="119"/>
      <c r="JFI123" s="91"/>
      <c r="JFJ123" s="119"/>
      <c r="JFK123" s="91"/>
      <c r="JFL123" s="119"/>
      <c r="JFM123" s="91"/>
      <c r="JFN123" s="119"/>
      <c r="JFO123" s="91"/>
      <c r="JFP123" s="119"/>
      <c r="JFQ123" s="91"/>
      <c r="JFR123" s="119"/>
      <c r="JFS123" s="91"/>
      <c r="JFT123" s="119"/>
      <c r="JFU123" s="91"/>
      <c r="JFV123" s="119"/>
      <c r="JFW123" s="91"/>
      <c r="JFX123" s="119"/>
      <c r="JFY123" s="91"/>
      <c r="JFZ123" s="119"/>
      <c r="JGA123" s="91"/>
      <c r="JGB123" s="119"/>
      <c r="JGC123" s="91"/>
      <c r="JGD123" s="119"/>
      <c r="JGE123" s="91"/>
      <c r="JGF123" s="119"/>
      <c r="JGG123" s="91"/>
      <c r="JGH123" s="119"/>
      <c r="JGI123" s="91"/>
      <c r="JGJ123" s="119"/>
      <c r="JGK123" s="91"/>
      <c r="JGL123" s="119"/>
      <c r="JGM123" s="91"/>
      <c r="JGN123" s="119"/>
      <c r="JGO123" s="91"/>
      <c r="JGP123" s="119"/>
      <c r="JGQ123" s="91"/>
      <c r="JGR123" s="119"/>
      <c r="JGS123" s="91"/>
      <c r="JGT123" s="119"/>
      <c r="JGU123" s="91"/>
      <c r="JGV123" s="119"/>
      <c r="JGW123" s="91"/>
      <c r="JGX123" s="119"/>
      <c r="JGY123" s="91"/>
      <c r="JGZ123" s="119"/>
      <c r="JHA123" s="91"/>
      <c r="JHB123" s="119"/>
      <c r="JHC123" s="91"/>
      <c r="JHD123" s="119"/>
      <c r="JHE123" s="91"/>
      <c r="JHF123" s="119"/>
      <c r="JHG123" s="91"/>
      <c r="JHH123" s="119"/>
      <c r="JHI123" s="91"/>
      <c r="JHJ123" s="119"/>
      <c r="JHK123" s="91"/>
      <c r="JHL123" s="119"/>
      <c r="JHM123" s="91"/>
      <c r="JHN123" s="119"/>
      <c r="JHO123" s="91"/>
      <c r="JHP123" s="119"/>
      <c r="JHQ123" s="91"/>
      <c r="JHR123" s="119"/>
      <c r="JHS123" s="91"/>
      <c r="JHT123" s="119"/>
      <c r="JHU123" s="91"/>
      <c r="JHV123" s="119"/>
      <c r="JHW123" s="91"/>
      <c r="JHX123" s="119"/>
      <c r="JHY123" s="91"/>
      <c r="JHZ123" s="119"/>
      <c r="JIA123" s="91"/>
      <c r="JIB123" s="119"/>
      <c r="JIC123" s="91"/>
      <c r="JID123" s="119"/>
      <c r="JIE123" s="91"/>
      <c r="JIF123" s="119"/>
      <c r="JIG123" s="91"/>
      <c r="JIH123" s="119"/>
      <c r="JII123" s="91"/>
      <c r="JIJ123" s="119"/>
      <c r="JIK123" s="91"/>
      <c r="JIL123" s="119"/>
      <c r="JIM123" s="91"/>
      <c r="JIN123" s="119"/>
      <c r="JIO123" s="91"/>
      <c r="JIP123" s="119"/>
      <c r="JIQ123" s="91"/>
      <c r="JIR123" s="119"/>
      <c r="JIS123" s="91"/>
      <c r="JIT123" s="119"/>
      <c r="JIU123" s="91"/>
      <c r="JIV123" s="119"/>
      <c r="JIW123" s="91"/>
      <c r="JIX123" s="119"/>
      <c r="JIY123" s="91"/>
      <c r="JIZ123" s="119"/>
      <c r="JJA123" s="91"/>
      <c r="JJB123" s="119"/>
      <c r="JJC123" s="91"/>
      <c r="JJD123" s="119"/>
      <c r="JJE123" s="91"/>
      <c r="JJF123" s="119"/>
      <c r="JJG123" s="91"/>
      <c r="JJH123" s="119"/>
      <c r="JJI123" s="91"/>
      <c r="JJJ123" s="119"/>
      <c r="JJK123" s="91"/>
      <c r="JJL123" s="119"/>
      <c r="JJM123" s="91"/>
      <c r="JJN123" s="119"/>
      <c r="JJO123" s="91"/>
      <c r="JJP123" s="119"/>
      <c r="JJQ123" s="91"/>
      <c r="JJR123" s="119"/>
      <c r="JJS123" s="91"/>
      <c r="JJT123" s="119"/>
      <c r="JJU123" s="91"/>
      <c r="JJV123" s="119"/>
      <c r="JJW123" s="91"/>
      <c r="JJX123" s="119"/>
      <c r="JJY123" s="91"/>
      <c r="JJZ123" s="119"/>
      <c r="JKA123" s="91"/>
      <c r="JKB123" s="119"/>
      <c r="JKC123" s="91"/>
      <c r="JKD123" s="119"/>
      <c r="JKE123" s="91"/>
      <c r="JKF123" s="119"/>
      <c r="JKG123" s="91"/>
      <c r="JKH123" s="119"/>
      <c r="JKI123" s="91"/>
      <c r="JKJ123" s="119"/>
      <c r="JKK123" s="91"/>
      <c r="JKL123" s="119"/>
      <c r="JKM123" s="91"/>
      <c r="JKN123" s="119"/>
      <c r="JKO123" s="91"/>
      <c r="JKP123" s="119"/>
      <c r="JKQ123" s="91"/>
      <c r="JKR123" s="119"/>
      <c r="JKS123" s="91"/>
      <c r="JKT123" s="119"/>
      <c r="JKU123" s="91"/>
      <c r="JKV123" s="119"/>
      <c r="JKW123" s="91"/>
      <c r="JKX123" s="119"/>
      <c r="JKY123" s="91"/>
      <c r="JKZ123" s="119"/>
      <c r="JLA123" s="91"/>
      <c r="JLB123" s="119"/>
      <c r="JLC123" s="91"/>
      <c r="JLD123" s="119"/>
      <c r="JLE123" s="91"/>
      <c r="JLF123" s="119"/>
      <c r="JLG123" s="91"/>
      <c r="JLH123" s="119"/>
      <c r="JLI123" s="91"/>
      <c r="JLJ123" s="119"/>
      <c r="JLK123" s="91"/>
      <c r="JLL123" s="119"/>
      <c r="JLM123" s="91"/>
      <c r="JLN123" s="119"/>
      <c r="JLO123" s="91"/>
      <c r="JLP123" s="119"/>
      <c r="JLQ123" s="91"/>
      <c r="JLR123" s="119"/>
      <c r="JLS123" s="91"/>
      <c r="JLT123" s="119"/>
      <c r="JLU123" s="91"/>
      <c r="JLV123" s="119"/>
      <c r="JLW123" s="91"/>
      <c r="JLX123" s="119"/>
      <c r="JLY123" s="91"/>
      <c r="JLZ123" s="119"/>
      <c r="JMA123" s="91"/>
      <c r="JMB123" s="119"/>
      <c r="JMC123" s="91"/>
      <c r="JMD123" s="119"/>
      <c r="JME123" s="91"/>
      <c r="JMF123" s="119"/>
      <c r="JMG123" s="91"/>
      <c r="JMH123" s="119"/>
      <c r="JMI123" s="91"/>
      <c r="JMJ123" s="119"/>
      <c r="JMK123" s="91"/>
      <c r="JML123" s="119"/>
      <c r="JMM123" s="91"/>
      <c r="JMN123" s="119"/>
      <c r="JMO123" s="91"/>
      <c r="JMP123" s="119"/>
      <c r="JMQ123" s="91"/>
      <c r="JMR123" s="119"/>
      <c r="JMS123" s="91"/>
      <c r="JMT123" s="119"/>
      <c r="JMU123" s="91"/>
      <c r="JMV123" s="119"/>
      <c r="JMW123" s="91"/>
      <c r="JMX123" s="119"/>
      <c r="JMY123" s="91"/>
      <c r="JMZ123" s="119"/>
      <c r="JNA123" s="91"/>
      <c r="JNB123" s="119"/>
      <c r="JNC123" s="91"/>
      <c r="JND123" s="119"/>
      <c r="JNE123" s="91"/>
      <c r="JNF123" s="119"/>
      <c r="JNG123" s="91"/>
      <c r="JNH123" s="119"/>
      <c r="JNI123" s="91"/>
      <c r="JNJ123" s="119"/>
      <c r="JNK123" s="91"/>
      <c r="JNL123" s="119"/>
      <c r="JNM123" s="91"/>
      <c r="JNN123" s="119"/>
      <c r="JNO123" s="91"/>
      <c r="JNP123" s="119"/>
      <c r="JNQ123" s="91"/>
      <c r="JNR123" s="119"/>
      <c r="JNS123" s="91"/>
      <c r="JNT123" s="119"/>
      <c r="JNU123" s="91"/>
      <c r="JNV123" s="119"/>
      <c r="JNW123" s="91"/>
      <c r="JNX123" s="119"/>
      <c r="JNY123" s="91"/>
      <c r="JNZ123" s="119"/>
      <c r="JOA123" s="91"/>
      <c r="JOB123" s="119"/>
      <c r="JOC123" s="91"/>
      <c r="JOD123" s="119"/>
      <c r="JOE123" s="91"/>
      <c r="JOF123" s="119"/>
      <c r="JOG123" s="91"/>
      <c r="JOH123" s="119"/>
      <c r="JOI123" s="91"/>
      <c r="JOJ123" s="119"/>
      <c r="JOK123" s="91"/>
      <c r="JOL123" s="119"/>
      <c r="JOM123" s="91"/>
      <c r="JON123" s="119"/>
      <c r="JOO123" s="91"/>
      <c r="JOP123" s="119"/>
      <c r="JOQ123" s="91"/>
      <c r="JOR123" s="119"/>
      <c r="JOS123" s="91"/>
      <c r="JOT123" s="119"/>
      <c r="JOU123" s="91"/>
      <c r="JOV123" s="119"/>
      <c r="JOW123" s="91"/>
      <c r="JOX123" s="119"/>
      <c r="JOY123" s="91"/>
      <c r="JOZ123" s="119"/>
      <c r="JPA123" s="91"/>
      <c r="JPB123" s="119"/>
      <c r="JPC123" s="91"/>
      <c r="JPD123" s="119"/>
      <c r="JPE123" s="91"/>
      <c r="JPF123" s="119"/>
      <c r="JPG123" s="91"/>
      <c r="JPH123" s="119"/>
      <c r="JPI123" s="91"/>
      <c r="JPJ123" s="119"/>
      <c r="JPK123" s="91"/>
      <c r="JPL123" s="119"/>
      <c r="JPM123" s="91"/>
      <c r="JPN123" s="119"/>
      <c r="JPO123" s="91"/>
      <c r="JPP123" s="119"/>
      <c r="JPQ123" s="91"/>
      <c r="JPR123" s="119"/>
      <c r="JPS123" s="91"/>
      <c r="JPT123" s="119"/>
      <c r="JPU123" s="91"/>
      <c r="JPV123" s="119"/>
      <c r="JPW123" s="91"/>
      <c r="JPX123" s="119"/>
      <c r="JPY123" s="91"/>
      <c r="JPZ123" s="119"/>
      <c r="JQA123" s="91"/>
      <c r="JQB123" s="119"/>
      <c r="JQC123" s="91"/>
      <c r="JQD123" s="119"/>
      <c r="JQE123" s="91"/>
      <c r="JQF123" s="119"/>
      <c r="JQG123" s="91"/>
      <c r="JQH123" s="119"/>
      <c r="JQI123" s="91"/>
      <c r="JQJ123" s="119"/>
      <c r="JQK123" s="91"/>
      <c r="JQL123" s="119"/>
      <c r="JQM123" s="91"/>
      <c r="JQN123" s="119"/>
      <c r="JQO123" s="91"/>
      <c r="JQP123" s="119"/>
      <c r="JQQ123" s="91"/>
      <c r="JQR123" s="119"/>
      <c r="JQS123" s="91"/>
      <c r="JQT123" s="119"/>
      <c r="JQU123" s="91"/>
      <c r="JQV123" s="119"/>
      <c r="JQW123" s="91"/>
      <c r="JQX123" s="119"/>
      <c r="JQY123" s="91"/>
      <c r="JQZ123" s="119"/>
      <c r="JRA123" s="91"/>
      <c r="JRB123" s="119"/>
      <c r="JRC123" s="91"/>
      <c r="JRD123" s="119"/>
      <c r="JRE123" s="91"/>
      <c r="JRF123" s="119"/>
      <c r="JRG123" s="91"/>
      <c r="JRH123" s="119"/>
      <c r="JRI123" s="91"/>
      <c r="JRJ123" s="119"/>
      <c r="JRK123" s="91"/>
      <c r="JRL123" s="119"/>
      <c r="JRM123" s="91"/>
      <c r="JRN123" s="119"/>
      <c r="JRO123" s="91"/>
      <c r="JRP123" s="119"/>
      <c r="JRQ123" s="91"/>
      <c r="JRR123" s="119"/>
      <c r="JRS123" s="91"/>
      <c r="JRT123" s="119"/>
      <c r="JRU123" s="91"/>
      <c r="JRV123" s="119"/>
      <c r="JRW123" s="91"/>
      <c r="JRX123" s="119"/>
      <c r="JRY123" s="91"/>
      <c r="JRZ123" s="119"/>
      <c r="JSA123" s="91"/>
      <c r="JSB123" s="119"/>
      <c r="JSC123" s="91"/>
      <c r="JSD123" s="119"/>
      <c r="JSE123" s="91"/>
      <c r="JSF123" s="119"/>
      <c r="JSG123" s="91"/>
      <c r="JSH123" s="119"/>
      <c r="JSI123" s="91"/>
      <c r="JSJ123" s="119"/>
      <c r="JSK123" s="91"/>
      <c r="JSL123" s="119"/>
      <c r="JSM123" s="91"/>
      <c r="JSN123" s="119"/>
      <c r="JSO123" s="91"/>
      <c r="JSP123" s="119"/>
      <c r="JSQ123" s="91"/>
      <c r="JSR123" s="119"/>
      <c r="JSS123" s="91"/>
      <c r="JST123" s="119"/>
      <c r="JSU123" s="91"/>
      <c r="JSV123" s="119"/>
      <c r="JSW123" s="91"/>
      <c r="JSX123" s="119"/>
      <c r="JSY123" s="91"/>
      <c r="JSZ123" s="119"/>
      <c r="JTA123" s="91"/>
      <c r="JTB123" s="119"/>
      <c r="JTC123" s="91"/>
      <c r="JTD123" s="119"/>
      <c r="JTE123" s="91"/>
      <c r="JTF123" s="119"/>
      <c r="JTG123" s="91"/>
      <c r="JTH123" s="119"/>
      <c r="JTI123" s="91"/>
      <c r="JTJ123" s="119"/>
      <c r="JTK123" s="91"/>
      <c r="JTL123" s="119"/>
      <c r="JTM123" s="91"/>
      <c r="JTN123" s="119"/>
      <c r="JTO123" s="91"/>
      <c r="JTP123" s="119"/>
      <c r="JTQ123" s="91"/>
      <c r="JTR123" s="119"/>
      <c r="JTS123" s="91"/>
      <c r="JTT123" s="119"/>
      <c r="JTU123" s="91"/>
      <c r="JTV123" s="119"/>
      <c r="JTW123" s="91"/>
      <c r="JTX123" s="119"/>
      <c r="JTY123" s="91"/>
      <c r="JTZ123" s="119"/>
      <c r="JUA123" s="91"/>
      <c r="JUB123" s="119"/>
      <c r="JUC123" s="91"/>
      <c r="JUD123" s="119"/>
      <c r="JUE123" s="91"/>
      <c r="JUF123" s="119"/>
      <c r="JUG123" s="91"/>
      <c r="JUH123" s="119"/>
      <c r="JUI123" s="91"/>
      <c r="JUJ123" s="119"/>
      <c r="JUK123" s="91"/>
      <c r="JUL123" s="119"/>
      <c r="JUM123" s="91"/>
      <c r="JUN123" s="119"/>
      <c r="JUO123" s="91"/>
      <c r="JUP123" s="119"/>
      <c r="JUQ123" s="91"/>
      <c r="JUR123" s="119"/>
      <c r="JUS123" s="91"/>
      <c r="JUT123" s="119"/>
      <c r="JUU123" s="91"/>
      <c r="JUV123" s="119"/>
      <c r="JUW123" s="91"/>
      <c r="JUX123" s="119"/>
      <c r="JUY123" s="91"/>
      <c r="JUZ123" s="119"/>
      <c r="JVA123" s="91"/>
      <c r="JVB123" s="119"/>
      <c r="JVC123" s="91"/>
      <c r="JVD123" s="119"/>
      <c r="JVE123" s="91"/>
      <c r="JVF123" s="119"/>
      <c r="JVG123" s="91"/>
      <c r="JVH123" s="119"/>
      <c r="JVI123" s="91"/>
      <c r="JVJ123" s="119"/>
      <c r="JVK123" s="91"/>
      <c r="JVL123" s="119"/>
      <c r="JVM123" s="91"/>
      <c r="JVN123" s="119"/>
      <c r="JVO123" s="91"/>
      <c r="JVP123" s="119"/>
      <c r="JVQ123" s="91"/>
      <c r="JVR123" s="119"/>
      <c r="JVS123" s="91"/>
      <c r="JVT123" s="119"/>
      <c r="JVU123" s="91"/>
      <c r="JVV123" s="119"/>
      <c r="JVW123" s="91"/>
      <c r="JVX123" s="119"/>
      <c r="JVY123" s="91"/>
      <c r="JVZ123" s="119"/>
      <c r="JWA123" s="91"/>
      <c r="JWB123" s="119"/>
      <c r="JWC123" s="91"/>
      <c r="JWD123" s="119"/>
      <c r="JWE123" s="91"/>
      <c r="JWF123" s="119"/>
      <c r="JWG123" s="91"/>
      <c r="JWH123" s="119"/>
      <c r="JWI123" s="91"/>
      <c r="JWJ123" s="119"/>
      <c r="JWK123" s="91"/>
      <c r="JWL123" s="119"/>
      <c r="JWM123" s="91"/>
      <c r="JWN123" s="119"/>
      <c r="JWO123" s="91"/>
      <c r="JWP123" s="119"/>
      <c r="JWQ123" s="91"/>
      <c r="JWR123" s="119"/>
      <c r="JWS123" s="91"/>
      <c r="JWT123" s="119"/>
      <c r="JWU123" s="91"/>
      <c r="JWV123" s="119"/>
      <c r="JWW123" s="91"/>
      <c r="JWX123" s="119"/>
      <c r="JWY123" s="91"/>
      <c r="JWZ123" s="119"/>
      <c r="JXA123" s="91"/>
      <c r="JXB123" s="119"/>
      <c r="JXC123" s="91"/>
      <c r="JXD123" s="119"/>
      <c r="JXE123" s="91"/>
      <c r="JXF123" s="119"/>
      <c r="JXG123" s="91"/>
      <c r="JXH123" s="119"/>
      <c r="JXI123" s="91"/>
      <c r="JXJ123" s="119"/>
      <c r="JXK123" s="91"/>
      <c r="JXL123" s="119"/>
      <c r="JXM123" s="91"/>
      <c r="JXN123" s="119"/>
      <c r="JXO123" s="91"/>
      <c r="JXP123" s="119"/>
      <c r="JXQ123" s="91"/>
      <c r="JXR123" s="119"/>
      <c r="JXS123" s="91"/>
      <c r="JXT123" s="119"/>
      <c r="JXU123" s="91"/>
      <c r="JXV123" s="119"/>
      <c r="JXW123" s="91"/>
      <c r="JXX123" s="119"/>
      <c r="JXY123" s="91"/>
      <c r="JXZ123" s="119"/>
      <c r="JYA123" s="91"/>
      <c r="JYB123" s="119"/>
      <c r="JYC123" s="91"/>
      <c r="JYD123" s="119"/>
      <c r="JYE123" s="91"/>
      <c r="JYF123" s="119"/>
      <c r="JYG123" s="91"/>
      <c r="JYH123" s="119"/>
      <c r="JYI123" s="91"/>
      <c r="JYJ123" s="119"/>
      <c r="JYK123" s="91"/>
      <c r="JYL123" s="119"/>
      <c r="JYM123" s="91"/>
      <c r="JYN123" s="119"/>
      <c r="JYO123" s="91"/>
      <c r="JYP123" s="119"/>
      <c r="JYQ123" s="91"/>
      <c r="JYR123" s="119"/>
      <c r="JYS123" s="91"/>
      <c r="JYT123" s="119"/>
      <c r="JYU123" s="91"/>
      <c r="JYV123" s="119"/>
      <c r="JYW123" s="91"/>
      <c r="JYX123" s="119"/>
      <c r="JYY123" s="91"/>
      <c r="JYZ123" s="119"/>
      <c r="JZA123" s="91"/>
      <c r="JZB123" s="119"/>
      <c r="JZC123" s="91"/>
      <c r="JZD123" s="119"/>
      <c r="JZE123" s="91"/>
      <c r="JZF123" s="119"/>
      <c r="JZG123" s="91"/>
      <c r="JZH123" s="119"/>
      <c r="JZI123" s="91"/>
      <c r="JZJ123" s="119"/>
      <c r="JZK123" s="91"/>
      <c r="JZL123" s="119"/>
      <c r="JZM123" s="91"/>
      <c r="JZN123" s="119"/>
      <c r="JZO123" s="91"/>
      <c r="JZP123" s="119"/>
      <c r="JZQ123" s="91"/>
      <c r="JZR123" s="119"/>
      <c r="JZS123" s="91"/>
      <c r="JZT123" s="119"/>
      <c r="JZU123" s="91"/>
      <c r="JZV123" s="119"/>
      <c r="JZW123" s="91"/>
      <c r="JZX123" s="119"/>
      <c r="JZY123" s="91"/>
      <c r="JZZ123" s="119"/>
      <c r="KAA123" s="91"/>
      <c r="KAB123" s="119"/>
      <c r="KAC123" s="91"/>
      <c r="KAD123" s="119"/>
      <c r="KAE123" s="91"/>
      <c r="KAF123" s="119"/>
      <c r="KAG123" s="91"/>
      <c r="KAH123" s="119"/>
      <c r="KAI123" s="91"/>
      <c r="KAJ123" s="119"/>
      <c r="KAK123" s="91"/>
      <c r="KAL123" s="119"/>
      <c r="KAM123" s="91"/>
      <c r="KAN123" s="119"/>
      <c r="KAO123" s="91"/>
      <c r="KAP123" s="119"/>
      <c r="KAQ123" s="91"/>
      <c r="KAR123" s="119"/>
      <c r="KAS123" s="91"/>
      <c r="KAT123" s="119"/>
      <c r="KAU123" s="91"/>
      <c r="KAV123" s="119"/>
      <c r="KAW123" s="91"/>
      <c r="KAX123" s="119"/>
      <c r="KAY123" s="91"/>
      <c r="KAZ123" s="119"/>
      <c r="KBA123" s="91"/>
      <c r="KBB123" s="119"/>
      <c r="KBC123" s="91"/>
      <c r="KBD123" s="119"/>
      <c r="KBE123" s="91"/>
      <c r="KBF123" s="119"/>
      <c r="KBG123" s="91"/>
      <c r="KBH123" s="119"/>
      <c r="KBI123" s="91"/>
      <c r="KBJ123" s="119"/>
      <c r="KBK123" s="91"/>
      <c r="KBL123" s="119"/>
      <c r="KBM123" s="91"/>
      <c r="KBN123" s="119"/>
      <c r="KBO123" s="91"/>
      <c r="KBP123" s="119"/>
      <c r="KBQ123" s="91"/>
      <c r="KBR123" s="119"/>
      <c r="KBS123" s="91"/>
      <c r="KBT123" s="119"/>
      <c r="KBU123" s="91"/>
      <c r="KBV123" s="119"/>
      <c r="KBW123" s="91"/>
      <c r="KBX123" s="119"/>
      <c r="KBY123" s="91"/>
      <c r="KBZ123" s="119"/>
      <c r="KCA123" s="91"/>
      <c r="KCB123" s="119"/>
      <c r="KCC123" s="91"/>
      <c r="KCD123" s="119"/>
      <c r="KCE123" s="91"/>
      <c r="KCF123" s="119"/>
      <c r="KCG123" s="91"/>
      <c r="KCH123" s="119"/>
      <c r="KCI123" s="91"/>
      <c r="KCJ123" s="119"/>
      <c r="KCK123" s="91"/>
      <c r="KCL123" s="119"/>
      <c r="KCM123" s="91"/>
      <c r="KCN123" s="119"/>
      <c r="KCO123" s="91"/>
      <c r="KCP123" s="119"/>
      <c r="KCQ123" s="91"/>
      <c r="KCR123" s="119"/>
      <c r="KCS123" s="91"/>
      <c r="KCT123" s="119"/>
      <c r="KCU123" s="91"/>
      <c r="KCV123" s="119"/>
      <c r="KCW123" s="91"/>
      <c r="KCX123" s="119"/>
      <c r="KCY123" s="91"/>
      <c r="KCZ123" s="119"/>
      <c r="KDA123" s="91"/>
      <c r="KDB123" s="119"/>
      <c r="KDC123" s="91"/>
      <c r="KDD123" s="119"/>
      <c r="KDE123" s="91"/>
      <c r="KDF123" s="119"/>
      <c r="KDG123" s="91"/>
      <c r="KDH123" s="119"/>
      <c r="KDI123" s="91"/>
      <c r="KDJ123" s="119"/>
      <c r="KDK123" s="91"/>
      <c r="KDL123" s="119"/>
      <c r="KDM123" s="91"/>
      <c r="KDN123" s="119"/>
      <c r="KDO123" s="91"/>
      <c r="KDP123" s="119"/>
      <c r="KDQ123" s="91"/>
      <c r="KDR123" s="119"/>
      <c r="KDS123" s="91"/>
      <c r="KDT123" s="119"/>
      <c r="KDU123" s="91"/>
      <c r="KDV123" s="119"/>
      <c r="KDW123" s="91"/>
      <c r="KDX123" s="119"/>
      <c r="KDY123" s="91"/>
      <c r="KDZ123" s="119"/>
      <c r="KEA123" s="91"/>
      <c r="KEB123" s="119"/>
      <c r="KEC123" s="91"/>
      <c r="KED123" s="119"/>
      <c r="KEE123" s="91"/>
      <c r="KEF123" s="119"/>
      <c r="KEG123" s="91"/>
      <c r="KEH123" s="119"/>
      <c r="KEI123" s="91"/>
      <c r="KEJ123" s="119"/>
      <c r="KEK123" s="91"/>
      <c r="KEL123" s="119"/>
      <c r="KEM123" s="91"/>
      <c r="KEN123" s="119"/>
      <c r="KEO123" s="91"/>
      <c r="KEP123" s="119"/>
      <c r="KEQ123" s="91"/>
      <c r="KER123" s="119"/>
      <c r="KES123" s="91"/>
      <c r="KET123" s="119"/>
      <c r="KEU123" s="91"/>
      <c r="KEV123" s="119"/>
      <c r="KEW123" s="91"/>
      <c r="KEX123" s="119"/>
      <c r="KEY123" s="91"/>
      <c r="KEZ123" s="119"/>
      <c r="KFA123" s="91"/>
      <c r="KFB123" s="119"/>
      <c r="KFC123" s="91"/>
      <c r="KFD123" s="119"/>
      <c r="KFE123" s="91"/>
      <c r="KFF123" s="119"/>
      <c r="KFG123" s="91"/>
      <c r="KFH123" s="119"/>
      <c r="KFI123" s="91"/>
      <c r="KFJ123" s="119"/>
      <c r="KFK123" s="91"/>
      <c r="KFL123" s="119"/>
      <c r="KFM123" s="91"/>
      <c r="KFN123" s="119"/>
      <c r="KFO123" s="91"/>
      <c r="KFP123" s="119"/>
      <c r="KFQ123" s="91"/>
      <c r="KFR123" s="119"/>
      <c r="KFS123" s="91"/>
      <c r="KFT123" s="119"/>
      <c r="KFU123" s="91"/>
      <c r="KFV123" s="119"/>
      <c r="KFW123" s="91"/>
      <c r="KFX123" s="119"/>
      <c r="KFY123" s="91"/>
      <c r="KFZ123" s="119"/>
      <c r="KGA123" s="91"/>
      <c r="KGB123" s="119"/>
      <c r="KGC123" s="91"/>
      <c r="KGD123" s="119"/>
      <c r="KGE123" s="91"/>
      <c r="KGF123" s="119"/>
      <c r="KGG123" s="91"/>
      <c r="KGH123" s="119"/>
      <c r="KGI123" s="91"/>
      <c r="KGJ123" s="119"/>
      <c r="KGK123" s="91"/>
      <c r="KGL123" s="119"/>
      <c r="KGM123" s="91"/>
      <c r="KGN123" s="119"/>
      <c r="KGO123" s="91"/>
      <c r="KGP123" s="119"/>
      <c r="KGQ123" s="91"/>
      <c r="KGR123" s="119"/>
      <c r="KGS123" s="91"/>
      <c r="KGT123" s="119"/>
      <c r="KGU123" s="91"/>
      <c r="KGV123" s="119"/>
      <c r="KGW123" s="91"/>
      <c r="KGX123" s="119"/>
      <c r="KGY123" s="91"/>
      <c r="KGZ123" s="119"/>
      <c r="KHA123" s="91"/>
      <c r="KHB123" s="119"/>
      <c r="KHC123" s="91"/>
      <c r="KHD123" s="119"/>
      <c r="KHE123" s="91"/>
      <c r="KHF123" s="119"/>
      <c r="KHG123" s="91"/>
      <c r="KHH123" s="119"/>
      <c r="KHI123" s="91"/>
      <c r="KHJ123" s="119"/>
      <c r="KHK123" s="91"/>
      <c r="KHL123" s="119"/>
      <c r="KHM123" s="91"/>
      <c r="KHN123" s="119"/>
      <c r="KHO123" s="91"/>
      <c r="KHP123" s="119"/>
      <c r="KHQ123" s="91"/>
      <c r="KHR123" s="119"/>
      <c r="KHS123" s="91"/>
      <c r="KHT123" s="119"/>
      <c r="KHU123" s="91"/>
      <c r="KHV123" s="119"/>
      <c r="KHW123" s="91"/>
      <c r="KHX123" s="119"/>
      <c r="KHY123" s="91"/>
      <c r="KHZ123" s="119"/>
      <c r="KIA123" s="91"/>
      <c r="KIB123" s="119"/>
      <c r="KIC123" s="91"/>
      <c r="KID123" s="119"/>
      <c r="KIE123" s="91"/>
      <c r="KIF123" s="119"/>
      <c r="KIG123" s="91"/>
      <c r="KIH123" s="119"/>
      <c r="KII123" s="91"/>
      <c r="KIJ123" s="119"/>
      <c r="KIK123" s="91"/>
      <c r="KIL123" s="119"/>
      <c r="KIM123" s="91"/>
      <c r="KIN123" s="119"/>
      <c r="KIO123" s="91"/>
      <c r="KIP123" s="119"/>
      <c r="KIQ123" s="91"/>
      <c r="KIR123" s="119"/>
      <c r="KIS123" s="91"/>
      <c r="KIT123" s="119"/>
      <c r="KIU123" s="91"/>
      <c r="KIV123" s="119"/>
      <c r="KIW123" s="91"/>
      <c r="KIX123" s="119"/>
      <c r="KIY123" s="91"/>
      <c r="KIZ123" s="119"/>
      <c r="KJA123" s="91"/>
      <c r="KJB123" s="119"/>
      <c r="KJC123" s="91"/>
      <c r="KJD123" s="119"/>
      <c r="KJE123" s="91"/>
      <c r="KJF123" s="119"/>
      <c r="KJG123" s="91"/>
      <c r="KJH123" s="119"/>
      <c r="KJI123" s="91"/>
      <c r="KJJ123" s="119"/>
      <c r="KJK123" s="91"/>
      <c r="KJL123" s="119"/>
      <c r="KJM123" s="91"/>
      <c r="KJN123" s="119"/>
      <c r="KJO123" s="91"/>
      <c r="KJP123" s="119"/>
      <c r="KJQ123" s="91"/>
      <c r="KJR123" s="119"/>
      <c r="KJS123" s="91"/>
      <c r="KJT123" s="119"/>
      <c r="KJU123" s="91"/>
      <c r="KJV123" s="119"/>
      <c r="KJW123" s="91"/>
      <c r="KJX123" s="119"/>
      <c r="KJY123" s="91"/>
      <c r="KJZ123" s="119"/>
      <c r="KKA123" s="91"/>
      <c r="KKB123" s="119"/>
      <c r="KKC123" s="91"/>
      <c r="KKD123" s="119"/>
      <c r="KKE123" s="91"/>
      <c r="KKF123" s="119"/>
      <c r="KKG123" s="91"/>
      <c r="KKH123" s="119"/>
      <c r="KKI123" s="91"/>
      <c r="KKJ123" s="119"/>
      <c r="KKK123" s="91"/>
      <c r="KKL123" s="119"/>
      <c r="KKM123" s="91"/>
      <c r="KKN123" s="119"/>
      <c r="KKO123" s="91"/>
      <c r="KKP123" s="119"/>
      <c r="KKQ123" s="91"/>
      <c r="KKR123" s="119"/>
      <c r="KKS123" s="91"/>
      <c r="KKT123" s="119"/>
      <c r="KKU123" s="91"/>
      <c r="KKV123" s="119"/>
      <c r="KKW123" s="91"/>
      <c r="KKX123" s="119"/>
      <c r="KKY123" s="91"/>
      <c r="KKZ123" s="119"/>
      <c r="KLA123" s="91"/>
      <c r="KLB123" s="119"/>
      <c r="KLC123" s="91"/>
      <c r="KLD123" s="119"/>
      <c r="KLE123" s="91"/>
      <c r="KLF123" s="119"/>
      <c r="KLG123" s="91"/>
      <c r="KLH123" s="119"/>
      <c r="KLI123" s="91"/>
      <c r="KLJ123" s="119"/>
      <c r="KLK123" s="91"/>
      <c r="KLL123" s="119"/>
      <c r="KLM123" s="91"/>
      <c r="KLN123" s="119"/>
      <c r="KLO123" s="91"/>
      <c r="KLP123" s="119"/>
      <c r="KLQ123" s="91"/>
      <c r="KLR123" s="119"/>
      <c r="KLS123" s="91"/>
      <c r="KLT123" s="119"/>
      <c r="KLU123" s="91"/>
      <c r="KLV123" s="119"/>
      <c r="KLW123" s="91"/>
      <c r="KLX123" s="119"/>
      <c r="KLY123" s="91"/>
      <c r="KLZ123" s="119"/>
      <c r="KMA123" s="91"/>
      <c r="KMB123" s="119"/>
      <c r="KMC123" s="91"/>
      <c r="KMD123" s="119"/>
      <c r="KME123" s="91"/>
      <c r="KMF123" s="119"/>
      <c r="KMG123" s="91"/>
      <c r="KMH123" s="119"/>
      <c r="KMI123" s="91"/>
      <c r="KMJ123" s="119"/>
      <c r="KMK123" s="91"/>
      <c r="KML123" s="119"/>
      <c r="KMM123" s="91"/>
      <c r="KMN123" s="119"/>
      <c r="KMO123" s="91"/>
      <c r="KMP123" s="119"/>
      <c r="KMQ123" s="91"/>
      <c r="KMR123" s="119"/>
      <c r="KMS123" s="91"/>
      <c r="KMT123" s="119"/>
      <c r="KMU123" s="91"/>
      <c r="KMV123" s="119"/>
      <c r="KMW123" s="91"/>
      <c r="KMX123" s="119"/>
      <c r="KMY123" s="91"/>
      <c r="KMZ123" s="119"/>
      <c r="KNA123" s="91"/>
      <c r="KNB123" s="119"/>
      <c r="KNC123" s="91"/>
      <c r="KND123" s="119"/>
      <c r="KNE123" s="91"/>
      <c r="KNF123" s="119"/>
      <c r="KNG123" s="91"/>
      <c r="KNH123" s="119"/>
      <c r="KNI123" s="91"/>
      <c r="KNJ123" s="119"/>
      <c r="KNK123" s="91"/>
      <c r="KNL123" s="119"/>
      <c r="KNM123" s="91"/>
      <c r="KNN123" s="119"/>
      <c r="KNO123" s="91"/>
      <c r="KNP123" s="119"/>
      <c r="KNQ123" s="91"/>
      <c r="KNR123" s="119"/>
      <c r="KNS123" s="91"/>
      <c r="KNT123" s="119"/>
      <c r="KNU123" s="91"/>
      <c r="KNV123" s="119"/>
      <c r="KNW123" s="91"/>
      <c r="KNX123" s="119"/>
      <c r="KNY123" s="91"/>
      <c r="KNZ123" s="119"/>
      <c r="KOA123" s="91"/>
      <c r="KOB123" s="119"/>
      <c r="KOC123" s="91"/>
      <c r="KOD123" s="119"/>
      <c r="KOE123" s="91"/>
      <c r="KOF123" s="119"/>
      <c r="KOG123" s="91"/>
      <c r="KOH123" s="119"/>
      <c r="KOI123" s="91"/>
      <c r="KOJ123" s="119"/>
      <c r="KOK123" s="91"/>
      <c r="KOL123" s="119"/>
      <c r="KOM123" s="91"/>
      <c r="KON123" s="119"/>
      <c r="KOO123" s="91"/>
      <c r="KOP123" s="119"/>
      <c r="KOQ123" s="91"/>
      <c r="KOR123" s="119"/>
      <c r="KOS123" s="91"/>
      <c r="KOT123" s="119"/>
      <c r="KOU123" s="91"/>
      <c r="KOV123" s="119"/>
      <c r="KOW123" s="91"/>
      <c r="KOX123" s="119"/>
      <c r="KOY123" s="91"/>
      <c r="KOZ123" s="119"/>
      <c r="KPA123" s="91"/>
      <c r="KPB123" s="119"/>
      <c r="KPC123" s="91"/>
      <c r="KPD123" s="119"/>
      <c r="KPE123" s="91"/>
      <c r="KPF123" s="119"/>
      <c r="KPG123" s="91"/>
      <c r="KPH123" s="119"/>
      <c r="KPI123" s="91"/>
      <c r="KPJ123" s="119"/>
      <c r="KPK123" s="91"/>
      <c r="KPL123" s="119"/>
      <c r="KPM123" s="91"/>
      <c r="KPN123" s="119"/>
      <c r="KPO123" s="91"/>
      <c r="KPP123" s="119"/>
      <c r="KPQ123" s="91"/>
      <c r="KPR123" s="119"/>
      <c r="KPS123" s="91"/>
      <c r="KPT123" s="119"/>
      <c r="KPU123" s="91"/>
      <c r="KPV123" s="119"/>
      <c r="KPW123" s="91"/>
      <c r="KPX123" s="119"/>
      <c r="KPY123" s="91"/>
      <c r="KPZ123" s="119"/>
      <c r="KQA123" s="91"/>
      <c r="KQB123" s="119"/>
      <c r="KQC123" s="91"/>
      <c r="KQD123" s="119"/>
      <c r="KQE123" s="91"/>
      <c r="KQF123" s="119"/>
      <c r="KQG123" s="91"/>
      <c r="KQH123" s="119"/>
      <c r="KQI123" s="91"/>
      <c r="KQJ123" s="119"/>
      <c r="KQK123" s="91"/>
      <c r="KQL123" s="119"/>
      <c r="KQM123" s="91"/>
      <c r="KQN123" s="119"/>
      <c r="KQO123" s="91"/>
      <c r="KQP123" s="119"/>
      <c r="KQQ123" s="91"/>
      <c r="KQR123" s="119"/>
      <c r="KQS123" s="91"/>
      <c r="KQT123" s="119"/>
      <c r="KQU123" s="91"/>
      <c r="KQV123" s="119"/>
      <c r="KQW123" s="91"/>
      <c r="KQX123" s="119"/>
      <c r="KQY123" s="91"/>
      <c r="KQZ123" s="119"/>
      <c r="KRA123" s="91"/>
      <c r="KRB123" s="119"/>
      <c r="KRC123" s="91"/>
      <c r="KRD123" s="119"/>
      <c r="KRE123" s="91"/>
      <c r="KRF123" s="119"/>
      <c r="KRG123" s="91"/>
      <c r="KRH123" s="119"/>
      <c r="KRI123" s="91"/>
      <c r="KRJ123" s="119"/>
      <c r="KRK123" s="91"/>
      <c r="KRL123" s="119"/>
      <c r="KRM123" s="91"/>
      <c r="KRN123" s="119"/>
      <c r="KRO123" s="91"/>
      <c r="KRP123" s="119"/>
      <c r="KRQ123" s="91"/>
      <c r="KRR123" s="119"/>
      <c r="KRS123" s="91"/>
      <c r="KRT123" s="119"/>
      <c r="KRU123" s="91"/>
      <c r="KRV123" s="119"/>
      <c r="KRW123" s="91"/>
      <c r="KRX123" s="119"/>
      <c r="KRY123" s="91"/>
      <c r="KRZ123" s="119"/>
      <c r="KSA123" s="91"/>
      <c r="KSB123" s="119"/>
      <c r="KSC123" s="91"/>
      <c r="KSD123" s="119"/>
      <c r="KSE123" s="91"/>
      <c r="KSF123" s="119"/>
      <c r="KSG123" s="91"/>
      <c r="KSH123" s="119"/>
      <c r="KSI123" s="91"/>
      <c r="KSJ123" s="119"/>
      <c r="KSK123" s="91"/>
      <c r="KSL123" s="119"/>
      <c r="KSM123" s="91"/>
      <c r="KSN123" s="119"/>
      <c r="KSO123" s="91"/>
      <c r="KSP123" s="119"/>
      <c r="KSQ123" s="91"/>
      <c r="KSR123" s="119"/>
      <c r="KSS123" s="91"/>
      <c r="KST123" s="119"/>
      <c r="KSU123" s="91"/>
      <c r="KSV123" s="119"/>
      <c r="KSW123" s="91"/>
      <c r="KSX123" s="119"/>
      <c r="KSY123" s="91"/>
      <c r="KSZ123" s="119"/>
      <c r="KTA123" s="91"/>
      <c r="KTB123" s="119"/>
      <c r="KTC123" s="91"/>
      <c r="KTD123" s="119"/>
      <c r="KTE123" s="91"/>
      <c r="KTF123" s="119"/>
      <c r="KTG123" s="91"/>
      <c r="KTH123" s="119"/>
      <c r="KTI123" s="91"/>
      <c r="KTJ123" s="119"/>
      <c r="KTK123" s="91"/>
      <c r="KTL123" s="119"/>
      <c r="KTM123" s="91"/>
      <c r="KTN123" s="119"/>
      <c r="KTO123" s="91"/>
      <c r="KTP123" s="119"/>
      <c r="KTQ123" s="91"/>
      <c r="KTR123" s="119"/>
      <c r="KTS123" s="91"/>
      <c r="KTT123" s="119"/>
      <c r="KTU123" s="91"/>
      <c r="KTV123" s="119"/>
      <c r="KTW123" s="91"/>
      <c r="KTX123" s="119"/>
      <c r="KTY123" s="91"/>
      <c r="KTZ123" s="119"/>
      <c r="KUA123" s="91"/>
      <c r="KUB123" s="119"/>
      <c r="KUC123" s="91"/>
      <c r="KUD123" s="119"/>
      <c r="KUE123" s="91"/>
      <c r="KUF123" s="119"/>
      <c r="KUG123" s="91"/>
      <c r="KUH123" s="119"/>
      <c r="KUI123" s="91"/>
      <c r="KUJ123" s="119"/>
      <c r="KUK123" s="91"/>
      <c r="KUL123" s="119"/>
      <c r="KUM123" s="91"/>
      <c r="KUN123" s="119"/>
      <c r="KUO123" s="91"/>
      <c r="KUP123" s="119"/>
      <c r="KUQ123" s="91"/>
      <c r="KUR123" s="119"/>
      <c r="KUS123" s="91"/>
      <c r="KUT123" s="119"/>
      <c r="KUU123" s="91"/>
      <c r="KUV123" s="119"/>
      <c r="KUW123" s="91"/>
      <c r="KUX123" s="119"/>
      <c r="KUY123" s="91"/>
      <c r="KUZ123" s="119"/>
      <c r="KVA123" s="91"/>
      <c r="KVB123" s="119"/>
      <c r="KVC123" s="91"/>
      <c r="KVD123" s="119"/>
      <c r="KVE123" s="91"/>
      <c r="KVF123" s="119"/>
      <c r="KVG123" s="91"/>
      <c r="KVH123" s="119"/>
      <c r="KVI123" s="91"/>
      <c r="KVJ123" s="119"/>
      <c r="KVK123" s="91"/>
      <c r="KVL123" s="119"/>
      <c r="KVM123" s="91"/>
      <c r="KVN123" s="119"/>
      <c r="KVO123" s="91"/>
      <c r="KVP123" s="119"/>
      <c r="KVQ123" s="91"/>
      <c r="KVR123" s="119"/>
      <c r="KVS123" s="91"/>
      <c r="KVT123" s="119"/>
      <c r="KVU123" s="91"/>
      <c r="KVV123" s="119"/>
      <c r="KVW123" s="91"/>
      <c r="KVX123" s="119"/>
      <c r="KVY123" s="91"/>
      <c r="KVZ123" s="119"/>
      <c r="KWA123" s="91"/>
      <c r="KWB123" s="119"/>
      <c r="KWC123" s="91"/>
      <c r="KWD123" s="119"/>
      <c r="KWE123" s="91"/>
      <c r="KWF123" s="119"/>
      <c r="KWG123" s="91"/>
      <c r="KWH123" s="119"/>
      <c r="KWI123" s="91"/>
      <c r="KWJ123" s="119"/>
      <c r="KWK123" s="91"/>
      <c r="KWL123" s="119"/>
      <c r="KWM123" s="91"/>
      <c r="KWN123" s="119"/>
      <c r="KWO123" s="91"/>
      <c r="KWP123" s="119"/>
      <c r="KWQ123" s="91"/>
      <c r="KWR123" s="119"/>
      <c r="KWS123" s="91"/>
      <c r="KWT123" s="119"/>
      <c r="KWU123" s="91"/>
      <c r="KWV123" s="119"/>
      <c r="KWW123" s="91"/>
      <c r="KWX123" s="119"/>
      <c r="KWY123" s="91"/>
      <c r="KWZ123" s="119"/>
      <c r="KXA123" s="91"/>
      <c r="KXB123" s="119"/>
      <c r="KXC123" s="91"/>
      <c r="KXD123" s="119"/>
      <c r="KXE123" s="91"/>
      <c r="KXF123" s="119"/>
      <c r="KXG123" s="91"/>
      <c r="KXH123" s="119"/>
      <c r="KXI123" s="91"/>
      <c r="KXJ123" s="119"/>
      <c r="KXK123" s="91"/>
      <c r="KXL123" s="119"/>
      <c r="KXM123" s="91"/>
      <c r="KXN123" s="119"/>
      <c r="KXO123" s="91"/>
      <c r="KXP123" s="119"/>
      <c r="KXQ123" s="91"/>
      <c r="KXR123" s="119"/>
      <c r="KXS123" s="91"/>
      <c r="KXT123" s="119"/>
      <c r="KXU123" s="91"/>
      <c r="KXV123" s="119"/>
      <c r="KXW123" s="91"/>
      <c r="KXX123" s="119"/>
      <c r="KXY123" s="91"/>
      <c r="KXZ123" s="119"/>
      <c r="KYA123" s="91"/>
      <c r="KYB123" s="119"/>
      <c r="KYC123" s="91"/>
      <c r="KYD123" s="119"/>
      <c r="KYE123" s="91"/>
      <c r="KYF123" s="119"/>
      <c r="KYG123" s="91"/>
      <c r="KYH123" s="119"/>
      <c r="KYI123" s="91"/>
      <c r="KYJ123" s="119"/>
      <c r="KYK123" s="91"/>
      <c r="KYL123" s="119"/>
      <c r="KYM123" s="91"/>
      <c r="KYN123" s="119"/>
      <c r="KYO123" s="91"/>
      <c r="KYP123" s="119"/>
      <c r="KYQ123" s="91"/>
      <c r="KYR123" s="119"/>
      <c r="KYS123" s="91"/>
      <c r="KYT123" s="119"/>
      <c r="KYU123" s="91"/>
      <c r="KYV123" s="119"/>
      <c r="KYW123" s="91"/>
      <c r="KYX123" s="119"/>
      <c r="KYY123" s="91"/>
      <c r="KYZ123" s="119"/>
      <c r="KZA123" s="91"/>
      <c r="KZB123" s="119"/>
      <c r="KZC123" s="91"/>
      <c r="KZD123" s="119"/>
      <c r="KZE123" s="91"/>
      <c r="KZF123" s="119"/>
      <c r="KZG123" s="91"/>
      <c r="KZH123" s="119"/>
      <c r="KZI123" s="91"/>
      <c r="KZJ123" s="119"/>
      <c r="KZK123" s="91"/>
      <c r="KZL123" s="119"/>
      <c r="KZM123" s="91"/>
      <c r="KZN123" s="119"/>
      <c r="KZO123" s="91"/>
      <c r="KZP123" s="119"/>
      <c r="KZQ123" s="91"/>
      <c r="KZR123" s="119"/>
      <c r="KZS123" s="91"/>
      <c r="KZT123" s="119"/>
      <c r="KZU123" s="91"/>
      <c r="KZV123" s="119"/>
      <c r="KZW123" s="91"/>
      <c r="KZX123" s="119"/>
      <c r="KZY123" s="91"/>
      <c r="KZZ123" s="119"/>
      <c r="LAA123" s="91"/>
      <c r="LAB123" s="119"/>
      <c r="LAC123" s="91"/>
      <c r="LAD123" s="119"/>
      <c r="LAE123" s="91"/>
      <c r="LAF123" s="119"/>
      <c r="LAG123" s="91"/>
      <c r="LAH123" s="119"/>
      <c r="LAI123" s="91"/>
      <c r="LAJ123" s="119"/>
      <c r="LAK123" s="91"/>
      <c r="LAL123" s="119"/>
      <c r="LAM123" s="91"/>
      <c r="LAN123" s="119"/>
      <c r="LAO123" s="91"/>
      <c r="LAP123" s="119"/>
      <c r="LAQ123" s="91"/>
      <c r="LAR123" s="119"/>
      <c r="LAS123" s="91"/>
      <c r="LAT123" s="119"/>
      <c r="LAU123" s="91"/>
      <c r="LAV123" s="119"/>
      <c r="LAW123" s="91"/>
      <c r="LAX123" s="119"/>
      <c r="LAY123" s="91"/>
      <c r="LAZ123" s="119"/>
      <c r="LBA123" s="91"/>
      <c r="LBB123" s="119"/>
      <c r="LBC123" s="91"/>
      <c r="LBD123" s="119"/>
      <c r="LBE123" s="91"/>
      <c r="LBF123" s="119"/>
      <c r="LBG123" s="91"/>
      <c r="LBH123" s="119"/>
      <c r="LBI123" s="91"/>
      <c r="LBJ123" s="119"/>
      <c r="LBK123" s="91"/>
      <c r="LBL123" s="119"/>
      <c r="LBM123" s="91"/>
      <c r="LBN123" s="119"/>
      <c r="LBO123" s="91"/>
      <c r="LBP123" s="119"/>
      <c r="LBQ123" s="91"/>
      <c r="LBR123" s="119"/>
      <c r="LBS123" s="91"/>
      <c r="LBT123" s="119"/>
      <c r="LBU123" s="91"/>
      <c r="LBV123" s="119"/>
      <c r="LBW123" s="91"/>
      <c r="LBX123" s="119"/>
      <c r="LBY123" s="91"/>
      <c r="LBZ123" s="119"/>
      <c r="LCA123" s="91"/>
      <c r="LCB123" s="119"/>
      <c r="LCC123" s="91"/>
      <c r="LCD123" s="119"/>
      <c r="LCE123" s="91"/>
      <c r="LCF123" s="119"/>
      <c r="LCG123" s="91"/>
      <c r="LCH123" s="119"/>
      <c r="LCI123" s="91"/>
      <c r="LCJ123" s="119"/>
      <c r="LCK123" s="91"/>
      <c r="LCL123" s="119"/>
      <c r="LCM123" s="91"/>
      <c r="LCN123" s="119"/>
      <c r="LCO123" s="91"/>
      <c r="LCP123" s="119"/>
      <c r="LCQ123" s="91"/>
      <c r="LCR123" s="119"/>
      <c r="LCS123" s="91"/>
      <c r="LCT123" s="119"/>
      <c r="LCU123" s="91"/>
      <c r="LCV123" s="119"/>
      <c r="LCW123" s="91"/>
      <c r="LCX123" s="119"/>
      <c r="LCY123" s="91"/>
      <c r="LCZ123" s="119"/>
      <c r="LDA123" s="91"/>
      <c r="LDB123" s="119"/>
      <c r="LDC123" s="91"/>
      <c r="LDD123" s="119"/>
      <c r="LDE123" s="91"/>
      <c r="LDF123" s="119"/>
      <c r="LDG123" s="91"/>
      <c r="LDH123" s="119"/>
      <c r="LDI123" s="91"/>
      <c r="LDJ123" s="119"/>
      <c r="LDK123" s="91"/>
      <c r="LDL123" s="119"/>
      <c r="LDM123" s="91"/>
      <c r="LDN123" s="119"/>
      <c r="LDO123" s="91"/>
      <c r="LDP123" s="119"/>
      <c r="LDQ123" s="91"/>
      <c r="LDR123" s="119"/>
      <c r="LDS123" s="91"/>
      <c r="LDT123" s="119"/>
      <c r="LDU123" s="91"/>
      <c r="LDV123" s="119"/>
      <c r="LDW123" s="91"/>
      <c r="LDX123" s="119"/>
      <c r="LDY123" s="91"/>
      <c r="LDZ123" s="119"/>
      <c r="LEA123" s="91"/>
      <c r="LEB123" s="119"/>
      <c r="LEC123" s="91"/>
      <c r="LED123" s="119"/>
      <c r="LEE123" s="91"/>
      <c r="LEF123" s="119"/>
      <c r="LEG123" s="91"/>
      <c r="LEH123" s="119"/>
      <c r="LEI123" s="91"/>
      <c r="LEJ123" s="119"/>
      <c r="LEK123" s="91"/>
      <c r="LEL123" s="119"/>
      <c r="LEM123" s="91"/>
      <c r="LEN123" s="119"/>
      <c r="LEO123" s="91"/>
      <c r="LEP123" s="119"/>
      <c r="LEQ123" s="91"/>
      <c r="LER123" s="119"/>
      <c r="LES123" s="91"/>
      <c r="LET123" s="119"/>
      <c r="LEU123" s="91"/>
      <c r="LEV123" s="119"/>
      <c r="LEW123" s="91"/>
      <c r="LEX123" s="119"/>
      <c r="LEY123" s="91"/>
      <c r="LEZ123" s="119"/>
      <c r="LFA123" s="91"/>
      <c r="LFB123" s="119"/>
      <c r="LFC123" s="91"/>
      <c r="LFD123" s="119"/>
      <c r="LFE123" s="91"/>
      <c r="LFF123" s="119"/>
      <c r="LFG123" s="91"/>
      <c r="LFH123" s="119"/>
      <c r="LFI123" s="91"/>
      <c r="LFJ123" s="119"/>
      <c r="LFK123" s="91"/>
      <c r="LFL123" s="119"/>
      <c r="LFM123" s="91"/>
      <c r="LFN123" s="119"/>
      <c r="LFO123" s="91"/>
      <c r="LFP123" s="119"/>
      <c r="LFQ123" s="91"/>
      <c r="LFR123" s="119"/>
      <c r="LFS123" s="91"/>
      <c r="LFT123" s="119"/>
      <c r="LFU123" s="91"/>
      <c r="LFV123" s="119"/>
      <c r="LFW123" s="91"/>
      <c r="LFX123" s="119"/>
      <c r="LFY123" s="91"/>
      <c r="LFZ123" s="119"/>
      <c r="LGA123" s="91"/>
      <c r="LGB123" s="119"/>
      <c r="LGC123" s="91"/>
      <c r="LGD123" s="119"/>
      <c r="LGE123" s="91"/>
      <c r="LGF123" s="119"/>
      <c r="LGG123" s="91"/>
      <c r="LGH123" s="119"/>
      <c r="LGI123" s="91"/>
      <c r="LGJ123" s="119"/>
      <c r="LGK123" s="91"/>
      <c r="LGL123" s="119"/>
      <c r="LGM123" s="91"/>
      <c r="LGN123" s="119"/>
      <c r="LGO123" s="91"/>
      <c r="LGP123" s="119"/>
      <c r="LGQ123" s="91"/>
      <c r="LGR123" s="119"/>
      <c r="LGS123" s="91"/>
      <c r="LGT123" s="119"/>
      <c r="LGU123" s="91"/>
      <c r="LGV123" s="119"/>
      <c r="LGW123" s="91"/>
      <c r="LGX123" s="119"/>
      <c r="LGY123" s="91"/>
      <c r="LGZ123" s="119"/>
      <c r="LHA123" s="91"/>
      <c r="LHB123" s="119"/>
      <c r="LHC123" s="91"/>
      <c r="LHD123" s="119"/>
      <c r="LHE123" s="91"/>
      <c r="LHF123" s="119"/>
      <c r="LHG123" s="91"/>
      <c r="LHH123" s="119"/>
      <c r="LHI123" s="91"/>
      <c r="LHJ123" s="119"/>
      <c r="LHK123" s="91"/>
      <c r="LHL123" s="119"/>
      <c r="LHM123" s="91"/>
      <c r="LHN123" s="119"/>
      <c r="LHO123" s="91"/>
      <c r="LHP123" s="119"/>
      <c r="LHQ123" s="91"/>
      <c r="LHR123" s="119"/>
      <c r="LHS123" s="91"/>
      <c r="LHT123" s="119"/>
      <c r="LHU123" s="91"/>
      <c r="LHV123" s="119"/>
      <c r="LHW123" s="91"/>
      <c r="LHX123" s="119"/>
      <c r="LHY123" s="91"/>
      <c r="LHZ123" s="119"/>
      <c r="LIA123" s="91"/>
      <c r="LIB123" s="119"/>
      <c r="LIC123" s="91"/>
      <c r="LID123" s="119"/>
      <c r="LIE123" s="91"/>
      <c r="LIF123" s="119"/>
      <c r="LIG123" s="91"/>
      <c r="LIH123" s="119"/>
      <c r="LII123" s="91"/>
      <c r="LIJ123" s="119"/>
      <c r="LIK123" s="91"/>
      <c r="LIL123" s="119"/>
      <c r="LIM123" s="91"/>
      <c r="LIN123" s="119"/>
      <c r="LIO123" s="91"/>
      <c r="LIP123" s="119"/>
      <c r="LIQ123" s="91"/>
      <c r="LIR123" s="119"/>
      <c r="LIS123" s="91"/>
      <c r="LIT123" s="119"/>
      <c r="LIU123" s="91"/>
      <c r="LIV123" s="119"/>
      <c r="LIW123" s="91"/>
      <c r="LIX123" s="119"/>
      <c r="LIY123" s="91"/>
      <c r="LIZ123" s="119"/>
      <c r="LJA123" s="91"/>
      <c r="LJB123" s="119"/>
      <c r="LJC123" s="91"/>
      <c r="LJD123" s="119"/>
      <c r="LJE123" s="91"/>
      <c r="LJF123" s="119"/>
      <c r="LJG123" s="91"/>
      <c r="LJH123" s="119"/>
      <c r="LJI123" s="91"/>
      <c r="LJJ123" s="119"/>
      <c r="LJK123" s="91"/>
      <c r="LJL123" s="119"/>
      <c r="LJM123" s="91"/>
      <c r="LJN123" s="119"/>
      <c r="LJO123" s="91"/>
      <c r="LJP123" s="119"/>
      <c r="LJQ123" s="91"/>
      <c r="LJR123" s="119"/>
      <c r="LJS123" s="91"/>
      <c r="LJT123" s="119"/>
      <c r="LJU123" s="91"/>
      <c r="LJV123" s="119"/>
      <c r="LJW123" s="91"/>
      <c r="LJX123" s="119"/>
      <c r="LJY123" s="91"/>
      <c r="LJZ123" s="119"/>
      <c r="LKA123" s="91"/>
      <c r="LKB123" s="119"/>
      <c r="LKC123" s="91"/>
      <c r="LKD123" s="119"/>
      <c r="LKE123" s="91"/>
      <c r="LKF123" s="119"/>
      <c r="LKG123" s="91"/>
      <c r="LKH123" s="119"/>
      <c r="LKI123" s="91"/>
      <c r="LKJ123" s="119"/>
      <c r="LKK123" s="91"/>
      <c r="LKL123" s="119"/>
      <c r="LKM123" s="91"/>
      <c r="LKN123" s="119"/>
      <c r="LKO123" s="91"/>
      <c r="LKP123" s="119"/>
      <c r="LKQ123" s="91"/>
      <c r="LKR123" s="119"/>
      <c r="LKS123" s="91"/>
      <c r="LKT123" s="119"/>
      <c r="LKU123" s="91"/>
      <c r="LKV123" s="119"/>
      <c r="LKW123" s="91"/>
      <c r="LKX123" s="119"/>
      <c r="LKY123" s="91"/>
      <c r="LKZ123" s="119"/>
      <c r="LLA123" s="91"/>
      <c r="LLB123" s="119"/>
      <c r="LLC123" s="91"/>
      <c r="LLD123" s="119"/>
      <c r="LLE123" s="91"/>
      <c r="LLF123" s="119"/>
      <c r="LLG123" s="91"/>
      <c r="LLH123" s="119"/>
      <c r="LLI123" s="91"/>
      <c r="LLJ123" s="119"/>
      <c r="LLK123" s="91"/>
      <c r="LLL123" s="119"/>
      <c r="LLM123" s="91"/>
      <c r="LLN123" s="119"/>
      <c r="LLO123" s="91"/>
      <c r="LLP123" s="119"/>
      <c r="LLQ123" s="91"/>
      <c r="LLR123" s="119"/>
      <c r="LLS123" s="91"/>
      <c r="LLT123" s="119"/>
      <c r="LLU123" s="91"/>
      <c r="LLV123" s="119"/>
      <c r="LLW123" s="91"/>
      <c r="LLX123" s="119"/>
      <c r="LLY123" s="91"/>
      <c r="LLZ123" s="119"/>
      <c r="LMA123" s="91"/>
      <c r="LMB123" s="119"/>
      <c r="LMC123" s="91"/>
      <c r="LMD123" s="119"/>
      <c r="LME123" s="91"/>
      <c r="LMF123" s="119"/>
      <c r="LMG123" s="91"/>
      <c r="LMH123" s="119"/>
      <c r="LMI123" s="91"/>
      <c r="LMJ123" s="119"/>
      <c r="LMK123" s="91"/>
      <c r="LML123" s="119"/>
      <c r="LMM123" s="91"/>
      <c r="LMN123" s="119"/>
      <c r="LMO123" s="91"/>
      <c r="LMP123" s="119"/>
      <c r="LMQ123" s="91"/>
      <c r="LMR123" s="119"/>
      <c r="LMS123" s="91"/>
      <c r="LMT123" s="119"/>
      <c r="LMU123" s="91"/>
      <c r="LMV123" s="119"/>
      <c r="LMW123" s="91"/>
      <c r="LMX123" s="119"/>
      <c r="LMY123" s="91"/>
      <c r="LMZ123" s="119"/>
      <c r="LNA123" s="91"/>
      <c r="LNB123" s="119"/>
      <c r="LNC123" s="91"/>
      <c r="LND123" s="119"/>
      <c r="LNE123" s="91"/>
      <c r="LNF123" s="119"/>
      <c r="LNG123" s="91"/>
      <c r="LNH123" s="119"/>
      <c r="LNI123" s="91"/>
      <c r="LNJ123" s="119"/>
      <c r="LNK123" s="91"/>
      <c r="LNL123" s="119"/>
      <c r="LNM123" s="91"/>
      <c r="LNN123" s="119"/>
      <c r="LNO123" s="91"/>
      <c r="LNP123" s="119"/>
      <c r="LNQ123" s="91"/>
      <c r="LNR123" s="119"/>
      <c r="LNS123" s="91"/>
      <c r="LNT123" s="119"/>
      <c r="LNU123" s="91"/>
      <c r="LNV123" s="119"/>
      <c r="LNW123" s="91"/>
      <c r="LNX123" s="119"/>
      <c r="LNY123" s="91"/>
      <c r="LNZ123" s="119"/>
      <c r="LOA123" s="91"/>
      <c r="LOB123" s="119"/>
      <c r="LOC123" s="91"/>
      <c r="LOD123" s="119"/>
      <c r="LOE123" s="91"/>
      <c r="LOF123" s="119"/>
      <c r="LOG123" s="91"/>
      <c r="LOH123" s="119"/>
      <c r="LOI123" s="91"/>
      <c r="LOJ123" s="119"/>
      <c r="LOK123" s="91"/>
      <c r="LOL123" s="119"/>
      <c r="LOM123" s="91"/>
      <c r="LON123" s="119"/>
      <c r="LOO123" s="91"/>
      <c r="LOP123" s="119"/>
      <c r="LOQ123" s="91"/>
      <c r="LOR123" s="119"/>
      <c r="LOS123" s="91"/>
      <c r="LOT123" s="119"/>
      <c r="LOU123" s="91"/>
      <c r="LOV123" s="119"/>
      <c r="LOW123" s="91"/>
      <c r="LOX123" s="119"/>
      <c r="LOY123" s="91"/>
      <c r="LOZ123" s="119"/>
      <c r="LPA123" s="91"/>
      <c r="LPB123" s="119"/>
      <c r="LPC123" s="91"/>
      <c r="LPD123" s="119"/>
      <c r="LPE123" s="91"/>
      <c r="LPF123" s="119"/>
      <c r="LPG123" s="91"/>
      <c r="LPH123" s="119"/>
      <c r="LPI123" s="91"/>
      <c r="LPJ123" s="119"/>
      <c r="LPK123" s="91"/>
      <c r="LPL123" s="119"/>
      <c r="LPM123" s="91"/>
      <c r="LPN123" s="119"/>
      <c r="LPO123" s="91"/>
      <c r="LPP123" s="119"/>
      <c r="LPQ123" s="91"/>
      <c r="LPR123" s="119"/>
      <c r="LPS123" s="91"/>
      <c r="LPT123" s="119"/>
      <c r="LPU123" s="91"/>
      <c r="LPV123" s="119"/>
      <c r="LPW123" s="91"/>
      <c r="LPX123" s="119"/>
      <c r="LPY123" s="91"/>
      <c r="LPZ123" s="119"/>
      <c r="LQA123" s="91"/>
      <c r="LQB123" s="119"/>
      <c r="LQC123" s="91"/>
      <c r="LQD123" s="119"/>
      <c r="LQE123" s="91"/>
      <c r="LQF123" s="119"/>
      <c r="LQG123" s="91"/>
      <c r="LQH123" s="119"/>
      <c r="LQI123" s="91"/>
      <c r="LQJ123" s="119"/>
      <c r="LQK123" s="91"/>
      <c r="LQL123" s="119"/>
      <c r="LQM123" s="91"/>
      <c r="LQN123" s="119"/>
      <c r="LQO123" s="91"/>
      <c r="LQP123" s="119"/>
      <c r="LQQ123" s="91"/>
      <c r="LQR123" s="119"/>
      <c r="LQS123" s="91"/>
      <c r="LQT123" s="119"/>
      <c r="LQU123" s="91"/>
      <c r="LQV123" s="119"/>
      <c r="LQW123" s="91"/>
      <c r="LQX123" s="119"/>
      <c r="LQY123" s="91"/>
      <c r="LQZ123" s="119"/>
      <c r="LRA123" s="91"/>
      <c r="LRB123" s="119"/>
      <c r="LRC123" s="91"/>
      <c r="LRD123" s="119"/>
      <c r="LRE123" s="91"/>
      <c r="LRF123" s="119"/>
      <c r="LRG123" s="91"/>
      <c r="LRH123" s="119"/>
      <c r="LRI123" s="91"/>
      <c r="LRJ123" s="119"/>
      <c r="LRK123" s="91"/>
      <c r="LRL123" s="119"/>
      <c r="LRM123" s="91"/>
      <c r="LRN123" s="119"/>
      <c r="LRO123" s="91"/>
      <c r="LRP123" s="119"/>
      <c r="LRQ123" s="91"/>
      <c r="LRR123" s="119"/>
      <c r="LRS123" s="91"/>
      <c r="LRT123" s="119"/>
      <c r="LRU123" s="91"/>
      <c r="LRV123" s="119"/>
      <c r="LRW123" s="91"/>
      <c r="LRX123" s="119"/>
      <c r="LRY123" s="91"/>
      <c r="LRZ123" s="119"/>
      <c r="LSA123" s="91"/>
      <c r="LSB123" s="119"/>
      <c r="LSC123" s="91"/>
      <c r="LSD123" s="119"/>
      <c r="LSE123" s="91"/>
      <c r="LSF123" s="119"/>
      <c r="LSG123" s="91"/>
      <c r="LSH123" s="119"/>
      <c r="LSI123" s="91"/>
      <c r="LSJ123" s="119"/>
      <c r="LSK123" s="91"/>
      <c r="LSL123" s="119"/>
      <c r="LSM123" s="91"/>
      <c r="LSN123" s="119"/>
      <c r="LSO123" s="91"/>
      <c r="LSP123" s="119"/>
      <c r="LSQ123" s="91"/>
      <c r="LSR123" s="119"/>
      <c r="LSS123" s="91"/>
      <c r="LST123" s="119"/>
      <c r="LSU123" s="91"/>
      <c r="LSV123" s="119"/>
      <c r="LSW123" s="91"/>
      <c r="LSX123" s="119"/>
      <c r="LSY123" s="91"/>
      <c r="LSZ123" s="119"/>
      <c r="LTA123" s="91"/>
      <c r="LTB123" s="119"/>
      <c r="LTC123" s="91"/>
      <c r="LTD123" s="119"/>
      <c r="LTE123" s="91"/>
      <c r="LTF123" s="119"/>
      <c r="LTG123" s="91"/>
      <c r="LTH123" s="119"/>
      <c r="LTI123" s="91"/>
      <c r="LTJ123" s="119"/>
      <c r="LTK123" s="91"/>
      <c r="LTL123" s="119"/>
      <c r="LTM123" s="91"/>
      <c r="LTN123" s="119"/>
      <c r="LTO123" s="91"/>
      <c r="LTP123" s="119"/>
      <c r="LTQ123" s="91"/>
      <c r="LTR123" s="119"/>
      <c r="LTS123" s="91"/>
      <c r="LTT123" s="119"/>
      <c r="LTU123" s="91"/>
      <c r="LTV123" s="119"/>
      <c r="LTW123" s="91"/>
      <c r="LTX123" s="119"/>
      <c r="LTY123" s="91"/>
      <c r="LTZ123" s="119"/>
      <c r="LUA123" s="91"/>
      <c r="LUB123" s="119"/>
      <c r="LUC123" s="91"/>
      <c r="LUD123" s="119"/>
      <c r="LUE123" s="91"/>
      <c r="LUF123" s="119"/>
      <c r="LUG123" s="91"/>
      <c r="LUH123" s="119"/>
      <c r="LUI123" s="91"/>
      <c r="LUJ123" s="119"/>
      <c r="LUK123" s="91"/>
      <c r="LUL123" s="119"/>
      <c r="LUM123" s="91"/>
      <c r="LUN123" s="119"/>
      <c r="LUO123" s="91"/>
      <c r="LUP123" s="119"/>
      <c r="LUQ123" s="91"/>
      <c r="LUR123" s="119"/>
      <c r="LUS123" s="91"/>
      <c r="LUT123" s="119"/>
      <c r="LUU123" s="91"/>
      <c r="LUV123" s="119"/>
      <c r="LUW123" s="91"/>
      <c r="LUX123" s="119"/>
      <c r="LUY123" s="91"/>
      <c r="LUZ123" s="119"/>
      <c r="LVA123" s="91"/>
      <c r="LVB123" s="119"/>
      <c r="LVC123" s="91"/>
      <c r="LVD123" s="119"/>
      <c r="LVE123" s="91"/>
      <c r="LVF123" s="119"/>
      <c r="LVG123" s="91"/>
      <c r="LVH123" s="119"/>
      <c r="LVI123" s="91"/>
      <c r="LVJ123" s="119"/>
      <c r="LVK123" s="91"/>
      <c r="LVL123" s="119"/>
      <c r="LVM123" s="91"/>
      <c r="LVN123" s="119"/>
      <c r="LVO123" s="91"/>
      <c r="LVP123" s="119"/>
      <c r="LVQ123" s="91"/>
      <c r="LVR123" s="119"/>
      <c r="LVS123" s="91"/>
      <c r="LVT123" s="119"/>
      <c r="LVU123" s="91"/>
      <c r="LVV123" s="119"/>
      <c r="LVW123" s="91"/>
      <c r="LVX123" s="119"/>
      <c r="LVY123" s="91"/>
      <c r="LVZ123" s="119"/>
      <c r="LWA123" s="91"/>
      <c r="LWB123" s="119"/>
      <c r="LWC123" s="91"/>
      <c r="LWD123" s="119"/>
      <c r="LWE123" s="91"/>
      <c r="LWF123" s="119"/>
      <c r="LWG123" s="91"/>
      <c r="LWH123" s="119"/>
      <c r="LWI123" s="91"/>
      <c r="LWJ123" s="119"/>
      <c r="LWK123" s="91"/>
      <c r="LWL123" s="119"/>
      <c r="LWM123" s="91"/>
      <c r="LWN123" s="119"/>
      <c r="LWO123" s="91"/>
      <c r="LWP123" s="119"/>
      <c r="LWQ123" s="91"/>
      <c r="LWR123" s="119"/>
      <c r="LWS123" s="91"/>
      <c r="LWT123" s="119"/>
      <c r="LWU123" s="91"/>
      <c r="LWV123" s="119"/>
      <c r="LWW123" s="91"/>
      <c r="LWX123" s="119"/>
      <c r="LWY123" s="91"/>
      <c r="LWZ123" s="119"/>
      <c r="LXA123" s="91"/>
      <c r="LXB123" s="119"/>
      <c r="LXC123" s="91"/>
      <c r="LXD123" s="119"/>
      <c r="LXE123" s="91"/>
      <c r="LXF123" s="119"/>
      <c r="LXG123" s="91"/>
      <c r="LXH123" s="119"/>
      <c r="LXI123" s="91"/>
      <c r="LXJ123" s="119"/>
      <c r="LXK123" s="91"/>
      <c r="LXL123" s="119"/>
      <c r="LXM123" s="91"/>
      <c r="LXN123" s="119"/>
      <c r="LXO123" s="91"/>
      <c r="LXP123" s="119"/>
      <c r="LXQ123" s="91"/>
      <c r="LXR123" s="119"/>
      <c r="LXS123" s="91"/>
      <c r="LXT123" s="119"/>
      <c r="LXU123" s="91"/>
      <c r="LXV123" s="119"/>
      <c r="LXW123" s="91"/>
      <c r="LXX123" s="119"/>
      <c r="LXY123" s="91"/>
      <c r="LXZ123" s="119"/>
      <c r="LYA123" s="91"/>
      <c r="LYB123" s="119"/>
      <c r="LYC123" s="91"/>
      <c r="LYD123" s="119"/>
      <c r="LYE123" s="91"/>
      <c r="LYF123" s="119"/>
      <c r="LYG123" s="91"/>
      <c r="LYH123" s="119"/>
      <c r="LYI123" s="91"/>
      <c r="LYJ123" s="119"/>
      <c r="LYK123" s="91"/>
      <c r="LYL123" s="119"/>
      <c r="LYM123" s="91"/>
      <c r="LYN123" s="119"/>
      <c r="LYO123" s="91"/>
      <c r="LYP123" s="119"/>
      <c r="LYQ123" s="91"/>
      <c r="LYR123" s="119"/>
      <c r="LYS123" s="91"/>
      <c r="LYT123" s="119"/>
      <c r="LYU123" s="91"/>
      <c r="LYV123" s="119"/>
      <c r="LYW123" s="91"/>
      <c r="LYX123" s="119"/>
      <c r="LYY123" s="91"/>
      <c r="LYZ123" s="119"/>
      <c r="LZA123" s="91"/>
      <c r="LZB123" s="119"/>
      <c r="LZC123" s="91"/>
      <c r="LZD123" s="119"/>
      <c r="LZE123" s="91"/>
      <c r="LZF123" s="119"/>
      <c r="LZG123" s="91"/>
      <c r="LZH123" s="119"/>
      <c r="LZI123" s="91"/>
      <c r="LZJ123" s="119"/>
      <c r="LZK123" s="91"/>
      <c r="LZL123" s="119"/>
      <c r="LZM123" s="91"/>
      <c r="LZN123" s="119"/>
      <c r="LZO123" s="91"/>
      <c r="LZP123" s="119"/>
      <c r="LZQ123" s="91"/>
      <c r="LZR123" s="119"/>
      <c r="LZS123" s="91"/>
      <c r="LZT123" s="119"/>
      <c r="LZU123" s="91"/>
      <c r="LZV123" s="119"/>
      <c r="LZW123" s="91"/>
      <c r="LZX123" s="119"/>
      <c r="LZY123" s="91"/>
      <c r="LZZ123" s="119"/>
      <c r="MAA123" s="91"/>
      <c r="MAB123" s="119"/>
      <c r="MAC123" s="91"/>
      <c r="MAD123" s="119"/>
      <c r="MAE123" s="91"/>
      <c r="MAF123" s="119"/>
      <c r="MAG123" s="91"/>
      <c r="MAH123" s="119"/>
      <c r="MAI123" s="91"/>
      <c r="MAJ123" s="119"/>
      <c r="MAK123" s="91"/>
      <c r="MAL123" s="119"/>
      <c r="MAM123" s="91"/>
      <c r="MAN123" s="119"/>
      <c r="MAO123" s="91"/>
      <c r="MAP123" s="119"/>
      <c r="MAQ123" s="91"/>
      <c r="MAR123" s="119"/>
      <c r="MAS123" s="91"/>
      <c r="MAT123" s="119"/>
      <c r="MAU123" s="91"/>
      <c r="MAV123" s="119"/>
      <c r="MAW123" s="91"/>
      <c r="MAX123" s="119"/>
      <c r="MAY123" s="91"/>
      <c r="MAZ123" s="119"/>
      <c r="MBA123" s="91"/>
      <c r="MBB123" s="119"/>
      <c r="MBC123" s="91"/>
      <c r="MBD123" s="119"/>
      <c r="MBE123" s="91"/>
      <c r="MBF123" s="119"/>
      <c r="MBG123" s="91"/>
      <c r="MBH123" s="119"/>
      <c r="MBI123" s="91"/>
      <c r="MBJ123" s="119"/>
      <c r="MBK123" s="91"/>
      <c r="MBL123" s="119"/>
      <c r="MBM123" s="91"/>
      <c r="MBN123" s="119"/>
      <c r="MBO123" s="91"/>
      <c r="MBP123" s="119"/>
      <c r="MBQ123" s="91"/>
      <c r="MBR123" s="119"/>
      <c r="MBS123" s="91"/>
      <c r="MBT123" s="119"/>
      <c r="MBU123" s="91"/>
      <c r="MBV123" s="119"/>
      <c r="MBW123" s="91"/>
      <c r="MBX123" s="119"/>
      <c r="MBY123" s="91"/>
      <c r="MBZ123" s="119"/>
      <c r="MCA123" s="91"/>
      <c r="MCB123" s="119"/>
      <c r="MCC123" s="91"/>
      <c r="MCD123" s="119"/>
      <c r="MCE123" s="91"/>
      <c r="MCF123" s="119"/>
      <c r="MCG123" s="91"/>
      <c r="MCH123" s="119"/>
      <c r="MCI123" s="91"/>
      <c r="MCJ123" s="119"/>
      <c r="MCK123" s="91"/>
      <c r="MCL123" s="119"/>
      <c r="MCM123" s="91"/>
      <c r="MCN123" s="119"/>
      <c r="MCO123" s="91"/>
      <c r="MCP123" s="119"/>
      <c r="MCQ123" s="91"/>
      <c r="MCR123" s="119"/>
      <c r="MCS123" s="91"/>
      <c r="MCT123" s="119"/>
      <c r="MCU123" s="91"/>
      <c r="MCV123" s="119"/>
      <c r="MCW123" s="91"/>
      <c r="MCX123" s="119"/>
      <c r="MCY123" s="91"/>
      <c r="MCZ123" s="119"/>
      <c r="MDA123" s="91"/>
      <c r="MDB123" s="119"/>
      <c r="MDC123" s="91"/>
      <c r="MDD123" s="119"/>
      <c r="MDE123" s="91"/>
      <c r="MDF123" s="119"/>
      <c r="MDG123" s="91"/>
      <c r="MDH123" s="119"/>
      <c r="MDI123" s="91"/>
      <c r="MDJ123" s="119"/>
      <c r="MDK123" s="91"/>
      <c r="MDL123" s="119"/>
      <c r="MDM123" s="91"/>
      <c r="MDN123" s="119"/>
      <c r="MDO123" s="91"/>
      <c r="MDP123" s="119"/>
      <c r="MDQ123" s="91"/>
      <c r="MDR123" s="119"/>
      <c r="MDS123" s="91"/>
      <c r="MDT123" s="119"/>
      <c r="MDU123" s="91"/>
      <c r="MDV123" s="119"/>
      <c r="MDW123" s="91"/>
      <c r="MDX123" s="119"/>
      <c r="MDY123" s="91"/>
      <c r="MDZ123" s="119"/>
      <c r="MEA123" s="91"/>
      <c r="MEB123" s="119"/>
      <c r="MEC123" s="91"/>
      <c r="MED123" s="119"/>
      <c r="MEE123" s="91"/>
      <c r="MEF123" s="119"/>
      <c r="MEG123" s="91"/>
      <c r="MEH123" s="119"/>
      <c r="MEI123" s="91"/>
      <c r="MEJ123" s="119"/>
      <c r="MEK123" s="91"/>
      <c r="MEL123" s="119"/>
      <c r="MEM123" s="91"/>
      <c r="MEN123" s="119"/>
      <c r="MEO123" s="91"/>
      <c r="MEP123" s="119"/>
      <c r="MEQ123" s="91"/>
      <c r="MER123" s="119"/>
      <c r="MES123" s="91"/>
      <c r="MET123" s="119"/>
      <c r="MEU123" s="91"/>
      <c r="MEV123" s="119"/>
      <c r="MEW123" s="91"/>
      <c r="MEX123" s="119"/>
      <c r="MEY123" s="91"/>
      <c r="MEZ123" s="119"/>
      <c r="MFA123" s="91"/>
      <c r="MFB123" s="119"/>
      <c r="MFC123" s="91"/>
      <c r="MFD123" s="119"/>
      <c r="MFE123" s="91"/>
      <c r="MFF123" s="119"/>
      <c r="MFG123" s="91"/>
      <c r="MFH123" s="119"/>
      <c r="MFI123" s="91"/>
      <c r="MFJ123" s="119"/>
      <c r="MFK123" s="91"/>
      <c r="MFL123" s="119"/>
      <c r="MFM123" s="91"/>
      <c r="MFN123" s="119"/>
      <c r="MFO123" s="91"/>
      <c r="MFP123" s="119"/>
      <c r="MFQ123" s="91"/>
      <c r="MFR123" s="119"/>
      <c r="MFS123" s="91"/>
      <c r="MFT123" s="119"/>
      <c r="MFU123" s="91"/>
      <c r="MFV123" s="119"/>
      <c r="MFW123" s="91"/>
      <c r="MFX123" s="119"/>
      <c r="MFY123" s="91"/>
      <c r="MFZ123" s="119"/>
      <c r="MGA123" s="91"/>
      <c r="MGB123" s="119"/>
      <c r="MGC123" s="91"/>
      <c r="MGD123" s="119"/>
      <c r="MGE123" s="91"/>
      <c r="MGF123" s="119"/>
      <c r="MGG123" s="91"/>
      <c r="MGH123" s="119"/>
      <c r="MGI123" s="91"/>
      <c r="MGJ123" s="119"/>
      <c r="MGK123" s="91"/>
      <c r="MGL123" s="119"/>
      <c r="MGM123" s="91"/>
      <c r="MGN123" s="119"/>
      <c r="MGO123" s="91"/>
      <c r="MGP123" s="119"/>
      <c r="MGQ123" s="91"/>
      <c r="MGR123" s="119"/>
      <c r="MGS123" s="91"/>
      <c r="MGT123" s="119"/>
      <c r="MGU123" s="91"/>
      <c r="MGV123" s="119"/>
      <c r="MGW123" s="91"/>
      <c r="MGX123" s="119"/>
      <c r="MGY123" s="91"/>
      <c r="MGZ123" s="119"/>
      <c r="MHA123" s="91"/>
      <c r="MHB123" s="119"/>
      <c r="MHC123" s="91"/>
      <c r="MHD123" s="119"/>
      <c r="MHE123" s="91"/>
      <c r="MHF123" s="119"/>
      <c r="MHG123" s="91"/>
      <c r="MHH123" s="119"/>
      <c r="MHI123" s="91"/>
      <c r="MHJ123" s="119"/>
      <c r="MHK123" s="91"/>
      <c r="MHL123" s="119"/>
      <c r="MHM123" s="91"/>
      <c r="MHN123" s="119"/>
      <c r="MHO123" s="91"/>
      <c r="MHP123" s="119"/>
      <c r="MHQ123" s="91"/>
      <c r="MHR123" s="119"/>
      <c r="MHS123" s="91"/>
      <c r="MHT123" s="119"/>
      <c r="MHU123" s="91"/>
      <c r="MHV123" s="119"/>
      <c r="MHW123" s="91"/>
      <c r="MHX123" s="119"/>
      <c r="MHY123" s="91"/>
      <c r="MHZ123" s="119"/>
      <c r="MIA123" s="91"/>
      <c r="MIB123" s="119"/>
      <c r="MIC123" s="91"/>
      <c r="MID123" s="119"/>
      <c r="MIE123" s="91"/>
      <c r="MIF123" s="119"/>
      <c r="MIG123" s="91"/>
      <c r="MIH123" s="119"/>
      <c r="MII123" s="91"/>
      <c r="MIJ123" s="119"/>
      <c r="MIK123" s="91"/>
      <c r="MIL123" s="119"/>
      <c r="MIM123" s="91"/>
      <c r="MIN123" s="119"/>
      <c r="MIO123" s="91"/>
      <c r="MIP123" s="119"/>
      <c r="MIQ123" s="91"/>
      <c r="MIR123" s="119"/>
      <c r="MIS123" s="91"/>
      <c r="MIT123" s="119"/>
      <c r="MIU123" s="91"/>
      <c r="MIV123" s="119"/>
      <c r="MIW123" s="91"/>
      <c r="MIX123" s="119"/>
      <c r="MIY123" s="91"/>
      <c r="MIZ123" s="119"/>
      <c r="MJA123" s="91"/>
      <c r="MJB123" s="119"/>
      <c r="MJC123" s="91"/>
      <c r="MJD123" s="119"/>
      <c r="MJE123" s="91"/>
      <c r="MJF123" s="119"/>
      <c r="MJG123" s="91"/>
      <c r="MJH123" s="119"/>
      <c r="MJI123" s="91"/>
      <c r="MJJ123" s="119"/>
      <c r="MJK123" s="91"/>
      <c r="MJL123" s="119"/>
      <c r="MJM123" s="91"/>
      <c r="MJN123" s="119"/>
      <c r="MJO123" s="91"/>
      <c r="MJP123" s="119"/>
      <c r="MJQ123" s="91"/>
      <c r="MJR123" s="119"/>
      <c r="MJS123" s="91"/>
      <c r="MJT123" s="119"/>
      <c r="MJU123" s="91"/>
      <c r="MJV123" s="119"/>
      <c r="MJW123" s="91"/>
      <c r="MJX123" s="119"/>
      <c r="MJY123" s="91"/>
      <c r="MJZ123" s="119"/>
      <c r="MKA123" s="91"/>
      <c r="MKB123" s="119"/>
      <c r="MKC123" s="91"/>
      <c r="MKD123" s="119"/>
      <c r="MKE123" s="91"/>
      <c r="MKF123" s="119"/>
      <c r="MKG123" s="91"/>
      <c r="MKH123" s="119"/>
      <c r="MKI123" s="91"/>
      <c r="MKJ123" s="119"/>
      <c r="MKK123" s="91"/>
      <c r="MKL123" s="119"/>
      <c r="MKM123" s="91"/>
      <c r="MKN123" s="119"/>
      <c r="MKO123" s="91"/>
      <c r="MKP123" s="119"/>
      <c r="MKQ123" s="91"/>
      <c r="MKR123" s="119"/>
      <c r="MKS123" s="91"/>
      <c r="MKT123" s="119"/>
      <c r="MKU123" s="91"/>
      <c r="MKV123" s="119"/>
      <c r="MKW123" s="91"/>
      <c r="MKX123" s="119"/>
      <c r="MKY123" s="91"/>
      <c r="MKZ123" s="119"/>
      <c r="MLA123" s="91"/>
      <c r="MLB123" s="119"/>
      <c r="MLC123" s="91"/>
      <c r="MLD123" s="119"/>
      <c r="MLE123" s="91"/>
      <c r="MLF123" s="119"/>
      <c r="MLG123" s="91"/>
      <c r="MLH123" s="119"/>
      <c r="MLI123" s="91"/>
      <c r="MLJ123" s="119"/>
      <c r="MLK123" s="91"/>
      <c r="MLL123" s="119"/>
      <c r="MLM123" s="91"/>
      <c r="MLN123" s="119"/>
      <c r="MLO123" s="91"/>
      <c r="MLP123" s="119"/>
      <c r="MLQ123" s="91"/>
      <c r="MLR123" s="119"/>
      <c r="MLS123" s="91"/>
      <c r="MLT123" s="119"/>
      <c r="MLU123" s="91"/>
      <c r="MLV123" s="119"/>
      <c r="MLW123" s="91"/>
      <c r="MLX123" s="119"/>
      <c r="MLY123" s="91"/>
      <c r="MLZ123" s="119"/>
      <c r="MMA123" s="91"/>
      <c r="MMB123" s="119"/>
      <c r="MMC123" s="91"/>
      <c r="MMD123" s="119"/>
      <c r="MME123" s="91"/>
      <c r="MMF123" s="119"/>
      <c r="MMG123" s="91"/>
      <c r="MMH123" s="119"/>
      <c r="MMI123" s="91"/>
      <c r="MMJ123" s="119"/>
      <c r="MMK123" s="91"/>
      <c r="MML123" s="119"/>
      <c r="MMM123" s="91"/>
      <c r="MMN123" s="119"/>
      <c r="MMO123" s="91"/>
      <c r="MMP123" s="119"/>
      <c r="MMQ123" s="91"/>
      <c r="MMR123" s="119"/>
      <c r="MMS123" s="91"/>
      <c r="MMT123" s="119"/>
      <c r="MMU123" s="91"/>
      <c r="MMV123" s="119"/>
      <c r="MMW123" s="91"/>
      <c r="MMX123" s="119"/>
      <c r="MMY123" s="91"/>
      <c r="MMZ123" s="119"/>
      <c r="MNA123" s="91"/>
      <c r="MNB123" s="119"/>
      <c r="MNC123" s="91"/>
      <c r="MND123" s="119"/>
      <c r="MNE123" s="91"/>
      <c r="MNF123" s="119"/>
      <c r="MNG123" s="91"/>
      <c r="MNH123" s="119"/>
      <c r="MNI123" s="91"/>
      <c r="MNJ123" s="119"/>
      <c r="MNK123" s="91"/>
      <c r="MNL123" s="119"/>
      <c r="MNM123" s="91"/>
      <c r="MNN123" s="119"/>
      <c r="MNO123" s="91"/>
      <c r="MNP123" s="119"/>
      <c r="MNQ123" s="91"/>
      <c r="MNR123" s="119"/>
      <c r="MNS123" s="91"/>
      <c r="MNT123" s="119"/>
      <c r="MNU123" s="91"/>
      <c r="MNV123" s="119"/>
      <c r="MNW123" s="91"/>
      <c r="MNX123" s="119"/>
      <c r="MNY123" s="91"/>
      <c r="MNZ123" s="119"/>
      <c r="MOA123" s="91"/>
      <c r="MOB123" s="119"/>
      <c r="MOC123" s="91"/>
      <c r="MOD123" s="119"/>
      <c r="MOE123" s="91"/>
      <c r="MOF123" s="119"/>
      <c r="MOG123" s="91"/>
      <c r="MOH123" s="119"/>
      <c r="MOI123" s="91"/>
      <c r="MOJ123" s="119"/>
      <c r="MOK123" s="91"/>
      <c r="MOL123" s="119"/>
      <c r="MOM123" s="91"/>
      <c r="MON123" s="119"/>
      <c r="MOO123" s="91"/>
      <c r="MOP123" s="119"/>
      <c r="MOQ123" s="91"/>
      <c r="MOR123" s="119"/>
      <c r="MOS123" s="91"/>
      <c r="MOT123" s="119"/>
      <c r="MOU123" s="91"/>
      <c r="MOV123" s="119"/>
      <c r="MOW123" s="91"/>
      <c r="MOX123" s="119"/>
      <c r="MOY123" s="91"/>
      <c r="MOZ123" s="119"/>
      <c r="MPA123" s="91"/>
      <c r="MPB123" s="119"/>
      <c r="MPC123" s="91"/>
      <c r="MPD123" s="119"/>
      <c r="MPE123" s="91"/>
      <c r="MPF123" s="119"/>
      <c r="MPG123" s="91"/>
      <c r="MPH123" s="119"/>
      <c r="MPI123" s="91"/>
      <c r="MPJ123" s="119"/>
      <c r="MPK123" s="91"/>
      <c r="MPL123" s="119"/>
      <c r="MPM123" s="91"/>
      <c r="MPN123" s="119"/>
      <c r="MPO123" s="91"/>
      <c r="MPP123" s="119"/>
      <c r="MPQ123" s="91"/>
      <c r="MPR123" s="119"/>
      <c r="MPS123" s="91"/>
      <c r="MPT123" s="119"/>
      <c r="MPU123" s="91"/>
      <c r="MPV123" s="119"/>
      <c r="MPW123" s="91"/>
      <c r="MPX123" s="119"/>
      <c r="MPY123" s="91"/>
      <c r="MPZ123" s="119"/>
      <c r="MQA123" s="91"/>
      <c r="MQB123" s="119"/>
      <c r="MQC123" s="91"/>
      <c r="MQD123" s="119"/>
      <c r="MQE123" s="91"/>
      <c r="MQF123" s="119"/>
      <c r="MQG123" s="91"/>
      <c r="MQH123" s="119"/>
      <c r="MQI123" s="91"/>
      <c r="MQJ123" s="119"/>
      <c r="MQK123" s="91"/>
      <c r="MQL123" s="119"/>
      <c r="MQM123" s="91"/>
      <c r="MQN123" s="119"/>
      <c r="MQO123" s="91"/>
      <c r="MQP123" s="119"/>
      <c r="MQQ123" s="91"/>
      <c r="MQR123" s="119"/>
      <c r="MQS123" s="91"/>
      <c r="MQT123" s="119"/>
      <c r="MQU123" s="91"/>
      <c r="MQV123" s="119"/>
      <c r="MQW123" s="91"/>
      <c r="MQX123" s="119"/>
      <c r="MQY123" s="91"/>
      <c r="MQZ123" s="119"/>
      <c r="MRA123" s="91"/>
      <c r="MRB123" s="119"/>
      <c r="MRC123" s="91"/>
      <c r="MRD123" s="119"/>
      <c r="MRE123" s="91"/>
      <c r="MRF123" s="119"/>
      <c r="MRG123" s="91"/>
      <c r="MRH123" s="119"/>
      <c r="MRI123" s="91"/>
      <c r="MRJ123" s="119"/>
      <c r="MRK123" s="91"/>
      <c r="MRL123" s="119"/>
      <c r="MRM123" s="91"/>
      <c r="MRN123" s="119"/>
      <c r="MRO123" s="91"/>
      <c r="MRP123" s="119"/>
      <c r="MRQ123" s="91"/>
      <c r="MRR123" s="119"/>
      <c r="MRS123" s="91"/>
      <c r="MRT123" s="119"/>
      <c r="MRU123" s="91"/>
      <c r="MRV123" s="119"/>
      <c r="MRW123" s="91"/>
      <c r="MRX123" s="119"/>
      <c r="MRY123" s="91"/>
      <c r="MRZ123" s="119"/>
      <c r="MSA123" s="91"/>
      <c r="MSB123" s="119"/>
      <c r="MSC123" s="91"/>
      <c r="MSD123" s="119"/>
      <c r="MSE123" s="91"/>
      <c r="MSF123" s="119"/>
      <c r="MSG123" s="91"/>
      <c r="MSH123" s="119"/>
      <c r="MSI123" s="91"/>
      <c r="MSJ123" s="119"/>
      <c r="MSK123" s="91"/>
      <c r="MSL123" s="119"/>
      <c r="MSM123" s="91"/>
      <c r="MSN123" s="119"/>
      <c r="MSO123" s="91"/>
      <c r="MSP123" s="119"/>
      <c r="MSQ123" s="91"/>
      <c r="MSR123" s="119"/>
      <c r="MSS123" s="91"/>
      <c r="MST123" s="119"/>
      <c r="MSU123" s="91"/>
      <c r="MSV123" s="119"/>
      <c r="MSW123" s="91"/>
      <c r="MSX123" s="119"/>
      <c r="MSY123" s="91"/>
      <c r="MSZ123" s="119"/>
      <c r="MTA123" s="91"/>
      <c r="MTB123" s="119"/>
      <c r="MTC123" s="91"/>
      <c r="MTD123" s="119"/>
      <c r="MTE123" s="91"/>
      <c r="MTF123" s="119"/>
      <c r="MTG123" s="91"/>
      <c r="MTH123" s="119"/>
      <c r="MTI123" s="91"/>
      <c r="MTJ123" s="119"/>
      <c r="MTK123" s="91"/>
      <c r="MTL123" s="119"/>
      <c r="MTM123" s="91"/>
      <c r="MTN123" s="119"/>
      <c r="MTO123" s="91"/>
      <c r="MTP123" s="119"/>
      <c r="MTQ123" s="91"/>
      <c r="MTR123" s="119"/>
      <c r="MTS123" s="91"/>
      <c r="MTT123" s="119"/>
      <c r="MTU123" s="91"/>
      <c r="MTV123" s="119"/>
      <c r="MTW123" s="91"/>
      <c r="MTX123" s="119"/>
      <c r="MTY123" s="91"/>
      <c r="MTZ123" s="119"/>
      <c r="MUA123" s="91"/>
      <c r="MUB123" s="119"/>
      <c r="MUC123" s="91"/>
      <c r="MUD123" s="119"/>
      <c r="MUE123" s="91"/>
      <c r="MUF123" s="119"/>
      <c r="MUG123" s="91"/>
      <c r="MUH123" s="119"/>
      <c r="MUI123" s="91"/>
      <c r="MUJ123" s="119"/>
      <c r="MUK123" s="91"/>
      <c r="MUL123" s="119"/>
      <c r="MUM123" s="91"/>
      <c r="MUN123" s="119"/>
      <c r="MUO123" s="91"/>
      <c r="MUP123" s="119"/>
      <c r="MUQ123" s="91"/>
      <c r="MUR123" s="119"/>
      <c r="MUS123" s="91"/>
      <c r="MUT123" s="119"/>
      <c r="MUU123" s="91"/>
      <c r="MUV123" s="119"/>
      <c r="MUW123" s="91"/>
      <c r="MUX123" s="119"/>
      <c r="MUY123" s="91"/>
      <c r="MUZ123" s="119"/>
      <c r="MVA123" s="91"/>
      <c r="MVB123" s="119"/>
      <c r="MVC123" s="91"/>
      <c r="MVD123" s="119"/>
      <c r="MVE123" s="91"/>
      <c r="MVF123" s="119"/>
      <c r="MVG123" s="91"/>
      <c r="MVH123" s="119"/>
      <c r="MVI123" s="91"/>
      <c r="MVJ123" s="119"/>
      <c r="MVK123" s="91"/>
      <c r="MVL123" s="119"/>
      <c r="MVM123" s="91"/>
      <c r="MVN123" s="119"/>
      <c r="MVO123" s="91"/>
      <c r="MVP123" s="119"/>
      <c r="MVQ123" s="91"/>
      <c r="MVR123" s="119"/>
      <c r="MVS123" s="91"/>
      <c r="MVT123" s="119"/>
      <c r="MVU123" s="91"/>
      <c r="MVV123" s="119"/>
      <c r="MVW123" s="91"/>
      <c r="MVX123" s="119"/>
      <c r="MVY123" s="91"/>
      <c r="MVZ123" s="119"/>
      <c r="MWA123" s="91"/>
      <c r="MWB123" s="119"/>
      <c r="MWC123" s="91"/>
      <c r="MWD123" s="119"/>
      <c r="MWE123" s="91"/>
      <c r="MWF123" s="119"/>
      <c r="MWG123" s="91"/>
      <c r="MWH123" s="119"/>
      <c r="MWI123" s="91"/>
      <c r="MWJ123" s="119"/>
      <c r="MWK123" s="91"/>
      <c r="MWL123" s="119"/>
      <c r="MWM123" s="91"/>
      <c r="MWN123" s="119"/>
      <c r="MWO123" s="91"/>
      <c r="MWP123" s="119"/>
      <c r="MWQ123" s="91"/>
      <c r="MWR123" s="119"/>
      <c r="MWS123" s="91"/>
      <c r="MWT123" s="119"/>
      <c r="MWU123" s="91"/>
      <c r="MWV123" s="119"/>
      <c r="MWW123" s="91"/>
      <c r="MWX123" s="119"/>
      <c r="MWY123" s="91"/>
      <c r="MWZ123" s="119"/>
      <c r="MXA123" s="91"/>
      <c r="MXB123" s="119"/>
      <c r="MXC123" s="91"/>
      <c r="MXD123" s="119"/>
      <c r="MXE123" s="91"/>
      <c r="MXF123" s="119"/>
      <c r="MXG123" s="91"/>
      <c r="MXH123" s="119"/>
      <c r="MXI123" s="91"/>
      <c r="MXJ123" s="119"/>
      <c r="MXK123" s="91"/>
      <c r="MXL123" s="119"/>
      <c r="MXM123" s="91"/>
      <c r="MXN123" s="119"/>
      <c r="MXO123" s="91"/>
      <c r="MXP123" s="119"/>
      <c r="MXQ123" s="91"/>
      <c r="MXR123" s="119"/>
      <c r="MXS123" s="91"/>
      <c r="MXT123" s="119"/>
      <c r="MXU123" s="91"/>
      <c r="MXV123" s="119"/>
      <c r="MXW123" s="91"/>
      <c r="MXX123" s="119"/>
      <c r="MXY123" s="91"/>
      <c r="MXZ123" s="119"/>
      <c r="MYA123" s="91"/>
      <c r="MYB123" s="119"/>
      <c r="MYC123" s="91"/>
      <c r="MYD123" s="119"/>
      <c r="MYE123" s="91"/>
      <c r="MYF123" s="119"/>
      <c r="MYG123" s="91"/>
      <c r="MYH123" s="119"/>
      <c r="MYI123" s="91"/>
      <c r="MYJ123" s="119"/>
      <c r="MYK123" s="91"/>
      <c r="MYL123" s="119"/>
      <c r="MYM123" s="91"/>
      <c r="MYN123" s="119"/>
      <c r="MYO123" s="91"/>
      <c r="MYP123" s="119"/>
      <c r="MYQ123" s="91"/>
      <c r="MYR123" s="119"/>
      <c r="MYS123" s="91"/>
      <c r="MYT123" s="119"/>
      <c r="MYU123" s="91"/>
      <c r="MYV123" s="119"/>
      <c r="MYW123" s="91"/>
      <c r="MYX123" s="119"/>
      <c r="MYY123" s="91"/>
      <c r="MYZ123" s="119"/>
      <c r="MZA123" s="91"/>
      <c r="MZB123" s="119"/>
      <c r="MZC123" s="91"/>
      <c r="MZD123" s="119"/>
      <c r="MZE123" s="91"/>
      <c r="MZF123" s="119"/>
      <c r="MZG123" s="91"/>
      <c r="MZH123" s="119"/>
      <c r="MZI123" s="91"/>
      <c r="MZJ123" s="119"/>
      <c r="MZK123" s="91"/>
      <c r="MZL123" s="119"/>
      <c r="MZM123" s="91"/>
      <c r="MZN123" s="119"/>
      <c r="MZO123" s="91"/>
      <c r="MZP123" s="119"/>
      <c r="MZQ123" s="91"/>
      <c r="MZR123" s="119"/>
      <c r="MZS123" s="91"/>
      <c r="MZT123" s="119"/>
      <c r="MZU123" s="91"/>
      <c r="MZV123" s="119"/>
      <c r="MZW123" s="91"/>
      <c r="MZX123" s="119"/>
      <c r="MZY123" s="91"/>
      <c r="MZZ123" s="119"/>
      <c r="NAA123" s="91"/>
      <c r="NAB123" s="119"/>
      <c r="NAC123" s="91"/>
      <c r="NAD123" s="119"/>
      <c r="NAE123" s="91"/>
      <c r="NAF123" s="119"/>
      <c r="NAG123" s="91"/>
      <c r="NAH123" s="119"/>
      <c r="NAI123" s="91"/>
      <c r="NAJ123" s="119"/>
      <c r="NAK123" s="91"/>
      <c r="NAL123" s="119"/>
      <c r="NAM123" s="91"/>
      <c r="NAN123" s="119"/>
      <c r="NAO123" s="91"/>
      <c r="NAP123" s="119"/>
      <c r="NAQ123" s="91"/>
      <c r="NAR123" s="119"/>
      <c r="NAS123" s="91"/>
      <c r="NAT123" s="119"/>
      <c r="NAU123" s="91"/>
      <c r="NAV123" s="119"/>
      <c r="NAW123" s="91"/>
      <c r="NAX123" s="119"/>
      <c r="NAY123" s="91"/>
      <c r="NAZ123" s="119"/>
      <c r="NBA123" s="91"/>
      <c r="NBB123" s="119"/>
      <c r="NBC123" s="91"/>
      <c r="NBD123" s="119"/>
      <c r="NBE123" s="91"/>
      <c r="NBF123" s="119"/>
      <c r="NBG123" s="91"/>
      <c r="NBH123" s="119"/>
      <c r="NBI123" s="91"/>
      <c r="NBJ123" s="119"/>
      <c r="NBK123" s="91"/>
      <c r="NBL123" s="119"/>
      <c r="NBM123" s="91"/>
      <c r="NBN123" s="119"/>
      <c r="NBO123" s="91"/>
      <c r="NBP123" s="119"/>
      <c r="NBQ123" s="91"/>
      <c r="NBR123" s="119"/>
      <c r="NBS123" s="91"/>
      <c r="NBT123" s="119"/>
      <c r="NBU123" s="91"/>
      <c r="NBV123" s="119"/>
      <c r="NBW123" s="91"/>
      <c r="NBX123" s="119"/>
      <c r="NBY123" s="91"/>
      <c r="NBZ123" s="119"/>
      <c r="NCA123" s="91"/>
      <c r="NCB123" s="119"/>
      <c r="NCC123" s="91"/>
      <c r="NCD123" s="119"/>
      <c r="NCE123" s="91"/>
      <c r="NCF123" s="119"/>
      <c r="NCG123" s="91"/>
      <c r="NCH123" s="119"/>
      <c r="NCI123" s="91"/>
      <c r="NCJ123" s="119"/>
      <c r="NCK123" s="91"/>
      <c r="NCL123" s="119"/>
      <c r="NCM123" s="91"/>
      <c r="NCN123" s="119"/>
      <c r="NCO123" s="91"/>
      <c r="NCP123" s="119"/>
      <c r="NCQ123" s="91"/>
      <c r="NCR123" s="119"/>
      <c r="NCS123" s="91"/>
      <c r="NCT123" s="119"/>
      <c r="NCU123" s="91"/>
      <c r="NCV123" s="119"/>
      <c r="NCW123" s="91"/>
      <c r="NCX123" s="119"/>
      <c r="NCY123" s="91"/>
      <c r="NCZ123" s="119"/>
      <c r="NDA123" s="91"/>
      <c r="NDB123" s="119"/>
      <c r="NDC123" s="91"/>
      <c r="NDD123" s="119"/>
      <c r="NDE123" s="91"/>
      <c r="NDF123" s="119"/>
      <c r="NDG123" s="91"/>
      <c r="NDH123" s="119"/>
      <c r="NDI123" s="91"/>
      <c r="NDJ123" s="119"/>
      <c r="NDK123" s="91"/>
      <c r="NDL123" s="119"/>
      <c r="NDM123" s="91"/>
      <c r="NDN123" s="119"/>
      <c r="NDO123" s="91"/>
      <c r="NDP123" s="119"/>
      <c r="NDQ123" s="91"/>
      <c r="NDR123" s="119"/>
      <c r="NDS123" s="91"/>
      <c r="NDT123" s="119"/>
      <c r="NDU123" s="91"/>
      <c r="NDV123" s="119"/>
      <c r="NDW123" s="91"/>
      <c r="NDX123" s="119"/>
      <c r="NDY123" s="91"/>
      <c r="NDZ123" s="119"/>
      <c r="NEA123" s="91"/>
      <c r="NEB123" s="119"/>
      <c r="NEC123" s="91"/>
      <c r="NED123" s="119"/>
      <c r="NEE123" s="91"/>
      <c r="NEF123" s="119"/>
      <c r="NEG123" s="91"/>
      <c r="NEH123" s="119"/>
      <c r="NEI123" s="91"/>
      <c r="NEJ123" s="119"/>
      <c r="NEK123" s="91"/>
      <c r="NEL123" s="119"/>
      <c r="NEM123" s="91"/>
      <c r="NEN123" s="119"/>
      <c r="NEO123" s="91"/>
      <c r="NEP123" s="119"/>
      <c r="NEQ123" s="91"/>
      <c r="NER123" s="119"/>
      <c r="NES123" s="91"/>
      <c r="NET123" s="119"/>
      <c r="NEU123" s="91"/>
      <c r="NEV123" s="119"/>
      <c r="NEW123" s="91"/>
      <c r="NEX123" s="119"/>
      <c r="NEY123" s="91"/>
      <c r="NEZ123" s="119"/>
      <c r="NFA123" s="91"/>
      <c r="NFB123" s="119"/>
      <c r="NFC123" s="91"/>
      <c r="NFD123" s="119"/>
      <c r="NFE123" s="91"/>
      <c r="NFF123" s="119"/>
      <c r="NFG123" s="91"/>
      <c r="NFH123" s="119"/>
      <c r="NFI123" s="91"/>
      <c r="NFJ123" s="119"/>
      <c r="NFK123" s="91"/>
      <c r="NFL123" s="119"/>
      <c r="NFM123" s="91"/>
      <c r="NFN123" s="119"/>
      <c r="NFO123" s="91"/>
      <c r="NFP123" s="119"/>
      <c r="NFQ123" s="91"/>
      <c r="NFR123" s="119"/>
      <c r="NFS123" s="91"/>
      <c r="NFT123" s="119"/>
      <c r="NFU123" s="91"/>
      <c r="NFV123" s="119"/>
      <c r="NFW123" s="91"/>
      <c r="NFX123" s="119"/>
      <c r="NFY123" s="91"/>
      <c r="NFZ123" s="119"/>
      <c r="NGA123" s="91"/>
      <c r="NGB123" s="119"/>
      <c r="NGC123" s="91"/>
      <c r="NGD123" s="119"/>
      <c r="NGE123" s="91"/>
      <c r="NGF123" s="119"/>
      <c r="NGG123" s="91"/>
      <c r="NGH123" s="119"/>
      <c r="NGI123" s="91"/>
      <c r="NGJ123" s="119"/>
      <c r="NGK123" s="91"/>
      <c r="NGL123" s="119"/>
      <c r="NGM123" s="91"/>
      <c r="NGN123" s="119"/>
      <c r="NGO123" s="91"/>
      <c r="NGP123" s="119"/>
      <c r="NGQ123" s="91"/>
      <c r="NGR123" s="119"/>
      <c r="NGS123" s="91"/>
      <c r="NGT123" s="119"/>
      <c r="NGU123" s="91"/>
      <c r="NGV123" s="119"/>
      <c r="NGW123" s="91"/>
      <c r="NGX123" s="119"/>
      <c r="NGY123" s="91"/>
      <c r="NGZ123" s="119"/>
      <c r="NHA123" s="91"/>
      <c r="NHB123" s="119"/>
      <c r="NHC123" s="91"/>
      <c r="NHD123" s="119"/>
      <c r="NHE123" s="91"/>
      <c r="NHF123" s="119"/>
      <c r="NHG123" s="91"/>
      <c r="NHH123" s="119"/>
      <c r="NHI123" s="91"/>
      <c r="NHJ123" s="119"/>
      <c r="NHK123" s="91"/>
      <c r="NHL123" s="119"/>
      <c r="NHM123" s="91"/>
      <c r="NHN123" s="119"/>
      <c r="NHO123" s="91"/>
      <c r="NHP123" s="119"/>
      <c r="NHQ123" s="91"/>
      <c r="NHR123" s="119"/>
      <c r="NHS123" s="91"/>
      <c r="NHT123" s="119"/>
      <c r="NHU123" s="91"/>
      <c r="NHV123" s="119"/>
      <c r="NHW123" s="91"/>
      <c r="NHX123" s="119"/>
      <c r="NHY123" s="91"/>
      <c r="NHZ123" s="119"/>
      <c r="NIA123" s="91"/>
      <c r="NIB123" s="119"/>
      <c r="NIC123" s="91"/>
      <c r="NID123" s="119"/>
      <c r="NIE123" s="91"/>
      <c r="NIF123" s="119"/>
      <c r="NIG123" s="91"/>
      <c r="NIH123" s="119"/>
      <c r="NII123" s="91"/>
      <c r="NIJ123" s="119"/>
      <c r="NIK123" s="91"/>
      <c r="NIL123" s="119"/>
      <c r="NIM123" s="91"/>
      <c r="NIN123" s="119"/>
      <c r="NIO123" s="91"/>
      <c r="NIP123" s="119"/>
      <c r="NIQ123" s="91"/>
      <c r="NIR123" s="119"/>
      <c r="NIS123" s="91"/>
      <c r="NIT123" s="119"/>
      <c r="NIU123" s="91"/>
      <c r="NIV123" s="119"/>
      <c r="NIW123" s="91"/>
      <c r="NIX123" s="119"/>
      <c r="NIY123" s="91"/>
      <c r="NIZ123" s="119"/>
      <c r="NJA123" s="91"/>
      <c r="NJB123" s="119"/>
      <c r="NJC123" s="91"/>
      <c r="NJD123" s="119"/>
      <c r="NJE123" s="91"/>
      <c r="NJF123" s="119"/>
      <c r="NJG123" s="91"/>
      <c r="NJH123" s="119"/>
      <c r="NJI123" s="91"/>
      <c r="NJJ123" s="119"/>
      <c r="NJK123" s="91"/>
      <c r="NJL123" s="119"/>
      <c r="NJM123" s="91"/>
      <c r="NJN123" s="119"/>
      <c r="NJO123" s="91"/>
      <c r="NJP123" s="119"/>
      <c r="NJQ123" s="91"/>
      <c r="NJR123" s="119"/>
      <c r="NJS123" s="91"/>
      <c r="NJT123" s="119"/>
      <c r="NJU123" s="91"/>
      <c r="NJV123" s="119"/>
      <c r="NJW123" s="91"/>
      <c r="NJX123" s="119"/>
      <c r="NJY123" s="91"/>
      <c r="NJZ123" s="119"/>
      <c r="NKA123" s="91"/>
      <c r="NKB123" s="119"/>
      <c r="NKC123" s="91"/>
      <c r="NKD123" s="119"/>
      <c r="NKE123" s="91"/>
      <c r="NKF123" s="119"/>
      <c r="NKG123" s="91"/>
      <c r="NKH123" s="119"/>
      <c r="NKI123" s="91"/>
      <c r="NKJ123" s="119"/>
      <c r="NKK123" s="91"/>
      <c r="NKL123" s="119"/>
      <c r="NKM123" s="91"/>
      <c r="NKN123" s="119"/>
      <c r="NKO123" s="91"/>
      <c r="NKP123" s="119"/>
      <c r="NKQ123" s="91"/>
      <c r="NKR123" s="119"/>
      <c r="NKS123" s="91"/>
      <c r="NKT123" s="119"/>
      <c r="NKU123" s="91"/>
      <c r="NKV123" s="119"/>
      <c r="NKW123" s="91"/>
      <c r="NKX123" s="119"/>
      <c r="NKY123" s="91"/>
      <c r="NKZ123" s="119"/>
      <c r="NLA123" s="91"/>
      <c r="NLB123" s="119"/>
      <c r="NLC123" s="91"/>
      <c r="NLD123" s="119"/>
      <c r="NLE123" s="91"/>
      <c r="NLF123" s="119"/>
      <c r="NLG123" s="91"/>
      <c r="NLH123" s="119"/>
      <c r="NLI123" s="91"/>
      <c r="NLJ123" s="119"/>
      <c r="NLK123" s="91"/>
      <c r="NLL123" s="119"/>
      <c r="NLM123" s="91"/>
      <c r="NLN123" s="119"/>
      <c r="NLO123" s="91"/>
      <c r="NLP123" s="119"/>
      <c r="NLQ123" s="91"/>
      <c r="NLR123" s="119"/>
      <c r="NLS123" s="91"/>
      <c r="NLT123" s="119"/>
      <c r="NLU123" s="91"/>
      <c r="NLV123" s="119"/>
      <c r="NLW123" s="91"/>
      <c r="NLX123" s="119"/>
      <c r="NLY123" s="91"/>
      <c r="NLZ123" s="119"/>
      <c r="NMA123" s="91"/>
      <c r="NMB123" s="119"/>
      <c r="NMC123" s="91"/>
      <c r="NMD123" s="119"/>
      <c r="NME123" s="91"/>
      <c r="NMF123" s="119"/>
      <c r="NMG123" s="91"/>
      <c r="NMH123" s="119"/>
      <c r="NMI123" s="91"/>
      <c r="NMJ123" s="119"/>
      <c r="NMK123" s="91"/>
      <c r="NML123" s="119"/>
      <c r="NMM123" s="91"/>
      <c r="NMN123" s="119"/>
      <c r="NMO123" s="91"/>
      <c r="NMP123" s="119"/>
      <c r="NMQ123" s="91"/>
      <c r="NMR123" s="119"/>
      <c r="NMS123" s="91"/>
      <c r="NMT123" s="119"/>
      <c r="NMU123" s="91"/>
      <c r="NMV123" s="119"/>
      <c r="NMW123" s="91"/>
      <c r="NMX123" s="119"/>
      <c r="NMY123" s="91"/>
      <c r="NMZ123" s="119"/>
      <c r="NNA123" s="91"/>
      <c r="NNB123" s="119"/>
      <c r="NNC123" s="91"/>
      <c r="NND123" s="119"/>
      <c r="NNE123" s="91"/>
      <c r="NNF123" s="119"/>
      <c r="NNG123" s="91"/>
      <c r="NNH123" s="119"/>
      <c r="NNI123" s="91"/>
      <c r="NNJ123" s="119"/>
      <c r="NNK123" s="91"/>
      <c r="NNL123" s="119"/>
      <c r="NNM123" s="91"/>
      <c r="NNN123" s="119"/>
      <c r="NNO123" s="91"/>
      <c r="NNP123" s="119"/>
      <c r="NNQ123" s="91"/>
      <c r="NNR123" s="119"/>
      <c r="NNS123" s="91"/>
      <c r="NNT123" s="119"/>
      <c r="NNU123" s="91"/>
      <c r="NNV123" s="119"/>
      <c r="NNW123" s="91"/>
      <c r="NNX123" s="119"/>
      <c r="NNY123" s="91"/>
      <c r="NNZ123" s="119"/>
      <c r="NOA123" s="91"/>
      <c r="NOB123" s="119"/>
      <c r="NOC123" s="91"/>
      <c r="NOD123" s="119"/>
      <c r="NOE123" s="91"/>
      <c r="NOF123" s="119"/>
      <c r="NOG123" s="91"/>
      <c r="NOH123" s="119"/>
      <c r="NOI123" s="91"/>
      <c r="NOJ123" s="119"/>
      <c r="NOK123" s="91"/>
      <c r="NOL123" s="119"/>
      <c r="NOM123" s="91"/>
      <c r="NON123" s="119"/>
      <c r="NOO123" s="91"/>
      <c r="NOP123" s="119"/>
      <c r="NOQ123" s="91"/>
      <c r="NOR123" s="119"/>
      <c r="NOS123" s="91"/>
      <c r="NOT123" s="119"/>
      <c r="NOU123" s="91"/>
      <c r="NOV123" s="119"/>
      <c r="NOW123" s="91"/>
      <c r="NOX123" s="119"/>
      <c r="NOY123" s="91"/>
      <c r="NOZ123" s="119"/>
      <c r="NPA123" s="91"/>
      <c r="NPB123" s="119"/>
      <c r="NPC123" s="91"/>
      <c r="NPD123" s="119"/>
      <c r="NPE123" s="91"/>
      <c r="NPF123" s="119"/>
      <c r="NPG123" s="91"/>
      <c r="NPH123" s="119"/>
      <c r="NPI123" s="91"/>
      <c r="NPJ123" s="119"/>
      <c r="NPK123" s="91"/>
      <c r="NPL123" s="119"/>
      <c r="NPM123" s="91"/>
      <c r="NPN123" s="119"/>
      <c r="NPO123" s="91"/>
      <c r="NPP123" s="119"/>
      <c r="NPQ123" s="91"/>
      <c r="NPR123" s="119"/>
      <c r="NPS123" s="91"/>
      <c r="NPT123" s="119"/>
      <c r="NPU123" s="91"/>
      <c r="NPV123" s="119"/>
      <c r="NPW123" s="91"/>
      <c r="NPX123" s="119"/>
      <c r="NPY123" s="91"/>
      <c r="NPZ123" s="119"/>
      <c r="NQA123" s="91"/>
      <c r="NQB123" s="119"/>
      <c r="NQC123" s="91"/>
      <c r="NQD123" s="119"/>
      <c r="NQE123" s="91"/>
      <c r="NQF123" s="119"/>
      <c r="NQG123" s="91"/>
      <c r="NQH123" s="119"/>
      <c r="NQI123" s="91"/>
      <c r="NQJ123" s="119"/>
      <c r="NQK123" s="91"/>
      <c r="NQL123" s="119"/>
      <c r="NQM123" s="91"/>
      <c r="NQN123" s="119"/>
      <c r="NQO123" s="91"/>
      <c r="NQP123" s="119"/>
      <c r="NQQ123" s="91"/>
      <c r="NQR123" s="119"/>
      <c r="NQS123" s="91"/>
      <c r="NQT123" s="119"/>
      <c r="NQU123" s="91"/>
      <c r="NQV123" s="119"/>
      <c r="NQW123" s="91"/>
      <c r="NQX123" s="119"/>
      <c r="NQY123" s="91"/>
      <c r="NQZ123" s="119"/>
      <c r="NRA123" s="91"/>
      <c r="NRB123" s="119"/>
      <c r="NRC123" s="91"/>
      <c r="NRD123" s="119"/>
      <c r="NRE123" s="91"/>
      <c r="NRF123" s="119"/>
      <c r="NRG123" s="91"/>
      <c r="NRH123" s="119"/>
      <c r="NRI123" s="91"/>
      <c r="NRJ123" s="119"/>
      <c r="NRK123" s="91"/>
      <c r="NRL123" s="119"/>
      <c r="NRM123" s="91"/>
      <c r="NRN123" s="119"/>
      <c r="NRO123" s="91"/>
      <c r="NRP123" s="119"/>
      <c r="NRQ123" s="91"/>
      <c r="NRR123" s="119"/>
      <c r="NRS123" s="91"/>
      <c r="NRT123" s="119"/>
      <c r="NRU123" s="91"/>
      <c r="NRV123" s="119"/>
      <c r="NRW123" s="91"/>
      <c r="NRX123" s="119"/>
      <c r="NRY123" s="91"/>
      <c r="NRZ123" s="119"/>
      <c r="NSA123" s="91"/>
      <c r="NSB123" s="119"/>
      <c r="NSC123" s="91"/>
      <c r="NSD123" s="119"/>
      <c r="NSE123" s="91"/>
      <c r="NSF123" s="119"/>
      <c r="NSG123" s="91"/>
      <c r="NSH123" s="119"/>
      <c r="NSI123" s="91"/>
      <c r="NSJ123" s="119"/>
      <c r="NSK123" s="91"/>
      <c r="NSL123" s="119"/>
      <c r="NSM123" s="91"/>
      <c r="NSN123" s="119"/>
      <c r="NSO123" s="91"/>
      <c r="NSP123" s="119"/>
      <c r="NSQ123" s="91"/>
      <c r="NSR123" s="119"/>
      <c r="NSS123" s="91"/>
      <c r="NST123" s="119"/>
      <c r="NSU123" s="91"/>
      <c r="NSV123" s="119"/>
      <c r="NSW123" s="91"/>
      <c r="NSX123" s="119"/>
      <c r="NSY123" s="91"/>
      <c r="NSZ123" s="119"/>
      <c r="NTA123" s="91"/>
      <c r="NTB123" s="119"/>
      <c r="NTC123" s="91"/>
      <c r="NTD123" s="119"/>
      <c r="NTE123" s="91"/>
      <c r="NTF123" s="119"/>
      <c r="NTG123" s="91"/>
      <c r="NTH123" s="119"/>
      <c r="NTI123" s="91"/>
      <c r="NTJ123" s="119"/>
      <c r="NTK123" s="91"/>
      <c r="NTL123" s="119"/>
      <c r="NTM123" s="91"/>
      <c r="NTN123" s="119"/>
      <c r="NTO123" s="91"/>
      <c r="NTP123" s="119"/>
      <c r="NTQ123" s="91"/>
      <c r="NTR123" s="119"/>
      <c r="NTS123" s="91"/>
      <c r="NTT123" s="119"/>
      <c r="NTU123" s="91"/>
      <c r="NTV123" s="119"/>
      <c r="NTW123" s="91"/>
      <c r="NTX123" s="119"/>
      <c r="NTY123" s="91"/>
      <c r="NTZ123" s="119"/>
      <c r="NUA123" s="91"/>
      <c r="NUB123" s="119"/>
      <c r="NUC123" s="91"/>
      <c r="NUD123" s="119"/>
      <c r="NUE123" s="91"/>
      <c r="NUF123" s="119"/>
      <c r="NUG123" s="91"/>
      <c r="NUH123" s="119"/>
      <c r="NUI123" s="91"/>
      <c r="NUJ123" s="119"/>
      <c r="NUK123" s="91"/>
      <c r="NUL123" s="119"/>
      <c r="NUM123" s="91"/>
      <c r="NUN123" s="119"/>
      <c r="NUO123" s="91"/>
      <c r="NUP123" s="119"/>
      <c r="NUQ123" s="91"/>
      <c r="NUR123" s="119"/>
      <c r="NUS123" s="91"/>
      <c r="NUT123" s="119"/>
      <c r="NUU123" s="91"/>
      <c r="NUV123" s="119"/>
      <c r="NUW123" s="91"/>
      <c r="NUX123" s="119"/>
      <c r="NUY123" s="91"/>
      <c r="NUZ123" s="119"/>
      <c r="NVA123" s="91"/>
      <c r="NVB123" s="119"/>
      <c r="NVC123" s="91"/>
      <c r="NVD123" s="119"/>
      <c r="NVE123" s="91"/>
      <c r="NVF123" s="119"/>
      <c r="NVG123" s="91"/>
      <c r="NVH123" s="119"/>
      <c r="NVI123" s="91"/>
      <c r="NVJ123" s="119"/>
      <c r="NVK123" s="91"/>
      <c r="NVL123" s="119"/>
      <c r="NVM123" s="91"/>
      <c r="NVN123" s="119"/>
      <c r="NVO123" s="91"/>
      <c r="NVP123" s="119"/>
      <c r="NVQ123" s="91"/>
      <c r="NVR123" s="119"/>
      <c r="NVS123" s="91"/>
      <c r="NVT123" s="119"/>
      <c r="NVU123" s="91"/>
      <c r="NVV123" s="119"/>
      <c r="NVW123" s="91"/>
      <c r="NVX123" s="119"/>
      <c r="NVY123" s="91"/>
      <c r="NVZ123" s="119"/>
      <c r="NWA123" s="91"/>
      <c r="NWB123" s="119"/>
      <c r="NWC123" s="91"/>
      <c r="NWD123" s="119"/>
      <c r="NWE123" s="91"/>
      <c r="NWF123" s="119"/>
      <c r="NWG123" s="91"/>
      <c r="NWH123" s="119"/>
      <c r="NWI123" s="91"/>
      <c r="NWJ123" s="119"/>
      <c r="NWK123" s="91"/>
      <c r="NWL123" s="119"/>
      <c r="NWM123" s="91"/>
      <c r="NWN123" s="119"/>
      <c r="NWO123" s="91"/>
      <c r="NWP123" s="119"/>
      <c r="NWQ123" s="91"/>
      <c r="NWR123" s="119"/>
      <c r="NWS123" s="91"/>
      <c r="NWT123" s="119"/>
      <c r="NWU123" s="91"/>
      <c r="NWV123" s="119"/>
      <c r="NWW123" s="91"/>
      <c r="NWX123" s="119"/>
      <c r="NWY123" s="91"/>
      <c r="NWZ123" s="119"/>
      <c r="NXA123" s="91"/>
      <c r="NXB123" s="119"/>
      <c r="NXC123" s="91"/>
      <c r="NXD123" s="119"/>
      <c r="NXE123" s="91"/>
      <c r="NXF123" s="119"/>
      <c r="NXG123" s="91"/>
      <c r="NXH123" s="119"/>
      <c r="NXI123" s="91"/>
      <c r="NXJ123" s="119"/>
      <c r="NXK123" s="91"/>
      <c r="NXL123" s="119"/>
      <c r="NXM123" s="91"/>
      <c r="NXN123" s="119"/>
      <c r="NXO123" s="91"/>
      <c r="NXP123" s="119"/>
      <c r="NXQ123" s="91"/>
      <c r="NXR123" s="119"/>
      <c r="NXS123" s="91"/>
      <c r="NXT123" s="119"/>
      <c r="NXU123" s="91"/>
      <c r="NXV123" s="119"/>
      <c r="NXW123" s="91"/>
      <c r="NXX123" s="119"/>
      <c r="NXY123" s="91"/>
      <c r="NXZ123" s="119"/>
      <c r="NYA123" s="91"/>
      <c r="NYB123" s="119"/>
      <c r="NYC123" s="91"/>
      <c r="NYD123" s="119"/>
      <c r="NYE123" s="91"/>
      <c r="NYF123" s="119"/>
      <c r="NYG123" s="91"/>
      <c r="NYH123" s="119"/>
      <c r="NYI123" s="91"/>
      <c r="NYJ123" s="119"/>
      <c r="NYK123" s="91"/>
      <c r="NYL123" s="119"/>
      <c r="NYM123" s="91"/>
      <c r="NYN123" s="119"/>
      <c r="NYO123" s="91"/>
      <c r="NYP123" s="119"/>
      <c r="NYQ123" s="91"/>
      <c r="NYR123" s="119"/>
      <c r="NYS123" s="91"/>
      <c r="NYT123" s="119"/>
      <c r="NYU123" s="91"/>
      <c r="NYV123" s="119"/>
      <c r="NYW123" s="91"/>
      <c r="NYX123" s="119"/>
      <c r="NYY123" s="91"/>
      <c r="NYZ123" s="119"/>
      <c r="NZA123" s="91"/>
      <c r="NZB123" s="119"/>
      <c r="NZC123" s="91"/>
      <c r="NZD123" s="119"/>
      <c r="NZE123" s="91"/>
      <c r="NZF123" s="119"/>
      <c r="NZG123" s="91"/>
      <c r="NZH123" s="119"/>
      <c r="NZI123" s="91"/>
      <c r="NZJ123" s="119"/>
      <c r="NZK123" s="91"/>
      <c r="NZL123" s="119"/>
      <c r="NZM123" s="91"/>
      <c r="NZN123" s="119"/>
      <c r="NZO123" s="91"/>
      <c r="NZP123" s="119"/>
      <c r="NZQ123" s="91"/>
      <c r="NZR123" s="119"/>
      <c r="NZS123" s="91"/>
      <c r="NZT123" s="119"/>
      <c r="NZU123" s="91"/>
      <c r="NZV123" s="119"/>
      <c r="NZW123" s="91"/>
      <c r="NZX123" s="119"/>
      <c r="NZY123" s="91"/>
      <c r="NZZ123" s="119"/>
      <c r="OAA123" s="91"/>
      <c r="OAB123" s="119"/>
      <c r="OAC123" s="91"/>
      <c r="OAD123" s="119"/>
      <c r="OAE123" s="91"/>
      <c r="OAF123" s="119"/>
      <c r="OAG123" s="91"/>
      <c r="OAH123" s="119"/>
      <c r="OAI123" s="91"/>
      <c r="OAJ123" s="119"/>
      <c r="OAK123" s="91"/>
      <c r="OAL123" s="119"/>
      <c r="OAM123" s="91"/>
      <c r="OAN123" s="119"/>
      <c r="OAO123" s="91"/>
      <c r="OAP123" s="119"/>
      <c r="OAQ123" s="91"/>
      <c r="OAR123" s="119"/>
      <c r="OAS123" s="91"/>
      <c r="OAT123" s="119"/>
      <c r="OAU123" s="91"/>
      <c r="OAV123" s="119"/>
      <c r="OAW123" s="91"/>
      <c r="OAX123" s="119"/>
      <c r="OAY123" s="91"/>
      <c r="OAZ123" s="119"/>
      <c r="OBA123" s="91"/>
      <c r="OBB123" s="119"/>
      <c r="OBC123" s="91"/>
      <c r="OBD123" s="119"/>
      <c r="OBE123" s="91"/>
      <c r="OBF123" s="119"/>
      <c r="OBG123" s="91"/>
      <c r="OBH123" s="119"/>
      <c r="OBI123" s="91"/>
      <c r="OBJ123" s="119"/>
      <c r="OBK123" s="91"/>
      <c r="OBL123" s="119"/>
      <c r="OBM123" s="91"/>
      <c r="OBN123" s="119"/>
      <c r="OBO123" s="91"/>
      <c r="OBP123" s="119"/>
      <c r="OBQ123" s="91"/>
      <c r="OBR123" s="119"/>
      <c r="OBS123" s="91"/>
      <c r="OBT123" s="119"/>
      <c r="OBU123" s="91"/>
      <c r="OBV123" s="119"/>
      <c r="OBW123" s="91"/>
      <c r="OBX123" s="119"/>
      <c r="OBY123" s="91"/>
      <c r="OBZ123" s="119"/>
      <c r="OCA123" s="91"/>
      <c r="OCB123" s="119"/>
      <c r="OCC123" s="91"/>
      <c r="OCD123" s="119"/>
      <c r="OCE123" s="91"/>
      <c r="OCF123" s="119"/>
      <c r="OCG123" s="91"/>
      <c r="OCH123" s="119"/>
      <c r="OCI123" s="91"/>
      <c r="OCJ123" s="119"/>
      <c r="OCK123" s="91"/>
      <c r="OCL123" s="119"/>
      <c r="OCM123" s="91"/>
      <c r="OCN123" s="119"/>
      <c r="OCO123" s="91"/>
      <c r="OCP123" s="119"/>
      <c r="OCQ123" s="91"/>
      <c r="OCR123" s="119"/>
      <c r="OCS123" s="91"/>
      <c r="OCT123" s="119"/>
      <c r="OCU123" s="91"/>
      <c r="OCV123" s="119"/>
      <c r="OCW123" s="91"/>
      <c r="OCX123" s="119"/>
      <c r="OCY123" s="91"/>
      <c r="OCZ123" s="119"/>
      <c r="ODA123" s="91"/>
      <c r="ODB123" s="119"/>
      <c r="ODC123" s="91"/>
      <c r="ODD123" s="119"/>
      <c r="ODE123" s="91"/>
      <c r="ODF123" s="119"/>
      <c r="ODG123" s="91"/>
      <c r="ODH123" s="119"/>
      <c r="ODI123" s="91"/>
      <c r="ODJ123" s="119"/>
      <c r="ODK123" s="91"/>
      <c r="ODL123" s="119"/>
      <c r="ODM123" s="91"/>
      <c r="ODN123" s="119"/>
      <c r="ODO123" s="91"/>
      <c r="ODP123" s="119"/>
      <c r="ODQ123" s="91"/>
      <c r="ODR123" s="119"/>
      <c r="ODS123" s="91"/>
      <c r="ODT123" s="119"/>
      <c r="ODU123" s="91"/>
      <c r="ODV123" s="119"/>
      <c r="ODW123" s="91"/>
      <c r="ODX123" s="119"/>
      <c r="ODY123" s="91"/>
      <c r="ODZ123" s="119"/>
      <c r="OEA123" s="91"/>
      <c r="OEB123" s="119"/>
      <c r="OEC123" s="91"/>
      <c r="OED123" s="119"/>
      <c r="OEE123" s="91"/>
      <c r="OEF123" s="119"/>
      <c r="OEG123" s="91"/>
      <c r="OEH123" s="119"/>
      <c r="OEI123" s="91"/>
      <c r="OEJ123" s="119"/>
      <c r="OEK123" s="91"/>
      <c r="OEL123" s="119"/>
      <c r="OEM123" s="91"/>
      <c r="OEN123" s="119"/>
      <c r="OEO123" s="91"/>
      <c r="OEP123" s="119"/>
      <c r="OEQ123" s="91"/>
      <c r="OER123" s="119"/>
      <c r="OES123" s="91"/>
      <c r="OET123" s="119"/>
      <c r="OEU123" s="91"/>
      <c r="OEV123" s="119"/>
      <c r="OEW123" s="91"/>
      <c r="OEX123" s="119"/>
      <c r="OEY123" s="91"/>
      <c r="OEZ123" s="119"/>
      <c r="OFA123" s="91"/>
      <c r="OFB123" s="119"/>
      <c r="OFC123" s="91"/>
      <c r="OFD123" s="119"/>
      <c r="OFE123" s="91"/>
      <c r="OFF123" s="119"/>
      <c r="OFG123" s="91"/>
      <c r="OFH123" s="119"/>
      <c r="OFI123" s="91"/>
      <c r="OFJ123" s="119"/>
      <c r="OFK123" s="91"/>
      <c r="OFL123" s="119"/>
      <c r="OFM123" s="91"/>
      <c r="OFN123" s="119"/>
      <c r="OFO123" s="91"/>
      <c r="OFP123" s="119"/>
      <c r="OFQ123" s="91"/>
      <c r="OFR123" s="119"/>
      <c r="OFS123" s="91"/>
      <c r="OFT123" s="119"/>
      <c r="OFU123" s="91"/>
      <c r="OFV123" s="119"/>
      <c r="OFW123" s="91"/>
      <c r="OFX123" s="119"/>
      <c r="OFY123" s="91"/>
      <c r="OFZ123" s="119"/>
      <c r="OGA123" s="91"/>
      <c r="OGB123" s="119"/>
      <c r="OGC123" s="91"/>
      <c r="OGD123" s="119"/>
      <c r="OGE123" s="91"/>
      <c r="OGF123" s="119"/>
      <c r="OGG123" s="91"/>
      <c r="OGH123" s="119"/>
      <c r="OGI123" s="91"/>
      <c r="OGJ123" s="119"/>
      <c r="OGK123" s="91"/>
      <c r="OGL123" s="119"/>
      <c r="OGM123" s="91"/>
      <c r="OGN123" s="119"/>
      <c r="OGO123" s="91"/>
      <c r="OGP123" s="119"/>
      <c r="OGQ123" s="91"/>
      <c r="OGR123" s="119"/>
      <c r="OGS123" s="91"/>
      <c r="OGT123" s="119"/>
      <c r="OGU123" s="91"/>
      <c r="OGV123" s="119"/>
      <c r="OGW123" s="91"/>
      <c r="OGX123" s="119"/>
      <c r="OGY123" s="91"/>
      <c r="OGZ123" s="119"/>
      <c r="OHA123" s="91"/>
      <c r="OHB123" s="119"/>
      <c r="OHC123" s="91"/>
      <c r="OHD123" s="119"/>
      <c r="OHE123" s="91"/>
      <c r="OHF123" s="119"/>
      <c r="OHG123" s="91"/>
      <c r="OHH123" s="119"/>
      <c r="OHI123" s="91"/>
      <c r="OHJ123" s="119"/>
      <c r="OHK123" s="91"/>
      <c r="OHL123" s="119"/>
      <c r="OHM123" s="91"/>
      <c r="OHN123" s="119"/>
      <c r="OHO123" s="91"/>
      <c r="OHP123" s="119"/>
      <c r="OHQ123" s="91"/>
      <c r="OHR123" s="119"/>
      <c r="OHS123" s="91"/>
      <c r="OHT123" s="119"/>
      <c r="OHU123" s="91"/>
      <c r="OHV123" s="119"/>
      <c r="OHW123" s="91"/>
      <c r="OHX123" s="119"/>
      <c r="OHY123" s="91"/>
      <c r="OHZ123" s="119"/>
      <c r="OIA123" s="91"/>
      <c r="OIB123" s="119"/>
      <c r="OIC123" s="91"/>
      <c r="OID123" s="119"/>
      <c r="OIE123" s="91"/>
      <c r="OIF123" s="119"/>
      <c r="OIG123" s="91"/>
      <c r="OIH123" s="119"/>
      <c r="OII123" s="91"/>
      <c r="OIJ123" s="119"/>
      <c r="OIK123" s="91"/>
      <c r="OIL123" s="119"/>
      <c r="OIM123" s="91"/>
      <c r="OIN123" s="119"/>
      <c r="OIO123" s="91"/>
      <c r="OIP123" s="119"/>
      <c r="OIQ123" s="91"/>
      <c r="OIR123" s="119"/>
      <c r="OIS123" s="91"/>
      <c r="OIT123" s="119"/>
      <c r="OIU123" s="91"/>
      <c r="OIV123" s="119"/>
      <c r="OIW123" s="91"/>
      <c r="OIX123" s="119"/>
      <c r="OIY123" s="91"/>
      <c r="OIZ123" s="119"/>
      <c r="OJA123" s="91"/>
      <c r="OJB123" s="119"/>
      <c r="OJC123" s="91"/>
      <c r="OJD123" s="119"/>
      <c r="OJE123" s="91"/>
      <c r="OJF123" s="119"/>
      <c r="OJG123" s="91"/>
      <c r="OJH123" s="119"/>
      <c r="OJI123" s="91"/>
      <c r="OJJ123" s="119"/>
      <c r="OJK123" s="91"/>
      <c r="OJL123" s="119"/>
      <c r="OJM123" s="91"/>
      <c r="OJN123" s="119"/>
      <c r="OJO123" s="91"/>
      <c r="OJP123" s="119"/>
      <c r="OJQ123" s="91"/>
      <c r="OJR123" s="119"/>
      <c r="OJS123" s="91"/>
      <c r="OJT123" s="119"/>
      <c r="OJU123" s="91"/>
      <c r="OJV123" s="119"/>
      <c r="OJW123" s="91"/>
      <c r="OJX123" s="119"/>
      <c r="OJY123" s="91"/>
      <c r="OJZ123" s="119"/>
      <c r="OKA123" s="91"/>
      <c r="OKB123" s="119"/>
      <c r="OKC123" s="91"/>
      <c r="OKD123" s="119"/>
      <c r="OKE123" s="91"/>
      <c r="OKF123" s="119"/>
      <c r="OKG123" s="91"/>
      <c r="OKH123" s="119"/>
      <c r="OKI123" s="91"/>
      <c r="OKJ123" s="119"/>
      <c r="OKK123" s="91"/>
      <c r="OKL123" s="119"/>
      <c r="OKM123" s="91"/>
      <c r="OKN123" s="119"/>
      <c r="OKO123" s="91"/>
      <c r="OKP123" s="119"/>
      <c r="OKQ123" s="91"/>
      <c r="OKR123" s="119"/>
      <c r="OKS123" s="91"/>
      <c r="OKT123" s="119"/>
      <c r="OKU123" s="91"/>
      <c r="OKV123" s="119"/>
      <c r="OKW123" s="91"/>
      <c r="OKX123" s="119"/>
      <c r="OKY123" s="91"/>
      <c r="OKZ123" s="119"/>
      <c r="OLA123" s="91"/>
      <c r="OLB123" s="119"/>
      <c r="OLC123" s="91"/>
      <c r="OLD123" s="119"/>
      <c r="OLE123" s="91"/>
      <c r="OLF123" s="119"/>
      <c r="OLG123" s="91"/>
      <c r="OLH123" s="119"/>
      <c r="OLI123" s="91"/>
      <c r="OLJ123" s="119"/>
      <c r="OLK123" s="91"/>
      <c r="OLL123" s="119"/>
      <c r="OLM123" s="91"/>
      <c r="OLN123" s="119"/>
      <c r="OLO123" s="91"/>
      <c r="OLP123" s="119"/>
      <c r="OLQ123" s="91"/>
      <c r="OLR123" s="119"/>
      <c r="OLS123" s="91"/>
      <c r="OLT123" s="119"/>
      <c r="OLU123" s="91"/>
      <c r="OLV123" s="119"/>
      <c r="OLW123" s="91"/>
      <c r="OLX123" s="119"/>
      <c r="OLY123" s="91"/>
      <c r="OLZ123" s="119"/>
      <c r="OMA123" s="91"/>
      <c r="OMB123" s="119"/>
      <c r="OMC123" s="91"/>
      <c r="OMD123" s="119"/>
      <c r="OME123" s="91"/>
      <c r="OMF123" s="119"/>
      <c r="OMG123" s="91"/>
      <c r="OMH123" s="119"/>
      <c r="OMI123" s="91"/>
      <c r="OMJ123" s="119"/>
      <c r="OMK123" s="91"/>
      <c r="OML123" s="119"/>
      <c r="OMM123" s="91"/>
      <c r="OMN123" s="119"/>
      <c r="OMO123" s="91"/>
      <c r="OMP123" s="119"/>
      <c r="OMQ123" s="91"/>
      <c r="OMR123" s="119"/>
      <c r="OMS123" s="91"/>
      <c r="OMT123" s="119"/>
      <c r="OMU123" s="91"/>
      <c r="OMV123" s="119"/>
      <c r="OMW123" s="91"/>
      <c r="OMX123" s="119"/>
      <c r="OMY123" s="91"/>
      <c r="OMZ123" s="119"/>
      <c r="ONA123" s="91"/>
      <c r="ONB123" s="119"/>
      <c r="ONC123" s="91"/>
      <c r="OND123" s="119"/>
      <c r="ONE123" s="91"/>
      <c r="ONF123" s="119"/>
      <c r="ONG123" s="91"/>
      <c r="ONH123" s="119"/>
      <c r="ONI123" s="91"/>
      <c r="ONJ123" s="119"/>
      <c r="ONK123" s="91"/>
      <c r="ONL123" s="119"/>
      <c r="ONM123" s="91"/>
      <c r="ONN123" s="119"/>
      <c r="ONO123" s="91"/>
      <c r="ONP123" s="119"/>
      <c r="ONQ123" s="91"/>
      <c r="ONR123" s="119"/>
      <c r="ONS123" s="91"/>
      <c r="ONT123" s="119"/>
      <c r="ONU123" s="91"/>
      <c r="ONV123" s="119"/>
      <c r="ONW123" s="91"/>
      <c r="ONX123" s="119"/>
      <c r="ONY123" s="91"/>
      <c r="ONZ123" s="119"/>
      <c r="OOA123" s="91"/>
      <c r="OOB123" s="119"/>
      <c r="OOC123" s="91"/>
      <c r="OOD123" s="119"/>
      <c r="OOE123" s="91"/>
      <c r="OOF123" s="119"/>
      <c r="OOG123" s="91"/>
      <c r="OOH123" s="119"/>
      <c r="OOI123" s="91"/>
      <c r="OOJ123" s="119"/>
      <c r="OOK123" s="91"/>
      <c r="OOL123" s="119"/>
      <c r="OOM123" s="91"/>
      <c r="OON123" s="119"/>
      <c r="OOO123" s="91"/>
      <c r="OOP123" s="119"/>
      <c r="OOQ123" s="91"/>
      <c r="OOR123" s="119"/>
      <c r="OOS123" s="91"/>
      <c r="OOT123" s="119"/>
      <c r="OOU123" s="91"/>
      <c r="OOV123" s="119"/>
      <c r="OOW123" s="91"/>
      <c r="OOX123" s="119"/>
      <c r="OOY123" s="91"/>
      <c r="OOZ123" s="119"/>
      <c r="OPA123" s="91"/>
      <c r="OPB123" s="119"/>
      <c r="OPC123" s="91"/>
      <c r="OPD123" s="119"/>
      <c r="OPE123" s="91"/>
      <c r="OPF123" s="119"/>
      <c r="OPG123" s="91"/>
      <c r="OPH123" s="119"/>
      <c r="OPI123" s="91"/>
      <c r="OPJ123" s="119"/>
      <c r="OPK123" s="91"/>
      <c r="OPL123" s="119"/>
      <c r="OPM123" s="91"/>
      <c r="OPN123" s="119"/>
      <c r="OPO123" s="91"/>
      <c r="OPP123" s="119"/>
      <c r="OPQ123" s="91"/>
      <c r="OPR123" s="119"/>
      <c r="OPS123" s="91"/>
      <c r="OPT123" s="119"/>
      <c r="OPU123" s="91"/>
      <c r="OPV123" s="119"/>
      <c r="OPW123" s="91"/>
      <c r="OPX123" s="119"/>
      <c r="OPY123" s="91"/>
      <c r="OPZ123" s="119"/>
      <c r="OQA123" s="91"/>
      <c r="OQB123" s="119"/>
      <c r="OQC123" s="91"/>
      <c r="OQD123" s="119"/>
      <c r="OQE123" s="91"/>
      <c r="OQF123" s="119"/>
      <c r="OQG123" s="91"/>
      <c r="OQH123" s="119"/>
      <c r="OQI123" s="91"/>
      <c r="OQJ123" s="119"/>
      <c r="OQK123" s="91"/>
      <c r="OQL123" s="119"/>
      <c r="OQM123" s="91"/>
      <c r="OQN123" s="119"/>
      <c r="OQO123" s="91"/>
      <c r="OQP123" s="119"/>
      <c r="OQQ123" s="91"/>
      <c r="OQR123" s="119"/>
      <c r="OQS123" s="91"/>
      <c r="OQT123" s="119"/>
      <c r="OQU123" s="91"/>
      <c r="OQV123" s="119"/>
      <c r="OQW123" s="91"/>
      <c r="OQX123" s="119"/>
      <c r="OQY123" s="91"/>
      <c r="OQZ123" s="119"/>
      <c r="ORA123" s="91"/>
      <c r="ORB123" s="119"/>
      <c r="ORC123" s="91"/>
      <c r="ORD123" s="119"/>
      <c r="ORE123" s="91"/>
      <c r="ORF123" s="119"/>
      <c r="ORG123" s="91"/>
      <c r="ORH123" s="119"/>
      <c r="ORI123" s="91"/>
      <c r="ORJ123" s="119"/>
      <c r="ORK123" s="91"/>
      <c r="ORL123" s="119"/>
      <c r="ORM123" s="91"/>
      <c r="ORN123" s="119"/>
      <c r="ORO123" s="91"/>
      <c r="ORP123" s="119"/>
      <c r="ORQ123" s="91"/>
      <c r="ORR123" s="119"/>
      <c r="ORS123" s="91"/>
      <c r="ORT123" s="119"/>
      <c r="ORU123" s="91"/>
      <c r="ORV123" s="119"/>
      <c r="ORW123" s="91"/>
      <c r="ORX123" s="119"/>
      <c r="ORY123" s="91"/>
      <c r="ORZ123" s="119"/>
      <c r="OSA123" s="91"/>
      <c r="OSB123" s="119"/>
      <c r="OSC123" s="91"/>
      <c r="OSD123" s="119"/>
      <c r="OSE123" s="91"/>
      <c r="OSF123" s="119"/>
      <c r="OSG123" s="91"/>
      <c r="OSH123" s="119"/>
      <c r="OSI123" s="91"/>
      <c r="OSJ123" s="119"/>
      <c r="OSK123" s="91"/>
      <c r="OSL123" s="119"/>
      <c r="OSM123" s="91"/>
      <c r="OSN123" s="119"/>
      <c r="OSO123" s="91"/>
      <c r="OSP123" s="119"/>
      <c r="OSQ123" s="91"/>
      <c r="OSR123" s="119"/>
      <c r="OSS123" s="91"/>
      <c r="OST123" s="119"/>
      <c r="OSU123" s="91"/>
      <c r="OSV123" s="119"/>
      <c r="OSW123" s="91"/>
      <c r="OSX123" s="119"/>
      <c r="OSY123" s="91"/>
      <c r="OSZ123" s="119"/>
      <c r="OTA123" s="91"/>
      <c r="OTB123" s="119"/>
      <c r="OTC123" s="91"/>
      <c r="OTD123" s="119"/>
      <c r="OTE123" s="91"/>
      <c r="OTF123" s="119"/>
      <c r="OTG123" s="91"/>
      <c r="OTH123" s="119"/>
      <c r="OTI123" s="91"/>
      <c r="OTJ123" s="119"/>
      <c r="OTK123" s="91"/>
      <c r="OTL123" s="119"/>
      <c r="OTM123" s="91"/>
      <c r="OTN123" s="119"/>
      <c r="OTO123" s="91"/>
      <c r="OTP123" s="119"/>
      <c r="OTQ123" s="91"/>
      <c r="OTR123" s="119"/>
      <c r="OTS123" s="91"/>
      <c r="OTT123" s="119"/>
      <c r="OTU123" s="91"/>
      <c r="OTV123" s="119"/>
      <c r="OTW123" s="91"/>
      <c r="OTX123" s="119"/>
      <c r="OTY123" s="91"/>
      <c r="OTZ123" s="119"/>
      <c r="OUA123" s="91"/>
      <c r="OUB123" s="119"/>
      <c r="OUC123" s="91"/>
      <c r="OUD123" s="119"/>
      <c r="OUE123" s="91"/>
      <c r="OUF123" s="119"/>
      <c r="OUG123" s="91"/>
      <c r="OUH123" s="119"/>
      <c r="OUI123" s="91"/>
      <c r="OUJ123" s="119"/>
      <c r="OUK123" s="91"/>
      <c r="OUL123" s="119"/>
      <c r="OUM123" s="91"/>
      <c r="OUN123" s="119"/>
      <c r="OUO123" s="91"/>
      <c r="OUP123" s="119"/>
      <c r="OUQ123" s="91"/>
      <c r="OUR123" s="119"/>
      <c r="OUS123" s="91"/>
      <c r="OUT123" s="119"/>
      <c r="OUU123" s="91"/>
      <c r="OUV123" s="119"/>
      <c r="OUW123" s="91"/>
      <c r="OUX123" s="119"/>
      <c r="OUY123" s="91"/>
      <c r="OUZ123" s="119"/>
      <c r="OVA123" s="91"/>
      <c r="OVB123" s="119"/>
      <c r="OVC123" s="91"/>
      <c r="OVD123" s="119"/>
      <c r="OVE123" s="91"/>
      <c r="OVF123" s="119"/>
      <c r="OVG123" s="91"/>
      <c r="OVH123" s="119"/>
      <c r="OVI123" s="91"/>
      <c r="OVJ123" s="119"/>
      <c r="OVK123" s="91"/>
      <c r="OVL123" s="119"/>
      <c r="OVM123" s="91"/>
      <c r="OVN123" s="119"/>
      <c r="OVO123" s="91"/>
      <c r="OVP123" s="119"/>
      <c r="OVQ123" s="91"/>
      <c r="OVR123" s="119"/>
      <c r="OVS123" s="91"/>
      <c r="OVT123" s="119"/>
      <c r="OVU123" s="91"/>
      <c r="OVV123" s="119"/>
      <c r="OVW123" s="91"/>
      <c r="OVX123" s="119"/>
      <c r="OVY123" s="91"/>
      <c r="OVZ123" s="119"/>
      <c r="OWA123" s="91"/>
      <c r="OWB123" s="119"/>
      <c r="OWC123" s="91"/>
      <c r="OWD123" s="119"/>
      <c r="OWE123" s="91"/>
      <c r="OWF123" s="119"/>
      <c r="OWG123" s="91"/>
      <c r="OWH123" s="119"/>
      <c r="OWI123" s="91"/>
      <c r="OWJ123" s="119"/>
      <c r="OWK123" s="91"/>
      <c r="OWL123" s="119"/>
      <c r="OWM123" s="91"/>
      <c r="OWN123" s="119"/>
      <c r="OWO123" s="91"/>
      <c r="OWP123" s="119"/>
      <c r="OWQ123" s="91"/>
      <c r="OWR123" s="119"/>
      <c r="OWS123" s="91"/>
      <c r="OWT123" s="119"/>
      <c r="OWU123" s="91"/>
      <c r="OWV123" s="119"/>
      <c r="OWW123" s="91"/>
      <c r="OWX123" s="119"/>
      <c r="OWY123" s="91"/>
      <c r="OWZ123" s="119"/>
      <c r="OXA123" s="91"/>
      <c r="OXB123" s="119"/>
      <c r="OXC123" s="91"/>
      <c r="OXD123" s="119"/>
      <c r="OXE123" s="91"/>
      <c r="OXF123" s="119"/>
      <c r="OXG123" s="91"/>
      <c r="OXH123" s="119"/>
      <c r="OXI123" s="91"/>
      <c r="OXJ123" s="119"/>
      <c r="OXK123" s="91"/>
      <c r="OXL123" s="119"/>
      <c r="OXM123" s="91"/>
      <c r="OXN123" s="119"/>
      <c r="OXO123" s="91"/>
      <c r="OXP123" s="119"/>
      <c r="OXQ123" s="91"/>
      <c r="OXR123" s="119"/>
      <c r="OXS123" s="91"/>
      <c r="OXT123" s="119"/>
      <c r="OXU123" s="91"/>
      <c r="OXV123" s="119"/>
      <c r="OXW123" s="91"/>
      <c r="OXX123" s="119"/>
      <c r="OXY123" s="91"/>
      <c r="OXZ123" s="119"/>
      <c r="OYA123" s="91"/>
      <c r="OYB123" s="119"/>
      <c r="OYC123" s="91"/>
      <c r="OYD123" s="119"/>
      <c r="OYE123" s="91"/>
      <c r="OYF123" s="119"/>
      <c r="OYG123" s="91"/>
      <c r="OYH123" s="119"/>
      <c r="OYI123" s="91"/>
      <c r="OYJ123" s="119"/>
      <c r="OYK123" s="91"/>
      <c r="OYL123" s="119"/>
      <c r="OYM123" s="91"/>
      <c r="OYN123" s="119"/>
      <c r="OYO123" s="91"/>
      <c r="OYP123" s="119"/>
      <c r="OYQ123" s="91"/>
      <c r="OYR123" s="119"/>
      <c r="OYS123" s="91"/>
      <c r="OYT123" s="119"/>
      <c r="OYU123" s="91"/>
      <c r="OYV123" s="119"/>
      <c r="OYW123" s="91"/>
      <c r="OYX123" s="119"/>
      <c r="OYY123" s="91"/>
      <c r="OYZ123" s="119"/>
      <c r="OZA123" s="91"/>
      <c r="OZB123" s="119"/>
      <c r="OZC123" s="91"/>
      <c r="OZD123" s="119"/>
      <c r="OZE123" s="91"/>
      <c r="OZF123" s="119"/>
      <c r="OZG123" s="91"/>
      <c r="OZH123" s="119"/>
      <c r="OZI123" s="91"/>
      <c r="OZJ123" s="119"/>
      <c r="OZK123" s="91"/>
      <c r="OZL123" s="119"/>
      <c r="OZM123" s="91"/>
      <c r="OZN123" s="119"/>
      <c r="OZO123" s="91"/>
      <c r="OZP123" s="119"/>
      <c r="OZQ123" s="91"/>
      <c r="OZR123" s="119"/>
      <c r="OZS123" s="91"/>
      <c r="OZT123" s="119"/>
      <c r="OZU123" s="91"/>
      <c r="OZV123" s="119"/>
      <c r="OZW123" s="91"/>
      <c r="OZX123" s="119"/>
      <c r="OZY123" s="91"/>
      <c r="OZZ123" s="119"/>
      <c r="PAA123" s="91"/>
      <c r="PAB123" s="119"/>
      <c r="PAC123" s="91"/>
      <c r="PAD123" s="119"/>
      <c r="PAE123" s="91"/>
      <c r="PAF123" s="119"/>
      <c r="PAG123" s="91"/>
      <c r="PAH123" s="119"/>
      <c r="PAI123" s="91"/>
      <c r="PAJ123" s="119"/>
      <c r="PAK123" s="91"/>
      <c r="PAL123" s="119"/>
      <c r="PAM123" s="91"/>
      <c r="PAN123" s="119"/>
      <c r="PAO123" s="91"/>
      <c r="PAP123" s="119"/>
      <c r="PAQ123" s="91"/>
      <c r="PAR123" s="119"/>
      <c r="PAS123" s="91"/>
      <c r="PAT123" s="119"/>
      <c r="PAU123" s="91"/>
      <c r="PAV123" s="119"/>
      <c r="PAW123" s="91"/>
      <c r="PAX123" s="119"/>
      <c r="PAY123" s="91"/>
      <c r="PAZ123" s="119"/>
      <c r="PBA123" s="91"/>
      <c r="PBB123" s="119"/>
      <c r="PBC123" s="91"/>
      <c r="PBD123" s="119"/>
      <c r="PBE123" s="91"/>
      <c r="PBF123" s="119"/>
      <c r="PBG123" s="91"/>
      <c r="PBH123" s="119"/>
      <c r="PBI123" s="91"/>
      <c r="PBJ123" s="119"/>
      <c r="PBK123" s="91"/>
      <c r="PBL123" s="119"/>
      <c r="PBM123" s="91"/>
      <c r="PBN123" s="119"/>
      <c r="PBO123" s="91"/>
      <c r="PBP123" s="119"/>
      <c r="PBQ123" s="91"/>
      <c r="PBR123" s="119"/>
      <c r="PBS123" s="91"/>
      <c r="PBT123" s="119"/>
      <c r="PBU123" s="91"/>
      <c r="PBV123" s="119"/>
      <c r="PBW123" s="91"/>
      <c r="PBX123" s="119"/>
      <c r="PBY123" s="91"/>
      <c r="PBZ123" s="119"/>
      <c r="PCA123" s="91"/>
      <c r="PCB123" s="119"/>
      <c r="PCC123" s="91"/>
      <c r="PCD123" s="119"/>
      <c r="PCE123" s="91"/>
      <c r="PCF123" s="119"/>
      <c r="PCG123" s="91"/>
      <c r="PCH123" s="119"/>
      <c r="PCI123" s="91"/>
      <c r="PCJ123" s="119"/>
      <c r="PCK123" s="91"/>
      <c r="PCL123" s="119"/>
      <c r="PCM123" s="91"/>
      <c r="PCN123" s="119"/>
      <c r="PCO123" s="91"/>
      <c r="PCP123" s="119"/>
      <c r="PCQ123" s="91"/>
      <c r="PCR123" s="119"/>
      <c r="PCS123" s="91"/>
      <c r="PCT123" s="119"/>
      <c r="PCU123" s="91"/>
      <c r="PCV123" s="119"/>
      <c r="PCW123" s="91"/>
      <c r="PCX123" s="119"/>
      <c r="PCY123" s="91"/>
      <c r="PCZ123" s="119"/>
      <c r="PDA123" s="91"/>
      <c r="PDB123" s="119"/>
      <c r="PDC123" s="91"/>
      <c r="PDD123" s="119"/>
      <c r="PDE123" s="91"/>
      <c r="PDF123" s="119"/>
      <c r="PDG123" s="91"/>
      <c r="PDH123" s="119"/>
      <c r="PDI123" s="91"/>
      <c r="PDJ123" s="119"/>
      <c r="PDK123" s="91"/>
      <c r="PDL123" s="119"/>
      <c r="PDM123" s="91"/>
      <c r="PDN123" s="119"/>
      <c r="PDO123" s="91"/>
      <c r="PDP123" s="119"/>
      <c r="PDQ123" s="91"/>
      <c r="PDR123" s="119"/>
      <c r="PDS123" s="91"/>
      <c r="PDT123" s="119"/>
      <c r="PDU123" s="91"/>
      <c r="PDV123" s="119"/>
      <c r="PDW123" s="91"/>
      <c r="PDX123" s="119"/>
      <c r="PDY123" s="91"/>
      <c r="PDZ123" s="119"/>
      <c r="PEA123" s="91"/>
      <c r="PEB123" s="119"/>
      <c r="PEC123" s="91"/>
      <c r="PED123" s="119"/>
      <c r="PEE123" s="91"/>
      <c r="PEF123" s="119"/>
      <c r="PEG123" s="91"/>
      <c r="PEH123" s="119"/>
      <c r="PEI123" s="91"/>
      <c r="PEJ123" s="119"/>
      <c r="PEK123" s="91"/>
      <c r="PEL123" s="119"/>
      <c r="PEM123" s="91"/>
      <c r="PEN123" s="119"/>
      <c r="PEO123" s="91"/>
      <c r="PEP123" s="119"/>
      <c r="PEQ123" s="91"/>
      <c r="PER123" s="119"/>
      <c r="PES123" s="91"/>
      <c r="PET123" s="119"/>
      <c r="PEU123" s="91"/>
      <c r="PEV123" s="119"/>
      <c r="PEW123" s="91"/>
      <c r="PEX123" s="119"/>
      <c r="PEY123" s="91"/>
      <c r="PEZ123" s="119"/>
      <c r="PFA123" s="91"/>
      <c r="PFB123" s="119"/>
      <c r="PFC123" s="91"/>
      <c r="PFD123" s="119"/>
      <c r="PFE123" s="91"/>
      <c r="PFF123" s="119"/>
      <c r="PFG123" s="91"/>
      <c r="PFH123" s="119"/>
      <c r="PFI123" s="91"/>
      <c r="PFJ123" s="119"/>
      <c r="PFK123" s="91"/>
      <c r="PFL123" s="119"/>
      <c r="PFM123" s="91"/>
      <c r="PFN123" s="119"/>
      <c r="PFO123" s="91"/>
      <c r="PFP123" s="119"/>
      <c r="PFQ123" s="91"/>
      <c r="PFR123" s="119"/>
      <c r="PFS123" s="91"/>
      <c r="PFT123" s="119"/>
      <c r="PFU123" s="91"/>
      <c r="PFV123" s="119"/>
      <c r="PFW123" s="91"/>
      <c r="PFX123" s="119"/>
      <c r="PFY123" s="91"/>
      <c r="PFZ123" s="119"/>
      <c r="PGA123" s="91"/>
      <c r="PGB123" s="119"/>
      <c r="PGC123" s="91"/>
      <c r="PGD123" s="119"/>
      <c r="PGE123" s="91"/>
      <c r="PGF123" s="119"/>
      <c r="PGG123" s="91"/>
      <c r="PGH123" s="119"/>
      <c r="PGI123" s="91"/>
      <c r="PGJ123" s="119"/>
      <c r="PGK123" s="91"/>
      <c r="PGL123" s="119"/>
      <c r="PGM123" s="91"/>
      <c r="PGN123" s="119"/>
      <c r="PGO123" s="91"/>
      <c r="PGP123" s="119"/>
      <c r="PGQ123" s="91"/>
      <c r="PGR123" s="119"/>
      <c r="PGS123" s="91"/>
      <c r="PGT123" s="119"/>
      <c r="PGU123" s="91"/>
      <c r="PGV123" s="119"/>
      <c r="PGW123" s="91"/>
      <c r="PGX123" s="119"/>
      <c r="PGY123" s="91"/>
      <c r="PGZ123" s="119"/>
      <c r="PHA123" s="91"/>
      <c r="PHB123" s="119"/>
      <c r="PHC123" s="91"/>
      <c r="PHD123" s="119"/>
      <c r="PHE123" s="91"/>
      <c r="PHF123" s="119"/>
      <c r="PHG123" s="91"/>
      <c r="PHH123" s="119"/>
      <c r="PHI123" s="91"/>
      <c r="PHJ123" s="119"/>
      <c r="PHK123" s="91"/>
      <c r="PHL123" s="119"/>
      <c r="PHM123" s="91"/>
      <c r="PHN123" s="119"/>
      <c r="PHO123" s="91"/>
      <c r="PHP123" s="119"/>
      <c r="PHQ123" s="91"/>
      <c r="PHR123" s="119"/>
      <c r="PHS123" s="91"/>
      <c r="PHT123" s="119"/>
      <c r="PHU123" s="91"/>
      <c r="PHV123" s="119"/>
      <c r="PHW123" s="91"/>
      <c r="PHX123" s="119"/>
      <c r="PHY123" s="91"/>
      <c r="PHZ123" s="119"/>
      <c r="PIA123" s="91"/>
      <c r="PIB123" s="119"/>
      <c r="PIC123" s="91"/>
      <c r="PID123" s="119"/>
      <c r="PIE123" s="91"/>
      <c r="PIF123" s="119"/>
      <c r="PIG123" s="91"/>
      <c r="PIH123" s="119"/>
      <c r="PII123" s="91"/>
      <c r="PIJ123" s="119"/>
      <c r="PIK123" s="91"/>
      <c r="PIL123" s="119"/>
      <c r="PIM123" s="91"/>
      <c r="PIN123" s="119"/>
      <c r="PIO123" s="91"/>
      <c r="PIP123" s="119"/>
      <c r="PIQ123" s="91"/>
      <c r="PIR123" s="119"/>
      <c r="PIS123" s="91"/>
      <c r="PIT123" s="119"/>
      <c r="PIU123" s="91"/>
      <c r="PIV123" s="119"/>
      <c r="PIW123" s="91"/>
      <c r="PIX123" s="119"/>
      <c r="PIY123" s="91"/>
      <c r="PIZ123" s="119"/>
      <c r="PJA123" s="91"/>
      <c r="PJB123" s="119"/>
      <c r="PJC123" s="91"/>
      <c r="PJD123" s="119"/>
      <c r="PJE123" s="91"/>
      <c r="PJF123" s="119"/>
      <c r="PJG123" s="91"/>
      <c r="PJH123" s="119"/>
      <c r="PJI123" s="91"/>
      <c r="PJJ123" s="119"/>
      <c r="PJK123" s="91"/>
      <c r="PJL123" s="119"/>
      <c r="PJM123" s="91"/>
      <c r="PJN123" s="119"/>
      <c r="PJO123" s="91"/>
      <c r="PJP123" s="119"/>
      <c r="PJQ123" s="91"/>
      <c r="PJR123" s="119"/>
      <c r="PJS123" s="91"/>
      <c r="PJT123" s="119"/>
      <c r="PJU123" s="91"/>
      <c r="PJV123" s="119"/>
      <c r="PJW123" s="91"/>
      <c r="PJX123" s="119"/>
      <c r="PJY123" s="91"/>
      <c r="PJZ123" s="119"/>
      <c r="PKA123" s="91"/>
      <c r="PKB123" s="119"/>
      <c r="PKC123" s="91"/>
      <c r="PKD123" s="119"/>
      <c r="PKE123" s="91"/>
      <c r="PKF123" s="119"/>
      <c r="PKG123" s="91"/>
      <c r="PKH123" s="119"/>
      <c r="PKI123" s="91"/>
      <c r="PKJ123" s="119"/>
      <c r="PKK123" s="91"/>
      <c r="PKL123" s="119"/>
      <c r="PKM123" s="91"/>
      <c r="PKN123" s="119"/>
      <c r="PKO123" s="91"/>
      <c r="PKP123" s="119"/>
      <c r="PKQ123" s="91"/>
      <c r="PKR123" s="119"/>
      <c r="PKS123" s="91"/>
      <c r="PKT123" s="119"/>
      <c r="PKU123" s="91"/>
      <c r="PKV123" s="119"/>
      <c r="PKW123" s="91"/>
      <c r="PKX123" s="119"/>
      <c r="PKY123" s="91"/>
      <c r="PKZ123" s="119"/>
      <c r="PLA123" s="91"/>
      <c r="PLB123" s="119"/>
      <c r="PLC123" s="91"/>
      <c r="PLD123" s="119"/>
      <c r="PLE123" s="91"/>
      <c r="PLF123" s="119"/>
      <c r="PLG123" s="91"/>
      <c r="PLH123" s="119"/>
      <c r="PLI123" s="91"/>
      <c r="PLJ123" s="119"/>
      <c r="PLK123" s="91"/>
      <c r="PLL123" s="119"/>
      <c r="PLM123" s="91"/>
      <c r="PLN123" s="119"/>
      <c r="PLO123" s="91"/>
      <c r="PLP123" s="119"/>
      <c r="PLQ123" s="91"/>
      <c r="PLR123" s="119"/>
      <c r="PLS123" s="91"/>
      <c r="PLT123" s="119"/>
      <c r="PLU123" s="91"/>
      <c r="PLV123" s="119"/>
      <c r="PLW123" s="91"/>
      <c r="PLX123" s="119"/>
      <c r="PLY123" s="91"/>
      <c r="PLZ123" s="119"/>
      <c r="PMA123" s="91"/>
      <c r="PMB123" s="119"/>
      <c r="PMC123" s="91"/>
      <c r="PMD123" s="119"/>
      <c r="PME123" s="91"/>
      <c r="PMF123" s="119"/>
      <c r="PMG123" s="91"/>
      <c r="PMH123" s="119"/>
      <c r="PMI123" s="91"/>
      <c r="PMJ123" s="119"/>
      <c r="PMK123" s="91"/>
      <c r="PML123" s="119"/>
      <c r="PMM123" s="91"/>
      <c r="PMN123" s="119"/>
      <c r="PMO123" s="91"/>
      <c r="PMP123" s="119"/>
      <c r="PMQ123" s="91"/>
      <c r="PMR123" s="119"/>
      <c r="PMS123" s="91"/>
      <c r="PMT123" s="119"/>
      <c r="PMU123" s="91"/>
      <c r="PMV123" s="119"/>
      <c r="PMW123" s="91"/>
      <c r="PMX123" s="119"/>
      <c r="PMY123" s="91"/>
      <c r="PMZ123" s="119"/>
      <c r="PNA123" s="91"/>
      <c r="PNB123" s="119"/>
      <c r="PNC123" s="91"/>
      <c r="PND123" s="119"/>
      <c r="PNE123" s="91"/>
      <c r="PNF123" s="119"/>
      <c r="PNG123" s="91"/>
      <c r="PNH123" s="119"/>
      <c r="PNI123" s="91"/>
      <c r="PNJ123" s="119"/>
      <c r="PNK123" s="91"/>
      <c r="PNL123" s="119"/>
      <c r="PNM123" s="91"/>
      <c r="PNN123" s="119"/>
      <c r="PNO123" s="91"/>
      <c r="PNP123" s="119"/>
      <c r="PNQ123" s="91"/>
      <c r="PNR123" s="119"/>
      <c r="PNS123" s="91"/>
      <c r="PNT123" s="119"/>
      <c r="PNU123" s="91"/>
      <c r="PNV123" s="119"/>
      <c r="PNW123" s="91"/>
      <c r="PNX123" s="119"/>
      <c r="PNY123" s="91"/>
      <c r="PNZ123" s="119"/>
      <c r="POA123" s="91"/>
      <c r="POB123" s="119"/>
      <c r="POC123" s="91"/>
      <c r="POD123" s="119"/>
      <c r="POE123" s="91"/>
      <c r="POF123" s="119"/>
      <c r="POG123" s="91"/>
      <c r="POH123" s="119"/>
      <c r="POI123" s="91"/>
      <c r="POJ123" s="119"/>
      <c r="POK123" s="91"/>
      <c r="POL123" s="119"/>
      <c r="POM123" s="91"/>
      <c r="PON123" s="119"/>
      <c r="POO123" s="91"/>
      <c r="POP123" s="119"/>
      <c r="POQ123" s="91"/>
      <c r="POR123" s="119"/>
      <c r="POS123" s="91"/>
      <c r="POT123" s="119"/>
      <c r="POU123" s="91"/>
      <c r="POV123" s="119"/>
      <c r="POW123" s="91"/>
      <c r="POX123" s="119"/>
      <c r="POY123" s="91"/>
      <c r="POZ123" s="119"/>
      <c r="PPA123" s="91"/>
      <c r="PPB123" s="119"/>
      <c r="PPC123" s="91"/>
      <c r="PPD123" s="119"/>
      <c r="PPE123" s="91"/>
      <c r="PPF123" s="119"/>
      <c r="PPG123" s="91"/>
      <c r="PPH123" s="119"/>
      <c r="PPI123" s="91"/>
      <c r="PPJ123" s="119"/>
      <c r="PPK123" s="91"/>
      <c r="PPL123" s="119"/>
      <c r="PPM123" s="91"/>
      <c r="PPN123" s="119"/>
      <c r="PPO123" s="91"/>
      <c r="PPP123" s="119"/>
      <c r="PPQ123" s="91"/>
      <c r="PPR123" s="119"/>
      <c r="PPS123" s="91"/>
      <c r="PPT123" s="119"/>
      <c r="PPU123" s="91"/>
      <c r="PPV123" s="119"/>
      <c r="PPW123" s="91"/>
      <c r="PPX123" s="119"/>
      <c r="PPY123" s="91"/>
      <c r="PPZ123" s="119"/>
      <c r="PQA123" s="91"/>
      <c r="PQB123" s="119"/>
      <c r="PQC123" s="91"/>
      <c r="PQD123" s="119"/>
      <c r="PQE123" s="91"/>
      <c r="PQF123" s="119"/>
      <c r="PQG123" s="91"/>
      <c r="PQH123" s="119"/>
      <c r="PQI123" s="91"/>
      <c r="PQJ123" s="119"/>
      <c r="PQK123" s="91"/>
      <c r="PQL123" s="119"/>
      <c r="PQM123" s="91"/>
      <c r="PQN123" s="119"/>
      <c r="PQO123" s="91"/>
      <c r="PQP123" s="119"/>
      <c r="PQQ123" s="91"/>
      <c r="PQR123" s="119"/>
      <c r="PQS123" s="91"/>
      <c r="PQT123" s="119"/>
      <c r="PQU123" s="91"/>
      <c r="PQV123" s="119"/>
      <c r="PQW123" s="91"/>
      <c r="PQX123" s="119"/>
      <c r="PQY123" s="91"/>
      <c r="PQZ123" s="119"/>
      <c r="PRA123" s="91"/>
      <c r="PRB123" s="119"/>
      <c r="PRC123" s="91"/>
      <c r="PRD123" s="119"/>
      <c r="PRE123" s="91"/>
      <c r="PRF123" s="119"/>
      <c r="PRG123" s="91"/>
      <c r="PRH123" s="119"/>
      <c r="PRI123" s="91"/>
      <c r="PRJ123" s="119"/>
      <c r="PRK123" s="91"/>
      <c r="PRL123" s="119"/>
      <c r="PRM123" s="91"/>
      <c r="PRN123" s="119"/>
      <c r="PRO123" s="91"/>
      <c r="PRP123" s="119"/>
      <c r="PRQ123" s="91"/>
      <c r="PRR123" s="119"/>
      <c r="PRS123" s="91"/>
      <c r="PRT123" s="119"/>
      <c r="PRU123" s="91"/>
      <c r="PRV123" s="119"/>
      <c r="PRW123" s="91"/>
      <c r="PRX123" s="119"/>
      <c r="PRY123" s="91"/>
      <c r="PRZ123" s="119"/>
      <c r="PSA123" s="91"/>
      <c r="PSB123" s="119"/>
      <c r="PSC123" s="91"/>
      <c r="PSD123" s="119"/>
      <c r="PSE123" s="91"/>
      <c r="PSF123" s="119"/>
      <c r="PSG123" s="91"/>
      <c r="PSH123" s="119"/>
      <c r="PSI123" s="91"/>
      <c r="PSJ123" s="119"/>
      <c r="PSK123" s="91"/>
      <c r="PSL123" s="119"/>
      <c r="PSM123" s="91"/>
      <c r="PSN123" s="119"/>
      <c r="PSO123" s="91"/>
      <c r="PSP123" s="119"/>
      <c r="PSQ123" s="91"/>
      <c r="PSR123" s="119"/>
      <c r="PSS123" s="91"/>
      <c r="PST123" s="119"/>
      <c r="PSU123" s="91"/>
      <c r="PSV123" s="119"/>
      <c r="PSW123" s="91"/>
      <c r="PSX123" s="119"/>
      <c r="PSY123" s="91"/>
      <c r="PSZ123" s="119"/>
      <c r="PTA123" s="91"/>
      <c r="PTB123" s="119"/>
      <c r="PTC123" s="91"/>
      <c r="PTD123" s="119"/>
      <c r="PTE123" s="91"/>
      <c r="PTF123" s="119"/>
      <c r="PTG123" s="91"/>
      <c r="PTH123" s="119"/>
      <c r="PTI123" s="91"/>
      <c r="PTJ123" s="119"/>
      <c r="PTK123" s="91"/>
      <c r="PTL123" s="119"/>
      <c r="PTM123" s="91"/>
      <c r="PTN123" s="119"/>
      <c r="PTO123" s="91"/>
      <c r="PTP123" s="119"/>
      <c r="PTQ123" s="91"/>
      <c r="PTR123" s="119"/>
      <c r="PTS123" s="91"/>
      <c r="PTT123" s="119"/>
      <c r="PTU123" s="91"/>
      <c r="PTV123" s="119"/>
      <c r="PTW123" s="91"/>
      <c r="PTX123" s="119"/>
      <c r="PTY123" s="91"/>
      <c r="PTZ123" s="119"/>
      <c r="PUA123" s="91"/>
      <c r="PUB123" s="119"/>
      <c r="PUC123" s="91"/>
      <c r="PUD123" s="119"/>
      <c r="PUE123" s="91"/>
      <c r="PUF123" s="119"/>
      <c r="PUG123" s="91"/>
      <c r="PUH123" s="119"/>
      <c r="PUI123" s="91"/>
      <c r="PUJ123" s="119"/>
      <c r="PUK123" s="91"/>
      <c r="PUL123" s="119"/>
      <c r="PUM123" s="91"/>
      <c r="PUN123" s="119"/>
      <c r="PUO123" s="91"/>
      <c r="PUP123" s="119"/>
      <c r="PUQ123" s="91"/>
      <c r="PUR123" s="119"/>
      <c r="PUS123" s="91"/>
      <c r="PUT123" s="119"/>
      <c r="PUU123" s="91"/>
      <c r="PUV123" s="119"/>
      <c r="PUW123" s="91"/>
      <c r="PUX123" s="119"/>
      <c r="PUY123" s="91"/>
      <c r="PUZ123" s="119"/>
      <c r="PVA123" s="91"/>
      <c r="PVB123" s="119"/>
      <c r="PVC123" s="91"/>
      <c r="PVD123" s="119"/>
      <c r="PVE123" s="91"/>
      <c r="PVF123" s="119"/>
      <c r="PVG123" s="91"/>
      <c r="PVH123" s="119"/>
      <c r="PVI123" s="91"/>
      <c r="PVJ123" s="119"/>
      <c r="PVK123" s="91"/>
      <c r="PVL123" s="119"/>
      <c r="PVM123" s="91"/>
      <c r="PVN123" s="119"/>
      <c r="PVO123" s="91"/>
      <c r="PVP123" s="119"/>
      <c r="PVQ123" s="91"/>
      <c r="PVR123" s="119"/>
      <c r="PVS123" s="91"/>
      <c r="PVT123" s="119"/>
      <c r="PVU123" s="91"/>
      <c r="PVV123" s="119"/>
      <c r="PVW123" s="91"/>
      <c r="PVX123" s="119"/>
      <c r="PVY123" s="91"/>
      <c r="PVZ123" s="119"/>
      <c r="PWA123" s="91"/>
      <c r="PWB123" s="119"/>
      <c r="PWC123" s="91"/>
      <c r="PWD123" s="119"/>
      <c r="PWE123" s="91"/>
      <c r="PWF123" s="119"/>
      <c r="PWG123" s="91"/>
      <c r="PWH123" s="119"/>
      <c r="PWI123" s="91"/>
      <c r="PWJ123" s="119"/>
      <c r="PWK123" s="91"/>
      <c r="PWL123" s="119"/>
      <c r="PWM123" s="91"/>
      <c r="PWN123" s="119"/>
      <c r="PWO123" s="91"/>
      <c r="PWP123" s="119"/>
      <c r="PWQ123" s="91"/>
      <c r="PWR123" s="119"/>
      <c r="PWS123" s="91"/>
      <c r="PWT123" s="119"/>
      <c r="PWU123" s="91"/>
      <c r="PWV123" s="119"/>
      <c r="PWW123" s="91"/>
      <c r="PWX123" s="119"/>
      <c r="PWY123" s="91"/>
      <c r="PWZ123" s="119"/>
      <c r="PXA123" s="91"/>
      <c r="PXB123" s="119"/>
      <c r="PXC123" s="91"/>
      <c r="PXD123" s="119"/>
      <c r="PXE123" s="91"/>
      <c r="PXF123" s="119"/>
      <c r="PXG123" s="91"/>
      <c r="PXH123" s="119"/>
      <c r="PXI123" s="91"/>
      <c r="PXJ123" s="119"/>
      <c r="PXK123" s="91"/>
      <c r="PXL123" s="119"/>
      <c r="PXM123" s="91"/>
      <c r="PXN123" s="119"/>
      <c r="PXO123" s="91"/>
      <c r="PXP123" s="119"/>
      <c r="PXQ123" s="91"/>
      <c r="PXR123" s="119"/>
      <c r="PXS123" s="91"/>
      <c r="PXT123" s="119"/>
      <c r="PXU123" s="91"/>
      <c r="PXV123" s="119"/>
      <c r="PXW123" s="91"/>
      <c r="PXX123" s="119"/>
      <c r="PXY123" s="91"/>
      <c r="PXZ123" s="119"/>
      <c r="PYA123" s="91"/>
      <c r="PYB123" s="119"/>
      <c r="PYC123" s="91"/>
      <c r="PYD123" s="119"/>
      <c r="PYE123" s="91"/>
      <c r="PYF123" s="119"/>
      <c r="PYG123" s="91"/>
      <c r="PYH123" s="119"/>
      <c r="PYI123" s="91"/>
      <c r="PYJ123" s="119"/>
      <c r="PYK123" s="91"/>
      <c r="PYL123" s="119"/>
      <c r="PYM123" s="91"/>
      <c r="PYN123" s="119"/>
      <c r="PYO123" s="91"/>
      <c r="PYP123" s="119"/>
      <c r="PYQ123" s="91"/>
      <c r="PYR123" s="119"/>
      <c r="PYS123" s="91"/>
      <c r="PYT123" s="119"/>
      <c r="PYU123" s="91"/>
      <c r="PYV123" s="119"/>
      <c r="PYW123" s="91"/>
      <c r="PYX123" s="119"/>
      <c r="PYY123" s="91"/>
      <c r="PYZ123" s="119"/>
      <c r="PZA123" s="91"/>
      <c r="PZB123" s="119"/>
      <c r="PZC123" s="91"/>
      <c r="PZD123" s="119"/>
      <c r="PZE123" s="91"/>
      <c r="PZF123" s="119"/>
      <c r="PZG123" s="91"/>
      <c r="PZH123" s="119"/>
      <c r="PZI123" s="91"/>
      <c r="PZJ123" s="119"/>
      <c r="PZK123" s="91"/>
      <c r="PZL123" s="119"/>
      <c r="PZM123" s="91"/>
      <c r="PZN123" s="119"/>
      <c r="PZO123" s="91"/>
      <c r="PZP123" s="119"/>
      <c r="PZQ123" s="91"/>
      <c r="PZR123" s="119"/>
      <c r="PZS123" s="91"/>
      <c r="PZT123" s="119"/>
      <c r="PZU123" s="91"/>
      <c r="PZV123" s="119"/>
      <c r="PZW123" s="91"/>
      <c r="PZX123" s="119"/>
      <c r="PZY123" s="91"/>
      <c r="PZZ123" s="119"/>
      <c r="QAA123" s="91"/>
      <c r="QAB123" s="119"/>
      <c r="QAC123" s="91"/>
      <c r="QAD123" s="119"/>
      <c r="QAE123" s="91"/>
      <c r="QAF123" s="119"/>
      <c r="QAG123" s="91"/>
      <c r="QAH123" s="119"/>
      <c r="QAI123" s="91"/>
      <c r="QAJ123" s="119"/>
      <c r="QAK123" s="91"/>
      <c r="QAL123" s="119"/>
      <c r="QAM123" s="91"/>
      <c r="QAN123" s="119"/>
      <c r="QAO123" s="91"/>
      <c r="QAP123" s="119"/>
      <c r="QAQ123" s="91"/>
      <c r="QAR123" s="119"/>
      <c r="QAS123" s="91"/>
      <c r="QAT123" s="119"/>
      <c r="QAU123" s="91"/>
      <c r="QAV123" s="119"/>
      <c r="QAW123" s="91"/>
      <c r="QAX123" s="119"/>
      <c r="QAY123" s="91"/>
      <c r="QAZ123" s="119"/>
      <c r="QBA123" s="91"/>
      <c r="QBB123" s="119"/>
      <c r="QBC123" s="91"/>
      <c r="QBD123" s="119"/>
      <c r="QBE123" s="91"/>
      <c r="QBF123" s="119"/>
      <c r="QBG123" s="91"/>
      <c r="QBH123" s="119"/>
      <c r="QBI123" s="91"/>
      <c r="QBJ123" s="119"/>
      <c r="QBK123" s="91"/>
      <c r="QBL123" s="119"/>
      <c r="QBM123" s="91"/>
      <c r="QBN123" s="119"/>
      <c r="QBO123" s="91"/>
      <c r="QBP123" s="119"/>
      <c r="QBQ123" s="91"/>
      <c r="QBR123" s="119"/>
      <c r="QBS123" s="91"/>
      <c r="QBT123" s="119"/>
      <c r="QBU123" s="91"/>
      <c r="QBV123" s="119"/>
      <c r="QBW123" s="91"/>
      <c r="QBX123" s="119"/>
      <c r="QBY123" s="91"/>
      <c r="QBZ123" s="119"/>
      <c r="QCA123" s="91"/>
      <c r="QCB123" s="119"/>
      <c r="QCC123" s="91"/>
      <c r="QCD123" s="119"/>
      <c r="QCE123" s="91"/>
      <c r="QCF123" s="119"/>
      <c r="QCG123" s="91"/>
      <c r="QCH123" s="119"/>
      <c r="QCI123" s="91"/>
      <c r="QCJ123" s="119"/>
      <c r="QCK123" s="91"/>
      <c r="QCL123" s="119"/>
      <c r="QCM123" s="91"/>
      <c r="QCN123" s="119"/>
      <c r="QCO123" s="91"/>
      <c r="QCP123" s="119"/>
      <c r="QCQ123" s="91"/>
      <c r="QCR123" s="119"/>
      <c r="QCS123" s="91"/>
      <c r="QCT123" s="119"/>
      <c r="QCU123" s="91"/>
      <c r="QCV123" s="119"/>
      <c r="QCW123" s="91"/>
      <c r="QCX123" s="119"/>
      <c r="QCY123" s="91"/>
      <c r="QCZ123" s="119"/>
      <c r="QDA123" s="91"/>
      <c r="QDB123" s="119"/>
      <c r="QDC123" s="91"/>
      <c r="QDD123" s="119"/>
      <c r="QDE123" s="91"/>
      <c r="QDF123" s="119"/>
      <c r="QDG123" s="91"/>
      <c r="QDH123" s="119"/>
      <c r="QDI123" s="91"/>
      <c r="QDJ123" s="119"/>
      <c r="QDK123" s="91"/>
      <c r="QDL123" s="119"/>
      <c r="QDM123" s="91"/>
      <c r="QDN123" s="119"/>
      <c r="QDO123" s="91"/>
      <c r="QDP123" s="119"/>
      <c r="QDQ123" s="91"/>
      <c r="QDR123" s="119"/>
      <c r="QDS123" s="91"/>
      <c r="QDT123" s="119"/>
      <c r="QDU123" s="91"/>
      <c r="QDV123" s="119"/>
      <c r="QDW123" s="91"/>
      <c r="QDX123" s="119"/>
      <c r="QDY123" s="91"/>
      <c r="QDZ123" s="119"/>
      <c r="QEA123" s="91"/>
      <c r="QEB123" s="119"/>
      <c r="QEC123" s="91"/>
      <c r="QED123" s="119"/>
      <c r="QEE123" s="91"/>
      <c r="QEF123" s="119"/>
      <c r="QEG123" s="91"/>
      <c r="QEH123" s="119"/>
      <c r="QEI123" s="91"/>
      <c r="QEJ123" s="119"/>
      <c r="QEK123" s="91"/>
      <c r="QEL123" s="119"/>
      <c r="QEM123" s="91"/>
      <c r="QEN123" s="119"/>
      <c r="QEO123" s="91"/>
      <c r="QEP123" s="119"/>
      <c r="QEQ123" s="91"/>
      <c r="QER123" s="119"/>
      <c r="QES123" s="91"/>
      <c r="QET123" s="119"/>
      <c r="QEU123" s="91"/>
      <c r="QEV123" s="119"/>
      <c r="QEW123" s="91"/>
      <c r="QEX123" s="119"/>
      <c r="QEY123" s="91"/>
      <c r="QEZ123" s="119"/>
      <c r="QFA123" s="91"/>
      <c r="QFB123" s="119"/>
      <c r="QFC123" s="91"/>
      <c r="QFD123" s="119"/>
      <c r="QFE123" s="91"/>
      <c r="QFF123" s="119"/>
      <c r="QFG123" s="91"/>
      <c r="QFH123" s="119"/>
      <c r="QFI123" s="91"/>
      <c r="QFJ123" s="119"/>
      <c r="QFK123" s="91"/>
      <c r="QFL123" s="119"/>
      <c r="QFM123" s="91"/>
      <c r="QFN123" s="119"/>
      <c r="QFO123" s="91"/>
      <c r="QFP123" s="119"/>
      <c r="QFQ123" s="91"/>
      <c r="QFR123" s="119"/>
      <c r="QFS123" s="91"/>
      <c r="QFT123" s="119"/>
      <c r="QFU123" s="91"/>
      <c r="QFV123" s="119"/>
      <c r="QFW123" s="91"/>
      <c r="QFX123" s="119"/>
      <c r="QFY123" s="91"/>
      <c r="QFZ123" s="119"/>
      <c r="QGA123" s="91"/>
      <c r="QGB123" s="119"/>
      <c r="QGC123" s="91"/>
      <c r="QGD123" s="119"/>
      <c r="QGE123" s="91"/>
      <c r="QGF123" s="119"/>
      <c r="QGG123" s="91"/>
      <c r="QGH123" s="119"/>
      <c r="QGI123" s="91"/>
      <c r="QGJ123" s="119"/>
      <c r="QGK123" s="91"/>
      <c r="QGL123" s="119"/>
      <c r="QGM123" s="91"/>
      <c r="QGN123" s="119"/>
      <c r="QGO123" s="91"/>
      <c r="QGP123" s="119"/>
      <c r="QGQ123" s="91"/>
      <c r="QGR123" s="119"/>
      <c r="QGS123" s="91"/>
      <c r="QGT123" s="119"/>
      <c r="QGU123" s="91"/>
      <c r="QGV123" s="119"/>
      <c r="QGW123" s="91"/>
      <c r="QGX123" s="119"/>
      <c r="QGY123" s="91"/>
      <c r="QGZ123" s="119"/>
      <c r="QHA123" s="91"/>
      <c r="QHB123" s="119"/>
      <c r="QHC123" s="91"/>
      <c r="QHD123" s="119"/>
      <c r="QHE123" s="91"/>
      <c r="QHF123" s="119"/>
      <c r="QHG123" s="91"/>
      <c r="QHH123" s="119"/>
      <c r="QHI123" s="91"/>
      <c r="QHJ123" s="119"/>
      <c r="QHK123" s="91"/>
      <c r="QHL123" s="119"/>
      <c r="QHM123" s="91"/>
      <c r="QHN123" s="119"/>
      <c r="QHO123" s="91"/>
      <c r="QHP123" s="119"/>
      <c r="QHQ123" s="91"/>
      <c r="QHR123" s="119"/>
      <c r="QHS123" s="91"/>
      <c r="QHT123" s="119"/>
      <c r="QHU123" s="91"/>
      <c r="QHV123" s="119"/>
      <c r="QHW123" s="91"/>
      <c r="QHX123" s="119"/>
      <c r="QHY123" s="91"/>
      <c r="QHZ123" s="119"/>
      <c r="QIA123" s="91"/>
      <c r="QIB123" s="119"/>
      <c r="QIC123" s="91"/>
      <c r="QID123" s="119"/>
      <c r="QIE123" s="91"/>
      <c r="QIF123" s="119"/>
      <c r="QIG123" s="91"/>
      <c r="QIH123" s="119"/>
      <c r="QII123" s="91"/>
      <c r="QIJ123" s="119"/>
      <c r="QIK123" s="91"/>
      <c r="QIL123" s="119"/>
      <c r="QIM123" s="91"/>
      <c r="QIN123" s="119"/>
      <c r="QIO123" s="91"/>
      <c r="QIP123" s="119"/>
      <c r="QIQ123" s="91"/>
      <c r="QIR123" s="119"/>
      <c r="QIS123" s="91"/>
      <c r="QIT123" s="119"/>
      <c r="QIU123" s="91"/>
      <c r="QIV123" s="119"/>
      <c r="QIW123" s="91"/>
      <c r="QIX123" s="119"/>
      <c r="QIY123" s="91"/>
      <c r="QIZ123" s="119"/>
      <c r="QJA123" s="91"/>
      <c r="QJB123" s="119"/>
      <c r="QJC123" s="91"/>
      <c r="QJD123" s="119"/>
      <c r="QJE123" s="91"/>
      <c r="QJF123" s="119"/>
      <c r="QJG123" s="91"/>
      <c r="QJH123" s="119"/>
      <c r="QJI123" s="91"/>
      <c r="QJJ123" s="119"/>
      <c r="QJK123" s="91"/>
      <c r="QJL123" s="119"/>
      <c r="QJM123" s="91"/>
      <c r="QJN123" s="119"/>
      <c r="QJO123" s="91"/>
      <c r="QJP123" s="119"/>
      <c r="QJQ123" s="91"/>
      <c r="QJR123" s="119"/>
      <c r="QJS123" s="91"/>
      <c r="QJT123" s="119"/>
      <c r="QJU123" s="91"/>
      <c r="QJV123" s="119"/>
      <c r="QJW123" s="91"/>
      <c r="QJX123" s="119"/>
      <c r="QJY123" s="91"/>
      <c r="QJZ123" s="119"/>
      <c r="QKA123" s="91"/>
      <c r="QKB123" s="119"/>
      <c r="QKC123" s="91"/>
      <c r="QKD123" s="119"/>
      <c r="QKE123" s="91"/>
      <c r="QKF123" s="119"/>
      <c r="QKG123" s="91"/>
      <c r="QKH123" s="119"/>
      <c r="QKI123" s="91"/>
      <c r="QKJ123" s="119"/>
      <c r="QKK123" s="91"/>
      <c r="QKL123" s="119"/>
      <c r="QKM123" s="91"/>
      <c r="QKN123" s="119"/>
      <c r="QKO123" s="91"/>
      <c r="QKP123" s="119"/>
      <c r="QKQ123" s="91"/>
      <c r="QKR123" s="119"/>
      <c r="QKS123" s="91"/>
      <c r="QKT123" s="119"/>
      <c r="QKU123" s="91"/>
      <c r="QKV123" s="119"/>
      <c r="QKW123" s="91"/>
      <c r="QKX123" s="119"/>
      <c r="QKY123" s="91"/>
      <c r="QKZ123" s="119"/>
      <c r="QLA123" s="91"/>
      <c r="QLB123" s="119"/>
      <c r="QLC123" s="91"/>
      <c r="QLD123" s="119"/>
      <c r="QLE123" s="91"/>
      <c r="QLF123" s="119"/>
      <c r="QLG123" s="91"/>
      <c r="QLH123" s="119"/>
      <c r="QLI123" s="91"/>
      <c r="QLJ123" s="119"/>
      <c r="QLK123" s="91"/>
      <c r="QLL123" s="119"/>
      <c r="QLM123" s="91"/>
      <c r="QLN123" s="119"/>
      <c r="QLO123" s="91"/>
      <c r="QLP123" s="119"/>
      <c r="QLQ123" s="91"/>
      <c r="QLR123" s="119"/>
      <c r="QLS123" s="91"/>
      <c r="QLT123" s="119"/>
      <c r="QLU123" s="91"/>
      <c r="QLV123" s="119"/>
      <c r="QLW123" s="91"/>
      <c r="QLX123" s="119"/>
      <c r="QLY123" s="91"/>
      <c r="QLZ123" s="119"/>
      <c r="QMA123" s="91"/>
      <c r="QMB123" s="119"/>
      <c r="QMC123" s="91"/>
      <c r="QMD123" s="119"/>
      <c r="QME123" s="91"/>
      <c r="QMF123" s="119"/>
      <c r="QMG123" s="91"/>
      <c r="QMH123" s="119"/>
      <c r="QMI123" s="91"/>
      <c r="QMJ123" s="119"/>
      <c r="QMK123" s="91"/>
      <c r="QML123" s="119"/>
      <c r="QMM123" s="91"/>
      <c r="QMN123" s="119"/>
      <c r="QMO123" s="91"/>
      <c r="QMP123" s="119"/>
      <c r="QMQ123" s="91"/>
      <c r="QMR123" s="119"/>
      <c r="QMS123" s="91"/>
      <c r="QMT123" s="119"/>
      <c r="QMU123" s="91"/>
      <c r="QMV123" s="119"/>
      <c r="QMW123" s="91"/>
      <c r="QMX123" s="119"/>
      <c r="QMY123" s="91"/>
      <c r="QMZ123" s="119"/>
      <c r="QNA123" s="91"/>
      <c r="QNB123" s="119"/>
      <c r="QNC123" s="91"/>
      <c r="QND123" s="119"/>
      <c r="QNE123" s="91"/>
      <c r="QNF123" s="119"/>
      <c r="QNG123" s="91"/>
      <c r="QNH123" s="119"/>
      <c r="QNI123" s="91"/>
      <c r="QNJ123" s="119"/>
      <c r="QNK123" s="91"/>
      <c r="QNL123" s="119"/>
      <c r="QNM123" s="91"/>
      <c r="QNN123" s="119"/>
      <c r="QNO123" s="91"/>
      <c r="QNP123" s="119"/>
      <c r="QNQ123" s="91"/>
      <c r="QNR123" s="119"/>
      <c r="QNS123" s="91"/>
      <c r="QNT123" s="119"/>
      <c r="QNU123" s="91"/>
      <c r="QNV123" s="119"/>
      <c r="QNW123" s="91"/>
      <c r="QNX123" s="119"/>
      <c r="QNY123" s="91"/>
      <c r="QNZ123" s="119"/>
      <c r="QOA123" s="91"/>
      <c r="QOB123" s="119"/>
      <c r="QOC123" s="91"/>
      <c r="QOD123" s="119"/>
      <c r="QOE123" s="91"/>
      <c r="QOF123" s="119"/>
      <c r="QOG123" s="91"/>
      <c r="QOH123" s="119"/>
      <c r="QOI123" s="91"/>
      <c r="QOJ123" s="119"/>
      <c r="QOK123" s="91"/>
      <c r="QOL123" s="119"/>
      <c r="QOM123" s="91"/>
      <c r="QON123" s="119"/>
      <c r="QOO123" s="91"/>
      <c r="QOP123" s="119"/>
      <c r="QOQ123" s="91"/>
      <c r="QOR123" s="119"/>
      <c r="QOS123" s="91"/>
      <c r="QOT123" s="119"/>
      <c r="QOU123" s="91"/>
      <c r="QOV123" s="119"/>
      <c r="QOW123" s="91"/>
      <c r="QOX123" s="119"/>
      <c r="QOY123" s="91"/>
      <c r="QOZ123" s="119"/>
      <c r="QPA123" s="91"/>
      <c r="QPB123" s="119"/>
      <c r="QPC123" s="91"/>
      <c r="QPD123" s="119"/>
      <c r="QPE123" s="91"/>
      <c r="QPF123" s="119"/>
      <c r="QPG123" s="91"/>
      <c r="QPH123" s="119"/>
      <c r="QPI123" s="91"/>
      <c r="QPJ123" s="119"/>
      <c r="QPK123" s="91"/>
      <c r="QPL123" s="119"/>
      <c r="QPM123" s="91"/>
      <c r="QPN123" s="119"/>
      <c r="QPO123" s="91"/>
      <c r="QPP123" s="119"/>
      <c r="QPQ123" s="91"/>
      <c r="QPR123" s="119"/>
      <c r="QPS123" s="91"/>
      <c r="QPT123" s="119"/>
      <c r="QPU123" s="91"/>
      <c r="QPV123" s="119"/>
      <c r="QPW123" s="91"/>
      <c r="QPX123" s="119"/>
      <c r="QPY123" s="91"/>
      <c r="QPZ123" s="119"/>
      <c r="QQA123" s="91"/>
      <c r="QQB123" s="119"/>
      <c r="QQC123" s="91"/>
      <c r="QQD123" s="119"/>
      <c r="QQE123" s="91"/>
      <c r="QQF123" s="119"/>
      <c r="QQG123" s="91"/>
      <c r="QQH123" s="119"/>
      <c r="QQI123" s="91"/>
      <c r="QQJ123" s="119"/>
      <c r="QQK123" s="91"/>
      <c r="QQL123" s="119"/>
      <c r="QQM123" s="91"/>
      <c r="QQN123" s="119"/>
      <c r="QQO123" s="91"/>
      <c r="QQP123" s="119"/>
      <c r="QQQ123" s="91"/>
      <c r="QQR123" s="119"/>
      <c r="QQS123" s="91"/>
      <c r="QQT123" s="119"/>
      <c r="QQU123" s="91"/>
      <c r="QQV123" s="119"/>
      <c r="QQW123" s="91"/>
      <c r="QQX123" s="119"/>
      <c r="QQY123" s="91"/>
      <c r="QQZ123" s="119"/>
      <c r="QRA123" s="91"/>
      <c r="QRB123" s="119"/>
      <c r="QRC123" s="91"/>
      <c r="QRD123" s="119"/>
      <c r="QRE123" s="91"/>
      <c r="QRF123" s="119"/>
      <c r="QRG123" s="91"/>
      <c r="QRH123" s="119"/>
      <c r="QRI123" s="91"/>
      <c r="QRJ123" s="119"/>
      <c r="QRK123" s="91"/>
      <c r="QRL123" s="119"/>
      <c r="QRM123" s="91"/>
      <c r="QRN123" s="119"/>
      <c r="QRO123" s="91"/>
      <c r="QRP123" s="119"/>
      <c r="QRQ123" s="91"/>
      <c r="QRR123" s="119"/>
      <c r="QRS123" s="91"/>
      <c r="QRT123" s="119"/>
      <c r="QRU123" s="91"/>
      <c r="QRV123" s="119"/>
      <c r="QRW123" s="91"/>
      <c r="QRX123" s="119"/>
      <c r="QRY123" s="91"/>
      <c r="QRZ123" s="119"/>
      <c r="QSA123" s="91"/>
      <c r="QSB123" s="119"/>
      <c r="QSC123" s="91"/>
      <c r="QSD123" s="119"/>
      <c r="QSE123" s="91"/>
      <c r="QSF123" s="119"/>
      <c r="QSG123" s="91"/>
      <c r="QSH123" s="119"/>
      <c r="QSI123" s="91"/>
      <c r="QSJ123" s="119"/>
      <c r="QSK123" s="91"/>
      <c r="QSL123" s="119"/>
      <c r="QSM123" s="91"/>
      <c r="QSN123" s="119"/>
      <c r="QSO123" s="91"/>
      <c r="QSP123" s="119"/>
      <c r="QSQ123" s="91"/>
      <c r="QSR123" s="119"/>
      <c r="QSS123" s="91"/>
      <c r="QST123" s="119"/>
      <c r="QSU123" s="91"/>
      <c r="QSV123" s="119"/>
      <c r="QSW123" s="91"/>
      <c r="QSX123" s="119"/>
      <c r="QSY123" s="91"/>
      <c r="QSZ123" s="119"/>
      <c r="QTA123" s="91"/>
      <c r="QTB123" s="119"/>
      <c r="QTC123" s="91"/>
      <c r="QTD123" s="119"/>
      <c r="QTE123" s="91"/>
      <c r="QTF123" s="119"/>
      <c r="QTG123" s="91"/>
      <c r="QTH123" s="119"/>
      <c r="QTI123" s="91"/>
      <c r="QTJ123" s="119"/>
      <c r="QTK123" s="91"/>
      <c r="QTL123" s="119"/>
      <c r="QTM123" s="91"/>
      <c r="QTN123" s="119"/>
      <c r="QTO123" s="91"/>
      <c r="QTP123" s="119"/>
      <c r="QTQ123" s="91"/>
      <c r="QTR123" s="119"/>
      <c r="QTS123" s="91"/>
      <c r="QTT123" s="119"/>
      <c r="QTU123" s="91"/>
      <c r="QTV123" s="119"/>
      <c r="QTW123" s="91"/>
      <c r="QTX123" s="119"/>
      <c r="QTY123" s="91"/>
      <c r="QTZ123" s="119"/>
      <c r="QUA123" s="91"/>
      <c r="QUB123" s="119"/>
      <c r="QUC123" s="91"/>
      <c r="QUD123" s="119"/>
      <c r="QUE123" s="91"/>
      <c r="QUF123" s="119"/>
      <c r="QUG123" s="91"/>
      <c r="QUH123" s="119"/>
      <c r="QUI123" s="91"/>
      <c r="QUJ123" s="119"/>
      <c r="QUK123" s="91"/>
      <c r="QUL123" s="119"/>
      <c r="QUM123" s="91"/>
      <c r="QUN123" s="119"/>
      <c r="QUO123" s="91"/>
      <c r="QUP123" s="119"/>
      <c r="QUQ123" s="91"/>
      <c r="QUR123" s="119"/>
      <c r="QUS123" s="91"/>
      <c r="QUT123" s="119"/>
      <c r="QUU123" s="91"/>
      <c r="QUV123" s="119"/>
      <c r="QUW123" s="91"/>
      <c r="QUX123" s="119"/>
      <c r="QUY123" s="91"/>
      <c r="QUZ123" s="119"/>
      <c r="QVA123" s="91"/>
      <c r="QVB123" s="119"/>
      <c r="QVC123" s="91"/>
      <c r="QVD123" s="119"/>
      <c r="QVE123" s="91"/>
      <c r="QVF123" s="119"/>
      <c r="QVG123" s="91"/>
      <c r="QVH123" s="119"/>
      <c r="QVI123" s="91"/>
      <c r="QVJ123" s="119"/>
      <c r="QVK123" s="91"/>
      <c r="QVL123" s="119"/>
      <c r="QVM123" s="91"/>
      <c r="QVN123" s="119"/>
      <c r="QVO123" s="91"/>
      <c r="QVP123" s="119"/>
      <c r="QVQ123" s="91"/>
      <c r="QVR123" s="119"/>
      <c r="QVS123" s="91"/>
      <c r="QVT123" s="119"/>
      <c r="QVU123" s="91"/>
      <c r="QVV123" s="119"/>
      <c r="QVW123" s="91"/>
      <c r="QVX123" s="119"/>
      <c r="QVY123" s="91"/>
      <c r="QVZ123" s="119"/>
      <c r="QWA123" s="91"/>
      <c r="QWB123" s="119"/>
      <c r="QWC123" s="91"/>
      <c r="QWD123" s="119"/>
      <c r="QWE123" s="91"/>
      <c r="QWF123" s="119"/>
      <c r="QWG123" s="91"/>
      <c r="QWH123" s="119"/>
      <c r="QWI123" s="91"/>
      <c r="QWJ123" s="119"/>
      <c r="QWK123" s="91"/>
      <c r="QWL123" s="119"/>
      <c r="QWM123" s="91"/>
      <c r="QWN123" s="119"/>
      <c r="QWO123" s="91"/>
      <c r="QWP123" s="119"/>
      <c r="QWQ123" s="91"/>
      <c r="QWR123" s="119"/>
      <c r="QWS123" s="91"/>
      <c r="QWT123" s="119"/>
      <c r="QWU123" s="91"/>
      <c r="QWV123" s="119"/>
      <c r="QWW123" s="91"/>
      <c r="QWX123" s="119"/>
      <c r="QWY123" s="91"/>
      <c r="QWZ123" s="119"/>
      <c r="QXA123" s="91"/>
      <c r="QXB123" s="119"/>
      <c r="QXC123" s="91"/>
      <c r="QXD123" s="119"/>
      <c r="QXE123" s="91"/>
      <c r="QXF123" s="119"/>
      <c r="QXG123" s="91"/>
      <c r="QXH123" s="119"/>
      <c r="QXI123" s="91"/>
      <c r="QXJ123" s="119"/>
      <c r="QXK123" s="91"/>
      <c r="QXL123" s="119"/>
      <c r="QXM123" s="91"/>
      <c r="QXN123" s="119"/>
      <c r="QXO123" s="91"/>
      <c r="QXP123" s="119"/>
      <c r="QXQ123" s="91"/>
      <c r="QXR123" s="119"/>
      <c r="QXS123" s="91"/>
      <c r="QXT123" s="119"/>
      <c r="QXU123" s="91"/>
      <c r="QXV123" s="119"/>
      <c r="QXW123" s="91"/>
      <c r="QXX123" s="119"/>
      <c r="QXY123" s="91"/>
      <c r="QXZ123" s="119"/>
      <c r="QYA123" s="91"/>
      <c r="QYB123" s="119"/>
      <c r="QYC123" s="91"/>
      <c r="QYD123" s="119"/>
      <c r="QYE123" s="91"/>
      <c r="QYF123" s="119"/>
      <c r="QYG123" s="91"/>
      <c r="QYH123" s="119"/>
      <c r="QYI123" s="91"/>
      <c r="QYJ123" s="119"/>
      <c r="QYK123" s="91"/>
      <c r="QYL123" s="119"/>
      <c r="QYM123" s="91"/>
      <c r="QYN123" s="119"/>
      <c r="QYO123" s="91"/>
      <c r="QYP123" s="119"/>
      <c r="QYQ123" s="91"/>
      <c r="QYR123" s="119"/>
      <c r="QYS123" s="91"/>
      <c r="QYT123" s="119"/>
      <c r="QYU123" s="91"/>
      <c r="QYV123" s="119"/>
      <c r="QYW123" s="91"/>
      <c r="QYX123" s="119"/>
      <c r="QYY123" s="91"/>
      <c r="QYZ123" s="119"/>
      <c r="QZA123" s="91"/>
      <c r="QZB123" s="119"/>
      <c r="QZC123" s="91"/>
      <c r="QZD123" s="119"/>
      <c r="QZE123" s="91"/>
      <c r="QZF123" s="119"/>
      <c r="QZG123" s="91"/>
      <c r="QZH123" s="119"/>
      <c r="QZI123" s="91"/>
      <c r="QZJ123" s="119"/>
      <c r="QZK123" s="91"/>
      <c r="QZL123" s="119"/>
      <c r="QZM123" s="91"/>
      <c r="QZN123" s="119"/>
      <c r="QZO123" s="91"/>
      <c r="QZP123" s="119"/>
      <c r="QZQ123" s="91"/>
      <c r="QZR123" s="119"/>
      <c r="QZS123" s="91"/>
      <c r="QZT123" s="119"/>
      <c r="QZU123" s="91"/>
      <c r="QZV123" s="119"/>
      <c r="QZW123" s="91"/>
      <c r="QZX123" s="119"/>
      <c r="QZY123" s="91"/>
      <c r="QZZ123" s="119"/>
      <c r="RAA123" s="91"/>
      <c r="RAB123" s="119"/>
      <c r="RAC123" s="91"/>
      <c r="RAD123" s="119"/>
      <c r="RAE123" s="91"/>
      <c r="RAF123" s="119"/>
      <c r="RAG123" s="91"/>
      <c r="RAH123" s="119"/>
      <c r="RAI123" s="91"/>
      <c r="RAJ123" s="119"/>
      <c r="RAK123" s="91"/>
      <c r="RAL123" s="119"/>
      <c r="RAM123" s="91"/>
      <c r="RAN123" s="119"/>
      <c r="RAO123" s="91"/>
      <c r="RAP123" s="119"/>
      <c r="RAQ123" s="91"/>
      <c r="RAR123" s="119"/>
      <c r="RAS123" s="91"/>
      <c r="RAT123" s="119"/>
      <c r="RAU123" s="91"/>
      <c r="RAV123" s="119"/>
      <c r="RAW123" s="91"/>
      <c r="RAX123" s="119"/>
      <c r="RAY123" s="91"/>
      <c r="RAZ123" s="119"/>
      <c r="RBA123" s="91"/>
      <c r="RBB123" s="119"/>
      <c r="RBC123" s="91"/>
      <c r="RBD123" s="119"/>
      <c r="RBE123" s="91"/>
      <c r="RBF123" s="119"/>
      <c r="RBG123" s="91"/>
      <c r="RBH123" s="119"/>
      <c r="RBI123" s="91"/>
      <c r="RBJ123" s="119"/>
      <c r="RBK123" s="91"/>
      <c r="RBL123" s="119"/>
      <c r="RBM123" s="91"/>
      <c r="RBN123" s="119"/>
      <c r="RBO123" s="91"/>
      <c r="RBP123" s="119"/>
      <c r="RBQ123" s="91"/>
      <c r="RBR123" s="119"/>
      <c r="RBS123" s="91"/>
      <c r="RBT123" s="119"/>
      <c r="RBU123" s="91"/>
      <c r="RBV123" s="119"/>
      <c r="RBW123" s="91"/>
      <c r="RBX123" s="119"/>
      <c r="RBY123" s="91"/>
      <c r="RBZ123" s="119"/>
      <c r="RCA123" s="91"/>
      <c r="RCB123" s="119"/>
      <c r="RCC123" s="91"/>
      <c r="RCD123" s="119"/>
      <c r="RCE123" s="91"/>
      <c r="RCF123" s="119"/>
      <c r="RCG123" s="91"/>
      <c r="RCH123" s="119"/>
      <c r="RCI123" s="91"/>
      <c r="RCJ123" s="119"/>
      <c r="RCK123" s="91"/>
      <c r="RCL123" s="119"/>
      <c r="RCM123" s="91"/>
      <c r="RCN123" s="119"/>
      <c r="RCO123" s="91"/>
      <c r="RCP123" s="119"/>
      <c r="RCQ123" s="91"/>
      <c r="RCR123" s="119"/>
      <c r="RCS123" s="91"/>
      <c r="RCT123" s="119"/>
      <c r="RCU123" s="91"/>
      <c r="RCV123" s="119"/>
      <c r="RCW123" s="91"/>
      <c r="RCX123" s="119"/>
      <c r="RCY123" s="91"/>
      <c r="RCZ123" s="119"/>
      <c r="RDA123" s="91"/>
      <c r="RDB123" s="119"/>
      <c r="RDC123" s="91"/>
      <c r="RDD123" s="119"/>
      <c r="RDE123" s="91"/>
      <c r="RDF123" s="119"/>
      <c r="RDG123" s="91"/>
      <c r="RDH123" s="119"/>
      <c r="RDI123" s="91"/>
      <c r="RDJ123" s="119"/>
      <c r="RDK123" s="91"/>
      <c r="RDL123" s="119"/>
      <c r="RDM123" s="91"/>
      <c r="RDN123" s="119"/>
      <c r="RDO123" s="91"/>
      <c r="RDP123" s="119"/>
      <c r="RDQ123" s="91"/>
      <c r="RDR123" s="119"/>
      <c r="RDS123" s="91"/>
      <c r="RDT123" s="119"/>
      <c r="RDU123" s="91"/>
      <c r="RDV123" s="119"/>
      <c r="RDW123" s="91"/>
      <c r="RDX123" s="119"/>
      <c r="RDY123" s="91"/>
      <c r="RDZ123" s="119"/>
      <c r="REA123" s="91"/>
      <c r="REB123" s="119"/>
      <c r="REC123" s="91"/>
      <c r="RED123" s="119"/>
      <c r="REE123" s="91"/>
      <c r="REF123" s="119"/>
      <c r="REG123" s="91"/>
      <c r="REH123" s="119"/>
      <c r="REI123" s="91"/>
      <c r="REJ123" s="119"/>
      <c r="REK123" s="91"/>
      <c r="REL123" s="119"/>
      <c r="REM123" s="91"/>
      <c r="REN123" s="119"/>
      <c r="REO123" s="91"/>
      <c r="REP123" s="119"/>
      <c r="REQ123" s="91"/>
      <c r="RER123" s="119"/>
      <c r="RES123" s="91"/>
      <c r="RET123" s="119"/>
      <c r="REU123" s="91"/>
      <c r="REV123" s="119"/>
      <c r="REW123" s="91"/>
      <c r="REX123" s="119"/>
      <c r="REY123" s="91"/>
      <c r="REZ123" s="119"/>
      <c r="RFA123" s="91"/>
      <c r="RFB123" s="119"/>
      <c r="RFC123" s="91"/>
      <c r="RFD123" s="119"/>
      <c r="RFE123" s="91"/>
      <c r="RFF123" s="119"/>
      <c r="RFG123" s="91"/>
      <c r="RFH123" s="119"/>
      <c r="RFI123" s="91"/>
      <c r="RFJ123" s="119"/>
      <c r="RFK123" s="91"/>
      <c r="RFL123" s="119"/>
      <c r="RFM123" s="91"/>
      <c r="RFN123" s="119"/>
      <c r="RFO123" s="91"/>
      <c r="RFP123" s="119"/>
      <c r="RFQ123" s="91"/>
      <c r="RFR123" s="119"/>
      <c r="RFS123" s="91"/>
      <c r="RFT123" s="119"/>
      <c r="RFU123" s="91"/>
      <c r="RFV123" s="119"/>
      <c r="RFW123" s="91"/>
      <c r="RFX123" s="119"/>
      <c r="RFY123" s="91"/>
      <c r="RFZ123" s="119"/>
      <c r="RGA123" s="91"/>
      <c r="RGB123" s="119"/>
      <c r="RGC123" s="91"/>
      <c r="RGD123" s="119"/>
      <c r="RGE123" s="91"/>
      <c r="RGF123" s="119"/>
      <c r="RGG123" s="91"/>
      <c r="RGH123" s="119"/>
      <c r="RGI123" s="91"/>
      <c r="RGJ123" s="119"/>
      <c r="RGK123" s="91"/>
      <c r="RGL123" s="119"/>
      <c r="RGM123" s="91"/>
      <c r="RGN123" s="119"/>
      <c r="RGO123" s="91"/>
      <c r="RGP123" s="119"/>
      <c r="RGQ123" s="91"/>
      <c r="RGR123" s="119"/>
      <c r="RGS123" s="91"/>
      <c r="RGT123" s="119"/>
      <c r="RGU123" s="91"/>
      <c r="RGV123" s="119"/>
      <c r="RGW123" s="91"/>
      <c r="RGX123" s="119"/>
      <c r="RGY123" s="91"/>
      <c r="RGZ123" s="119"/>
      <c r="RHA123" s="91"/>
      <c r="RHB123" s="119"/>
      <c r="RHC123" s="91"/>
      <c r="RHD123" s="119"/>
      <c r="RHE123" s="91"/>
      <c r="RHF123" s="119"/>
      <c r="RHG123" s="91"/>
      <c r="RHH123" s="119"/>
      <c r="RHI123" s="91"/>
      <c r="RHJ123" s="119"/>
      <c r="RHK123" s="91"/>
      <c r="RHL123" s="119"/>
      <c r="RHM123" s="91"/>
      <c r="RHN123" s="119"/>
      <c r="RHO123" s="91"/>
      <c r="RHP123" s="119"/>
      <c r="RHQ123" s="91"/>
      <c r="RHR123" s="119"/>
      <c r="RHS123" s="91"/>
      <c r="RHT123" s="119"/>
      <c r="RHU123" s="91"/>
      <c r="RHV123" s="119"/>
      <c r="RHW123" s="91"/>
      <c r="RHX123" s="119"/>
      <c r="RHY123" s="91"/>
      <c r="RHZ123" s="119"/>
      <c r="RIA123" s="91"/>
      <c r="RIB123" s="119"/>
      <c r="RIC123" s="91"/>
      <c r="RID123" s="119"/>
      <c r="RIE123" s="91"/>
      <c r="RIF123" s="119"/>
      <c r="RIG123" s="91"/>
      <c r="RIH123" s="119"/>
      <c r="RII123" s="91"/>
      <c r="RIJ123" s="119"/>
      <c r="RIK123" s="91"/>
      <c r="RIL123" s="119"/>
      <c r="RIM123" s="91"/>
      <c r="RIN123" s="119"/>
      <c r="RIO123" s="91"/>
      <c r="RIP123" s="119"/>
      <c r="RIQ123" s="91"/>
      <c r="RIR123" s="119"/>
      <c r="RIS123" s="91"/>
      <c r="RIT123" s="119"/>
      <c r="RIU123" s="91"/>
      <c r="RIV123" s="119"/>
      <c r="RIW123" s="91"/>
      <c r="RIX123" s="119"/>
      <c r="RIY123" s="91"/>
      <c r="RIZ123" s="119"/>
      <c r="RJA123" s="91"/>
      <c r="RJB123" s="119"/>
      <c r="RJC123" s="91"/>
      <c r="RJD123" s="119"/>
      <c r="RJE123" s="91"/>
      <c r="RJF123" s="119"/>
      <c r="RJG123" s="91"/>
      <c r="RJH123" s="119"/>
      <c r="RJI123" s="91"/>
      <c r="RJJ123" s="119"/>
      <c r="RJK123" s="91"/>
      <c r="RJL123" s="119"/>
      <c r="RJM123" s="91"/>
      <c r="RJN123" s="119"/>
      <c r="RJO123" s="91"/>
      <c r="RJP123" s="119"/>
      <c r="RJQ123" s="91"/>
      <c r="RJR123" s="119"/>
      <c r="RJS123" s="91"/>
      <c r="RJT123" s="119"/>
      <c r="RJU123" s="91"/>
      <c r="RJV123" s="119"/>
      <c r="RJW123" s="91"/>
      <c r="RJX123" s="119"/>
      <c r="RJY123" s="91"/>
      <c r="RJZ123" s="119"/>
      <c r="RKA123" s="91"/>
      <c r="RKB123" s="119"/>
      <c r="RKC123" s="91"/>
      <c r="RKD123" s="119"/>
      <c r="RKE123" s="91"/>
      <c r="RKF123" s="119"/>
      <c r="RKG123" s="91"/>
      <c r="RKH123" s="119"/>
      <c r="RKI123" s="91"/>
      <c r="RKJ123" s="119"/>
      <c r="RKK123" s="91"/>
      <c r="RKL123" s="119"/>
      <c r="RKM123" s="91"/>
      <c r="RKN123" s="119"/>
      <c r="RKO123" s="91"/>
      <c r="RKP123" s="119"/>
      <c r="RKQ123" s="91"/>
      <c r="RKR123" s="119"/>
      <c r="RKS123" s="91"/>
      <c r="RKT123" s="119"/>
      <c r="RKU123" s="91"/>
      <c r="RKV123" s="119"/>
      <c r="RKW123" s="91"/>
      <c r="RKX123" s="119"/>
      <c r="RKY123" s="91"/>
      <c r="RKZ123" s="119"/>
      <c r="RLA123" s="91"/>
      <c r="RLB123" s="119"/>
      <c r="RLC123" s="91"/>
      <c r="RLD123" s="119"/>
      <c r="RLE123" s="91"/>
      <c r="RLF123" s="119"/>
      <c r="RLG123" s="91"/>
      <c r="RLH123" s="119"/>
      <c r="RLI123" s="91"/>
      <c r="RLJ123" s="119"/>
      <c r="RLK123" s="91"/>
      <c r="RLL123" s="119"/>
      <c r="RLM123" s="91"/>
      <c r="RLN123" s="119"/>
      <c r="RLO123" s="91"/>
      <c r="RLP123" s="119"/>
      <c r="RLQ123" s="91"/>
      <c r="RLR123" s="119"/>
      <c r="RLS123" s="91"/>
      <c r="RLT123" s="119"/>
      <c r="RLU123" s="91"/>
      <c r="RLV123" s="119"/>
      <c r="RLW123" s="91"/>
      <c r="RLX123" s="119"/>
      <c r="RLY123" s="91"/>
      <c r="RLZ123" s="119"/>
      <c r="RMA123" s="91"/>
      <c r="RMB123" s="119"/>
      <c r="RMC123" s="91"/>
      <c r="RMD123" s="119"/>
      <c r="RME123" s="91"/>
      <c r="RMF123" s="119"/>
      <c r="RMG123" s="91"/>
      <c r="RMH123" s="119"/>
      <c r="RMI123" s="91"/>
      <c r="RMJ123" s="119"/>
      <c r="RMK123" s="91"/>
      <c r="RML123" s="119"/>
      <c r="RMM123" s="91"/>
      <c r="RMN123" s="119"/>
      <c r="RMO123" s="91"/>
      <c r="RMP123" s="119"/>
      <c r="RMQ123" s="91"/>
      <c r="RMR123" s="119"/>
      <c r="RMS123" s="91"/>
      <c r="RMT123" s="119"/>
      <c r="RMU123" s="91"/>
      <c r="RMV123" s="119"/>
      <c r="RMW123" s="91"/>
      <c r="RMX123" s="119"/>
      <c r="RMY123" s="91"/>
      <c r="RMZ123" s="119"/>
      <c r="RNA123" s="91"/>
      <c r="RNB123" s="119"/>
      <c r="RNC123" s="91"/>
      <c r="RND123" s="119"/>
      <c r="RNE123" s="91"/>
      <c r="RNF123" s="119"/>
      <c r="RNG123" s="91"/>
      <c r="RNH123" s="119"/>
      <c r="RNI123" s="91"/>
      <c r="RNJ123" s="119"/>
      <c r="RNK123" s="91"/>
      <c r="RNL123" s="119"/>
      <c r="RNM123" s="91"/>
      <c r="RNN123" s="119"/>
      <c r="RNO123" s="91"/>
      <c r="RNP123" s="119"/>
      <c r="RNQ123" s="91"/>
      <c r="RNR123" s="119"/>
      <c r="RNS123" s="91"/>
      <c r="RNT123" s="119"/>
      <c r="RNU123" s="91"/>
      <c r="RNV123" s="119"/>
      <c r="RNW123" s="91"/>
      <c r="RNX123" s="119"/>
      <c r="RNY123" s="91"/>
      <c r="RNZ123" s="119"/>
      <c r="ROA123" s="91"/>
      <c r="ROB123" s="119"/>
      <c r="ROC123" s="91"/>
      <c r="ROD123" s="119"/>
      <c r="ROE123" s="91"/>
      <c r="ROF123" s="119"/>
      <c r="ROG123" s="91"/>
      <c r="ROH123" s="119"/>
      <c r="ROI123" s="91"/>
      <c r="ROJ123" s="119"/>
      <c r="ROK123" s="91"/>
      <c r="ROL123" s="119"/>
      <c r="ROM123" s="91"/>
      <c r="RON123" s="119"/>
      <c r="ROO123" s="91"/>
      <c r="ROP123" s="119"/>
      <c r="ROQ123" s="91"/>
      <c r="ROR123" s="119"/>
      <c r="ROS123" s="91"/>
      <c r="ROT123" s="119"/>
      <c r="ROU123" s="91"/>
      <c r="ROV123" s="119"/>
      <c r="ROW123" s="91"/>
      <c r="ROX123" s="119"/>
      <c r="ROY123" s="91"/>
      <c r="ROZ123" s="119"/>
      <c r="RPA123" s="91"/>
      <c r="RPB123" s="119"/>
      <c r="RPC123" s="91"/>
      <c r="RPD123" s="119"/>
      <c r="RPE123" s="91"/>
      <c r="RPF123" s="119"/>
      <c r="RPG123" s="91"/>
      <c r="RPH123" s="119"/>
      <c r="RPI123" s="91"/>
      <c r="RPJ123" s="119"/>
      <c r="RPK123" s="91"/>
      <c r="RPL123" s="119"/>
      <c r="RPM123" s="91"/>
      <c r="RPN123" s="119"/>
      <c r="RPO123" s="91"/>
      <c r="RPP123" s="119"/>
      <c r="RPQ123" s="91"/>
      <c r="RPR123" s="119"/>
      <c r="RPS123" s="91"/>
      <c r="RPT123" s="119"/>
      <c r="RPU123" s="91"/>
      <c r="RPV123" s="119"/>
      <c r="RPW123" s="91"/>
      <c r="RPX123" s="119"/>
      <c r="RPY123" s="91"/>
      <c r="RPZ123" s="119"/>
      <c r="RQA123" s="91"/>
      <c r="RQB123" s="119"/>
      <c r="RQC123" s="91"/>
      <c r="RQD123" s="119"/>
      <c r="RQE123" s="91"/>
      <c r="RQF123" s="119"/>
      <c r="RQG123" s="91"/>
      <c r="RQH123" s="119"/>
      <c r="RQI123" s="91"/>
      <c r="RQJ123" s="119"/>
      <c r="RQK123" s="91"/>
      <c r="RQL123" s="119"/>
      <c r="RQM123" s="91"/>
      <c r="RQN123" s="119"/>
      <c r="RQO123" s="91"/>
      <c r="RQP123" s="119"/>
      <c r="RQQ123" s="91"/>
      <c r="RQR123" s="119"/>
      <c r="RQS123" s="91"/>
      <c r="RQT123" s="119"/>
      <c r="RQU123" s="91"/>
      <c r="RQV123" s="119"/>
      <c r="RQW123" s="91"/>
      <c r="RQX123" s="119"/>
      <c r="RQY123" s="91"/>
      <c r="RQZ123" s="119"/>
      <c r="RRA123" s="91"/>
      <c r="RRB123" s="119"/>
      <c r="RRC123" s="91"/>
      <c r="RRD123" s="119"/>
      <c r="RRE123" s="91"/>
      <c r="RRF123" s="119"/>
      <c r="RRG123" s="91"/>
      <c r="RRH123" s="119"/>
      <c r="RRI123" s="91"/>
      <c r="RRJ123" s="119"/>
      <c r="RRK123" s="91"/>
      <c r="RRL123" s="119"/>
      <c r="RRM123" s="91"/>
      <c r="RRN123" s="119"/>
      <c r="RRO123" s="91"/>
      <c r="RRP123" s="119"/>
      <c r="RRQ123" s="91"/>
      <c r="RRR123" s="119"/>
      <c r="RRS123" s="91"/>
      <c r="RRT123" s="119"/>
      <c r="RRU123" s="91"/>
      <c r="RRV123" s="119"/>
      <c r="RRW123" s="91"/>
      <c r="RRX123" s="119"/>
      <c r="RRY123" s="91"/>
      <c r="RRZ123" s="119"/>
      <c r="RSA123" s="91"/>
      <c r="RSB123" s="119"/>
      <c r="RSC123" s="91"/>
      <c r="RSD123" s="119"/>
      <c r="RSE123" s="91"/>
      <c r="RSF123" s="119"/>
      <c r="RSG123" s="91"/>
      <c r="RSH123" s="119"/>
      <c r="RSI123" s="91"/>
      <c r="RSJ123" s="119"/>
      <c r="RSK123" s="91"/>
      <c r="RSL123" s="119"/>
      <c r="RSM123" s="91"/>
      <c r="RSN123" s="119"/>
      <c r="RSO123" s="91"/>
      <c r="RSP123" s="119"/>
      <c r="RSQ123" s="91"/>
      <c r="RSR123" s="119"/>
      <c r="RSS123" s="91"/>
      <c r="RST123" s="119"/>
      <c r="RSU123" s="91"/>
      <c r="RSV123" s="119"/>
      <c r="RSW123" s="91"/>
      <c r="RSX123" s="119"/>
      <c r="RSY123" s="91"/>
      <c r="RSZ123" s="119"/>
      <c r="RTA123" s="91"/>
      <c r="RTB123" s="119"/>
      <c r="RTC123" s="91"/>
      <c r="RTD123" s="119"/>
      <c r="RTE123" s="91"/>
      <c r="RTF123" s="119"/>
      <c r="RTG123" s="91"/>
      <c r="RTH123" s="119"/>
      <c r="RTI123" s="91"/>
      <c r="RTJ123" s="119"/>
      <c r="RTK123" s="91"/>
      <c r="RTL123" s="119"/>
      <c r="RTM123" s="91"/>
      <c r="RTN123" s="119"/>
      <c r="RTO123" s="91"/>
      <c r="RTP123" s="119"/>
      <c r="RTQ123" s="91"/>
      <c r="RTR123" s="119"/>
      <c r="RTS123" s="91"/>
      <c r="RTT123" s="119"/>
      <c r="RTU123" s="91"/>
      <c r="RTV123" s="119"/>
      <c r="RTW123" s="91"/>
      <c r="RTX123" s="119"/>
      <c r="RTY123" s="91"/>
      <c r="RTZ123" s="119"/>
      <c r="RUA123" s="91"/>
      <c r="RUB123" s="119"/>
      <c r="RUC123" s="91"/>
      <c r="RUD123" s="119"/>
      <c r="RUE123" s="91"/>
      <c r="RUF123" s="119"/>
      <c r="RUG123" s="91"/>
      <c r="RUH123" s="119"/>
      <c r="RUI123" s="91"/>
      <c r="RUJ123" s="119"/>
      <c r="RUK123" s="91"/>
      <c r="RUL123" s="119"/>
      <c r="RUM123" s="91"/>
      <c r="RUN123" s="119"/>
      <c r="RUO123" s="91"/>
      <c r="RUP123" s="119"/>
      <c r="RUQ123" s="91"/>
      <c r="RUR123" s="119"/>
      <c r="RUS123" s="91"/>
      <c r="RUT123" s="119"/>
      <c r="RUU123" s="91"/>
      <c r="RUV123" s="119"/>
      <c r="RUW123" s="91"/>
      <c r="RUX123" s="119"/>
      <c r="RUY123" s="91"/>
      <c r="RUZ123" s="119"/>
      <c r="RVA123" s="91"/>
      <c r="RVB123" s="119"/>
      <c r="RVC123" s="91"/>
      <c r="RVD123" s="119"/>
      <c r="RVE123" s="91"/>
      <c r="RVF123" s="119"/>
      <c r="RVG123" s="91"/>
      <c r="RVH123" s="119"/>
      <c r="RVI123" s="91"/>
      <c r="RVJ123" s="119"/>
      <c r="RVK123" s="91"/>
      <c r="RVL123" s="119"/>
      <c r="RVM123" s="91"/>
      <c r="RVN123" s="119"/>
      <c r="RVO123" s="91"/>
      <c r="RVP123" s="119"/>
      <c r="RVQ123" s="91"/>
      <c r="RVR123" s="119"/>
      <c r="RVS123" s="91"/>
      <c r="RVT123" s="119"/>
      <c r="RVU123" s="91"/>
      <c r="RVV123" s="119"/>
      <c r="RVW123" s="91"/>
      <c r="RVX123" s="119"/>
      <c r="RVY123" s="91"/>
      <c r="RVZ123" s="119"/>
      <c r="RWA123" s="91"/>
      <c r="RWB123" s="119"/>
      <c r="RWC123" s="91"/>
      <c r="RWD123" s="119"/>
      <c r="RWE123" s="91"/>
      <c r="RWF123" s="119"/>
      <c r="RWG123" s="91"/>
      <c r="RWH123" s="119"/>
      <c r="RWI123" s="91"/>
      <c r="RWJ123" s="119"/>
      <c r="RWK123" s="91"/>
      <c r="RWL123" s="119"/>
      <c r="RWM123" s="91"/>
      <c r="RWN123" s="119"/>
      <c r="RWO123" s="91"/>
      <c r="RWP123" s="119"/>
      <c r="RWQ123" s="91"/>
      <c r="RWR123" s="119"/>
      <c r="RWS123" s="91"/>
      <c r="RWT123" s="119"/>
      <c r="RWU123" s="91"/>
      <c r="RWV123" s="119"/>
      <c r="RWW123" s="91"/>
      <c r="RWX123" s="119"/>
      <c r="RWY123" s="91"/>
      <c r="RWZ123" s="119"/>
      <c r="RXA123" s="91"/>
      <c r="RXB123" s="119"/>
      <c r="RXC123" s="91"/>
      <c r="RXD123" s="119"/>
      <c r="RXE123" s="91"/>
      <c r="RXF123" s="119"/>
      <c r="RXG123" s="91"/>
      <c r="RXH123" s="119"/>
      <c r="RXI123" s="91"/>
      <c r="RXJ123" s="119"/>
      <c r="RXK123" s="91"/>
      <c r="RXL123" s="119"/>
      <c r="RXM123" s="91"/>
      <c r="RXN123" s="119"/>
      <c r="RXO123" s="91"/>
      <c r="RXP123" s="119"/>
      <c r="RXQ123" s="91"/>
      <c r="RXR123" s="119"/>
      <c r="RXS123" s="91"/>
      <c r="RXT123" s="119"/>
      <c r="RXU123" s="91"/>
      <c r="RXV123" s="119"/>
      <c r="RXW123" s="91"/>
      <c r="RXX123" s="119"/>
      <c r="RXY123" s="91"/>
      <c r="RXZ123" s="119"/>
      <c r="RYA123" s="91"/>
      <c r="RYB123" s="119"/>
      <c r="RYC123" s="91"/>
      <c r="RYD123" s="119"/>
      <c r="RYE123" s="91"/>
      <c r="RYF123" s="119"/>
      <c r="RYG123" s="91"/>
      <c r="RYH123" s="119"/>
      <c r="RYI123" s="91"/>
      <c r="RYJ123" s="119"/>
      <c r="RYK123" s="91"/>
      <c r="RYL123" s="119"/>
      <c r="RYM123" s="91"/>
      <c r="RYN123" s="119"/>
      <c r="RYO123" s="91"/>
      <c r="RYP123" s="119"/>
      <c r="RYQ123" s="91"/>
      <c r="RYR123" s="119"/>
      <c r="RYS123" s="91"/>
      <c r="RYT123" s="119"/>
      <c r="RYU123" s="91"/>
      <c r="RYV123" s="119"/>
      <c r="RYW123" s="91"/>
      <c r="RYX123" s="119"/>
      <c r="RYY123" s="91"/>
      <c r="RYZ123" s="119"/>
      <c r="RZA123" s="91"/>
      <c r="RZB123" s="119"/>
      <c r="RZC123" s="91"/>
      <c r="RZD123" s="119"/>
      <c r="RZE123" s="91"/>
      <c r="RZF123" s="119"/>
      <c r="RZG123" s="91"/>
      <c r="RZH123" s="119"/>
      <c r="RZI123" s="91"/>
      <c r="RZJ123" s="119"/>
      <c r="RZK123" s="91"/>
      <c r="RZL123" s="119"/>
      <c r="RZM123" s="91"/>
      <c r="RZN123" s="119"/>
      <c r="RZO123" s="91"/>
      <c r="RZP123" s="119"/>
      <c r="RZQ123" s="91"/>
      <c r="RZR123" s="119"/>
      <c r="RZS123" s="91"/>
      <c r="RZT123" s="119"/>
      <c r="RZU123" s="91"/>
      <c r="RZV123" s="119"/>
      <c r="RZW123" s="91"/>
      <c r="RZX123" s="119"/>
      <c r="RZY123" s="91"/>
      <c r="RZZ123" s="119"/>
      <c r="SAA123" s="91"/>
      <c r="SAB123" s="119"/>
      <c r="SAC123" s="91"/>
      <c r="SAD123" s="119"/>
      <c r="SAE123" s="91"/>
      <c r="SAF123" s="119"/>
      <c r="SAG123" s="91"/>
      <c r="SAH123" s="119"/>
      <c r="SAI123" s="91"/>
      <c r="SAJ123" s="119"/>
      <c r="SAK123" s="91"/>
      <c r="SAL123" s="119"/>
      <c r="SAM123" s="91"/>
      <c r="SAN123" s="119"/>
      <c r="SAO123" s="91"/>
      <c r="SAP123" s="119"/>
      <c r="SAQ123" s="91"/>
      <c r="SAR123" s="119"/>
      <c r="SAS123" s="91"/>
      <c r="SAT123" s="119"/>
      <c r="SAU123" s="91"/>
      <c r="SAV123" s="119"/>
      <c r="SAW123" s="91"/>
      <c r="SAX123" s="119"/>
      <c r="SAY123" s="91"/>
      <c r="SAZ123" s="119"/>
      <c r="SBA123" s="91"/>
      <c r="SBB123" s="119"/>
      <c r="SBC123" s="91"/>
      <c r="SBD123" s="119"/>
      <c r="SBE123" s="91"/>
      <c r="SBF123" s="119"/>
      <c r="SBG123" s="91"/>
      <c r="SBH123" s="119"/>
      <c r="SBI123" s="91"/>
      <c r="SBJ123" s="119"/>
      <c r="SBK123" s="91"/>
      <c r="SBL123" s="119"/>
      <c r="SBM123" s="91"/>
      <c r="SBN123" s="119"/>
      <c r="SBO123" s="91"/>
      <c r="SBP123" s="119"/>
      <c r="SBQ123" s="91"/>
      <c r="SBR123" s="119"/>
      <c r="SBS123" s="91"/>
      <c r="SBT123" s="119"/>
      <c r="SBU123" s="91"/>
      <c r="SBV123" s="119"/>
      <c r="SBW123" s="91"/>
      <c r="SBX123" s="119"/>
      <c r="SBY123" s="91"/>
      <c r="SBZ123" s="119"/>
      <c r="SCA123" s="91"/>
      <c r="SCB123" s="119"/>
      <c r="SCC123" s="91"/>
      <c r="SCD123" s="119"/>
      <c r="SCE123" s="91"/>
      <c r="SCF123" s="119"/>
      <c r="SCG123" s="91"/>
      <c r="SCH123" s="119"/>
      <c r="SCI123" s="91"/>
      <c r="SCJ123" s="119"/>
      <c r="SCK123" s="91"/>
      <c r="SCL123" s="119"/>
      <c r="SCM123" s="91"/>
      <c r="SCN123" s="119"/>
      <c r="SCO123" s="91"/>
      <c r="SCP123" s="119"/>
      <c r="SCQ123" s="91"/>
      <c r="SCR123" s="119"/>
      <c r="SCS123" s="91"/>
      <c r="SCT123" s="119"/>
      <c r="SCU123" s="91"/>
      <c r="SCV123" s="119"/>
      <c r="SCW123" s="91"/>
      <c r="SCX123" s="119"/>
      <c r="SCY123" s="91"/>
      <c r="SCZ123" s="119"/>
      <c r="SDA123" s="91"/>
      <c r="SDB123" s="119"/>
      <c r="SDC123" s="91"/>
      <c r="SDD123" s="119"/>
      <c r="SDE123" s="91"/>
      <c r="SDF123" s="119"/>
      <c r="SDG123" s="91"/>
      <c r="SDH123" s="119"/>
      <c r="SDI123" s="91"/>
      <c r="SDJ123" s="119"/>
      <c r="SDK123" s="91"/>
      <c r="SDL123" s="119"/>
      <c r="SDM123" s="91"/>
      <c r="SDN123" s="119"/>
      <c r="SDO123" s="91"/>
      <c r="SDP123" s="119"/>
      <c r="SDQ123" s="91"/>
      <c r="SDR123" s="119"/>
      <c r="SDS123" s="91"/>
      <c r="SDT123" s="119"/>
      <c r="SDU123" s="91"/>
      <c r="SDV123" s="119"/>
      <c r="SDW123" s="91"/>
      <c r="SDX123" s="119"/>
      <c r="SDY123" s="91"/>
      <c r="SDZ123" s="119"/>
      <c r="SEA123" s="91"/>
      <c r="SEB123" s="119"/>
      <c r="SEC123" s="91"/>
      <c r="SED123" s="119"/>
      <c r="SEE123" s="91"/>
      <c r="SEF123" s="119"/>
      <c r="SEG123" s="91"/>
      <c r="SEH123" s="119"/>
      <c r="SEI123" s="91"/>
      <c r="SEJ123" s="119"/>
      <c r="SEK123" s="91"/>
      <c r="SEL123" s="119"/>
      <c r="SEM123" s="91"/>
      <c r="SEN123" s="119"/>
      <c r="SEO123" s="91"/>
      <c r="SEP123" s="119"/>
      <c r="SEQ123" s="91"/>
      <c r="SER123" s="119"/>
      <c r="SES123" s="91"/>
      <c r="SET123" s="119"/>
      <c r="SEU123" s="91"/>
      <c r="SEV123" s="119"/>
      <c r="SEW123" s="91"/>
      <c r="SEX123" s="119"/>
      <c r="SEY123" s="91"/>
      <c r="SEZ123" s="119"/>
      <c r="SFA123" s="91"/>
      <c r="SFB123" s="119"/>
      <c r="SFC123" s="91"/>
      <c r="SFD123" s="119"/>
      <c r="SFE123" s="91"/>
      <c r="SFF123" s="119"/>
      <c r="SFG123" s="91"/>
      <c r="SFH123" s="119"/>
      <c r="SFI123" s="91"/>
      <c r="SFJ123" s="119"/>
      <c r="SFK123" s="91"/>
      <c r="SFL123" s="119"/>
      <c r="SFM123" s="91"/>
      <c r="SFN123" s="119"/>
      <c r="SFO123" s="91"/>
      <c r="SFP123" s="119"/>
      <c r="SFQ123" s="91"/>
      <c r="SFR123" s="119"/>
      <c r="SFS123" s="91"/>
      <c r="SFT123" s="119"/>
      <c r="SFU123" s="91"/>
      <c r="SFV123" s="119"/>
      <c r="SFW123" s="91"/>
      <c r="SFX123" s="119"/>
      <c r="SFY123" s="91"/>
      <c r="SFZ123" s="119"/>
      <c r="SGA123" s="91"/>
      <c r="SGB123" s="119"/>
      <c r="SGC123" s="91"/>
      <c r="SGD123" s="119"/>
      <c r="SGE123" s="91"/>
      <c r="SGF123" s="119"/>
      <c r="SGG123" s="91"/>
      <c r="SGH123" s="119"/>
      <c r="SGI123" s="91"/>
      <c r="SGJ123" s="119"/>
      <c r="SGK123" s="91"/>
      <c r="SGL123" s="119"/>
      <c r="SGM123" s="91"/>
      <c r="SGN123" s="119"/>
      <c r="SGO123" s="91"/>
      <c r="SGP123" s="119"/>
      <c r="SGQ123" s="91"/>
      <c r="SGR123" s="119"/>
      <c r="SGS123" s="91"/>
      <c r="SGT123" s="119"/>
      <c r="SGU123" s="91"/>
      <c r="SGV123" s="119"/>
      <c r="SGW123" s="91"/>
      <c r="SGX123" s="119"/>
      <c r="SGY123" s="91"/>
      <c r="SGZ123" s="119"/>
      <c r="SHA123" s="91"/>
      <c r="SHB123" s="119"/>
      <c r="SHC123" s="91"/>
      <c r="SHD123" s="119"/>
      <c r="SHE123" s="91"/>
      <c r="SHF123" s="119"/>
      <c r="SHG123" s="91"/>
      <c r="SHH123" s="119"/>
      <c r="SHI123" s="91"/>
      <c r="SHJ123" s="119"/>
      <c r="SHK123" s="91"/>
      <c r="SHL123" s="119"/>
      <c r="SHM123" s="91"/>
      <c r="SHN123" s="119"/>
      <c r="SHO123" s="91"/>
      <c r="SHP123" s="119"/>
      <c r="SHQ123" s="91"/>
      <c r="SHR123" s="119"/>
      <c r="SHS123" s="91"/>
      <c r="SHT123" s="119"/>
      <c r="SHU123" s="91"/>
      <c r="SHV123" s="119"/>
      <c r="SHW123" s="91"/>
      <c r="SHX123" s="119"/>
      <c r="SHY123" s="91"/>
      <c r="SHZ123" s="119"/>
      <c r="SIA123" s="91"/>
      <c r="SIB123" s="119"/>
      <c r="SIC123" s="91"/>
      <c r="SID123" s="119"/>
      <c r="SIE123" s="91"/>
      <c r="SIF123" s="119"/>
      <c r="SIG123" s="91"/>
      <c r="SIH123" s="119"/>
      <c r="SII123" s="91"/>
      <c r="SIJ123" s="119"/>
      <c r="SIK123" s="91"/>
      <c r="SIL123" s="119"/>
      <c r="SIM123" s="91"/>
      <c r="SIN123" s="119"/>
      <c r="SIO123" s="91"/>
      <c r="SIP123" s="119"/>
      <c r="SIQ123" s="91"/>
      <c r="SIR123" s="119"/>
      <c r="SIS123" s="91"/>
      <c r="SIT123" s="119"/>
      <c r="SIU123" s="91"/>
      <c r="SIV123" s="119"/>
      <c r="SIW123" s="91"/>
      <c r="SIX123" s="119"/>
      <c r="SIY123" s="91"/>
      <c r="SIZ123" s="119"/>
      <c r="SJA123" s="91"/>
      <c r="SJB123" s="119"/>
      <c r="SJC123" s="91"/>
      <c r="SJD123" s="119"/>
      <c r="SJE123" s="91"/>
      <c r="SJF123" s="119"/>
      <c r="SJG123" s="91"/>
      <c r="SJH123" s="119"/>
      <c r="SJI123" s="91"/>
      <c r="SJJ123" s="119"/>
      <c r="SJK123" s="91"/>
      <c r="SJL123" s="119"/>
      <c r="SJM123" s="91"/>
      <c r="SJN123" s="119"/>
      <c r="SJO123" s="91"/>
      <c r="SJP123" s="119"/>
      <c r="SJQ123" s="91"/>
      <c r="SJR123" s="119"/>
      <c r="SJS123" s="91"/>
      <c r="SJT123" s="119"/>
      <c r="SJU123" s="91"/>
      <c r="SJV123" s="119"/>
      <c r="SJW123" s="91"/>
      <c r="SJX123" s="119"/>
      <c r="SJY123" s="91"/>
      <c r="SJZ123" s="119"/>
      <c r="SKA123" s="91"/>
      <c r="SKB123" s="119"/>
      <c r="SKC123" s="91"/>
      <c r="SKD123" s="119"/>
      <c r="SKE123" s="91"/>
      <c r="SKF123" s="119"/>
      <c r="SKG123" s="91"/>
      <c r="SKH123" s="119"/>
      <c r="SKI123" s="91"/>
      <c r="SKJ123" s="119"/>
      <c r="SKK123" s="91"/>
      <c r="SKL123" s="119"/>
      <c r="SKM123" s="91"/>
      <c r="SKN123" s="119"/>
      <c r="SKO123" s="91"/>
      <c r="SKP123" s="119"/>
      <c r="SKQ123" s="91"/>
      <c r="SKR123" s="119"/>
      <c r="SKS123" s="91"/>
      <c r="SKT123" s="119"/>
      <c r="SKU123" s="91"/>
      <c r="SKV123" s="119"/>
      <c r="SKW123" s="91"/>
      <c r="SKX123" s="119"/>
      <c r="SKY123" s="91"/>
      <c r="SKZ123" s="119"/>
      <c r="SLA123" s="91"/>
      <c r="SLB123" s="119"/>
      <c r="SLC123" s="91"/>
      <c r="SLD123" s="119"/>
      <c r="SLE123" s="91"/>
      <c r="SLF123" s="119"/>
      <c r="SLG123" s="91"/>
      <c r="SLH123" s="119"/>
      <c r="SLI123" s="91"/>
      <c r="SLJ123" s="119"/>
      <c r="SLK123" s="91"/>
      <c r="SLL123" s="119"/>
      <c r="SLM123" s="91"/>
      <c r="SLN123" s="119"/>
      <c r="SLO123" s="91"/>
      <c r="SLP123" s="119"/>
      <c r="SLQ123" s="91"/>
      <c r="SLR123" s="119"/>
      <c r="SLS123" s="91"/>
      <c r="SLT123" s="119"/>
      <c r="SLU123" s="91"/>
      <c r="SLV123" s="119"/>
      <c r="SLW123" s="91"/>
      <c r="SLX123" s="119"/>
      <c r="SLY123" s="91"/>
      <c r="SLZ123" s="119"/>
      <c r="SMA123" s="91"/>
      <c r="SMB123" s="119"/>
      <c r="SMC123" s="91"/>
      <c r="SMD123" s="119"/>
      <c r="SME123" s="91"/>
      <c r="SMF123" s="119"/>
      <c r="SMG123" s="91"/>
      <c r="SMH123" s="119"/>
      <c r="SMI123" s="91"/>
      <c r="SMJ123" s="119"/>
      <c r="SMK123" s="91"/>
      <c r="SML123" s="119"/>
      <c r="SMM123" s="91"/>
      <c r="SMN123" s="119"/>
      <c r="SMO123" s="91"/>
      <c r="SMP123" s="119"/>
      <c r="SMQ123" s="91"/>
      <c r="SMR123" s="119"/>
      <c r="SMS123" s="91"/>
      <c r="SMT123" s="119"/>
      <c r="SMU123" s="91"/>
      <c r="SMV123" s="119"/>
      <c r="SMW123" s="91"/>
      <c r="SMX123" s="119"/>
      <c r="SMY123" s="91"/>
      <c r="SMZ123" s="119"/>
      <c r="SNA123" s="91"/>
      <c r="SNB123" s="119"/>
      <c r="SNC123" s="91"/>
      <c r="SND123" s="119"/>
      <c r="SNE123" s="91"/>
      <c r="SNF123" s="119"/>
      <c r="SNG123" s="91"/>
      <c r="SNH123" s="119"/>
      <c r="SNI123" s="91"/>
      <c r="SNJ123" s="119"/>
      <c r="SNK123" s="91"/>
      <c r="SNL123" s="119"/>
      <c r="SNM123" s="91"/>
      <c r="SNN123" s="119"/>
      <c r="SNO123" s="91"/>
      <c r="SNP123" s="119"/>
      <c r="SNQ123" s="91"/>
      <c r="SNR123" s="119"/>
      <c r="SNS123" s="91"/>
      <c r="SNT123" s="119"/>
      <c r="SNU123" s="91"/>
      <c r="SNV123" s="119"/>
      <c r="SNW123" s="91"/>
      <c r="SNX123" s="119"/>
      <c r="SNY123" s="91"/>
      <c r="SNZ123" s="119"/>
      <c r="SOA123" s="91"/>
      <c r="SOB123" s="119"/>
      <c r="SOC123" s="91"/>
      <c r="SOD123" s="119"/>
      <c r="SOE123" s="91"/>
      <c r="SOF123" s="119"/>
      <c r="SOG123" s="91"/>
      <c r="SOH123" s="119"/>
      <c r="SOI123" s="91"/>
      <c r="SOJ123" s="119"/>
      <c r="SOK123" s="91"/>
      <c r="SOL123" s="119"/>
      <c r="SOM123" s="91"/>
      <c r="SON123" s="119"/>
      <c r="SOO123" s="91"/>
      <c r="SOP123" s="119"/>
      <c r="SOQ123" s="91"/>
      <c r="SOR123" s="119"/>
      <c r="SOS123" s="91"/>
      <c r="SOT123" s="119"/>
      <c r="SOU123" s="91"/>
      <c r="SOV123" s="119"/>
      <c r="SOW123" s="91"/>
      <c r="SOX123" s="119"/>
      <c r="SOY123" s="91"/>
      <c r="SOZ123" s="119"/>
      <c r="SPA123" s="91"/>
      <c r="SPB123" s="119"/>
      <c r="SPC123" s="91"/>
      <c r="SPD123" s="119"/>
      <c r="SPE123" s="91"/>
      <c r="SPF123" s="119"/>
      <c r="SPG123" s="91"/>
      <c r="SPH123" s="119"/>
      <c r="SPI123" s="91"/>
      <c r="SPJ123" s="119"/>
      <c r="SPK123" s="91"/>
      <c r="SPL123" s="119"/>
      <c r="SPM123" s="91"/>
      <c r="SPN123" s="119"/>
      <c r="SPO123" s="91"/>
      <c r="SPP123" s="119"/>
      <c r="SPQ123" s="91"/>
      <c r="SPR123" s="119"/>
      <c r="SPS123" s="91"/>
      <c r="SPT123" s="119"/>
      <c r="SPU123" s="91"/>
      <c r="SPV123" s="119"/>
      <c r="SPW123" s="91"/>
      <c r="SPX123" s="119"/>
      <c r="SPY123" s="91"/>
      <c r="SPZ123" s="119"/>
      <c r="SQA123" s="91"/>
      <c r="SQB123" s="119"/>
      <c r="SQC123" s="91"/>
      <c r="SQD123" s="119"/>
      <c r="SQE123" s="91"/>
      <c r="SQF123" s="119"/>
      <c r="SQG123" s="91"/>
      <c r="SQH123" s="119"/>
      <c r="SQI123" s="91"/>
      <c r="SQJ123" s="119"/>
      <c r="SQK123" s="91"/>
      <c r="SQL123" s="119"/>
      <c r="SQM123" s="91"/>
      <c r="SQN123" s="119"/>
      <c r="SQO123" s="91"/>
      <c r="SQP123" s="119"/>
      <c r="SQQ123" s="91"/>
      <c r="SQR123" s="119"/>
      <c r="SQS123" s="91"/>
      <c r="SQT123" s="119"/>
      <c r="SQU123" s="91"/>
      <c r="SQV123" s="119"/>
      <c r="SQW123" s="91"/>
      <c r="SQX123" s="119"/>
      <c r="SQY123" s="91"/>
      <c r="SQZ123" s="119"/>
      <c r="SRA123" s="91"/>
      <c r="SRB123" s="119"/>
      <c r="SRC123" s="91"/>
      <c r="SRD123" s="119"/>
      <c r="SRE123" s="91"/>
      <c r="SRF123" s="119"/>
      <c r="SRG123" s="91"/>
      <c r="SRH123" s="119"/>
      <c r="SRI123" s="91"/>
      <c r="SRJ123" s="119"/>
      <c r="SRK123" s="91"/>
      <c r="SRL123" s="119"/>
      <c r="SRM123" s="91"/>
      <c r="SRN123" s="119"/>
      <c r="SRO123" s="91"/>
      <c r="SRP123" s="119"/>
      <c r="SRQ123" s="91"/>
      <c r="SRR123" s="119"/>
      <c r="SRS123" s="91"/>
      <c r="SRT123" s="119"/>
      <c r="SRU123" s="91"/>
      <c r="SRV123" s="119"/>
      <c r="SRW123" s="91"/>
      <c r="SRX123" s="119"/>
      <c r="SRY123" s="91"/>
      <c r="SRZ123" s="119"/>
      <c r="SSA123" s="91"/>
      <c r="SSB123" s="119"/>
      <c r="SSC123" s="91"/>
      <c r="SSD123" s="119"/>
      <c r="SSE123" s="91"/>
      <c r="SSF123" s="119"/>
      <c r="SSG123" s="91"/>
      <c r="SSH123" s="119"/>
      <c r="SSI123" s="91"/>
      <c r="SSJ123" s="119"/>
      <c r="SSK123" s="91"/>
      <c r="SSL123" s="119"/>
      <c r="SSM123" s="91"/>
      <c r="SSN123" s="119"/>
      <c r="SSO123" s="91"/>
      <c r="SSP123" s="119"/>
      <c r="SSQ123" s="91"/>
      <c r="SSR123" s="119"/>
      <c r="SSS123" s="91"/>
      <c r="SST123" s="119"/>
      <c r="SSU123" s="91"/>
      <c r="SSV123" s="119"/>
      <c r="SSW123" s="91"/>
      <c r="SSX123" s="119"/>
      <c r="SSY123" s="91"/>
      <c r="SSZ123" s="119"/>
      <c r="STA123" s="91"/>
      <c r="STB123" s="119"/>
      <c r="STC123" s="91"/>
      <c r="STD123" s="119"/>
      <c r="STE123" s="91"/>
      <c r="STF123" s="119"/>
      <c r="STG123" s="91"/>
      <c r="STH123" s="119"/>
      <c r="STI123" s="91"/>
      <c r="STJ123" s="119"/>
      <c r="STK123" s="91"/>
      <c r="STL123" s="119"/>
      <c r="STM123" s="91"/>
      <c r="STN123" s="119"/>
      <c r="STO123" s="91"/>
      <c r="STP123" s="119"/>
      <c r="STQ123" s="91"/>
      <c r="STR123" s="119"/>
      <c r="STS123" s="91"/>
      <c r="STT123" s="119"/>
      <c r="STU123" s="91"/>
      <c r="STV123" s="119"/>
      <c r="STW123" s="91"/>
      <c r="STX123" s="119"/>
      <c r="STY123" s="91"/>
      <c r="STZ123" s="119"/>
      <c r="SUA123" s="91"/>
      <c r="SUB123" s="119"/>
      <c r="SUC123" s="91"/>
      <c r="SUD123" s="119"/>
      <c r="SUE123" s="91"/>
      <c r="SUF123" s="119"/>
      <c r="SUG123" s="91"/>
      <c r="SUH123" s="119"/>
      <c r="SUI123" s="91"/>
      <c r="SUJ123" s="119"/>
      <c r="SUK123" s="91"/>
      <c r="SUL123" s="119"/>
      <c r="SUM123" s="91"/>
      <c r="SUN123" s="119"/>
      <c r="SUO123" s="91"/>
      <c r="SUP123" s="119"/>
      <c r="SUQ123" s="91"/>
      <c r="SUR123" s="119"/>
      <c r="SUS123" s="91"/>
      <c r="SUT123" s="119"/>
      <c r="SUU123" s="91"/>
      <c r="SUV123" s="119"/>
      <c r="SUW123" s="91"/>
      <c r="SUX123" s="119"/>
      <c r="SUY123" s="91"/>
      <c r="SUZ123" s="119"/>
      <c r="SVA123" s="91"/>
      <c r="SVB123" s="119"/>
      <c r="SVC123" s="91"/>
      <c r="SVD123" s="119"/>
      <c r="SVE123" s="91"/>
      <c r="SVF123" s="119"/>
      <c r="SVG123" s="91"/>
      <c r="SVH123" s="119"/>
      <c r="SVI123" s="91"/>
      <c r="SVJ123" s="119"/>
      <c r="SVK123" s="91"/>
      <c r="SVL123" s="119"/>
      <c r="SVM123" s="91"/>
      <c r="SVN123" s="119"/>
      <c r="SVO123" s="91"/>
      <c r="SVP123" s="119"/>
      <c r="SVQ123" s="91"/>
      <c r="SVR123" s="119"/>
      <c r="SVS123" s="91"/>
      <c r="SVT123" s="119"/>
      <c r="SVU123" s="91"/>
      <c r="SVV123" s="119"/>
      <c r="SVW123" s="91"/>
      <c r="SVX123" s="119"/>
      <c r="SVY123" s="91"/>
      <c r="SVZ123" s="119"/>
      <c r="SWA123" s="91"/>
      <c r="SWB123" s="119"/>
      <c r="SWC123" s="91"/>
      <c r="SWD123" s="119"/>
      <c r="SWE123" s="91"/>
      <c r="SWF123" s="119"/>
      <c r="SWG123" s="91"/>
      <c r="SWH123" s="119"/>
      <c r="SWI123" s="91"/>
      <c r="SWJ123" s="119"/>
      <c r="SWK123" s="91"/>
      <c r="SWL123" s="119"/>
      <c r="SWM123" s="91"/>
      <c r="SWN123" s="119"/>
      <c r="SWO123" s="91"/>
      <c r="SWP123" s="119"/>
      <c r="SWQ123" s="91"/>
      <c r="SWR123" s="119"/>
      <c r="SWS123" s="91"/>
      <c r="SWT123" s="119"/>
      <c r="SWU123" s="91"/>
      <c r="SWV123" s="119"/>
      <c r="SWW123" s="91"/>
      <c r="SWX123" s="119"/>
      <c r="SWY123" s="91"/>
      <c r="SWZ123" s="119"/>
      <c r="SXA123" s="91"/>
      <c r="SXB123" s="119"/>
      <c r="SXC123" s="91"/>
      <c r="SXD123" s="119"/>
      <c r="SXE123" s="91"/>
      <c r="SXF123" s="119"/>
      <c r="SXG123" s="91"/>
      <c r="SXH123" s="119"/>
      <c r="SXI123" s="91"/>
      <c r="SXJ123" s="119"/>
      <c r="SXK123" s="91"/>
      <c r="SXL123" s="119"/>
      <c r="SXM123" s="91"/>
      <c r="SXN123" s="119"/>
      <c r="SXO123" s="91"/>
      <c r="SXP123" s="119"/>
      <c r="SXQ123" s="91"/>
      <c r="SXR123" s="119"/>
      <c r="SXS123" s="91"/>
      <c r="SXT123" s="119"/>
      <c r="SXU123" s="91"/>
      <c r="SXV123" s="119"/>
      <c r="SXW123" s="91"/>
      <c r="SXX123" s="119"/>
      <c r="SXY123" s="91"/>
      <c r="SXZ123" s="119"/>
      <c r="SYA123" s="91"/>
      <c r="SYB123" s="119"/>
      <c r="SYC123" s="91"/>
      <c r="SYD123" s="119"/>
      <c r="SYE123" s="91"/>
      <c r="SYF123" s="119"/>
      <c r="SYG123" s="91"/>
      <c r="SYH123" s="119"/>
      <c r="SYI123" s="91"/>
      <c r="SYJ123" s="119"/>
      <c r="SYK123" s="91"/>
      <c r="SYL123" s="119"/>
      <c r="SYM123" s="91"/>
      <c r="SYN123" s="119"/>
      <c r="SYO123" s="91"/>
      <c r="SYP123" s="119"/>
      <c r="SYQ123" s="91"/>
      <c r="SYR123" s="119"/>
      <c r="SYS123" s="91"/>
      <c r="SYT123" s="119"/>
      <c r="SYU123" s="91"/>
      <c r="SYV123" s="119"/>
      <c r="SYW123" s="91"/>
      <c r="SYX123" s="119"/>
      <c r="SYY123" s="91"/>
      <c r="SYZ123" s="119"/>
      <c r="SZA123" s="91"/>
      <c r="SZB123" s="119"/>
      <c r="SZC123" s="91"/>
      <c r="SZD123" s="119"/>
      <c r="SZE123" s="91"/>
      <c r="SZF123" s="119"/>
      <c r="SZG123" s="91"/>
      <c r="SZH123" s="119"/>
      <c r="SZI123" s="91"/>
      <c r="SZJ123" s="119"/>
      <c r="SZK123" s="91"/>
      <c r="SZL123" s="119"/>
      <c r="SZM123" s="91"/>
      <c r="SZN123" s="119"/>
      <c r="SZO123" s="91"/>
      <c r="SZP123" s="119"/>
      <c r="SZQ123" s="91"/>
      <c r="SZR123" s="119"/>
      <c r="SZS123" s="91"/>
      <c r="SZT123" s="119"/>
      <c r="SZU123" s="91"/>
      <c r="SZV123" s="119"/>
      <c r="SZW123" s="91"/>
      <c r="SZX123" s="119"/>
      <c r="SZY123" s="91"/>
      <c r="SZZ123" s="119"/>
      <c r="TAA123" s="91"/>
      <c r="TAB123" s="119"/>
      <c r="TAC123" s="91"/>
      <c r="TAD123" s="119"/>
      <c r="TAE123" s="91"/>
      <c r="TAF123" s="119"/>
      <c r="TAG123" s="91"/>
      <c r="TAH123" s="119"/>
      <c r="TAI123" s="91"/>
      <c r="TAJ123" s="119"/>
      <c r="TAK123" s="91"/>
      <c r="TAL123" s="119"/>
      <c r="TAM123" s="91"/>
      <c r="TAN123" s="119"/>
      <c r="TAO123" s="91"/>
      <c r="TAP123" s="119"/>
      <c r="TAQ123" s="91"/>
      <c r="TAR123" s="119"/>
      <c r="TAS123" s="91"/>
      <c r="TAT123" s="119"/>
      <c r="TAU123" s="91"/>
      <c r="TAV123" s="119"/>
      <c r="TAW123" s="91"/>
      <c r="TAX123" s="119"/>
      <c r="TAY123" s="91"/>
      <c r="TAZ123" s="119"/>
      <c r="TBA123" s="91"/>
      <c r="TBB123" s="119"/>
      <c r="TBC123" s="91"/>
      <c r="TBD123" s="119"/>
      <c r="TBE123" s="91"/>
      <c r="TBF123" s="119"/>
      <c r="TBG123" s="91"/>
      <c r="TBH123" s="119"/>
      <c r="TBI123" s="91"/>
      <c r="TBJ123" s="119"/>
      <c r="TBK123" s="91"/>
      <c r="TBL123" s="119"/>
      <c r="TBM123" s="91"/>
      <c r="TBN123" s="119"/>
      <c r="TBO123" s="91"/>
      <c r="TBP123" s="119"/>
      <c r="TBQ123" s="91"/>
      <c r="TBR123" s="119"/>
      <c r="TBS123" s="91"/>
      <c r="TBT123" s="119"/>
      <c r="TBU123" s="91"/>
      <c r="TBV123" s="119"/>
      <c r="TBW123" s="91"/>
      <c r="TBX123" s="119"/>
      <c r="TBY123" s="91"/>
      <c r="TBZ123" s="119"/>
      <c r="TCA123" s="91"/>
      <c r="TCB123" s="119"/>
      <c r="TCC123" s="91"/>
      <c r="TCD123" s="119"/>
      <c r="TCE123" s="91"/>
      <c r="TCF123" s="119"/>
      <c r="TCG123" s="91"/>
      <c r="TCH123" s="119"/>
      <c r="TCI123" s="91"/>
      <c r="TCJ123" s="119"/>
      <c r="TCK123" s="91"/>
      <c r="TCL123" s="119"/>
      <c r="TCM123" s="91"/>
      <c r="TCN123" s="119"/>
      <c r="TCO123" s="91"/>
      <c r="TCP123" s="119"/>
      <c r="TCQ123" s="91"/>
      <c r="TCR123" s="119"/>
      <c r="TCS123" s="91"/>
      <c r="TCT123" s="119"/>
      <c r="TCU123" s="91"/>
      <c r="TCV123" s="119"/>
      <c r="TCW123" s="91"/>
      <c r="TCX123" s="119"/>
      <c r="TCY123" s="91"/>
      <c r="TCZ123" s="119"/>
      <c r="TDA123" s="91"/>
      <c r="TDB123" s="119"/>
      <c r="TDC123" s="91"/>
      <c r="TDD123" s="119"/>
      <c r="TDE123" s="91"/>
      <c r="TDF123" s="119"/>
      <c r="TDG123" s="91"/>
      <c r="TDH123" s="119"/>
      <c r="TDI123" s="91"/>
      <c r="TDJ123" s="119"/>
      <c r="TDK123" s="91"/>
      <c r="TDL123" s="119"/>
      <c r="TDM123" s="91"/>
      <c r="TDN123" s="119"/>
      <c r="TDO123" s="91"/>
      <c r="TDP123" s="119"/>
      <c r="TDQ123" s="91"/>
      <c r="TDR123" s="119"/>
      <c r="TDS123" s="91"/>
      <c r="TDT123" s="119"/>
      <c r="TDU123" s="91"/>
      <c r="TDV123" s="119"/>
      <c r="TDW123" s="91"/>
      <c r="TDX123" s="119"/>
      <c r="TDY123" s="91"/>
      <c r="TDZ123" s="119"/>
      <c r="TEA123" s="91"/>
      <c r="TEB123" s="119"/>
      <c r="TEC123" s="91"/>
      <c r="TED123" s="119"/>
      <c r="TEE123" s="91"/>
      <c r="TEF123" s="119"/>
      <c r="TEG123" s="91"/>
      <c r="TEH123" s="119"/>
      <c r="TEI123" s="91"/>
      <c r="TEJ123" s="119"/>
      <c r="TEK123" s="91"/>
      <c r="TEL123" s="119"/>
      <c r="TEM123" s="91"/>
      <c r="TEN123" s="119"/>
      <c r="TEO123" s="91"/>
      <c r="TEP123" s="119"/>
      <c r="TEQ123" s="91"/>
      <c r="TER123" s="119"/>
      <c r="TES123" s="91"/>
      <c r="TET123" s="119"/>
      <c r="TEU123" s="91"/>
      <c r="TEV123" s="119"/>
      <c r="TEW123" s="91"/>
      <c r="TEX123" s="119"/>
      <c r="TEY123" s="91"/>
      <c r="TEZ123" s="119"/>
      <c r="TFA123" s="91"/>
      <c r="TFB123" s="119"/>
      <c r="TFC123" s="91"/>
      <c r="TFD123" s="119"/>
      <c r="TFE123" s="91"/>
      <c r="TFF123" s="119"/>
      <c r="TFG123" s="91"/>
      <c r="TFH123" s="119"/>
      <c r="TFI123" s="91"/>
      <c r="TFJ123" s="119"/>
      <c r="TFK123" s="91"/>
      <c r="TFL123" s="119"/>
      <c r="TFM123" s="91"/>
      <c r="TFN123" s="119"/>
      <c r="TFO123" s="91"/>
      <c r="TFP123" s="119"/>
      <c r="TFQ123" s="91"/>
      <c r="TFR123" s="119"/>
      <c r="TFS123" s="91"/>
      <c r="TFT123" s="119"/>
      <c r="TFU123" s="91"/>
      <c r="TFV123" s="119"/>
      <c r="TFW123" s="91"/>
      <c r="TFX123" s="119"/>
      <c r="TFY123" s="91"/>
      <c r="TFZ123" s="119"/>
      <c r="TGA123" s="91"/>
      <c r="TGB123" s="119"/>
      <c r="TGC123" s="91"/>
      <c r="TGD123" s="119"/>
      <c r="TGE123" s="91"/>
      <c r="TGF123" s="119"/>
      <c r="TGG123" s="91"/>
      <c r="TGH123" s="119"/>
      <c r="TGI123" s="91"/>
      <c r="TGJ123" s="119"/>
      <c r="TGK123" s="91"/>
      <c r="TGL123" s="119"/>
      <c r="TGM123" s="91"/>
      <c r="TGN123" s="119"/>
      <c r="TGO123" s="91"/>
      <c r="TGP123" s="119"/>
      <c r="TGQ123" s="91"/>
      <c r="TGR123" s="119"/>
      <c r="TGS123" s="91"/>
      <c r="TGT123" s="119"/>
      <c r="TGU123" s="91"/>
      <c r="TGV123" s="119"/>
      <c r="TGW123" s="91"/>
      <c r="TGX123" s="119"/>
      <c r="TGY123" s="91"/>
      <c r="TGZ123" s="119"/>
      <c r="THA123" s="91"/>
      <c r="THB123" s="119"/>
      <c r="THC123" s="91"/>
      <c r="THD123" s="119"/>
      <c r="THE123" s="91"/>
      <c r="THF123" s="119"/>
      <c r="THG123" s="91"/>
      <c r="THH123" s="119"/>
      <c r="THI123" s="91"/>
      <c r="THJ123" s="119"/>
      <c r="THK123" s="91"/>
      <c r="THL123" s="119"/>
      <c r="THM123" s="91"/>
      <c r="THN123" s="119"/>
      <c r="THO123" s="91"/>
      <c r="THP123" s="119"/>
      <c r="THQ123" s="91"/>
      <c r="THR123" s="119"/>
      <c r="THS123" s="91"/>
      <c r="THT123" s="119"/>
      <c r="THU123" s="91"/>
      <c r="THV123" s="119"/>
      <c r="THW123" s="91"/>
      <c r="THX123" s="119"/>
      <c r="THY123" s="91"/>
      <c r="THZ123" s="119"/>
      <c r="TIA123" s="91"/>
      <c r="TIB123" s="119"/>
      <c r="TIC123" s="91"/>
      <c r="TID123" s="119"/>
      <c r="TIE123" s="91"/>
      <c r="TIF123" s="119"/>
      <c r="TIG123" s="91"/>
      <c r="TIH123" s="119"/>
      <c r="TII123" s="91"/>
      <c r="TIJ123" s="119"/>
      <c r="TIK123" s="91"/>
      <c r="TIL123" s="119"/>
      <c r="TIM123" s="91"/>
      <c r="TIN123" s="119"/>
      <c r="TIO123" s="91"/>
      <c r="TIP123" s="119"/>
      <c r="TIQ123" s="91"/>
      <c r="TIR123" s="119"/>
      <c r="TIS123" s="91"/>
      <c r="TIT123" s="119"/>
      <c r="TIU123" s="91"/>
      <c r="TIV123" s="119"/>
      <c r="TIW123" s="91"/>
      <c r="TIX123" s="119"/>
      <c r="TIY123" s="91"/>
      <c r="TIZ123" s="119"/>
      <c r="TJA123" s="91"/>
      <c r="TJB123" s="119"/>
      <c r="TJC123" s="91"/>
      <c r="TJD123" s="119"/>
      <c r="TJE123" s="91"/>
      <c r="TJF123" s="119"/>
      <c r="TJG123" s="91"/>
      <c r="TJH123" s="119"/>
      <c r="TJI123" s="91"/>
      <c r="TJJ123" s="119"/>
      <c r="TJK123" s="91"/>
      <c r="TJL123" s="119"/>
      <c r="TJM123" s="91"/>
      <c r="TJN123" s="119"/>
      <c r="TJO123" s="91"/>
      <c r="TJP123" s="119"/>
      <c r="TJQ123" s="91"/>
      <c r="TJR123" s="119"/>
      <c r="TJS123" s="91"/>
      <c r="TJT123" s="119"/>
      <c r="TJU123" s="91"/>
      <c r="TJV123" s="119"/>
      <c r="TJW123" s="91"/>
      <c r="TJX123" s="119"/>
      <c r="TJY123" s="91"/>
      <c r="TJZ123" s="119"/>
      <c r="TKA123" s="91"/>
      <c r="TKB123" s="119"/>
      <c r="TKC123" s="91"/>
      <c r="TKD123" s="119"/>
      <c r="TKE123" s="91"/>
      <c r="TKF123" s="119"/>
      <c r="TKG123" s="91"/>
      <c r="TKH123" s="119"/>
      <c r="TKI123" s="91"/>
      <c r="TKJ123" s="119"/>
      <c r="TKK123" s="91"/>
      <c r="TKL123" s="119"/>
      <c r="TKM123" s="91"/>
      <c r="TKN123" s="119"/>
      <c r="TKO123" s="91"/>
      <c r="TKP123" s="119"/>
      <c r="TKQ123" s="91"/>
      <c r="TKR123" s="119"/>
      <c r="TKS123" s="91"/>
      <c r="TKT123" s="119"/>
      <c r="TKU123" s="91"/>
      <c r="TKV123" s="119"/>
      <c r="TKW123" s="91"/>
      <c r="TKX123" s="119"/>
      <c r="TKY123" s="91"/>
      <c r="TKZ123" s="119"/>
      <c r="TLA123" s="91"/>
      <c r="TLB123" s="119"/>
      <c r="TLC123" s="91"/>
      <c r="TLD123" s="119"/>
      <c r="TLE123" s="91"/>
      <c r="TLF123" s="119"/>
      <c r="TLG123" s="91"/>
      <c r="TLH123" s="119"/>
      <c r="TLI123" s="91"/>
      <c r="TLJ123" s="119"/>
      <c r="TLK123" s="91"/>
      <c r="TLL123" s="119"/>
      <c r="TLM123" s="91"/>
      <c r="TLN123" s="119"/>
      <c r="TLO123" s="91"/>
      <c r="TLP123" s="119"/>
      <c r="TLQ123" s="91"/>
      <c r="TLR123" s="119"/>
      <c r="TLS123" s="91"/>
      <c r="TLT123" s="119"/>
      <c r="TLU123" s="91"/>
      <c r="TLV123" s="119"/>
      <c r="TLW123" s="91"/>
      <c r="TLX123" s="119"/>
      <c r="TLY123" s="91"/>
      <c r="TLZ123" s="119"/>
      <c r="TMA123" s="91"/>
      <c r="TMB123" s="119"/>
      <c r="TMC123" s="91"/>
      <c r="TMD123" s="119"/>
      <c r="TME123" s="91"/>
      <c r="TMF123" s="119"/>
      <c r="TMG123" s="91"/>
      <c r="TMH123" s="119"/>
      <c r="TMI123" s="91"/>
      <c r="TMJ123" s="119"/>
      <c r="TMK123" s="91"/>
      <c r="TML123" s="119"/>
      <c r="TMM123" s="91"/>
      <c r="TMN123" s="119"/>
      <c r="TMO123" s="91"/>
      <c r="TMP123" s="119"/>
      <c r="TMQ123" s="91"/>
      <c r="TMR123" s="119"/>
      <c r="TMS123" s="91"/>
      <c r="TMT123" s="119"/>
      <c r="TMU123" s="91"/>
      <c r="TMV123" s="119"/>
      <c r="TMW123" s="91"/>
      <c r="TMX123" s="119"/>
      <c r="TMY123" s="91"/>
      <c r="TMZ123" s="119"/>
      <c r="TNA123" s="91"/>
      <c r="TNB123" s="119"/>
      <c r="TNC123" s="91"/>
      <c r="TND123" s="119"/>
      <c r="TNE123" s="91"/>
      <c r="TNF123" s="119"/>
      <c r="TNG123" s="91"/>
      <c r="TNH123" s="119"/>
      <c r="TNI123" s="91"/>
      <c r="TNJ123" s="119"/>
      <c r="TNK123" s="91"/>
      <c r="TNL123" s="119"/>
      <c r="TNM123" s="91"/>
      <c r="TNN123" s="119"/>
      <c r="TNO123" s="91"/>
      <c r="TNP123" s="119"/>
      <c r="TNQ123" s="91"/>
      <c r="TNR123" s="119"/>
      <c r="TNS123" s="91"/>
      <c r="TNT123" s="119"/>
      <c r="TNU123" s="91"/>
      <c r="TNV123" s="119"/>
      <c r="TNW123" s="91"/>
      <c r="TNX123" s="119"/>
      <c r="TNY123" s="91"/>
      <c r="TNZ123" s="119"/>
      <c r="TOA123" s="91"/>
      <c r="TOB123" s="119"/>
      <c r="TOC123" s="91"/>
      <c r="TOD123" s="119"/>
      <c r="TOE123" s="91"/>
      <c r="TOF123" s="119"/>
      <c r="TOG123" s="91"/>
      <c r="TOH123" s="119"/>
      <c r="TOI123" s="91"/>
      <c r="TOJ123" s="119"/>
      <c r="TOK123" s="91"/>
      <c r="TOL123" s="119"/>
      <c r="TOM123" s="91"/>
      <c r="TON123" s="119"/>
      <c r="TOO123" s="91"/>
      <c r="TOP123" s="119"/>
      <c r="TOQ123" s="91"/>
      <c r="TOR123" s="119"/>
      <c r="TOS123" s="91"/>
      <c r="TOT123" s="119"/>
      <c r="TOU123" s="91"/>
      <c r="TOV123" s="119"/>
      <c r="TOW123" s="91"/>
      <c r="TOX123" s="119"/>
      <c r="TOY123" s="91"/>
      <c r="TOZ123" s="119"/>
      <c r="TPA123" s="91"/>
      <c r="TPB123" s="119"/>
      <c r="TPC123" s="91"/>
      <c r="TPD123" s="119"/>
      <c r="TPE123" s="91"/>
      <c r="TPF123" s="119"/>
      <c r="TPG123" s="91"/>
      <c r="TPH123" s="119"/>
      <c r="TPI123" s="91"/>
      <c r="TPJ123" s="119"/>
      <c r="TPK123" s="91"/>
      <c r="TPL123" s="119"/>
      <c r="TPM123" s="91"/>
      <c r="TPN123" s="119"/>
      <c r="TPO123" s="91"/>
      <c r="TPP123" s="119"/>
      <c r="TPQ123" s="91"/>
      <c r="TPR123" s="119"/>
      <c r="TPS123" s="91"/>
      <c r="TPT123" s="119"/>
      <c r="TPU123" s="91"/>
      <c r="TPV123" s="119"/>
      <c r="TPW123" s="91"/>
      <c r="TPX123" s="119"/>
      <c r="TPY123" s="91"/>
      <c r="TPZ123" s="119"/>
      <c r="TQA123" s="91"/>
      <c r="TQB123" s="119"/>
      <c r="TQC123" s="91"/>
      <c r="TQD123" s="119"/>
      <c r="TQE123" s="91"/>
      <c r="TQF123" s="119"/>
      <c r="TQG123" s="91"/>
      <c r="TQH123" s="119"/>
      <c r="TQI123" s="91"/>
      <c r="TQJ123" s="119"/>
      <c r="TQK123" s="91"/>
      <c r="TQL123" s="119"/>
      <c r="TQM123" s="91"/>
      <c r="TQN123" s="119"/>
      <c r="TQO123" s="91"/>
      <c r="TQP123" s="119"/>
      <c r="TQQ123" s="91"/>
      <c r="TQR123" s="119"/>
      <c r="TQS123" s="91"/>
      <c r="TQT123" s="119"/>
      <c r="TQU123" s="91"/>
      <c r="TQV123" s="119"/>
      <c r="TQW123" s="91"/>
      <c r="TQX123" s="119"/>
      <c r="TQY123" s="91"/>
      <c r="TQZ123" s="119"/>
      <c r="TRA123" s="91"/>
      <c r="TRB123" s="119"/>
      <c r="TRC123" s="91"/>
      <c r="TRD123" s="119"/>
      <c r="TRE123" s="91"/>
      <c r="TRF123" s="119"/>
      <c r="TRG123" s="91"/>
      <c r="TRH123" s="119"/>
      <c r="TRI123" s="91"/>
      <c r="TRJ123" s="119"/>
      <c r="TRK123" s="91"/>
      <c r="TRL123" s="119"/>
      <c r="TRM123" s="91"/>
      <c r="TRN123" s="119"/>
      <c r="TRO123" s="91"/>
      <c r="TRP123" s="119"/>
      <c r="TRQ123" s="91"/>
      <c r="TRR123" s="119"/>
      <c r="TRS123" s="91"/>
      <c r="TRT123" s="119"/>
      <c r="TRU123" s="91"/>
      <c r="TRV123" s="119"/>
      <c r="TRW123" s="91"/>
      <c r="TRX123" s="119"/>
      <c r="TRY123" s="91"/>
      <c r="TRZ123" s="119"/>
      <c r="TSA123" s="91"/>
      <c r="TSB123" s="119"/>
      <c r="TSC123" s="91"/>
      <c r="TSD123" s="119"/>
      <c r="TSE123" s="91"/>
      <c r="TSF123" s="119"/>
      <c r="TSG123" s="91"/>
      <c r="TSH123" s="119"/>
      <c r="TSI123" s="91"/>
      <c r="TSJ123" s="119"/>
      <c r="TSK123" s="91"/>
      <c r="TSL123" s="119"/>
      <c r="TSM123" s="91"/>
      <c r="TSN123" s="119"/>
      <c r="TSO123" s="91"/>
      <c r="TSP123" s="119"/>
      <c r="TSQ123" s="91"/>
      <c r="TSR123" s="119"/>
      <c r="TSS123" s="91"/>
      <c r="TST123" s="119"/>
      <c r="TSU123" s="91"/>
      <c r="TSV123" s="119"/>
      <c r="TSW123" s="91"/>
      <c r="TSX123" s="119"/>
      <c r="TSY123" s="91"/>
      <c r="TSZ123" s="119"/>
      <c r="TTA123" s="91"/>
      <c r="TTB123" s="119"/>
      <c r="TTC123" s="91"/>
      <c r="TTD123" s="119"/>
      <c r="TTE123" s="91"/>
      <c r="TTF123" s="119"/>
      <c r="TTG123" s="91"/>
      <c r="TTH123" s="119"/>
      <c r="TTI123" s="91"/>
      <c r="TTJ123" s="119"/>
      <c r="TTK123" s="91"/>
      <c r="TTL123" s="119"/>
      <c r="TTM123" s="91"/>
      <c r="TTN123" s="119"/>
      <c r="TTO123" s="91"/>
      <c r="TTP123" s="119"/>
      <c r="TTQ123" s="91"/>
      <c r="TTR123" s="119"/>
      <c r="TTS123" s="91"/>
      <c r="TTT123" s="119"/>
      <c r="TTU123" s="91"/>
      <c r="TTV123" s="119"/>
      <c r="TTW123" s="91"/>
      <c r="TTX123" s="119"/>
      <c r="TTY123" s="91"/>
      <c r="TTZ123" s="119"/>
      <c r="TUA123" s="91"/>
      <c r="TUB123" s="119"/>
      <c r="TUC123" s="91"/>
      <c r="TUD123" s="119"/>
      <c r="TUE123" s="91"/>
      <c r="TUF123" s="119"/>
      <c r="TUG123" s="91"/>
      <c r="TUH123" s="119"/>
      <c r="TUI123" s="91"/>
      <c r="TUJ123" s="119"/>
      <c r="TUK123" s="91"/>
      <c r="TUL123" s="119"/>
      <c r="TUM123" s="91"/>
      <c r="TUN123" s="119"/>
      <c r="TUO123" s="91"/>
      <c r="TUP123" s="119"/>
      <c r="TUQ123" s="91"/>
      <c r="TUR123" s="119"/>
      <c r="TUS123" s="91"/>
      <c r="TUT123" s="119"/>
      <c r="TUU123" s="91"/>
      <c r="TUV123" s="119"/>
      <c r="TUW123" s="91"/>
      <c r="TUX123" s="119"/>
      <c r="TUY123" s="91"/>
      <c r="TUZ123" s="119"/>
      <c r="TVA123" s="91"/>
      <c r="TVB123" s="119"/>
      <c r="TVC123" s="91"/>
      <c r="TVD123" s="119"/>
      <c r="TVE123" s="91"/>
      <c r="TVF123" s="119"/>
      <c r="TVG123" s="91"/>
      <c r="TVH123" s="119"/>
      <c r="TVI123" s="91"/>
      <c r="TVJ123" s="119"/>
      <c r="TVK123" s="91"/>
      <c r="TVL123" s="119"/>
      <c r="TVM123" s="91"/>
      <c r="TVN123" s="119"/>
      <c r="TVO123" s="91"/>
      <c r="TVP123" s="119"/>
      <c r="TVQ123" s="91"/>
      <c r="TVR123" s="119"/>
      <c r="TVS123" s="91"/>
      <c r="TVT123" s="119"/>
      <c r="TVU123" s="91"/>
      <c r="TVV123" s="119"/>
      <c r="TVW123" s="91"/>
      <c r="TVX123" s="119"/>
      <c r="TVY123" s="91"/>
      <c r="TVZ123" s="119"/>
      <c r="TWA123" s="91"/>
      <c r="TWB123" s="119"/>
      <c r="TWC123" s="91"/>
      <c r="TWD123" s="119"/>
      <c r="TWE123" s="91"/>
      <c r="TWF123" s="119"/>
      <c r="TWG123" s="91"/>
      <c r="TWH123" s="119"/>
      <c r="TWI123" s="91"/>
      <c r="TWJ123" s="119"/>
      <c r="TWK123" s="91"/>
      <c r="TWL123" s="119"/>
      <c r="TWM123" s="91"/>
      <c r="TWN123" s="119"/>
      <c r="TWO123" s="91"/>
      <c r="TWP123" s="119"/>
      <c r="TWQ123" s="91"/>
      <c r="TWR123" s="119"/>
      <c r="TWS123" s="91"/>
      <c r="TWT123" s="119"/>
      <c r="TWU123" s="91"/>
      <c r="TWV123" s="119"/>
      <c r="TWW123" s="91"/>
      <c r="TWX123" s="119"/>
      <c r="TWY123" s="91"/>
      <c r="TWZ123" s="119"/>
      <c r="TXA123" s="91"/>
      <c r="TXB123" s="119"/>
      <c r="TXC123" s="91"/>
      <c r="TXD123" s="119"/>
      <c r="TXE123" s="91"/>
      <c r="TXF123" s="119"/>
      <c r="TXG123" s="91"/>
      <c r="TXH123" s="119"/>
      <c r="TXI123" s="91"/>
      <c r="TXJ123" s="119"/>
      <c r="TXK123" s="91"/>
      <c r="TXL123" s="119"/>
      <c r="TXM123" s="91"/>
      <c r="TXN123" s="119"/>
      <c r="TXO123" s="91"/>
      <c r="TXP123" s="119"/>
      <c r="TXQ123" s="91"/>
      <c r="TXR123" s="119"/>
      <c r="TXS123" s="91"/>
      <c r="TXT123" s="119"/>
      <c r="TXU123" s="91"/>
      <c r="TXV123" s="119"/>
      <c r="TXW123" s="91"/>
      <c r="TXX123" s="119"/>
      <c r="TXY123" s="91"/>
      <c r="TXZ123" s="119"/>
      <c r="TYA123" s="91"/>
      <c r="TYB123" s="119"/>
      <c r="TYC123" s="91"/>
      <c r="TYD123" s="119"/>
      <c r="TYE123" s="91"/>
      <c r="TYF123" s="119"/>
      <c r="TYG123" s="91"/>
      <c r="TYH123" s="119"/>
      <c r="TYI123" s="91"/>
      <c r="TYJ123" s="119"/>
      <c r="TYK123" s="91"/>
      <c r="TYL123" s="119"/>
      <c r="TYM123" s="91"/>
      <c r="TYN123" s="119"/>
      <c r="TYO123" s="91"/>
      <c r="TYP123" s="119"/>
      <c r="TYQ123" s="91"/>
      <c r="TYR123" s="119"/>
      <c r="TYS123" s="91"/>
      <c r="TYT123" s="119"/>
      <c r="TYU123" s="91"/>
      <c r="TYV123" s="119"/>
      <c r="TYW123" s="91"/>
      <c r="TYX123" s="119"/>
      <c r="TYY123" s="91"/>
      <c r="TYZ123" s="119"/>
      <c r="TZA123" s="91"/>
      <c r="TZB123" s="119"/>
      <c r="TZC123" s="91"/>
      <c r="TZD123" s="119"/>
      <c r="TZE123" s="91"/>
      <c r="TZF123" s="119"/>
      <c r="TZG123" s="91"/>
      <c r="TZH123" s="119"/>
      <c r="TZI123" s="91"/>
      <c r="TZJ123" s="119"/>
      <c r="TZK123" s="91"/>
      <c r="TZL123" s="119"/>
      <c r="TZM123" s="91"/>
      <c r="TZN123" s="119"/>
      <c r="TZO123" s="91"/>
      <c r="TZP123" s="119"/>
      <c r="TZQ123" s="91"/>
      <c r="TZR123" s="119"/>
      <c r="TZS123" s="91"/>
      <c r="TZT123" s="119"/>
      <c r="TZU123" s="91"/>
      <c r="TZV123" s="119"/>
      <c r="TZW123" s="91"/>
      <c r="TZX123" s="119"/>
      <c r="TZY123" s="91"/>
      <c r="TZZ123" s="119"/>
      <c r="UAA123" s="91"/>
      <c r="UAB123" s="119"/>
      <c r="UAC123" s="91"/>
      <c r="UAD123" s="119"/>
      <c r="UAE123" s="91"/>
      <c r="UAF123" s="119"/>
      <c r="UAG123" s="91"/>
      <c r="UAH123" s="119"/>
      <c r="UAI123" s="91"/>
      <c r="UAJ123" s="119"/>
      <c r="UAK123" s="91"/>
      <c r="UAL123" s="119"/>
      <c r="UAM123" s="91"/>
      <c r="UAN123" s="119"/>
      <c r="UAO123" s="91"/>
      <c r="UAP123" s="119"/>
      <c r="UAQ123" s="91"/>
      <c r="UAR123" s="119"/>
      <c r="UAS123" s="91"/>
      <c r="UAT123" s="119"/>
      <c r="UAU123" s="91"/>
      <c r="UAV123" s="119"/>
      <c r="UAW123" s="91"/>
      <c r="UAX123" s="119"/>
      <c r="UAY123" s="91"/>
      <c r="UAZ123" s="119"/>
      <c r="UBA123" s="91"/>
      <c r="UBB123" s="119"/>
      <c r="UBC123" s="91"/>
      <c r="UBD123" s="119"/>
      <c r="UBE123" s="91"/>
      <c r="UBF123" s="119"/>
      <c r="UBG123" s="91"/>
      <c r="UBH123" s="119"/>
      <c r="UBI123" s="91"/>
      <c r="UBJ123" s="119"/>
      <c r="UBK123" s="91"/>
      <c r="UBL123" s="119"/>
      <c r="UBM123" s="91"/>
      <c r="UBN123" s="119"/>
      <c r="UBO123" s="91"/>
      <c r="UBP123" s="119"/>
      <c r="UBQ123" s="91"/>
      <c r="UBR123" s="119"/>
      <c r="UBS123" s="91"/>
      <c r="UBT123" s="119"/>
      <c r="UBU123" s="91"/>
      <c r="UBV123" s="119"/>
      <c r="UBW123" s="91"/>
      <c r="UBX123" s="119"/>
      <c r="UBY123" s="91"/>
      <c r="UBZ123" s="119"/>
      <c r="UCA123" s="91"/>
      <c r="UCB123" s="119"/>
      <c r="UCC123" s="91"/>
      <c r="UCD123" s="119"/>
      <c r="UCE123" s="91"/>
      <c r="UCF123" s="119"/>
      <c r="UCG123" s="91"/>
      <c r="UCH123" s="119"/>
      <c r="UCI123" s="91"/>
      <c r="UCJ123" s="119"/>
      <c r="UCK123" s="91"/>
      <c r="UCL123" s="119"/>
      <c r="UCM123" s="91"/>
      <c r="UCN123" s="119"/>
      <c r="UCO123" s="91"/>
      <c r="UCP123" s="119"/>
      <c r="UCQ123" s="91"/>
      <c r="UCR123" s="119"/>
      <c r="UCS123" s="91"/>
      <c r="UCT123" s="119"/>
      <c r="UCU123" s="91"/>
      <c r="UCV123" s="119"/>
      <c r="UCW123" s="91"/>
      <c r="UCX123" s="119"/>
      <c r="UCY123" s="91"/>
      <c r="UCZ123" s="119"/>
      <c r="UDA123" s="91"/>
      <c r="UDB123" s="119"/>
      <c r="UDC123" s="91"/>
      <c r="UDD123" s="119"/>
      <c r="UDE123" s="91"/>
      <c r="UDF123" s="119"/>
      <c r="UDG123" s="91"/>
      <c r="UDH123" s="119"/>
      <c r="UDI123" s="91"/>
      <c r="UDJ123" s="119"/>
      <c r="UDK123" s="91"/>
      <c r="UDL123" s="119"/>
      <c r="UDM123" s="91"/>
      <c r="UDN123" s="119"/>
      <c r="UDO123" s="91"/>
      <c r="UDP123" s="119"/>
      <c r="UDQ123" s="91"/>
      <c r="UDR123" s="119"/>
      <c r="UDS123" s="91"/>
      <c r="UDT123" s="119"/>
      <c r="UDU123" s="91"/>
      <c r="UDV123" s="119"/>
      <c r="UDW123" s="91"/>
      <c r="UDX123" s="119"/>
      <c r="UDY123" s="91"/>
      <c r="UDZ123" s="119"/>
      <c r="UEA123" s="91"/>
      <c r="UEB123" s="119"/>
      <c r="UEC123" s="91"/>
      <c r="UED123" s="119"/>
      <c r="UEE123" s="91"/>
      <c r="UEF123" s="119"/>
      <c r="UEG123" s="91"/>
      <c r="UEH123" s="119"/>
      <c r="UEI123" s="91"/>
      <c r="UEJ123" s="119"/>
      <c r="UEK123" s="91"/>
      <c r="UEL123" s="119"/>
      <c r="UEM123" s="91"/>
      <c r="UEN123" s="119"/>
      <c r="UEO123" s="91"/>
      <c r="UEP123" s="119"/>
      <c r="UEQ123" s="91"/>
      <c r="UER123" s="119"/>
      <c r="UES123" s="91"/>
      <c r="UET123" s="119"/>
      <c r="UEU123" s="91"/>
      <c r="UEV123" s="119"/>
      <c r="UEW123" s="91"/>
      <c r="UEX123" s="119"/>
      <c r="UEY123" s="91"/>
      <c r="UEZ123" s="119"/>
      <c r="UFA123" s="91"/>
      <c r="UFB123" s="119"/>
      <c r="UFC123" s="91"/>
      <c r="UFD123" s="119"/>
      <c r="UFE123" s="91"/>
      <c r="UFF123" s="119"/>
      <c r="UFG123" s="91"/>
      <c r="UFH123" s="119"/>
      <c r="UFI123" s="91"/>
      <c r="UFJ123" s="119"/>
      <c r="UFK123" s="91"/>
      <c r="UFL123" s="119"/>
      <c r="UFM123" s="91"/>
      <c r="UFN123" s="119"/>
      <c r="UFO123" s="91"/>
      <c r="UFP123" s="119"/>
      <c r="UFQ123" s="91"/>
      <c r="UFR123" s="119"/>
      <c r="UFS123" s="91"/>
      <c r="UFT123" s="119"/>
      <c r="UFU123" s="91"/>
      <c r="UFV123" s="119"/>
      <c r="UFW123" s="91"/>
      <c r="UFX123" s="119"/>
      <c r="UFY123" s="91"/>
      <c r="UFZ123" s="119"/>
      <c r="UGA123" s="91"/>
      <c r="UGB123" s="119"/>
      <c r="UGC123" s="91"/>
      <c r="UGD123" s="119"/>
      <c r="UGE123" s="91"/>
      <c r="UGF123" s="119"/>
      <c r="UGG123" s="91"/>
      <c r="UGH123" s="119"/>
      <c r="UGI123" s="91"/>
      <c r="UGJ123" s="119"/>
      <c r="UGK123" s="91"/>
      <c r="UGL123" s="119"/>
      <c r="UGM123" s="91"/>
      <c r="UGN123" s="119"/>
      <c r="UGO123" s="91"/>
      <c r="UGP123" s="119"/>
      <c r="UGQ123" s="91"/>
      <c r="UGR123" s="119"/>
      <c r="UGS123" s="91"/>
      <c r="UGT123" s="119"/>
      <c r="UGU123" s="91"/>
      <c r="UGV123" s="119"/>
      <c r="UGW123" s="91"/>
      <c r="UGX123" s="119"/>
      <c r="UGY123" s="91"/>
      <c r="UGZ123" s="119"/>
      <c r="UHA123" s="91"/>
      <c r="UHB123" s="119"/>
      <c r="UHC123" s="91"/>
      <c r="UHD123" s="119"/>
      <c r="UHE123" s="91"/>
      <c r="UHF123" s="119"/>
      <c r="UHG123" s="91"/>
      <c r="UHH123" s="119"/>
      <c r="UHI123" s="91"/>
      <c r="UHJ123" s="119"/>
      <c r="UHK123" s="91"/>
      <c r="UHL123" s="119"/>
      <c r="UHM123" s="91"/>
      <c r="UHN123" s="119"/>
      <c r="UHO123" s="91"/>
      <c r="UHP123" s="119"/>
      <c r="UHQ123" s="91"/>
      <c r="UHR123" s="119"/>
      <c r="UHS123" s="91"/>
      <c r="UHT123" s="119"/>
      <c r="UHU123" s="91"/>
      <c r="UHV123" s="119"/>
      <c r="UHW123" s="91"/>
      <c r="UHX123" s="119"/>
      <c r="UHY123" s="91"/>
      <c r="UHZ123" s="119"/>
      <c r="UIA123" s="91"/>
      <c r="UIB123" s="119"/>
      <c r="UIC123" s="91"/>
      <c r="UID123" s="119"/>
      <c r="UIE123" s="91"/>
      <c r="UIF123" s="119"/>
      <c r="UIG123" s="91"/>
      <c r="UIH123" s="119"/>
      <c r="UII123" s="91"/>
      <c r="UIJ123" s="119"/>
      <c r="UIK123" s="91"/>
      <c r="UIL123" s="119"/>
      <c r="UIM123" s="91"/>
      <c r="UIN123" s="119"/>
      <c r="UIO123" s="91"/>
      <c r="UIP123" s="119"/>
      <c r="UIQ123" s="91"/>
      <c r="UIR123" s="119"/>
      <c r="UIS123" s="91"/>
      <c r="UIT123" s="119"/>
      <c r="UIU123" s="91"/>
      <c r="UIV123" s="119"/>
      <c r="UIW123" s="91"/>
      <c r="UIX123" s="119"/>
      <c r="UIY123" s="91"/>
      <c r="UIZ123" s="119"/>
      <c r="UJA123" s="91"/>
      <c r="UJB123" s="119"/>
      <c r="UJC123" s="91"/>
      <c r="UJD123" s="119"/>
      <c r="UJE123" s="91"/>
      <c r="UJF123" s="119"/>
      <c r="UJG123" s="91"/>
      <c r="UJH123" s="119"/>
      <c r="UJI123" s="91"/>
      <c r="UJJ123" s="119"/>
      <c r="UJK123" s="91"/>
      <c r="UJL123" s="119"/>
      <c r="UJM123" s="91"/>
      <c r="UJN123" s="119"/>
      <c r="UJO123" s="91"/>
      <c r="UJP123" s="119"/>
      <c r="UJQ123" s="91"/>
      <c r="UJR123" s="119"/>
      <c r="UJS123" s="91"/>
      <c r="UJT123" s="119"/>
      <c r="UJU123" s="91"/>
      <c r="UJV123" s="119"/>
      <c r="UJW123" s="91"/>
      <c r="UJX123" s="119"/>
      <c r="UJY123" s="91"/>
      <c r="UJZ123" s="119"/>
      <c r="UKA123" s="91"/>
      <c r="UKB123" s="119"/>
      <c r="UKC123" s="91"/>
      <c r="UKD123" s="119"/>
      <c r="UKE123" s="91"/>
      <c r="UKF123" s="119"/>
      <c r="UKG123" s="91"/>
      <c r="UKH123" s="119"/>
      <c r="UKI123" s="91"/>
      <c r="UKJ123" s="119"/>
      <c r="UKK123" s="91"/>
      <c r="UKL123" s="119"/>
      <c r="UKM123" s="91"/>
      <c r="UKN123" s="119"/>
      <c r="UKO123" s="91"/>
      <c r="UKP123" s="119"/>
      <c r="UKQ123" s="91"/>
      <c r="UKR123" s="119"/>
      <c r="UKS123" s="91"/>
      <c r="UKT123" s="119"/>
      <c r="UKU123" s="91"/>
      <c r="UKV123" s="119"/>
      <c r="UKW123" s="91"/>
      <c r="UKX123" s="119"/>
      <c r="UKY123" s="91"/>
      <c r="UKZ123" s="119"/>
      <c r="ULA123" s="91"/>
      <c r="ULB123" s="119"/>
      <c r="ULC123" s="91"/>
      <c r="ULD123" s="119"/>
      <c r="ULE123" s="91"/>
      <c r="ULF123" s="119"/>
      <c r="ULG123" s="91"/>
      <c r="ULH123" s="119"/>
      <c r="ULI123" s="91"/>
      <c r="ULJ123" s="119"/>
      <c r="ULK123" s="91"/>
      <c r="ULL123" s="119"/>
      <c r="ULM123" s="91"/>
      <c r="ULN123" s="119"/>
      <c r="ULO123" s="91"/>
      <c r="ULP123" s="119"/>
      <c r="ULQ123" s="91"/>
      <c r="ULR123" s="119"/>
      <c r="ULS123" s="91"/>
      <c r="ULT123" s="119"/>
      <c r="ULU123" s="91"/>
      <c r="ULV123" s="119"/>
      <c r="ULW123" s="91"/>
      <c r="ULX123" s="119"/>
      <c r="ULY123" s="91"/>
      <c r="ULZ123" s="119"/>
      <c r="UMA123" s="91"/>
      <c r="UMB123" s="119"/>
      <c r="UMC123" s="91"/>
      <c r="UMD123" s="119"/>
      <c r="UME123" s="91"/>
      <c r="UMF123" s="119"/>
      <c r="UMG123" s="91"/>
      <c r="UMH123" s="119"/>
      <c r="UMI123" s="91"/>
      <c r="UMJ123" s="119"/>
      <c r="UMK123" s="91"/>
      <c r="UML123" s="119"/>
      <c r="UMM123" s="91"/>
      <c r="UMN123" s="119"/>
      <c r="UMO123" s="91"/>
      <c r="UMP123" s="119"/>
      <c r="UMQ123" s="91"/>
      <c r="UMR123" s="119"/>
      <c r="UMS123" s="91"/>
      <c r="UMT123" s="119"/>
      <c r="UMU123" s="91"/>
      <c r="UMV123" s="119"/>
      <c r="UMW123" s="91"/>
      <c r="UMX123" s="119"/>
      <c r="UMY123" s="91"/>
      <c r="UMZ123" s="119"/>
      <c r="UNA123" s="91"/>
      <c r="UNB123" s="119"/>
      <c r="UNC123" s="91"/>
      <c r="UND123" s="119"/>
      <c r="UNE123" s="91"/>
      <c r="UNF123" s="119"/>
      <c r="UNG123" s="91"/>
      <c r="UNH123" s="119"/>
      <c r="UNI123" s="91"/>
      <c r="UNJ123" s="119"/>
      <c r="UNK123" s="91"/>
      <c r="UNL123" s="119"/>
      <c r="UNM123" s="91"/>
      <c r="UNN123" s="119"/>
      <c r="UNO123" s="91"/>
      <c r="UNP123" s="119"/>
      <c r="UNQ123" s="91"/>
      <c r="UNR123" s="119"/>
      <c r="UNS123" s="91"/>
      <c r="UNT123" s="119"/>
      <c r="UNU123" s="91"/>
      <c r="UNV123" s="119"/>
      <c r="UNW123" s="91"/>
      <c r="UNX123" s="119"/>
      <c r="UNY123" s="91"/>
      <c r="UNZ123" s="119"/>
      <c r="UOA123" s="91"/>
      <c r="UOB123" s="119"/>
      <c r="UOC123" s="91"/>
      <c r="UOD123" s="119"/>
      <c r="UOE123" s="91"/>
      <c r="UOF123" s="119"/>
      <c r="UOG123" s="91"/>
      <c r="UOH123" s="119"/>
      <c r="UOI123" s="91"/>
      <c r="UOJ123" s="119"/>
      <c r="UOK123" s="91"/>
      <c r="UOL123" s="119"/>
      <c r="UOM123" s="91"/>
      <c r="UON123" s="119"/>
      <c r="UOO123" s="91"/>
      <c r="UOP123" s="119"/>
      <c r="UOQ123" s="91"/>
      <c r="UOR123" s="119"/>
      <c r="UOS123" s="91"/>
      <c r="UOT123" s="119"/>
      <c r="UOU123" s="91"/>
      <c r="UOV123" s="119"/>
      <c r="UOW123" s="91"/>
      <c r="UOX123" s="119"/>
      <c r="UOY123" s="91"/>
      <c r="UOZ123" s="119"/>
      <c r="UPA123" s="91"/>
      <c r="UPB123" s="119"/>
      <c r="UPC123" s="91"/>
      <c r="UPD123" s="119"/>
      <c r="UPE123" s="91"/>
      <c r="UPF123" s="119"/>
      <c r="UPG123" s="91"/>
      <c r="UPH123" s="119"/>
      <c r="UPI123" s="91"/>
      <c r="UPJ123" s="119"/>
      <c r="UPK123" s="91"/>
      <c r="UPL123" s="119"/>
      <c r="UPM123" s="91"/>
      <c r="UPN123" s="119"/>
      <c r="UPO123" s="91"/>
      <c r="UPP123" s="119"/>
      <c r="UPQ123" s="91"/>
      <c r="UPR123" s="119"/>
      <c r="UPS123" s="91"/>
      <c r="UPT123" s="119"/>
      <c r="UPU123" s="91"/>
      <c r="UPV123" s="119"/>
      <c r="UPW123" s="91"/>
      <c r="UPX123" s="119"/>
      <c r="UPY123" s="91"/>
      <c r="UPZ123" s="119"/>
      <c r="UQA123" s="91"/>
      <c r="UQB123" s="119"/>
      <c r="UQC123" s="91"/>
      <c r="UQD123" s="119"/>
      <c r="UQE123" s="91"/>
      <c r="UQF123" s="119"/>
      <c r="UQG123" s="91"/>
      <c r="UQH123" s="119"/>
      <c r="UQI123" s="91"/>
      <c r="UQJ123" s="119"/>
      <c r="UQK123" s="91"/>
      <c r="UQL123" s="119"/>
      <c r="UQM123" s="91"/>
      <c r="UQN123" s="119"/>
      <c r="UQO123" s="91"/>
      <c r="UQP123" s="119"/>
      <c r="UQQ123" s="91"/>
      <c r="UQR123" s="119"/>
      <c r="UQS123" s="91"/>
      <c r="UQT123" s="119"/>
      <c r="UQU123" s="91"/>
      <c r="UQV123" s="119"/>
      <c r="UQW123" s="91"/>
      <c r="UQX123" s="119"/>
      <c r="UQY123" s="91"/>
      <c r="UQZ123" s="119"/>
      <c r="URA123" s="91"/>
      <c r="URB123" s="119"/>
      <c r="URC123" s="91"/>
      <c r="URD123" s="119"/>
      <c r="URE123" s="91"/>
      <c r="URF123" s="119"/>
      <c r="URG123" s="91"/>
      <c r="URH123" s="119"/>
      <c r="URI123" s="91"/>
      <c r="URJ123" s="119"/>
      <c r="URK123" s="91"/>
      <c r="URL123" s="119"/>
      <c r="URM123" s="91"/>
      <c r="URN123" s="119"/>
      <c r="URO123" s="91"/>
      <c r="URP123" s="119"/>
      <c r="URQ123" s="91"/>
      <c r="URR123" s="119"/>
      <c r="URS123" s="91"/>
      <c r="URT123" s="119"/>
      <c r="URU123" s="91"/>
      <c r="URV123" s="119"/>
      <c r="URW123" s="91"/>
      <c r="URX123" s="119"/>
      <c r="URY123" s="91"/>
      <c r="URZ123" s="119"/>
      <c r="USA123" s="91"/>
      <c r="USB123" s="119"/>
      <c r="USC123" s="91"/>
      <c r="USD123" s="119"/>
      <c r="USE123" s="91"/>
      <c r="USF123" s="119"/>
      <c r="USG123" s="91"/>
      <c r="USH123" s="119"/>
      <c r="USI123" s="91"/>
      <c r="USJ123" s="119"/>
      <c r="USK123" s="91"/>
      <c r="USL123" s="119"/>
      <c r="USM123" s="91"/>
      <c r="USN123" s="119"/>
      <c r="USO123" s="91"/>
      <c r="USP123" s="119"/>
      <c r="USQ123" s="91"/>
      <c r="USR123" s="119"/>
      <c r="USS123" s="91"/>
      <c r="UST123" s="119"/>
      <c r="USU123" s="91"/>
      <c r="USV123" s="119"/>
      <c r="USW123" s="91"/>
      <c r="USX123" s="119"/>
      <c r="USY123" s="91"/>
      <c r="USZ123" s="119"/>
      <c r="UTA123" s="91"/>
      <c r="UTB123" s="119"/>
      <c r="UTC123" s="91"/>
      <c r="UTD123" s="119"/>
      <c r="UTE123" s="91"/>
      <c r="UTF123" s="119"/>
      <c r="UTG123" s="91"/>
      <c r="UTH123" s="119"/>
      <c r="UTI123" s="91"/>
      <c r="UTJ123" s="119"/>
      <c r="UTK123" s="91"/>
      <c r="UTL123" s="119"/>
      <c r="UTM123" s="91"/>
      <c r="UTN123" s="119"/>
      <c r="UTO123" s="91"/>
      <c r="UTP123" s="119"/>
      <c r="UTQ123" s="91"/>
      <c r="UTR123" s="119"/>
      <c r="UTS123" s="91"/>
      <c r="UTT123" s="119"/>
      <c r="UTU123" s="91"/>
      <c r="UTV123" s="119"/>
      <c r="UTW123" s="91"/>
      <c r="UTX123" s="119"/>
      <c r="UTY123" s="91"/>
      <c r="UTZ123" s="119"/>
      <c r="UUA123" s="91"/>
      <c r="UUB123" s="119"/>
      <c r="UUC123" s="91"/>
      <c r="UUD123" s="119"/>
      <c r="UUE123" s="91"/>
      <c r="UUF123" s="119"/>
      <c r="UUG123" s="91"/>
      <c r="UUH123" s="119"/>
      <c r="UUI123" s="91"/>
      <c r="UUJ123" s="119"/>
      <c r="UUK123" s="91"/>
      <c r="UUL123" s="119"/>
      <c r="UUM123" s="91"/>
      <c r="UUN123" s="119"/>
      <c r="UUO123" s="91"/>
      <c r="UUP123" s="119"/>
      <c r="UUQ123" s="91"/>
      <c r="UUR123" s="119"/>
      <c r="UUS123" s="91"/>
      <c r="UUT123" s="119"/>
      <c r="UUU123" s="91"/>
      <c r="UUV123" s="119"/>
      <c r="UUW123" s="91"/>
      <c r="UUX123" s="119"/>
      <c r="UUY123" s="91"/>
      <c r="UUZ123" s="119"/>
      <c r="UVA123" s="91"/>
      <c r="UVB123" s="119"/>
      <c r="UVC123" s="91"/>
      <c r="UVD123" s="119"/>
      <c r="UVE123" s="91"/>
      <c r="UVF123" s="119"/>
      <c r="UVG123" s="91"/>
      <c r="UVH123" s="119"/>
      <c r="UVI123" s="91"/>
      <c r="UVJ123" s="119"/>
      <c r="UVK123" s="91"/>
      <c r="UVL123" s="119"/>
      <c r="UVM123" s="91"/>
      <c r="UVN123" s="119"/>
      <c r="UVO123" s="91"/>
      <c r="UVP123" s="119"/>
      <c r="UVQ123" s="91"/>
      <c r="UVR123" s="119"/>
      <c r="UVS123" s="91"/>
      <c r="UVT123" s="119"/>
      <c r="UVU123" s="91"/>
      <c r="UVV123" s="119"/>
      <c r="UVW123" s="91"/>
      <c r="UVX123" s="119"/>
      <c r="UVY123" s="91"/>
      <c r="UVZ123" s="119"/>
      <c r="UWA123" s="91"/>
      <c r="UWB123" s="119"/>
      <c r="UWC123" s="91"/>
      <c r="UWD123" s="119"/>
      <c r="UWE123" s="91"/>
      <c r="UWF123" s="119"/>
      <c r="UWG123" s="91"/>
      <c r="UWH123" s="119"/>
      <c r="UWI123" s="91"/>
      <c r="UWJ123" s="119"/>
      <c r="UWK123" s="91"/>
      <c r="UWL123" s="119"/>
      <c r="UWM123" s="91"/>
      <c r="UWN123" s="119"/>
      <c r="UWO123" s="91"/>
      <c r="UWP123" s="119"/>
      <c r="UWQ123" s="91"/>
      <c r="UWR123" s="119"/>
      <c r="UWS123" s="91"/>
      <c r="UWT123" s="119"/>
      <c r="UWU123" s="91"/>
      <c r="UWV123" s="119"/>
      <c r="UWW123" s="91"/>
      <c r="UWX123" s="119"/>
      <c r="UWY123" s="91"/>
      <c r="UWZ123" s="119"/>
      <c r="UXA123" s="91"/>
      <c r="UXB123" s="119"/>
      <c r="UXC123" s="91"/>
      <c r="UXD123" s="119"/>
      <c r="UXE123" s="91"/>
      <c r="UXF123" s="119"/>
      <c r="UXG123" s="91"/>
      <c r="UXH123" s="119"/>
      <c r="UXI123" s="91"/>
      <c r="UXJ123" s="119"/>
      <c r="UXK123" s="91"/>
      <c r="UXL123" s="119"/>
      <c r="UXM123" s="91"/>
      <c r="UXN123" s="119"/>
      <c r="UXO123" s="91"/>
      <c r="UXP123" s="119"/>
      <c r="UXQ123" s="91"/>
      <c r="UXR123" s="119"/>
      <c r="UXS123" s="91"/>
      <c r="UXT123" s="119"/>
      <c r="UXU123" s="91"/>
      <c r="UXV123" s="119"/>
      <c r="UXW123" s="91"/>
      <c r="UXX123" s="119"/>
      <c r="UXY123" s="91"/>
      <c r="UXZ123" s="119"/>
      <c r="UYA123" s="91"/>
      <c r="UYB123" s="119"/>
      <c r="UYC123" s="91"/>
      <c r="UYD123" s="119"/>
      <c r="UYE123" s="91"/>
      <c r="UYF123" s="119"/>
      <c r="UYG123" s="91"/>
      <c r="UYH123" s="119"/>
      <c r="UYI123" s="91"/>
      <c r="UYJ123" s="119"/>
      <c r="UYK123" s="91"/>
      <c r="UYL123" s="119"/>
      <c r="UYM123" s="91"/>
      <c r="UYN123" s="119"/>
      <c r="UYO123" s="91"/>
      <c r="UYP123" s="119"/>
      <c r="UYQ123" s="91"/>
      <c r="UYR123" s="119"/>
      <c r="UYS123" s="91"/>
      <c r="UYT123" s="119"/>
      <c r="UYU123" s="91"/>
      <c r="UYV123" s="119"/>
      <c r="UYW123" s="91"/>
      <c r="UYX123" s="119"/>
      <c r="UYY123" s="91"/>
      <c r="UYZ123" s="119"/>
      <c r="UZA123" s="91"/>
      <c r="UZB123" s="119"/>
      <c r="UZC123" s="91"/>
      <c r="UZD123" s="119"/>
      <c r="UZE123" s="91"/>
      <c r="UZF123" s="119"/>
      <c r="UZG123" s="91"/>
      <c r="UZH123" s="119"/>
      <c r="UZI123" s="91"/>
      <c r="UZJ123" s="119"/>
      <c r="UZK123" s="91"/>
      <c r="UZL123" s="119"/>
      <c r="UZM123" s="91"/>
      <c r="UZN123" s="119"/>
      <c r="UZO123" s="91"/>
      <c r="UZP123" s="119"/>
      <c r="UZQ123" s="91"/>
      <c r="UZR123" s="119"/>
      <c r="UZS123" s="91"/>
      <c r="UZT123" s="119"/>
      <c r="UZU123" s="91"/>
      <c r="UZV123" s="119"/>
      <c r="UZW123" s="91"/>
      <c r="UZX123" s="119"/>
      <c r="UZY123" s="91"/>
      <c r="UZZ123" s="119"/>
      <c r="VAA123" s="91"/>
      <c r="VAB123" s="119"/>
      <c r="VAC123" s="91"/>
      <c r="VAD123" s="119"/>
      <c r="VAE123" s="91"/>
      <c r="VAF123" s="119"/>
      <c r="VAG123" s="91"/>
      <c r="VAH123" s="119"/>
      <c r="VAI123" s="91"/>
      <c r="VAJ123" s="119"/>
      <c r="VAK123" s="91"/>
      <c r="VAL123" s="119"/>
      <c r="VAM123" s="91"/>
      <c r="VAN123" s="119"/>
      <c r="VAO123" s="91"/>
      <c r="VAP123" s="119"/>
      <c r="VAQ123" s="91"/>
      <c r="VAR123" s="119"/>
      <c r="VAS123" s="91"/>
      <c r="VAT123" s="119"/>
      <c r="VAU123" s="91"/>
      <c r="VAV123" s="119"/>
      <c r="VAW123" s="91"/>
      <c r="VAX123" s="119"/>
      <c r="VAY123" s="91"/>
      <c r="VAZ123" s="119"/>
      <c r="VBA123" s="91"/>
      <c r="VBB123" s="119"/>
      <c r="VBC123" s="91"/>
      <c r="VBD123" s="119"/>
      <c r="VBE123" s="91"/>
      <c r="VBF123" s="119"/>
      <c r="VBG123" s="91"/>
      <c r="VBH123" s="119"/>
      <c r="VBI123" s="91"/>
      <c r="VBJ123" s="119"/>
      <c r="VBK123" s="91"/>
      <c r="VBL123" s="119"/>
      <c r="VBM123" s="91"/>
      <c r="VBN123" s="119"/>
      <c r="VBO123" s="91"/>
      <c r="VBP123" s="119"/>
      <c r="VBQ123" s="91"/>
      <c r="VBR123" s="119"/>
      <c r="VBS123" s="91"/>
      <c r="VBT123" s="119"/>
      <c r="VBU123" s="91"/>
      <c r="VBV123" s="119"/>
      <c r="VBW123" s="91"/>
      <c r="VBX123" s="119"/>
      <c r="VBY123" s="91"/>
      <c r="VBZ123" s="119"/>
      <c r="VCA123" s="91"/>
      <c r="VCB123" s="119"/>
      <c r="VCC123" s="91"/>
      <c r="VCD123" s="119"/>
      <c r="VCE123" s="91"/>
      <c r="VCF123" s="119"/>
      <c r="VCG123" s="91"/>
      <c r="VCH123" s="119"/>
      <c r="VCI123" s="91"/>
      <c r="VCJ123" s="119"/>
      <c r="VCK123" s="91"/>
      <c r="VCL123" s="119"/>
      <c r="VCM123" s="91"/>
      <c r="VCN123" s="119"/>
      <c r="VCO123" s="91"/>
      <c r="VCP123" s="119"/>
      <c r="VCQ123" s="91"/>
      <c r="VCR123" s="119"/>
      <c r="VCS123" s="91"/>
      <c r="VCT123" s="119"/>
      <c r="VCU123" s="91"/>
      <c r="VCV123" s="119"/>
      <c r="VCW123" s="91"/>
      <c r="VCX123" s="119"/>
      <c r="VCY123" s="91"/>
      <c r="VCZ123" s="119"/>
      <c r="VDA123" s="91"/>
      <c r="VDB123" s="119"/>
      <c r="VDC123" s="91"/>
      <c r="VDD123" s="119"/>
      <c r="VDE123" s="91"/>
      <c r="VDF123" s="119"/>
      <c r="VDG123" s="91"/>
      <c r="VDH123" s="119"/>
      <c r="VDI123" s="91"/>
      <c r="VDJ123" s="119"/>
      <c r="VDK123" s="91"/>
      <c r="VDL123" s="119"/>
      <c r="VDM123" s="91"/>
      <c r="VDN123" s="119"/>
      <c r="VDO123" s="91"/>
      <c r="VDP123" s="119"/>
      <c r="VDQ123" s="91"/>
      <c r="VDR123" s="119"/>
      <c r="VDS123" s="91"/>
      <c r="VDT123" s="119"/>
      <c r="VDU123" s="91"/>
      <c r="VDV123" s="119"/>
      <c r="VDW123" s="91"/>
      <c r="VDX123" s="119"/>
      <c r="VDY123" s="91"/>
      <c r="VDZ123" s="119"/>
      <c r="VEA123" s="91"/>
      <c r="VEB123" s="119"/>
      <c r="VEC123" s="91"/>
      <c r="VED123" s="119"/>
      <c r="VEE123" s="91"/>
      <c r="VEF123" s="119"/>
      <c r="VEG123" s="91"/>
      <c r="VEH123" s="119"/>
      <c r="VEI123" s="91"/>
      <c r="VEJ123" s="119"/>
      <c r="VEK123" s="91"/>
      <c r="VEL123" s="119"/>
      <c r="VEM123" s="91"/>
      <c r="VEN123" s="119"/>
      <c r="VEO123" s="91"/>
      <c r="VEP123" s="119"/>
      <c r="VEQ123" s="91"/>
      <c r="VER123" s="119"/>
      <c r="VES123" s="91"/>
      <c r="VET123" s="119"/>
      <c r="VEU123" s="91"/>
      <c r="VEV123" s="119"/>
      <c r="VEW123" s="91"/>
      <c r="VEX123" s="119"/>
      <c r="VEY123" s="91"/>
      <c r="VEZ123" s="119"/>
      <c r="VFA123" s="91"/>
      <c r="VFB123" s="119"/>
      <c r="VFC123" s="91"/>
      <c r="VFD123" s="119"/>
      <c r="VFE123" s="91"/>
      <c r="VFF123" s="119"/>
      <c r="VFG123" s="91"/>
      <c r="VFH123" s="119"/>
      <c r="VFI123" s="91"/>
      <c r="VFJ123" s="119"/>
      <c r="VFK123" s="91"/>
      <c r="VFL123" s="119"/>
      <c r="VFM123" s="91"/>
      <c r="VFN123" s="119"/>
      <c r="VFO123" s="91"/>
      <c r="VFP123" s="119"/>
      <c r="VFQ123" s="91"/>
      <c r="VFR123" s="119"/>
      <c r="VFS123" s="91"/>
      <c r="VFT123" s="119"/>
      <c r="VFU123" s="91"/>
      <c r="VFV123" s="119"/>
      <c r="VFW123" s="91"/>
      <c r="VFX123" s="119"/>
      <c r="VFY123" s="91"/>
      <c r="VFZ123" s="119"/>
      <c r="VGA123" s="91"/>
      <c r="VGB123" s="119"/>
      <c r="VGC123" s="91"/>
      <c r="VGD123" s="119"/>
      <c r="VGE123" s="91"/>
      <c r="VGF123" s="119"/>
      <c r="VGG123" s="91"/>
      <c r="VGH123" s="119"/>
      <c r="VGI123" s="91"/>
      <c r="VGJ123" s="119"/>
      <c r="VGK123" s="91"/>
      <c r="VGL123" s="119"/>
      <c r="VGM123" s="91"/>
      <c r="VGN123" s="119"/>
      <c r="VGO123" s="91"/>
      <c r="VGP123" s="119"/>
      <c r="VGQ123" s="91"/>
      <c r="VGR123" s="119"/>
      <c r="VGS123" s="91"/>
      <c r="VGT123" s="119"/>
      <c r="VGU123" s="91"/>
      <c r="VGV123" s="119"/>
      <c r="VGW123" s="91"/>
      <c r="VGX123" s="119"/>
      <c r="VGY123" s="91"/>
      <c r="VGZ123" s="119"/>
      <c r="VHA123" s="91"/>
      <c r="VHB123" s="119"/>
      <c r="VHC123" s="91"/>
      <c r="VHD123" s="119"/>
      <c r="VHE123" s="91"/>
      <c r="VHF123" s="119"/>
      <c r="VHG123" s="91"/>
      <c r="VHH123" s="119"/>
      <c r="VHI123" s="91"/>
      <c r="VHJ123" s="119"/>
      <c r="VHK123" s="91"/>
      <c r="VHL123" s="119"/>
      <c r="VHM123" s="91"/>
      <c r="VHN123" s="119"/>
      <c r="VHO123" s="91"/>
      <c r="VHP123" s="119"/>
      <c r="VHQ123" s="91"/>
      <c r="VHR123" s="119"/>
      <c r="VHS123" s="91"/>
      <c r="VHT123" s="119"/>
      <c r="VHU123" s="91"/>
      <c r="VHV123" s="119"/>
      <c r="VHW123" s="91"/>
      <c r="VHX123" s="119"/>
      <c r="VHY123" s="91"/>
      <c r="VHZ123" s="119"/>
      <c r="VIA123" s="91"/>
      <c r="VIB123" s="119"/>
      <c r="VIC123" s="91"/>
      <c r="VID123" s="119"/>
      <c r="VIE123" s="91"/>
      <c r="VIF123" s="119"/>
      <c r="VIG123" s="91"/>
      <c r="VIH123" s="119"/>
      <c r="VII123" s="91"/>
      <c r="VIJ123" s="119"/>
      <c r="VIK123" s="91"/>
      <c r="VIL123" s="119"/>
      <c r="VIM123" s="91"/>
      <c r="VIN123" s="119"/>
      <c r="VIO123" s="91"/>
      <c r="VIP123" s="119"/>
      <c r="VIQ123" s="91"/>
      <c r="VIR123" s="119"/>
      <c r="VIS123" s="91"/>
      <c r="VIT123" s="119"/>
      <c r="VIU123" s="91"/>
      <c r="VIV123" s="119"/>
      <c r="VIW123" s="91"/>
      <c r="VIX123" s="119"/>
      <c r="VIY123" s="91"/>
      <c r="VIZ123" s="119"/>
      <c r="VJA123" s="91"/>
      <c r="VJB123" s="119"/>
      <c r="VJC123" s="91"/>
      <c r="VJD123" s="119"/>
      <c r="VJE123" s="91"/>
      <c r="VJF123" s="119"/>
      <c r="VJG123" s="91"/>
      <c r="VJH123" s="119"/>
      <c r="VJI123" s="91"/>
      <c r="VJJ123" s="119"/>
      <c r="VJK123" s="91"/>
      <c r="VJL123" s="119"/>
      <c r="VJM123" s="91"/>
      <c r="VJN123" s="119"/>
      <c r="VJO123" s="91"/>
      <c r="VJP123" s="119"/>
      <c r="VJQ123" s="91"/>
      <c r="VJR123" s="119"/>
      <c r="VJS123" s="91"/>
      <c r="VJT123" s="119"/>
      <c r="VJU123" s="91"/>
      <c r="VJV123" s="119"/>
      <c r="VJW123" s="91"/>
      <c r="VJX123" s="119"/>
      <c r="VJY123" s="91"/>
      <c r="VJZ123" s="119"/>
      <c r="VKA123" s="91"/>
      <c r="VKB123" s="119"/>
      <c r="VKC123" s="91"/>
      <c r="VKD123" s="119"/>
      <c r="VKE123" s="91"/>
      <c r="VKF123" s="119"/>
      <c r="VKG123" s="91"/>
      <c r="VKH123" s="119"/>
      <c r="VKI123" s="91"/>
      <c r="VKJ123" s="119"/>
      <c r="VKK123" s="91"/>
      <c r="VKL123" s="119"/>
      <c r="VKM123" s="91"/>
      <c r="VKN123" s="119"/>
      <c r="VKO123" s="91"/>
      <c r="VKP123" s="119"/>
      <c r="VKQ123" s="91"/>
      <c r="VKR123" s="119"/>
      <c r="VKS123" s="91"/>
      <c r="VKT123" s="119"/>
      <c r="VKU123" s="91"/>
      <c r="VKV123" s="119"/>
      <c r="VKW123" s="91"/>
      <c r="VKX123" s="119"/>
      <c r="VKY123" s="91"/>
      <c r="VKZ123" s="119"/>
      <c r="VLA123" s="91"/>
      <c r="VLB123" s="119"/>
      <c r="VLC123" s="91"/>
      <c r="VLD123" s="119"/>
      <c r="VLE123" s="91"/>
      <c r="VLF123" s="119"/>
      <c r="VLG123" s="91"/>
      <c r="VLH123" s="119"/>
      <c r="VLI123" s="91"/>
      <c r="VLJ123" s="119"/>
      <c r="VLK123" s="91"/>
      <c r="VLL123" s="119"/>
      <c r="VLM123" s="91"/>
      <c r="VLN123" s="119"/>
      <c r="VLO123" s="91"/>
      <c r="VLP123" s="119"/>
      <c r="VLQ123" s="91"/>
      <c r="VLR123" s="119"/>
      <c r="VLS123" s="91"/>
      <c r="VLT123" s="119"/>
      <c r="VLU123" s="91"/>
      <c r="VLV123" s="119"/>
      <c r="VLW123" s="91"/>
      <c r="VLX123" s="119"/>
      <c r="VLY123" s="91"/>
      <c r="VLZ123" s="119"/>
      <c r="VMA123" s="91"/>
      <c r="VMB123" s="119"/>
      <c r="VMC123" s="91"/>
      <c r="VMD123" s="119"/>
      <c r="VME123" s="91"/>
      <c r="VMF123" s="119"/>
      <c r="VMG123" s="91"/>
      <c r="VMH123" s="119"/>
      <c r="VMI123" s="91"/>
      <c r="VMJ123" s="119"/>
      <c r="VMK123" s="91"/>
      <c r="VML123" s="119"/>
      <c r="VMM123" s="91"/>
      <c r="VMN123" s="119"/>
      <c r="VMO123" s="91"/>
      <c r="VMP123" s="119"/>
      <c r="VMQ123" s="91"/>
      <c r="VMR123" s="119"/>
      <c r="VMS123" s="91"/>
      <c r="VMT123" s="119"/>
      <c r="VMU123" s="91"/>
      <c r="VMV123" s="119"/>
      <c r="VMW123" s="91"/>
      <c r="VMX123" s="119"/>
      <c r="VMY123" s="91"/>
      <c r="VMZ123" s="119"/>
      <c r="VNA123" s="91"/>
      <c r="VNB123" s="119"/>
      <c r="VNC123" s="91"/>
      <c r="VND123" s="119"/>
      <c r="VNE123" s="91"/>
      <c r="VNF123" s="119"/>
      <c r="VNG123" s="91"/>
      <c r="VNH123" s="119"/>
      <c r="VNI123" s="91"/>
      <c r="VNJ123" s="119"/>
      <c r="VNK123" s="91"/>
      <c r="VNL123" s="119"/>
      <c r="VNM123" s="91"/>
      <c r="VNN123" s="119"/>
      <c r="VNO123" s="91"/>
      <c r="VNP123" s="119"/>
      <c r="VNQ123" s="91"/>
      <c r="VNR123" s="119"/>
      <c r="VNS123" s="91"/>
      <c r="VNT123" s="119"/>
      <c r="VNU123" s="91"/>
      <c r="VNV123" s="119"/>
      <c r="VNW123" s="91"/>
      <c r="VNX123" s="119"/>
      <c r="VNY123" s="91"/>
      <c r="VNZ123" s="119"/>
      <c r="VOA123" s="91"/>
      <c r="VOB123" s="119"/>
      <c r="VOC123" s="91"/>
      <c r="VOD123" s="119"/>
      <c r="VOE123" s="91"/>
      <c r="VOF123" s="119"/>
      <c r="VOG123" s="91"/>
      <c r="VOH123" s="119"/>
      <c r="VOI123" s="91"/>
      <c r="VOJ123" s="119"/>
      <c r="VOK123" s="91"/>
      <c r="VOL123" s="119"/>
      <c r="VOM123" s="91"/>
      <c r="VON123" s="119"/>
      <c r="VOO123" s="91"/>
      <c r="VOP123" s="119"/>
      <c r="VOQ123" s="91"/>
      <c r="VOR123" s="119"/>
      <c r="VOS123" s="91"/>
      <c r="VOT123" s="119"/>
      <c r="VOU123" s="91"/>
      <c r="VOV123" s="119"/>
      <c r="VOW123" s="91"/>
      <c r="VOX123" s="119"/>
      <c r="VOY123" s="91"/>
      <c r="VOZ123" s="119"/>
      <c r="VPA123" s="91"/>
      <c r="VPB123" s="119"/>
      <c r="VPC123" s="91"/>
      <c r="VPD123" s="119"/>
      <c r="VPE123" s="91"/>
      <c r="VPF123" s="119"/>
      <c r="VPG123" s="91"/>
      <c r="VPH123" s="119"/>
      <c r="VPI123" s="91"/>
      <c r="VPJ123" s="119"/>
      <c r="VPK123" s="91"/>
      <c r="VPL123" s="119"/>
      <c r="VPM123" s="91"/>
      <c r="VPN123" s="119"/>
      <c r="VPO123" s="91"/>
      <c r="VPP123" s="119"/>
      <c r="VPQ123" s="91"/>
      <c r="VPR123" s="119"/>
      <c r="VPS123" s="91"/>
      <c r="VPT123" s="119"/>
      <c r="VPU123" s="91"/>
      <c r="VPV123" s="119"/>
      <c r="VPW123" s="91"/>
      <c r="VPX123" s="119"/>
      <c r="VPY123" s="91"/>
      <c r="VPZ123" s="119"/>
      <c r="VQA123" s="91"/>
      <c r="VQB123" s="119"/>
      <c r="VQC123" s="91"/>
      <c r="VQD123" s="119"/>
      <c r="VQE123" s="91"/>
      <c r="VQF123" s="119"/>
      <c r="VQG123" s="91"/>
      <c r="VQH123" s="119"/>
      <c r="VQI123" s="91"/>
      <c r="VQJ123" s="119"/>
      <c r="VQK123" s="91"/>
      <c r="VQL123" s="119"/>
      <c r="VQM123" s="91"/>
      <c r="VQN123" s="119"/>
      <c r="VQO123" s="91"/>
      <c r="VQP123" s="119"/>
      <c r="VQQ123" s="91"/>
      <c r="VQR123" s="119"/>
      <c r="VQS123" s="91"/>
      <c r="VQT123" s="119"/>
      <c r="VQU123" s="91"/>
      <c r="VQV123" s="119"/>
      <c r="VQW123" s="91"/>
      <c r="VQX123" s="119"/>
      <c r="VQY123" s="91"/>
      <c r="VQZ123" s="119"/>
      <c r="VRA123" s="91"/>
      <c r="VRB123" s="119"/>
      <c r="VRC123" s="91"/>
      <c r="VRD123" s="119"/>
      <c r="VRE123" s="91"/>
      <c r="VRF123" s="119"/>
      <c r="VRG123" s="91"/>
      <c r="VRH123" s="119"/>
      <c r="VRI123" s="91"/>
      <c r="VRJ123" s="119"/>
      <c r="VRK123" s="91"/>
      <c r="VRL123" s="119"/>
      <c r="VRM123" s="91"/>
      <c r="VRN123" s="119"/>
      <c r="VRO123" s="91"/>
      <c r="VRP123" s="119"/>
      <c r="VRQ123" s="91"/>
      <c r="VRR123" s="119"/>
      <c r="VRS123" s="91"/>
      <c r="VRT123" s="119"/>
      <c r="VRU123" s="91"/>
      <c r="VRV123" s="119"/>
      <c r="VRW123" s="91"/>
      <c r="VRX123" s="119"/>
      <c r="VRY123" s="91"/>
      <c r="VRZ123" s="119"/>
      <c r="VSA123" s="91"/>
      <c r="VSB123" s="119"/>
      <c r="VSC123" s="91"/>
      <c r="VSD123" s="119"/>
      <c r="VSE123" s="91"/>
      <c r="VSF123" s="119"/>
      <c r="VSG123" s="91"/>
      <c r="VSH123" s="119"/>
      <c r="VSI123" s="91"/>
      <c r="VSJ123" s="119"/>
      <c r="VSK123" s="91"/>
      <c r="VSL123" s="119"/>
      <c r="VSM123" s="91"/>
      <c r="VSN123" s="119"/>
      <c r="VSO123" s="91"/>
      <c r="VSP123" s="119"/>
      <c r="VSQ123" s="91"/>
      <c r="VSR123" s="119"/>
      <c r="VSS123" s="91"/>
      <c r="VST123" s="119"/>
      <c r="VSU123" s="91"/>
      <c r="VSV123" s="119"/>
      <c r="VSW123" s="91"/>
      <c r="VSX123" s="119"/>
      <c r="VSY123" s="91"/>
      <c r="VSZ123" s="119"/>
      <c r="VTA123" s="91"/>
      <c r="VTB123" s="119"/>
      <c r="VTC123" s="91"/>
      <c r="VTD123" s="119"/>
      <c r="VTE123" s="91"/>
      <c r="VTF123" s="119"/>
      <c r="VTG123" s="91"/>
      <c r="VTH123" s="119"/>
      <c r="VTI123" s="91"/>
      <c r="VTJ123" s="119"/>
      <c r="VTK123" s="91"/>
      <c r="VTL123" s="119"/>
      <c r="VTM123" s="91"/>
      <c r="VTN123" s="119"/>
      <c r="VTO123" s="91"/>
      <c r="VTP123" s="119"/>
      <c r="VTQ123" s="91"/>
      <c r="VTR123" s="119"/>
      <c r="VTS123" s="91"/>
      <c r="VTT123" s="119"/>
      <c r="VTU123" s="91"/>
      <c r="VTV123" s="119"/>
      <c r="VTW123" s="91"/>
      <c r="VTX123" s="119"/>
      <c r="VTY123" s="91"/>
      <c r="VTZ123" s="119"/>
      <c r="VUA123" s="91"/>
      <c r="VUB123" s="119"/>
      <c r="VUC123" s="91"/>
      <c r="VUD123" s="119"/>
      <c r="VUE123" s="91"/>
      <c r="VUF123" s="119"/>
      <c r="VUG123" s="91"/>
      <c r="VUH123" s="119"/>
      <c r="VUI123" s="91"/>
      <c r="VUJ123" s="119"/>
      <c r="VUK123" s="91"/>
      <c r="VUL123" s="119"/>
      <c r="VUM123" s="91"/>
      <c r="VUN123" s="119"/>
      <c r="VUO123" s="91"/>
      <c r="VUP123" s="119"/>
      <c r="VUQ123" s="91"/>
      <c r="VUR123" s="119"/>
      <c r="VUS123" s="91"/>
      <c r="VUT123" s="119"/>
      <c r="VUU123" s="91"/>
      <c r="VUV123" s="119"/>
      <c r="VUW123" s="91"/>
      <c r="VUX123" s="119"/>
      <c r="VUY123" s="91"/>
      <c r="VUZ123" s="119"/>
      <c r="VVA123" s="91"/>
      <c r="VVB123" s="119"/>
      <c r="VVC123" s="91"/>
      <c r="VVD123" s="119"/>
      <c r="VVE123" s="91"/>
      <c r="VVF123" s="119"/>
      <c r="VVG123" s="91"/>
      <c r="VVH123" s="119"/>
      <c r="VVI123" s="91"/>
      <c r="VVJ123" s="119"/>
      <c r="VVK123" s="91"/>
      <c r="VVL123" s="119"/>
      <c r="VVM123" s="91"/>
      <c r="VVN123" s="119"/>
      <c r="VVO123" s="91"/>
      <c r="VVP123" s="119"/>
      <c r="VVQ123" s="91"/>
      <c r="VVR123" s="119"/>
      <c r="VVS123" s="91"/>
      <c r="VVT123" s="119"/>
      <c r="VVU123" s="91"/>
      <c r="VVV123" s="119"/>
      <c r="VVW123" s="91"/>
      <c r="VVX123" s="119"/>
      <c r="VVY123" s="91"/>
      <c r="VVZ123" s="119"/>
      <c r="VWA123" s="91"/>
      <c r="VWB123" s="119"/>
      <c r="VWC123" s="91"/>
      <c r="VWD123" s="119"/>
      <c r="VWE123" s="91"/>
      <c r="VWF123" s="119"/>
      <c r="VWG123" s="91"/>
      <c r="VWH123" s="119"/>
      <c r="VWI123" s="91"/>
      <c r="VWJ123" s="119"/>
      <c r="VWK123" s="91"/>
      <c r="VWL123" s="119"/>
      <c r="VWM123" s="91"/>
      <c r="VWN123" s="119"/>
      <c r="VWO123" s="91"/>
      <c r="VWP123" s="119"/>
      <c r="VWQ123" s="91"/>
      <c r="VWR123" s="119"/>
      <c r="VWS123" s="91"/>
      <c r="VWT123" s="119"/>
      <c r="VWU123" s="91"/>
      <c r="VWV123" s="119"/>
      <c r="VWW123" s="91"/>
      <c r="VWX123" s="119"/>
      <c r="VWY123" s="91"/>
      <c r="VWZ123" s="119"/>
      <c r="VXA123" s="91"/>
      <c r="VXB123" s="119"/>
      <c r="VXC123" s="91"/>
      <c r="VXD123" s="119"/>
      <c r="VXE123" s="91"/>
      <c r="VXF123" s="119"/>
      <c r="VXG123" s="91"/>
      <c r="VXH123" s="119"/>
      <c r="VXI123" s="91"/>
      <c r="VXJ123" s="119"/>
      <c r="VXK123" s="91"/>
      <c r="VXL123" s="119"/>
      <c r="VXM123" s="91"/>
      <c r="VXN123" s="119"/>
      <c r="VXO123" s="91"/>
      <c r="VXP123" s="119"/>
      <c r="VXQ123" s="91"/>
      <c r="VXR123" s="119"/>
      <c r="VXS123" s="91"/>
      <c r="VXT123" s="119"/>
      <c r="VXU123" s="91"/>
      <c r="VXV123" s="119"/>
      <c r="VXW123" s="91"/>
      <c r="VXX123" s="119"/>
      <c r="VXY123" s="91"/>
      <c r="VXZ123" s="119"/>
      <c r="VYA123" s="91"/>
      <c r="VYB123" s="119"/>
      <c r="VYC123" s="91"/>
      <c r="VYD123" s="119"/>
      <c r="VYE123" s="91"/>
      <c r="VYF123" s="119"/>
      <c r="VYG123" s="91"/>
      <c r="VYH123" s="119"/>
      <c r="VYI123" s="91"/>
      <c r="VYJ123" s="119"/>
      <c r="VYK123" s="91"/>
      <c r="VYL123" s="119"/>
      <c r="VYM123" s="91"/>
      <c r="VYN123" s="119"/>
      <c r="VYO123" s="91"/>
      <c r="VYP123" s="119"/>
      <c r="VYQ123" s="91"/>
      <c r="VYR123" s="119"/>
      <c r="VYS123" s="91"/>
      <c r="VYT123" s="119"/>
      <c r="VYU123" s="91"/>
      <c r="VYV123" s="119"/>
      <c r="VYW123" s="91"/>
      <c r="VYX123" s="119"/>
      <c r="VYY123" s="91"/>
      <c r="VYZ123" s="119"/>
      <c r="VZA123" s="91"/>
      <c r="VZB123" s="119"/>
      <c r="VZC123" s="91"/>
      <c r="VZD123" s="119"/>
      <c r="VZE123" s="91"/>
      <c r="VZF123" s="119"/>
      <c r="VZG123" s="91"/>
      <c r="VZH123" s="119"/>
      <c r="VZI123" s="91"/>
      <c r="VZJ123" s="119"/>
      <c r="VZK123" s="91"/>
      <c r="VZL123" s="119"/>
      <c r="VZM123" s="91"/>
      <c r="VZN123" s="119"/>
      <c r="VZO123" s="91"/>
      <c r="VZP123" s="119"/>
      <c r="VZQ123" s="91"/>
      <c r="VZR123" s="119"/>
      <c r="VZS123" s="91"/>
      <c r="VZT123" s="119"/>
      <c r="VZU123" s="91"/>
      <c r="VZV123" s="119"/>
      <c r="VZW123" s="91"/>
      <c r="VZX123" s="119"/>
      <c r="VZY123" s="91"/>
      <c r="VZZ123" s="119"/>
      <c r="WAA123" s="91"/>
      <c r="WAB123" s="119"/>
      <c r="WAC123" s="91"/>
      <c r="WAD123" s="119"/>
      <c r="WAE123" s="91"/>
      <c r="WAF123" s="119"/>
      <c r="WAG123" s="91"/>
      <c r="WAH123" s="119"/>
      <c r="WAI123" s="91"/>
      <c r="WAJ123" s="119"/>
      <c r="WAK123" s="91"/>
      <c r="WAL123" s="119"/>
      <c r="WAM123" s="91"/>
      <c r="WAN123" s="119"/>
      <c r="WAO123" s="91"/>
      <c r="WAP123" s="119"/>
      <c r="WAQ123" s="91"/>
      <c r="WAR123" s="119"/>
      <c r="WAS123" s="91"/>
      <c r="WAT123" s="119"/>
      <c r="WAU123" s="91"/>
      <c r="WAV123" s="119"/>
      <c r="WAW123" s="91"/>
      <c r="WAX123" s="119"/>
      <c r="WAY123" s="91"/>
      <c r="WAZ123" s="119"/>
      <c r="WBA123" s="91"/>
      <c r="WBB123" s="119"/>
      <c r="WBC123" s="91"/>
      <c r="WBD123" s="119"/>
      <c r="WBE123" s="91"/>
      <c r="WBF123" s="119"/>
      <c r="WBG123" s="91"/>
      <c r="WBH123" s="119"/>
      <c r="WBI123" s="91"/>
      <c r="WBJ123" s="119"/>
      <c r="WBK123" s="91"/>
      <c r="WBL123" s="119"/>
      <c r="WBM123" s="91"/>
      <c r="WBN123" s="119"/>
      <c r="WBO123" s="91"/>
      <c r="WBP123" s="119"/>
      <c r="WBQ123" s="91"/>
      <c r="WBR123" s="119"/>
      <c r="WBS123" s="91"/>
      <c r="WBT123" s="119"/>
      <c r="WBU123" s="91"/>
      <c r="WBV123" s="119"/>
      <c r="WBW123" s="91"/>
      <c r="WBX123" s="119"/>
      <c r="WBY123" s="91"/>
      <c r="WBZ123" s="119"/>
      <c r="WCA123" s="91"/>
      <c r="WCB123" s="119"/>
      <c r="WCC123" s="91"/>
      <c r="WCD123" s="119"/>
      <c r="WCE123" s="91"/>
      <c r="WCF123" s="119"/>
      <c r="WCG123" s="91"/>
      <c r="WCH123" s="119"/>
      <c r="WCI123" s="91"/>
      <c r="WCJ123" s="119"/>
      <c r="WCK123" s="91"/>
      <c r="WCL123" s="119"/>
      <c r="WCM123" s="91"/>
      <c r="WCN123" s="119"/>
      <c r="WCO123" s="91"/>
      <c r="WCP123" s="119"/>
      <c r="WCQ123" s="91"/>
      <c r="WCR123" s="119"/>
      <c r="WCS123" s="91"/>
      <c r="WCT123" s="119"/>
      <c r="WCU123" s="91"/>
      <c r="WCV123" s="119"/>
      <c r="WCW123" s="91"/>
      <c r="WCX123" s="119"/>
      <c r="WCY123" s="91"/>
      <c r="WCZ123" s="119"/>
      <c r="WDA123" s="91"/>
      <c r="WDB123" s="119"/>
      <c r="WDC123" s="91"/>
      <c r="WDD123" s="119"/>
      <c r="WDE123" s="91"/>
      <c r="WDF123" s="119"/>
      <c r="WDG123" s="91"/>
      <c r="WDH123" s="119"/>
      <c r="WDI123" s="91"/>
      <c r="WDJ123" s="119"/>
      <c r="WDK123" s="91"/>
      <c r="WDL123" s="119"/>
      <c r="WDM123" s="91"/>
      <c r="WDN123" s="119"/>
      <c r="WDO123" s="91"/>
      <c r="WDP123" s="119"/>
      <c r="WDQ123" s="91"/>
      <c r="WDR123" s="119"/>
      <c r="WDS123" s="91"/>
      <c r="WDT123" s="119"/>
      <c r="WDU123" s="91"/>
      <c r="WDV123" s="119"/>
      <c r="WDW123" s="91"/>
      <c r="WDX123" s="119"/>
      <c r="WDY123" s="91"/>
      <c r="WDZ123" s="119"/>
      <c r="WEA123" s="91"/>
      <c r="WEB123" s="119"/>
      <c r="WEC123" s="91"/>
      <c r="WED123" s="119"/>
      <c r="WEE123" s="91"/>
      <c r="WEF123" s="119"/>
      <c r="WEG123" s="91"/>
      <c r="WEH123" s="119"/>
      <c r="WEI123" s="91"/>
      <c r="WEJ123" s="119"/>
      <c r="WEK123" s="91"/>
      <c r="WEL123" s="119"/>
      <c r="WEM123" s="91"/>
      <c r="WEN123" s="119"/>
      <c r="WEO123" s="91"/>
      <c r="WEP123" s="119"/>
      <c r="WEQ123" s="91"/>
      <c r="WER123" s="119"/>
      <c r="WES123" s="91"/>
      <c r="WET123" s="119"/>
      <c r="WEU123" s="91"/>
      <c r="WEV123" s="119"/>
      <c r="WEW123" s="91"/>
      <c r="WEX123" s="119"/>
      <c r="WEY123" s="91"/>
      <c r="WEZ123" s="119"/>
      <c r="WFA123" s="91"/>
      <c r="WFB123" s="119"/>
      <c r="WFC123" s="91"/>
      <c r="WFD123" s="119"/>
      <c r="WFE123" s="91"/>
      <c r="WFF123" s="119"/>
      <c r="WFG123" s="91"/>
      <c r="WFH123" s="119"/>
      <c r="WFI123" s="91"/>
      <c r="WFJ123" s="119"/>
      <c r="WFK123" s="91"/>
      <c r="WFL123" s="119"/>
      <c r="WFM123" s="91"/>
      <c r="WFN123" s="119"/>
      <c r="WFO123" s="91"/>
      <c r="WFP123" s="119"/>
      <c r="WFQ123" s="91"/>
      <c r="WFR123" s="119"/>
      <c r="WFS123" s="91"/>
      <c r="WFT123" s="119"/>
      <c r="WFU123" s="91"/>
      <c r="WFV123" s="119"/>
      <c r="WFW123" s="91"/>
      <c r="WFX123" s="119"/>
      <c r="WFY123" s="91"/>
      <c r="WFZ123" s="119"/>
      <c r="WGA123" s="91"/>
      <c r="WGB123" s="119"/>
      <c r="WGC123" s="91"/>
      <c r="WGD123" s="119"/>
      <c r="WGE123" s="91"/>
      <c r="WGF123" s="119"/>
      <c r="WGG123" s="91"/>
      <c r="WGH123" s="119"/>
      <c r="WGI123" s="91"/>
      <c r="WGJ123" s="119"/>
      <c r="WGK123" s="91"/>
      <c r="WGL123" s="119"/>
      <c r="WGM123" s="91"/>
      <c r="WGN123" s="119"/>
      <c r="WGO123" s="91"/>
      <c r="WGP123" s="119"/>
      <c r="WGQ123" s="91"/>
      <c r="WGR123" s="119"/>
      <c r="WGS123" s="91"/>
      <c r="WGT123" s="119"/>
      <c r="WGU123" s="91"/>
      <c r="WGV123" s="119"/>
      <c r="WGW123" s="91"/>
      <c r="WGX123" s="119"/>
      <c r="WGY123" s="91"/>
      <c r="WGZ123" s="119"/>
      <c r="WHA123" s="91"/>
      <c r="WHB123" s="119"/>
      <c r="WHC123" s="91"/>
      <c r="WHD123" s="119"/>
      <c r="WHE123" s="91"/>
      <c r="WHF123" s="119"/>
      <c r="WHG123" s="91"/>
      <c r="WHH123" s="119"/>
      <c r="WHI123" s="91"/>
      <c r="WHJ123" s="119"/>
      <c r="WHK123" s="91"/>
      <c r="WHL123" s="119"/>
      <c r="WHM123" s="91"/>
      <c r="WHN123" s="119"/>
      <c r="WHO123" s="91"/>
      <c r="WHP123" s="119"/>
      <c r="WHQ123" s="91"/>
      <c r="WHR123" s="119"/>
      <c r="WHS123" s="91"/>
      <c r="WHT123" s="119"/>
      <c r="WHU123" s="91"/>
      <c r="WHV123" s="119"/>
      <c r="WHW123" s="91"/>
      <c r="WHX123" s="119"/>
      <c r="WHY123" s="91"/>
      <c r="WHZ123" s="119"/>
      <c r="WIA123" s="91"/>
      <c r="WIB123" s="119"/>
      <c r="WIC123" s="91"/>
      <c r="WID123" s="119"/>
      <c r="WIE123" s="91"/>
      <c r="WIF123" s="119"/>
      <c r="WIG123" s="91"/>
      <c r="WIH123" s="119"/>
      <c r="WII123" s="91"/>
      <c r="WIJ123" s="119"/>
      <c r="WIK123" s="91"/>
      <c r="WIL123" s="119"/>
      <c r="WIM123" s="91"/>
      <c r="WIN123" s="119"/>
      <c r="WIO123" s="91"/>
      <c r="WIP123" s="119"/>
      <c r="WIQ123" s="91"/>
      <c r="WIR123" s="119"/>
      <c r="WIS123" s="91"/>
      <c r="WIT123" s="119"/>
      <c r="WIU123" s="91"/>
      <c r="WIV123" s="119"/>
      <c r="WIW123" s="91"/>
      <c r="WIX123" s="119"/>
      <c r="WIY123" s="91"/>
      <c r="WIZ123" s="119"/>
      <c r="WJA123" s="91"/>
      <c r="WJB123" s="119"/>
      <c r="WJC123" s="91"/>
      <c r="WJD123" s="119"/>
      <c r="WJE123" s="91"/>
      <c r="WJF123" s="119"/>
      <c r="WJG123" s="91"/>
      <c r="WJH123" s="119"/>
      <c r="WJI123" s="91"/>
      <c r="WJJ123" s="119"/>
      <c r="WJK123" s="91"/>
      <c r="WJL123" s="119"/>
      <c r="WJM123" s="91"/>
      <c r="WJN123" s="119"/>
      <c r="WJO123" s="91"/>
      <c r="WJP123" s="119"/>
      <c r="WJQ123" s="91"/>
      <c r="WJR123" s="119"/>
      <c r="WJS123" s="91"/>
      <c r="WJT123" s="119"/>
      <c r="WJU123" s="91"/>
      <c r="WJV123" s="119"/>
      <c r="WJW123" s="91"/>
      <c r="WJX123" s="119"/>
      <c r="WJY123" s="91"/>
      <c r="WJZ123" s="119"/>
      <c r="WKA123" s="91"/>
      <c r="WKB123" s="119"/>
      <c r="WKC123" s="91"/>
      <c r="WKD123" s="119"/>
      <c r="WKE123" s="91"/>
      <c r="WKF123" s="119"/>
      <c r="WKG123" s="91"/>
      <c r="WKH123" s="119"/>
      <c r="WKI123" s="91"/>
      <c r="WKJ123" s="119"/>
      <c r="WKK123" s="91"/>
      <c r="WKL123" s="119"/>
      <c r="WKM123" s="91"/>
      <c r="WKN123" s="119"/>
      <c r="WKO123" s="91"/>
      <c r="WKP123" s="119"/>
      <c r="WKQ123" s="91"/>
      <c r="WKR123" s="119"/>
      <c r="WKS123" s="91"/>
      <c r="WKT123" s="119"/>
      <c r="WKU123" s="91"/>
      <c r="WKV123" s="119"/>
      <c r="WKW123" s="91"/>
      <c r="WKX123" s="119"/>
      <c r="WKY123" s="91"/>
      <c r="WKZ123" s="119"/>
      <c r="WLA123" s="91"/>
      <c r="WLB123" s="119"/>
      <c r="WLC123" s="91"/>
      <c r="WLD123" s="119"/>
      <c r="WLE123" s="91"/>
      <c r="WLF123" s="119"/>
      <c r="WLG123" s="91"/>
      <c r="WLH123" s="119"/>
      <c r="WLI123" s="91"/>
      <c r="WLJ123" s="119"/>
      <c r="WLK123" s="91"/>
      <c r="WLL123" s="119"/>
      <c r="WLM123" s="91"/>
      <c r="WLN123" s="119"/>
      <c r="WLO123" s="91"/>
      <c r="WLP123" s="119"/>
      <c r="WLQ123" s="91"/>
      <c r="WLR123" s="119"/>
      <c r="WLS123" s="91"/>
      <c r="WLT123" s="119"/>
      <c r="WLU123" s="91"/>
      <c r="WLV123" s="119"/>
      <c r="WLW123" s="91"/>
      <c r="WLX123" s="119"/>
      <c r="WLY123" s="91"/>
      <c r="WLZ123" s="119"/>
      <c r="WMA123" s="91"/>
      <c r="WMB123" s="119"/>
      <c r="WMC123" s="91"/>
      <c r="WMD123" s="119"/>
      <c r="WME123" s="91"/>
      <c r="WMF123" s="119"/>
      <c r="WMG123" s="91"/>
      <c r="WMH123" s="119"/>
      <c r="WMI123" s="91"/>
      <c r="WMJ123" s="119"/>
      <c r="WMK123" s="91"/>
      <c r="WML123" s="119"/>
      <c r="WMM123" s="91"/>
      <c r="WMN123" s="119"/>
      <c r="WMO123" s="91"/>
      <c r="WMP123" s="119"/>
      <c r="WMQ123" s="91"/>
      <c r="WMR123" s="119"/>
      <c r="WMS123" s="91"/>
      <c r="WMT123" s="119"/>
      <c r="WMU123" s="91"/>
      <c r="WMV123" s="119"/>
      <c r="WMW123" s="91"/>
      <c r="WMX123" s="119"/>
      <c r="WMY123" s="91"/>
      <c r="WMZ123" s="119"/>
      <c r="WNA123" s="91"/>
      <c r="WNB123" s="119"/>
      <c r="WNC123" s="91"/>
      <c r="WND123" s="119"/>
      <c r="WNE123" s="91"/>
      <c r="WNF123" s="119"/>
      <c r="WNG123" s="91"/>
      <c r="WNH123" s="119"/>
      <c r="WNI123" s="91"/>
      <c r="WNJ123" s="119"/>
      <c r="WNK123" s="91"/>
      <c r="WNL123" s="119"/>
      <c r="WNM123" s="91"/>
      <c r="WNN123" s="119"/>
      <c r="WNO123" s="91"/>
      <c r="WNP123" s="119"/>
      <c r="WNQ123" s="91"/>
      <c r="WNR123" s="119"/>
      <c r="WNS123" s="91"/>
      <c r="WNT123" s="119"/>
      <c r="WNU123" s="91"/>
      <c r="WNV123" s="119"/>
      <c r="WNW123" s="91"/>
      <c r="WNX123" s="119"/>
      <c r="WNY123" s="91"/>
      <c r="WNZ123" s="119"/>
      <c r="WOA123" s="91"/>
      <c r="WOB123" s="119"/>
      <c r="WOC123" s="91"/>
      <c r="WOD123" s="119"/>
      <c r="WOE123" s="91"/>
      <c r="WOF123" s="119"/>
      <c r="WOG123" s="91"/>
      <c r="WOH123" s="119"/>
      <c r="WOI123" s="91"/>
      <c r="WOJ123" s="119"/>
      <c r="WOK123" s="91"/>
      <c r="WOL123" s="119"/>
      <c r="WOM123" s="91"/>
      <c r="WON123" s="119"/>
      <c r="WOO123" s="91"/>
      <c r="WOP123" s="119"/>
      <c r="WOQ123" s="91"/>
      <c r="WOR123" s="119"/>
      <c r="WOS123" s="91"/>
      <c r="WOT123" s="119"/>
      <c r="WOU123" s="91"/>
      <c r="WOV123" s="119"/>
      <c r="WOW123" s="91"/>
      <c r="WOX123" s="119"/>
      <c r="WOY123" s="91"/>
      <c r="WOZ123" s="119"/>
      <c r="WPA123" s="91"/>
      <c r="WPB123" s="119"/>
      <c r="WPC123" s="91"/>
      <c r="WPD123" s="119"/>
      <c r="WPE123" s="91"/>
      <c r="WPF123" s="119"/>
      <c r="WPG123" s="91"/>
      <c r="WPH123" s="119"/>
      <c r="WPI123" s="91"/>
      <c r="WPJ123" s="119"/>
      <c r="WPK123" s="91"/>
      <c r="WPL123" s="119"/>
      <c r="WPM123" s="91"/>
      <c r="WPN123" s="119"/>
      <c r="WPO123" s="91"/>
      <c r="WPP123" s="119"/>
      <c r="WPQ123" s="91"/>
      <c r="WPR123" s="119"/>
      <c r="WPS123" s="91"/>
      <c r="WPT123" s="119"/>
      <c r="WPU123" s="91"/>
      <c r="WPV123" s="119"/>
      <c r="WPW123" s="91"/>
      <c r="WPX123" s="119"/>
      <c r="WPY123" s="91"/>
      <c r="WPZ123" s="119"/>
      <c r="WQA123" s="91"/>
      <c r="WQB123" s="119"/>
      <c r="WQC123" s="91"/>
      <c r="WQD123" s="119"/>
      <c r="WQE123" s="91"/>
      <c r="WQF123" s="119"/>
      <c r="WQG123" s="91"/>
      <c r="WQH123" s="119"/>
      <c r="WQI123" s="91"/>
      <c r="WQJ123" s="119"/>
      <c r="WQK123" s="91"/>
      <c r="WQL123" s="119"/>
      <c r="WQM123" s="91"/>
      <c r="WQN123" s="119"/>
      <c r="WQO123" s="91"/>
      <c r="WQP123" s="119"/>
      <c r="WQQ123" s="91"/>
      <c r="WQR123" s="119"/>
      <c r="WQS123" s="91"/>
      <c r="WQT123" s="119"/>
      <c r="WQU123" s="91"/>
      <c r="WQV123" s="119"/>
      <c r="WQW123" s="91"/>
      <c r="WQX123" s="119"/>
      <c r="WQY123" s="91"/>
      <c r="WQZ123" s="119"/>
      <c r="WRA123" s="91"/>
      <c r="WRB123" s="119"/>
      <c r="WRC123" s="91"/>
      <c r="WRD123" s="119"/>
      <c r="WRE123" s="91"/>
      <c r="WRF123" s="119"/>
      <c r="WRG123" s="91"/>
      <c r="WRH123" s="119"/>
      <c r="WRI123" s="91"/>
      <c r="WRJ123" s="119"/>
      <c r="WRK123" s="91"/>
      <c r="WRL123" s="119"/>
      <c r="WRM123" s="91"/>
      <c r="WRN123" s="119"/>
      <c r="WRO123" s="91"/>
      <c r="WRP123" s="119"/>
      <c r="WRQ123" s="91"/>
      <c r="WRR123" s="119"/>
      <c r="WRS123" s="91"/>
      <c r="WRT123" s="119"/>
      <c r="WRU123" s="91"/>
      <c r="WRV123" s="119"/>
      <c r="WRW123" s="91"/>
      <c r="WRX123" s="119"/>
      <c r="WRY123" s="91"/>
      <c r="WRZ123" s="119"/>
      <c r="WSA123" s="91"/>
      <c r="WSB123" s="119"/>
      <c r="WSC123" s="91"/>
      <c r="WSD123" s="119"/>
      <c r="WSE123" s="91"/>
      <c r="WSF123" s="119"/>
      <c r="WSG123" s="91"/>
      <c r="WSH123" s="119"/>
      <c r="WSI123" s="91"/>
      <c r="WSJ123" s="119"/>
      <c r="WSK123" s="91"/>
      <c r="WSL123" s="119"/>
      <c r="WSM123" s="91"/>
      <c r="WSN123" s="119"/>
      <c r="WSO123" s="91"/>
      <c r="WSP123" s="119"/>
      <c r="WSQ123" s="91"/>
      <c r="WSR123" s="119"/>
      <c r="WSS123" s="91"/>
      <c r="WST123" s="119"/>
      <c r="WSU123" s="91"/>
      <c r="WSV123" s="119"/>
      <c r="WSW123" s="91"/>
      <c r="WSX123" s="119"/>
      <c r="WSY123" s="91"/>
      <c r="WSZ123" s="119"/>
      <c r="WTA123" s="91"/>
      <c r="WTB123" s="119"/>
      <c r="WTC123" s="91"/>
      <c r="WTD123" s="119"/>
      <c r="WTE123" s="91"/>
      <c r="WTF123" s="119"/>
      <c r="WTG123" s="91"/>
      <c r="WTH123" s="119"/>
      <c r="WTI123" s="91"/>
      <c r="WTJ123" s="119"/>
      <c r="WTK123" s="91"/>
      <c r="WTL123" s="119"/>
      <c r="WTM123" s="91"/>
      <c r="WTN123" s="119"/>
      <c r="WTO123" s="91"/>
      <c r="WTP123" s="119"/>
      <c r="WTQ123" s="91"/>
      <c r="WTR123" s="119"/>
      <c r="WTS123" s="91"/>
      <c r="WTT123" s="119"/>
      <c r="WTU123" s="91"/>
      <c r="WTV123" s="119"/>
      <c r="WTW123" s="91"/>
      <c r="WTX123" s="119"/>
      <c r="WTY123" s="91"/>
      <c r="WTZ123" s="119"/>
      <c r="WUA123" s="91"/>
      <c r="WUB123" s="119"/>
      <c r="WUC123" s="91"/>
      <c r="WUD123" s="119"/>
      <c r="WUE123" s="91"/>
      <c r="WUF123" s="119"/>
      <c r="WUG123" s="91"/>
      <c r="WUH123" s="119"/>
      <c r="WUI123" s="91"/>
      <c r="WUJ123" s="119"/>
      <c r="WUK123" s="91"/>
      <c r="WUL123" s="119"/>
      <c r="WUM123" s="91"/>
      <c r="WUN123" s="119"/>
      <c r="WUO123" s="91"/>
      <c r="WUP123" s="119"/>
      <c r="WUQ123" s="91"/>
      <c r="WUR123" s="119"/>
      <c r="WUS123" s="91"/>
      <c r="WUT123" s="119"/>
      <c r="WUU123" s="91"/>
      <c r="WUV123" s="119"/>
      <c r="WUW123" s="91"/>
      <c r="WUX123" s="119"/>
      <c r="WUY123" s="91"/>
      <c r="WUZ123" s="119"/>
      <c r="WVA123" s="91"/>
      <c r="WVB123" s="119"/>
      <c r="WVC123" s="91"/>
      <c r="WVD123" s="119"/>
      <c r="WVE123" s="91"/>
      <c r="WVF123" s="119"/>
      <c r="WVG123" s="91"/>
      <c r="WVH123" s="119"/>
      <c r="WVI123" s="91"/>
      <c r="WVJ123" s="119"/>
      <c r="WVK123" s="91"/>
      <c r="WVL123" s="119"/>
      <c r="WVM123" s="91"/>
      <c r="WVN123" s="119"/>
      <c r="WVO123" s="91"/>
      <c r="WVP123" s="119"/>
      <c r="WVQ123" s="91"/>
      <c r="WVR123" s="119"/>
      <c r="WVS123" s="91"/>
      <c r="WVT123" s="119"/>
      <c r="WVU123" s="91"/>
      <c r="WVV123" s="119"/>
      <c r="WVW123" s="91"/>
      <c r="WVX123" s="119"/>
      <c r="WVY123" s="91"/>
      <c r="WVZ123" s="119"/>
      <c r="WWA123" s="91"/>
      <c r="WWB123" s="119"/>
      <c r="WWC123" s="91"/>
      <c r="WWD123" s="119"/>
      <c r="WWE123" s="91"/>
      <c r="WWF123" s="119"/>
      <c r="WWG123" s="91"/>
      <c r="WWH123" s="119"/>
      <c r="WWI123" s="91"/>
      <c r="WWJ123" s="119"/>
      <c r="WWK123" s="91"/>
      <c r="WWL123" s="119"/>
      <c r="WWM123" s="91"/>
      <c r="WWN123" s="119"/>
      <c r="WWO123" s="91"/>
      <c r="WWP123" s="119"/>
      <c r="WWQ123" s="91"/>
      <c r="WWR123" s="119"/>
      <c r="WWS123" s="91"/>
      <c r="WWT123" s="119"/>
      <c r="WWU123" s="91"/>
      <c r="WWV123" s="119"/>
      <c r="WWW123" s="91"/>
      <c r="WWX123" s="119"/>
      <c r="WWY123" s="91"/>
      <c r="WWZ123" s="119"/>
      <c r="WXA123" s="91"/>
      <c r="WXB123" s="119"/>
      <c r="WXC123" s="91"/>
      <c r="WXD123" s="119"/>
      <c r="WXE123" s="91"/>
      <c r="WXF123" s="119"/>
      <c r="WXG123" s="91"/>
      <c r="WXH123" s="119"/>
      <c r="WXI123" s="91"/>
      <c r="WXJ123" s="119"/>
      <c r="WXK123" s="91"/>
      <c r="WXL123" s="119"/>
      <c r="WXM123" s="91"/>
      <c r="WXN123" s="119"/>
      <c r="WXO123" s="91"/>
      <c r="WXP123" s="119"/>
      <c r="WXQ123" s="91"/>
      <c r="WXR123" s="119"/>
      <c r="WXS123" s="91"/>
      <c r="WXT123" s="119"/>
      <c r="WXU123" s="91"/>
      <c r="WXV123" s="119"/>
      <c r="WXW123" s="91"/>
      <c r="WXX123" s="119"/>
      <c r="WXY123" s="91"/>
      <c r="WXZ123" s="119"/>
      <c r="WYA123" s="91"/>
      <c r="WYB123" s="119"/>
      <c r="WYC123" s="91"/>
      <c r="WYD123" s="119"/>
      <c r="WYE123" s="91"/>
      <c r="WYF123" s="119"/>
      <c r="WYG123" s="91"/>
      <c r="WYH123" s="119"/>
      <c r="WYI123" s="91"/>
      <c r="WYJ123" s="119"/>
      <c r="WYK123" s="91"/>
      <c r="WYL123" s="119"/>
      <c r="WYM123" s="91"/>
      <c r="WYN123" s="119"/>
      <c r="WYO123" s="91"/>
      <c r="WYP123" s="119"/>
      <c r="WYQ123" s="91"/>
      <c r="WYR123" s="119"/>
      <c r="WYS123" s="91"/>
      <c r="WYT123" s="119"/>
      <c r="WYU123" s="91"/>
      <c r="WYV123" s="119"/>
      <c r="WYW123" s="91"/>
      <c r="WYX123" s="119"/>
      <c r="WYY123" s="91"/>
      <c r="WYZ123" s="119"/>
      <c r="WZA123" s="91"/>
      <c r="WZB123" s="119"/>
      <c r="WZC123" s="91"/>
      <c r="WZD123" s="119"/>
      <c r="WZE123" s="91"/>
      <c r="WZF123" s="119"/>
      <c r="WZG123" s="91"/>
      <c r="WZH123" s="119"/>
      <c r="WZI123" s="91"/>
      <c r="WZJ123" s="119"/>
      <c r="WZK123" s="91"/>
      <c r="WZL123" s="119"/>
      <c r="WZM123" s="91"/>
      <c r="WZN123" s="119"/>
      <c r="WZO123" s="91"/>
      <c r="WZP123" s="119"/>
      <c r="WZQ123" s="91"/>
      <c r="WZR123" s="119"/>
      <c r="WZS123" s="91"/>
      <c r="WZT123" s="119"/>
      <c r="WZU123" s="91"/>
      <c r="WZV123" s="119"/>
      <c r="WZW123" s="91"/>
      <c r="WZX123" s="119"/>
      <c r="WZY123" s="91"/>
      <c r="WZZ123" s="119"/>
      <c r="XAA123" s="91"/>
      <c r="XAB123" s="119"/>
      <c r="XAC123" s="91"/>
      <c r="XAD123" s="119"/>
      <c r="XAE123" s="91"/>
      <c r="XAF123" s="119"/>
      <c r="XAG123" s="91"/>
      <c r="XAH123" s="119"/>
      <c r="XAI123" s="91"/>
      <c r="XAJ123" s="119"/>
      <c r="XAK123" s="91"/>
      <c r="XAL123" s="119"/>
      <c r="XAM123" s="91"/>
      <c r="XAN123" s="119"/>
      <c r="XAO123" s="91"/>
      <c r="XAP123" s="119"/>
      <c r="XAQ123" s="91"/>
      <c r="XAR123" s="119"/>
      <c r="XAS123" s="91"/>
      <c r="XAT123" s="119"/>
      <c r="XAU123" s="91"/>
      <c r="XAV123" s="119"/>
      <c r="XAW123" s="91"/>
      <c r="XAX123" s="119"/>
      <c r="XAY123" s="91"/>
      <c r="XAZ123" s="119"/>
      <c r="XBA123" s="91"/>
      <c r="XBB123" s="119"/>
      <c r="XBC123" s="91"/>
      <c r="XBD123" s="119"/>
      <c r="XBE123" s="91"/>
      <c r="XBF123" s="119"/>
      <c r="XBG123" s="91"/>
      <c r="XBH123" s="119"/>
      <c r="XBI123" s="91"/>
      <c r="XBJ123" s="119"/>
      <c r="XBK123" s="91"/>
      <c r="XBL123" s="119"/>
      <c r="XBM123" s="91"/>
      <c r="XBN123" s="119"/>
      <c r="XBO123" s="91"/>
      <c r="XBP123" s="119"/>
      <c r="XBQ123" s="91"/>
      <c r="XBR123" s="119"/>
      <c r="XBS123" s="91"/>
      <c r="XBT123" s="119"/>
      <c r="XBU123" s="91"/>
      <c r="XBV123" s="119"/>
      <c r="XBW123" s="91"/>
      <c r="XBX123" s="119"/>
      <c r="XBY123" s="91"/>
      <c r="XBZ123" s="119"/>
      <c r="XCA123" s="91"/>
      <c r="XCB123" s="119"/>
      <c r="XCC123" s="91"/>
      <c r="XCD123" s="119"/>
      <c r="XCE123" s="91"/>
      <c r="XCF123" s="119"/>
      <c r="XCG123" s="91"/>
      <c r="XCH123" s="119"/>
      <c r="XCI123" s="91"/>
      <c r="XCJ123" s="119"/>
      <c r="XCK123" s="91"/>
      <c r="XCL123" s="119"/>
      <c r="XCM123" s="91"/>
      <c r="XCN123" s="119"/>
      <c r="XCO123" s="91"/>
      <c r="XCP123" s="119"/>
      <c r="XCQ123" s="91"/>
      <c r="XCR123" s="119"/>
      <c r="XCS123" s="91"/>
      <c r="XCT123" s="119"/>
      <c r="XCU123" s="91"/>
      <c r="XCV123" s="119"/>
      <c r="XCW123" s="91"/>
      <c r="XCX123" s="119"/>
      <c r="XCY123" s="91"/>
      <c r="XCZ123" s="119"/>
      <c r="XDA123" s="91"/>
      <c r="XDB123" s="119"/>
      <c r="XDC123" s="91"/>
      <c r="XDD123" s="119"/>
      <c r="XDE123" s="91"/>
      <c r="XDF123" s="119"/>
      <c r="XDG123" s="91"/>
    </row>
    <row r="124" spans="2:16335" x14ac:dyDescent="0.35">
      <c r="B124">
        <v>106527</v>
      </c>
      <c r="C124" s="91" t="s">
        <v>150</v>
      </c>
      <c r="D124" s="185">
        <v>500</v>
      </c>
      <c r="E124" s="91"/>
      <c r="F124" s="119"/>
      <c r="G124" s="91"/>
      <c r="H124" s="119"/>
      <c r="I124" s="91"/>
      <c r="J124" s="119"/>
      <c r="K124" s="91"/>
      <c r="L124" s="119"/>
      <c r="M124" s="91"/>
      <c r="N124" s="119"/>
      <c r="O124" s="91"/>
      <c r="P124" s="119"/>
      <c r="Q124" s="91"/>
      <c r="R124" s="119"/>
      <c r="S124" s="91"/>
      <c r="T124" s="119"/>
      <c r="U124" s="91"/>
      <c r="V124" s="119"/>
      <c r="W124" s="91"/>
      <c r="X124" s="119"/>
      <c r="Y124" s="91"/>
      <c r="Z124" s="119"/>
      <c r="AA124" s="91"/>
      <c r="AB124" s="119"/>
      <c r="AC124" s="91"/>
      <c r="AD124" s="119"/>
      <c r="AE124" s="91"/>
      <c r="AF124" s="119"/>
      <c r="AG124" s="91"/>
      <c r="AH124" s="119"/>
      <c r="AI124" s="91"/>
      <c r="AJ124" s="119"/>
      <c r="AK124" s="91"/>
      <c r="AL124" s="119"/>
      <c r="AM124" s="91"/>
      <c r="AN124" s="119"/>
      <c r="AO124" s="91"/>
      <c r="AP124" s="119"/>
      <c r="AQ124" s="91"/>
      <c r="AR124" s="119"/>
      <c r="AS124" s="91"/>
      <c r="AT124" s="119"/>
      <c r="AU124" s="91"/>
      <c r="AV124" s="119"/>
      <c r="AW124" s="91"/>
      <c r="AX124" s="119"/>
      <c r="AY124" s="91"/>
      <c r="AZ124" s="119"/>
      <c r="BA124" s="91"/>
      <c r="BB124" s="119"/>
      <c r="BC124" s="91"/>
      <c r="BD124" s="119"/>
      <c r="BE124" s="91"/>
      <c r="BF124" s="119"/>
      <c r="BG124" s="91"/>
      <c r="BH124" s="119"/>
      <c r="BI124" s="91"/>
      <c r="BJ124" s="119"/>
      <c r="BK124" s="91"/>
      <c r="BL124" s="119"/>
      <c r="BM124" s="91"/>
      <c r="BN124" s="119"/>
      <c r="BO124" s="91"/>
      <c r="BP124" s="119"/>
      <c r="BQ124" s="91"/>
      <c r="BR124" s="119"/>
      <c r="BS124" s="91"/>
      <c r="BT124" s="119"/>
      <c r="BU124" s="91"/>
      <c r="BV124" s="119"/>
      <c r="BW124" s="91"/>
      <c r="BX124" s="119"/>
      <c r="BY124" s="91"/>
      <c r="BZ124" s="119"/>
      <c r="CA124" s="91"/>
      <c r="CB124" s="119"/>
      <c r="CC124" s="91"/>
      <c r="CD124" s="119"/>
      <c r="CE124" s="91"/>
      <c r="CF124" s="119"/>
      <c r="CG124" s="91"/>
      <c r="CH124" s="119"/>
      <c r="CI124" s="91"/>
      <c r="CJ124" s="119"/>
      <c r="CK124" s="91"/>
      <c r="CL124" s="119"/>
      <c r="CM124" s="91"/>
      <c r="CN124" s="119"/>
      <c r="CO124" s="91"/>
      <c r="CP124" s="119"/>
      <c r="CQ124" s="91"/>
      <c r="CR124" s="119"/>
      <c r="CS124" s="91"/>
      <c r="CT124" s="119"/>
      <c r="CU124" s="91"/>
      <c r="CV124" s="119"/>
      <c r="CW124" s="91"/>
      <c r="CX124" s="119"/>
      <c r="CY124" s="91"/>
      <c r="CZ124" s="119"/>
      <c r="DA124" s="91"/>
      <c r="DB124" s="119"/>
      <c r="DC124" s="91"/>
      <c r="DD124" s="119"/>
      <c r="DE124" s="91"/>
      <c r="DF124" s="119"/>
      <c r="DG124" s="91"/>
      <c r="DH124" s="119"/>
      <c r="DI124" s="91"/>
      <c r="DJ124" s="119"/>
      <c r="DK124" s="91"/>
      <c r="DL124" s="119"/>
      <c r="DM124" s="91"/>
      <c r="DN124" s="119"/>
      <c r="DO124" s="91"/>
      <c r="DP124" s="119"/>
      <c r="DQ124" s="91"/>
      <c r="DR124" s="119"/>
      <c r="DS124" s="91"/>
      <c r="DT124" s="119"/>
      <c r="DU124" s="91"/>
      <c r="DV124" s="119"/>
      <c r="DW124" s="91"/>
      <c r="DX124" s="119"/>
      <c r="DY124" s="91"/>
      <c r="DZ124" s="119"/>
      <c r="EA124" s="91"/>
      <c r="EB124" s="119"/>
      <c r="EC124" s="91"/>
      <c r="ED124" s="119"/>
      <c r="EE124" s="91"/>
      <c r="EF124" s="119"/>
      <c r="EG124" s="91"/>
      <c r="EH124" s="119"/>
      <c r="EI124" s="91"/>
      <c r="EJ124" s="119"/>
      <c r="EK124" s="91"/>
      <c r="EL124" s="119"/>
      <c r="EM124" s="91"/>
      <c r="EN124" s="119"/>
      <c r="EO124" s="91"/>
      <c r="EP124" s="119"/>
      <c r="EQ124" s="91"/>
      <c r="ER124" s="119"/>
      <c r="ES124" s="91"/>
      <c r="ET124" s="119"/>
      <c r="EU124" s="91"/>
      <c r="EV124" s="119"/>
      <c r="EW124" s="91"/>
      <c r="EX124" s="119"/>
      <c r="EY124" s="91"/>
      <c r="EZ124" s="119"/>
      <c r="FA124" s="91"/>
      <c r="FB124" s="119"/>
      <c r="FC124" s="91"/>
      <c r="FD124" s="119"/>
      <c r="FE124" s="91"/>
      <c r="FF124" s="119"/>
      <c r="FG124" s="91"/>
      <c r="FH124" s="119"/>
      <c r="FI124" s="91"/>
      <c r="FJ124" s="119"/>
      <c r="FK124" s="91"/>
      <c r="FL124" s="119"/>
      <c r="FM124" s="91"/>
      <c r="FN124" s="119"/>
      <c r="FO124" s="91"/>
      <c r="FP124" s="119"/>
      <c r="FQ124" s="91"/>
      <c r="FR124" s="119"/>
      <c r="FS124" s="91"/>
      <c r="FT124" s="119"/>
      <c r="FU124" s="91"/>
      <c r="FV124" s="119"/>
      <c r="FW124" s="91"/>
      <c r="FX124" s="119"/>
      <c r="FY124" s="91"/>
      <c r="FZ124" s="119"/>
      <c r="GA124" s="91"/>
      <c r="GB124" s="119"/>
      <c r="GC124" s="91"/>
      <c r="GD124" s="119"/>
      <c r="GE124" s="91"/>
      <c r="GF124" s="119"/>
      <c r="GG124" s="91"/>
      <c r="GH124" s="119"/>
      <c r="GI124" s="91"/>
      <c r="GJ124" s="119"/>
      <c r="GK124" s="91"/>
      <c r="GL124" s="119"/>
      <c r="GM124" s="91"/>
      <c r="GN124" s="119"/>
      <c r="GO124" s="91"/>
      <c r="GP124" s="119"/>
      <c r="GQ124" s="91"/>
      <c r="GR124" s="119"/>
      <c r="GS124" s="91"/>
      <c r="GT124" s="119"/>
      <c r="GU124" s="91"/>
      <c r="GV124" s="119"/>
      <c r="GW124" s="91"/>
      <c r="GX124" s="119"/>
      <c r="GY124" s="91"/>
      <c r="GZ124" s="119"/>
      <c r="HA124" s="91"/>
      <c r="HB124" s="119"/>
      <c r="HC124" s="91"/>
      <c r="HD124" s="119"/>
      <c r="HE124" s="91"/>
      <c r="HF124" s="119"/>
      <c r="HG124" s="91"/>
      <c r="HH124" s="119"/>
      <c r="HI124" s="91"/>
      <c r="HJ124" s="119"/>
      <c r="HK124" s="91"/>
      <c r="HL124" s="119"/>
      <c r="HM124" s="91"/>
      <c r="HN124" s="119"/>
      <c r="HO124" s="91"/>
      <c r="HP124" s="119"/>
      <c r="HQ124" s="91"/>
      <c r="HR124" s="119"/>
      <c r="HS124" s="91"/>
      <c r="HT124" s="119"/>
      <c r="HU124" s="91"/>
      <c r="HV124" s="119"/>
      <c r="HW124" s="91"/>
      <c r="HX124" s="119"/>
      <c r="HY124" s="91"/>
      <c r="HZ124" s="119"/>
      <c r="IA124" s="91"/>
      <c r="IB124" s="119"/>
      <c r="IC124" s="91"/>
      <c r="ID124" s="119"/>
      <c r="IE124" s="91"/>
      <c r="IF124" s="119"/>
      <c r="IG124" s="91"/>
      <c r="IH124" s="119"/>
      <c r="II124" s="91"/>
      <c r="IJ124" s="119"/>
      <c r="IK124" s="91"/>
      <c r="IL124" s="119"/>
      <c r="IM124" s="91"/>
      <c r="IN124" s="119"/>
      <c r="IO124" s="91"/>
      <c r="IP124" s="119"/>
      <c r="IQ124" s="91"/>
      <c r="IR124" s="119"/>
      <c r="IS124" s="91"/>
      <c r="IT124" s="119"/>
      <c r="IU124" s="91"/>
      <c r="IV124" s="119"/>
      <c r="IW124" s="91"/>
      <c r="IX124" s="119"/>
      <c r="IY124" s="91"/>
      <c r="IZ124" s="119"/>
      <c r="JA124" s="91"/>
      <c r="JB124" s="119"/>
      <c r="JC124" s="91"/>
      <c r="JD124" s="119"/>
      <c r="JE124" s="91"/>
      <c r="JF124" s="119"/>
      <c r="JG124" s="91"/>
      <c r="JH124" s="119"/>
      <c r="JI124" s="91"/>
      <c r="JJ124" s="119"/>
      <c r="JK124" s="91"/>
      <c r="JL124" s="119"/>
      <c r="JM124" s="91"/>
      <c r="JN124" s="119"/>
      <c r="JO124" s="91"/>
      <c r="JP124" s="119"/>
      <c r="JQ124" s="91"/>
      <c r="JR124" s="119"/>
      <c r="JS124" s="91"/>
      <c r="JT124" s="119"/>
      <c r="JU124" s="91"/>
      <c r="JV124" s="119"/>
      <c r="JW124" s="91"/>
      <c r="JX124" s="119"/>
      <c r="JY124" s="91"/>
      <c r="JZ124" s="119"/>
      <c r="KA124" s="91"/>
      <c r="KB124" s="119"/>
      <c r="KC124" s="91"/>
      <c r="KD124" s="119"/>
      <c r="KE124" s="91"/>
      <c r="KF124" s="119"/>
      <c r="KG124" s="91"/>
      <c r="KH124" s="119"/>
      <c r="KI124" s="91"/>
      <c r="KJ124" s="119"/>
      <c r="KK124" s="91"/>
      <c r="KL124" s="119"/>
      <c r="KM124" s="91"/>
      <c r="KN124" s="119"/>
      <c r="KO124" s="91"/>
      <c r="KP124" s="119"/>
      <c r="KQ124" s="91"/>
      <c r="KR124" s="119"/>
      <c r="KS124" s="91"/>
      <c r="KT124" s="119"/>
      <c r="KU124" s="91"/>
      <c r="KV124" s="119"/>
      <c r="KW124" s="91"/>
      <c r="KX124" s="119"/>
      <c r="KY124" s="91"/>
      <c r="KZ124" s="119"/>
      <c r="LA124" s="91"/>
      <c r="LB124" s="119"/>
      <c r="LC124" s="91"/>
      <c r="LD124" s="119"/>
      <c r="LE124" s="91"/>
      <c r="LF124" s="119"/>
      <c r="LG124" s="91"/>
      <c r="LH124" s="119"/>
      <c r="LI124" s="91"/>
      <c r="LJ124" s="119"/>
      <c r="LK124" s="91"/>
      <c r="LL124" s="119"/>
      <c r="LM124" s="91"/>
      <c r="LN124" s="119"/>
      <c r="LO124" s="91"/>
      <c r="LP124" s="119"/>
      <c r="LQ124" s="91"/>
      <c r="LR124" s="119"/>
      <c r="LS124" s="91"/>
      <c r="LT124" s="119"/>
      <c r="LU124" s="91"/>
      <c r="LV124" s="119"/>
      <c r="LW124" s="91"/>
      <c r="LX124" s="119"/>
      <c r="LY124" s="91"/>
      <c r="LZ124" s="119"/>
      <c r="MA124" s="91"/>
      <c r="MB124" s="119"/>
      <c r="MC124" s="91"/>
      <c r="MD124" s="119"/>
      <c r="ME124" s="91"/>
      <c r="MF124" s="119"/>
      <c r="MG124" s="91"/>
      <c r="MH124" s="119"/>
      <c r="MI124" s="91"/>
      <c r="MJ124" s="119"/>
      <c r="MK124" s="91"/>
      <c r="ML124" s="119"/>
      <c r="MM124" s="91"/>
      <c r="MN124" s="119"/>
      <c r="MO124" s="91"/>
      <c r="MP124" s="119"/>
      <c r="MQ124" s="91"/>
      <c r="MR124" s="119"/>
      <c r="MS124" s="91"/>
      <c r="MT124" s="119"/>
      <c r="MU124" s="91"/>
      <c r="MV124" s="119"/>
      <c r="MW124" s="91"/>
      <c r="MX124" s="119"/>
      <c r="MY124" s="91"/>
      <c r="MZ124" s="119"/>
      <c r="NA124" s="91"/>
      <c r="NB124" s="119"/>
      <c r="NC124" s="91"/>
      <c r="ND124" s="119"/>
      <c r="NE124" s="91"/>
      <c r="NF124" s="119"/>
      <c r="NG124" s="91"/>
      <c r="NH124" s="119"/>
      <c r="NI124" s="91"/>
      <c r="NJ124" s="119"/>
      <c r="NK124" s="91"/>
      <c r="NL124" s="119"/>
      <c r="NM124" s="91"/>
      <c r="NN124" s="119"/>
      <c r="NO124" s="91"/>
      <c r="NP124" s="119"/>
      <c r="NQ124" s="91"/>
      <c r="NR124" s="119"/>
      <c r="NS124" s="91"/>
      <c r="NT124" s="119"/>
      <c r="NU124" s="91"/>
      <c r="NV124" s="119"/>
      <c r="NW124" s="91"/>
      <c r="NX124" s="119"/>
      <c r="NY124" s="91"/>
      <c r="NZ124" s="119"/>
      <c r="OA124" s="91"/>
      <c r="OB124" s="119"/>
      <c r="OC124" s="91"/>
      <c r="OD124" s="119"/>
      <c r="OE124" s="91"/>
      <c r="OF124" s="119"/>
      <c r="OG124" s="91"/>
      <c r="OH124" s="119"/>
      <c r="OI124" s="91"/>
      <c r="OJ124" s="119"/>
      <c r="OK124" s="91"/>
      <c r="OL124" s="119"/>
      <c r="OM124" s="91"/>
      <c r="ON124" s="119"/>
      <c r="OO124" s="91"/>
      <c r="OP124" s="119"/>
      <c r="OQ124" s="91"/>
      <c r="OR124" s="119"/>
      <c r="OS124" s="91"/>
      <c r="OT124" s="119"/>
      <c r="OU124" s="91"/>
      <c r="OV124" s="119"/>
      <c r="OW124" s="91"/>
      <c r="OX124" s="119"/>
      <c r="OY124" s="91"/>
      <c r="OZ124" s="119"/>
      <c r="PA124" s="91"/>
      <c r="PB124" s="119"/>
      <c r="PC124" s="91"/>
      <c r="PD124" s="119"/>
      <c r="PE124" s="91"/>
      <c r="PF124" s="119"/>
      <c r="PG124" s="91"/>
      <c r="PH124" s="119"/>
      <c r="PI124" s="91"/>
      <c r="PJ124" s="119"/>
      <c r="PK124" s="91"/>
      <c r="PL124" s="119"/>
      <c r="PM124" s="91"/>
      <c r="PN124" s="119"/>
      <c r="PO124" s="91"/>
      <c r="PP124" s="119"/>
      <c r="PQ124" s="91"/>
      <c r="PR124" s="119"/>
      <c r="PS124" s="91"/>
      <c r="PT124" s="119"/>
      <c r="PU124" s="91"/>
      <c r="PV124" s="119"/>
      <c r="PW124" s="91"/>
      <c r="PX124" s="119"/>
      <c r="PY124" s="91"/>
      <c r="PZ124" s="119"/>
      <c r="QA124" s="91"/>
      <c r="QB124" s="119"/>
      <c r="QC124" s="91"/>
      <c r="QD124" s="119"/>
      <c r="QE124" s="91"/>
      <c r="QF124" s="119"/>
      <c r="QG124" s="91"/>
      <c r="QH124" s="119"/>
      <c r="QI124" s="91"/>
      <c r="QJ124" s="119"/>
      <c r="QK124" s="91"/>
      <c r="QL124" s="119"/>
      <c r="QM124" s="91"/>
      <c r="QN124" s="119"/>
      <c r="QO124" s="91"/>
      <c r="QP124" s="119"/>
      <c r="QQ124" s="91"/>
      <c r="QR124" s="119"/>
      <c r="QS124" s="91"/>
      <c r="QT124" s="119"/>
      <c r="QU124" s="91"/>
      <c r="QV124" s="119"/>
      <c r="QW124" s="91"/>
      <c r="QX124" s="119"/>
      <c r="QY124" s="91"/>
      <c r="QZ124" s="119"/>
      <c r="RA124" s="91"/>
      <c r="RB124" s="119"/>
      <c r="RC124" s="91"/>
      <c r="RD124" s="119"/>
      <c r="RE124" s="91"/>
      <c r="RF124" s="119"/>
      <c r="RG124" s="91"/>
      <c r="RH124" s="119"/>
      <c r="RI124" s="91"/>
      <c r="RJ124" s="119"/>
      <c r="RK124" s="91"/>
      <c r="RL124" s="119"/>
      <c r="RM124" s="91"/>
      <c r="RN124" s="119"/>
      <c r="RO124" s="91"/>
      <c r="RP124" s="119"/>
      <c r="RQ124" s="91"/>
      <c r="RR124" s="119"/>
      <c r="RS124" s="91"/>
      <c r="RT124" s="119"/>
      <c r="RU124" s="91"/>
      <c r="RV124" s="119"/>
      <c r="RW124" s="91"/>
      <c r="RX124" s="119"/>
      <c r="RY124" s="91"/>
      <c r="RZ124" s="119"/>
      <c r="SA124" s="91"/>
      <c r="SB124" s="119"/>
      <c r="SC124" s="91"/>
      <c r="SD124" s="119"/>
      <c r="SE124" s="91"/>
      <c r="SF124" s="119"/>
      <c r="SG124" s="91"/>
      <c r="SH124" s="119"/>
      <c r="SI124" s="91"/>
      <c r="SJ124" s="119"/>
      <c r="SK124" s="91"/>
      <c r="SL124" s="119"/>
      <c r="SM124" s="91"/>
      <c r="SN124" s="119"/>
      <c r="SO124" s="91"/>
      <c r="SP124" s="119"/>
      <c r="SQ124" s="91"/>
      <c r="SR124" s="119"/>
      <c r="SS124" s="91"/>
      <c r="ST124" s="119"/>
      <c r="SU124" s="91"/>
      <c r="SV124" s="119"/>
      <c r="SW124" s="91"/>
      <c r="SX124" s="119"/>
      <c r="SY124" s="91"/>
      <c r="SZ124" s="119"/>
      <c r="TA124" s="91"/>
      <c r="TB124" s="119"/>
      <c r="TC124" s="91"/>
      <c r="TD124" s="119"/>
      <c r="TE124" s="91"/>
      <c r="TF124" s="119"/>
      <c r="TG124" s="91"/>
      <c r="TH124" s="119"/>
      <c r="TI124" s="91"/>
      <c r="TJ124" s="119"/>
      <c r="TK124" s="91"/>
      <c r="TL124" s="119"/>
      <c r="TM124" s="91"/>
      <c r="TN124" s="119"/>
      <c r="TO124" s="91"/>
      <c r="TP124" s="119"/>
      <c r="TQ124" s="91"/>
      <c r="TR124" s="119"/>
      <c r="TS124" s="91"/>
      <c r="TT124" s="119"/>
      <c r="TU124" s="91"/>
      <c r="TV124" s="119"/>
      <c r="TW124" s="91"/>
      <c r="TX124" s="119"/>
      <c r="TY124" s="91"/>
      <c r="TZ124" s="119"/>
      <c r="UA124" s="91"/>
      <c r="UB124" s="119"/>
      <c r="UC124" s="91"/>
      <c r="UD124" s="119"/>
      <c r="UE124" s="91"/>
      <c r="UF124" s="119"/>
      <c r="UG124" s="91"/>
      <c r="UH124" s="119"/>
      <c r="UI124" s="91"/>
      <c r="UJ124" s="119"/>
      <c r="UK124" s="91"/>
      <c r="UL124" s="119"/>
      <c r="UM124" s="91"/>
      <c r="UN124" s="119"/>
      <c r="UO124" s="91"/>
      <c r="UP124" s="119"/>
      <c r="UQ124" s="91"/>
      <c r="UR124" s="119"/>
      <c r="US124" s="91"/>
      <c r="UT124" s="119"/>
      <c r="UU124" s="91"/>
      <c r="UV124" s="119"/>
      <c r="UW124" s="91"/>
      <c r="UX124" s="119"/>
      <c r="UY124" s="91"/>
      <c r="UZ124" s="119"/>
      <c r="VA124" s="91"/>
      <c r="VB124" s="119"/>
      <c r="VC124" s="91"/>
      <c r="VD124" s="119"/>
      <c r="VE124" s="91"/>
      <c r="VF124" s="119"/>
      <c r="VG124" s="91"/>
      <c r="VH124" s="119"/>
      <c r="VI124" s="91"/>
      <c r="VJ124" s="119"/>
      <c r="VK124" s="91"/>
      <c r="VL124" s="119"/>
      <c r="VM124" s="91"/>
      <c r="VN124" s="119"/>
      <c r="VO124" s="91"/>
      <c r="VP124" s="119"/>
      <c r="VQ124" s="91"/>
      <c r="VR124" s="119"/>
      <c r="VS124" s="91"/>
      <c r="VT124" s="119"/>
      <c r="VU124" s="91"/>
      <c r="VV124" s="119"/>
      <c r="VW124" s="91"/>
      <c r="VX124" s="119"/>
      <c r="VY124" s="91"/>
      <c r="VZ124" s="119"/>
      <c r="WA124" s="91"/>
      <c r="WB124" s="119"/>
      <c r="WC124" s="91"/>
      <c r="WD124" s="119"/>
      <c r="WE124" s="91"/>
      <c r="WF124" s="119"/>
      <c r="WG124" s="91"/>
      <c r="WH124" s="119"/>
      <c r="WI124" s="91"/>
      <c r="WJ124" s="119"/>
      <c r="WK124" s="91"/>
      <c r="WL124" s="119"/>
      <c r="WM124" s="91"/>
      <c r="WN124" s="119"/>
      <c r="WO124" s="91"/>
      <c r="WP124" s="119"/>
      <c r="WQ124" s="91"/>
      <c r="WR124" s="119"/>
      <c r="WS124" s="91"/>
      <c r="WT124" s="119"/>
      <c r="WU124" s="91"/>
      <c r="WV124" s="119"/>
      <c r="WW124" s="91"/>
      <c r="WX124" s="119"/>
      <c r="WY124" s="91"/>
      <c r="WZ124" s="119"/>
      <c r="XA124" s="91"/>
      <c r="XB124" s="119"/>
      <c r="XC124" s="91"/>
      <c r="XD124" s="119"/>
      <c r="XE124" s="91"/>
      <c r="XF124" s="119"/>
      <c r="XG124" s="91"/>
      <c r="XH124" s="119"/>
      <c r="XI124" s="91"/>
      <c r="XJ124" s="119"/>
      <c r="XK124" s="91"/>
      <c r="XL124" s="119"/>
      <c r="XM124" s="91"/>
      <c r="XN124" s="119"/>
      <c r="XO124" s="91"/>
      <c r="XP124" s="119"/>
      <c r="XQ124" s="91"/>
      <c r="XR124" s="119"/>
      <c r="XS124" s="91"/>
      <c r="XT124" s="119"/>
      <c r="XU124" s="91"/>
      <c r="XV124" s="119"/>
      <c r="XW124" s="91"/>
      <c r="XX124" s="119"/>
      <c r="XY124" s="91"/>
      <c r="XZ124" s="119"/>
      <c r="YA124" s="91"/>
      <c r="YB124" s="119"/>
      <c r="YC124" s="91"/>
      <c r="YD124" s="119"/>
      <c r="YE124" s="91"/>
      <c r="YF124" s="119"/>
      <c r="YG124" s="91"/>
      <c r="YH124" s="119"/>
      <c r="YI124" s="91"/>
      <c r="YJ124" s="119"/>
      <c r="YK124" s="91"/>
      <c r="YL124" s="119"/>
      <c r="YM124" s="91"/>
      <c r="YN124" s="119"/>
      <c r="YO124" s="91"/>
      <c r="YP124" s="119"/>
      <c r="YQ124" s="91"/>
      <c r="YR124" s="119"/>
      <c r="YS124" s="91"/>
      <c r="YT124" s="119"/>
      <c r="YU124" s="91"/>
      <c r="YV124" s="119"/>
      <c r="YW124" s="91"/>
      <c r="YX124" s="119"/>
      <c r="YY124" s="91"/>
      <c r="YZ124" s="119"/>
      <c r="ZA124" s="91"/>
      <c r="ZB124" s="119"/>
      <c r="ZC124" s="91"/>
      <c r="ZD124" s="119"/>
      <c r="ZE124" s="91"/>
      <c r="ZF124" s="119"/>
      <c r="ZG124" s="91"/>
      <c r="ZH124" s="119"/>
      <c r="ZI124" s="91"/>
      <c r="ZJ124" s="119"/>
      <c r="ZK124" s="91"/>
      <c r="ZL124" s="119"/>
      <c r="ZM124" s="91"/>
      <c r="ZN124" s="119"/>
      <c r="ZO124" s="91"/>
      <c r="ZP124" s="119"/>
      <c r="ZQ124" s="91"/>
      <c r="ZR124" s="119"/>
      <c r="ZS124" s="91"/>
      <c r="ZT124" s="119"/>
      <c r="ZU124" s="91"/>
      <c r="ZV124" s="119"/>
      <c r="ZW124" s="91"/>
      <c r="ZX124" s="119"/>
      <c r="ZY124" s="91"/>
      <c r="ZZ124" s="119"/>
      <c r="AAA124" s="91"/>
      <c r="AAB124" s="119"/>
      <c r="AAC124" s="91"/>
      <c r="AAD124" s="119"/>
      <c r="AAE124" s="91"/>
      <c r="AAF124" s="119"/>
      <c r="AAG124" s="91"/>
      <c r="AAH124" s="119"/>
      <c r="AAI124" s="91"/>
      <c r="AAJ124" s="119"/>
      <c r="AAK124" s="91"/>
      <c r="AAL124" s="119"/>
      <c r="AAM124" s="91"/>
      <c r="AAN124" s="119"/>
      <c r="AAO124" s="91"/>
      <c r="AAP124" s="119"/>
      <c r="AAQ124" s="91"/>
      <c r="AAR124" s="119"/>
      <c r="AAS124" s="91"/>
      <c r="AAT124" s="119"/>
      <c r="AAU124" s="91"/>
      <c r="AAV124" s="119"/>
      <c r="AAW124" s="91"/>
      <c r="AAX124" s="119"/>
      <c r="AAY124" s="91"/>
      <c r="AAZ124" s="119"/>
      <c r="ABA124" s="91"/>
      <c r="ABB124" s="119"/>
      <c r="ABC124" s="91"/>
      <c r="ABD124" s="119"/>
      <c r="ABE124" s="91"/>
      <c r="ABF124" s="119"/>
      <c r="ABG124" s="91"/>
      <c r="ABH124" s="119"/>
      <c r="ABI124" s="91"/>
      <c r="ABJ124" s="119"/>
      <c r="ABK124" s="91"/>
      <c r="ABL124" s="119"/>
      <c r="ABM124" s="91"/>
      <c r="ABN124" s="119"/>
      <c r="ABO124" s="91"/>
      <c r="ABP124" s="119"/>
      <c r="ABQ124" s="91"/>
      <c r="ABR124" s="119"/>
      <c r="ABS124" s="91"/>
      <c r="ABT124" s="119"/>
      <c r="ABU124" s="91"/>
      <c r="ABV124" s="119"/>
      <c r="ABW124" s="91"/>
      <c r="ABX124" s="119"/>
      <c r="ABY124" s="91"/>
      <c r="ABZ124" s="119"/>
      <c r="ACA124" s="91"/>
      <c r="ACB124" s="119"/>
      <c r="ACC124" s="91"/>
      <c r="ACD124" s="119"/>
      <c r="ACE124" s="91"/>
      <c r="ACF124" s="119"/>
      <c r="ACG124" s="91"/>
      <c r="ACH124" s="119"/>
      <c r="ACI124" s="91"/>
      <c r="ACJ124" s="119"/>
      <c r="ACK124" s="91"/>
      <c r="ACL124" s="119"/>
      <c r="ACM124" s="91"/>
      <c r="ACN124" s="119"/>
      <c r="ACO124" s="91"/>
      <c r="ACP124" s="119"/>
      <c r="ACQ124" s="91"/>
      <c r="ACR124" s="119"/>
      <c r="ACS124" s="91"/>
      <c r="ACT124" s="119"/>
      <c r="ACU124" s="91"/>
      <c r="ACV124" s="119"/>
      <c r="ACW124" s="91"/>
      <c r="ACX124" s="119"/>
      <c r="ACY124" s="91"/>
      <c r="ACZ124" s="119"/>
      <c r="ADA124" s="91"/>
      <c r="ADB124" s="119"/>
      <c r="ADC124" s="91"/>
      <c r="ADD124" s="119"/>
      <c r="ADE124" s="91"/>
      <c r="ADF124" s="119"/>
      <c r="ADG124" s="91"/>
      <c r="ADH124" s="119"/>
      <c r="ADI124" s="91"/>
      <c r="ADJ124" s="119"/>
      <c r="ADK124" s="91"/>
      <c r="ADL124" s="119"/>
      <c r="ADM124" s="91"/>
      <c r="ADN124" s="119"/>
      <c r="ADO124" s="91"/>
      <c r="ADP124" s="119"/>
      <c r="ADQ124" s="91"/>
      <c r="ADR124" s="119"/>
      <c r="ADS124" s="91"/>
      <c r="ADT124" s="119"/>
      <c r="ADU124" s="91"/>
      <c r="ADV124" s="119"/>
      <c r="ADW124" s="91"/>
      <c r="ADX124" s="119"/>
      <c r="ADY124" s="91"/>
      <c r="ADZ124" s="119"/>
      <c r="AEA124" s="91"/>
      <c r="AEB124" s="119"/>
      <c r="AEC124" s="91"/>
      <c r="AED124" s="119"/>
      <c r="AEE124" s="91"/>
      <c r="AEF124" s="119"/>
      <c r="AEG124" s="91"/>
      <c r="AEH124" s="119"/>
      <c r="AEI124" s="91"/>
      <c r="AEJ124" s="119"/>
      <c r="AEK124" s="91"/>
      <c r="AEL124" s="119"/>
      <c r="AEM124" s="91"/>
      <c r="AEN124" s="119"/>
      <c r="AEO124" s="91"/>
      <c r="AEP124" s="119"/>
      <c r="AEQ124" s="91"/>
      <c r="AER124" s="119"/>
      <c r="AES124" s="91"/>
      <c r="AET124" s="119"/>
      <c r="AEU124" s="91"/>
      <c r="AEV124" s="119"/>
      <c r="AEW124" s="91"/>
      <c r="AEX124" s="119"/>
      <c r="AEY124" s="91"/>
      <c r="AEZ124" s="119"/>
      <c r="AFA124" s="91"/>
      <c r="AFB124" s="119"/>
      <c r="AFC124" s="91"/>
      <c r="AFD124" s="119"/>
      <c r="AFE124" s="91"/>
      <c r="AFF124" s="119"/>
      <c r="AFG124" s="91"/>
      <c r="AFH124" s="119"/>
      <c r="AFI124" s="91"/>
      <c r="AFJ124" s="119"/>
      <c r="AFK124" s="91"/>
      <c r="AFL124" s="119"/>
      <c r="AFM124" s="91"/>
      <c r="AFN124" s="119"/>
      <c r="AFO124" s="91"/>
      <c r="AFP124" s="119"/>
      <c r="AFQ124" s="91"/>
      <c r="AFR124" s="119"/>
      <c r="AFS124" s="91"/>
      <c r="AFT124" s="119"/>
      <c r="AFU124" s="91"/>
      <c r="AFV124" s="119"/>
      <c r="AFW124" s="91"/>
      <c r="AFX124" s="119"/>
      <c r="AFY124" s="91"/>
      <c r="AFZ124" s="119"/>
      <c r="AGA124" s="91"/>
      <c r="AGB124" s="119"/>
      <c r="AGC124" s="91"/>
      <c r="AGD124" s="119"/>
      <c r="AGE124" s="91"/>
      <c r="AGF124" s="119"/>
      <c r="AGG124" s="91"/>
      <c r="AGH124" s="119"/>
      <c r="AGI124" s="91"/>
      <c r="AGJ124" s="119"/>
      <c r="AGK124" s="91"/>
      <c r="AGL124" s="119"/>
      <c r="AGM124" s="91"/>
      <c r="AGN124" s="119"/>
      <c r="AGO124" s="91"/>
      <c r="AGP124" s="119"/>
      <c r="AGQ124" s="91"/>
      <c r="AGR124" s="119"/>
      <c r="AGS124" s="91"/>
      <c r="AGT124" s="119"/>
      <c r="AGU124" s="91"/>
      <c r="AGV124" s="119"/>
      <c r="AGW124" s="91"/>
      <c r="AGX124" s="119"/>
      <c r="AGY124" s="91"/>
      <c r="AGZ124" s="119"/>
      <c r="AHA124" s="91"/>
      <c r="AHB124" s="119"/>
      <c r="AHC124" s="91"/>
      <c r="AHD124" s="119"/>
      <c r="AHE124" s="91"/>
      <c r="AHF124" s="119"/>
      <c r="AHG124" s="91"/>
      <c r="AHH124" s="119"/>
      <c r="AHI124" s="91"/>
      <c r="AHJ124" s="119"/>
      <c r="AHK124" s="91"/>
      <c r="AHL124" s="119"/>
      <c r="AHM124" s="91"/>
      <c r="AHN124" s="119"/>
      <c r="AHO124" s="91"/>
      <c r="AHP124" s="119"/>
      <c r="AHQ124" s="91"/>
      <c r="AHR124" s="119"/>
      <c r="AHS124" s="91"/>
      <c r="AHT124" s="119"/>
      <c r="AHU124" s="91"/>
      <c r="AHV124" s="119"/>
      <c r="AHW124" s="91"/>
      <c r="AHX124" s="119"/>
      <c r="AHY124" s="91"/>
      <c r="AHZ124" s="119"/>
      <c r="AIA124" s="91"/>
      <c r="AIB124" s="119"/>
      <c r="AIC124" s="91"/>
      <c r="AID124" s="119"/>
      <c r="AIE124" s="91"/>
      <c r="AIF124" s="119"/>
      <c r="AIG124" s="91"/>
      <c r="AIH124" s="119"/>
      <c r="AII124" s="91"/>
      <c r="AIJ124" s="119"/>
      <c r="AIK124" s="91"/>
      <c r="AIL124" s="119"/>
      <c r="AIM124" s="91"/>
      <c r="AIN124" s="119"/>
      <c r="AIO124" s="91"/>
      <c r="AIP124" s="119"/>
      <c r="AIQ124" s="91"/>
      <c r="AIR124" s="119"/>
      <c r="AIS124" s="91"/>
      <c r="AIT124" s="119"/>
      <c r="AIU124" s="91"/>
      <c r="AIV124" s="119"/>
      <c r="AIW124" s="91"/>
      <c r="AIX124" s="119"/>
      <c r="AIY124" s="91"/>
      <c r="AIZ124" s="119"/>
      <c r="AJA124" s="91"/>
      <c r="AJB124" s="119"/>
      <c r="AJC124" s="91"/>
      <c r="AJD124" s="119"/>
      <c r="AJE124" s="91"/>
      <c r="AJF124" s="119"/>
      <c r="AJG124" s="91"/>
      <c r="AJH124" s="119"/>
      <c r="AJI124" s="91"/>
      <c r="AJJ124" s="119"/>
      <c r="AJK124" s="91"/>
      <c r="AJL124" s="119"/>
      <c r="AJM124" s="91"/>
      <c r="AJN124" s="119"/>
      <c r="AJO124" s="91"/>
      <c r="AJP124" s="119"/>
      <c r="AJQ124" s="91"/>
      <c r="AJR124" s="119"/>
      <c r="AJS124" s="91"/>
      <c r="AJT124" s="119"/>
      <c r="AJU124" s="91"/>
      <c r="AJV124" s="119"/>
      <c r="AJW124" s="91"/>
      <c r="AJX124" s="119"/>
      <c r="AJY124" s="91"/>
      <c r="AJZ124" s="119"/>
      <c r="AKA124" s="91"/>
      <c r="AKB124" s="119"/>
      <c r="AKC124" s="91"/>
      <c r="AKD124" s="119"/>
      <c r="AKE124" s="91"/>
      <c r="AKF124" s="119"/>
      <c r="AKG124" s="91"/>
      <c r="AKH124" s="119"/>
      <c r="AKI124" s="91"/>
      <c r="AKJ124" s="119"/>
      <c r="AKK124" s="91"/>
      <c r="AKL124" s="119"/>
      <c r="AKM124" s="91"/>
      <c r="AKN124" s="119"/>
      <c r="AKO124" s="91"/>
      <c r="AKP124" s="119"/>
      <c r="AKQ124" s="91"/>
      <c r="AKR124" s="119"/>
      <c r="AKS124" s="91"/>
      <c r="AKT124" s="119"/>
      <c r="AKU124" s="91"/>
      <c r="AKV124" s="119"/>
      <c r="AKW124" s="91"/>
      <c r="AKX124" s="119"/>
      <c r="AKY124" s="91"/>
      <c r="AKZ124" s="119"/>
      <c r="ALA124" s="91"/>
      <c r="ALB124" s="119"/>
      <c r="ALC124" s="91"/>
      <c r="ALD124" s="119"/>
      <c r="ALE124" s="91"/>
      <c r="ALF124" s="119"/>
      <c r="ALG124" s="91"/>
      <c r="ALH124" s="119"/>
      <c r="ALI124" s="91"/>
      <c r="ALJ124" s="119"/>
      <c r="ALK124" s="91"/>
      <c r="ALL124" s="119"/>
      <c r="ALM124" s="91"/>
      <c r="ALN124" s="119"/>
      <c r="ALO124" s="91"/>
      <c r="ALP124" s="119"/>
      <c r="ALQ124" s="91"/>
      <c r="ALR124" s="119"/>
      <c r="ALS124" s="91"/>
      <c r="ALT124" s="119"/>
      <c r="ALU124" s="91"/>
      <c r="ALV124" s="119"/>
      <c r="ALW124" s="91"/>
      <c r="ALX124" s="119"/>
      <c r="ALY124" s="91"/>
      <c r="ALZ124" s="119"/>
      <c r="AMA124" s="91"/>
      <c r="AMB124" s="119"/>
      <c r="AMC124" s="91"/>
      <c r="AMD124" s="119"/>
      <c r="AME124" s="91"/>
      <c r="AMF124" s="119"/>
      <c r="AMG124" s="91"/>
      <c r="AMH124" s="119"/>
      <c r="AMI124" s="91"/>
      <c r="AMJ124" s="119"/>
      <c r="AMK124" s="91"/>
      <c r="AML124" s="119"/>
      <c r="AMM124" s="91"/>
      <c r="AMN124" s="119"/>
      <c r="AMO124" s="91"/>
      <c r="AMP124" s="119"/>
      <c r="AMQ124" s="91"/>
      <c r="AMR124" s="119"/>
      <c r="AMS124" s="91"/>
      <c r="AMT124" s="119"/>
      <c r="AMU124" s="91"/>
      <c r="AMV124" s="119"/>
      <c r="AMW124" s="91"/>
      <c r="AMX124" s="119"/>
      <c r="AMY124" s="91"/>
      <c r="AMZ124" s="119"/>
      <c r="ANA124" s="91"/>
      <c r="ANB124" s="119"/>
      <c r="ANC124" s="91"/>
      <c r="AND124" s="119"/>
      <c r="ANE124" s="91"/>
      <c r="ANF124" s="119"/>
      <c r="ANG124" s="91"/>
      <c r="ANH124" s="119"/>
      <c r="ANI124" s="91"/>
      <c r="ANJ124" s="119"/>
      <c r="ANK124" s="91"/>
      <c r="ANL124" s="119"/>
      <c r="ANM124" s="91"/>
      <c r="ANN124" s="119"/>
      <c r="ANO124" s="91"/>
      <c r="ANP124" s="119"/>
      <c r="ANQ124" s="91"/>
      <c r="ANR124" s="119"/>
      <c r="ANS124" s="91"/>
      <c r="ANT124" s="119"/>
      <c r="ANU124" s="91"/>
      <c r="ANV124" s="119"/>
      <c r="ANW124" s="91"/>
      <c r="ANX124" s="119"/>
      <c r="ANY124" s="91"/>
      <c r="ANZ124" s="119"/>
      <c r="AOA124" s="91"/>
      <c r="AOB124" s="119"/>
      <c r="AOC124" s="91"/>
      <c r="AOD124" s="119"/>
      <c r="AOE124" s="91"/>
      <c r="AOF124" s="119"/>
      <c r="AOG124" s="91"/>
      <c r="AOH124" s="119"/>
      <c r="AOI124" s="91"/>
      <c r="AOJ124" s="119"/>
      <c r="AOK124" s="91"/>
      <c r="AOL124" s="119"/>
      <c r="AOM124" s="91"/>
      <c r="AON124" s="119"/>
      <c r="AOO124" s="91"/>
      <c r="AOP124" s="119"/>
      <c r="AOQ124" s="91"/>
      <c r="AOR124" s="119"/>
      <c r="AOS124" s="91"/>
      <c r="AOT124" s="119"/>
      <c r="AOU124" s="91"/>
      <c r="AOV124" s="119"/>
      <c r="AOW124" s="91"/>
      <c r="AOX124" s="119"/>
      <c r="AOY124" s="91"/>
      <c r="AOZ124" s="119"/>
      <c r="APA124" s="91"/>
      <c r="APB124" s="119"/>
      <c r="APC124" s="91"/>
      <c r="APD124" s="119"/>
      <c r="APE124" s="91"/>
      <c r="APF124" s="119"/>
      <c r="APG124" s="91"/>
      <c r="APH124" s="119"/>
      <c r="API124" s="91"/>
      <c r="APJ124" s="119"/>
      <c r="APK124" s="91"/>
      <c r="APL124" s="119"/>
      <c r="APM124" s="91"/>
      <c r="APN124" s="119"/>
      <c r="APO124" s="91"/>
      <c r="APP124" s="119"/>
      <c r="APQ124" s="91"/>
      <c r="APR124" s="119"/>
      <c r="APS124" s="91"/>
      <c r="APT124" s="119"/>
      <c r="APU124" s="91"/>
      <c r="APV124" s="119"/>
      <c r="APW124" s="91"/>
      <c r="APX124" s="119"/>
      <c r="APY124" s="91"/>
      <c r="APZ124" s="119"/>
      <c r="AQA124" s="91"/>
      <c r="AQB124" s="119"/>
      <c r="AQC124" s="91"/>
      <c r="AQD124" s="119"/>
      <c r="AQE124" s="91"/>
      <c r="AQF124" s="119"/>
      <c r="AQG124" s="91"/>
      <c r="AQH124" s="119"/>
      <c r="AQI124" s="91"/>
      <c r="AQJ124" s="119"/>
      <c r="AQK124" s="91"/>
      <c r="AQL124" s="119"/>
      <c r="AQM124" s="91"/>
      <c r="AQN124" s="119"/>
      <c r="AQO124" s="91"/>
      <c r="AQP124" s="119"/>
      <c r="AQQ124" s="91"/>
      <c r="AQR124" s="119"/>
      <c r="AQS124" s="91"/>
      <c r="AQT124" s="119"/>
      <c r="AQU124" s="91"/>
      <c r="AQV124" s="119"/>
      <c r="AQW124" s="91"/>
      <c r="AQX124" s="119"/>
      <c r="AQY124" s="91"/>
      <c r="AQZ124" s="119"/>
      <c r="ARA124" s="91"/>
      <c r="ARB124" s="119"/>
      <c r="ARC124" s="91"/>
      <c r="ARD124" s="119"/>
      <c r="ARE124" s="91"/>
      <c r="ARF124" s="119"/>
      <c r="ARG124" s="91"/>
      <c r="ARH124" s="119"/>
      <c r="ARI124" s="91"/>
      <c r="ARJ124" s="119"/>
      <c r="ARK124" s="91"/>
      <c r="ARL124" s="119"/>
      <c r="ARM124" s="91"/>
      <c r="ARN124" s="119"/>
      <c r="ARO124" s="91"/>
      <c r="ARP124" s="119"/>
      <c r="ARQ124" s="91"/>
      <c r="ARR124" s="119"/>
      <c r="ARS124" s="91"/>
      <c r="ART124" s="119"/>
      <c r="ARU124" s="91"/>
      <c r="ARV124" s="119"/>
      <c r="ARW124" s="91"/>
      <c r="ARX124" s="119"/>
      <c r="ARY124" s="91"/>
      <c r="ARZ124" s="119"/>
      <c r="ASA124" s="91"/>
      <c r="ASB124" s="119"/>
      <c r="ASC124" s="91"/>
      <c r="ASD124" s="119"/>
      <c r="ASE124" s="91"/>
      <c r="ASF124" s="119"/>
      <c r="ASG124" s="91"/>
      <c r="ASH124" s="119"/>
      <c r="ASI124" s="91"/>
      <c r="ASJ124" s="119"/>
      <c r="ASK124" s="91"/>
      <c r="ASL124" s="119"/>
      <c r="ASM124" s="91"/>
      <c r="ASN124" s="119"/>
      <c r="ASO124" s="91"/>
      <c r="ASP124" s="119"/>
      <c r="ASQ124" s="91"/>
      <c r="ASR124" s="119"/>
      <c r="ASS124" s="91"/>
      <c r="AST124" s="119"/>
      <c r="ASU124" s="91"/>
      <c r="ASV124" s="119"/>
      <c r="ASW124" s="91"/>
      <c r="ASX124" s="119"/>
      <c r="ASY124" s="91"/>
      <c r="ASZ124" s="119"/>
      <c r="ATA124" s="91"/>
      <c r="ATB124" s="119"/>
      <c r="ATC124" s="91"/>
      <c r="ATD124" s="119"/>
      <c r="ATE124" s="91"/>
      <c r="ATF124" s="119"/>
      <c r="ATG124" s="91"/>
      <c r="ATH124" s="119"/>
      <c r="ATI124" s="91"/>
      <c r="ATJ124" s="119"/>
      <c r="ATK124" s="91"/>
      <c r="ATL124" s="119"/>
      <c r="ATM124" s="91"/>
      <c r="ATN124" s="119"/>
      <c r="ATO124" s="91"/>
      <c r="ATP124" s="119"/>
      <c r="ATQ124" s="91"/>
      <c r="ATR124" s="119"/>
      <c r="ATS124" s="91"/>
      <c r="ATT124" s="119"/>
      <c r="ATU124" s="91"/>
      <c r="ATV124" s="119"/>
      <c r="ATW124" s="91"/>
      <c r="ATX124" s="119"/>
      <c r="ATY124" s="91"/>
      <c r="ATZ124" s="119"/>
      <c r="AUA124" s="91"/>
      <c r="AUB124" s="119"/>
      <c r="AUC124" s="91"/>
      <c r="AUD124" s="119"/>
      <c r="AUE124" s="91"/>
      <c r="AUF124" s="119"/>
      <c r="AUG124" s="91"/>
      <c r="AUH124" s="119"/>
      <c r="AUI124" s="91"/>
      <c r="AUJ124" s="119"/>
      <c r="AUK124" s="91"/>
      <c r="AUL124" s="119"/>
      <c r="AUM124" s="91"/>
      <c r="AUN124" s="119"/>
      <c r="AUO124" s="91"/>
      <c r="AUP124" s="119"/>
      <c r="AUQ124" s="91"/>
      <c r="AUR124" s="119"/>
      <c r="AUS124" s="91"/>
      <c r="AUT124" s="119"/>
      <c r="AUU124" s="91"/>
      <c r="AUV124" s="119"/>
      <c r="AUW124" s="91"/>
      <c r="AUX124" s="119"/>
      <c r="AUY124" s="91"/>
      <c r="AUZ124" s="119"/>
      <c r="AVA124" s="91"/>
      <c r="AVB124" s="119"/>
      <c r="AVC124" s="91"/>
      <c r="AVD124" s="119"/>
      <c r="AVE124" s="91"/>
      <c r="AVF124" s="119"/>
      <c r="AVG124" s="91"/>
      <c r="AVH124" s="119"/>
      <c r="AVI124" s="91"/>
      <c r="AVJ124" s="119"/>
      <c r="AVK124" s="91"/>
      <c r="AVL124" s="119"/>
      <c r="AVM124" s="91"/>
      <c r="AVN124" s="119"/>
      <c r="AVO124" s="91"/>
      <c r="AVP124" s="119"/>
      <c r="AVQ124" s="91"/>
      <c r="AVR124" s="119"/>
      <c r="AVS124" s="91"/>
      <c r="AVT124" s="119"/>
      <c r="AVU124" s="91"/>
      <c r="AVV124" s="119"/>
      <c r="AVW124" s="91"/>
      <c r="AVX124" s="119"/>
      <c r="AVY124" s="91"/>
      <c r="AVZ124" s="119"/>
      <c r="AWA124" s="91"/>
      <c r="AWB124" s="119"/>
      <c r="AWC124" s="91"/>
      <c r="AWD124" s="119"/>
      <c r="AWE124" s="91"/>
      <c r="AWF124" s="119"/>
      <c r="AWG124" s="91"/>
      <c r="AWH124" s="119"/>
      <c r="AWI124" s="91"/>
      <c r="AWJ124" s="119"/>
      <c r="AWK124" s="91"/>
      <c r="AWL124" s="119"/>
      <c r="AWM124" s="91"/>
      <c r="AWN124" s="119"/>
      <c r="AWO124" s="91"/>
      <c r="AWP124" s="119"/>
      <c r="AWQ124" s="91"/>
      <c r="AWR124" s="119"/>
      <c r="AWS124" s="91"/>
      <c r="AWT124" s="119"/>
      <c r="AWU124" s="91"/>
      <c r="AWV124" s="119"/>
      <c r="AWW124" s="91"/>
      <c r="AWX124" s="119"/>
      <c r="AWY124" s="91"/>
      <c r="AWZ124" s="119"/>
      <c r="AXA124" s="91"/>
      <c r="AXB124" s="119"/>
      <c r="AXC124" s="91"/>
      <c r="AXD124" s="119"/>
      <c r="AXE124" s="91"/>
      <c r="AXF124" s="119"/>
      <c r="AXG124" s="91"/>
      <c r="AXH124" s="119"/>
      <c r="AXI124" s="91"/>
      <c r="AXJ124" s="119"/>
      <c r="AXK124" s="91"/>
      <c r="AXL124" s="119"/>
      <c r="AXM124" s="91"/>
      <c r="AXN124" s="119"/>
      <c r="AXO124" s="91"/>
      <c r="AXP124" s="119"/>
      <c r="AXQ124" s="91"/>
      <c r="AXR124" s="119"/>
      <c r="AXS124" s="91"/>
      <c r="AXT124" s="119"/>
      <c r="AXU124" s="91"/>
      <c r="AXV124" s="119"/>
      <c r="AXW124" s="91"/>
      <c r="AXX124" s="119"/>
      <c r="AXY124" s="91"/>
      <c r="AXZ124" s="119"/>
      <c r="AYA124" s="91"/>
      <c r="AYB124" s="119"/>
      <c r="AYC124" s="91"/>
      <c r="AYD124" s="119"/>
      <c r="AYE124" s="91"/>
      <c r="AYF124" s="119"/>
      <c r="AYG124" s="91"/>
      <c r="AYH124" s="119"/>
      <c r="AYI124" s="91"/>
      <c r="AYJ124" s="119"/>
      <c r="AYK124" s="91"/>
      <c r="AYL124" s="119"/>
      <c r="AYM124" s="91"/>
      <c r="AYN124" s="119"/>
      <c r="AYO124" s="91"/>
      <c r="AYP124" s="119"/>
      <c r="AYQ124" s="91"/>
      <c r="AYR124" s="119"/>
      <c r="AYS124" s="91"/>
      <c r="AYT124" s="119"/>
      <c r="AYU124" s="91"/>
      <c r="AYV124" s="119"/>
      <c r="AYW124" s="91"/>
      <c r="AYX124" s="119"/>
      <c r="AYY124" s="91"/>
      <c r="AYZ124" s="119"/>
      <c r="AZA124" s="91"/>
      <c r="AZB124" s="119"/>
      <c r="AZC124" s="91"/>
      <c r="AZD124" s="119"/>
      <c r="AZE124" s="91"/>
      <c r="AZF124" s="119"/>
      <c r="AZG124" s="91"/>
      <c r="AZH124" s="119"/>
      <c r="AZI124" s="91"/>
      <c r="AZJ124" s="119"/>
      <c r="AZK124" s="91"/>
      <c r="AZL124" s="119"/>
      <c r="AZM124" s="91"/>
      <c r="AZN124" s="119"/>
      <c r="AZO124" s="91"/>
      <c r="AZP124" s="119"/>
      <c r="AZQ124" s="91"/>
      <c r="AZR124" s="119"/>
      <c r="AZS124" s="91"/>
      <c r="AZT124" s="119"/>
      <c r="AZU124" s="91"/>
      <c r="AZV124" s="119"/>
      <c r="AZW124" s="91"/>
      <c r="AZX124" s="119"/>
      <c r="AZY124" s="91"/>
      <c r="AZZ124" s="119"/>
      <c r="BAA124" s="91"/>
      <c r="BAB124" s="119"/>
      <c r="BAC124" s="91"/>
      <c r="BAD124" s="119"/>
      <c r="BAE124" s="91"/>
      <c r="BAF124" s="119"/>
      <c r="BAG124" s="91"/>
      <c r="BAH124" s="119"/>
      <c r="BAI124" s="91"/>
      <c r="BAJ124" s="119"/>
      <c r="BAK124" s="91"/>
      <c r="BAL124" s="119"/>
      <c r="BAM124" s="91"/>
      <c r="BAN124" s="119"/>
      <c r="BAO124" s="91"/>
      <c r="BAP124" s="119"/>
      <c r="BAQ124" s="91"/>
      <c r="BAR124" s="119"/>
      <c r="BAS124" s="91"/>
      <c r="BAT124" s="119"/>
      <c r="BAU124" s="91"/>
      <c r="BAV124" s="119"/>
      <c r="BAW124" s="91"/>
      <c r="BAX124" s="119"/>
      <c r="BAY124" s="91"/>
      <c r="BAZ124" s="119"/>
      <c r="BBA124" s="91"/>
      <c r="BBB124" s="119"/>
      <c r="BBC124" s="91"/>
      <c r="BBD124" s="119"/>
      <c r="BBE124" s="91"/>
      <c r="BBF124" s="119"/>
      <c r="BBG124" s="91"/>
      <c r="BBH124" s="119"/>
      <c r="BBI124" s="91"/>
      <c r="BBJ124" s="119"/>
      <c r="BBK124" s="91"/>
      <c r="BBL124" s="119"/>
      <c r="BBM124" s="91"/>
      <c r="BBN124" s="119"/>
      <c r="BBO124" s="91"/>
      <c r="BBP124" s="119"/>
      <c r="BBQ124" s="91"/>
      <c r="BBR124" s="119"/>
      <c r="BBS124" s="91"/>
      <c r="BBT124" s="119"/>
      <c r="BBU124" s="91"/>
      <c r="BBV124" s="119"/>
      <c r="BBW124" s="91"/>
      <c r="BBX124" s="119"/>
      <c r="BBY124" s="91"/>
      <c r="BBZ124" s="119"/>
      <c r="BCA124" s="91"/>
      <c r="BCB124" s="119"/>
      <c r="BCC124" s="91"/>
      <c r="BCD124" s="119"/>
      <c r="BCE124" s="91"/>
      <c r="BCF124" s="119"/>
      <c r="BCG124" s="91"/>
      <c r="BCH124" s="119"/>
      <c r="BCI124" s="91"/>
      <c r="BCJ124" s="119"/>
      <c r="BCK124" s="91"/>
      <c r="BCL124" s="119"/>
      <c r="BCM124" s="91"/>
      <c r="BCN124" s="119"/>
      <c r="BCO124" s="91"/>
      <c r="BCP124" s="119"/>
      <c r="BCQ124" s="91"/>
      <c r="BCR124" s="119"/>
      <c r="BCS124" s="91"/>
      <c r="BCT124" s="119"/>
      <c r="BCU124" s="91"/>
      <c r="BCV124" s="119"/>
      <c r="BCW124" s="91"/>
      <c r="BCX124" s="119"/>
      <c r="BCY124" s="91"/>
      <c r="BCZ124" s="119"/>
      <c r="BDA124" s="91"/>
      <c r="BDB124" s="119"/>
      <c r="BDC124" s="91"/>
      <c r="BDD124" s="119"/>
      <c r="BDE124" s="91"/>
      <c r="BDF124" s="119"/>
      <c r="BDG124" s="91"/>
      <c r="BDH124" s="119"/>
      <c r="BDI124" s="91"/>
      <c r="BDJ124" s="119"/>
      <c r="BDK124" s="91"/>
      <c r="BDL124" s="119"/>
      <c r="BDM124" s="91"/>
      <c r="BDN124" s="119"/>
      <c r="BDO124" s="91"/>
      <c r="BDP124" s="119"/>
      <c r="BDQ124" s="91"/>
      <c r="BDR124" s="119"/>
      <c r="BDS124" s="91"/>
      <c r="BDT124" s="119"/>
      <c r="BDU124" s="91"/>
      <c r="BDV124" s="119"/>
      <c r="BDW124" s="91"/>
      <c r="BDX124" s="119"/>
      <c r="BDY124" s="91"/>
      <c r="BDZ124" s="119"/>
      <c r="BEA124" s="91"/>
      <c r="BEB124" s="119"/>
      <c r="BEC124" s="91"/>
      <c r="BED124" s="119"/>
      <c r="BEE124" s="91"/>
      <c r="BEF124" s="119"/>
      <c r="BEG124" s="91"/>
      <c r="BEH124" s="119"/>
      <c r="BEI124" s="91"/>
      <c r="BEJ124" s="119"/>
      <c r="BEK124" s="91"/>
      <c r="BEL124" s="119"/>
      <c r="BEM124" s="91"/>
      <c r="BEN124" s="119"/>
      <c r="BEO124" s="91"/>
      <c r="BEP124" s="119"/>
      <c r="BEQ124" s="91"/>
      <c r="BER124" s="119"/>
      <c r="BES124" s="91"/>
      <c r="BET124" s="119"/>
      <c r="BEU124" s="91"/>
      <c r="BEV124" s="119"/>
      <c r="BEW124" s="91"/>
      <c r="BEX124" s="119"/>
      <c r="BEY124" s="91"/>
      <c r="BEZ124" s="119"/>
      <c r="BFA124" s="91"/>
      <c r="BFB124" s="119"/>
      <c r="BFC124" s="91"/>
      <c r="BFD124" s="119"/>
      <c r="BFE124" s="91"/>
      <c r="BFF124" s="119"/>
      <c r="BFG124" s="91"/>
      <c r="BFH124" s="119"/>
      <c r="BFI124" s="91"/>
      <c r="BFJ124" s="119"/>
      <c r="BFK124" s="91"/>
      <c r="BFL124" s="119"/>
      <c r="BFM124" s="91"/>
      <c r="BFN124" s="119"/>
      <c r="BFO124" s="91"/>
      <c r="BFP124" s="119"/>
      <c r="BFQ124" s="91"/>
      <c r="BFR124" s="119"/>
      <c r="BFS124" s="91"/>
      <c r="BFT124" s="119"/>
      <c r="BFU124" s="91"/>
      <c r="BFV124" s="119"/>
      <c r="BFW124" s="91"/>
      <c r="BFX124" s="119"/>
      <c r="BFY124" s="91"/>
      <c r="BFZ124" s="119"/>
      <c r="BGA124" s="91"/>
      <c r="BGB124" s="119"/>
      <c r="BGC124" s="91"/>
      <c r="BGD124" s="119"/>
      <c r="BGE124" s="91"/>
      <c r="BGF124" s="119"/>
      <c r="BGG124" s="91"/>
      <c r="BGH124" s="119"/>
      <c r="BGI124" s="91"/>
      <c r="BGJ124" s="119"/>
      <c r="BGK124" s="91"/>
      <c r="BGL124" s="119"/>
      <c r="BGM124" s="91"/>
      <c r="BGN124" s="119"/>
      <c r="BGO124" s="91"/>
      <c r="BGP124" s="119"/>
      <c r="BGQ124" s="91"/>
      <c r="BGR124" s="119"/>
      <c r="BGS124" s="91"/>
      <c r="BGT124" s="119"/>
      <c r="BGU124" s="91"/>
      <c r="BGV124" s="119"/>
      <c r="BGW124" s="91"/>
      <c r="BGX124" s="119"/>
      <c r="BGY124" s="91"/>
      <c r="BGZ124" s="119"/>
      <c r="BHA124" s="91"/>
      <c r="BHB124" s="119"/>
      <c r="BHC124" s="91"/>
      <c r="BHD124" s="119"/>
      <c r="BHE124" s="91"/>
      <c r="BHF124" s="119"/>
      <c r="BHG124" s="91"/>
      <c r="BHH124" s="119"/>
      <c r="BHI124" s="91"/>
      <c r="BHJ124" s="119"/>
      <c r="BHK124" s="91"/>
      <c r="BHL124" s="119"/>
      <c r="BHM124" s="91"/>
      <c r="BHN124" s="119"/>
      <c r="BHO124" s="91"/>
      <c r="BHP124" s="119"/>
      <c r="BHQ124" s="91"/>
      <c r="BHR124" s="119"/>
      <c r="BHS124" s="91"/>
      <c r="BHT124" s="119"/>
      <c r="BHU124" s="91"/>
      <c r="BHV124" s="119"/>
      <c r="BHW124" s="91"/>
      <c r="BHX124" s="119"/>
      <c r="BHY124" s="91"/>
      <c r="BHZ124" s="119"/>
      <c r="BIA124" s="91"/>
      <c r="BIB124" s="119"/>
      <c r="BIC124" s="91"/>
      <c r="BID124" s="119"/>
      <c r="BIE124" s="91"/>
      <c r="BIF124" s="119"/>
      <c r="BIG124" s="91"/>
      <c r="BIH124" s="119"/>
      <c r="BII124" s="91"/>
      <c r="BIJ124" s="119"/>
      <c r="BIK124" s="91"/>
      <c r="BIL124" s="119"/>
      <c r="BIM124" s="91"/>
      <c r="BIN124" s="119"/>
      <c r="BIO124" s="91"/>
      <c r="BIP124" s="119"/>
      <c r="BIQ124" s="91"/>
      <c r="BIR124" s="119"/>
      <c r="BIS124" s="91"/>
      <c r="BIT124" s="119"/>
      <c r="BIU124" s="91"/>
      <c r="BIV124" s="119"/>
      <c r="BIW124" s="91"/>
      <c r="BIX124" s="119"/>
      <c r="BIY124" s="91"/>
      <c r="BIZ124" s="119"/>
      <c r="BJA124" s="91"/>
      <c r="BJB124" s="119"/>
      <c r="BJC124" s="91"/>
      <c r="BJD124" s="119"/>
      <c r="BJE124" s="91"/>
      <c r="BJF124" s="119"/>
      <c r="BJG124" s="91"/>
      <c r="BJH124" s="119"/>
      <c r="BJI124" s="91"/>
      <c r="BJJ124" s="119"/>
      <c r="BJK124" s="91"/>
      <c r="BJL124" s="119"/>
      <c r="BJM124" s="91"/>
      <c r="BJN124" s="119"/>
      <c r="BJO124" s="91"/>
      <c r="BJP124" s="119"/>
      <c r="BJQ124" s="91"/>
      <c r="BJR124" s="119"/>
      <c r="BJS124" s="91"/>
      <c r="BJT124" s="119"/>
      <c r="BJU124" s="91"/>
      <c r="BJV124" s="119"/>
      <c r="BJW124" s="91"/>
      <c r="BJX124" s="119"/>
      <c r="BJY124" s="91"/>
      <c r="BJZ124" s="119"/>
      <c r="BKA124" s="91"/>
      <c r="BKB124" s="119"/>
      <c r="BKC124" s="91"/>
      <c r="BKD124" s="119"/>
      <c r="BKE124" s="91"/>
      <c r="BKF124" s="119"/>
      <c r="BKG124" s="91"/>
      <c r="BKH124" s="119"/>
      <c r="BKI124" s="91"/>
      <c r="BKJ124" s="119"/>
      <c r="BKK124" s="91"/>
      <c r="BKL124" s="119"/>
      <c r="BKM124" s="91"/>
      <c r="BKN124" s="119"/>
      <c r="BKO124" s="91"/>
      <c r="BKP124" s="119"/>
      <c r="BKQ124" s="91"/>
      <c r="BKR124" s="119"/>
      <c r="BKS124" s="91"/>
      <c r="BKT124" s="119"/>
      <c r="BKU124" s="91"/>
      <c r="BKV124" s="119"/>
      <c r="BKW124" s="91"/>
      <c r="BKX124" s="119"/>
      <c r="BKY124" s="91"/>
      <c r="BKZ124" s="119"/>
      <c r="BLA124" s="91"/>
      <c r="BLB124" s="119"/>
      <c r="BLC124" s="91"/>
      <c r="BLD124" s="119"/>
      <c r="BLE124" s="91"/>
      <c r="BLF124" s="119"/>
      <c r="BLG124" s="91"/>
      <c r="BLH124" s="119"/>
      <c r="BLI124" s="91"/>
      <c r="BLJ124" s="119"/>
      <c r="BLK124" s="91"/>
      <c r="BLL124" s="119"/>
      <c r="BLM124" s="91"/>
      <c r="BLN124" s="119"/>
      <c r="BLO124" s="91"/>
      <c r="BLP124" s="119"/>
      <c r="BLQ124" s="91"/>
      <c r="BLR124" s="119"/>
      <c r="BLS124" s="91"/>
      <c r="BLT124" s="119"/>
      <c r="BLU124" s="91"/>
      <c r="BLV124" s="119"/>
      <c r="BLW124" s="91"/>
      <c r="BLX124" s="119"/>
      <c r="BLY124" s="91"/>
      <c r="BLZ124" s="119"/>
      <c r="BMA124" s="91"/>
      <c r="BMB124" s="119"/>
      <c r="BMC124" s="91"/>
      <c r="BMD124" s="119"/>
      <c r="BME124" s="91"/>
      <c r="BMF124" s="119"/>
      <c r="BMG124" s="91"/>
      <c r="BMH124" s="119"/>
      <c r="BMI124" s="91"/>
      <c r="BMJ124" s="119"/>
      <c r="BMK124" s="91"/>
      <c r="BML124" s="119"/>
      <c r="BMM124" s="91"/>
      <c r="BMN124" s="119"/>
      <c r="BMO124" s="91"/>
      <c r="BMP124" s="119"/>
      <c r="BMQ124" s="91"/>
      <c r="BMR124" s="119"/>
      <c r="BMS124" s="91"/>
      <c r="BMT124" s="119"/>
      <c r="BMU124" s="91"/>
      <c r="BMV124" s="119"/>
      <c r="BMW124" s="91"/>
      <c r="BMX124" s="119"/>
      <c r="BMY124" s="91"/>
      <c r="BMZ124" s="119"/>
      <c r="BNA124" s="91"/>
      <c r="BNB124" s="119"/>
      <c r="BNC124" s="91"/>
      <c r="BND124" s="119"/>
      <c r="BNE124" s="91"/>
      <c r="BNF124" s="119"/>
      <c r="BNG124" s="91"/>
      <c r="BNH124" s="119"/>
      <c r="BNI124" s="91"/>
      <c r="BNJ124" s="119"/>
      <c r="BNK124" s="91"/>
      <c r="BNL124" s="119"/>
      <c r="BNM124" s="91"/>
      <c r="BNN124" s="119"/>
      <c r="BNO124" s="91"/>
      <c r="BNP124" s="119"/>
      <c r="BNQ124" s="91"/>
      <c r="BNR124" s="119"/>
      <c r="BNS124" s="91"/>
      <c r="BNT124" s="119"/>
      <c r="BNU124" s="91"/>
      <c r="BNV124" s="119"/>
      <c r="BNW124" s="91"/>
      <c r="BNX124" s="119"/>
      <c r="BNY124" s="91"/>
      <c r="BNZ124" s="119"/>
      <c r="BOA124" s="91"/>
      <c r="BOB124" s="119"/>
      <c r="BOC124" s="91"/>
      <c r="BOD124" s="119"/>
      <c r="BOE124" s="91"/>
      <c r="BOF124" s="119"/>
      <c r="BOG124" s="91"/>
      <c r="BOH124" s="119"/>
      <c r="BOI124" s="91"/>
      <c r="BOJ124" s="119"/>
      <c r="BOK124" s="91"/>
      <c r="BOL124" s="119"/>
      <c r="BOM124" s="91"/>
      <c r="BON124" s="119"/>
      <c r="BOO124" s="91"/>
      <c r="BOP124" s="119"/>
      <c r="BOQ124" s="91"/>
      <c r="BOR124" s="119"/>
      <c r="BOS124" s="91"/>
      <c r="BOT124" s="119"/>
      <c r="BOU124" s="91"/>
      <c r="BOV124" s="119"/>
      <c r="BOW124" s="91"/>
      <c r="BOX124" s="119"/>
      <c r="BOY124" s="91"/>
      <c r="BOZ124" s="119"/>
      <c r="BPA124" s="91"/>
      <c r="BPB124" s="119"/>
      <c r="BPC124" s="91"/>
      <c r="BPD124" s="119"/>
      <c r="BPE124" s="91"/>
      <c r="BPF124" s="119"/>
      <c r="BPG124" s="91"/>
      <c r="BPH124" s="119"/>
      <c r="BPI124" s="91"/>
      <c r="BPJ124" s="119"/>
      <c r="BPK124" s="91"/>
      <c r="BPL124" s="119"/>
      <c r="BPM124" s="91"/>
      <c r="BPN124" s="119"/>
      <c r="BPO124" s="91"/>
      <c r="BPP124" s="119"/>
      <c r="BPQ124" s="91"/>
      <c r="BPR124" s="119"/>
      <c r="BPS124" s="91"/>
      <c r="BPT124" s="119"/>
      <c r="BPU124" s="91"/>
      <c r="BPV124" s="119"/>
      <c r="BPW124" s="91"/>
      <c r="BPX124" s="119"/>
      <c r="BPY124" s="91"/>
      <c r="BPZ124" s="119"/>
      <c r="BQA124" s="91"/>
      <c r="BQB124" s="119"/>
      <c r="BQC124" s="91"/>
      <c r="BQD124" s="119"/>
      <c r="BQE124" s="91"/>
      <c r="BQF124" s="119"/>
      <c r="BQG124" s="91"/>
      <c r="BQH124" s="119"/>
      <c r="BQI124" s="91"/>
      <c r="BQJ124" s="119"/>
      <c r="BQK124" s="91"/>
      <c r="BQL124" s="119"/>
      <c r="BQM124" s="91"/>
      <c r="BQN124" s="119"/>
      <c r="BQO124" s="91"/>
      <c r="BQP124" s="119"/>
      <c r="BQQ124" s="91"/>
      <c r="BQR124" s="119"/>
      <c r="BQS124" s="91"/>
      <c r="BQT124" s="119"/>
      <c r="BQU124" s="91"/>
      <c r="BQV124" s="119"/>
      <c r="BQW124" s="91"/>
      <c r="BQX124" s="119"/>
      <c r="BQY124" s="91"/>
      <c r="BQZ124" s="119"/>
      <c r="BRA124" s="91"/>
      <c r="BRB124" s="119"/>
      <c r="BRC124" s="91"/>
      <c r="BRD124" s="119"/>
      <c r="BRE124" s="91"/>
      <c r="BRF124" s="119"/>
      <c r="BRG124" s="91"/>
      <c r="BRH124" s="119"/>
      <c r="BRI124" s="91"/>
      <c r="BRJ124" s="119"/>
      <c r="BRK124" s="91"/>
      <c r="BRL124" s="119"/>
      <c r="BRM124" s="91"/>
      <c r="BRN124" s="119"/>
      <c r="BRO124" s="91"/>
      <c r="BRP124" s="119"/>
      <c r="BRQ124" s="91"/>
      <c r="BRR124" s="119"/>
      <c r="BRS124" s="91"/>
      <c r="BRT124" s="119"/>
      <c r="BRU124" s="91"/>
      <c r="BRV124" s="119"/>
      <c r="BRW124" s="91"/>
      <c r="BRX124" s="119"/>
      <c r="BRY124" s="91"/>
      <c r="BRZ124" s="119"/>
      <c r="BSA124" s="91"/>
      <c r="BSB124" s="119"/>
      <c r="BSC124" s="91"/>
      <c r="BSD124" s="119"/>
      <c r="BSE124" s="91"/>
      <c r="BSF124" s="119"/>
      <c r="BSG124" s="91"/>
      <c r="BSH124" s="119"/>
      <c r="BSI124" s="91"/>
      <c r="BSJ124" s="119"/>
      <c r="BSK124" s="91"/>
      <c r="BSL124" s="119"/>
      <c r="BSM124" s="91"/>
      <c r="BSN124" s="119"/>
      <c r="BSO124" s="91"/>
      <c r="BSP124" s="119"/>
      <c r="BSQ124" s="91"/>
      <c r="BSR124" s="119"/>
      <c r="BSS124" s="91"/>
      <c r="BST124" s="119"/>
      <c r="BSU124" s="91"/>
      <c r="BSV124" s="119"/>
      <c r="BSW124" s="91"/>
      <c r="BSX124" s="119"/>
      <c r="BSY124" s="91"/>
      <c r="BSZ124" s="119"/>
      <c r="BTA124" s="91"/>
      <c r="BTB124" s="119"/>
      <c r="BTC124" s="91"/>
      <c r="BTD124" s="119"/>
      <c r="BTE124" s="91"/>
      <c r="BTF124" s="119"/>
      <c r="BTG124" s="91"/>
      <c r="BTH124" s="119"/>
      <c r="BTI124" s="91"/>
      <c r="BTJ124" s="119"/>
      <c r="BTK124" s="91"/>
      <c r="BTL124" s="119"/>
      <c r="BTM124" s="91"/>
      <c r="BTN124" s="119"/>
      <c r="BTO124" s="91"/>
      <c r="BTP124" s="119"/>
      <c r="BTQ124" s="91"/>
      <c r="BTR124" s="119"/>
      <c r="BTS124" s="91"/>
      <c r="BTT124" s="119"/>
      <c r="BTU124" s="91"/>
      <c r="BTV124" s="119"/>
      <c r="BTW124" s="91"/>
      <c r="BTX124" s="119"/>
      <c r="BTY124" s="91"/>
      <c r="BTZ124" s="119"/>
      <c r="BUA124" s="91"/>
      <c r="BUB124" s="119"/>
      <c r="BUC124" s="91"/>
      <c r="BUD124" s="119"/>
      <c r="BUE124" s="91"/>
      <c r="BUF124" s="119"/>
      <c r="BUG124" s="91"/>
      <c r="BUH124" s="119"/>
      <c r="BUI124" s="91"/>
      <c r="BUJ124" s="119"/>
      <c r="BUK124" s="91"/>
      <c r="BUL124" s="119"/>
      <c r="BUM124" s="91"/>
      <c r="BUN124" s="119"/>
      <c r="BUO124" s="91"/>
      <c r="BUP124" s="119"/>
      <c r="BUQ124" s="91"/>
      <c r="BUR124" s="119"/>
      <c r="BUS124" s="91"/>
      <c r="BUT124" s="119"/>
      <c r="BUU124" s="91"/>
      <c r="BUV124" s="119"/>
      <c r="BUW124" s="91"/>
      <c r="BUX124" s="119"/>
      <c r="BUY124" s="91"/>
      <c r="BUZ124" s="119"/>
      <c r="BVA124" s="91"/>
      <c r="BVB124" s="119"/>
      <c r="BVC124" s="91"/>
      <c r="BVD124" s="119"/>
      <c r="BVE124" s="91"/>
      <c r="BVF124" s="119"/>
      <c r="BVG124" s="91"/>
      <c r="BVH124" s="119"/>
      <c r="BVI124" s="91"/>
      <c r="BVJ124" s="119"/>
      <c r="BVK124" s="91"/>
      <c r="BVL124" s="119"/>
      <c r="BVM124" s="91"/>
      <c r="BVN124" s="119"/>
      <c r="BVO124" s="91"/>
      <c r="BVP124" s="119"/>
      <c r="BVQ124" s="91"/>
      <c r="BVR124" s="119"/>
      <c r="BVS124" s="91"/>
      <c r="BVT124" s="119"/>
      <c r="BVU124" s="91"/>
      <c r="BVV124" s="119"/>
      <c r="BVW124" s="91"/>
      <c r="BVX124" s="119"/>
      <c r="BVY124" s="91"/>
      <c r="BVZ124" s="119"/>
      <c r="BWA124" s="91"/>
      <c r="BWB124" s="119"/>
      <c r="BWC124" s="91"/>
      <c r="BWD124" s="119"/>
      <c r="BWE124" s="91"/>
      <c r="BWF124" s="119"/>
      <c r="BWG124" s="91"/>
      <c r="BWH124" s="119"/>
      <c r="BWI124" s="91"/>
      <c r="BWJ124" s="119"/>
      <c r="BWK124" s="91"/>
      <c r="BWL124" s="119"/>
      <c r="BWM124" s="91"/>
      <c r="BWN124" s="119"/>
      <c r="BWO124" s="91"/>
      <c r="BWP124" s="119"/>
      <c r="BWQ124" s="91"/>
      <c r="BWR124" s="119"/>
      <c r="BWS124" s="91"/>
      <c r="BWT124" s="119"/>
      <c r="BWU124" s="91"/>
      <c r="BWV124" s="119"/>
      <c r="BWW124" s="91"/>
      <c r="BWX124" s="119"/>
      <c r="BWY124" s="91"/>
      <c r="BWZ124" s="119"/>
      <c r="BXA124" s="91"/>
      <c r="BXB124" s="119"/>
      <c r="BXC124" s="91"/>
      <c r="BXD124" s="119"/>
      <c r="BXE124" s="91"/>
      <c r="BXF124" s="119"/>
      <c r="BXG124" s="91"/>
      <c r="BXH124" s="119"/>
      <c r="BXI124" s="91"/>
      <c r="BXJ124" s="119"/>
      <c r="BXK124" s="91"/>
      <c r="BXL124" s="119"/>
      <c r="BXM124" s="91"/>
      <c r="BXN124" s="119"/>
      <c r="BXO124" s="91"/>
      <c r="BXP124" s="119"/>
      <c r="BXQ124" s="91"/>
      <c r="BXR124" s="119"/>
      <c r="BXS124" s="91"/>
      <c r="BXT124" s="119"/>
      <c r="BXU124" s="91"/>
      <c r="BXV124" s="119"/>
      <c r="BXW124" s="91"/>
      <c r="BXX124" s="119"/>
      <c r="BXY124" s="91"/>
      <c r="BXZ124" s="119"/>
      <c r="BYA124" s="91"/>
      <c r="BYB124" s="119"/>
      <c r="BYC124" s="91"/>
      <c r="BYD124" s="119"/>
      <c r="BYE124" s="91"/>
      <c r="BYF124" s="119"/>
      <c r="BYG124" s="91"/>
      <c r="BYH124" s="119"/>
      <c r="BYI124" s="91"/>
      <c r="BYJ124" s="119"/>
      <c r="BYK124" s="91"/>
      <c r="BYL124" s="119"/>
      <c r="BYM124" s="91"/>
      <c r="BYN124" s="119"/>
      <c r="BYO124" s="91"/>
      <c r="BYP124" s="119"/>
      <c r="BYQ124" s="91"/>
      <c r="BYR124" s="119"/>
      <c r="BYS124" s="91"/>
      <c r="BYT124" s="119"/>
      <c r="BYU124" s="91"/>
      <c r="BYV124" s="119"/>
      <c r="BYW124" s="91"/>
      <c r="BYX124" s="119"/>
      <c r="BYY124" s="91"/>
      <c r="BYZ124" s="119"/>
      <c r="BZA124" s="91"/>
      <c r="BZB124" s="119"/>
      <c r="BZC124" s="91"/>
      <c r="BZD124" s="119"/>
      <c r="BZE124" s="91"/>
      <c r="BZF124" s="119"/>
      <c r="BZG124" s="91"/>
      <c r="BZH124" s="119"/>
      <c r="BZI124" s="91"/>
      <c r="BZJ124" s="119"/>
      <c r="BZK124" s="91"/>
      <c r="BZL124" s="119"/>
      <c r="BZM124" s="91"/>
      <c r="BZN124" s="119"/>
      <c r="BZO124" s="91"/>
      <c r="BZP124" s="119"/>
      <c r="BZQ124" s="91"/>
      <c r="BZR124" s="119"/>
      <c r="BZS124" s="91"/>
      <c r="BZT124" s="119"/>
      <c r="BZU124" s="91"/>
      <c r="BZV124" s="119"/>
      <c r="BZW124" s="91"/>
      <c r="BZX124" s="119"/>
      <c r="BZY124" s="91"/>
      <c r="BZZ124" s="119"/>
      <c r="CAA124" s="91"/>
      <c r="CAB124" s="119"/>
      <c r="CAC124" s="91"/>
      <c r="CAD124" s="119"/>
      <c r="CAE124" s="91"/>
      <c r="CAF124" s="119"/>
      <c r="CAG124" s="91"/>
      <c r="CAH124" s="119"/>
      <c r="CAI124" s="91"/>
      <c r="CAJ124" s="119"/>
      <c r="CAK124" s="91"/>
      <c r="CAL124" s="119"/>
      <c r="CAM124" s="91"/>
      <c r="CAN124" s="119"/>
      <c r="CAO124" s="91"/>
      <c r="CAP124" s="119"/>
      <c r="CAQ124" s="91"/>
      <c r="CAR124" s="119"/>
      <c r="CAS124" s="91"/>
      <c r="CAT124" s="119"/>
      <c r="CAU124" s="91"/>
      <c r="CAV124" s="119"/>
      <c r="CAW124" s="91"/>
      <c r="CAX124" s="119"/>
      <c r="CAY124" s="91"/>
      <c r="CAZ124" s="119"/>
      <c r="CBA124" s="91"/>
      <c r="CBB124" s="119"/>
      <c r="CBC124" s="91"/>
      <c r="CBD124" s="119"/>
      <c r="CBE124" s="91"/>
      <c r="CBF124" s="119"/>
      <c r="CBG124" s="91"/>
      <c r="CBH124" s="119"/>
      <c r="CBI124" s="91"/>
      <c r="CBJ124" s="119"/>
      <c r="CBK124" s="91"/>
      <c r="CBL124" s="119"/>
      <c r="CBM124" s="91"/>
      <c r="CBN124" s="119"/>
      <c r="CBO124" s="91"/>
      <c r="CBP124" s="119"/>
      <c r="CBQ124" s="91"/>
      <c r="CBR124" s="119"/>
      <c r="CBS124" s="91"/>
      <c r="CBT124" s="119"/>
      <c r="CBU124" s="91"/>
      <c r="CBV124" s="119"/>
      <c r="CBW124" s="91"/>
      <c r="CBX124" s="119"/>
      <c r="CBY124" s="91"/>
      <c r="CBZ124" s="119"/>
      <c r="CCA124" s="91"/>
      <c r="CCB124" s="119"/>
      <c r="CCC124" s="91"/>
      <c r="CCD124" s="119"/>
      <c r="CCE124" s="91"/>
      <c r="CCF124" s="119"/>
      <c r="CCG124" s="91"/>
      <c r="CCH124" s="119"/>
      <c r="CCI124" s="91"/>
      <c r="CCJ124" s="119"/>
      <c r="CCK124" s="91"/>
      <c r="CCL124" s="119"/>
      <c r="CCM124" s="91"/>
      <c r="CCN124" s="119"/>
      <c r="CCO124" s="91"/>
      <c r="CCP124" s="119"/>
      <c r="CCQ124" s="91"/>
      <c r="CCR124" s="119"/>
      <c r="CCS124" s="91"/>
      <c r="CCT124" s="119"/>
      <c r="CCU124" s="91"/>
      <c r="CCV124" s="119"/>
      <c r="CCW124" s="91"/>
      <c r="CCX124" s="119"/>
      <c r="CCY124" s="91"/>
      <c r="CCZ124" s="119"/>
      <c r="CDA124" s="91"/>
      <c r="CDB124" s="119"/>
      <c r="CDC124" s="91"/>
      <c r="CDD124" s="119"/>
      <c r="CDE124" s="91"/>
      <c r="CDF124" s="119"/>
      <c r="CDG124" s="91"/>
      <c r="CDH124" s="119"/>
      <c r="CDI124" s="91"/>
      <c r="CDJ124" s="119"/>
      <c r="CDK124" s="91"/>
      <c r="CDL124" s="119"/>
      <c r="CDM124" s="91"/>
      <c r="CDN124" s="119"/>
      <c r="CDO124" s="91"/>
      <c r="CDP124" s="119"/>
      <c r="CDQ124" s="91"/>
      <c r="CDR124" s="119"/>
      <c r="CDS124" s="91"/>
      <c r="CDT124" s="119"/>
      <c r="CDU124" s="91"/>
      <c r="CDV124" s="119"/>
      <c r="CDW124" s="91"/>
      <c r="CDX124" s="119"/>
      <c r="CDY124" s="91"/>
      <c r="CDZ124" s="119"/>
      <c r="CEA124" s="91"/>
      <c r="CEB124" s="119"/>
      <c r="CEC124" s="91"/>
      <c r="CED124" s="119"/>
      <c r="CEE124" s="91"/>
      <c r="CEF124" s="119"/>
      <c r="CEG124" s="91"/>
      <c r="CEH124" s="119"/>
      <c r="CEI124" s="91"/>
      <c r="CEJ124" s="119"/>
      <c r="CEK124" s="91"/>
      <c r="CEL124" s="119"/>
      <c r="CEM124" s="91"/>
      <c r="CEN124" s="119"/>
      <c r="CEO124" s="91"/>
      <c r="CEP124" s="119"/>
      <c r="CEQ124" s="91"/>
      <c r="CER124" s="119"/>
      <c r="CES124" s="91"/>
      <c r="CET124" s="119"/>
      <c r="CEU124" s="91"/>
      <c r="CEV124" s="119"/>
      <c r="CEW124" s="91"/>
      <c r="CEX124" s="119"/>
      <c r="CEY124" s="91"/>
      <c r="CEZ124" s="119"/>
      <c r="CFA124" s="91"/>
      <c r="CFB124" s="119"/>
      <c r="CFC124" s="91"/>
      <c r="CFD124" s="119"/>
      <c r="CFE124" s="91"/>
      <c r="CFF124" s="119"/>
      <c r="CFG124" s="91"/>
      <c r="CFH124" s="119"/>
      <c r="CFI124" s="91"/>
      <c r="CFJ124" s="119"/>
      <c r="CFK124" s="91"/>
      <c r="CFL124" s="119"/>
      <c r="CFM124" s="91"/>
      <c r="CFN124" s="119"/>
      <c r="CFO124" s="91"/>
      <c r="CFP124" s="119"/>
      <c r="CFQ124" s="91"/>
      <c r="CFR124" s="119"/>
      <c r="CFS124" s="91"/>
      <c r="CFT124" s="119"/>
      <c r="CFU124" s="91"/>
      <c r="CFV124" s="119"/>
      <c r="CFW124" s="91"/>
      <c r="CFX124" s="119"/>
      <c r="CFY124" s="91"/>
      <c r="CFZ124" s="119"/>
      <c r="CGA124" s="91"/>
      <c r="CGB124" s="119"/>
      <c r="CGC124" s="91"/>
      <c r="CGD124" s="119"/>
      <c r="CGE124" s="91"/>
      <c r="CGF124" s="119"/>
      <c r="CGG124" s="91"/>
      <c r="CGH124" s="119"/>
      <c r="CGI124" s="91"/>
      <c r="CGJ124" s="119"/>
      <c r="CGK124" s="91"/>
      <c r="CGL124" s="119"/>
      <c r="CGM124" s="91"/>
      <c r="CGN124" s="119"/>
      <c r="CGO124" s="91"/>
      <c r="CGP124" s="119"/>
      <c r="CGQ124" s="91"/>
      <c r="CGR124" s="119"/>
      <c r="CGS124" s="91"/>
      <c r="CGT124" s="119"/>
      <c r="CGU124" s="91"/>
      <c r="CGV124" s="119"/>
      <c r="CGW124" s="91"/>
      <c r="CGX124" s="119"/>
      <c r="CGY124" s="91"/>
      <c r="CGZ124" s="119"/>
      <c r="CHA124" s="91"/>
      <c r="CHB124" s="119"/>
      <c r="CHC124" s="91"/>
      <c r="CHD124" s="119"/>
      <c r="CHE124" s="91"/>
      <c r="CHF124" s="119"/>
      <c r="CHG124" s="91"/>
      <c r="CHH124" s="119"/>
      <c r="CHI124" s="91"/>
      <c r="CHJ124" s="119"/>
      <c r="CHK124" s="91"/>
      <c r="CHL124" s="119"/>
      <c r="CHM124" s="91"/>
      <c r="CHN124" s="119"/>
      <c r="CHO124" s="91"/>
      <c r="CHP124" s="119"/>
      <c r="CHQ124" s="91"/>
      <c r="CHR124" s="119"/>
      <c r="CHS124" s="91"/>
      <c r="CHT124" s="119"/>
      <c r="CHU124" s="91"/>
      <c r="CHV124" s="119"/>
      <c r="CHW124" s="91"/>
      <c r="CHX124" s="119"/>
      <c r="CHY124" s="91"/>
      <c r="CHZ124" s="119"/>
      <c r="CIA124" s="91"/>
      <c r="CIB124" s="119"/>
      <c r="CIC124" s="91"/>
      <c r="CID124" s="119"/>
      <c r="CIE124" s="91"/>
      <c r="CIF124" s="119"/>
      <c r="CIG124" s="91"/>
      <c r="CIH124" s="119"/>
      <c r="CII124" s="91"/>
      <c r="CIJ124" s="119"/>
      <c r="CIK124" s="91"/>
      <c r="CIL124" s="119"/>
      <c r="CIM124" s="91"/>
      <c r="CIN124" s="119"/>
      <c r="CIO124" s="91"/>
      <c r="CIP124" s="119"/>
      <c r="CIQ124" s="91"/>
      <c r="CIR124" s="119"/>
      <c r="CIS124" s="91"/>
      <c r="CIT124" s="119"/>
      <c r="CIU124" s="91"/>
      <c r="CIV124" s="119"/>
      <c r="CIW124" s="91"/>
      <c r="CIX124" s="119"/>
      <c r="CIY124" s="91"/>
      <c r="CIZ124" s="119"/>
      <c r="CJA124" s="91"/>
      <c r="CJB124" s="119"/>
      <c r="CJC124" s="91"/>
      <c r="CJD124" s="119"/>
      <c r="CJE124" s="91"/>
      <c r="CJF124" s="119"/>
      <c r="CJG124" s="91"/>
      <c r="CJH124" s="119"/>
      <c r="CJI124" s="91"/>
      <c r="CJJ124" s="119"/>
      <c r="CJK124" s="91"/>
      <c r="CJL124" s="119"/>
      <c r="CJM124" s="91"/>
      <c r="CJN124" s="119"/>
      <c r="CJO124" s="91"/>
      <c r="CJP124" s="119"/>
      <c r="CJQ124" s="91"/>
      <c r="CJR124" s="119"/>
      <c r="CJS124" s="91"/>
      <c r="CJT124" s="119"/>
      <c r="CJU124" s="91"/>
      <c r="CJV124" s="119"/>
      <c r="CJW124" s="91"/>
      <c r="CJX124" s="119"/>
      <c r="CJY124" s="91"/>
      <c r="CJZ124" s="119"/>
      <c r="CKA124" s="91"/>
      <c r="CKB124" s="119"/>
      <c r="CKC124" s="91"/>
      <c r="CKD124" s="119"/>
      <c r="CKE124" s="91"/>
      <c r="CKF124" s="119"/>
      <c r="CKG124" s="91"/>
      <c r="CKH124" s="119"/>
      <c r="CKI124" s="91"/>
      <c r="CKJ124" s="119"/>
      <c r="CKK124" s="91"/>
      <c r="CKL124" s="119"/>
      <c r="CKM124" s="91"/>
      <c r="CKN124" s="119"/>
      <c r="CKO124" s="91"/>
      <c r="CKP124" s="119"/>
      <c r="CKQ124" s="91"/>
      <c r="CKR124" s="119"/>
      <c r="CKS124" s="91"/>
      <c r="CKT124" s="119"/>
      <c r="CKU124" s="91"/>
      <c r="CKV124" s="119"/>
      <c r="CKW124" s="91"/>
      <c r="CKX124" s="119"/>
      <c r="CKY124" s="91"/>
      <c r="CKZ124" s="119"/>
      <c r="CLA124" s="91"/>
      <c r="CLB124" s="119"/>
      <c r="CLC124" s="91"/>
      <c r="CLD124" s="119"/>
      <c r="CLE124" s="91"/>
      <c r="CLF124" s="119"/>
      <c r="CLG124" s="91"/>
      <c r="CLH124" s="119"/>
      <c r="CLI124" s="91"/>
      <c r="CLJ124" s="119"/>
      <c r="CLK124" s="91"/>
      <c r="CLL124" s="119"/>
      <c r="CLM124" s="91"/>
      <c r="CLN124" s="119"/>
      <c r="CLO124" s="91"/>
      <c r="CLP124" s="119"/>
      <c r="CLQ124" s="91"/>
      <c r="CLR124" s="119"/>
      <c r="CLS124" s="91"/>
      <c r="CLT124" s="119"/>
      <c r="CLU124" s="91"/>
      <c r="CLV124" s="119"/>
      <c r="CLW124" s="91"/>
      <c r="CLX124" s="119"/>
      <c r="CLY124" s="91"/>
      <c r="CLZ124" s="119"/>
      <c r="CMA124" s="91"/>
      <c r="CMB124" s="119"/>
      <c r="CMC124" s="91"/>
      <c r="CMD124" s="119"/>
      <c r="CME124" s="91"/>
      <c r="CMF124" s="119"/>
      <c r="CMG124" s="91"/>
      <c r="CMH124" s="119"/>
      <c r="CMI124" s="91"/>
      <c r="CMJ124" s="119"/>
      <c r="CMK124" s="91"/>
      <c r="CML124" s="119"/>
      <c r="CMM124" s="91"/>
      <c r="CMN124" s="119"/>
      <c r="CMO124" s="91"/>
      <c r="CMP124" s="119"/>
      <c r="CMQ124" s="91"/>
      <c r="CMR124" s="119"/>
      <c r="CMS124" s="91"/>
      <c r="CMT124" s="119"/>
      <c r="CMU124" s="91"/>
      <c r="CMV124" s="119"/>
      <c r="CMW124" s="91"/>
      <c r="CMX124" s="119"/>
      <c r="CMY124" s="91"/>
      <c r="CMZ124" s="119"/>
      <c r="CNA124" s="91"/>
      <c r="CNB124" s="119"/>
      <c r="CNC124" s="91"/>
      <c r="CND124" s="119"/>
      <c r="CNE124" s="91"/>
      <c r="CNF124" s="119"/>
      <c r="CNG124" s="91"/>
      <c r="CNH124" s="119"/>
      <c r="CNI124" s="91"/>
      <c r="CNJ124" s="119"/>
      <c r="CNK124" s="91"/>
      <c r="CNL124" s="119"/>
      <c r="CNM124" s="91"/>
      <c r="CNN124" s="119"/>
      <c r="CNO124" s="91"/>
      <c r="CNP124" s="119"/>
      <c r="CNQ124" s="91"/>
      <c r="CNR124" s="119"/>
      <c r="CNS124" s="91"/>
      <c r="CNT124" s="119"/>
      <c r="CNU124" s="91"/>
      <c r="CNV124" s="119"/>
      <c r="CNW124" s="91"/>
      <c r="CNX124" s="119"/>
      <c r="CNY124" s="91"/>
      <c r="CNZ124" s="119"/>
      <c r="COA124" s="91"/>
      <c r="COB124" s="119"/>
      <c r="COC124" s="91"/>
      <c r="COD124" s="119"/>
      <c r="COE124" s="91"/>
      <c r="COF124" s="119"/>
      <c r="COG124" s="91"/>
      <c r="COH124" s="119"/>
      <c r="COI124" s="91"/>
      <c r="COJ124" s="119"/>
      <c r="COK124" s="91"/>
      <c r="COL124" s="119"/>
      <c r="COM124" s="91"/>
      <c r="CON124" s="119"/>
      <c r="COO124" s="91"/>
      <c r="COP124" s="119"/>
      <c r="COQ124" s="91"/>
      <c r="COR124" s="119"/>
      <c r="COS124" s="91"/>
      <c r="COT124" s="119"/>
      <c r="COU124" s="91"/>
      <c r="COV124" s="119"/>
      <c r="COW124" s="91"/>
      <c r="COX124" s="119"/>
      <c r="COY124" s="91"/>
      <c r="COZ124" s="119"/>
      <c r="CPA124" s="91"/>
      <c r="CPB124" s="119"/>
      <c r="CPC124" s="91"/>
      <c r="CPD124" s="119"/>
      <c r="CPE124" s="91"/>
      <c r="CPF124" s="119"/>
      <c r="CPG124" s="91"/>
      <c r="CPH124" s="119"/>
      <c r="CPI124" s="91"/>
      <c r="CPJ124" s="119"/>
      <c r="CPK124" s="91"/>
      <c r="CPL124" s="119"/>
      <c r="CPM124" s="91"/>
      <c r="CPN124" s="119"/>
      <c r="CPO124" s="91"/>
      <c r="CPP124" s="119"/>
      <c r="CPQ124" s="91"/>
      <c r="CPR124" s="119"/>
      <c r="CPS124" s="91"/>
      <c r="CPT124" s="119"/>
      <c r="CPU124" s="91"/>
      <c r="CPV124" s="119"/>
      <c r="CPW124" s="91"/>
      <c r="CPX124" s="119"/>
      <c r="CPY124" s="91"/>
      <c r="CPZ124" s="119"/>
      <c r="CQA124" s="91"/>
      <c r="CQB124" s="119"/>
      <c r="CQC124" s="91"/>
      <c r="CQD124" s="119"/>
      <c r="CQE124" s="91"/>
      <c r="CQF124" s="119"/>
      <c r="CQG124" s="91"/>
      <c r="CQH124" s="119"/>
      <c r="CQI124" s="91"/>
      <c r="CQJ124" s="119"/>
      <c r="CQK124" s="91"/>
      <c r="CQL124" s="119"/>
      <c r="CQM124" s="91"/>
      <c r="CQN124" s="119"/>
      <c r="CQO124" s="91"/>
      <c r="CQP124" s="119"/>
      <c r="CQQ124" s="91"/>
      <c r="CQR124" s="119"/>
      <c r="CQS124" s="91"/>
      <c r="CQT124" s="119"/>
      <c r="CQU124" s="91"/>
      <c r="CQV124" s="119"/>
      <c r="CQW124" s="91"/>
      <c r="CQX124" s="119"/>
      <c r="CQY124" s="91"/>
      <c r="CQZ124" s="119"/>
      <c r="CRA124" s="91"/>
      <c r="CRB124" s="119"/>
      <c r="CRC124" s="91"/>
      <c r="CRD124" s="119"/>
      <c r="CRE124" s="91"/>
      <c r="CRF124" s="119"/>
      <c r="CRG124" s="91"/>
      <c r="CRH124" s="119"/>
      <c r="CRI124" s="91"/>
      <c r="CRJ124" s="119"/>
      <c r="CRK124" s="91"/>
      <c r="CRL124" s="119"/>
      <c r="CRM124" s="91"/>
      <c r="CRN124" s="119"/>
      <c r="CRO124" s="91"/>
      <c r="CRP124" s="119"/>
      <c r="CRQ124" s="91"/>
      <c r="CRR124" s="119"/>
      <c r="CRS124" s="91"/>
      <c r="CRT124" s="119"/>
      <c r="CRU124" s="91"/>
      <c r="CRV124" s="119"/>
      <c r="CRW124" s="91"/>
      <c r="CRX124" s="119"/>
      <c r="CRY124" s="91"/>
      <c r="CRZ124" s="119"/>
      <c r="CSA124" s="91"/>
      <c r="CSB124" s="119"/>
      <c r="CSC124" s="91"/>
      <c r="CSD124" s="119"/>
      <c r="CSE124" s="91"/>
      <c r="CSF124" s="119"/>
      <c r="CSG124" s="91"/>
      <c r="CSH124" s="119"/>
      <c r="CSI124" s="91"/>
      <c r="CSJ124" s="119"/>
      <c r="CSK124" s="91"/>
      <c r="CSL124" s="119"/>
      <c r="CSM124" s="91"/>
      <c r="CSN124" s="119"/>
      <c r="CSO124" s="91"/>
      <c r="CSP124" s="119"/>
      <c r="CSQ124" s="91"/>
      <c r="CSR124" s="119"/>
      <c r="CSS124" s="91"/>
      <c r="CST124" s="119"/>
      <c r="CSU124" s="91"/>
      <c r="CSV124" s="119"/>
      <c r="CSW124" s="91"/>
      <c r="CSX124" s="119"/>
      <c r="CSY124" s="91"/>
      <c r="CSZ124" s="119"/>
      <c r="CTA124" s="91"/>
      <c r="CTB124" s="119"/>
      <c r="CTC124" s="91"/>
      <c r="CTD124" s="119"/>
      <c r="CTE124" s="91"/>
      <c r="CTF124" s="119"/>
      <c r="CTG124" s="91"/>
      <c r="CTH124" s="119"/>
      <c r="CTI124" s="91"/>
      <c r="CTJ124" s="119"/>
      <c r="CTK124" s="91"/>
      <c r="CTL124" s="119"/>
      <c r="CTM124" s="91"/>
      <c r="CTN124" s="119"/>
      <c r="CTO124" s="91"/>
      <c r="CTP124" s="119"/>
      <c r="CTQ124" s="91"/>
      <c r="CTR124" s="119"/>
      <c r="CTS124" s="91"/>
      <c r="CTT124" s="119"/>
      <c r="CTU124" s="91"/>
      <c r="CTV124" s="119"/>
      <c r="CTW124" s="91"/>
      <c r="CTX124" s="119"/>
      <c r="CTY124" s="91"/>
      <c r="CTZ124" s="119"/>
      <c r="CUA124" s="91"/>
      <c r="CUB124" s="119"/>
      <c r="CUC124" s="91"/>
      <c r="CUD124" s="119"/>
      <c r="CUE124" s="91"/>
      <c r="CUF124" s="119"/>
      <c r="CUG124" s="91"/>
      <c r="CUH124" s="119"/>
      <c r="CUI124" s="91"/>
      <c r="CUJ124" s="119"/>
      <c r="CUK124" s="91"/>
      <c r="CUL124" s="119"/>
      <c r="CUM124" s="91"/>
      <c r="CUN124" s="119"/>
      <c r="CUO124" s="91"/>
      <c r="CUP124" s="119"/>
      <c r="CUQ124" s="91"/>
      <c r="CUR124" s="119"/>
      <c r="CUS124" s="91"/>
      <c r="CUT124" s="119"/>
      <c r="CUU124" s="91"/>
      <c r="CUV124" s="119"/>
      <c r="CUW124" s="91"/>
      <c r="CUX124" s="119"/>
      <c r="CUY124" s="91"/>
      <c r="CUZ124" s="119"/>
      <c r="CVA124" s="91"/>
      <c r="CVB124" s="119"/>
      <c r="CVC124" s="91"/>
      <c r="CVD124" s="119"/>
      <c r="CVE124" s="91"/>
      <c r="CVF124" s="119"/>
      <c r="CVG124" s="91"/>
      <c r="CVH124" s="119"/>
      <c r="CVI124" s="91"/>
      <c r="CVJ124" s="119"/>
      <c r="CVK124" s="91"/>
      <c r="CVL124" s="119"/>
      <c r="CVM124" s="91"/>
      <c r="CVN124" s="119"/>
      <c r="CVO124" s="91"/>
      <c r="CVP124" s="119"/>
      <c r="CVQ124" s="91"/>
      <c r="CVR124" s="119"/>
      <c r="CVS124" s="91"/>
      <c r="CVT124" s="119"/>
      <c r="CVU124" s="91"/>
      <c r="CVV124" s="119"/>
      <c r="CVW124" s="91"/>
      <c r="CVX124" s="119"/>
      <c r="CVY124" s="91"/>
      <c r="CVZ124" s="119"/>
      <c r="CWA124" s="91"/>
      <c r="CWB124" s="119"/>
      <c r="CWC124" s="91"/>
      <c r="CWD124" s="119"/>
      <c r="CWE124" s="91"/>
      <c r="CWF124" s="119"/>
      <c r="CWG124" s="91"/>
      <c r="CWH124" s="119"/>
      <c r="CWI124" s="91"/>
      <c r="CWJ124" s="119"/>
      <c r="CWK124" s="91"/>
      <c r="CWL124" s="119"/>
      <c r="CWM124" s="91"/>
      <c r="CWN124" s="119"/>
      <c r="CWO124" s="91"/>
      <c r="CWP124" s="119"/>
      <c r="CWQ124" s="91"/>
      <c r="CWR124" s="119"/>
      <c r="CWS124" s="91"/>
      <c r="CWT124" s="119"/>
      <c r="CWU124" s="91"/>
      <c r="CWV124" s="119"/>
      <c r="CWW124" s="91"/>
      <c r="CWX124" s="119"/>
      <c r="CWY124" s="91"/>
      <c r="CWZ124" s="119"/>
      <c r="CXA124" s="91"/>
      <c r="CXB124" s="119"/>
      <c r="CXC124" s="91"/>
      <c r="CXD124" s="119"/>
      <c r="CXE124" s="91"/>
      <c r="CXF124" s="119"/>
      <c r="CXG124" s="91"/>
      <c r="CXH124" s="119"/>
      <c r="CXI124" s="91"/>
      <c r="CXJ124" s="119"/>
      <c r="CXK124" s="91"/>
      <c r="CXL124" s="119"/>
      <c r="CXM124" s="91"/>
      <c r="CXN124" s="119"/>
      <c r="CXO124" s="91"/>
      <c r="CXP124" s="119"/>
      <c r="CXQ124" s="91"/>
      <c r="CXR124" s="119"/>
      <c r="CXS124" s="91"/>
      <c r="CXT124" s="119"/>
      <c r="CXU124" s="91"/>
      <c r="CXV124" s="119"/>
      <c r="CXW124" s="91"/>
      <c r="CXX124" s="119"/>
      <c r="CXY124" s="91"/>
      <c r="CXZ124" s="119"/>
      <c r="CYA124" s="91"/>
      <c r="CYB124" s="119"/>
      <c r="CYC124" s="91"/>
      <c r="CYD124" s="119"/>
      <c r="CYE124" s="91"/>
      <c r="CYF124" s="119"/>
      <c r="CYG124" s="91"/>
      <c r="CYH124" s="119"/>
      <c r="CYI124" s="91"/>
      <c r="CYJ124" s="119"/>
      <c r="CYK124" s="91"/>
      <c r="CYL124" s="119"/>
      <c r="CYM124" s="91"/>
      <c r="CYN124" s="119"/>
      <c r="CYO124" s="91"/>
      <c r="CYP124" s="119"/>
      <c r="CYQ124" s="91"/>
      <c r="CYR124" s="119"/>
      <c r="CYS124" s="91"/>
      <c r="CYT124" s="119"/>
      <c r="CYU124" s="91"/>
      <c r="CYV124" s="119"/>
      <c r="CYW124" s="91"/>
      <c r="CYX124" s="119"/>
      <c r="CYY124" s="91"/>
      <c r="CYZ124" s="119"/>
      <c r="CZA124" s="91"/>
      <c r="CZB124" s="119"/>
      <c r="CZC124" s="91"/>
      <c r="CZD124" s="119"/>
      <c r="CZE124" s="91"/>
      <c r="CZF124" s="119"/>
      <c r="CZG124" s="91"/>
      <c r="CZH124" s="119"/>
      <c r="CZI124" s="91"/>
      <c r="CZJ124" s="119"/>
      <c r="CZK124" s="91"/>
      <c r="CZL124" s="119"/>
      <c r="CZM124" s="91"/>
      <c r="CZN124" s="119"/>
      <c r="CZO124" s="91"/>
      <c r="CZP124" s="119"/>
      <c r="CZQ124" s="91"/>
      <c r="CZR124" s="119"/>
      <c r="CZS124" s="91"/>
      <c r="CZT124" s="119"/>
      <c r="CZU124" s="91"/>
      <c r="CZV124" s="119"/>
      <c r="CZW124" s="91"/>
      <c r="CZX124" s="119"/>
      <c r="CZY124" s="91"/>
      <c r="CZZ124" s="119"/>
      <c r="DAA124" s="91"/>
      <c r="DAB124" s="119"/>
      <c r="DAC124" s="91"/>
      <c r="DAD124" s="119"/>
      <c r="DAE124" s="91"/>
      <c r="DAF124" s="119"/>
      <c r="DAG124" s="91"/>
      <c r="DAH124" s="119"/>
      <c r="DAI124" s="91"/>
      <c r="DAJ124" s="119"/>
      <c r="DAK124" s="91"/>
      <c r="DAL124" s="119"/>
      <c r="DAM124" s="91"/>
      <c r="DAN124" s="119"/>
      <c r="DAO124" s="91"/>
      <c r="DAP124" s="119"/>
      <c r="DAQ124" s="91"/>
      <c r="DAR124" s="119"/>
      <c r="DAS124" s="91"/>
      <c r="DAT124" s="119"/>
      <c r="DAU124" s="91"/>
      <c r="DAV124" s="119"/>
      <c r="DAW124" s="91"/>
      <c r="DAX124" s="119"/>
      <c r="DAY124" s="91"/>
      <c r="DAZ124" s="119"/>
      <c r="DBA124" s="91"/>
      <c r="DBB124" s="119"/>
      <c r="DBC124" s="91"/>
      <c r="DBD124" s="119"/>
      <c r="DBE124" s="91"/>
      <c r="DBF124" s="119"/>
      <c r="DBG124" s="91"/>
      <c r="DBH124" s="119"/>
      <c r="DBI124" s="91"/>
      <c r="DBJ124" s="119"/>
      <c r="DBK124" s="91"/>
      <c r="DBL124" s="119"/>
      <c r="DBM124" s="91"/>
      <c r="DBN124" s="119"/>
      <c r="DBO124" s="91"/>
      <c r="DBP124" s="119"/>
      <c r="DBQ124" s="91"/>
      <c r="DBR124" s="119"/>
      <c r="DBS124" s="91"/>
      <c r="DBT124" s="119"/>
      <c r="DBU124" s="91"/>
      <c r="DBV124" s="119"/>
      <c r="DBW124" s="91"/>
      <c r="DBX124" s="119"/>
      <c r="DBY124" s="91"/>
      <c r="DBZ124" s="119"/>
      <c r="DCA124" s="91"/>
      <c r="DCB124" s="119"/>
      <c r="DCC124" s="91"/>
      <c r="DCD124" s="119"/>
      <c r="DCE124" s="91"/>
      <c r="DCF124" s="119"/>
      <c r="DCG124" s="91"/>
      <c r="DCH124" s="119"/>
      <c r="DCI124" s="91"/>
      <c r="DCJ124" s="119"/>
      <c r="DCK124" s="91"/>
      <c r="DCL124" s="119"/>
      <c r="DCM124" s="91"/>
      <c r="DCN124" s="119"/>
      <c r="DCO124" s="91"/>
      <c r="DCP124" s="119"/>
      <c r="DCQ124" s="91"/>
      <c r="DCR124" s="119"/>
      <c r="DCS124" s="91"/>
      <c r="DCT124" s="119"/>
      <c r="DCU124" s="91"/>
      <c r="DCV124" s="119"/>
      <c r="DCW124" s="91"/>
      <c r="DCX124" s="119"/>
      <c r="DCY124" s="91"/>
      <c r="DCZ124" s="119"/>
      <c r="DDA124" s="91"/>
      <c r="DDB124" s="119"/>
      <c r="DDC124" s="91"/>
      <c r="DDD124" s="119"/>
      <c r="DDE124" s="91"/>
      <c r="DDF124" s="119"/>
      <c r="DDG124" s="91"/>
      <c r="DDH124" s="119"/>
      <c r="DDI124" s="91"/>
      <c r="DDJ124" s="119"/>
      <c r="DDK124" s="91"/>
      <c r="DDL124" s="119"/>
      <c r="DDM124" s="91"/>
      <c r="DDN124" s="119"/>
      <c r="DDO124" s="91"/>
      <c r="DDP124" s="119"/>
      <c r="DDQ124" s="91"/>
      <c r="DDR124" s="119"/>
      <c r="DDS124" s="91"/>
      <c r="DDT124" s="119"/>
      <c r="DDU124" s="91"/>
      <c r="DDV124" s="119"/>
      <c r="DDW124" s="91"/>
      <c r="DDX124" s="119"/>
      <c r="DDY124" s="91"/>
      <c r="DDZ124" s="119"/>
      <c r="DEA124" s="91"/>
      <c r="DEB124" s="119"/>
      <c r="DEC124" s="91"/>
      <c r="DED124" s="119"/>
      <c r="DEE124" s="91"/>
      <c r="DEF124" s="119"/>
      <c r="DEG124" s="91"/>
      <c r="DEH124" s="119"/>
      <c r="DEI124" s="91"/>
      <c r="DEJ124" s="119"/>
      <c r="DEK124" s="91"/>
      <c r="DEL124" s="119"/>
      <c r="DEM124" s="91"/>
      <c r="DEN124" s="119"/>
      <c r="DEO124" s="91"/>
      <c r="DEP124" s="119"/>
      <c r="DEQ124" s="91"/>
      <c r="DER124" s="119"/>
      <c r="DES124" s="91"/>
      <c r="DET124" s="119"/>
      <c r="DEU124" s="91"/>
      <c r="DEV124" s="119"/>
      <c r="DEW124" s="91"/>
      <c r="DEX124" s="119"/>
      <c r="DEY124" s="91"/>
      <c r="DEZ124" s="119"/>
      <c r="DFA124" s="91"/>
      <c r="DFB124" s="119"/>
      <c r="DFC124" s="91"/>
      <c r="DFD124" s="119"/>
      <c r="DFE124" s="91"/>
      <c r="DFF124" s="119"/>
      <c r="DFG124" s="91"/>
      <c r="DFH124" s="119"/>
      <c r="DFI124" s="91"/>
      <c r="DFJ124" s="119"/>
      <c r="DFK124" s="91"/>
      <c r="DFL124" s="119"/>
      <c r="DFM124" s="91"/>
      <c r="DFN124" s="119"/>
      <c r="DFO124" s="91"/>
      <c r="DFP124" s="119"/>
      <c r="DFQ124" s="91"/>
      <c r="DFR124" s="119"/>
      <c r="DFS124" s="91"/>
      <c r="DFT124" s="119"/>
      <c r="DFU124" s="91"/>
      <c r="DFV124" s="119"/>
      <c r="DFW124" s="91"/>
      <c r="DFX124" s="119"/>
      <c r="DFY124" s="91"/>
      <c r="DFZ124" s="119"/>
      <c r="DGA124" s="91"/>
      <c r="DGB124" s="119"/>
      <c r="DGC124" s="91"/>
      <c r="DGD124" s="119"/>
      <c r="DGE124" s="91"/>
      <c r="DGF124" s="119"/>
      <c r="DGG124" s="91"/>
      <c r="DGH124" s="119"/>
      <c r="DGI124" s="91"/>
      <c r="DGJ124" s="119"/>
      <c r="DGK124" s="91"/>
      <c r="DGL124" s="119"/>
      <c r="DGM124" s="91"/>
      <c r="DGN124" s="119"/>
      <c r="DGO124" s="91"/>
      <c r="DGP124" s="119"/>
      <c r="DGQ124" s="91"/>
      <c r="DGR124" s="119"/>
      <c r="DGS124" s="91"/>
      <c r="DGT124" s="119"/>
      <c r="DGU124" s="91"/>
      <c r="DGV124" s="119"/>
      <c r="DGW124" s="91"/>
      <c r="DGX124" s="119"/>
      <c r="DGY124" s="91"/>
      <c r="DGZ124" s="119"/>
      <c r="DHA124" s="91"/>
      <c r="DHB124" s="119"/>
      <c r="DHC124" s="91"/>
      <c r="DHD124" s="119"/>
      <c r="DHE124" s="91"/>
      <c r="DHF124" s="119"/>
      <c r="DHG124" s="91"/>
      <c r="DHH124" s="119"/>
      <c r="DHI124" s="91"/>
      <c r="DHJ124" s="119"/>
      <c r="DHK124" s="91"/>
      <c r="DHL124" s="119"/>
      <c r="DHM124" s="91"/>
      <c r="DHN124" s="119"/>
      <c r="DHO124" s="91"/>
      <c r="DHP124" s="119"/>
      <c r="DHQ124" s="91"/>
      <c r="DHR124" s="119"/>
      <c r="DHS124" s="91"/>
      <c r="DHT124" s="119"/>
      <c r="DHU124" s="91"/>
      <c r="DHV124" s="119"/>
      <c r="DHW124" s="91"/>
      <c r="DHX124" s="119"/>
      <c r="DHY124" s="91"/>
      <c r="DHZ124" s="119"/>
      <c r="DIA124" s="91"/>
      <c r="DIB124" s="119"/>
      <c r="DIC124" s="91"/>
      <c r="DID124" s="119"/>
      <c r="DIE124" s="91"/>
      <c r="DIF124" s="119"/>
      <c r="DIG124" s="91"/>
      <c r="DIH124" s="119"/>
      <c r="DII124" s="91"/>
      <c r="DIJ124" s="119"/>
      <c r="DIK124" s="91"/>
      <c r="DIL124" s="119"/>
      <c r="DIM124" s="91"/>
      <c r="DIN124" s="119"/>
      <c r="DIO124" s="91"/>
      <c r="DIP124" s="119"/>
      <c r="DIQ124" s="91"/>
      <c r="DIR124" s="119"/>
      <c r="DIS124" s="91"/>
      <c r="DIT124" s="119"/>
      <c r="DIU124" s="91"/>
      <c r="DIV124" s="119"/>
      <c r="DIW124" s="91"/>
      <c r="DIX124" s="119"/>
      <c r="DIY124" s="91"/>
      <c r="DIZ124" s="119"/>
      <c r="DJA124" s="91"/>
      <c r="DJB124" s="119"/>
      <c r="DJC124" s="91"/>
      <c r="DJD124" s="119"/>
      <c r="DJE124" s="91"/>
      <c r="DJF124" s="119"/>
      <c r="DJG124" s="91"/>
      <c r="DJH124" s="119"/>
      <c r="DJI124" s="91"/>
      <c r="DJJ124" s="119"/>
      <c r="DJK124" s="91"/>
      <c r="DJL124" s="119"/>
      <c r="DJM124" s="91"/>
      <c r="DJN124" s="119"/>
      <c r="DJO124" s="91"/>
      <c r="DJP124" s="119"/>
      <c r="DJQ124" s="91"/>
      <c r="DJR124" s="119"/>
      <c r="DJS124" s="91"/>
      <c r="DJT124" s="119"/>
      <c r="DJU124" s="91"/>
      <c r="DJV124" s="119"/>
      <c r="DJW124" s="91"/>
      <c r="DJX124" s="119"/>
      <c r="DJY124" s="91"/>
      <c r="DJZ124" s="119"/>
      <c r="DKA124" s="91"/>
      <c r="DKB124" s="119"/>
      <c r="DKC124" s="91"/>
      <c r="DKD124" s="119"/>
      <c r="DKE124" s="91"/>
      <c r="DKF124" s="119"/>
      <c r="DKG124" s="91"/>
      <c r="DKH124" s="119"/>
      <c r="DKI124" s="91"/>
      <c r="DKJ124" s="119"/>
      <c r="DKK124" s="91"/>
      <c r="DKL124" s="119"/>
      <c r="DKM124" s="91"/>
      <c r="DKN124" s="119"/>
      <c r="DKO124" s="91"/>
      <c r="DKP124" s="119"/>
      <c r="DKQ124" s="91"/>
      <c r="DKR124" s="119"/>
      <c r="DKS124" s="91"/>
      <c r="DKT124" s="119"/>
      <c r="DKU124" s="91"/>
      <c r="DKV124" s="119"/>
      <c r="DKW124" s="91"/>
      <c r="DKX124" s="119"/>
      <c r="DKY124" s="91"/>
      <c r="DKZ124" s="119"/>
      <c r="DLA124" s="91"/>
      <c r="DLB124" s="119"/>
      <c r="DLC124" s="91"/>
      <c r="DLD124" s="119"/>
      <c r="DLE124" s="91"/>
      <c r="DLF124" s="119"/>
      <c r="DLG124" s="91"/>
      <c r="DLH124" s="119"/>
      <c r="DLI124" s="91"/>
      <c r="DLJ124" s="119"/>
      <c r="DLK124" s="91"/>
      <c r="DLL124" s="119"/>
      <c r="DLM124" s="91"/>
      <c r="DLN124" s="119"/>
      <c r="DLO124" s="91"/>
      <c r="DLP124" s="119"/>
      <c r="DLQ124" s="91"/>
      <c r="DLR124" s="119"/>
      <c r="DLS124" s="91"/>
      <c r="DLT124" s="119"/>
      <c r="DLU124" s="91"/>
      <c r="DLV124" s="119"/>
      <c r="DLW124" s="91"/>
      <c r="DLX124" s="119"/>
      <c r="DLY124" s="91"/>
      <c r="DLZ124" s="119"/>
      <c r="DMA124" s="91"/>
      <c r="DMB124" s="119"/>
      <c r="DMC124" s="91"/>
      <c r="DMD124" s="119"/>
      <c r="DME124" s="91"/>
      <c r="DMF124" s="119"/>
      <c r="DMG124" s="91"/>
      <c r="DMH124" s="119"/>
      <c r="DMI124" s="91"/>
      <c r="DMJ124" s="119"/>
      <c r="DMK124" s="91"/>
      <c r="DML124" s="119"/>
      <c r="DMM124" s="91"/>
      <c r="DMN124" s="119"/>
      <c r="DMO124" s="91"/>
      <c r="DMP124" s="119"/>
      <c r="DMQ124" s="91"/>
      <c r="DMR124" s="119"/>
      <c r="DMS124" s="91"/>
      <c r="DMT124" s="119"/>
      <c r="DMU124" s="91"/>
      <c r="DMV124" s="119"/>
      <c r="DMW124" s="91"/>
      <c r="DMX124" s="119"/>
      <c r="DMY124" s="91"/>
      <c r="DMZ124" s="119"/>
      <c r="DNA124" s="91"/>
      <c r="DNB124" s="119"/>
      <c r="DNC124" s="91"/>
      <c r="DND124" s="119"/>
      <c r="DNE124" s="91"/>
      <c r="DNF124" s="119"/>
      <c r="DNG124" s="91"/>
      <c r="DNH124" s="119"/>
      <c r="DNI124" s="91"/>
      <c r="DNJ124" s="119"/>
      <c r="DNK124" s="91"/>
      <c r="DNL124" s="119"/>
      <c r="DNM124" s="91"/>
      <c r="DNN124" s="119"/>
      <c r="DNO124" s="91"/>
      <c r="DNP124" s="119"/>
      <c r="DNQ124" s="91"/>
      <c r="DNR124" s="119"/>
      <c r="DNS124" s="91"/>
      <c r="DNT124" s="119"/>
      <c r="DNU124" s="91"/>
      <c r="DNV124" s="119"/>
      <c r="DNW124" s="91"/>
      <c r="DNX124" s="119"/>
      <c r="DNY124" s="91"/>
      <c r="DNZ124" s="119"/>
      <c r="DOA124" s="91"/>
      <c r="DOB124" s="119"/>
      <c r="DOC124" s="91"/>
      <c r="DOD124" s="119"/>
      <c r="DOE124" s="91"/>
      <c r="DOF124" s="119"/>
      <c r="DOG124" s="91"/>
      <c r="DOH124" s="119"/>
      <c r="DOI124" s="91"/>
      <c r="DOJ124" s="119"/>
      <c r="DOK124" s="91"/>
      <c r="DOL124" s="119"/>
      <c r="DOM124" s="91"/>
      <c r="DON124" s="119"/>
      <c r="DOO124" s="91"/>
      <c r="DOP124" s="119"/>
      <c r="DOQ124" s="91"/>
      <c r="DOR124" s="119"/>
      <c r="DOS124" s="91"/>
      <c r="DOT124" s="119"/>
      <c r="DOU124" s="91"/>
      <c r="DOV124" s="119"/>
      <c r="DOW124" s="91"/>
      <c r="DOX124" s="119"/>
      <c r="DOY124" s="91"/>
      <c r="DOZ124" s="119"/>
      <c r="DPA124" s="91"/>
      <c r="DPB124" s="119"/>
      <c r="DPC124" s="91"/>
      <c r="DPD124" s="119"/>
      <c r="DPE124" s="91"/>
      <c r="DPF124" s="119"/>
      <c r="DPG124" s="91"/>
      <c r="DPH124" s="119"/>
      <c r="DPI124" s="91"/>
      <c r="DPJ124" s="119"/>
      <c r="DPK124" s="91"/>
      <c r="DPL124" s="119"/>
      <c r="DPM124" s="91"/>
      <c r="DPN124" s="119"/>
      <c r="DPO124" s="91"/>
      <c r="DPP124" s="119"/>
      <c r="DPQ124" s="91"/>
      <c r="DPR124" s="119"/>
      <c r="DPS124" s="91"/>
      <c r="DPT124" s="119"/>
      <c r="DPU124" s="91"/>
      <c r="DPV124" s="119"/>
      <c r="DPW124" s="91"/>
      <c r="DPX124" s="119"/>
      <c r="DPY124" s="91"/>
      <c r="DPZ124" s="119"/>
      <c r="DQA124" s="91"/>
      <c r="DQB124" s="119"/>
      <c r="DQC124" s="91"/>
      <c r="DQD124" s="119"/>
      <c r="DQE124" s="91"/>
      <c r="DQF124" s="119"/>
      <c r="DQG124" s="91"/>
      <c r="DQH124" s="119"/>
      <c r="DQI124" s="91"/>
      <c r="DQJ124" s="119"/>
      <c r="DQK124" s="91"/>
      <c r="DQL124" s="119"/>
      <c r="DQM124" s="91"/>
      <c r="DQN124" s="119"/>
      <c r="DQO124" s="91"/>
      <c r="DQP124" s="119"/>
      <c r="DQQ124" s="91"/>
      <c r="DQR124" s="119"/>
      <c r="DQS124" s="91"/>
      <c r="DQT124" s="119"/>
      <c r="DQU124" s="91"/>
      <c r="DQV124" s="119"/>
      <c r="DQW124" s="91"/>
      <c r="DQX124" s="119"/>
      <c r="DQY124" s="91"/>
      <c r="DQZ124" s="119"/>
      <c r="DRA124" s="91"/>
      <c r="DRB124" s="119"/>
      <c r="DRC124" s="91"/>
      <c r="DRD124" s="119"/>
      <c r="DRE124" s="91"/>
      <c r="DRF124" s="119"/>
      <c r="DRG124" s="91"/>
      <c r="DRH124" s="119"/>
      <c r="DRI124" s="91"/>
      <c r="DRJ124" s="119"/>
      <c r="DRK124" s="91"/>
      <c r="DRL124" s="119"/>
      <c r="DRM124" s="91"/>
      <c r="DRN124" s="119"/>
      <c r="DRO124" s="91"/>
      <c r="DRP124" s="119"/>
      <c r="DRQ124" s="91"/>
      <c r="DRR124" s="119"/>
      <c r="DRS124" s="91"/>
      <c r="DRT124" s="119"/>
      <c r="DRU124" s="91"/>
      <c r="DRV124" s="119"/>
      <c r="DRW124" s="91"/>
      <c r="DRX124" s="119"/>
      <c r="DRY124" s="91"/>
      <c r="DRZ124" s="119"/>
      <c r="DSA124" s="91"/>
      <c r="DSB124" s="119"/>
      <c r="DSC124" s="91"/>
      <c r="DSD124" s="119"/>
      <c r="DSE124" s="91"/>
      <c r="DSF124" s="119"/>
      <c r="DSG124" s="91"/>
      <c r="DSH124" s="119"/>
      <c r="DSI124" s="91"/>
      <c r="DSJ124" s="119"/>
      <c r="DSK124" s="91"/>
      <c r="DSL124" s="119"/>
      <c r="DSM124" s="91"/>
      <c r="DSN124" s="119"/>
      <c r="DSO124" s="91"/>
      <c r="DSP124" s="119"/>
      <c r="DSQ124" s="91"/>
      <c r="DSR124" s="119"/>
      <c r="DSS124" s="91"/>
      <c r="DST124" s="119"/>
      <c r="DSU124" s="91"/>
      <c r="DSV124" s="119"/>
      <c r="DSW124" s="91"/>
      <c r="DSX124" s="119"/>
      <c r="DSY124" s="91"/>
      <c r="DSZ124" s="119"/>
      <c r="DTA124" s="91"/>
      <c r="DTB124" s="119"/>
      <c r="DTC124" s="91"/>
      <c r="DTD124" s="119"/>
      <c r="DTE124" s="91"/>
      <c r="DTF124" s="119"/>
      <c r="DTG124" s="91"/>
      <c r="DTH124" s="119"/>
      <c r="DTI124" s="91"/>
      <c r="DTJ124" s="119"/>
      <c r="DTK124" s="91"/>
      <c r="DTL124" s="119"/>
      <c r="DTM124" s="91"/>
      <c r="DTN124" s="119"/>
      <c r="DTO124" s="91"/>
      <c r="DTP124" s="119"/>
      <c r="DTQ124" s="91"/>
      <c r="DTR124" s="119"/>
      <c r="DTS124" s="91"/>
      <c r="DTT124" s="119"/>
      <c r="DTU124" s="91"/>
      <c r="DTV124" s="119"/>
      <c r="DTW124" s="91"/>
      <c r="DTX124" s="119"/>
      <c r="DTY124" s="91"/>
      <c r="DTZ124" s="119"/>
      <c r="DUA124" s="91"/>
      <c r="DUB124" s="119"/>
      <c r="DUC124" s="91"/>
      <c r="DUD124" s="119"/>
      <c r="DUE124" s="91"/>
      <c r="DUF124" s="119"/>
      <c r="DUG124" s="91"/>
      <c r="DUH124" s="119"/>
      <c r="DUI124" s="91"/>
      <c r="DUJ124" s="119"/>
      <c r="DUK124" s="91"/>
      <c r="DUL124" s="119"/>
      <c r="DUM124" s="91"/>
      <c r="DUN124" s="119"/>
      <c r="DUO124" s="91"/>
      <c r="DUP124" s="119"/>
      <c r="DUQ124" s="91"/>
      <c r="DUR124" s="119"/>
      <c r="DUS124" s="91"/>
      <c r="DUT124" s="119"/>
      <c r="DUU124" s="91"/>
      <c r="DUV124" s="119"/>
      <c r="DUW124" s="91"/>
      <c r="DUX124" s="119"/>
      <c r="DUY124" s="91"/>
      <c r="DUZ124" s="119"/>
      <c r="DVA124" s="91"/>
      <c r="DVB124" s="119"/>
      <c r="DVC124" s="91"/>
      <c r="DVD124" s="119"/>
      <c r="DVE124" s="91"/>
      <c r="DVF124" s="119"/>
      <c r="DVG124" s="91"/>
      <c r="DVH124" s="119"/>
      <c r="DVI124" s="91"/>
      <c r="DVJ124" s="119"/>
      <c r="DVK124" s="91"/>
      <c r="DVL124" s="119"/>
      <c r="DVM124" s="91"/>
      <c r="DVN124" s="119"/>
      <c r="DVO124" s="91"/>
      <c r="DVP124" s="119"/>
      <c r="DVQ124" s="91"/>
      <c r="DVR124" s="119"/>
      <c r="DVS124" s="91"/>
      <c r="DVT124" s="119"/>
      <c r="DVU124" s="91"/>
      <c r="DVV124" s="119"/>
      <c r="DVW124" s="91"/>
      <c r="DVX124" s="119"/>
      <c r="DVY124" s="91"/>
      <c r="DVZ124" s="119"/>
      <c r="DWA124" s="91"/>
      <c r="DWB124" s="119"/>
      <c r="DWC124" s="91"/>
      <c r="DWD124" s="119"/>
      <c r="DWE124" s="91"/>
      <c r="DWF124" s="119"/>
      <c r="DWG124" s="91"/>
      <c r="DWH124" s="119"/>
      <c r="DWI124" s="91"/>
      <c r="DWJ124" s="119"/>
      <c r="DWK124" s="91"/>
      <c r="DWL124" s="119"/>
      <c r="DWM124" s="91"/>
      <c r="DWN124" s="119"/>
      <c r="DWO124" s="91"/>
      <c r="DWP124" s="119"/>
      <c r="DWQ124" s="91"/>
      <c r="DWR124" s="119"/>
      <c r="DWS124" s="91"/>
      <c r="DWT124" s="119"/>
      <c r="DWU124" s="91"/>
      <c r="DWV124" s="119"/>
      <c r="DWW124" s="91"/>
      <c r="DWX124" s="119"/>
      <c r="DWY124" s="91"/>
      <c r="DWZ124" s="119"/>
      <c r="DXA124" s="91"/>
      <c r="DXB124" s="119"/>
      <c r="DXC124" s="91"/>
      <c r="DXD124" s="119"/>
      <c r="DXE124" s="91"/>
      <c r="DXF124" s="119"/>
      <c r="DXG124" s="91"/>
      <c r="DXH124" s="119"/>
      <c r="DXI124" s="91"/>
      <c r="DXJ124" s="119"/>
      <c r="DXK124" s="91"/>
      <c r="DXL124" s="119"/>
      <c r="DXM124" s="91"/>
      <c r="DXN124" s="119"/>
      <c r="DXO124" s="91"/>
      <c r="DXP124" s="119"/>
      <c r="DXQ124" s="91"/>
      <c r="DXR124" s="119"/>
      <c r="DXS124" s="91"/>
      <c r="DXT124" s="119"/>
      <c r="DXU124" s="91"/>
      <c r="DXV124" s="119"/>
      <c r="DXW124" s="91"/>
      <c r="DXX124" s="119"/>
      <c r="DXY124" s="91"/>
      <c r="DXZ124" s="119"/>
      <c r="DYA124" s="91"/>
      <c r="DYB124" s="119"/>
      <c r="DYC124" s="91"/>
      <c r="DYD124" s="119"/>
      <c r="DYE124" s="91"/>
      <c r="DYF124" s="119"/>
      <c r="DYG124" s="91"/>
      <c r="DYH124" s="119"/>
      <c r="DYI124" s="91"/>
      <c r="DYJ124" s="119"/>
      <c r="DYK124" s="91"/>
      <c r="DYL124" s="119"/>
      <c r="DYM124" s="91"/>
      <c r="DYN124" s="119"/>
      <c r="DYO124" s="91"/>
      <c r="DYP124" s="119"/>
      <c r="DYQ124" s="91"/>
      <c r="DYR124" s="119"/>
      <c r="DYS124" s="91"/>
      <c r="DYT124" s="119"/>
      <c r="DYU124" s="91"/>
      <c r="DYV124" s="119"/>
      <c r="DYW124" s="91"/>
      <c r="DYX124" s="119"/>
      <c r="DYY124" s="91"/>
      <c r="DYZ124" s="119"/>
      <c r="DZA124" s="91"/>
      <c r="DZB124" s="119"/>
      <c r="DZC124" s="91"/>
      <c r="DZD124" s="119"/>
      <c r="DZE124" s="91"/>
      <c r="DZF124" s="119"/>
      <c r="DZG124" s="91"/>
      <c r="DZH124" s="119"/>
      <c r="DZI124" s="91"/>
      <c r="DZJ124" s="119"/>
      <c r="DZK124" s="91"/>
      <c r="DZL124" s="119"/>
      <c r="DZM124" s="91"/>
      <c r="DZN124" s="119"/>
      <c r="DZO124" s="91"/>
      <c r="DZP124" s="119"/>
      <c r="DZQ124" s="91"/>
      <c r="DZR124" s="119"/>
      <c r="DZS124" s="91"/>
      <c r="DZT124" s="119"/>
      <c r="DZU124" s="91"/>
      <c r="DZV124" s="119"/>
      <c r="DZW124" s="91"/>
      <c r="DZX124" s="119"/>
      <c r="DZY124" s="91"/>
      <c r="DZZ124" s="119"/>
      <c r="EAA124" s="91"/>
      <c r="EAB124" s="119"/>
      <c r="EAC124" s="91"/>
      <c r="EAD124" s="119"/>
      <c r="EAE124" s="91"/>
      <c r="EAF124" s="119"/>
      <c r="EAG124" s="91"/>
      <c r="EAH124" s="119"/>
      <c r="EAI124" s="91"/>
      <c r="EAJ124" s="119"/>
      <c r="EAK124" s="91"/>
      <c r="EAL124" s="119"/>
      <c r="EAM124" s="91"/>
      <c r="EAN124" s="119"/>
      <c r="EAO124" s="91"/>
      <c r="EAP124" s="119"/>
      <c r="EAQ124" s="91"/>
      <c r="EAR124" s="119"/>
      <c r="EAS124" s="91"/>
      <c r="EAT124" s="119"/>
      <c r="EAU124" s="91"/>
      <c r="EAV124" s="119"/>
      <c r="EAW124" s="91"/>
      <c r="EAX124" s="119"/>
      <c r="EAY124" s="91"/>
      <c r="EAZ124" s="119"/>
      <c r="EBA124" s="91"/>
      <c r="EBB124" s="119"/>
      <c r="EBC124" s="91"/>
      <c r="EBD124" s="119"/>
      <c r="EBE124" s="91"/>
      <c r="EBF124" s="119"/>
      <c r="EBG124" s="91"/>
      <c r="EBH124" s="119"/>
      <c r="EBI124" s="91"/>
      <c r="EBJ124" s="119"/>
      <c r="EBK124" s="91"/>
      <c r="EBL124" s="119"/>
      <c r="EBM124" s="91"/>
      <c r="EBN124" s="119"/>
      <c r="EBO124" s="91"/>
      <c r="EBP124" s="119"/>
      <c r="EBQ124" s="91"/>
      <c r="EBR124" s="119"/>
      <c r="EBS124" s="91"/>
      <c r="EBT124" s="119"/>
      <c r="EBU124" s="91"/>
      <c r="EBV124" s="119"/>
      <c r="EBW124" s="91"/>
      <c r="EBX124" s="119"/>
      <c r="EBY124" s="91"/>
      <c r="EBZ124" s="119"/>
      <c r="ECA124" s="91"/>
      <c r="ECB124" s="119"/>
      <c r="ECC124" s="91"/>
      <c r="ECD124" s="119"/>
      <c r="ECE124" s="91"/>
      <c r="ECF124" s="119"/>
      <c r="ECG124" s="91"/>
      <c r="ECH124" s="119"/>
      <c r="ECI124" s="91"/>
      <c r="ECJ124" s="119"/>
      <c r="ECK124" s="91"/>
      <c r="ECL124" s="119"/>
      <c r="ECM124" s="91"/>
      <c r="ECN124" s="119"/>
      <c r="ECO124" s="91"/>
      <c r="ECP124" s="119"/>
      <c r="ECQ124" s="91"/>
      <c r="ECR124" s="119"/>
      <c r="ECS124" s="91"/>
      <c r="ECT124" s="119"/>
      <c r="ECU124" s="91"/>
      <c r="ECV124" s="119"/>
      <c r="ECW124" s="91"/>
      <c r="ECX124" s="119"/>
      <c r="ECY124" s="91"/>
      <c r="ECZ124" s="119"/>
      <c r="EDA124" s="91"/>
      <c r="EDB124" s="119"/>
      <c r="EDC124" s="91"/>
      <c r="EDD124" s="119"/>
      <c r="EDE124" s="91"/>
      <c r="EDF124" s="119"/>
      <c r="EDG124" s="91"/>
      <c r="EDH124" s="119"/>
      <c r="EDI124" s="91"/>
      <c r="EDJ124" s="119"/>
      <c r="EDK124" s="91"/>
      <c r="EDL124" s="119"/>
      <c r="EDM124" s="91"/>
      <c r="EDN124" s="119"/>
      <c r="EDO124" s="91"/>
      <c r="EDP124" s="119"/>
      <c r="EDQ124" s="91"/>
      <c r="EDR124" s="119"/>
      <c r="EDS124" s="91"/>
      <c r="EDT124" s="119"/>
      <c r="EDU124" s="91"/>
      <c r="EDV124" s="119"/>
      <c r="EDW124" s="91"/>
      <c r="EDX124" s="119"/>
      <c r="EDY124" s="91"/>
      <c r="EDZ124" s="119"/>
      <c r="EEA124" s="91"/>
      <c r="EEB124" s="119"/>
      <c r="EEC124" s="91"/>
      <c r="EED124" s="119"/>
      <c r="EEE124" s="91"/>
      <c r="EEF124" s="119"/>
      <c r="EEG124" s="91"/>
      <c r="EEH124" s="119"/>
      <c r="EEI124" s="91"/>
      <c r="EEJ124" s="119"/>
      <c r="EEK124" s="91"/>
      <c r="EEL124" s="119"/>
      <c r="EEM124" s="91"/>
      <c r="EEN124" s="119"/>
      <c r="EEO124" s="91"/>
      <c r="EEP124" s="119"/>
      <c r="EEQ124" s="91"/>
      <c r="EER124" s="119"/>
      <c r="EES124" s="91"/>
      <c r="EET124" s="119"/>
      <c r="EEU124" s="91"/>
      <c r="EEV124" s="119"/>
      <c r="EEW124" s="91"/>
      <c r="EEX124" s="119"/>
      <c r="EEY124" s="91"/>
      <c r="EEZ124" s="119"/>
      <c r="EFA124" s="91"/>
      <c r="EFB124" s="119"/>
      <c r="EFC124" s="91"/>
      <c r="EFD124" s="119"/>
      <c r="EFE124" s="91"/>
      <c r="EFF124" s="119"/>
      <c r="EFG124" s="91"/>
      <c r="EFH124" s="119"/>
      <c r="EFI124" s="91"/>
      <c r="EFJ124" s="119"/>
      <c r="EFK124" s="91"/>
      <c r="EFL124" s="119"/>
      <c r="EFM124" s="91"/>
      <c r="EFN124" s="119"/>
      <c r="EFO124" s="91"/>
      <c r="EFP124" s="119"/>
      <c r="EFQ124" s="91"/>
      <c r="EFR124" s="119"/>
      <c r="EFS124" s="91"/>
      <c r="EFT124" s="119"/>
      <c r="EFU124" s="91"/>
      <c r="EFV124" s="119"/>
      <c r="EFW124" s="91"/>
      <c r="EFX124" s="119"/>
      <c r="EFY124" s="91"/>
      <c r="EFZ124" s="119"/>
      <c r="EGA124" s="91"/>
      <c r="EGB124" s="119"/>
      <c r="EGC124" s="91"/>
      <c r="EGD124" s="119"/>
      <c r="EGE124" s="91"/>
      <c r="EGF124" s="119"/>
      <c r="EGG124" s="91"/>
      <c r="EGH124" s="119"/>
      <c r="EGI124" s="91"/>
      <c r="EGJ124" s="119"/>
      <c r="EGK124" s="91"/>
      <c r="EGL124" s="119"/>
      <c r="EGM124" s="91"/>
      <c r="EGN124" s="119"/>
      <c r="EGO124" s="91"/>
      <c r="EGP124" s="119"/>
      <c r="EGQ124" s="91"/>
      <c r="EGR124" s="119"/>
      <c r="EGS124" s="91"/>
      <c r="EGT124" s="119"/>
      <c r="EGU124" s="91"/>
      <c r="EGV124" s="119"/>
      <c r="EGW124" s="91"/>
      <c r="EGX124" s="119"/>
      <c r="EGY124" s="91"/>
      <c r="EGZ124" s="119"/>
      <c r="EHA124" s="91"/>
      <c r="EHB124" s="119"/>
      <c r="EHC124" s="91"/>
      <c r="EHD124" s="119"/>
      <c r="EHE124" s="91"/>
      <c r="EHF124" s="119"/>
      <c r="EHG124" s="91"/>
      <c r="EHH124" s="119"/>
      <c r="EHI124" s="91"/>
      <c r="EHJ124" s="119"/>
      <c r="EHK124" s="91"/>
      <c r="EHL124" s="119"/>
      <c r="EHM124" s="91"/>
      <c r="EHN124" s="119"/>
      <c r="EHO124" s="91"/>
      <c r="EHP124" s="119"/>
      <c r="EHQ124" s="91"/>
      <c r="EHR124" s="119"/>
      <c r="EHS124" s="91"/>
      <c r="EHT124" s="119"/>
      <c r="EHU124" s="91"/>
      <c r="EHV124" s="119"/>
      <c r="EHW124" s="91"/>
      <c r="EHX124" s="119"/>
      <c r="EHY124" s="91"/>
      <c r="EHZ124" s="119"/>
      <c r="EIA124" s="91"/>
      <c r="EIB124" s="119"/>
      <c r="EIC124" s="91"/>
      <c r="EID124" s="119"/>
      <c r="EIE124" s="91"/>
      <c r="EIF124" s="119"/>
      <c r="EIG124" s="91"/>
      <c r="EIH124" s="119"/>
      <c r="EII124" s="91"/>
      <c r="EIJ124" s="119"/>
      <c r="EIK124" s="91"/>
      <c r="EIL124" s="119"/>
      <c r="EIM124" s="91"/>
      <c r="EIN124" s="119"/>
      <c r="EIO124" s="91"/>
      <c r="EIP124" s="119"/>
      <c r="EIQ124" s="91"/>
      <c r="EIR124" s="119"/>
      <c r="EIS124" s="91"/>
      <c r="EIT124" s="119"/>
      <c r="EIU124" s="91"/>
      <c r="EIV124" s="119"/>
      <c r="EIW124" s="91"/>
      <c r="EIX124" s="119"/>
      <c r="EIY124" s="91"/>
      <c r="EIZ124" s="119"/>
      <c r="EJA124" s="91"/>
      <c r="EJB124" s="119"/>
      <c r="EJC124" s="91"/>
      <c r="EJD124" s="119"/>
      <c r="EJE124" s="91"/>
      <c r="EJF124" s="119"/>
      <c r="EJG124" s="91"/>
      <c r="EJH124" s="119"/>
      <c r="EJI124" s="91"/>
      <c r="EJJ124" s="119"/>
      <c r="EJK124" s="91"/>
      <c r="EJL124" s="119"/>
      <c r="EJM124" s="91"/>
      <c r="EJN124" s="119"/>
      <c r="EJO124" s="91"/>
      <c r="EJP124" s="119"/>
      <c r="EJQ124" s="91"/>
      <c r="EJR124" s="119"/>
      <c r="EJS124" s="91"/>
      <c r="EJT124" s="119"/>
      <c r="EJU124" s="91"/>
      <c r="EJV124" s="119"/>
      <c r="EJW124" s="91"/>
      <c r="EJX124" s="119"/>
      <c r="EJY124" s="91"/>
      <c r="EJZ124" s="119"/>
      <c r="EKA124" s="91"/>
      <c r="EKB124" s="119"/>
      <c r="EKC124" s="91"/>
      <c r="EKD124" s="119"/>
      <c r="EKE124" s="91"/>
      <c r="EKF124" s="119"/>
      <c r="EKG124" s="91"/>
      <c r="EKH124" s="119"/>
      <c r="EKI124" s="91"/>
      <c r="EKJ124" s="119"/>
      <c r="EKK124" s="91"/>
      <c r="EKL124" s="119"/>
      <c r="EKM124" s="91"/>
      <c r="EKN124" s="119"/>
      <c r="EKO124" s="91"/>
      <c r="EKP124" s="119"/>
      <c r="EKQ124" s="91"/>
      <c r="EKR124" s="119"/>
      <c r="EKS124" s="91"/>
      <c r="EKT124" s="119"/>
      <c r="EKU124" s="91"/>
      <c r="EKV124" s="119"/>
      <c r="EKW124" s="91"/>
      <c r="EKX124" s="119"/>
      <c r="EKY124" s="91"/>
      <c r="EKZ124" s="119"/>
      <c r="ELA124" s="91"/>
      <c r="ELB124" s="119"/>
      <c r="ELC124" s="91"/>
      <c r="ELD124" s="119"/>
      <c r="ELE124" s="91"/>
      <c r="ELF124" s="119"/>
      <c r="ELG124" s="91"/>
      <c r="ELH124" s="119"/>
      <c r="ELI124" s="91"/>
      <c r="ELJ124" s="119"/>
      <c r="ELK124" s="91"/>
      <c r="ELL124" s="119"/>
      <c r="ELM124" s="91"/>
      <c r="ELN124" s="119"/>
      <c r="ELO124" s="91"/>
      <c r="ELP124" s="119"/>
      <c r="ELQ124" s="91"/>
      <c r="ELR124" s="119"/>
      <c r="ELS124" s="91"/>
      <c r="ELT124" s="119"/>
      <c r="ELU124" s="91"/>
      <c r="ELV124" s="119"/>
      <c r="ELW124" s="91"/>
      <c r="ELX124" s="119"/>
      <c r="ELY124" s="91"/>
      <c r="ELZ124" s="119"/>
      <c r="EMA124" s="91"/>
      <c r="EMB124" s="119"/>
      <c r="EMC124" s="91"/>
      <c r="EMD124" s="119"/>
      <c r="EME124" s="91"/>
      <c r="EMF124" s="119"/>
      <c r="EMG124" s="91"/>
      <c r="EMH124" s="119"/>
      <c r="EMI124" s="91"/>
      <c r="EMJ124" s="119"/>
      <c r="EMK124" s="91"/>
      <c r="EML124" s="119"/>
      <c r="EMM124" s="91"/>
      <c r="EMN124" s="119"/>
      <c r="EMO124" s="91"/>
      <c r="EMP124" s="119"/>
      <c r="EMQ124" s="91"/>
      <c r="EMR124" s="119"/>
      <c r="EMS124" s="91"/>
      <c r="EMT124" s="119"/>
      <c r="EMU124" s="91"/>
      <c r="EMV124" s="119"/>
      <c r="EMW124" s="91"/>
      <c r="EMX124" s="119"/>
      <c r="EMY124" s="91"/>
      <c r="EMZ124" s="119"/>
      <c r="ENA124" s="91"/>
      <c r="ENB124" s="119"/>
      <c r="ENC124" s="91"/>
      <c r="END124" s="119"/>
      <c r="ENE124" s="91"/>
      <c r="ENF124" s="119"/>
      <c r="ENG124" s="91"/>
      <c r="ENH124" s="119"/>
      <c r="ENI124" s="91"/>
      <c r="ENJ124" s="119"/>
      <c r="ENK124" s="91"/>
      <c r="ENL124" s="119"/>
      <c r="ENM124" s="91"/>
      <c r="ENN124" s="119"/>
      <c r="ENO124" s="91"/>
      <c r="ENP124" s="119"/>
      <c r="ENQ124" s="91"/>
      <c r="ENR124" s="119"/>
      <c r="ENS124" s="91"/>
      <c r="ENT124" s="119"/>
      <c r="ENU124" s="91"/>
      <c r="ENV124" s="119"/>
      <c r="ENW124" s="91"/>
      <c r="ENX124" s="119"/>
      <c r="ENY124" s="91"/>
      <c r="ENZ124" s="119"/>
      <c r="EOA124" s="91"/>
      <c r="EOB124" s="119"/>
      <c r="EOC124" s="91"/>
      <c r="EOD124" s="119"/>
      <c r="EOE124" s="91"/>
      <c r="EOF124" s="119"/>
      <c r="EOG124" s="91"/>
      <c r="EOH124" s="119"/>
      <c r="EOI124" s="91"/>
      <c r="EOJ124" s="119"/>
      <c r="EOK124" s="91"/>
      <c r="EOL124" s="119"/>
      <c r="EOM124" s="91"/>
      <c r="EON124" s="119"/>
      <c r="EOO124" s="91"/>
      <c r="EOP124" s="119"/>
      <c r="EOQ124" s="91"/>
      <c r="EOR124" s="119"/>
      <c r="EOS124" s="91"/>
      <c r="EOT124" s="119"/>
      <c r="EOU124" s="91"/>
      <c r="EOV124" s="119"/>
      <c r="EOW124" s="91"/>
      <c r="EOX124" s="119"/>
      <c r="EOY124" s="91"/>
      <c r="EOZ124" s="119"/>
      <c r="EPA124" s="91"/>
      <c r="EPB124" s="119"/>
      <c r="EPC124" s="91"/>
      <c r="EPD124" s="119"/>
      <c r="EPE124" s="91"/>
      <c r="EPF124" s="119"/>
      <c r="EPG124" s="91"/>
      <c r="EPH124" s="119"/>
      <c r="EPI124" s="91"/>
      <c r="EPJ124" s="119"/>
      <c r="EPK124" s="91"/>
      <c r="EPL124" s="119"/>
      <c r="EPM124" s="91"/>
      <c r="EPN124" s="119"/>
      <c r="EPO124" s="91"/>
      <c r="EPP124" s="119"/>
      <c r="EPQ124" s="91"/>
      <c r="EPR124" s="119"/>
      <c r="EPS124" s="91"/>
      <c r="EPT124" s="119"/>
      <c r="EPU124" s="91"/>
      <c r="EPV124" s="119"/>
      <c r="EPW124" s="91"/>
      <c r="EPX124" s="119"/>
      <c r="EPY124" s="91"/>
      <c r="EPZ124" s="119"/>
      <c r="EQA124" s="91"/>
      <c r="EQB124" s="119"/>
      <c r="EQC124" s="91"/>
      <c r="EQD124" s="119"/>
      <c r="EQE124" s="91"/>
      <c r="EQF124" s="119"/>
      <c r="EQG124" s="91"/>
      <c r="EQH124" s="119"/>
      <c r="EQI124" s="91"/>
      <c r="EQJ124" s="119"/>
      <c r="EQK124" s="91"/>
      <c r="EQL124" s="119"/>
      <c r="EQM124" s="91"/>
      <c r="EQN124" s="119"/>
      <c r="EQO124" s="91"/>
      <c r="EQP124" s="119"/>
      <c r="EQQ124" s="91"/>
      <c r="EQR124" s="119"/>
      <c r="EQS124" s="91"/>
      <c r="EQT124" s="119"/>
      <c r="EQU124" s="91"/>
      <c r="EQV124" s="119"/>
      <c r="EQW124" s="91"/>
      <c r="EQX124" s="119"/>
      <c r="EQY124" s="91"/>
      <c r="EQZ124" s="119"/>
      <c r="ERA124" s="91"/>
      <c r="ERB124" s="119"/>
      <c r="ERC124" s="91"/>
      <c r="ERD124" s="119"/>
      <c r="ERE124" s="91"/>
      <c r="ERF124" s="119"/>
      <c r="ERG124" s="91"/>
      <c r="ERH124" s="119"/>
      <c r="ERI124" s="91"/>
      <c r="ERJ124" s="119"/>
      <c r="ERK124" s="91"/>
      <c r="ERL124" s="119"/>
      <c r="ERM124" s="91"/>
      <c r="ERN124" s="119"/>
      <c r="ERO124" s="91"/>
      <c r="ERP124" s="119"/>
      <c r="ERQ124" s="91"/>
      <c r="ERR124" s="119"/>
      <c r="ERS124" s="91"/>
      <c r="ERT124" s="119"/>
      <c r="ERU124" s="91"/>
      <c r="ERV124" s="119"/>
      <c r="ERW124" s="91"/>
      <c r="ERX124" s="119"/>
      <c r="ERY124" s="91"/>
      <c r="ERZ124" s="119"/>
      <c r="ESA124" s="91"/>
      <c r="ESB124" s="119"/>
      <c r="ESC124" s="91"/>
      <c r="ESD124" s="119"/>
      <c r="ESE124" s="91"/>
      <c r="ESF124" s="119"/>
      <c r="ESG124" s="91"/>
      <c r="ESH124" s="119"/>
      <c r="ESI124" s="91"/>
      <c r="ESJ124" s="119"/>
      <c r="ESK124" s="91"/>
      <c r="ESL124" s="119"/>
      <c r="ESM124" s="91"/>
      <c r="ESN124" s="119"/>
      <c r="ESO124" s="91"/>
      <c r="ESP124" s="119"/>
      <c r="ESQ124" s="91"/>
      <c r="ESR124" s="119"/>
      <c r="ESS124" s="91"/>
      <c r="EST124" s="119"/>
      <c r="ESU124" s="91"/>
      <c r="ESV124" s="119"/>
      <c r="ESW124" s="91"/>
      <c r="ESX124" s="119"/>
      <c r="ESY124" s="91"/>
      <c r="ESZ124" s="119"/>
      <c r="ETA124" s="91"/>
      <c r="ETB124" s="119"/>
      <c r="ETC124" s="91"/>
      <c r="ETD124" s="119"/>
      <c r="ETE124" s="91"/>
      <c r="ETF124" s="119"/>
      <c r="ETG124" s="91"/>
      <c r="ETH124" s="119"/>
      <c r="ETI124" s="91"/>
      <c r="ETJ124" s="119"/>
      <c r="ETK124" s="91"/>
      <c r="ETL124" s="119"/>
      <c r="ETM124" s="91"/>
      <c r="ETN124" s="119"/>
      <c r="ETO124" s="91"/>
      <c r="ETP124" s="119"/>
      <c r="ETQ124" s="91"/>
      <c r="ETR124" s="119"/>
      <c r="ETS124" s="91"/>
      <c r="ETT124" s="119"/>
      <c r="ETU124" s="91"/>
      <c r="ETV124" s="119"/>
      <c r="ETW124" s="91"/>
      <c r="ETX124" s="119"/>
      <c r="ETY124" s="91"/>
      <c r="ETZ124" s="119"/>
      <c r="EUA124" s="91"/>
      <c r="EUB124" s="119"/>
      <c r="EUC124" s="91"/>
      <c r="EUD124" s="119"/>
      <c r="EUE124" s="91"/>
      <c r="EUF124" s="119"/>
      <c r="EUG124" s="91"/>
      <c r="EUH124" s="119"/>
      <c r="EUI124" s="91"/>
      <c r="EUJ124" s="119"/>
      <c r="EUK124" s="91"/>
      <c r="EUL124" s="119"/>
      <c r="EUM124" s="91"/>
      <c r="EUN124" s="119"/>
      <c r="EUO124" s="91"/>
      <c r="EUP124" s="119"/>
      <c r="EUQ124" s="91"/>
      <c r="EUR124" s="119"/>
      <c r="EUS124" s="91"/>
      <c r="EUT124" s="119"/>
      <c r="EUU124" s="91"/>
      <c r="EUV124" s="119"/>
      <c r="EUW124" s="91"/>
      <c r="EUX124" s="119"/>
      <c r="EUY124" s="91"/>
      <c r="EUZ124" s="119"/>
      <c r="EVA124" s="91"/>
      <c r="EVB124" s="119"/>
      <c r="EVC124" s="91"/>
      <c r="EVD124" s="119"/>
      <c r="EVE124" s="91"/>
      <c r="EVF124" s="119"/>
      <c r="EVG124" s="91"/>
      <c r="EVH124" s="119"/>
      <c r="EVI124" s="91"/>
      <c r="EVJ124" s="119"/>
      <c r="EVK124" s="91"/>
      <c r="EVL124" s="119"/>
      <c r="EVM124" s="91"/>
      <c r="EVN124" s="119"/>
      <c r="EVO124" s="91"/>
      <c r="EVP124" s="119"/>
      <c r="EVQ124" s="91"/>
      <c r="EVR124" s="119"/>
      <c r="EVS124" s="91"/>
      <c r="EVT124" s="119"/>
      <c r="EVU124" s="91"/>
      <c r="EVV124" s="119"/>
      <c r="EVW124" s="91"/>
      <c r="EVX124" s="119"/>
      <c r="EVY124" s="91"/>
      <c r="EVZ124" s="119"/>
      <c r="EWA124" s="91"/>
      <c r="EWB124" s="119"/>
      <c r="EWC124" s="91"/>
      <c r="EWD124" s="119"/>
      <c r="EWE124" s="91"/>
      <c r="EWF124" s="119"/>
      <c r="EWG124" s="91"/>
      <c r="EWH124" s="119"/>
      <c r="EWI124" s="91"/>
      <c r="EWJ124" s="119"/>
      <c r="EWK124" s="91"/>
      <c r="EWL124" s="119"/>
      <c r="EWM124" s="91"/>
      <c r="EWN124" s="119"/>
      <c r="EWO124" s="91"/>
      <c r="EWP124" s="119"/>
      <c r="EWQ124" s="91"/>
      <c r="EWR124" s="119"/>
      <c r="EWS124" s="91"/>
      <c r="EWT124" s="119"/>
      <c r="EWU124" s="91"/>
      <c r="EWV124" s="119"/>
      <c r="EWW124" s="91"/>
      <c r="EWX124" s="119"/>
      <c r="EWY124" s="91"/>
      <c r="EWZ124" s="119"/>
      <c r="EXA124" s="91"/>
      <c r="EXB124" s="119"/>
      <c r="EXC124" s="91"/>
      <c r="EXD124" s="119"/>
      <c r="EXE124" s="91"/>
      <c r="EXF124" s="119"/>
      <c r="EXG124" s="91"/>
      <c r="EXH124" s="119"/>
      <c r="EXI124" s="91"/>
      <c r="EXJ124" s="119"/>
      <c r="EXK124" s="91"/>
      <c r="EXL124" s="119"/>
      <c r="EXM124" s="91"/>
      <c r="EXN124" s="119"/>
      <c r="EXO124" s="91"/>
      <c r="EXP124" s="119"/>
      <c r="EXQ124" s="91"/>
      <c r="EXR124" s="119"/>
      <c r="EXS124" s="91"/>
      <c r="EXT124" s="119"/>
      <c r="EXU124" s="91"/>
      <c r="EXV124" s="119"/>
      <c r="EXW124" s="91"/>
      <c r="EXX124" s="119"/>
      <c r="EXY124" s="91"/>
      <c r="EXZ124" s="119"/>
      <c r="EYA124" s="91"/>
      <c r="EYB124" s="119"/>
      <c r="EYC124" s="91"/>
      <c r="EYD124" s="119"/>
      <c r="EYE124" s="91"/>
      <c r="EYF124" s="119"/>
      <c r="EYG124" s="91"/>
      <c r="EYH124" s="119"/>
      <c r="EYI124" s="91"/>
      <c r="EYJ124" s="119"/>
      <c r="EYK124" s="91"/>
      <c r="EYL124" s="119"/>
      <c r="EYM124" s="91"/>
      <c r="EYN124" s="119"/>
      <c r="EYO124" s="91"/>
      <c r="EYP124" s="119"/>
      <c r="EYQ124" s="91"/>
      <c r="EYR124" s="119"/>
      <c r="EYS124" s="91"/>
      <c r="EYT124" s="119"/>
      <c r="EYU124" s="91"/>
      <c r="EYV124" s="119"/>
      <c r="EYW124" s="91"/>
      <c r="EYX124" s="119"/>
      <c r="EYY124" s="91"/>
      <c r="EYZ124" s="119"/>
      <c r="EZA124" s="91"/>
      <c r="EZB124" s="119"/>
      <c r="EZC124" s="91"/>
      <c r="EZD124" s="119"/>
      <c r="EZE124" s="91"/>
      <c r="EZF124" s="119"/>
      <c r="EZG124" s="91"/>
      <c r="EZH124" s="119"/>
      <c r="EZI124" s="91"/>
      <c r="EZJ124" s="119"/>
      <c r="EZK124" s="91"/>
      <c r="EZL124" s="119"/>
      <c r="EZM124" s="91"/>
      <c r="EZN124" s="119"/>
      <c r="EZO124" s="91"/>
      <c r="EZP124" s="119"/>
      <c r="EZQ124" s="91"/>
      <c r="EZR124" s="119"/>
      <c r="EZS124" s="91"/>
      <c r="EZT124" s="119"/>
      <c r="EZU124" s="91"/>
      <c r="EZV124" s="119"/>
      <c r="EZW124" s="91"/>
      <c r="EZX124" s="119"/>
      <c r="EZY124" s="91"/>
      <c r="EZZ124" s="119"/>
      <c r="FAA124" s="91"/>
      <c r="FAB124" s="119"/>
      <c r="FAC124" s="91"/>
      <c r="FAD124" s="119"/>
      <c r="FAE124" s="91"/>
      <c r="FAF124" s="119"/>
      <c r="FAG124" s="91"/>
      <c r="FAH124" s="119"/>
      <c r="FAI124" s="91"/>
      <c r="FAJ124" s="119"/>
      <c r="FAK124" s="91"/>
      <c r="FAL124" s="119"/>
      <c r="FAM124" s="91"/>
      <c r="FAN124" s="119"/>
      <c r="FAO124" s="91"/>
      <c r="FAP124" s="119"/>
      <c r="FAQ124" s="91"/>
      <c r="FAR124" s="119"/>
      <c r="FAS124" s="91"/>
      <c r="FAT124" s="119"/>
      <c r="FAU124" s="91"/>
      <c r="FAV124" s="119"/>
      <c r="FAW124" s="91"/>
      <c r="FAX124" s="119"/>
      <c r="FAY124" s="91"/>
      <c r="FAZ124" s="119"/>
      <c r="FBA124" s="91"/>
      <c r="FBB124" s="119"/>
      <c r="FBC124" s="91"/>
      <c r="FBD124" s="119"/>
      <c r="FBE124" s="91"/>
      <c r="FBF124" s="119"/>
      <c r="FBG124" s="91"/>
      <c r="FBH124" s="119"/>
      <c r="FBI124" s="91"/>
      <c r="FBJ124" s="119"/>
      <c r="FBK124" s="91"/>
      <c r="FBL124" s="119"/>
      <c r="FBM124" s="91"/>
      <c r="FBN124" s="119"/>
      <c r="FBO124" s="91"/>
      <c r="FBP124" s="119"/>
      <c r="FBQ124" s="91"/>
      <c r="FBR124" s="119"/>
      <c r="FBS124" s="91"/>
      <c r="FBT124" s="119"/>
      <c r="FBU124" s="91"/>
      <c r="FBV124" s="119"/>
      <c r="FBW124" s="91"/>
      <c r="FBX124" s="119"/>
      <c r="FBY124" s="91"/>
      <c r="FBZ124" s="119"/>
      <c r="FCA124" s="91"/>
      <c r="FCB124" s="119"/>
      <c r="FCC124" s="91"/>
      <c r="FCD124" s="119"/>
      <c r="FCE124" s="91"/>
      <c r="FCF124" s="119"/>
      <c r="FCG124" s="91"/>
      <c r="FCH124" s="119"/>
      <c r="FCI124" s="91"/>
      <c r="FCJ124" s="119"/>
      <c r="FCK124" s="91"/>
      <c r="FCL124" s="119"/>
      <c r="FCM124" s="91"/>
      <c r="FCN124" s="119"/>
      <c r="FCO124" s="91"/>
      <c r="FCP124" s="119"/>
      <c r="FCQ124" s="91"/>
      <c r="FCR124" s="119"/>
      <c r="FCS124" s="91"/>
      <c r="FCT124" s="119"/>
      <c r="FCU124" s="91"/>
      <c r="FCV124" s="119"/>
      <c r="FCW124" s="91"/>
      <c r="FCX124" s="119"/>
      <c r="FCY124" s="91"/>
      <c r="FCZ124" s="119"/>
      <c r="FDA124" s="91"/>
      <c r="FDB124" s="119"/>
      <c r="FDC124" s="91"/>
      <c r="FDD124" s="119"/>
      <c r="FDE124" s="91"/>
      <c r="FDF124" s="119"/>
      <c r="FDG124" s="91"/>
      <c r="FDH124" s="119"/>
      <c r="FDI124" s="91"/>
      <c r="FDJ124" s="119"/>
      <c r="FDK124" s="91"/>
      <c r="FDL124" s="119"/>
      <c r="FDM124" s="91"/>
      <c r="FDN124" s="119"/>
      <c r="FDO124" s="91"/>
      <c r="FDP124" s="119"/>
      <c r="FDQ124" s="91"/>
      <c r="FDR124" s="119"/>
      <c r="FDS124" s="91"/>
      <c r="FDT124" s="119"/>
      <c r="FDU124" s="91"/>
      <c r="FDV124" s="119"/>
      <c r="FDW124" s="91"/>
      <c r="FDX124" s="119"/>
      <c r="FDY124" s="91"/>
      <c r="FDZ124" s="119"/>
      <c r="FEA124" s="91"/>
      <c r="FEB124" s="119"/>
      <c r="FEC124" s="91"/>
      <c r="FED124" s="119"/>
      <c r="FEE124" s="91"/>
      <c r="FEF124" s="119"/>
      <c r="FEG124" s="91"/>
      <c r="FEH124" s="119"/>
      <c r="FEI124" s="91"/>
      <c r="FEJ124" s="119"/>
      <c r="FEK124" s="91"/>
      <c r="FEL124" s="119"/>
      <c r="FEM124" s="91"/>
      <c r="FEN124" s="119"/>
      <c r="FEO124" s="91"/>
      <c r="FEP124" s="119"/>
      <c r="FEQ124" s="91"/>
      <c r="FER124" s="119"/>
      <c r="FES124" s="91"/>
      <c r="FET124" s="119"/>
      <c r="FEU124" s="91"/>
      <c r="FEV124" s="119"/>
      <c r="FEW124" s="91"/>
      <c r="FEX124" s="119"/>
      <c r="FEY124" s="91"/>
      <c r="FEZ124" s="119"/>
      <c r="FFA124" s="91"/>
      <c r="FFB124" s="119"/>
      <c r="FFC124" s="91"/>
      <c r="FFD124" s="119"/>
      <c r="FFE124" s="91"/>
      <c r="FFF124" s="119"/>
      <c r="FFG124" s="91"/>
      <c r="FFH124" s="119"/>
      <c r="FFI124" s="91"/>
      <c r="FFJ124" s="119"/>
      <c r="FFK124" s="91"/>
      <c r="FFL124" s="119"/>
      <c r="FFM124" s="91"/>
      <c r="FFN124" s="119"/>
      <c r="FFO124" s="91"/>
      <c r="FFP124" s="119"/>
      <c r="FFQ124" s="91"/>
      <c r="FFR124" s="119"/>
      <c r="FFS124" s="91"/>
      <c r="FFT124" s="119"/>
      <c r="FFU124" s="91"/>
      <c r="FFV124" s="119"/>
      <c r="FFW124" s="91"/>
      <c r="FFX124" s="119"/>
      <c r="FFY124" s="91"/>
      <c r="FFZ124" s="119"/>
      <c r="FGA124" s="91"/>
      <c r="FGB124" s="119"/>
      <c r="FGC124" s="91"/>
      <c r="FGD124" s="119"/>
      <c r="FGE124" s="91"/>
      <c r="FGF124" s="119"/>
      <c r="FGG124" s="91"/>
      <c r="FGH124" s="119"/>
      <c r="FGI124" s="91"/>
      <c r="FGJ124" s="119"/>
      <c r="FGK124" s="91"/>
      <c r="FGL124" s="119"/>
      <c r="FGM124" s="91"/>
      <c r="FGN124" s="119"/>
      <c r="FGO124" s="91"/>
      <c r="FGP124" s="119"/>
      <c r="FGQ124" s="91"/>
      <c r="FGR124" s="119"/>
      <c r="FGS124" s="91"/>
      <c r="FGT124" s="119"/>
      <c r="FGU124" s="91"/>
      <c r="FGV124" s="119"/>
      <c r="FGW124" s="91"/>
      <c r="FGX124" s="119"/>
      <c r="FGY124" s="91"/>
      <c r="FGZ124" s="119"/>
      <c r="FHA124" s="91"/>
      <c r="FHB124" s="119"/>
      <c r="FHC124" s="91"/>
      <c r="FHD124" s="119"/>
      <c r="FHE124" s="91"/>
      <c r="FHF124" s="119"/>
      <c r="FHG124" s="91"/>
      <c r="FHH124" s="119"/>
      <c r="FHI124" s="91"/>
      <c r="FHJ124" s="119"/>
      <c r="FHK124" s="91"/>
      <c r="FHL124" s="119"/>
      <c r="FHM124" s="91"/>
      <c r="FHN124" s="119"/>
      <c r="FHO124" s="91"/>
      <c r="FHP124" s="119"/>
      <c r="FHQ124" s="91"/>
      <c r="FHR124" s="119"/>
      <c r="FHS124" s="91"/>
      <c r="FHT124" s="119"/>
      <c r="FHU124" s="91"/>
      <c r="FHV124" s="119"/>
      <c r="FHW124" s="91"/>
      <c r="FHX124" s="119"/>
      <c r="FHY124" s="91"/>
      <c r="FHZ124" s="119"/>
      <c r="FIA124" s="91"/>
      <c r="FIB124" s="119"/>
      <c r="FIC124" s="91"/>
      <c r="FID124" s="119"/>
      <c r="FIE124" s="91"/>
      <c r="FIF124" s="119"/>
      <c r="FIG124" s="91"/>
      <c r="FIH124" s="119"/>
      <c r="FII124" s="91"/>
      <c r="FIJ124" s="119"/>
      <c r="FIK124" s="91"/>
      <c r="FIL124" s="119"/>
      <c r="FIM124" s="91"/>
      <c r="FIN124" s="119"/>
      <c r="FIO124" s="91"/>
      <c r="FIP124" s="119"/>
      <c r="FIQ124" s="91"/>
      <c r="FIR124" s="119"/>
      <c r="FIS124" s="91"/>
      <c r="FIT124" s="119"/>
      <c r="FIU124" s="91"/>
      <c r="FIV124" s="119"/>
      <c r="FIW124" s="91"/>
      <c r="FIX124" s="119"/>
      <c r="FIY124" s="91"/>
      <c r="FIZ124" s="119"/>
      <c r="FJA124" s="91"/>
      <c r="FJB124" s="119"/>
      <c r="FJC124" s="91"/>
      <c r="FJD124" s="119"/>
      <c r="FJE124" s="91"/>
      <c r="FJF124" s="119"/>
      <c r="FJG124" s="91"/>
      <c r="FJH124" s="119"/>
      <c r="FJI124" s="91"/>
      <c r="FJJ124" s="119"/>
      <c r="FJK124" s="91"/>
      <c r="FJL124" s="119"/>
      <c r="FJM124" s="91"/>
      <c r="FJN124" s="119"/>
      <c r="FJO124" s="91"/>
      <c r="FJP124" s="119"/>
      <c r="FJQ124" s="91"/>
      <c r="FJR124" s="119"/>
      <c r="FJS124" s="91"/>
      <c r="FJT124" s="119"/>
      <c r="FJU124" s="91"/>
      <c r="FJV124" s="119"/>
      <c r="FJW124" s="91"/>
      <c r="FJX124" s="119"/>
      <c r="FJY124" s="91"/>
      <c r="FJZ124" s="119"/>
      <c r="FKA124" s="91"/>
      <c r="FKB124" s="119"/>
      <c r="FKC124" s="91"/>
      <c r="FKD124" s="119"/>
      <c r="FKE124" s="91"/>
      <c r="FKF124" s="119"/>
      <c r="FKG124" s="91"/>
      <c r="FKH124" s="119"/>
      <c r="FKI124" s="91"/>
      <c r="FKJ124" s="119"/>
      <c r="FKK124" s="91"/>
      <c r="FKL124" s="119"/>
      <c r="FKM124" s="91"/>
      <c r="FKN124" s="119"/>
      <c r="FKO124" s="91"/>
      <c r="FKP124" s="119"/>
      <c r="FKQ124" s="91"/>
      <c r="FKR124" s="119"/>
      <c r="FKS124" s="91"/>
      <c r="FKT124" s="119"/>
      <c r="FKU124" s="91"/>
      <c r="FKV124" s="119"/>
      <c r="FKW124" s="91"/>
      <c r="FKX124" s="119"/>
      <c r="FKY124" s="91"/>
      <c r="FKZ124" s="119"/>
      <c r="FLA124" s="91"/>
      <c r="FLB124" s="119"/>
      <c r="FLC124" s="91"/>
      <c r="FLD124" s="119"/>
      <c r="FLE124" s="91"/>
      <c r="FLF124" s="119"/>
      <c r="FLG124" s="91"/>
      <c r="FLH124" s="119"/>
      <c r="FLI124" s="91"/>
      <c r="FLJ124" s="119"/>
      <c r="FLK124" s="91"/>
      <c r="FLL124" s="119"/>
      <c r="FLM124" s="91"/>
      <c r="FLN124" s="119"/>
      <c r="FLO124" s="91"/>
      <c r="FLP124" s="119"/>
      <c r="FLQ124" s="91"/>
      <c r="FLR124" s="119"/>
      <c r="FLS124" s="91"/>
      <c r="FLT124" s="119"/>
      <c r="FLU124" s="91"/>
      <c r="FLV124" s="119"/>
      <c r="FLW124" s="91"/>
      <c r="FLX124" s="119"/>
      <c r="FLY124" s="91"/>
      <c r="FLZ124" s="119"/>
      <c r="FMA124" s="91"/>
      <c r="FMB124" s="119"/>
      <c r="FMC124" s="91"/>
      <c r="FMD124" s="119"/>
      <c r="FME124" s="91"/>
      <c r="FMF124" s="119"/>
      <c r="FMG124" s="91"/>
      <c r="FMH124" s="119"/>
      <c r="FMI124" s="91"/>
      <c r="FMJ124" s="119"/>
      <c r="FMK124" s="91"/>
      <c r="FML124" s="119"/>
      <c r="FMM124" s="91"/>
      <c r="FMN124" s="119"/>
      <c r="FMO124" s="91"/>
      <c r="FMP124" s="119"/>
      <c r="FMQ124" s="91"/>
      <c r="FMR124" s="119"/>
      <c r="FMS124" s="91"/>
      <c r="FMT124" s="119"/>
      <c r="FMU124" s="91"/>
      <c r="FMV124" s="119"/>
      <c r="FMW124" s="91"/>
      <c r="FMX124" s="119"/>
      <c r="FMY124" s="91"/>
      <c r="FMZ124" s="119"/>
      <c r="FNA124" s="91"/>
      <c r="FNB124" s="119"/>
      <c r="FNC124" s="91"/>
      <c r="FND124" s="119"/>
      <c r="FNE124" s="91"/>
      <c r="FNF124" s="119"/>
      <c r="FNG124" s="91"/>
      <c r="FNH124" s="119"/>
      <c r="FNI124" s="91"/>
      <c r="FNJ124" s="119"/>
      <c r="FNK124" s="91"/>
      <c r="FNL124" s="119"/>
      <c r="FNM124" s="91"/>
      <c r="FNN124" s="119"/>
      <c r="FNO124" s="91"/>
      <c r="FNP124" s="119"/>
      <c r="FNQ124" s="91"/>
      <c r="FNR124" s="119"/>
      <c r="FNS124" s="91"/>
      <c r="FNT124" s="119"/>
      <c r="FNU124" s="91"/>
      <c r="FNV124" s="119"/>
      <c r="FNW124" s="91"/>
      <c r="FNX124" s="119"/>
      <c r="FNY124" s="91"/>
      <c r="FNZ124" s="119"/>
      <c r="FOA124" s="91"/>
      <c r="FOB124" s="119"/>
      <c r="FOC124" s="91"/>
      <c r="FOD124" s="119"/>
      <c r="FOE124" s="91"/>
      <c r="FOF124" s="119"/>
      <c r="FOG124" s="91"/>
      <c r="FOH124" s="119"/>
      <c r="FOI124" s="91"/>
      <c r="FOJ124" s="119"/>
      <c r="FOK124" s="91"/>
      <c r="FOL124" s="119"/>
      <c r="FOM124" s="91"/>
      <c r="FON124" s="119"/>
      <c r="FOO124" s="91"/>
      <c r="FOP124" s="119"/>
      <c r="FOQ124" s="91"/>
      <c r="FOR124" s="119"/>
      <c r="FOS124" s="91"/>
      <c r="FOT124" s="119"/>
      <c r="FOU124" s="91"/>
      <c r="FOV124" s="119"/>
      <c r="FOW124" s="91"/>
      <c r="FOX124" s="119"/>
      <c r="FOY124" s="91"/>
      <c r="FOZ124" s="119"/>
      <c r="FPA124" s="91"/>
      <c r="FPB124" s="119"/>
      <c r="FPC124" s="91"/>
      <c r="FPD124" s="119"/>
      <c r="FPE124" s="91"/>
      <c r="FPF124" s="119"/>
      <c r="FPG124" s="91"/>
      <c r="FPH124" s="119"/>
      <c r="FPI124" s="91"/>
      <c r="FPJ124" s="119"/>
      <c r="FPK124" s="91"/>
      <c r="FPL124" s="119"/>
      <c r="FPM124" s="91"/>
      <c r="FPN124" s="119"/>
      <c r="FPO124" s="91"/>
      <c r="FPP124" s="119"/>
      <c r="FPQ124" s="91"/>
      <c r="FPR124" s="119"/>
      <c r="FPS124" s="91"/>
      <c r="FPT124" s="119"/>
      <c r="FPU124" s="91"/>
      <c r="FPV124" s="119"/>
      <c r="FPW124" s="91"/>
      <c r="FPX124" s="119"/>
      <c r="FPY124" s="91"/>
      <c r="FPZ124" s="119"/>
      <c r="FQA124" s="91"/>
      <c r="FQB124" s="119"/>
      <c r="FQC124" s="91"/>
      <c r="FQD124" s="119"/>
      <c r="FQE124" s="91"/>
      <c r="FQF124" s="119"/>
      <c r="FQG124" s="91"/>
      <c r="FQH124" s="119"/>
      <c r="FQI124" s="91"/>
      <c r="FQJ124" s="119"/>
      <c r="FQK124" s="91"/>
      <c r="FQL124" s="119"/>
      <c r="FQM124" s="91"/>
      <c r="FQN124" s="119"/>
      <c r="FQO124" s="91"/>
      <c r="FQP124" s="119"/>
      <c r="FQQ124" s="91"/>
      <c r="FQR124" s="119"/>
      <c r="FQS124" s="91"/>
      <c r="FQT124" s="119"/>
      <c r="FQU124" s="91"/>
      <c r="FQV124" s="119"/>
      <c r="FQW124" s="91"/>
      <c r="FQX124" s="119"/>
      <c r="FQY124" s="91"/>
      <c r="FQZ124" s="119"/>
      <c r="FRA124" s="91"/>
      <c r="FRB124" s="119"/>
      <c r="FRC124" s="91"/>
      <c r="FRD124" s="119"/>
      <c r="FRE124" s="91"/>
      <c r="FRF124" s="119"/>
      <c r="FRG124" s="91"/>
      <c r="FRH124" s="119"/>
      <c r="FRI124" s="91"/>
      <c r="FRJ124" s="119"/>
      <c r="FRK124" s="91"/>
      <c r="FRL124" s="119"/>
      <c r="FRM124" s="91"/>
      <c r="FRN124" s="119"/>
      <c r="FRO124" s="91"/>
      <c r="FRP124" s="119"/>
      <c r="FRQ124" s="91"/>
      <c r="FRR124" s="119"/>
      <c r="FRS124" s="91"/>
      <c r="FRT124" s="119"/>
      <c r="FRU124" s="91"/>
      <c r="FRV124" s="119"/>
      <c r="FRW124" s="91"/>
      <c r="FRX124" s="119"/>
      <c r="FRY124" s="91"/>
      <c r="FRZ124" s="119"/>
      <c r="FSA124" s="91"/>
      <c r="FSB124" s="119"/>
      <c r="FSC124" s="91"/>
      <c r="FSD124" s="119"/>
      <c r="FSE124" s="91"/>
      <c r="FSF124" s="119"/>
      <c r="FSG124" s="91"/>
      <c r="FSH124" s="119"/>
      <c r="FSI124" s="91"/>
      <c r="FSJ124" s="119"/>
      <c r="FSK124" s="91"/>
      <c r="FSL124" s="119"/>
      <c r="FSM124" s="91"/>
      <c r="FSN124" s="119"/>
      <c r="FSO124" s="91"/>
      <c r="FSP124" s="119"/>
      <c r="FSQ124" s="91"/>
      <c r="FSR124" s="119"/>
      <c r="FSS124" s="91"/>
      <c r="FST124" s="119"/>
      <c r="FSU124" s="91"/>
      <c r="FSV124" s="119"/>
      <c r="FSW124" s="91"/>
      <c r="FSX124" s="119"/>
      <c r="FSY124" s="91"/>
      <c r="FSZ124" s="119"/>
      <c r="FTA124" s="91"/>
      <c r="FTB124" s="119"/>
      <c r="FTC124" s="91"/>
      <c r="FTD124" s="119"/>
      <c r="FTE124" s="91"/>
      <c r="FTF124" s="119"/>
      <c r="FTG124" s="91"/>
      <c r="FTH124" s="119"/>
      <c r="FTI124" s="91"/>
      <c r="FTJ124" s="119"/>
      <c r="FTK124" s="91"/>
      <c r="FTL124" s="119"/>
      <c r="FTM124" s="91"/>
      <c r="FTN124" s="119"/>
      <c r="FTO124" s="91"/>
      <c r="FTP124" s="119"/>
      <c r="FTQ124" s="91"/>
      <c r="FTR124" s="119"/>
      <c r="FTS124" s="91"/>
      <c r="FTT124" s="119"/>
      <c r="FTU124" s="91"/>
      <c r="FTV124" s="119"/>
      <c r="FTW124" s="91"/>
      <c r="FTX124" s="119"/>
      <c r="FTY124" s="91"/>
      <c r="FTZ124" s="119"/>
      <c r="FUA124" s="91"/>
      <c r="FUB124" s="119"/>
      <c r="FUC124" s="91"/>
      <c r="FUD124" s="119"/>
      <c r="FUE124" s="91"/>
      <c r="FUF124" s="119"/>
      <c r="FUG124" s="91"/>
      <c r="FUH124" s="119"/>
      <c r="FUI124" s="91"/>
      <c r="FUJ124" s="119"/>
      <c r="FUK124" s="91"/>
      <c r="FUL124" s="119"/>
      <c r="FUM124" s="91"/>
      <c r="FUN124" s="119"/>
      <c r="FUO124" s="91"/>
      <c r="FUP124" s="119"/>
      <c r="FUQ124" s="91"/>
      <c r="FUR124" s="119"/>
      <c r="FUS124" s="91"/>
      <c r="FUT124" s="119"/>
      <c r="FUU124" s="91"/>
      <c r="FUV124" s="119"/>
      <c r="FUW124" s="91"/>
      <c r="FUX124" s="119"/>
      <c r="FUY124" s="91"/>
      <c r="FUZ124" s="119"/>
      <c r="FVA124" s="91"/>
      <c r="FVB124" s="119"/>
      <c r="FVC124" s="91"/>
      <c r="FVD124" s="119"/>
      <c r="FVE124" s="91"/>
      <c r="FVF124" s="119"/>
      <c r="FVG124" s="91"/>
      <c r="FVH124" s="119"/>
      <c r="FVI124" s="91"/>
      <c r="FVJ124" s="119"/>
      <c r="FVK124" s="91"/>
      <c r="FVL124" s="119"/>
      <c r="FVM124" s="91"/>
      <c r="FVN124" s="119"/>
      <c r="FVO124" s="91"/>
      <c r="FVP124" s="119"/>
      <c r="FVQ124" s="91"/>
      <c r="FVR124" s="119"/>
      <c r="FVS124" s="91"/>
      <c r="FVT124" s="119"/>
      <c r="FVU124" s="91"/>
      <c r="FVV124" s="119"/>
      <c r="FVW124" s="91"/>
      <c r="FVX124" s="119"/>
      <c r="FVY124" s="91"/>
      <c r="FVZ124" s="119"/>
      <c r="FWA124" s="91"/>
      <c r="FWB124" s="119"/>
      <c r="FWC124" s="91"/>
      <c r="FWD124" s="119"/>
      <c r="FWE124" s="91"/>
      <c r="FWF124" s="119"/>
      <c r="FWG124" s="91"/>
      <c r="FWH124" s="119"/>
      <c r="FWI124" s="91"/>
      <c r="FWJ124" s="119"/>
      <c r="FWK124" s="91"/>
      <c r="FWL124" s="119"/>
      <c r="FWM124" s="91"/>
      <c r="FWN124" s="119"/>
      <c r="FWO124" s="91"/>
      <c r="FWP124" s="119"/>
      <c r="FWQ124" s="91"/>
      <c r="FWR124" s="119"/>
      <c r="FWS124" s="91"/>
      <c r="FWT124" s="119"/>
      <c r="FWU124" s="91"/>
      <c r="FWV124" s="119"/>
      <c r="FWW124" s="91"/>
      <c r="FWX124" s="119"/>
      <c r="FWY124" s="91"/>
      <c r="FWZ124" s="119"/>
      <c r="FXA124" s="91"/>
      <c r="FXB124" s="119"/>
      <c r="FXC124" s="91"/>
      <c r="FXD124" s="119"/>
      <c r="FXE124" s="91"/>
      <c r="FXF124" s="119"/>
      <c r="FXG124" s="91"/>
      <c r="FXH124" s="119"/>
      <c r="FXI124" s="91"/>
      <c r="FXJ124" s="119"/>
      <c r="FXK124" s="91"/>
      <c r="FXL124" s="119"/>
      <c r="FXM124" s="91"/>
      <c r="FXN124" s="119"/>
      <c r="FXO124" s="91"/>
      <c r="FXP124" s="119"/>
      <c r="FXQ124" s="91"/>
      <c r="FXR124" s="119"/>
      <c r="FXS124" s="91"/>
      <c r="FXT124" s="119"/>
      <c r="FXU124" s="91"/>
      <c r="FXV124" s="119"/>
      <c r="FXW124" s="91"/>
      <c r="FXX124" s="119"/>
      <c r="FXY124" s="91"/>
      <c r="FXZ124" s="119"/>
      <c r="FYA124" s="91"/>
      <c r="FYB124" s="119"/>
      <c r="FYC124" s="91"/>
      <c r="FYD124" s="119"/>
      <c r="FYE124" s="91"/>
      <c r="FYF124" s="119"/>
      <c r="FYG124" s="91"/>
      <c r="FYH124" s="119"/>
      <c r="FYI124" s="91"/>
      <c r="FYJ124" s="119"/>
      <c r="FYK124" s="91"/>
      <c r="FYL124" s="119"/>
      <c r="FYM124" s="91"/>
      <c r="FYN124" s="119"/>
      <c r="FYO124" s="91"/>
      <c r="FYP124" s="119"/>
      <c r="FYQ124" s="91"/>
      <c r="FYR124" s="119"/>
      <c r="FYS124" s="91"/>
      <c r="FYT124" s="119"/>
      <c r="FYU124" s="91"/>
      <c r="FYV124" s="119"/>
      <c r="FYW124" s="91"/>
      <c r="FYX124" s="119"/>
      <c r="FYY124" s="91"/>
      <c r="FYZ124" s="119"/>
      <c r="FZA124" s="91"/>
      <c r="FZB124" s="119"/>
      <c r="FZC124" s="91"/>
      <c r="FZD124" s="119"/>
      <c r="FZE124" s="91"/>
      <c r="FZF124" s="119"/>
      <c r="FZG124" s="91"/>
      <c r="FZH124" s="119"/>
      <c r="FZI124" s="91"/>
      <c r="FZJ124" s="119"/>
      <c r="FZK124" s="91"/>
      <c r="FZL124" s="119"/>
      <c r="FZM124" s="91"/>
      <c r="FZN124" s="119"/>
      <c r="FZO124" s="91"/>
      <c r="FZP124" s="119"/>
      <c r="FZQ124" s="91"/>
      <c r="FZR124" s="119"/>
      <c r="FZS124" s="91"/>
      <c r="FZT124" s="119"/>
      <c r="FZU124" s="91"/>
      <c r="FZV124" s="119"/>
      <c r="FZW124" s="91"/>
      <c r="FZX124" s="119"/>
      <c r="FZY124" s="91"/>
      <c r="FZZ124" s="119"/>
      <c r="GAA124" s="91"/>
      <c r="GAB124" s="119"/>
      <c r="GAC124" s="91"/>
      <c r="GAD124" s="119"/>
      <c r="GAE124" s="91"/>
      <c r="GAF124" s="119"/>
      <c r="GAG124" s="91"/>
      <c r="GAH124" s="119"/>
      <c r="GAI124" s="91"/>
      <c r="GAJ124" s="119"/>
      <c r="GAK124" s="91"/>
      <c r="GAL124" s="119"/>
      <c r="GAM124" s="91"/>
      <c r="GAN124" s="119"/>
      <c r="GAO124" s="91"/>
      <c r="GAP124" s="119"/>
      <c r="GAQ124" s="91"/>
      <c r="GAR124" s="119"/>
      <c r="GAS124" s="91"/>
      <c r="GAT124" s="119"/>
      <c r="GAU124" s="91"/>
      <c r="GAV124" s="119"/>
      <c r="GAW124" s="91"/>
      <c r="GAX124" s="119"/>
      <c r="GAY124" s="91"/>
      <c r="GAZ124" s="119"/>
      <c r="GBA124" s="91"/>
      <c r="GBB124" s="119"/>
      <c r="GBC124" s="91"/>
      <c r="GBD124" s="119"/>
      <c r="GBE124" s="91"/>
      <c r="GBF124" s="119"/>
      <c r="GBG124" s="91"/>
      <c r="GBH124" s="119"/>
      <c r="GBI124" s="91"/>
      <c r="GBJ124" s="119"/>
      <c r="GBK124" s="91"/>
      <c r="GBL124" s="119"/>
      <c r="GBM124" s="91"/>
      <c r="GBN124" s="119"/>
      <c r="GBO124" s="91"/>
      <c r="GBP124" s="119"/>
      <c r="GBQ124" s="91"/>
      <c r="GBR124" s="119"/>
      <c r="GBS124" s="91"/>
      <c r="GBT124" s="119"/>
      <c r="GBU124" s="91"/>
      <c r="GBV124" s="119"/>
      <c r="GBW124" s="91"/>
      <c r="GBX124" s="119"/>
      <c r="GBY124" s="91"/>
      <c r="GBZ124" s="119"/>
      <c r="GCA124" s="91"/>
      <c r="GCB124" s="119"/>
      <c r="GCC124" s="91"/>
      <c r="GCD124" s="119"/>
      <c r="GCE124" s="91"/>
      <c r="GCF124" s="119"/>
      <c r="GCG124" s="91"/>
      <c r="GCH124" s="119"/>
      <c r="GCI124" s="91"/>
      <c r="GCJ124" s="119"/>
      <c r="GCK124" s="91"/>
      <c r="GCL124" s="119"/>
      <c r="GCM124" s="91"/>
      <c r="GCN124" s="119"/>
      <c r="GCO124" s="91"/>
      <c r="GCP124" s="119"/>
      <c r="GCQ124" s="91"/>
      <c r="GCR124" s="119"/>
      <c r="GCS124" s="91"/>
      <c r="GCT124" s="119"/>
      <c r="GCU124" s="91"/>
      <c r="GCV124" s="119"/>
      <c r="GCW124" s="91"/>
      <c r="GCX124" s="119"/>
      <c r="GCY124" s="91"/>
      <c r="GCZ124" s="119"/>
      <c r="GDA124" s="91"/>
      <c r="GDB124" s="119"/>
      <c r="GDC124" s="91"/>
      <c r="GDD124" s="119"/>
      <c r="GDE124" s="91"/>
      <c r="GDF124" s="119"/>
      <c r="GDG124" s="91"/>
      <c r="GDH124" s="119"/>
      <c r="GDI124" s="91"/>
      <c r="GDJ124" s="119"/>
      <c r="GDK124" s="91"/>
      <c r="GDL124" s="119"/>
      <c r="GDM124" s="91"/>
      <c r="GDN124" s="119"/>
      <c r="GDO124" s="91"/>
      <c r="GDP124" s="119"/>
      <c r="GDQ124" s="91"/>
      <c r="GDR124" s="119"/>
      <c r="GDS124" s="91"/>
      <c r="GDT124" s="119"/>
      <c r="GDU124" s="91"/>
      <c r="GDV124" s="119"/>
      <c r="GDW124" s="91"/>
      <c r="GDX124" s="119"/>
      <c r="GDY124" s="91"/>
      <c r="GDZ124" s="119"/>
      <c r="GEA124" s="91"/>
      <c r="GEB124" s="119"/>
      <c r="GEC124" s="91"/>
      <c r="GED124" s="119"/>
      <c r="GEE124" s="91"/>
      <c r="GEF124" s="119"/>
      <c r="GEG124" s="91"/>
      <c r="GEH124" s="119"/>
      <c r="GEI124" s="91"/>
      <c r="GEJ124" s="119"/>
      <c r="GEK124" s="91"/>
      <c r="GEL124" s="119"/>
      <c r="GEM124" s="91"/>
      <c r="GEN124" s="119"/>
      <c r="GEO124" s="91"/>
      <c r="GEP124" s="119"/>
      <c r="GEQ124" s="91"/>
      <c r="GER124" s="119"/>
      <c r="GES124" s="91"/>
      <c r="GET124" s="119"/>
      <c r="GEU124" s="91"/>
      <c r="GEV124" s="119"/>
      <c r="GEW124" s="91"/>
      <c r="GEX124" s="119"/>
      <c r="GEY124" s="91"/>
      <c r="GEZ124" s="119"/>
      <c r="GFA124" s="91"/>
      <c r="GFB124" s="119"/>
      <c r="GFC124" s="91"/>
      <c r="GFD124" s="119"/>
      <c r="GFE124" s="91"/>
      <c r="GFF124" s="119"/>
      <c r="GFG124" s="91"/>
      <c r="GFH124" s="119"/>
      <c r="GFI124" s="91"/>
      <c r="GFJ124" s="119"/>
      <c r="GFK124" s="91"/>
      <c r="GFL124" s="119"/>
      <c r="GFM124" s="91"/>
      <c r="GFN124" s="119"/>
      <c r="GFO124" s="91"/>
      <c r="GFP124" s="119"/>
      <c r="GFQ124" s="91"/>
      <c r="GFR124" s="119"/>
      <c r="GFS124" s="91"/>
      <c r="GFT124" s="119"/>
      <c r="GFU124" s="91"/>
      <c r="GFV124" s="119"/>
      <c r="GFW124" s="91"/>
      <c r="GFX124" s="119"/>
      <c r="GFY124" s="91"/>
      <c r="GFZ124" s="119"/>
      <c r="GGA124" s="91"/>
      <c r="GGB124" s="119"/>
      <c r="GGC124" s="91"/>
      <c r="GGD124" s="119"/>
      <c r="GGE124" s="91"/>
      <c r="GGF124" s="119"/>
      <c r="GGG124" s="91"/>
      <c r="GGH124" s="119"/>
      <c r="GGI124" s="91"/>
      <c r="GGJ124" s="119"/>
      <c r="GGK124" s="91"/>
      <c r="GGL124" s="119"/>
      <c r="GGM124" s="91"/>
      <c r="GGN124" s="119"/>
      <c r="GGO124" s="91"/>
      <c r="GGP124" s="119"/>
      <c r="GGQ124" s="91"/>
      <c r="GGR124" s="119"/>
      <c r="GGS124" s="91"/>
      <c r="GGT124" s="119"/>
      <c r="GGU124" s="91"/>
      <c r="GGV124" s="119"/>
      <c r="GGW124" s="91"/>
      <c r="GGX124" s="119"/>
      <c r="GGY124" s="91"/>
      <c r="GGZ124" s="119"/>
      <c r="GHA124" s="91"/>
      <c r="GHB124" s="119"/>
      <c r="GHC124" s="91"/>
      <c r="GHD124" s="119"/>
      <c r="GHE124" s="91"/>
      <c r="GHF124" s="119"/>
      <c r="GHG124" s="91"/>
      <c r="GHH124" s="119"/>
      <c r="GHI124" s="91"/>
      <c r="GHJ124" s="119"/>
      <c r="GHK124" s="91"/>
      <c r="GHL124" s="119"/>
      <c r="GHM124" s="91"/>
      <c r="GHN124" s="119"/>
      <c r="GHO124" s="91"/>
      <c r="GHP124" s="119"/>
      <c r="GHQ124" s="91"/>
      <c r="GHR124" s="119"/>
      <c r="GHS124" s="91"/>
      <c r="GHT124" s="119"/>
      <c r="GHU124" s="91"/>
      <c r="GHV124" s="119"/>
      <c r="GHW124" s="91"/>
      <c r="GHX124" s="119"/>
      <c r="GHY124" s="91"/>
      <c r="GHZ124" s="119"/>
      <c r="GIA124" s="91"/>
      <c r="GIB124" s="119"/>
      <c r="GIC124" s="91"/>
      <c r="GID124" s="119"/>
      <c r="GIE124" s="91"/>
      <c r="GIF124" s="119"/>
      <c r="GIG124" s="91"/>
      <c r="GIH124" s="119"/>
      <c r="GII124" s="91"/>
      <c r="GIJ124" s="119"/>
      <c r="GIK124" s="91"/>
      <c r="GIL124" s="119"/>
      <c r="GIM124" s="91"/>
      <c r="GIN124" s="119"/>
      <c r="GIO124" s="91"/>
      <c r="GIP124" s="119"/>
      <c r="GIQ124" s="91"/>
      <c r="GIR124" s="119"/>
      <c r="GIS124" s="91"/>
      <c r="GIT124" s="119"/>
      <c r="GIU124" s="91"/>
      <c r="GIV124" s="119"/>
      <c r="GIW124" s="91"/>
      <c r="GIX124" s="119"/>
      <c r="GIY124" s="91"/>
      <c r="GIZ124" s="119"/>
      <c r="GJA124" s="91"/>
      <c r="GJB124" s="119"/>
      <c r="GJC124" s="91"/>
      <c r="GJD124" s="119"/>
      <c r="GJE124" s="91"/>
      <c r="GJF124" s="119"/>
      <c r="GJG124" s="91"/>
      <c r="GJH124" s="119"/>
      <c r="GJI124" s="91"/>
      <c r="GJJ124" s="119"/>
      <c r="GJK124" s="91"/>
      <c r="GJL124" s="119"/>
      <c r="GJM124" s="91"/>
      <c r="GJN124" s="119"/>
      <c r="GJO124" s="91"/>
      <c r="GJP124" s="119"/>
      <c r="GJQ124" s="91"/>
      <c r="GJR124" s="119"/>
      <c r="GJS124" s="91"/>
      <c r="GJT124" s="119"/>
      <c r="GJU124" s="91"/>
      <c r="GJV124" s="119"/>
      <c r="GJW124" s="91"/>
      <c r="GJX124" s="119"/>
      <c r="GJY124" s="91"/>
      <c r="GJZ124" s="119"/>
      <c r="GKA124" s="91"/>
      <c r="GKB124" s="119"/>
      <c r="GKC124" s="91"/>
      <c r="GKD124" s="119"/>
      <c r="GKE124" s="91"/>
      <c r="GKF124" s="119"/>
      <c r="GKG124" s="91"/>
      <c r="GKH124" s="119"/>
      <c r="GKI124" s="91"/>
      <c r="GKJ124" s="119"/>
      <c r="GKK124" s="91"/>
      <c r="GKL124" s="119"/>
      <c r="GKM124" s="91"/>
      <c r="GKN124" s="119"/>
      <c r="GKO124" s="91"/>
      <c r="GKP124" s="119"/>
      <c r="GKQ124" s="91"/>
      <c r="GKR124" s="119"/>
      <c r="GKS124" s="91"/>
      <c r="GKT124" s="119"/>
      <c r="GKU124" s="91"/>
      <c r="GKV124" s="119"/>
      <c r="GKW124" s="91"/>
      <c r="GKX124" s="119"/>
      <c r="GKY124" s="91"/>
      <c r="GKZ124" s="119"/>
      <c r="GLA124" s="91"/>
      <c r="GLB124" s="119"/>
      <c r="GLC124" s="91"/>
      <c r="GLD124" s="119"/>
      <c r="GLE124" s="91"/>
      <c r="GLF124" s="119"/>
      <c r="GLG124" s="91"/>
      <c r="GLH124" s="119"/>
      <c r="GLI124" s="91"/>
      <c r="GLJ124" s="119"/>
      <c r="GLK124" s="91"/>
      <c r="GLL124" s="119"/>
      <c r="GLM124" s="91"/>
      <c r="GLN124" s="119"/>
      <c r="GLO124" s="91"/>
      <c r="GLP124" s="119"/>
      <c r="GLQ124" s="91"/>
      <c r="GLR124" s="119"/>
      <c r="GLS124" s="91"/>
      <c r="GLT124" s="119"/>
      <c r="GLU124" s="91"/>
      <c r="GLV124" s="119"/>
      <c r="GLW124" s="91"/>
      <c r="GLX124" s="119"/>
      <c r="GLY124" s="91"/>
      <c r="GLZ124" s="119"/>
      <c r="GMA124" s="91"/>
      <c r="GMB124" s="119"/>
      <c r="GMC124" s="91"/>
      <c r="GMD124" s="119"/>
      <c r="GME124" s="91"/>
      <c r="GMF124" s="119"/>
      <c r="GMG124" s="91"/>
      <c r="GMH124" s="119"/>
      <c r="GMI124" s="91"/>
      <c r="GMJ124" s="119"/>
      <c r="GMK124" s="91"/>
      <c r="GML124" s="119"/>
      <c r="GMM124" s="91"/>
      <c r="GMN124" s="119"/>
      <c r="GMO124" s="91"/>
      <c r="GMP124" s="119"/>
      <c r="GMQ124" s="91"/>
      <c r="GMR124" s="119"/>
      <c r="GMS124" s="91"/>
      <c r="GMT124" s="119"/>
      <c r="GMU124" s="91"/>
      <c r="GMV124" s="119"/>
      <c r="GMW124" s="91"/>
      <c r="GMX124" s="119"/>
      <c r="GMY124" s="91"/>
      <c r="GMZ124" s="119"/>
      <c r="GNA124" s="91"/>
      <c r="GNB124" s="119"/>
      <c r="GNC124" s="91"/>
      <c r="GND124" s="119"/>
      <c r="GNE124" s="91"/>
      <c r="GNF124" s="119"/>
      <c r="GNG124" s="91"/>
      <c r="GNH124" s="119"/>
      <c r="GNI124" s="91"/>
      <c r="GNJ124" s="119"/>
      <c r="GNK124" s="91"/>
      <c r="GNL124" s="119"/>
      <c r="GNM124" s="91"/>
      <c r="GNN124" s="119"/>
      <c r="GNO124" s="91"/>
      <c r="GNP124" s="119"/>
      <c r="GNQ124" s="91"/>
      <c r="GNR124" s="119"/>
      <c r="GNS124" s="91"/>
      <c r="GNT124" s="119"/>
      <c r="GNU124" s="91"/>
      <c r="GNV124" s="119"/>
      <c r="GNW124" s="91"/>
      <c r="GNX124" s="119"/>
      <c r="GNY124" s="91"/>
      <c r="GNZ124" s="119"/>
      <c r="GOA124" s="91"/>
      <c r="GOB124" s="119"/>
      <c r="GOC124" s="91"/>
      <c r="GOD124" s="119"/>
      <c r="GOE124" s="91"/>
      <c r="GOF124" s="119"/>
      <c r="GOG124" s="91"/>
      <c r="GOH124" s="119"/>
      <c r="GOI124" s="91"/>
      <c r="GOJ124" s="119"/>
      <c r="GOK124" s="91"/>
      <c r="GOL124" s="119"/>
      <c r="GOM124" s="91"/>
      <c r="GON124" s="119"/>
      <c r="GOO124" s="91"/>
      <c r="GOP124" s="119"/>
      <c r="GOQ124" s="91"/>
      <c r="GOR124" s="119"/>
      <c r="GOS124" s="91"/>
      <c r="GOT124" s="119"/>
      <c r="GOU124" s="91"/>
      <c r="GOV124" s="119"/>
      <c r="GOW124" s="91"/>
      <c r="GOX124" s="119"/>
      <c r="GOY124" s="91"/>
      <c r="GOZ124" s="119"/>
      <c r="GPA124" s="91"/>
      <c r="GPB124" s="119"/>
      <c r="GPC124" s="91"/>
      <c r="GPD124" s="119"/>
      <c r="GPE124" s="91"/>
      <c r="GPF124" s="119"/>
      <c r="GPG124" s="91"/>
      <c r="GPH124" s="119"/>
      <c r="GPI124" s="91"/>
      <c r="GPJ124" s="119"/>
      <c r="GPK124" s="91"/>
      <c r="GPL124" s="119"/>
      <c r="GPM124" s="91"/>
      <c r="GPN124" s="119"/>
      <c r="GPO124" s="91"/>
      <c r="GPP124" s="119"/>
      <c r="GPQ124" s="91"/>
      <c r="GPR124" s="119"/>
      <c r="GPS124" s="91"/>
      <c r="GPT124" s="119"/>
      <c r="GPU124" s="91"/>
      <c r="GPV124" s="119"/>
      <c r="GPW124" s="91"/>
      <c r="GPX124" s="119"/>
      <c r="GPY124" s="91"/>
      <c r="GPZ124" s="119"/>
      <c r="GQA124" s="91"/>
      <c r="GQB124" s="119"/>
      <c r="GQC124" s="91"/>
      <c r="GQD124" s="119"/>
      <c r="GQE124" s="91"/>
      <c r="GQF124" s="119"/>
      <c r="GQG124" s="91"/>
      <c r="GQH124" s="119"/>
      <c r="GQI124" s="91"/>
      <c r="GQJ124" s="119"/>
      <c r="GQK124" s="91"/>
      <c r="GQL124" s="119"/>
      <c r="GQM124" s="91"/>
      <c r="GQN124" s="119"/>
      <c r="GQO124" s="91"/>
      <c r="GQP124" s="119"/>
      <c r="GQQ124" s="91"/>
      <c r="GQR124" s="119"/>
      <c r="GQS124" s="91"/>
      <c r="GQT124" s="119"/>
      <c r="GQU124" s="91"/>
      <c r="GQV124" s="119"/>
      <c r="GQW124" s="91"/>
      <c r="GQX124" s="119"/>
      <c r="GQY124" s="91"/>
      <c r="GQZ124" s="119"/>
      <c r="GRA124" s="91"/>
      <c r="GRB124" s="119"/>
      <c r="GRC124" s="91"/>
      <c r="GRD124" s="119"/>
      <c r="GRE124" s="91"/>
      <c r="GRF124" s="119"/>
      <c r="GRG124" s="91"/>
      <c r="GRH124" s="119"/>
      <c r="GRI124" s="91"/>
      <c r="GRJ124" s="119"/>
      <c r="GRK124" s="91"/>
      <c r="GRL124" s="119"/>
      <c r="GRM124" s="91"/>
      <c r="GRN124" s="119"/>
      <c r="GRO124" s="91"/>
      <c r="GRP124" s="119"/>
      <c r="GRQ124" s="91"/>
      <c r="GRR124" s="119"/>
      <c r="GRS124" s="91"/>
      <c r="GRT124" s="119"/>
      <c r="GRU124" s="91"/>
      <c r="GRV124" s="119"/>
      <c r="GRW124" s="91"/>
      <c r="GRX124" s="119"/>
      <c r="GRY124" s="91"/>
      <c r="GRZ124" s="119"/>
      <c r="GSA124" s="91"/>
      <c r="GSB124" s="119"/>
      <c r="GSC124" s="91"/>
      <c r="GSD124" s="119"/>
      <c r="GSE124" s="91"/>
      <c r="GSF124" s="119"/>
      <c r="GSG124" s="91"/>
      <c r="GSH124" s="119"/>
      <c r="GSI124" s="91"/>
      <c r="GSJ124" s="119"/>
      <c r="GSK124" s="91"/>
      <c r="GSL124" s="119"/>
      <c r="GSM124" s="91"/>
      <c r="GSN124" s="119"/>
      <c r="GSO124" s="91"/>
      <c r="GSP124" s="119"/>
      <c r="GSQ124" s="91"/>
      <c r="GSR124" s="119"/>
      <c r="GSS124" s="91"/>
      <c r="GST124" s="119"/>
      <c r="GSU124" s="91"/>
      <c r="GSV124" s="119"/>
      <c r="GSW124" s="91"/>
      <c r="GSX124" s="119"/>
      <c r="GSY124" s="91"/>
      <c r="GSZ124" s="119"/>
      <c r="GTA124" s="91"/>
      <c r="GTB124" s="119"/>
      <c r="GTC124" s="91"/>
      <c r="GTD124" s="119"/>
      <c r="GTE124" s="91"/>
      <c r="GTF124" s="119"/>
      <c r="GTG124" s="91"/>
      <c r="GTH124" s="119"/>
      <c r="GTI124" s="91"/>
      <c r="GTJ124" s="119"/>
      <c r="GTK124" s="91"/>
      <c r="GTL124" s="119"/>
      <c r="GTM124" s="91"/>
      <c r="GTN124" s="119"/>
      <c r="GTO124" s="91"/>
      <c r="GTP124" s="119"/>
      <c r="GTQ124" s="91"/>
      <c r="GTR124" s="119"/>
      <c r="GTS124" s="91"/>
      <c r="GTT124" s="119"/>
      <c r="GTU124" s="91"/>
      <c r="GTV124" s="119"/>
      <c r="GTW124" s="91"/>
      <c r="GTX124" s="119"/>
      <c r="GTY124" s="91"/>
      <c r="GTZ124" s="119"/>
      <c r="GUA124" s="91"/>
      <c r="GUB124" s="119"/>
      <c r="GUC124" s="91"/>
      <c r="GUD124" s="119"/>
      <c r="GUE124" s="91"/>
      <c r="GUF124" s="119"/>
      <c r="GUG124" s="91"/>
      <c r="GUH124" s="119"/>
      <c r="GUI124" s="91"/>
      <c r="GUJ124" s="119"/>
      <c r="GUK124" s="91"/>
      <c r="GUL124" s="119"/>
      <c r="GUM124" s="91"/>
      <c r="GUN124" s="119"/>
      <c r="GUO124" s="91"/>
      <c r="GUP124" s="119"/>
      <c r="GUQ124" s="91"/>
      <c r="GUR124" s="119"/>
      <c r="GUS124" s="91"/>
      <c r="GUT124" s="119"/>
      <c r="GUU124" s="91"/>
      <c r="GUV124" s="119"/>
      <c r="GUW124" s="91"/>
      <c r="GUX124" s="119"/>
      <c r="GUY124" s="91"/>
      <c r="GUZ124" s="119"/>
      <c r="GVA124" s="91"/>
      <c r="GVB124" s="119"/>
      <c r="GVC124" s="91"/>
      <c r="GVD124" s="119"/>
      <c r="GVE124" s="91"/>
      <c r="GVF124" s="119"/>
      <c r="GVG124" s="91"/>
      <c r="GVH124" s="119"/>
      <c r="GVI124" s="91"/>
      <c r="GVJ124" s="119"/>
      <c r="GVK124" s="91"/>
      <c r="GVL124" s="119"/>
      <c r="GVM124" s="91"/>
      <c r="GVN124" s="119"/>
      <c r="GVO124" s="91"/>
      <c r="GVP124" s="119"/>
      <c r="GVQ124" s="91"/>
      <c r="GVR124" s="119"/>
      <c r="GVS124" s="91"/>
      <c r="GVT124" s="119"/>
      <c r="GVU124" s="91"/>
      <c r="GVV124" s="119"/>
      <c r="GVW124" s="91"/>
      <c r="GVX124" s="119"/>
      <c r="GVY124" s="91"/>
      <c r="GVZ124" s="119"/>
      <c r="GWA124" s="91"/>
      <c r="GWB124" s="119"/>
      <c r="GWC124" s="91"/>
      <c r="GWD124" s="119"/>
      <c r="GWE124" s="91"/>
      <c r="GWF124" s="119"/>
      <c r="GWG124" s="91"/>
      <c r="GWH124" s="119"/>
      <c r="GWI124" s="91"/>
      <c r="GWJ124" s="119"/>
      <c r="GWK124" s="91"/>
      <c r="GWL124" s="119"/>
      <c r="GWM124" s="91"/>
      <c r="GWN124" s="119"/>
      <c r="GWO124" s="91"/>
      <c r="GWP124" s="119"/>
      <c r="GWQ124" s="91"/>
      <c r="GWR124" s="119"/>
      <c r="GWS124" s="91"/>
      <c r="GWT124" s="119"/>
      <c r="GWU124" s="91"/>
      <c r="GWV124" s="119"/>
      <c r="GWW124" s="91"/>
      <c r="GWX124" s="119"/>
      <c r="GWY124" s="91"/>
      <c r="GWZ124" s="119"/>
      <c r="GXA124" s="91"/>
      <c r="GXB124" s="119"/>
      <c r="GXC124" s="91"/>
      <c r="GXD124" s="119"/>
      <c r="GXE124" s="91"/>
      <c r="GXF124" s="119"/>
      <c r="GXG124" s="91"/>
      <c r="GXH124" s="119"/>
      <c r="GXI124" s="91"/>
      <c r="GXJ124" s="119"/>
      <c r="GXK124" s="91"/>
      <c r="GXL124" s="119"/>
      <c r="GXM124" s="91"/>
      <c r="GXN124" s="119"/>
      <c r="GXO124" s="91"/>
      <c r="GXP124" s="119"/>
      <c r="GXQ124" s="91"/>
      <c r="GXR124" s="119"/>
      <c r="GXS124" s="91"/>
      <c r="GXT124" s="119"/>
      <c r="GXU124" s="91"/>
      <c r="GXV124" s="119"/>
      <c r="GXW124" s="91"/>
      <c r="GXX124" s="119"/>
      <c r="GXY124" s="91"/>
      <c r="GXZ124" s="119"/>
      <c r="GYA124" s="91"/>
      <c r="GYB124" s="119"/>
      <c r="GYC124" s="91"/>
      <c r="GYD124" s="119"/>
      <c r="GYE124" s="91"/>
      <c r="GYF124" s="119"/>
      <c r="GYG124" s="91"/>
      <c r="GYH124" s="119"/>
      <c r="GYI124" s="91"/>
      <c r="GYJ124" s="119"/>
      <c r="GYK124" s="91"/>
      <c r="GYL124" s="119"/>
      <c r="GYM124" s="91"/>
      <c r="GYN124" s="119"/>
      <c r="GYO124" s="91"/>
      <c r="GYP124" s="119"/>
      <c r="GYQ124" s="91"/>
      <c r="GYR124" s="119"/>
      <c r="GYS124" s="91"/>
      <c r="GYT124" s="119"/>
      <c r="GYU124" s="91"/>
      <c r="GYV124" s="119"/>
      <c r="GYW124" s="91"/>
      <c r="GYX124" s="119"/>
      <c r="GYY124" s="91"/>
      <c r="GYZ124" s="119"/>
      <c r="GZA124" s="91"/>
      <c r="GZB124" s="119"/>
      <c r="GZC124" s="91"/>
      <c r="GZD124" s="119"/>
      <c r="GZE124" s="91"/>
      <c r="GZF124" s="119"/>
      <c r="GZG124" s="91"/>
      <c r="GZH124" s="119"/>
      <c r="GZI124" s="91"/>
      <c r="GZJ124" s="119"/>
      <c r="GZK124" s="91"/>
      <c r="GZL124" s="119"/>
      <c r="GZM124" s="91"/>
      <c r="GZN124" s="119"/>
      <c r="GZO124" s="91"/>
      <c r="GZP124" s="119"/>
      <c r="GZQ124" s="91"/>
      <c r="GZR124" s="119"/>
      <c r="GZS124" s="91"/>
      <c r="GZT124" s="119"/>
      <c r="GZU124" s="91"/>
      <c r="GZV124" s="119"/>
      <c r="GZW124" s="91"/>
      <c r="GZX124" s="119"/>
      <c r="GZY124" s="91"/>
      <c r="GZZ124" s="119"/>
      <c r="HAA124" s="91"/>
      <c r="HAB124" s="119"/>
      <c r="HAC124" s="91"/>
      <c r="HAD124" s="119"/>
      <c r="HAE124" s="91"/>
      <c r="HAF124" s="119"/>
      <c r="HAG124" s="91"/>
      <c r="HAH124" s="119"/>
      <c r="HAI124" s="91"/>
      <c r="HAJ124" s="119"/>
      <c r="HAK124" s="91"/>
      <c r="HAL124" s="119"/>
      <c r="HAM124" s="91"/>
      <c r="HAN124" s="119"/>
      <c r="HAO124" s="91"/>
      <c r="HAP124" s="119"/>
      <c r="HAQ124" s="91"/>
      <c r="HAR124" s="119"/>
      <c r="HAS124" s="91"/>
      <c r="HAT124" s="119"/>
      <c r="HAU124" s="91"/>
      <c r="HAV124" s="119"/>
      <c r="HAW124" s="91"/>
      <c r="HAX124" s="119"/>
      <c r="HAY124" s="91"/>
      <c r="HAZ124" s="119"/>
      <c r="HBA124" s="91"/>
      <c r="HBB124" s="119"/>
      <c r="HBC124" s="91"/>
      <c r="HBD124" s="119"/>
      <c r="HBE124" s="91"/>
      <c r="HBF124" s="119"/>
      <c r="HBG124" s="91"/>
      <c r="HBH124" s="119"/>
      <c r="HBI124" s="91"/>
      <c r="HBJ124" s="119"/>
      <c r="HBK124" s="91"/>
      <c r="HBL124" s="119"/>
      <c r="HBM124" s="91"/>
      <c r="HBN124" s="119"/>
      <c r="HBO124" s="91"/>
      <c r="HBP124" s="119"/>
      <c r="HBQ124" s="91"/>
      <c r="HBR124" s="119"/>
      <c r="HBS124" s="91"/>
      <c r="HBT124" s="119"/>
      <c r="HBU124" s="91"/>
      <c r="HBV124" s="119"/>
      <c r="HBW124" s="91"/>
      <c r="HBX124" s="119"/>
      <c r="HBY124" s="91"/>
      <c r="HBZ124" s="119"/>
      <c r="HCA124" s="91"/>
      <c r="HCB124" s="119"/>
      <c r="HCC124" s="91"/>
      <c r="HCD124" s="119"/>
      <c r="HCE124" s="91"/>
      <c r="HCF124" s="119"/>
      <c r="HCG124" s="91"/>
      <c r="HCH124" s="119"/>
      <c r="HCI124" s="91"/>
      <c r="HCJ124" s="119"/>
      <c r="HCK124" s="91"/>
      <c r="HCL124" s="119"/>
      <c r="HCM124" s="91"/>
      <c r="HCN124" s="119"/>
      <c r="HCO124" s="91"/>
      <c r="HCP124" s="119"/>
      <c r="HCQ124" s="91"/>
      <c r="HCR124" s="119"/>
      <c r="HCS124" s="91"/>
      <c r="HCT124" s="119"/>
      <c r="HCU124" s="91"/>
      <c r="HCV124" s="119"/>
      <c r="HCW124" s="91"/>
      <c r="HCX124" s="119"/>
      <c r="HCY124" s="91"/>
      <c r="HCZ124" s="119"/>
      <c r="HDA124" s="91"/>
      <c r="HDB124" s="119"/>
      <c r="HDC124" s="91"/>
      <c r="HDD124" s="119"/>
      <c r="HDE124" s="91"/>
      <c r="HDF124" s="119"/>
      <c r="HDG124" s="91"/>
      <c r="HDH124" s="119"/>
      <c r="HDI124" s="91"/>
      <c r="HDJ124" s="119"/>
      <c r="HDK124" s="91"/>
      <c r="HDL124" s="119"/>
      <c r="HDM124" s="91"/>
      <c r="HDN124" s="119"/>
      <c r="HDO124" s="91"/>
      <c r="HDP124" s="119"/>
      <c r="HDQ124" s="91"/>
      <c r="HDR124" s="119"/>
      <c r="HDS124" s="91"/>
      <c r="HDT124" s="119"/>
      <c r="HDU124" s="91"/>
      <c r="HDV124" s="119"/>
      <c r="HDW124" s="91"/>
      <c r="HDX124" s="119"/>
      <c r="HDY124" s="91"/>
      <c r="HDZ124" s="119"/>
      <c r="HEA124" s="91"/>
      <c r="HEB124" s="119"/>
      <c r="HEC124" s="91"/>
      <c r="HED124" s="119"/>
      <c r="HEE124" s="91"/>
      <c r="HEF124" s="119"/>
      <c r="HEG124" s="91"/>
      <c r="HEH124" s="119"/>
      <c r="HEI124" s="91"/>
      <c r="HEJ124" s="119"/>
      <c r="HEK124" s="91"/>
      <c r="HEL124" s="119"/>
      <c r="HEM124" s="91"/>
      <c r="HEN124" s="119"/>
      <c r="HEO124" s="91"/>
      <c r="HEP124" s="119"/>
      <c r="HEQ124" s="91"/>
      <c r="HER124" s="119"/>
      <c r="HES124" s="91"/>
      <c r="HET124" s="119"/>
      <c r="HEU124" s="91"/>
      <c r="HEV124" s="119"/>
      <c r="HEW124" s="91"/>
      <c r="HEX124" s="119"/>
      <c r="HEY124" s="91"/>
      <c r="HEZ124" s="119"/>
      <c r="HFA124" s="91"/>
      <c r="HFB124" s="119"/>
      <c r="HFC124" s="91"/>
      <c r="HFD124" s="119"/>
      <c r="HFE124" s="91"/>
      <c r="HFF124" s="119"/>
      <c r="HFG124" s="91"/>
      <c r="HFH124" s="119"/>
      <c r="HFI124" s="91"/>
      <c r="HFJ124" s="119"/>
      <c r="HFK124" s="91"/>
      <c r="HFL124" s="119"/>
      <c r="HFM124" s="91"/>
      <c r="HFN124" s="119"/>
      <c r="HFO124" s="91"/>
      <c r="HFP124" s="119"/>
      <c r="HFQ124" s="91"/>
      <c r="HFR124" s="119"/>
      <c r="HFS124" s="91"/>
      <c r="HFT124" s="119"/>
      <c r="HFU124" s="91"/>
      <c r="HFV124" s="119"/>
      <c r="HFW124" s="91"/>
      <c r="HFX124" s="119"/>
      <c r="HFY124" s="91"/>
      <c r="HFZ124" s="119"/>
      <c r="HGA124" s="91"/>
      <c r="HGB124" s="119"/>
      <c r="HGC124" s="91"/>
      <c r="HGD124" s="119"/>
      <c r="HGE124" s="91"/>
      <c r="HGF124" s="119"/>
      <c r="HGG124" s="91"/>
      <c r="HGH124" s="119"/>
      <c r="HGI124" s="91"/>
      <c r="HGJ124" s="119"/>
      <c r="HGK124" s="91"/>
      <c r="HGL124" s="119"/>
      <c r="HGM124" s="91"/>
      <c r="HGN124" s="119"/>
      <c r="HGO124" s="91"/>
      <c r="HGP124" s="119"/>
      <c r="HGQ124" s="91"/>
      <c r="HGR124" s="119"/>
      <c r="HGS124" s="91"/>
      <c r="HGT124" s="119"/>
      <c r="HGU124" s="91"/>
      <c r="HGV124" s="119"/>
      <c r="HGW124" s="91"/>
      <c r="HGX124" s="119"/>
      <c r="HGY124" s="91"/>
      <c r="HGZ124" s="119"/>
      <c r="HHA124" s="91"/>
      <c r="HHB124" s="119"/>
      <c r="HHC124" s="91"/>
      <c r="HHD124" s="119"/>
      <c r="HHE124" s="91"/>
      <c r="HHF124" s="119"/>
      <c r="HHG124" s="91"/>
      <c r="HHH124" s="119"/>
      <c r="HHI124" s="91"/>
      <c r="HHJ124" s="119"/>
      <c r="HHK124" s="91"/>
      <c r="HHL124" s="119"/>
      <c r="HHM124" s="91"/>
      <c r="HHN124" s="119"/>
      <c r="HHO124" s="91"/>
      <c r="HHP124" s="119"/>
      <c r="HHQ124" s="91"/>
      <c r="HHR124" s="119"/>
      <c r="HHS124" s="91"/>
      <c r="HHT124" s="119"/>
      <c r="HHU124" s="91"/>
      <c r="HHV124" s="119"/>
      <c r="HHW124" s="91"/>
      <c r="HHX124" s="119"/>
      <c r="HHY124" s="91"/>
      <c r="HHZ124" s="119"/>
      <c r="HIA124" s="91"/>
      <c r="HIB124" s="119"/>
      <c r="HIC124" s="91"/>
      <c r="HID124" s="119"/>
      <c r="HIE124" s="91"/>
      <c r="HIF124" s="119"/>
      <c r="HIG124" s="91"/>
      <c r="HIH124" s="119"/>
      <c r="HII124" s="91"/>
      <c r="HIJ124" s="119"/>
      <c r="HIK124" s="91"/>
      <c r="HIL124" s="119"/>
      <c r="HIM124" s="91"/>
      <c r="HIN124" s="119"/>
      <c r="HIO124" s="91"/>
      <c r="HIP124" s="119"/>
      <c r="HIQ124" s="91"/>
      <c r="HIR124" s="119"/>
      <c r="HIS124" s="91"/>
      <c r="HIT124" s="119"/>
      <c r="HIU124" s="91"/>
      <c r="HIV124" s="119"/>
      <c r="HIW124" s="91"/>
      <c r="HIX124" s="119"/>
      <c r="HIY124" s="91"/>
      <c r="HIZ124" s="119"/>
      <c r="HJA124" s="91"/>
      <c r="HJB124" s="119"/>
      <c r="HJC124" s="91"/>
      <c r="HJD124" s="119"/>
      <c r="HJE124" s="91"/>
      <c r="HJF124" s="119"/>
      <c r="HJG124" s="91"/>
      <c r="HJH124" s="119"/>
      <c r="HJI124" s="91"/>
      <c r="HJJ124" s="119"/>
      <c r="HJK124" s="91"/>
      <c r="HJL124" s="119"/>
      <c r="HJM124" s="91"/>
      <c r="HJN124" s="119"/>
      <c r="HJO124" s="91"/>
      <c r="HJP124" s="119"/>
      <c r="HJQ124" s="91"/>
      <c r="HJR124" s="119"/>
      <c r="HJS124" s="91"/>
      <c r="HJT124" s="119"/>
      <c r="HJU124" s="91"/>
      <c r="HJV124" s="119"/>
      <c r="HJW124" s="91"/>
      <c r="HJX124" s="119"/>
      <c r="HJY124" s="91"/>
      <c r="HJZ124" s="119"/>
      <c r="HKA124" s="91"/>
      <c r="HKB124" s="119"/>
      <c r="HKC124" s="91"/>
      <c r="HKD124" s="119"/>
      <c r="HKE124" s="91"/>
      <c r="HKF124" s="119"/>
      <c r="HKG124" s="91"/>
      <c r="HKH124" s="119"/>
      <c r="HKI124" s="91"/>
      <c r="HKJ124" s="119"/>
      <c r="HKK124" s="91"/>
      <c r="HKL124" s="119"/>
      <c r="HKM124" s="91"/>
      <c r="HKN124" s="119"/>
      <c r="HKO124" s="91"/>
      <c r="HKP124" s="119"/>
      <c r="HKQ124" s="91"/>
      <c r="HKR124" s="119"/>
      <c r="HKS124" s="91"/>
      <c r="HKT124" s="119"/>
      <c r="HKU124" s="91"/>
      <c r="HKV124" s="119"/>
      <c r="HKW124" s="91"/>
      <c r="HKX124" s="119"/>
      <c r="HKY124" s="91"/>
      <c r="HKZ124" s="119"/>
      <c r="HLA124" s="91"/>
      <c r="HLB124" s="119"/>
      <c r="HLC124" s="91"/>
      <c r="HLD124" s="119"/>
      <c r="HLE124" s="91"/>
      <c r="HLF124" s="119"/>
      <c r="HLG124" s="91"/>
      <c r="HLH124" s="119"/>
      <c r="HLI124" s="91"/>
      <c r="HLJ124" s="119"/>
      <c r="HLK124" s="91"/>
      <c r="HLL124" s="119"/>
      <c r="HLM124" s="91"/>
      <c r="HLN124" s="119"/>
      <c r="HLO124" s="91"/>
      <c r="HLP124" s="119"/>
      <c r="HLQ124" s="91"/>
      <c r="HLR124" s="119"/>
      <c r="HLS124" s="91"/>
      <c r="HLT124" s="119"/>
      <c r="HLU124" s="91"/>
      <c r="HLV124" s="119"/>
      <c r="HLW124" s="91"/>
      <c r="HLX124" s="119"/>
      <c r="HLY124" s="91"/>
      <c r="HLZ124" s="119"/>
      <c r="HMA124" s="91"/>
      <c r="HMB124" s="119"/>
      <c r="HMC124" s="91"/>
      <c r="HMD124" s="119"/>
      <c r="HME124" s="91"/>
      <c r="HMF124" s="119"/>
      <c r="HMG124" s="91"/>
      <c r="HMH124" s="119"/>
      <c r="HMI124" s="91"/>
      <c r="HMJ124" s="119"/>
      <c r="HMK124" s="91"/>
      <c r="HML124" s="119"/>
      <c r="HMM124" s="91"/>
      <c r="HMN124" s="119"/>
      <c r="HMO124" s="91"/>
      <c r="HMP124" s="119"/>
      <c r="HMQ124" s="91"/>
      <c r="HMR124" s="119"/>
      <c r="HMS124" s="91"/>
      <c r="HMT124" s="119"/>
      <c r="HMU124" s="91"/>
      <c r="HMV124" s="119"/>
      <c r="HMW124" s="91"/>
      <c r="HMX124" s="119"/>
      <c r="HMY124" s="91"/>
      <c r="HMZ124" s="119"/>
      <c r="HNA124" s="91"/>
      <c r="HNB124" s="119"/>
      <c r="HNC124" s="91"/>
      <c r="HND124" s="119"/>
      <c r="HNE124" s="91"/>
      <c r="HNF124" s="119"/>
      <c r="HNG124" s="91"/>
      <c r="HNH124" s="119"/>
      <c r="HNI124" s="91"/>
      <c r="HNJ124" s="119"/>
      <c r="HNK124" s="91"/>
      <c r="HNL124" s="119"/>
      <c r="HNM124" s="91"/>
      <c r="HNN124" s="119"/>
      <c r="HNO124" s="91"/>
      <c r="HNP124" s="119"/>
      <c r="HNQ124" s="91"/>
      <c r="HNR124" s="119"/>
      <c r="HNS124" s="91"/>
      <c r="HNT124" s="119"/>
      <c r="HNU124" s="91"/>
      <c r="HNV124" s="119"/>
      <c r="HNW124" s="91"/>
      <c r="HNX124" s="119"/>
      <c r="HNY124" s="91"/>
      <c r="HNZ124" s="119"/>
      <c r="HOA124" s="91"/>
      <c r="HOB124" s="119"/>
      <c r="HOC124" s="91"/>
      <c r="HOD124" s="119"/>
      <c r="HOE124" s="91"/>
      <c r="HOF124" s="119"/>
      <c r="HOG124" s="91"/>
      <c r="HOH124" s="119"/>
      <c r="HOI124" s="91"/>
      <c r="HOJ124" s="119"/>
      <c r="HOK124" s="91"/>
      <c r="HOL124" s="119"/>
      <c r="HOM124" s="91"/>
      <c r="HON124" s="119"/>
      <c r="HOO124" s="91"/>
      <c r="HOP124" s="119"/>
      <c r="HOQ124" s="91"/>
      <c r="HOR124" s="119"/>
      <c r="HOS124" s="91"/>
      <c r="HOT124" s="119"/>
      <c r="HOU124" s="91"/>
      <c r="HOV124" s="119"/>
      <c r="HOW124" s="91"/>
      <c r="HOX124" s="119"/>
      <c r="HOY124" s="91"/>
      <c r="HOZ124" s="119"/>
      <c r="HPA124" s="91"/>
      <c r="HPB124" s="119"/>
      <c r="HPC124" s="91"/>
      <c r="HPD124" s="119"/>
      <c r="HPE124" s="91"/>
      <c r="HPF124" s="119"/>
      <c r="HPG124" s="91"/>
      <c r="HPH124" s="119"/>
      <c r="HPI124" s="91"/>
      <c r="HPJ124" s="119"/>
      <c r="HPK124" s="91"/>
      <c r="HPL124" s="119"/>
      <c r="HPM124" s="91"/>
      <c r="HPN124" s="119"/>
      <c r="HPO124" s="91"/>
      <c r="HPP124" s="119"/>
      <c r="HPQ124" s="91"/>
      <c r="HPR124" s="119"/>
      <c r="HPS124" s="91"/>
      <c r="HPT124" s="119"/>
      <c r="HPU124" s="91"/>
      <c r="HPV124" s="119"/>
      <c r="HPW124" s="91"/>
      <c r="HPX124" s="119"/>
      <c r="HPY124" s="91"/>
      <c r="HPZ124" s="119"/>
      <c r="HQA124" s="91"/>
      <c r="HQB124" s="119"/>
      <c r="HQC124" s="91"/>
      <c r="HQD124" s="119"/>
      <c r="HQE124" s="91"/>
      <c r="HQF124" s="119"/>
      <c r="HQG124" s="91"/>
      <c r="HQH124" s="119"/>
      <c r="HQI124" s="91"/>
      <c r="HQJ124" s="119"/>
      <c r="HQK124" s="91"/>
      <c r="HQL124" s="119"/>
      <c r="HQM124" s="91"/>
      <c r="HQN124" s="119"/>
      <c r="HQO124" s="91"/>
      <c r="HQP124" s="119"/>
      <c r="HQQ124" s="91"/>
      <c r="HQR124" s="119"/>
      <c r="HQS124" s="91"/>
      <c r="HQT124" s="119"/>
      <c r="HQU124" s="91"/>
      <c r="HQV124" s="119"/>
      <c r="HQW124" s="91"/>
      <c r="HQX124" s="119"/>
      <c r="HQY124" s="91"/>
      <c r="HQZ124" s="119"/>
      <c r="HRA124" s="91"/>
      <c r="HRB124" s="119"/>
      <c r="HRC124" s="91"/>
      <c r="HRD124" s="119"/>
      <c r="HRE124" s="91"/>
      <c r="HRF124" s="119"/>
      <c r="HRG124" s="91"/>
      <c r="HRH124" s="119"/>
      <c r="HRI124" s="91"/>
      <c r="HRJ124" s="119"/>
      <c r="HRK124" s="91"/>
      <c r="HRL124" s="119"/>
      <c r="HRM124" s="91"/>
      <c r="HRN124" s="119"/>
      <c r="HRO124" s="91"/>
      <c r="HRP124" s="119"/>
      <c r="HRQ124" s="91"/>
      <c r="HRR124" s="119"/>
      <c r="HRS124" s="91"/>
      <c r="HRT124" s="119"/>
      <c r="HRU124" s="91"/>
      <c r="HRV124" s="119"/>
      <c r="HRW124" s="91"/>
      <c r="HRX124" s="119"/>
      <c r="HRY124" s="91"/>
      <c r="HRZ124" s="119"/>
      <c r="HSA124" s="91"/>
      <c r="HSB124" s="119"/>
      <c r="HSC124" s="91"/>
      <c r="HSD124" s="119"/>
      <c r="HSE124" s="91"/>
      <c r="HSF124" s="119"/>
      <c r="HSG124" s="91"/>
      <c r="HSH124" s="119"/>
      <c r="HSI124" s="91"/>
      <c r="HSJ124" s="119"/>
      <c r="HSK124" s="91"/>
      <c r="HSL124" s="119"/>
      <c r="HSM124" s="91"/>
      <c r="HSN124" s="119"/>
      <c r="HSO124" s="91"/>
      <c r="HSP124" s="119"/>
      <c r="HSQ124" s="91"/>
      <c r="HSR124" s="119"/>
      <c r="HSS124" s="91"/>
      <c r="HST124" s="119"/>
      <c r="HSU124" s="91"/>
      <c r="HSV124" s="119"/>
      <c r="HSW124" s="91"/>
      <c r="HSX124" s="119"/>
      <c r="HSY124" s="91"/>
      <c r="HSZ124" s="119"/>
      <c r="HTA124" s="91"/>
      <c r="HTB124" s="119"/>
      <c r="HTC124" s="91"/>
      <c r="HTD124" s="119"/>
      <c r="HTE124" s="91"/>
      <c r="HTF124" s="119"/>
      <c r="HTG124" s="91"/>
      <c r="HTH124" s="119"/>
      <c r="HTI124" s="91"/>
      <c r="HTJ124" s="119"/>
      <c r="HTK124" s="91"/>
      <c r="HTL124" s="119"/>
      <c r="HTM124" s="91"/>
      <c r="HTN124" s="119"/>
      <c r="HTO124" s="91"/>
      <c r="HTP124" s="119"/>
      <c r="HTQ124" s="91"/>
      <c r="HTR124" s="119"/>
      <c r="HTS124" s="91"/>
      <c r="HTT124" s="119"/>
      <c r="HTU124" s="91"/>
      <c r="HTV124" s="119"/>
      <c r="HTW124" s="91"/>
      <c r="HTX124" s="119"/>
      <c r="HTY124" s="91"/>
      <c r="HTZ124" s="119"/>
      <c r="HUA124" s="91"/>
      <c r="HUB124" s="119"/>
      <c r="HUC124" s="91"/>
      <c r="HUD124" s="119"/>
      <c r="HUE124" s="91"/>
      <c r="HUF124" s="119"/>
      <c r="HUG124" s="91"/>
      <c r="HUH124" s="119"/>
      <c r="HUI124" s="91"/>
      <c r="HUJ124" s="119"/>
      <c r="HUK124" s="91"/>
      <c r="HUL124" s="119"/>
      <c r="HUM124" s="91"/>
      <c r="HUN124" s="119"/>
      <c r="HUO124" s="91"/>
      <c r="HUP124" s="119"/>
      <c r="HUQ124" s="91"/>
      <c r="HUR124" s="119"/>
      <c r="HUS124" s="91"/>
      <c r="HUT124" s="119"/>
      <c r="HUU124" s="91"/>
      <c r="HUV124" s="119"/>
      <c r="HUW124" s="91"/>
      <c r="HUX124" s="119"/>
      <c r="HUY124" s="91"/>
      <c r="HUZ124" s="119"/>
      <c r="HVA124" s="91"/>
      <c r="HVB124" s="119"/>
      <c r="HVC124" s="91"/>
      <c r="HVD124" s="119"/>
      <c r="HVE124" s="91"/>
      <c r="HVF124" s="119"/>
      <c r="HVG124" s="91"/>
      <c r="HVH124" s="119"/>
      <c r="HVI124" s="91"/>
      <c r="HVJ124" s="119"/>
      <c r="HVK124" s="91"/>
      <c r="HVL124" s="119"/>
      <c r="HVM124" s="91"/>
      <c r="HVN124" s="119"/>
      <c r="HVO124" s="91"/>
      <c r="HVP124" s="119"/>
      <c r="HVQ124" s="91"/>
      <c r="HVR124" s="119"/>
      <c r="HVS124" s="91"/>
      <c r="HVT124" s="119"/>
      <c r="HVU124" s="91"/>
      <c r="HVV124" s="119"/>
      <c r="HVW124" s="91"/>
      <c r="HVX124" s="119"/>
      <c r="HVY124" s="91"/>
      <c r="HVZ124" s="119"/>
      <c r="HWA124" s="91"/>
      <c r="HWB124" s="119"/>
      <c r="HWC124" s="91"/>
      <c r="HWD124" s="119"/>
      <c r="HWE124" s="91"/>
      <c r="HWF124" s="119"/>
      <c r="HWG124" s="91"/>
      <c r="HWH124" s="119"/>
      <c r="HWI124" s="91"/>
      <c r="HWJ124" s="119"/>
      <c r="HWK124" s="91"/>
      <c r="HWL124" s="119"/>
      <c r="HWM124" s="91"/>
      <c r="HWN124" s="119"/>
      <c r="HWO124" s="91"/>
      <c r="HWP124" s="119"/>
      <c r="HWQ124" s="91"/>
      <c r="HWR124" s="119"/>
      <c r="HWS124" s="91"/>
      <c r="HWT124" s="119"/>
      <c r="HWU124" s="91"/>
      <c r="HWV124" s="119"/>
      <c r="HWW124" s="91"/>
      <c r="HWX124" s="119"/>
      <c r="HWY124" s="91"/>
      <c r="HWZ124" s="119"/>
      <c r="HXA124" s="91"/>
      <c r="HXB124" s="119"/>
      <c r="HXC124" s="91"/>
      <c r="HXD124" s="119"/>
      <c r="HXE124" s="91"/>
      <c r="HXF124" s="119"/>
      <c r="HXG124" s="91"/>
      <c r="HXH124" s="119"/>
      <c r="HXI124" s="91"/>
      <c r="HXJ124" s="119"/>
      <c r="HXK124" s="91"/>
      <c r="HXL124" s="119"/>
      <c r="HXM124" s="91"/>
      <c r="HXN124" s="119"/>
      <c r="HXO124" s="91"/>
      <c r="HXP124" s="119"/>
      <c r="HXQ124" s="91"/>
      <c r="HXR124" s="119"/>
      <c r="HXS124" s="91"/>
      <c r="HXT124" s="119"/>
      <c r="HXU124" s="91"/>
      <c r="HXV124" s="119"/>
      <c r="HXW124" s="91"/>
      <c r="HXX124" s="119"/>
      <c r="HXY124" s="91"/>
      <c r="HXZ124" s="119"/>
      <c r="HYA124" s="91"/>
      <c r="HYB124" s="119"/>
      <c r="HYC124" s="91"/>
      <c r="HYD124" s="119"/>
      <c r="HYE124" s="91"/>
      <c r="HYF124" s="119"/>
      <c r="HYG124" s="91"/>
      <c r="HYH124" s="119"/>
      <c r="HYI124" s="91"/>
      <c r="HYJ124" s="119"/>
      <c r="HYK124" s="91"/>
      <c r="HYL124" s="119"/>
      <c r="HYM124" s="91"/>
      <c r="HYN124" s="119"/>
      <c r="HYO124" s="91"/>
      <c r="HYP124" s="119"/>
      <c r="HYQ124" s="91"/>
      <c r="HYR124" s="119"/>
      <c r="HYS124" s="91"/>
      <c r="HYT124" s="119"/>
      <c r="HYU124" s="91"/>
      <c r="HYV124" s="119"/>
      <c r="HYW124" s="91"/>
      <c r="HYX124" s="119"/>
      <c r="HYY124" s="91"/>
      <c r="HYZ124" s="119"/>
      <c r="HZA124" s="91"/>
      <c r="HZB124" s="119"/>
      <c r="HZC124" s="91"/>
      <c r="HZD124" s="119"/>
      <c r="HZE124" s="91"/>
      <c r="HZF124" s="119"/>
      <c r="HZG124" s="91"/>
      <c r="HZH124" s="119"/>
      <c r="HZI124" s="91"/>
      <c r="HZJ124" s="119"/>
      <c r="HZK124" s="91"/>
      <c r="HZL124" s="119"/>
      <c r="HZM124" s="91"/>
      <c r="HZN124" s="119"/>
      <c r="HZO124" s="91"/>
      <c r="HZP124" s="119"/>
      <c r="HZQ124" s="91"/>
      <c r="HZR124" s="119"/>
      <c r="HZS124" s="91"/>
      <c r="HZT124" s="119"/>
      <c r="HZU124" s="91"/>
      <c r="HZV124" s="119"/>
      <c r="HZW124" s="91"/>
      <c r="HZX124" s="119"/>
      <c r="HZY124" s="91"/>
      <c r="HZZ124" s="119"/>
      <c r="IAA124" s="91"/>
      <c r="IAB124" s="119"/>
      <c r="IAC124" s="91"/>
      <c r="IAD124" s="119"/>
      <c r="IAE124" s="91"/>
      <c r="IAF124" s="119"/>
      <c r="IAG124" s="91"/>
      <c r="IAH124" s="119"/>
      <c r="IAI124" s="91"/>
      <c r="IAJ124" s="119"/>
      <c r="IAK124" s="91"/>
      <c r="IAL124" s="119"/>
      <c r="IAM124" s="91"/>
      <c r="IAN124" s="119"/>
      <c r="IAO124" s="91"/>
      <c r="IAP124" s="119"/>
      <c r="IAQ124" s="91"/>
      <c r="IAR124" s="119"/>
      <c r="IAS124" s="91"/>
      <c r="IAT124" s="119"/>
      <c r="IAU124" s="91"/>
      <c r="IAV124" s="119"/>
      <c r="IAW124" s="91"/>
      <c r="IAX124" s="119"/>
      <c r="IAY124" s="91"/>
      <c r="IAZ124" s="119"/>
      <c r="IBA124" s="91"/>
      <c r="IBB124" s="119"/>
      <c r="IBC124" s="91"/>
      <c r="IBD124" s="119"/>
      <c r="IBE124" s="91"/>
      <c r="IBF124" s="119"/>
      <c r="IBG124" s="91"/>
      <c r="IBH124" s="119"/>
      <c r="IBI124" s="91"/>
      <c r="IBJ124" s="119"/>
      <c r="IBK124" s="91"/>
      <c r="IBL124" s="119"/>
      <c r="IBM124" s="91"/>
      <c r="IBN124" s="119"/>
      <c r="IBO124" s="91"/>
      <c r="IBP124" s="119"/>
      <c r="IBQ124" s="91"/>
      <c r="IBR124" s="119"/>
      <c r="IBS124" s="91"/>
      <c r="IBT124" s="119"/>
      <c r="IBU124" s="91"/>
      <c r="IBV124" s="119"/>
      <c r="IBW124" s="91"/>
      <c r="IBX124" s="119"/>
      <c r="IBY124" s="91"/>
      <c r="IBZ124" s="119"/>
      <c r="ICA124" s="91"/>
      <c r="ICB124" s="119"/>
      <c r="ICC124" s="91"/>
      <c r="ICD124" s="119"/>
      <c r="ICE124" s="91"/>
      <c r="ICF124" s="119"/>
      <c r="ICG124" s="91"/>
      <c r="ICH124" s="119"/>
      <c r="ICI124" s="91"/>
      <c r="ICJ124" s="119"/>
      <c r="ICK124" s="91"/>
      <c r="ICL124" s="119"/>
      <c r="ICM124" s="91"/>
      <c r="ICN124" s="119"/>
      <c r="ICO124" s="91"/>
      <c r="ICP124" s="119"/>
      <c r="ICQ124" s="91"/>
      <c r="ICR124" s="119"/>
      <c r="ICS124" s="91"/>
      <c r="ICT124" s="119"/>
      <c r="ICU124" s="91"/>
      <c r="ICV124" s="119"/>
      <c r="ICW124" s="91"/>
      <c r="ICX124" s="119"/>
      <c r="ICY124" s="91"/>
      <c r="ICZ124" s="119"/>
      <c r="IDA124" s="91"/>
      <c r="IDB124" s="119"/>
      <c r="IDC124" s="91"/>
      <c r="IDD124" s="119"/>
      <c r="IDE124" s="91"/>
      <c r="IDF124" s="119"/>
      <c r="IDG124" s="91"/>
      <c r="IDH124" s="119"/>
      <c r="IDI124" s="91"/>
      <c r="IDJ124" s="119"/>
      <c r="IDK124" s="91"/>
      <c r="IDL124" s="119"/>
      <c r="IDM124" s="91"/>
      <c r="IDN124" s="119"/>
      <c r="IDO124" s="91"/>
      <c r="IDP124" s="119"/>
      <c r="IDQ124" s="91"/>
      <c r="IDR124" s="119"/>
      <c r="IDS124" s="91"/>
      <c r="IDT124" s="119"/>
      <c r="IDU124" s="91"/>
      <c r="IDV124" s="119"/>
      <c r="IDW124" s="91"/>
      <c r="IDX124" s="119"/>
      <c r="IDY124" s="91"/>
      <c r="IDZ124" s="119"/>
      <c r="IEA124" s="91"/>
      <c r="IEB124" s="119"/>
      <c r="IEC124" s="91"/>
      <c r="IED124" s="119"/>
      <c r="IEE124" s="91"/>
      <c r="IEF124" s="119"/>
      <c r="IEG124" s="91"/>
      <c r="IEH124" s="119"/>
      <c r="IEI124" s="91"/>
      <c r="IEJ124" s="119"/>
      <c r="IEK124" s="91"/>
      <c r="IEL124" s="119"/>
      <c r="IEM124" s="91"/>
      <c r="IEN124" s="119"/>
      <c r="IEO124" s="91"/>
      <c r="IEP124" s="119"/>
      <c r="IEQ124" s="91"/>
      <c r="IER124" s="119"/>
      <c r="IES124" s="91"/>
      <c r="IET124" s="119"/>
      <c r="IEU124" s="91"/>
      <c r="IEV124" s="119"/>
      <c r="IEW124" s="91"/>
      <c r="IEX124" s="119"/>
      <c r="IEY124" s="91"/>
      <c r="IEZ124" s="119"/>
      <c r="IFA124" s="91"/>
      <c r="IFB124" s="119"/>
      <c r="IFC124" s="91"/>
      <c r="IFD124" s="119"/>
      <c r="IFE124" s="91"/>
      <c r="IFF124" s="119"/>
      <c r="IFG124" s="91"/>
      <c r="IFH124" s="119"/>
      <c r="IFI124" s="91"/>
      <c r="IFJ124" s="119"/>
      <c r="IFK124" s="91"/>
      <c r="IFL124" s="119"/>
      <c r="IFM124" s="91"/>
      <c r="IFN124" s="119"/>
      <c r="IFO124" s="91"/>
      <c r="IFP124" s="119"/>
      <c r="IFQ124" s="91"/>
      <c r="IFR124" s="119"/>
      <c r="IFS124" s="91"/>
      <c r="IFT124" s="119"/>
      <c r="IFU124" s="91"/>
      <c r="IFV124" s="119"/>
      <c r="IFW124" s="91"/>
      <c r="IFX124" s="119"/>
      <c r="IFY124" s="91"/>
      <c r="IFZ124" s="119"/>
      <c r="IGA124" s="91"/>
      <c r="IGB124" s="119"/>
      <c r="IGC124" s="91"/>
      <c r="IGD124" s="119"/>
      <c r="IGE124" s="91"/>
      <c r="IGF124" s="119"/>
      <c r="IGG124" s="91"/>
      <c r="IGH124" s="119"/>
      <c r="IGI124" s="91"/>
      <c r="IGJ124" s="119"/>
      <c r="IGK124" s="91"/>
      <c r="IGL124" s="119"/>
      <c r="IGM124" s="91"/>
      <c r="IGN124" s="119"/>
      <c r="IGO124" s="91"/>
      <c r="IGP124" s="119"/>
      <c r="IGQ124" s="91"/>
      <c r="IGR124" s="119"/>
      <c r="IGS124" s="91"/>
      <c r="IGT124" s="119"/>
      <c r="IGU124" s="91"/>
      <c r="IGV124" s="119"/>
      <c r="IGW124" s="91"/>
      <c r="IGX124" s="119"/>
      <c r="IGY124" s="91"/>
      <c r="IGZ124" s="119"/>
      <c r="IHA124" s="91"/>
      <c r="IHB124" s="119"/>
      <c r="IHC124" s="91"/>
      <c r="IHD124" s="119"/>
      <c r="IHE124" s="91"/>
      <c r="IHF124" s="119"/>
      <c r="IHG124" s="91"/>
      <c r="IHH124" s="119"/>
      <c r="IHI124" s="91"/>
      <c r="IHJ124" s="119"/>
      <c r="IHK124" s="91"/>
      <c r="IHL124" s="119"/>
      <c r="IHM124" s="91"/>
      <c r="IHN124" s="119"/>
      <c r="IHO124" s="91"/>
      <c r="IHP124" s="119"/>
      <c r="IHQ124" s="91"/>
      <c r="IHR124" s="119"/>
      <c r="IHS124" s="91"/>
      <c r="IHT124" s="119"/>
      <c r="IHU124" s="91"/>
      <c r="IHV124" s="119"/>
      <c r="IHW124" s="91"/>
      <c r="IHX124" s="119"/>
      <c r="IHY124" s="91"/>
      <c r="IHZ124" s="119"/>
      <c r="IIA124" s="91"/>
      <c r="IIB124" s="119"/>
      <c r="IIC124" s="91"/>
      <c r="IID124" s="119"/>
      <c r="IIE124" s="91"/>
      <c r="IIF124" s="119"/>
      <c r="IIG124" s="91"/>
      <c r="IIH124" s="119"/>
      <c r="III124" s="91"/>
      <c r="IIJ124" s="119"/>
      <c r="IIK124" s="91"/>
      <c r="IIL124" s="119"/>
      <c r="IIM124" s="91"/>
      <c r="IIN124" s="119"/>
      <c r="IIO124" s="91"/>
      <c r="IIP124" s="119"/>
      <c r="IIQ124" s="91"/>
      <c r="IIR124" s="119"/>
      <c r="IIS124" s="91"/>
      <c r="IIT124" s="119"/>
      <c r="IIU124" s="91"/>
      <c r="IIV124" s="119"/>
      <c r="IIW124" s="91"/>
      <c r="IIX124" s="119"/>
      <c r="IIY124" s="91"/>
      <c r="IIZ124" s="119"/>
      <c r="IJA124" s="91"/>
      <c r="IJB124" s="119"/>
      <c r="IJC124" s="91"/>
      <c r="IJD124" s="119"/>
      <c r="IJE124" s="91"/>
      <c r="IJF124" s="119"/>
      <c r="IJG124" s="91"/>
      <c r="IJH124" s="119"/>
      <c r="IJI124" s="91"/>
      <c r="IJJ124" s="119"/>
      <c r="IJK124" s="91"/>
      <c r="IJL124" s="119"/>
      <c r="IJM124" s="91"/>
      <c r="IJN124" s="119"/>
      <c r="IJO124" s="91"/>
      <c r="IJP124" s="119"/>
      <c r="IJQ124" s="91"/>
      <c r="IJR124" s="119"/>
      <c r="IJS124" s="91"/>
      <c r="IJT124" s="119"/>
      <c r="IJU124" s="91"/>
      <c r="IJV124" s="119"/>
      <c r="IJW124" s="91"/>
      <c r="IJX124" s="119"/>
      <c r="IJY124" s="91"/>
      <c r="IJZ124" s="119"/>
      <c r="IKA124" s="91"/>
      <c r="IKB124" s="119"/>
      <c r="IKC124" s="91"/>
      <c r="IKD124" s="119"/>
      <c r="IKE124" s="91"/>
      <c r="IKF124" s="119"/>
      <c r="IKG124" s="91"/>
      <c r="IKH124" s="119"/>
      <c r="IKI124" s="91"/>
      <c r="IKJ124" s="119"/>
      <c r="IKK124" s="91"/>
      <c r="IKL124" s="119"/>
      <c r="IKM124" s="91"/>
      <c r="IKN124" s="119"/>
      <c r="IKO124" s="91"/>
      <c r="IKP124" s="119"/>
      <c r="IKQ124" s="91"/>
      <c r="IKR124" s="119"/>
      <c r="IKS124" s="91"/>
      <c r="IKT124" s="119"/>
      <c r="IKU124" s="91"/>
      <c r="IKV124" s="119"/>
      <c r="IKW124" s="91"/>
      <c r="IKX124" s="119"/>
      <c r="IKY124" s="91"/>
      <c r="IKZ124" s="119"/>
      <c r="ILA124" s="91"/>
      <c r="ILB124" s="119"/>
      <c r="ILC124" s="91"/>
      <c r="ILD124" s="119"/>
      <c r="ILE124" s="91"/>
      <c r="ILF124" s="119"/>
      <c r="ILG124" s="91"/>
      <c r="ILH124" s="119"/>
      <c r="ILI124" s="91"/>
      <c r="ILJ124" s="119"/>
      <c r="ILK124" s="91"/>
      <c r="ILL124" s="119"/>
      <c r="ILM124" s="91"/>
      <c r="ILN124" s="119"/>
      <c r="ILO124" s="91"/>
      <c r="ILP124" s="119"/>
      <c r="ILQ124" s="91"/>
      <c r="ILR124" s="119"/>
      <c r="ILS124" s="91"/>
      <c r="ILT124" s="119"/>
      <c r="ILU124" s="91"/>
      <c r="ILV124" s="119"/>
      <c r="ILW124" s="91"/>
      <c r="ILX124" s="119"/>
      <c r="ILY124" s="91"/>
      <c r="ILZ124" s="119"/>
      <c r="IMA124" s="91"/>
      <c r="IMB124" s="119"/>
      <c r="IMC124" s="91"/>
      <c r="IMD124" s="119"/>
      <c r="IME124" s="91"/>
      <c r="IMF124" s="119"/>
      <c r="IMG124" s="91"/>
      <c r="IMH124" s="119"/>
      <c r="IMI124" s="91"/>
      <c r="IMJ124" s="119"/>
      <c r="IMK124" s="91"/>
      <c r="IML124" s="119"/>
      <c r="IMM124" s="91"/>
      <c r="IMN124" s="119"/>
      <c r="IMO124" s="91"/>
      <c r="IMP124" s="119"/>
      <c r="IMQ124" s="91"/>
      <c r="IMR124" s="119"/>
      <c r="IMS124" s="91"/>
      <c r="IMT124" s="119"/>
      <c r="IMU124" s="91"/>
      <c r="IMV124" s="119"/>
      <c r="IMW124" s="91"/>
      <c r="IMX124" s="119"/>
      <c r="IMY124" s="91"/>
      <c r="IMZ124" s="119"/>
      <c r="INA124" s="91"/>
      <c r="INB124" s="119"/>
      <c r="INC124" s="91"/>
      <c r="IND124" s="119"/>
      <c r="INE124" s="91"/>
      <c r="INF124" s="119"/>
      <c r="ING124" s="91"/>
      <c r="INH124" s="119"/>
      <c r="INI124" s="91"/>
      <c r="INJ124" s="119"/>
      <c r="INK124" s="91"/>
      <c r="INL124" s="119"/>
      <c r="INM124" s="91"/>
      <c r="INN124" s="119"/>
      <c r="INO124" s="91"/>
      <c r="INP124" s="119"/>
      <c r="INQ124" s="91"/>
      <c r="INR124" s="119"/>
      <c r="INS124" s="91"/>
      <c r="INT124" s="119"/>
      <c r="INU124" s="91"/>
      <c r="INV124" s="119"/>
      <c r="INW124" s="91"/>
      <c r="INX124" s="119"/>
      <c r="INY124" s="91"/>
      <c r="INZ124" s="119"/>
      <c r="IOA124" s="91"/>
      <c r="IOB124" s="119"/>
      <c r="IOC124" s="91"/>
      <c r="IOD124" s="119"/>
      <c r="IOE124" s="91"/>
      <c r="IOF124" s="119"/>
      <c r="IOG124" s="91"/>
      <c r="IOH124" s="119"/>
      <c r="IOI124" s="91"/>
      <c r="IOJ124" s="119"/>
      <c r="IOK124" s="91"/>
      <c r="IOL124" s="119"/>
      <c r="IOM124" s="91"/>
      <c r="ION124" s="119"/>
      <c r="IOO124" s="91"/>
      <c r="IOP124" s="119"/>
      <c r="IOQ124" s="91"/>
      <c r="IOR124" s="119"/>
      <c r="IOS124" s="91"/>
      <c r="IOT124" s="119"/>
      <c r="IOU124" s="91"/>
      <c r="IOV124" s="119"/>
      <c r="IOW124" s="91"/>
      <c r="IOX124" s="119"/>
      <c r="IOY124" s="91"/>
      <c r="IOZ124" s="119"/>
      <c r="IPA124" s="91"/>
      <c r="IPB124" s="119"/>
      <c r="IPC124" s="91"/>
      <c r="IPD124" s="119"/>
      <c r="IPE124" s="91"/>
      <c r="IPF124" s="119"/>
      <c r="IPG124" s="91"/>
      <c r="IPH124" s="119"/>
      <c r="IPI124" s="91"/>
      <c r="IPJ124" s="119"/>
      <c r="IPK124" s="91"/>
      <c r="IPL124" s="119"/>
      <c r="IPM124" s="91"/>
      <c r="IPN124" s="119"/>
      <c r="IPO124" s="91"/>
      <c r="IPP124" s="119"/>
      <c r="IPQ124" s="91"/>
      <c r="IPR124" s="119"/>
      <c r="IPS124" s="91"/>
      <c r="IPT124" s="119"/>
      <c r="IPU124" s="91"/>
      <c r="IPV124" s="119"/>
      <c r="IPW124" s="91"/>
      <c r="IPX124" s="119"/>
      <c r="IPY124" s="91"/>
      <c r="IPZ124" s="119"/>
      <c r="IQA124" s="91"/>
      <c r="IQB124" s="119"/>
      <c r="IQC124" s="91"/>
      <c r="IQD124" s="119"/>
      <c r="IQE124" s="91"/>
      <c r="IQF124" s="119"/>
      <c r="IQG124" s="91"/>
      <c r="IQH124" s="119"/>
      <c r="IQI124" s="91"/>
      <c r="IQJ124" s="119"/>
      <c r="IQK124" s="91"/>
      <c r="IQL124" s="119"/>
      <c r="IQM124" s="91"/>
      <c r="IQN124" s="119"/>
      <c r="IQO124" s="91"/>
      <c r="IQP124" s="119"/>
      <c r="IQQ124" s="91"/>
      <c r="IQR124" s="119"/>
      <c r="IQS124" s="91"/>
      <c r="IQT124" s="119"/>
      <c r="IQU124" s="91"/>
      <c r="IQV124" s="119"/>
      <c r="IQW124" s="91"/>
      <c r="IQX124" s="119"/>
      <c r="IQY124" s="91"/>
      <c r="IQZ124" s="119"/>
      <c r="IRA124" s="91"/>
      <c r="IRB124" s="119"/>
      <c r="IRC124" s="91"/>
      <c r="IRD124" s="119"/>
      <c r="IRE124" s="91"/>
      <c r="IRF124" s="119"/>
      <c r="IRG124" s="91"/>
      <c r="IRH124" s="119"/>
      <c r="IRI124" s="91"/>
      <c r="IRJ124" s="119"/>
      <c r="IRK124" s="91"/>
      <c r="IRL124" s="119"/>
      <c r="IRM124" s="91"/>
      <c r="IRN124" s="119"/>
      <c r="IRO124" s="91"/>
      <c r="IRP124" s="119"/>
      <c r="IRQ124" s="91"/>
      <c r="IRR124" s="119"/>
      <c r="IRS124" s="91"/>
      <c r="IRT124" s="119"/>
      <c r="IRU124" s="91"/>
      <c r="IRV124" s="119"/>
      <c r="IRW124" s="91"/>
      <c r="IRX124" s="119"/>
      <c r="IRY124" s="91"/>
      <c r="IRZ124" s="119"/>
      <c r="ISA124" s="91"/>
      <c r="ISB124" s="119"/>
      <c r="ISC124" s="91"/>
      <c r="ISD124" s="119"/>
      <c r="ISE124" s="91"/>
      <c r="ISF124" s="119"/>
      <c r="ISG124" s="91"/>
      <c r="ISH124" s="119"/>
      <c r="ISI124" s="91"/>
      <c r="ISJ124" s="119"/>
      <c r="ISK124" s="91"/>
      <c r="ISL124" s="119"/>
      <c r="ISM124" s="91"/>
      <c r="ISN124" s="119"/>
      <c r="ISO124" s="91"/>
      <c r="ISP124" s="119"/>
      <c r="ISQ124" s="91"/>
      <c r="ISR124" s="119"/>
      <c r="ISS124" s="91"/>
      <c r="IST124" s="119"/>
      <c r="ISU124" s="91"/>
      <c r="ISV124" s="119"/>
      <c r="ISW124" s="91"/>
      <c r="ISX124" s="119"/>
      <c r="ISY124" s="91"/>
      <c r="ISZ124" s="119"/>
      <c r="ITA124" s="91"/>
      <c r="ITB124" s="119"/>
      <c r="ITC124" s="91"/>
      <c r="ITD124" s="119"/>
      <c r="ITE124" s="91"/>
      <c r="ITF124" s="119"/>
      <c r="ITG124" s="91"/>
      <c r="ITH124" s="119"/>
      <c r="ITI124" s="91"/>
      <c r="ITJ124" s="119"/>
      <c r="ITK124" s="91"/>
      <c r="ITL124" s="119"/>
      <c r="ITM124" s="91"/>
      <c r="ITN124" s="119"/>
      <c r="ITO124" s="91"/>
      <c r="ITP124" s="119"/>
      <c r="ITQ124" s="91"/>
      <c r="ITR124" s="119"/>
      <c r="ITS124" s="91"/>
      <c r="ITT124" s="119"/>
      <c r="ITU124" s="91"/>
      <c r="ITV124" s="119"/>
      <c r="ITW124" s="91"/>
      <c r="ITX124" s="119"/>
      <c r="ITY124" s="91"/>
      <c r="ITZ124" s="119"/>
      <c r="IUA124" s="91"/>
      <c r="IUB124" s="119"/>
      <c r="IUC124" s="91"/>
      <c r="IUD124" s="119"/>
      <c r="IUE124" s="91"/>
      <c r="IUF124" s="119"/>
      <c r="IUG124" s="91"/>
      <c r="IUH124" s="119"/>
      <c r="IUI124" s="91"/>
      <c r="IUJ124" s="119"/>
      <c r="IUK124" s="91"/>
      <c r="IUL124" s="119"/>
      <c r="IUM124" s="91"/>
      <c r="IUN124" s="119"/>
      <c r="IUO124" s="91"/>
      <c r="IUP124" s="119"/>
      <c r="IUQ124" s="91"/>
      <c r="IUR124" s="119"/>
      <c r="IUS124" s="91"/>
      <c r="IUT124" s="119"/>
      <c r="IUU124" s="91"/>
      <c r="IUV124" s="119"/>
      <c r="IUW124" s="91"/>
      <c r="IUX124" s="119"/>
      <c r="IUY124" s="91"/>
      <c r="IUZ124" s="119"/>
      <c r="IVA124" s="91"/>
      <c r="IVB124" s="119"/>
      <c r="IVC124" s="91"/>
      <c r="IVD124" s="119"/>
      <c r="IVE124" s="91"/>
      <c r="IVF124" s="119"/>
      <c r="IVG124" s="91"/>
      <c r="IVH124" s="119"/>
      <c r="IVI124" s="91"/>
      <c r="IVJ124" s="119"/>
      <c r="IVK124" s="91"/>
      <c r="IVL124" s="119"/>
      <c r="IVM124" s="91"/>
      <c r="IVN124" s="119"/>
      <c r="IVO124" s="91"/>
      <c r="IVP124" s="119"/>
      <c r="IVQ124" s="91"/>
      <c r="IVR124" s="119"/>
      <c r="IVS124" s="91"/>
      <c r="IVT124" s="119"/>
      <c r="IVU124" s="91"/>
      <c r="IVV124" s="119"/>
      <c r="IVW124" s="91"/>
      <c r="IVX124" s="119"/>
      <c r="IVY124" s="91"/>
      <c r="IVZ124" s="119"/>
      <c r="IWA124" s="91"/>
      <c r="IWB124" s="119"/>
      <c r="IWC124" s="91"/>
      <c r="IWD124" s="119"/>
      <c r="IWE124" s="91"/>
      <c r="IWF124" s="119"/>
      <c r="IWG124" s="91"/>
      <c r="IWH124" s="119"/>
      <c r="IWI124" s="91"/>
      <c r="IWJ124" s="119"/>
      <c r="IWK124" s="91"/>
      <c r="IWL124" s="119"/>
      <c r="IWM124" s="91"/>
      <c r="IWN124" s="119"/>
      <c r="IWO124" s="91"/>
      <c r="IWP124" s="119"/>
      <c r="IWQ124" s="91"/>
      <c r="IWR124" s="119"/>
      <c r="IWS124" s="91"/>
      <c r="IWT124" s="119"/>
      <c r="IWU124" s="91"/>
      <c r="IWV124" s="119"/>
      <c r="IWW124" s="91"/>
      <c r="IWX124" s="119"/>
      <c r="IWY124" s="91"/>
      <c r="IWZ124" s="119"/>
      <c r="IXA124" s="91"/>
      <c r="IXB124" s="119"/>
      <c r="IXC124" s="91"/>
      <c r="IXD124" s="119"/>
      <c r="IXE124" s="91"/>
      <c r="IXF124" s="119"/>
      <c r="IXG124" s="91"/>
      <c r="IXH124" s="119"/>
      <c r="IXI124" s="91"/>
      <c r="IXJ124" s="119"/>
      <c r="IXK124" s="91"/>
      <c r="IXL124" s="119"/>
      <c r="IXM124" s="91"/>
      <c r="IXN124" s="119"/>
      <c r="IXO124" s="91"/>
      <c r="IXP124" s="119"/>
      <c r="IXQ124" s="91"/>
      <c r="IXR124" s="119"/>
      <c r="IXS124" s="91"/>
      <c r="IXT124" s="119"/>
      <c r="IXU124" s="91"/>
      <c r="IXV124" s="119"/>
      <c r="IXW124" s="91"/>
      <c r="IXX124" s="119"/>
      <c r="IXY124" s="91"/>
      <c r="IXZ124" s="119"/>
      <c r="IYA124" s="91"/>
      <c r="IYB124" s="119"/>
      <c r="IYC124" s="91"/>
      <c r="IYD124" s="119"/>
      <c r="IYE124" s="91"/>
      <c r="IYF124" s="119"/>
      <c r="IYG124" s="91"/>
      <c r="IYH124" s="119"/>
      <c r="IYI124" s="91"/>
      <c r="IYJ124" s="119"/>
      <c r="IYK124" s="91"/>
      <c r="IYL124" s="119"/>
      <c r="IYM124" s="91"/>
      <c r="IYN124" s="119"/>
      <c r="IYO124" s="91"/>
      <c r="IYP124" s="119"/>
      <c r="IYQ124" s="91"/>
      <c r="IYR124" s="119"/>
      <c r="IYS124" s="91"/>
      <c r="IYT124" s="119"/>
      <c r="IYU124" s="91"/>
      <c r="IYV124" s="119"/>
      <c r="IYW124" s="91"/>
      <c r="IYX124" s="119"/>
      <c r="IYY124" s="91"/>
      <c r="IYZ124" s="119"/>
      <c r="IZA124" s="91"/>
      <c r="IZB124" s="119"/>
      <c r="IZC124" s="91"/>
      <c r="IZD124" s="119"/>
      <c r="IZE124" s="91"/>
      <c r="IZF124" s="119"/>
      <c r="IZG124" s="91"/>
      <c r="IZH124" s="119"/>
      <c r="IZI124" s="91"/>
      <c r="IZJ124" s="119"/>
      <c r="IZK124" s="91"/>
      <c r="IZL124" s="119"/>
      <c r="IZM124" s="91"/>
      <c r="IZN124" s="119"/>
      <c r="IZO124" s="91"/>
      <c r="IZP124" s="119"/>
      <c r="IZQ124" s="91"/>
      <c r="IZR124" s="119"/>
      <c r="IZS124" s="91"/>
      <c r="IZT124" s="119"/>
      <c r="IZU124" s="91"/>
      <c r="IZV124" s="119"/>
      <c r="IZW124" s="91"/>
      <c r="IZX124" s="119"/>
      <c r="IZY124" s="91"/>
      <c r="IZZ124" s="119"/>
      <c r="JAA124" s="91"/>
      <c r="JAB124" s="119"/>
      <c r="JAC124" s="91"/>
      <c r="JAD124" s="119"/>
      <c r="JAE124" s="91"/>
      <c r="JAF124" s="119"/>
      <c r="JAG124" s="91"/>
      <c r="JAH124" s="119"/>
      <c r="JAI124" s="91"/>
      <c r="JAJ124" s="119"/>
      <c r="JAK124" s="91"/>
      <c r="JAL124" s="119"/>
      <c r="JAM124" s="91"/>
      <c r="JAN124" s="119"/>
      <c r="JAO124" s="91"/>
      <c r="JAP124" s="119"/>
      <c r="JAQ124" s="91"/>
      <c r="JAR124" s="119"/>
      <c r="JAS124" s="91"/>
      <c r="JAT124" s="119"/>
      <c r="JAU124" s="91"/>
      <c r="JAV124" s="119"/>
      <c r="JAW124" s="91"/>
      <c r="JAX124" s="119"/>
      <c r="JAY124" s="91"/>
      <c r="JAZ124" s="119"/>
      <c r="JBA124" s="91"/>
      <c r="JBB124" s="119"/>
      <c r="JBC124" s="91"/>
      <c r="JBD124" s="119"/>
      <c r="JBE124" s="91"/>
      <c r="JBF124" s="119"/>
      <c r="JBG124" s="91"/>
      <c r="JBH124" s="119"/>
      <c r="JBI124" s="91"/>
      <c r="JBJ124" s="119"/>
      <c r="JBK124" s="91"/>
      <c r="JBL124" s="119"/>
      <c r="JBM124" s="91"/>
      <c r="JBN124" s="119"/>
      <c r="JBO124" s="91"/>
      <c r="JBP124" s="119"/>
      <c r="JBQ124" s="91"/>
      <c r="JBR124" s="119"/>
      <c r="JBS124" s="91"/>
      <c r="JBT124" s="119"/>
      <c r="JBU124" s="91"/>
      <c r="JBV124" s="119"/>
      <c r="JBW124" s="91"/>
      <c r="JBX124" s="119"/>
      <c r="JBY124" s="91"/>
      <c r="JBZ124" s="119"/>
      <c r="JCA124" s="91"/>
      <c r="JCB124" s="119"/>
      <c r="JCC124" s="91"/>
      <c r="JCD124" s="119"/>
      <c r="JCE124" s="91"/>
      <c r="JCF124" s="119"/>
      <c r="JCG124" s="91"/>
      <c r="JCH124" s="119"/>
      <c r="JCI124" s="91"/>
      <c r="JCJ124" s="119"/>
      <c r="JCK124" s="91"/>
      <c r="JCL124" s="119"/>
      <c r="JCM124" s="91"/>
      <c r="JCN124" s="119"/>
      <c r="JCO124" s="91"/>
      <c r="JCP124" s="119"/>
      <c r="JCQ124" s="91"/>
      <c r="JCR124" s="119"/>
      <c r="JCS124" s="91"/>
      <c r="JCT124" s="119"/>
      <c r="JCU124" s="91"/>
      <c r="JCV124" s="119"/>
      <c r="JCW124" s="91"/>
      <c r="JCX124" s="119"/>
      <c r="JCY124" s="91"/>
      <c r="JCZ124" s="119"/>
      <c r="JDA124" s="91"/>
      <c r="JDB124" s="119"/>
      <c r="JDC124" s="91"/>
      <c r="JDD124" s="119"/>
      <c r="JDE124" s="91"/>
      <c r="JDF124" s="119"/>
      <c r="JDG124" s="91"/>
      <c r="JDH124" s="119"/>
      <c r="JDI124" s="91"/>
      <c r="JDJ124" s="119"/>
      <c r="JDK124" s="91"/>
      <c r="JDL124" s="119"/>
      <c r="JDM124" s="91"/>
      <c r="JDN124" s="119"/>
      <c r="JDO124" s="91"/>
      <c r="JDP124" s="119"/>
      <c r="JDQ124" s="91"/>
      <c r="JDR124" s="119"/>
      <c r="JDS124" s="91"/>
      <c r="JDT124" s="119"/>
      <c r="JDU124" s="91"/>
      <c r="JDV124" s="119"/>
      <c r="JDW124" s="91"/>
      <c r="JDX124" s="119"/>
      <c r="JDY124" s="91"/>
      <c r="JDZ124" s="119"/>
      <c r="JEA124" s="91"/>
      <c r="JEB124" s="119"/>
      <c r="JEC124" s="91"/>
      <c r="JED124" s="119"/>
      <c r="JEE124" s="91"/>
      <c r="JEF124" s="119"/>
      <c r="JEG124" s="91"/>
      <c r="JEH124" s="119"/>
      <c r="JEI124" s="91"/>
      <c r="JEJ124" s="119"/>
      <c r="JEK124" s="91"/>
      <c r="JEL124" s="119"/>
      <c r="JEM124" s="91"/>
      <c r="JEN124" s="119"/>
      <c r="JEO124" s="91"/>
      <c r="JEP124" s="119"/>
      <c r="JEQ124" s="91"/>
      <c r="JER124" s="119"/>
      <c r="JES124" s="91"/>
      <c r="JET124" s="119"/>
      <c r="JEU124" s="91"/>
      <c r="JEV124" s="119"/>
      <c r="JEW124" s="91"/>
      <c r="JEX124" s="119"/>
      <c r="JEY124" s="91"/>
      <c r="JEZ124" s="119"/>
      <c r="JFA124" s="91"/>
      <c r="JFB124" s="119"/>
      <c r="JFC124" s="91"/>
      <c r="JFD124" s="119"/>
      <c r="JFE124" s="91"/>
      <c r="JFF124" s="119"/>
      <c r="JFG124" s="91"/>
      <c r="JFH124" s="119"/>
      <c r="JFI124" s="91"/>
      <c r="JFJ124" s="119"/>
      <c r="JFK124" s="91"/>
      <c r="JFL124" s="119"/>
      <c r="JFM124" s="91"/>
      <c r="JFN124" s="119"/>
      <c r="JFO124" s="91"/>
      <c r="JFP124" s="119"/>
      <c r="JFQ124" s="91"/>
      <c r="JFR124" s="119"/>
      <c r="JFS124" s="91"/>
      <c r="JFT124" s="119"/>
      <c r="JFU124" s="91"/>
      <c r="JFV124" s="119"/>
      <c r="JFW124" s="91"/>
      <c r="JFX124" s="119"/>
      <c r="JFY124" s="91"/>
      <c r="JFZ124" s="119"/>
      <c r="JGA124" s="91"/>
      <c r="JGB124" s="119"/>
      <c r="JGC124" s="91"/>
      <c r="JGD124" s="119"/>
      <c r="JGE124" s="91"/>
      <c r="JGF124" s="119"/>
      <c r="JGG124" s="91"/>
      <c r="JGH124" s="119"/>
      <c r="JGI124" s="91"/>
      <c r="JGJ124" s="119"/>
      <c r="JGK124" s="91"/>
      <c r="JGL124" s="119"/>
      <c r="JGM124" s="91"/>
      <c r="JGN124" s="119"/>
      <c r="JGO124" s="91"/>
      <c r="JGP124" s="119"/>
      <c r="JGQ124" s="91"/>
      <c r="JGR124" s="119"/>
      <c r="JGS124" s="91"/>
      <c r="JGT124" s="119"/>
      <c r="JGU124" s="91"/>
      <c r="JGV124" s="119"/>
      <c r="JGW124" s="91"/>
      <c r="JGX124" s="119"/>
      <c r="JGY124" s="91"/>
      <c r="JGZ124" s="119"/>
      <c r="JHA124" s="91"/>
      <c r="JHB124" s="119"/>
      <c r="JHC124" s="91"/>
      <c r="JHD124" s="119"/>
      <c r="JHE124" s="91"/>
      <c r="JHF124" s="119"/>
      <c r="JHG124" s="91"/>
      <c r="JHH124" s="119"/>
      <c r="JHI124" s="91"/>
      <c r="JHJ124" s="119"/>
      <c r="JHK124" s="91"/>
      <c r="JHL124" s="119"/>
      <c r="JHM124" s="91"/>
      <c r="JHN124" s="119"/>
      <c r="JHO124" s="91"/>
      <c r="JHP124" s="119"/>
      <c r="JHQ124" s="91"/>
      <c r="JHR124" s="119"/>
      <c r="JHS124" s="91"/>
      <c r="JHT124" s="119"/>
      <c r="JHU124" s="91"/>
      <c r="JHV124" s="119"/>
      <c r="JHW124" s="91"/>
      <c r="JHX124" s="119"/>
      <c r="JHY124" s="91"/>
      <c r="JHZ124" s="119"/>
      <c r="JIA124" s="91"/>
      <c r="JIB124" s="119"/>
      <c r="JIC124" s="91"/>
      <c r="JID124" s="119"/>
      <c r="JIE124" s="91"/>
      <c r="JIF124" s="119"/>
      <c r="JIG124" s="91"/>
      <c r="JIH124" s="119"/>
      <c r="JII124" s="91"/>
      <c r="JIJ124" s="119"/>
      <c r="JIK124" s="91"/>
      <c r="JIL124" s="119"/>
      <c r="JIM124" s="91"/>
      <c r="JIN124" s="119"/>
      <c r="JIO124" s="91"/>
      <c r="JIP124" s="119"/>
      <c r="JIQ124" s="91"/>
      <c r="JIR124" s="119"/>
      <c r="JIS124" s="91"/>
      <c r="JIT124" s="119"/>
      <c r="JIU124" s="91"/>
      <c r="JIV124" s="119"/>
      <c r="JIW124" s="91"/>
      <c r="JIX124" s="119"/>
      <c r="JIY124" s="91"/>
      <c r="JIZ124" s="119"/>
      <c r="JJA124" s="91"/>
      <c r="JJB124" s="119"/>
      <c r="JJC124" s="91"/>
      <c r="JJD124" s="119"/>
      <c r="JJE124" s="91"/>
      <c r="JJF124" s="119"/>
      <c r="JJG124" s="91"/>
      <c r="JJH124" s="119"/>
      <c r="JJI124" s="91"/>
      <c r="JJJ124" s="119"/>
      <c r="JJK124" s="91"/>
      <c r="JJL124" s="119"/>
      <c r="JJM124" s="91"/>
      <c r="JJN124" s="119"/>
      <c r="JJO124" s="91"/>
      <c r="JJP124" s="119"/>
      <c r="JJQ124" s="91"/>
      <c r="JJR124" s="119"/>
      <c r="JJS124" s="91"/>
      <c r="JJT124" s="119"/>
      <c r="JJU124" s="91"/>
      <c r="JJV124" s="119"/>
      <c r="JJW124" s="91"/>
      <c r="JJX124" s="119"/>
      <c r="JJY124" s="91"/>
      <c r="JJZ124" s="119"/>
      <c r="JKA124" s="91"/>
      <c r="JKB124" s="119"/>
      <c r="JKC124" s="91"/>
      <c r="JKD124" s="119"/>
      <c r="JKE124" s="91"/>
      <c r="JKF124" s="119"/>
      <c r="JKG124" s="91"/>
      <c r="JKH124" s="119"/>
      <c r="JKI124" s="91"/>
      <c r="JKJ124" s="119"/>
      <c r="JKK124" s="91"/>
      <c r="JKL124" s="119"/>
      <c r="JKM124" s="91"/>
      <c r="JKN124" s="119"/>
      <c r="JKO124" s="91"/>
      <c r="JKP124" s="119"/>
      <c r="JKQ124" s="91"/>
      <c r="JKR124" s="119"/>
      <c r="JKS124" s="91"/>
      <c r="JKT124" s="119"/>
      <c r="JKU124" s="91"/>
      <c r="JKV124" s="119"/>
      <c r="JKW124" s="91"/>
      <c r="JKX124" s="119"/>
      <c r="JKY124" s="91"/>
      <c r="JKZ124" s="119"/>
      <c r="JLA124" s="91"/>
      <c r="JLB124" s="119"/>
      <c r="JLC124" s="91"/>
      <c r="JLD124" s="119"/>
      <c r="JLE124" s="91"/>
      <c r="JLF124" s="119"/>
      <c r="JLG124" s="91"/>
      <c r="JLH124" s="119"/>
      <c r="JLI124" s="91"/>
      <c r="JLJ124" s="119"/>
      <c r="JLK124" s="91"/>
      <c r="JLL124" s="119"/>
      <c r="JLM124" s="91"/>
      <c r="JLN124" s="119"/>
      <c r="JLO124" s="91"/>
      <c r="JLP124" s="119"/>
      <c r="JLQ124" s="91"/>
      <c r="JLR124" s="119"/>
      <c r="JLS124" s="91"/>
      <c r="JLT124" s="119"/>
      <c r="JLU124" s="91"/>
      <c r="JLV124" s="119"/>
      <c r="JLW124" s="91"/>
      <c r="JLX124" s="119"/>
      <c r="JLY124" s="91"/>
      <c r="JLZ124" s="119"/>
      <c r="JMA124" s="91"/>
      <c r="JMB124" s="119"/>
      <c r="JMC124" s="91"/>
      <c r="JMD124" s="119"/>
      <c r="JME124" s="91"/>
      <c r="JMF124" s="119"/>
      <c r="JMG124" s="91"/>
      <c r="JMH124" s="119"/>
      <c r="JMI124" s="91"/>
      <c r="JMJ124" s="119"/>
      <c r="JMK124" s="91"/>
      <c r="JML124" s="119"/>
      <c r="JMM124" s="91"/>
      <c r="JMN124" s="119"/>
      <c r="JMO124" s="91"/>
      <c r="JMP124" s="119"/>
      <c r="JMQ124" s="91"/>
      <c r="JMR124" s="119"/>
      <c r="JMS124" s="91"/>
      <c r="JMT124" s="119"/>
      <c r="JMU124" s="91"/>
      <c r="JMV124" s="119"/>
      <c r="JMW124" s="91"/>
      <c r="JMX124" s="119"/>
      <c r="JMY124" s="91"/>
      <c r="JMZ124" s="119"/>
      <c r="JNA124" s="91"/>
      <c r="JNB124" s="119"/>
      <c r="JNC124" s="91"/>
      <c r="JND124" s="119"/>
      <c r="JNE124" s="91"/>
      <c r="JNF124" s="119"/>
      <c r="JNG124" s="91"/>
      <c r="JNH124" s="119"/>
      <c r="JNI124" s="91"/>
      <c r="JNJ124" s="119"/>
      <c r="JNK124" s="91"/>
      <c r="JNL124" s="119"/>
      <c r="JNM124" s="91"/>
      <c r="JNN124" s="119"/>
      <c r="JNO124" s="91"/>
      <c r="JNP124" s="119"/>
      <c r="JNQ124" s="91"/>
      <c r="JNR124" s="119"/>
      <c r="JNS124" s="91"/>
      <c r="JNT124" s="119"/>
      <c r="JNU124" s="91"/>
      <c r="JNV124" s="119"/>
      <c r="JNW124" s="91"/>
      <c r="JNX124" s="119"/>
      <c r="JNY124" s="91"/>
      <c r="JNZ124" s="119"/>
      <c r="JOA124" s="91"/>
      <c r="JOB124" s="119"/>
      <c r="JOC124" s="91"/>
      <c r="JOD124" s="119"/>
      <c r="JOE124" s="91"/>
      <c r="JOF124" s="119"/>
      <c r="JOG124" s="91"/>
      <c r="JOH124" s="119"/>
      <c r="JOI124" s="91"/>
      <c r="JOJ124" s="119"/>
      <c r="JOK124" s="91"/>
      <c r="JOL124" s="119"/>
      <c r="JOM124" s="91"/>
      <c r="JON124" s="119"/>
      <c r="JOO124" s="91"/>
      <c r="JOP124" s="119"/>
      <c r="JOQ124" s="91"/>
      <c r="JOR124" s="119"/>
      <c r="JOS124" s="91"/>
      <c r="JOT124" s="119"/>
      <c r="JOU124" s="91"/>
      <c r="JOV124" s="119"/>
      <c r="JOW124" s="91"/>
      <c r="JOX124" s="119"/>
      <c r="JOY124" s="91"/>
      <c r="JOZ124" s="119"/>
      <c r="JPA124" s="91"/>
      <c r="JPB124" s="119"/>
      <c r="JPC124" s="91"/>
      <c r="JPD124" s="119"/>
      <c r="JPE124" s="91"/>
      <c r="JPF124" s="119"/>
      <c r="JPG124" s="91"/>
      <c r="JPH124" s="119"/>
      <c r="JPI124" s="91"/>
      <c r="JPJ124" s="119"/>
      <c r="JPK124" s="91"/>
      <c r="JPL124" s="119"/>
      <c r="JPM124" s="91"/>
      <c r="JPN124" s="119"/>
      <c r="JPO124" s="91"/>
      <c r="JPP124" s="119"/>
      <c r="JPQ124" s="91"/>
      <c r="JPR124" s="119"/>
      <c r="JPS124" s="91"/>
      <c r="JPT124" s="119"/>
      <c r="JPU124" s="91"/>
      <c r="JPV124" s="119"/>
      <c r="JPW124" s="91"/>
      <c r="JPX124" s="119"/>
      <c r="JPY124" s="91"/>
      <c r="JPZ124" s="119"/>
      <c r="JQA124" s="91"/>
      <c r="JQB124" s="119"/>
      <c r="JQC124" s="91"/>
      <c r="JQD124" s="119"/>
      <c r="JQE124" s="91"/>
      <c r="JQF124" s="119"/>
      <c r="JQG124" s="91"/>
      <c r="JQH124" s="119"/>
      <c r="JQI124" s="91"/>
      <c r="JQJ124" s="119"/>
      <c r="JQK124" s="91"/>
      <c r="JQL124" s="119"/>
      <c r="JQM124" s="91"/>
      <c r="JQN124" s="119"/>
      <c r="JQO124" s="91"/>
      <c r="JQP124" s="119"/>
      <c r="JQQ124" s="91"/>
      <c r="JQR124" s="119"/>
      <c r="JQS124" s="91"/>
      <c r="JQT124" s="119"/>
      <c r="JQU124" s="91"/>
      <c r="JQV124" s="119"/>
      <c r="JQW124" s="91"/>
      <c r="JQX124" s="119"/>
      <c r="JQY124" s="91"/>
      <c r="JQZ124" s="119"/>
      <c r="JRA124" s="91"/>
      <c r="JRB124" s="119"/>
      <c r="JRC124" s="91"/>
      <c r="JRD124" s="119"/>
      <c r="JRE124" s="91"/>
      <c r="JRF124" s="119"/>
      <c r="JRG124" s="91"/>
      <c r="JRH124" s="119"/>
      <c r="JRI124" s="91"/>
      <c r="JRJ124" s="119"/>
      <c r="JRK124" s="91"/>
      <c r="JRL124" s="119"/>
      <c r="JRM124" s="91"/>
      <c r="JRN124" s="119"/>
      <c r="JRO124" s="91"/>
      <c r="JRP124" s="119"/>
      <c r="JRQ124" s="91"/>
      <c r="JRR124" s="119"/>
      <c r="JRS124" s="91"/>
      <c r="JRT124" s="119"/>
      <c r="JRU124" s="91"/>
      <c r="JRV124" s="119"/>
      <c r="JRW124" s="91"/>
      <c r="JRX124" s="119"/>
      <c r="JRY124" s="91"/>
      <c r="JRZ124" s="119"/>
      <c r="JSA124" s="91"/>
      <c r="JSB124" s="119"/>
      <c r="JSC124" s="91"/>
      <c r="JSD124" s="119"/>
      <c r="JSE124" s="91"/>
      <c r="JSF124" s="119"/>
      <c r="JSG124" s="91"/>
      <c r="JSH124" s="119"/>
      <c r="JSI124" s="91"/>
      <c r="JSJ124" s="119"/>
      <c r="JSK124" s="91"/>
      <c r="JSL124" s="119"/>
      <c r="JSM124" s="91"/>
      <c r="JSN124" s="119"/>
      <c r="JSO124" s="91"/>
      <c r="JSP124" s="119"/>
      <c r="JSQ124" s="91"/>
      <c r="JSR124" s="119"/>
      <c r="JSS124" s="91"/>
      <c r="JST124" s="119"/>
      <c r="JSU124" s="91"/>
      <c r="JSV124" s="119"/>
      <c r="JSW124" s="91"/>
      <c r="JSX124" s="119"/>
      <c r="JSY124" s="91"/>
      <c r="JSZ124" s="119"/>
      <c r="JTA124" s="91"/>
      <c r="JTB124" s="119"/>
      <c r="JTC124" s="91"/>
      <c r="JTD124" s="119"/>
      <c r="JTE124" s="91"/>
      <c r="JTF124" s="119"/>
      <c r="JTG124" s="91"/>
      <c r="JTH124" s="119"/>
      <c r="JTI124" s="91"/>
      <c r="JTJ124" s="119"/>
      <c r="JTK124" s="91"/>
      <c r="JTL124" s="119"/>
      <c r="JTM124" s="91"/>
      <c r="JTN124" s="119"/>
      <c r="JTO124" s="91"/>
      <c r="JTP124" s="119"/>
      <c r="JTQ124" s="91"/>
      <c r="JTR124" s="119"/>
      <c r="JTS124" s="91"/>
      <c r="JTT124" s="119"/>
      <c r="JTU124" s="91"/>
      <c r="JTV124" s="119"/>
      <c r="JTW124" s="91"/>
      <c r="JTX124" s="119"/>
      <c r="JTY124" s="91"/>
      <c r="JTZ124" s="119"/>
      <c r="JUA124" s="91"/>
      <c r="JUB124" s="119"/>
      <c r="JUC124" s="91"/>
      <c r="JUD124" s="119"/>
      <c r="JUE124" s="91"/>
      <c r="JUF124" s="119"/>
      <c r="JUG124" s="91"/>
      <c r="JUH124" s="119"/>
      <c r="JUI124" s="91"/>
      <c r="JUJ124" s="119"/>
      <c r="JUK124" s="91"/>
      <c r="JUL124" s="119"/>
      <c r="JUM124" s="91"/>
      <c r="JUN124" s="119"/>
      <c r="JUO124" s="91"/>
      <c r="JUP124" s="119"/>
      <c r="JUQ124" s="91"/>
      <c r="JUR124" s="119"/>
      <c r="JUS124" s="91"/>
      <c r="JUT124" s="119"/>
      <c r="JUU124" s="91"/>
      <c r="JUV124" s="119"/>
      <c r="JUW124" s="91"/>
      <c r="JUX124" s="119"/>
      <c r="JUY124" s="91"/>
      <c r="JUZ124" s="119"/>
      <c r="JVA124" s="91"/>
      <c r="JVB124" s="119"/>
      <c r="JVC124" s="91"/>
      <c r="JVD124" s="119"/>
      <c r="JVE124" s="91"/>
      <c r="JVF124" s="119"/>
      <c r="JVG124" s="91"/>
      <c r="JVH124" s="119"/>
      <c r="JVI124" s="91"/>
      <c r="JVJ124" s="119"/>
      <c r="JVK124" s="91"/>
      <c r="JVL124" s="119"/>
      <c r="JVM124" s="91"/>
      <c r="JVN124" s="119"/>
      <c r="JVO124" s="91"/>
      <c r="JVP124" s="119"/>
      <c r="JVQ124" s="91"/>
      <c r="JVR124" s="119"/>
      <c r="JVS124" s="91"/>
      <c r="JVT124" s="119"/>
      <c r="JVU124" s="91"/>
      <c r="JVV124" s="119"/>
      <c r="JVW124" s="91"/>
      <c r="JVX124" s="119"/>
      <c r="JVY124" s="91"/>
      <c r="JVZ124" s="119"/>
      <c r="JWA124" s="91"/>
      <c r="JWB124" s="119"/>
      <c r="JWC124" s="91"/>
      <c r="JWD124" s="119"/>
      <c r="JWE124" s="91"/>
      <c r="JWF124" s="119"/>
      <c r="JWG124" s="91"/>
      <c r="JWH124" s="119"/>
      <c r="JWI124" s="91"/>
      <c r="JWJ124" s="119"/>
      <c r="JWK124" s="91"/>
      <c r="JWL124" s="119"/>
      <c r="JWM124" s="91"/>
      <c r="JWN124" s="119"/>
      <c r="JWO124" s="91"/>
      <c r="JWP124" s="119"/>
      <c r="JWQ124" s="91"/>
      <c r="JWR124" s="119"/>
      <c r="JWS124" s="91"/>
      <c r="JWT124" s="119"/>
      <c r="JWU124" s="91"/>
      <c r="JWV124" s="119"/>
      <c r="JWW124" s="91"/>
      <c r="JWX124" s="119"/>
      <c r="JWY124" s="91"/>
      <c r="JWZ124" s="119"/>
      <c r="JXA124" s="91"/>
      <c r="JXB124" s="119"/>
      <c r="JXC124" s="91"/>
      <c r="JXD124" s="119"/>
      <c r="JXE124" s="91"/>
      <c r="JXF124" s="119"/>
      <c r="JXG124" s="91"/>
      <c r="JXH124" s="119"/>
      <c r="JXI124" s="91"/>
      <c r="JXJ124" s="119"/>
      <c r="JXK124" s="91"/>
      <c r="JXL124" s="119"/>
      <c r="JXM124" s="91"/>
      <c r="JXN124" s="119"/>
      <c r="JXO124" s="91"/>
      <c r="JXP124" s="119"/>
      <c r="JXQ124" s="91"/>
      <c r="JXR124" s="119"/>
      <c r="JXS124" s="91"/>
      <c r="JXT124" s="119"/>
      <c r="JXU124" s="91"/>
      <c r="JXV124" s="119"/>
      <c r="JXW124" s="91"/>
      <c r="JXX124" s="119"/>
      <c r="JXY124" s="91"/>
      <c r="JXZ124" s="119"/>
      <c r="JYA124" s="91"/>
      <c r="JYB124" s="119"/>
      <c r="JYC124" s="91"/>
      <c r="JYD124" s="119"/>
      <c r="JYE124" s="91"/>
      <c r="JYF124" s="119"/>
      <c r="JYG124" s="91"/>
      <c r="JYH124" s="119"/>
      <c r="JYI124" s="91"/>
      <c r="JYJ124" s="119"/>
      <c r="JYK124" s="91"/>
      <c r="JYL124" s="119"/>
      <c r="JYM124" s="91"/>
      <c r="JYN124" s="119"/>
      <c r="JYO124" s="91"/>
      <c r="JYP124" s="119"/>
      <c r="JYQ124" s="91"/>
      <c r="JYR124" s="119"/>
      <c r="JYS124" s="91"/>
      <c r="JYT124" s="119"/>
      <c r="JYU124" s="91"/>
      <c r="JYV124" s="119"/>
      <c r="JYW124" s="91"/>
      <c r="JYX124" s="119"/>
      <c r="JYY124" s="91"/>
      <c r="JYZ124" s="119"/>
      <c r="JZA124" s="91"/>
      <c r="JZB124" s="119"/>
      <c r="JZC124" s="91"/>
      <c r="JZD124" s="119"/>
      <c r="JZE124" s="91"/>
      <c r="JZF124" s="119"/>
      <c r="JZG124" s="91"/>
      <c r="JZH124" s="119"/>
      <c r="JZI124" s="91"/>
      <c r="JZJ124" s="119"/>
      <c r="JZK124" s="91"/>
      <c r="JZL124" s="119"/>
      <c r="JZM124" s="91"/>
      <c r="JZN124" s="119"/>
      <c r="JZO124" s="91"/>
      <c r="JZP124" s="119"/>
      <c r="JZQ124" s="91"/>
      <c r="JZR124" s="119"/>
      <c r="JZS124" s="91"/>
      <c r="JZT124" s="119"/>
      <c r="JZU124" s="91"/>
      <c r="JZV124" s="119"/>
      <c r="JZW124" s="91"/>
      <c r="JZX124" s="119"/>
      <c r="JZY124" s="91"/>
      <c r="JZZ124" s="119"/>
      <c r="KAA124" s="91"/>
      <c r="KAB124" s="119"/>
      <c r="KAC124" s="91"/>
      <c r="KAD124" s="119"/>
      <c r="KAE124" s="91"/>
      <c r="KAF124" s="119"/>
      <c r="KAG124" s="91"/>
      <c r="KAH124" s="119"/>
      <c r="KAI124" s="91"/>
      <c r="KAJ124" s="119"/>
      <c r="KAK124" s="91"/>
      <c r="KAL124" s="119"/>
      <c r="KAM124" s="91"/>
      <c r="KAN124" s="119"/>
      <c r="KAO124" s="91"/>
      <c r="KAP124" s="119"/>
      <c r="KAQ124" s="91"/>
      <c r="KAR124" s="119"/>
      <c r="KAS124" s="91"/>
      <c r="KAT124" s="119"/>
      <c r="KAU124" s="91"/>
      <c r="KAV124" s="119"/>
      <c r="KAW124" s="91"/>
      <c r="KAX124" s="119"/>
      <c r="KAY124" s="91"/>
      <c r="KAZ124" s="119"/>
      <c r="KBA124" s="91"/>
      <c r="KBB124" s="119"/>
      <c r="KBC124" s="91"/>
      <c r="KBD124" s="119"/>
      <c r="KBE124" s="91"/>
      <c r="KBF124" s="119"/>
      <c r="KBG124" s="91"/>
      <c r="KBH124" s="119"/>
      <c r="KBI124" s="91"/>
      <c r="KBJ124" s="119"/>
      <c r="KBK124" s="91"/>
      <c r="KBL124" s="119"/>
      <c r="KBM124" s="91"/>
      <c r="KBN124" s="119"/>
      <c r="KBO124" s="91"/>
      <c r="KBP124" s="119"/>
      <c r="KBQ124" s="91"/>
      <c r="KBR124" s="119"/>
      <c r="KBS124" s="91"/>
      <c r="KBT124" s="119"/>
      <c r="KBU124" s="91"/>
      <c r="KBV124" s="119"/>
      <c r="KBW124" s="91"/>
      <c r="KBX124" s="119"/>
      <c r="KBY124" s="91"/>
      <c r="KBZ124" s="119"/>
      <c r="KCA124" s="91"/>
      <c r="KCB124" s="119"/>
      <c r="KCC124" s="91"/>
      <c r="KCD124" s="119"/>
      <c r="KCE124" s="91"/>
      <c r="KCF124" s="119"/>
      <c r="KCG124" s="91"/>
      <c r="KCH124" s="119"/>
      <c r="KCI124" s="91"/>
      <c r="KCJ124" s="119"/>
      <c r="KCK124" s="91"/>
      <c r="KCL124" s="119"/>
      <c r="KCM124" s="91"/>
      <c r="KCN124" s="119"/>
      <c r="KCO124" s="91"/>
      <c r="KCP124" s="119"/>
      <c r="KCQ124" s="91"/>
      <c r="KCR124" s="119"/>
      <c r="KCS124" s="91"/>
      <c r="KCT124" s="119"/>
      <c r="KCU124" s="91"/>
      <c r="KCV124" s="119"/>
      <c r="KCW124" s="91"/>
      <c r="KCX124" s="119"/>
      <c r="KCY124" s="91"/>
      <c r="KCZ124" s="119"/>
      <c r="KDA124" s="91"/>
      <c r="KDB124" s="119"/>
      <c r="KDC124" s="91"/>
      <c r="KDD124" s="119"/>
      <c r="KDE124" s="91"/>
      <c r="KDF124" s="119"/>
      <c r="KDG124" s="91"/>
      <c r="KDH124" s="119"/>
      <c r="KDI124" s="91"/>
      <c r="KDJ124" s="119"/>
      <c r="KDK124" s="91"/>
      <c r="KDL124" s="119"/>
      <c r="KDM124" s="91"/>
      <c r="KDN124" s="119"/>
      <c r="KDO124" s="91"/>
      <c r="KDP124" s="119"/>
      <c r="KDQ124" s="91"/>
      <c r="KDR124" s="119"/>
      <c r="KDS124" s="91"/>
      <c r="KDT124" s="119"/>
      <c r="KDU124" s="91"/>
      <c r="KDV124" s="119"/>
      <c r="KDW124" s="91"/>
      <c r="KDX124" s="119"/>
      <c r="KDY124" s="91"/>
      <c r="KDZ124" s="119"/>
      <c r="KEA124" s="91"/>
      <c r="KEB124" s="119"/>
      <c r="KEC124" s="91"/>
      <c r="KED124" s="119"/>
      <c r="KEE124" s="91"/>
      <c r="KEF124" s="119"/>
      <c r="KEG124" s="91"/>
      <c r="KEH124" s="119"/>
      <c r="KEI124" s="91"/>
      <c r="KEJ124" s="119"/>
      <c r="KEK124" s="91"/>
      <c r="KEL124" s="119"/>
      <c r="KEM124" s="91"/>
      <c r="KEN124" s="119"/>
      <c r="KEO124" s="91"/>
      <c r="KEP124" s="119"/>
      <c r="KEQ124" s="91"/>
      <c r="KER124" s="119"/>
      <c r="KES124" s="91"/>
      <c r="KET124" s="119"/>
      <c r="KEU124" s="91"/>
      <c r="KEV124" s="119"/>
      <c r="KEW124" s="91"/>
      <c r="KEX124" s="119"/>
      <c r="KEY124" s="91"/>
      <c r="KEZ124" s="119"/>
      <c r="KFA124" s="91"/>
      <c r="KFB124" s="119"/>
      <c r="KFC124" s="91"/>
      <c r="KFD124" s="119"/>
      <c r="KFE124" s="91"/>
      <c r="KFF124" s="119"/>
      <c r="KFG124" s="91"/>
      <c r="KFH124" s="119"/>
      <c r="KFI124" s="91"/>
      <c r="KFJ124" s="119"/>
      <c r="KFK124" s="91"/>
      <c r="KFL124" s="119"/>
      <c r="KFM124" s="91"/>
      <c r="KFN124" s="119"/>
      <c r="KFO124" s="91"/>
      <c r="KFP124" s="119"/>
      <c r="KFQ124" s="91"/>
      <c r="KFR124" s="119"/>
      <c r="KFS124" s="91"/>
      <c r="KFT124" s="119"/>
      <c r="KFU124" s="91"/>
      <c r="KFV124" s="119"/>
      <c r="KFW124" s="91"/>
      <c r="KFX124" s="119"/>
      <c r="KFY124" s="91"/>
      <c r="KFZ124" s="119"/>
      <c r="KGA124" s="91"/>
      <c r="KGB124" s="119"/>
      <c r="KGC124" s="91"/>
      <c r="KGD124" s="119"/>
      <c r="KGE124" s="91"/>
      <c r="KGF124" s="119"/>
      <c r="KGG124" s="91"/>
      <c r="KGH124" s="119"/>
      <c r="KGI124" s="91"/>
      <c r="KGJ124" s="119"/>
      <c r="KGK124" s="91"/>
      <c r="KGL124" s="119"/>
      <c r="KGM124" s="91"/>
      <c r="KGN124" s="119"/>
      <c r="KGO124" s="91"/>
      <c r="KGP124" s="119"/>
      <c r="KGQ124" s="91"/>
      <c r="KGR124" s="119"/>
      <c r="KGS124" s="91"/>
      <c r="KGT124" s="119"/>
      <c r="KGU124" s="91"/>
      <c r="KGV124" s="119"/>
      <c r="KGW124" s="91"/>
      <c r="KGX124" s="119"/>
      <c r="KGY124" s="91"/>
      <c r="KGZ124" s="119"/>
      <c r="KHA124" s="91"/>
      <c r="KHB124" s="119"/>
      <c r="KHC124" s="91"/>
      <c r="KHD124" s="119"/>
      <c r="KHE124" s="91"/>
      <c r="KHF124" s="119"/>
      <c r="KHG124" s="91"/>
      <c r="KHH124" s="119"/>
      <c r="KHI124" s="91"/>
      <c r="KHJ124" s="119"/>
      <c r="KHK124" s="91"/>
      <c r="KHL124" s="119"/>
      <c r="KHM124" s="91"/>
      <c r="KHN124" s="119"/>
      <c r="KHO124" s="91"/>
      <c r="KHP124" s="119"/>
      <c r="KHQ124" s="91"/>
      <c r="KHR124" s="119"/>
      <c r="KHS124" s="91"/>
      <c r="KHT124" s="119"/>
      <c r="KHU124" s="91"/>
      <c r="KHV124" s="119"/>
      <c r="KHW124" s="91"/>
      <c r="KHX124" s="119"/>
      <c r="KHY124" s="91"/>
      <c r="KHZ124" s="119"/>
      <c r="KIA124" s="91"/>
      <c r="KIB124" s="119"/>
      <c r="KIC124" s="91"/>
      <c r="KID124" s="119"/>
      <c r="KIE124" s="91"/>
      <c r="KIF124" s="119"/>
      <c r="KIG124" s="91"/>
      <c r="KIH124" s="119"/>
      <c r="KII124" s="91"/>
      <c r="KIJ124" s="119"/>
      <c r="KIK124" s="91"/>
      <c r="KIL124" s="119"/>
      <c r="KIM124" s="91"/>
      <c r="KIN124" s="119"/>
      <c r="KIO124" s="91"/>
      <c r="KIP124" s="119"/>
      <c r="KIQ124" s="91"/>
      <c r="KIR124" s="119"/>
      <c r="KIS124" s="91"/>
      <c r="KIT124" s="119"/>
      <c r="KIU124" s="91"/>
      <c r="KIV124" s="119"/>
      <c r="KIW124" s="91"/>
      <c r="KIX124" s="119"/>
      <c r="KIY124" s="91"/>
      <c r="KIZ124" s="119"/>
      <c r="KJA124" s="91"/>
      <c r="KJB124" s="119"/>
      <c r="KJC124" s="91"/>
      <c r="KJD124" s="119"/>
      <c r="KJE124" s="91"/>
      <c r="KJF124" s="119"/>
      <c r="KJG124" s="91"/>
      <c r="KJH124" s="119"/>
      <c r="KJI124" s="91"/>
      <c r="KJJ124" s="119"/>
      <c r="KJK124" s="91"/>
      <c r="KJL124" s="119"/>
      <c r="KJM124" s="91"/>
      <c r="KJN124" s="119"/>
      <c r="KJO124" s="91"/>
      <c r="KJP124" s="119"/>
      <c r="KJQ124" s="91"/>
      <c r="KJR124" s="119"/>
      <c r="KJS124" s="91"/>
      <c r="KJT124" s="119"/>
      <c r="KJU124" s="91"/>
      <c r="KJV124" s="119"/>
      <c r="KJW124" s="91"/>
      <c r="KJX124" s="119"/>
      <c r="KJY124" s="91"/>
      <c r="KJZ124" s="119"/>
      <c r="KKA124" s="91"/>
      <c r="KKB124" s="119"/>
      <c r="KKC124" s="91"/>
      <c r="KKD124" s="119"/>
      <c r="KKE124" s="91"/>
      <c r="KKF124" s="119"/>
      <c r="KKG124" s="91"/>
      <c r="KKH124" s="119"/>
      <c r="KKI124" s="91"/>
      <c r="KKJ124" s="119"/>
      <c r="KKK124" s="91"/>
      <c r="KKL124" s="119"/>
      <c r="KKM124" s="91"/>
      <c r="KKN124" s="119"/>
      <c r="KKO124" s="91"/>
      <c r="KKP124" s="119"/>
      <c r="KKQ124" s="91"/>
      <c r="KKR124" s="119"/>
      <c r="KKS124" s="91"/>
      <c r="KKT124" s="119"/>
      <c r="KKU124" s="91"/>
      <c r="KKV124" s="119"/>
      <c r="KKW124" s="91"/>
      <c r="KKX124" s="119"/>
      <c r="KKY124" s="91"/>
      <c r="KKZ124" s="119"/>
      <c r="KLA124" s="91"/>
      <c r="KLB124" s="119"/>
      <c r="KLC124" s="91"/>
      <c r="KLD124" s="119"/>
      <c r="KLE124" s="91"/>
      <c r="KLF124" s="119"/>
      <c r="KLG124" s="91"/>
      <c r="KLH124" s="119"/>
      <c r="KLI124" s="91"/>
      <c r="KLJ124" s="119"/>
      <c r="KLK124" s="91"/>
      <c r="KLL124" s="119"/>
      <c r="KLM124" s="91"/>
      <c r="KLN124" s="119"/>
      <c r="KLO124" s="91"/>
      <c r="KLP124" s="119"/>
      <c r="KLQ124" s="91"/>
      <c r="KLR124" s="119"/>
      <c r="KLS124" s="91"/>
      <c r="KLT124" s="119"/>
      <c r="KLU124" s="91"/>
      <c r="KLV124" s="119"/>
      <c r="KLW124" s="91"/>
      <c r="KLX124" s="119"/>
      <c r="KLY124" s="91"/>
      <c r="KLZ124" s="119"/>
      <c r="KMA124" s="91"/>
      <c r="KMB124" s="119"/>
      <c r="KMC124" s="91"/>
      <c r="KMD124" s="119"/>
      <c r="KME124" s="91"/>
      <c r="KMF124" s="119"/>
      <c r="KMG124" s="91"/>
      <c r="KMH124" s="119"/>
      <c r="KMI124" s="91"/>
      <c r="KMJ124" s="119"/>
      <c r="KMK124" s="91"/>
      <c r="KML124" s="119"/>
      <c r="KMM124" s="91"/>
      <c r="KMN124" s="119"/>
      <c r="KMO124" s="91"/>
      <c r="KMP124" s="119"/>
      <c r="KMQ124" s="91"/>
      <c r="KMR124" s="119"/>
      <c r="KMS124" s="91"/>
      <c r="KMT124" s="119"/>
      <c r="KMU124" s="91"/>
      <c r="KMV124" s="119"/>
      <c r="KMW124" s="91"/>
      <c r="KMX124" s="119"/>
      <c r="KMY124" s="91"/>
      <c r="KMZ124" s="119"/>
      <c r="KNA124" s="91"/>
      <c r="KNB124" s="119"/>
      <c r="KNC124" s="91"/>
      <c r="KND124" s="119"/>
      <c r="KNE124" s="91"/>
      <c r="KNF124" s="119"/>
      <c r="KNG124" s="91"/>
      <c r="KNH124" s="119"/>
      <c r="KNI124" s="91"/>
      <c r="KNJ124" s="119"/>
      <c r="KNK124" s="91"/>
      <c r="KNL124" s="119"/>
      <c r="KNM124" s="91"/>
      <c r="KNN124" s="119"/>
      <c r="KNO124" s="91"/>
      <c r="KNP124" s="119"/>
      <c r="KNQ124" s="91"/>
      <c r="KNR124" s="119"/>
      <c r="KNS124" s="91"/>
      <c r="KNT124" s="119"/>
      <c r="KNU124" s="91"/>
      <c r="KNV124" s="119"/>
      <c r="KNW124" s="91"/>
      <c r="KNX124" s="119"/>
      <c r="KNY124" s="91"/>
      <c r="KNZ124" s="119"/>
      <c r="KOA124" s="91"/>
      <c r="KOB124" s="119"/>
      <c r="KOC124" s="91"/>
      <c r="KOD124" s="119"/>
      <c r="KOE124" s="91"/>
      <c r="KOF124" s="119"/>
      <c r="KOG124" s="91"/>
      <c r="KOH124" s="119"/>
      <c r="KOI124" s="91"/>
      <c r="KOJ124" s="119"/>
      <c r="KOK124" s="91"/>
      <c r="KOL124" s="119"/>
      <c r="KOM124" s="91"/>
      <c r="KON124" s="119"/>
      <c r="KOO124" s="91"/>
      <c r="KOP124" s="119"/>
      <c r="KOQ124" s="91"/>
      <c r="KOR124" s="119"/>
      <c r="KOS124" s="91"/>
      <c r="KOT124" s="119"/>
      <c r="KOU124" s="91"/>
      <c r="KOV124" s="119"/>
      <c r="KOW124" s="91"/>
      <c r="KOX124" s="119"/>
      <c r="KOY124" s="91"/>
      <c r="KOZ124" s="119"/>
      <c r="KPA124" s="91"/>
      <c r="KPB124" s="119"/>
      <c r="KPC124" s="91"/>
      <c r="KPD124" s="119"/>
      <c r="KPE124" s="91"/>
      <c r="KPF124" s="119"/>
      <c r="KPG124" s="91"/>
      <c r="KPH124" s="119"/>
      <c r="KPI124" s="91"/>
      <c r="KPJ124" s="119"/>
      <c r="KPK124" s="91"/>
      <c r="KPL124" s="119"/>
      <c r="KPM124" s="91"/>
      <c r="KPN124" s="119"/>
      <c r="KPO124" s="91"/>
      <c r="KPP124" s="119"/>
      <c r="KPQ124" s="91"/>
      <c r="KPR124" s="119"/>
      <c r="KPS124" s="91"/>
      <c r="KPT124" s="119"/>
      <c r="KPU124" s="91"/>
      <c r="KPV124" s="119"/>
      <c r="KPW124" s="91"/>
      <c r="KPX124" s="119"/>
      <c r="KPY124" s="91"/>
      <c r="KPZ124" s="119"/>
      <c r="KQA124" s="91"/>
      <c r="KQB124" s="119"/>
      <c r="KQC124" s="91"/>
      <c r="KQD124" s="119"/>
      <c r="KQE124" s="91"/>
      <c r="KQF124" s="119"/>
      <c r="KQG124" s="91"/>
      <c r="KQH124" s="119"/>
      <c r="KQI124" s="91"/>
      <c r="KQJ124" s="119"/>
      <c r="KQK124" s="91"/>
      <c r="KQL124" s="119"/>
      <c r="KQM124" s="91"/>
      <c r="KQN124" s="119"/>
      <c r="KQO124" s="91"/>
      <c r="KQP124" s="119"/>
      <c r="KQQ124" s="91"/>
      <c r="KQR124" s="119"/>
      <c r="KQS124" s="91"/>
      <c r="KQT124" s="119"/>
      <c r="KQU124" s="91"/>
      <c r="KQV124" s="119"/>
      <c r="KQW124" s="91"/>
      <c r="KQX124" s="119"/>
      <c r="KQY124" s="91"/>
      <c r="KQZ124" s="119"/>
      <c r="KRA124" s="91"/>
      <c r="KRB124" s="119"/>
      <c r="KRC124" s="91"/>
      <c r="KRD124" s="119"/>
      <c r="KRE124" s="91"/>
      <c r="KRF124" s="119"/>
      <c r="KRG124" s="91"/>
      <c r="KRH124" s="119"/>
      <c r="KRI124" s="91"/>
      <c r="KRJ124" s="119"/>
      <c r="KRK124" s="91"/>
      <c r="KRL124" s="119"/>
      <c r="KRM124" s="91"/>
      <c r="KRN124" s="119"/>
      <c r="KRO124" s="91"/>
      <c r="KRP124" s="119"/>
      <c r="KRQ124" s="91"/>
      <c r="KRR124" s="119"/>
      <c r="KRS124" s="91"/>
      <c r="KRT124" s="119"/>
      <c r="KRU124" s="91"/>
      <c r="KRV124" s="119"/>
      <c r="KRW124" s="91"/>
      <c r="KRX124" s="119"/>
      <c r="KRY124" s="91"/>
      <c r="KRZ124" s="119"/>
      <c r="KSA124" s="91"/>
      <c r="KSB124" s="119"/>
      <c r="KSC124" s="91"/>
      <c r="KSD124" s="119"/>
      <c r="KSE124" s="91"/>
      <c r="KSF124" s="119"/>
      <c r="KSG124" s="91"/>
      <c r="KSH124" s="119"/>
      <c r="KSI124" s="91"/>
      <c r="KSJ124" s="119"/>
      <c r="KSK124" s="91"/>
      <c r="KSL124" s="119"/>
      <c r="KSM124" s="91"/>
      <c r="KSN124" s="119"/>
      <c r="KSO124" s="91"/>
      <c r="KSP124" s="119"/>
      <c r="KSQ124" s="91"/>
      <c r="KSR124" s="119"/>
      <c r="KSS124" s="91"/>
      <c r="KST124" s="119"/>
      <c r="KSU124" s="91"/>
      <c r="KSV124" s="119"/>
      <c r="KSW124" s="91"/>
      <c r="KSX124" s="119"/>
      <c r="KSY124" s="91"/>
      <c r="KSZ124" s="119"/>
      <c r="KTA124" s="91"/>
      <c r="KTB124" s="119"/>
      <c r="KTC124" s="91"/>
      <c r="KTD124" s="119"/>
      <c r="KTE124" s="91"/>
      <c r="KTF124" s="119"/>
      <c r="KTG124" s="91"/>
      <c r="KTH124" s="119"/>
      <c r="KTI124" s="91"/>
      <c r="KTJ124" s="119"/>
      <c r="KTK124" s="91"/>
      <c r="KTL124" s="119"/>
      <c r="KTM124" s="91"/>
      <c r="KTN124" s="119"/>
      <c r="KTO124" s="91"/>
      <c r="KTP124" s="119"/>
      <c r="KTQ124" s="91"/>
      <c r="KTR124" s="119"/>
      <c r="KTS124" s="91"/>
      <c r="KTT124" s="119"/>
      <c r="KTU124" s="91"/>
      <c r="KTV124" s="119"/>
      <c r="KTW124" s="91"/>
      <c r="KTX124" s="119"/>
      <c r="KTY124" s="91"/>
      <c r="KTZ124" s="119"/>
      <c r="KUA124" s="91"/>
      <c r="KUB124" s="119"/>
      <c r="KUC124" s="91"/>
      <c r="KUD124" s="119"/>
      <c r="KUE124" s="91"/>
      <c r="KUF124" s="119"/>
      <c r="KUG124" s="91"/>
      <c r="KUH124" s="119"/>
      <c r="KUI124" s="91"/>
      <c r="KUJ124" s="119"/>
      <c r="KUK124" s="91"/>
      <c r="KUL124" s="119"/>
      <c r="KUM124" s="91"/>
      <c r="KUN124" s="119"/>
      <c r="KUO124" s="91"/>
      <c r="KUP124" s="119"/>
      <c r="KUQ124" s="91"/>
      <c r="KUR124" s="119"/>
      <c r="KUS124" s="91"/>
      <c r="KUT124" s="119"/>
      <c r="KUU124" s="91"/>
      <c r="KUV124" s="119"/>
      <c r="KUW124" s="91"/>
      <c r="KUX124" s="119"/>
      <c r="KUY124" s="91"/>
      <c r="KUZ124" s="119"/>
      <c r="KVA124" s="91"/>
      <c r="KVB124" s="119"/>
      <c r="KVC124" s="91"/>
      <c r="KVD124" s="119"/>
      <c r="KVE124" s="91"/>
      <c r="KVF124" s="119"/>
      <c r="KVG124" s="91"/>
      <c r="KVH124" s="119"/>
      <c r="KVI124" s="91"/>
      <c r="KVJ124" s="119"/>
      <c r="KVK124" s="91"/>
      <c r="KVL124" s="119"/>
      <c r="KVM124" s="91"/>
      <c r="KVN124" s="119"/>
      <c r="KVO124" s="91"/>
      <c r="KVP124" s="119"/>
      <c r="KVQ124" s="91"/>
      <c r="KVR124" s="119"/>
      <c r="KVS124" s="91"/>
      <c r="KVT124" s="119"/>
      <c r="KVU124" s="91"/>
      <c r="KVV124" s="119"/>
      <c r="KVW124" s="91"/>
      <c r="KVX124" s="119"/>
      <c r="KVY124" s="91"/>
      <c r="KVZ124" s="119"/>
      <c r="KWA124" s="91"/>
      <c r="KWB124" s="119"/>
      <c r="KWC124" s="91"/>
      <c r="KWD124" s="119"/>
      <c r="KWE124" s="91"/>
      <c r="KWF124" s="119"/>
      <c r="KWG124" s="91"/>
      <c r="KWH124" s="119"/>
      <c r="KWI124" s="91"/>
      <c r="KWJ124" s="119"/>
      <c r="KWK124" s="91"/>
      <c r="KWL124" s="119"/>
      <c r="KWM124" s="91"/>
      <c r="KWN124" s="119"/>
      <c r="KWO124" s="91"/>
      <c r="KWP124" s="119"/>
      <c r="KWQ124" s="91"/>
      <c r="KWR124" s="119"/>
      <c r="KWS124" s="91"/>
      <c r="KWT124" s="119"/>
      <c r="KWU124" s="91"/>
      <c r="KWV124" s="119"/>
      <c r="KWW124" s="91"/>
      <c r="KWX124" s="119"/>
      <c r="KWY124" s="91"/>
      <c r="KWZ124" s="119"/>
      <c r="KXA124" s="91"/>
      <c r="KXB124" s="119"/>
      <c r="KXC124" s="91"/>
      <c r="KXD124" s="119"/>
      <c r="KXE124" s="91"/>
      <c r="KXF124" s="119"/>
      <c r="KXG124" s="91"/>
      <c r="KXH124" s="119"/>
      <c r="KXI124" s="91"/>
      <c r="KXJ124" s="119"/>
      <c r="KXK124" s="91"/>
      <c r="KXL124" s="119"/>
      <c r="KXM124" s="91"/>
      <c r="KXN124" s="119"/>
      <c r="KXO124" s="91"/>
      <c r="KXP124" s="119"/>
      <c r="KXQ124" s="91"/>
      <c r="KXR124" s="119"/>
      <c r="KXS124" s="91"/>
      <c r="KXT124" s="119"/>
      <c r="KXU124" s="91"/>
      <c r="KXV124" s="119"/>
      <c r="KXW124" s="91"/>
      <c r="KXX124" s="119"/>
      <c r="KXY124" s="91"/>
      <c r="KXZ124" s="119"/>
      <c r="KYA124" s="91"/>
      <c r="KYB124" s="119"/>
      <c r="KYC124" s="91"/>
      <c r="KYD124" s="119"/>
      <c r="KYE124" s="91"/>
      <c r="KYF124" s="119"/>
      <c r="KYG124" s="91"/>
      <c r="KYH124" s="119"/>
      <c r="KYI124" s="91"/>
      <c r="KYJ124" s="119"/>
      <c r="KYK124" s="91"/>
      <c r="KYL124" s="119"/>
      <c r="KYM124" s="91"/>
      <c r="KYN124" s="119"/>
      <c r="KYO124" s="91"/>
      <c r="KYP124" s="119"/>
      <c r="KYQ124" s="91"/>
      <c r="KYR124" s="119"/>
      <c r="KYS124" s="91"/>
      <c r="KYT124" s="119"/>
      <c r="KYU124" s="91"/>
      <c r="KYV124" s="119"/>
      <c r="KYW124" s="91"/>
      <c r="KYX124" s="119"/>
      <c r="KYY124" s="91"/>
      <c r="KYZ124" s="119"/>
      <c r="KZA124" s="91"/>
      <c r="KZB124" s="119"/>
      <c r="KZC124" s="91"/>
      <c r="KZD124" s="119"/>
      <c r="KZE124" s="91"/>
      <c r="KZF124" s="119"/>
      <c r="KZG124" s="91"/>
      <c r="KZH124" s="119"/>
      <c r="KZI124" s="91"/>
      <c r="KZJ124" s="119"/>
      <c r="KZK124" s="91"/>
      <c r="KZL124" s="119"/>
      <c r="KZM124" s="91"/>
      <c r="KZN124" s="119"/>
      <c r="KZO124" s="91"/>
      <c r="KZP124" s="119"/>
      <c r="KZQ124" s="91"/>
      <c r="KZR124" s="119"/>
      <c r="KZS124" s="91"/>
      <c r="KZT124" s="119"/>
      <c r="KZU124" s="91"/>
      <c r="KZV124" s="119"/>
      <c r="KZW124" s="91"/>
      <c r="KZX124" s="119"/>
      <c r="KZY124" s="91"/>
      <c r="KZZ124" s="119"/>
      <c r="LAA124" s="91"/>
      <c r="LAB124" s="119"/>
      <c r="LAC124" s="91"/>
      <c r="LAD124" s="119"/>
      <c r="LAE124" s="91"/>
      <c r="LAF124" s="119"/>
      <c r="LAG124" s="91"/>
      <c r="LAH124" s="119"/>
      <c r="LAI124" s="91"/>
      <c r="LAJ124" s="119"/>
      <c r="LAK124" s="91"/>
      <c r="LAL124" s="119"/>
      <c r="LAM124" s="91"/>
      <c r="LAN124" s="119"/>
      <c r="LAO124" s="91"/>
      <c r="LAP124" s="119"/>
      <c r="LAQ124" s="91"/>
      <c r="LAR124" s="119"/>
      <c r="LAS124" s="91"/>
      <c r="LAT124" s="119"/>
      <c r="LAU124" s="91"/>
      <c r="LAV124" s="119"/>
      <c r="LAW124" s="91"/>
      <c r="LAX124" s="119"/>
      <c r="LAY124" s="91"/>
      <c r="LAZ124" s="119"/>
      <c r="LBA124" s="91"/>
      <c r="LBB124" s="119"/>
      <c r="LBC124" s="91"/>
      <c r="LBD124" s="119"/>
      <c r="LBE124" s="91"/>
      <c r="LBF124" s="119"/>
      <c r="LBG124" s="91"/>
      <c r="LBH124" s="119"/>
      <c r="LBI124" s="91"/>
      <c r="LBJ124" s="119"/>
      <c r="LBK124" s="91"/>
      <c r="LBL124" s="119"/>
      <c r="LBM124" s="91"/>
      <c r="LBN124" s="119"/>
      <c r="LBO124" s="91"/>
      <c r="LBP124" s="119"/>
      <c r="LBQ124" s="91"/>
      <c r="LBR124" s="119"/>
      <c r="LBS124" s="91"/>
      <c r="LBT124" s="119"/>
      <c r="LBU124" s="91"/>
      <c r="LBV124" s="119"/>
      <c r="LBW124" s="91"/>
      <c r="LBX124" s="119"/>
      <c r="LBY124" s="91"/>
      <c r="LBZ124" s="119"/>
      <c r="LCA124" s="91"/>
      <c r="LCB124" s="119"/>
      <c r="LCC124" s="91"/>
      <c r="LCD124" s="119"/>
      <c r="LCE124" s="91"/>
      <c r="LCF124" s="119"/>
      <c r="LCG124" s="91"/>
      <c r="LCH124" s="119"/>
      <c r="LCI124" s="91"/>
      <c r="LCJ124" s="119"/>
      <c r="LCK124" s="91"/>
      <c r="LCL124" s="119"/>
      <c r="LCM124" s="91"/>
      <c r="LCN124" s="119"/>
      <c r="LCO124" s="91"/>
      <c r="LCP124" s="119"/>
      <c r="LCQ124" s="91"/>
      <c r="LCR124" s="119"/>
      <c r="LCS124" s="91"/>
      <c r="LCT124" s="119"/>
      <c r="LCU124" s="91"/>
      <c r="LCV124" s="119"/>
      <c r="LCW124" s="91"/>
      <c r="LCX124" s="119"/>
      <c r="LCY124" s="91"/>
      <c r="LCZ124" s="119"/>
      <c r="LDA124" s="91"/>
      <c r="LDB124" s="119"/>
      <c r="LDC124" s="91"/>
      <c r="LDD124" s="119"/>
      <c r="LDE124" s="91"/>
      <c r="LDF124" s="119"/>
      <c r="LDG124" s="91"/>
      <c r="LDH124" s="119"/>
      <c r="LDI124" s="91"/>
      <c r="LDJ124" s="119"/>
      <c r="LDK124" s="91"/>
      <c r="LDL124" s="119"/>
      <c r="LDM124" s="91"/>
      <c r="LDN124" s="119"/>
      <c r="LDO124" s="91"/>
      <c r="LDP124" s="119"/>
      <c r="LDQ124" s="91"/>
      <c r="LDR124" s="119"/>
      <c r="LDS124" s="91"/>
      <c r="LDT124" s="119"/>
      <c r="LDU124" s="91"/>
      <c r="LDV124" s="119"/>
      <c r="LDW124" s="91"/>
      <c r="LDX124" s="119"/>
      <c r="LDY124" s="91"/>
      <c r="LDZ124" s="119"/>
      <c r="LEA124" s="91"/>
      <c r="LEB124" s="119"/>
      <c r="LEC124" s="91"/>
      <c r="LED124" s="119"/>
      <c r="LEE124" s="91"/>
      <c r="LEF124" s="119"/>
      <c r="LEG124" s="91"/>
      <c r="LEH124" s="119"/>
      <c r="LEI124" s="91"/>
      <c r="LEJ124" s="119"/>
      <c r="LEK124" s="91"/>
      <c r="LEL124" s="119"/>
      <c r="LEM124" s="91"/>
      <c r="LEN124" s="119"/>
      <c r="LEO124" s="91"/>
      <c r="LEP124" s="119"/>
      <c r="LEQ124" s="91"/>
      <c r="LER124" s="119"/>
      <c r="LES124" s="91"/>
      <c r="LET124" s="119"/>
      <c r="LEU124" s="91"/>
      <c r="LEV124" s="119"/>
      <c r="LEW124" s="91"/>
      <c r="LEX124" s="119"/>
      <c r="LEY124" s="91"/>
      <c r="LEZ124" s="119"/>
      <c r="LFA124" s="91"/>
      <c r="LFB124" s="119"/>
      <c r="LFC124" s="91"/>
      <c r="LFD124" s="119"/>
      <c r="LFE124" s="91"/>
      <c r="LFF124" s="119"/>
      <c r="LFG124" s="91"/>
      <c r="LFH124" s="119"/>
      <c r="LFI124" s="91"/>
      <c r="LFJ124" s="119"/>
      <c r="LFK124" s="91"/>
      <c r="LFL124" s="119"/>
      <c r="LFM124" s="91"/>
      <c r="LFN124" s="119"/>
      <c r="LFO124" s="91"/>
      <c r="LFP124" s="119"/>
      <c r="LFQ124" s="91"/>
      <c r="LFR124" s="119"/>
      <c r="LFS124" s="91"/>
      <c r="LFT124" s="119"/>
      <c r="LFU124" s="91"/>
      <c r="LFV124" s="119"/>
      <c r="LFW124" s="91"/>
      <c r="LFX124" s="119"/>
      <c r="LFY124" s="91"/>
      <c r="LFZ124" s="119"/>
      <c r="LGA124" s="91"/>
      <c r="LGB124" s="119"/>
      <c r="LGC124" s="91"/>
      <c r="LGD124" s="119"/>
      <c r="LGE124" s="91"/>
      <c r="LGF124" s="119"/>
      <c r="LGG124" s="91"/>
      <c r="LGH124" s="119"/>
      <c r="LGI124" s="91"/>
      <c r="LGJ124" s="119"/>
      <c r="LGK124" s="91"/>
      <c r="LGL124" s="119"/>
      <c r="LGM124" s="91"/>
      <c r="LGN124" s="119"/>
      <c r="LGO124" s="91"/>
      <c r="LGP124" s="119"/>
      <c r="LGQ124" s="91"/>
      <c r="LGR124" s="119"/>
      <c r="LGS124" s="91"/>
      <c r="LGT124" s="119"/>
      <c r="LGU124" s="91"/>
      <c r="LGV124" s="119"/>
      <c r="LGW124" s="91"/>
      <c r="LGX124" s="119"/>
      <c r="LGY124" s="91"/>
      <c r="LGZ124" s="119"/>
      <c r="LHA124" s="91"/>
      <c r="LHB124" s="119"/>
      <c r="LHC124" s="91"/>
      <c r="LHD124" s="119"/>
      <c r="LHE124" s="91"/>
      <c r="LHF124" s="119"/>
      <c r="LHG124" s="91"/>
      <c r="LHH124" s="119"/>
      <c r="LHI124" s="91"/>
      <c r="LHJ124" s="119"/>
      <c r="LHK124" s="91"/>
      <c r="LHL124" s="119"/>
      <c r="LHM124" s="91"/>
      <c r="LHN124" s="119"/>
      <c r="LHO124" s="91"/>
      <c r="LHP124" s="119"/>
      <c r="LHQ124" s="91"/>
      <c r="LHR124" s="119"/>
      <c r="LHS124" s="91"/>
      <c r="LHT124" s="119"/>
      <c r="LHU124" s="91"/>
      <c r="LHV124" s="119"/>
      <c r="LHW124" s="91"/>
      <c r="LHX124" s="119"/>
      <c r="LHY124" s="91"/>
      <c r="LHZ124" s="119"/>
      <c r="LIA124" s="91"/>
      <c r="LIB124" s="119"/>
      <c r="LIC124" s="91"/>
      <c r="LID124" s="119"/>
      <c r="LIE124" s="91"/>
      <c r="LIF124" s="119"/>
      <c r="LIG124" s="91"/>
      <c r="LIH124" s="119"/>
      <c r="LII124" s="91"/>
      <c r="LIJ124" s="119"/>
      <c r="LIK124" s="91"/>
      <c r="LIL124" s="119"/>
      <c r="LIM124" s="91"/>
      <c r="LIN124" s="119"/>
      <c r="LIO124" s="91"/>
      <c r="LIP124" s="119"/>
      <c r="LIQ124" s="91"/>
      <c r="LIR124" s="119"/>
      <c r="LIS124" s="91"/>
      <c r="LIT124" s="119"/>
      <c r="LIU124" s="91"/>
      <c r="LIV124" s="119"/>
      <c r="LIW124" s="91"/>
      <c r="LIX124" s="119"/>
      <c r="LIY124" s="91"/>
      <c r="LIZ124" s="119"/>
      <c r="LJA124" s="91"/>
      <c r="LJB124" s="119"/>
      <c r="LJC124" s="91"/>
      <c r="LJD124" s="119"/>
      <c r="LJE124" s="91"/>
      <c r="LJF124" s="119"/>
      <c r="LJG124" s="91"/>
      <c r="LJH124" s="119"/>
      <c r="LJI124" s="91"/>
      <c r="LJJ124" s="119"/>
      <c r="LJK124" s="91"/>
      <c r="LJL124" s="119"/>
      <c r="LJM124" s="91"/>
      <c r="LJN124" s="119"/>
      <c r="LJO124" s="91"/>
      <c r="LJP124" s="119"/>
      <c r="LJQ124" s="91"/>
      <c r="LJR124" s="119"/>
      <c r="LJS124" s="91"/>
      <c r="LJT124" s="119"/>
      <c r="LJU124" s="91"/>
      <c r="LJV124" s="119"/>
      <c r="LJW124" s="91"/>
      <c r="LJX124" s="119"/>
      <c r="LJY124" s="91"/>
      <c r="LJZ124" s="119"/>
      <c r="LKA124" s="91"/>
      <c r="LKB124" s="119"/>
      <c r="LKC124" s="91"/>
      <c r="LKD124" s="119"/>
      <c r="LKE124" s="91"/>
      <c r="LKF124" s="119"/>
      <c r="LKG124" s="91"/>
      <c r="LKH124" s="119"/>
      <c r="LKI124" s="91"/>
      <c r="LKJ124" s="119"/>
      <c r="LKK124" s="91"/>
      <c r="LKL124" s="119"/>
      <c r="LKM124" s="91"/>
      <c r="LKN124" s="119"/>
      <c r="LKO124" s="91"/>
      <c r="LKP124" s="119"/>
      <c r="LKQ124" s="91"/>
      <c r="LKR124" s="119"/>
      <c r="LKS124" s="91"/>
      <c r="LKT124" s="119"/>
      <c r="LKU124" s="91"/>
      <c r="LKV124" s="119"/>
      <c r="LKW124" s="91"/>
      <c r="LKX124" s="119"/>
      <c r="LKY124" s="91"/>
      <c r="LKZ124" s="119"/>
      <c r="LLA124" s="91"/>
      <c r="LLB124" s="119"/>
      <c r="LLC124" s="91"/>
      <c r="LLD124" s="119"/>
      <c r="LLE124" s="91"/>
      <c r="LLF124" s="119"/>
      <c r="LLG124" s="91"/>
      <c r="LLH124" s="119"/>
      <c r="LLI124" s="91"/>
      <c r="LLJ124" s="119"/>
      <c r="LLK124" s="91"/>
      <c r="LLL124" s="119"/>
      <c r="LLM124" s="91"/>
      <c r="LLN124" s="119"/>
      <c r="LLO124" s="91"/>
      <c r="LLP124" s="119"/>
      <c r="LLQ124" s="91"/>
      <c r="LLR124" s="119"/>
      <c r="LLS124" s="91"/>
      <c r="LLT124" s="119"/>
      <c r="LLU124" s="91"/>
      <c r="LLV124" s="119"/>
      <c r="LLW124" s="91"/>
      <c r="LLX124" s="119"/>
      <c r="LLY124" s="91"/>
      <c r="LLZ124" s="119"/>
      <c r="LMA124" s="91"/>
      <c r="LMB124" s="119"/>
      <c r="LMC124" s="91"/>
      <c r="LMD124" s="119"/>
      <c r="LME124" s="91"/>
      <c r="LMF124" s="119"/>
      <c r="LMG124" s="91"/>
      <c r="LMH124" s="119"/>
      <c r="LMI124" s="91"/>
      <c r="LMJ124" s="119"/>
      <c r="LMK124" s="91"/>
      <c r="LML124" s="119"/>
      <c r="LMM124" s="91"/>
      <c r="LMN124" s="119"/>
      <c r="LMO124" s="91"/>
      <c r="LMP124" s="119"/>
      <c r="LMQ124" s="91"/>
      <c r="LMR124" s="119"/>
      <c r="LMS124" s="91"/>
      <c r="LMT124" s="119"/>
      <c r="LMU124" s="91"/>
      <c r="LMV124" s="119"/>
      <c r="LMW124" s="91"/>
      <c r="LMX124" s="119"/>
      <c r="LMY124" s="91"/>
      <c r="LMZ124" s="119"/>
      <c r="LNA124" s="91"/>
      <c r="LNB124" s="119"/>
      <c r="LNC124" s="91"/>
      <c r="LND124" s="119"/>
      <c r="LNE124" s="91"/>
      <c r="LNF124" s="119"/>
      <c r="LNG124" s="91"/>
      <c r="LNH124" s="119"/>
      <c r="LNI124" s="91"/>
      <c r="LNJ124" s="119"/>
      <c r="LNK124" s="91"/>
      <c r="LNL124" s="119"/>
      <c r="LNM124" s="91"/>
      <c r="LNN124" s="119"/>
      <c r="LNO124" s="91"/>
      <c r="LNP124" s="119"/>
      <c r="LNQ124" s="91"/>
      <c r="LNR124" s="119"/>
      <c r="LNS124" s="91"/>
      <c r="LNT124" s="119"/>
      <c r="LNU124" s="91"/>
      <c r="LNV124" s="119"/>
      <c r="LNW124" s="91"/>
      <c r="LNX124" s="119"/>
      <c r="LNY124" s="91"/>
      <c r="LNZ124" s="119"/>
      <c r="LOA124" s="91"/>
      <c r="LOB124" s="119"/>
      <c r="LOC124" s="91"/>
      <c r="LOD124" s="119"/>
      <c r="LOE124" s="91"/>
      <c r="LOF124" s="119"/>
      <c r="LOG124" s="91"/>
      <c r="LOH124" s="119"/>
      <c r="LOI124" s="91"/>
      <c r="LOJ124" s="119"/>
      <c r="LOK124" s="91"/>
      <c r="LOL124" s="119"/>
      <c r="LOM124" s="91"/>
      <c r="LON124" s="119"/>
      <c r="LOO124" s="91"/>
      <c r="LOP124" s="119"/>
      <c r="LOQ124" s="91"/>
      <c r="LOR124" s="119"/>
      <c r="LOS124" s="91"/>
      <c r="LOT124" s="119"/>
      <c r="LOU124" s="91"/>
      <c r="LOV124" s="119"/>
      <c r="LOW124" s="91"/>
      <c r="LOX124" s="119"/>
      <c r="LOY124" s="91"/>
      <c r="LOZ124" s="119"/>
      <c r="LPA124" s="91"/>
      <c r="LPB124" s="119"/>
      <c r="LPC124" s="91"/>
      <c r="LPD124" s="119"/>
      <c r="LPE124" s="91"/>
      <c r="LPF124" s="119"/>
      <c r="LPG124" s="91"/>
      <c r="LPH124" s="119"/>
      <c r="LPI124" s="91"/>
      <c r="LPJ124" s="119"/>
      <c r="LPK124" s="91"/>
      <c r="LPL124" s="119"/>
      <c r="LPM124" s="91"/>
      <c r="LPN124" s="119"/>
      <c r="LPO124" s="91"/>
      <c r="LPP124" s="119"/>
      <c r="LPQ124" s="91"/>
      <c r="LPR124" s="119"/>
      <c r="LPS124" s="91"/>
      <c r="LPT124" s="119"/>
      <c r="LPU124" s="91"/>
      <c r="LPV124" s="119"/>
      <c r="LPW124" s="91"/>
      <c r="LPX124" s="119"/>
      <c r="LPY124" s="91"/>
      <c r="LPZ124" s="119"/>
      <c r="LQA124" s="91"/>
      <c r="LQB124" s="119"/>
      <c r="LQC124" s="91"/>
      <c r="LQD124" s="119"/>
      <c r="LQE124" s="91"/>
      <c r="LQF124" s="119"/>
      <c r="LQG124" s="91"/>
      <c r="LQH124" s="119"/>
      <c r="LQI124" s="91"/>
      <c r="LQJ124" s="119"/>
      <c r="LQK124" s="91"/>
      <c r="LQL124" s="119"/>
      <c r="LQM124" s="91"/>
      <c r="LQN124" s="119"/>
      <c r="LQO124" s="91"/>
      <c r="LQP124" s="119"/>
      <c r="LQQ124" s="91"/>
      <c r="LQR124" s="119"/>
      <c r="LQS124" s="91"/>
      <c r="LQT124" s="119"/>
      <c r="LQU124" s="91"/>
      <c r="LQV124" s="119"/>
      <c r="LQW124" s="91"/>
      <c r="LQX124" s="119"/>
      <c r="LQY124" s="91"/>
      <c r="LQZ124" s="119"/>
      <c r="LRA124" s="91"/>
      <c r="LRB124" s="119"/>
      <c r="LRC124" s="91"/>
      <c r="LRD124" s="119"/>
      <c r="LRE124" s="91"/>
      <c r="LRF124" s="119"/>
      <c r="LRG124" s="91"/>
      <c r="LRH124" s="119"/>
      <c r="LRI124" s="91"/>
      <c r="LRJ124" s="119"/>
      <c r="LRK124" s="91"/>
      <c r="LRL124" s="119"/>
      <c r="LRM124" s="91"/>
      <c r="LRN124" s="119"/>
      <c r="LRO124" s="91"/>
      <c r="LRP124" s="119"/>
      <c r="LRQ124" s="91"/>
      <c r="LRR124" s="119"/>
      <c r="LRS124" s="91"/>
      <c r="LRT124" s="119"/>
      <c r="LRU124" s="91"/>
      <c r="LRV124" s="119"/>
      <c r="LRW124" s="91"/>
      <c r="LRX124" s="119"/>
      <c r="LRY124" s="91"/>
      <c r="LRZ124" s="119"/>
      <c r="LSA124" s="91"/>
      <c r="LSB124" s="119"/>
      <c r="LSC124" s="91"/>
      <c r="LSD124" s="119"/>
      <c r="LSE124" s="91"/>
      <c r="LSF124" s="119"/>
      <c r="LSG124" s="91"/>
      <c r="LSH124" s="119"/>
      <c r="LSI124" s="91"/>
      <c r="LSJ124" s="119"/>
      <c r="LSK124" s="91"/>
      <c r="LSL124" s="119"/>
      <c r="LSM124" s="91"/>
      <c r="LSN124" s="119"/>
      <c r="LSO124" s="91"/>
      <c r="LSP124" s="119"/>
      <c r="LSQ124" s="91"/>
      <c r="LSR124" s="119"/>
      <c r="LSS124" s="91"/>
      <c r="LST124" s="119"/>
      <c r="LSU124" s="91"/>
      <c r="LSV124" s="119"/>
      <c r="LSW124" s="91"/>
      <c r="LSX124" s="119"/>
      <c r="LSY124" s="91"/>
      <c r="LSZ124" s="119"/>
      <c r="LTA124" s="91"/>
      <c r="LTB124" s="119"/>
      <c r="LTC124" s="91"/>
      <c r="LTD124" s="119"/>
      <c r="LTE124" s="91"/>
      <c r="LTF124" s="119"/>
      <c r="LTG124" s="91"/>
      <c r="LTH124" s="119"/>
      <c r="LTI124" s="91"/>
      <c r="LTJ124" s="119"/>
      <c r="LTK124" s="91"/>
      <c r="LTL124" s="119"/>
      <c r="LTM124" s="91"/>
      <c r="LTN124" s="119"/>
      <c r="LTO124" s="91"/>
      <c r="LTP124" s="119"/>
      <c r="LTQ124" s="91"/>
      <c r="LTR124" s="119"/>
      <c r="LTS124" s="91"/>
      <c r="LTT124" s="119"/>
      <c r="LTU124" s="91"/>
      <c r="LTV124" s="119"/>
      <c r="LTW124" s="91"/>
      <c r="LTX124" s="119"/>
      <c r="LTY124" s="91"/>
      <c r="LTZ124" s="119"/>
      <c r="LUA124" s="91"/>
      <c r="LUB124" s="119"/>
      <c r="LUC124" s="91"/>
      <c r="LUD124" s="119"/>
      <c r="LUE124" s="91"/>
      <c r="LUF124" s="119"/>
      <c r="LUG124" s="91"/>
      <c r="LUH124" s="119"/>
      <c r="LUI124" s="91"/>
      <c r="LUJ124" s="119"/>
      <c r="LUK124" s="91"/>
      <c r="LUL124" s="119"/>
      <c r="LUM124" s="91"/>
      <c r="LUN124" s="119"/>
      <c r="LUO124" s="91"/>
      <c r="LUP124" s="119"/>
      <c r="LUQ124" s="91"/>
      <c r="LUR124" s="119"/>
      <c r="LUS124" s="91"/>
      <c r="LUT124" s="119"/>
      <c r="LUU124" s="91"/>
      <c r="LUV124" s="119"/>
      <c r="LUW124" s="91"/>
      <c r="LUX124" s="119"/>
      <c r="LUY124" s="91"/>
      <c r="LUZ124" s="119"/>
      <c r="LVA124" s="91"/>
      <c r="LVB124" s="119"/>
      <c r="LVC124" s="91"/>
      <c r="LVD124" s="119"/>
      <c r="LVE124" s="91"/>
      <c r="LVF124" s="119"/>
      <c r="LVG124" s="91"/>
      <c r="LVH124" s="119"/>
      <c r="LVI124" s="91"/>
      <c r="LVJ124" s="119"/>
      <c r="LVK124" s="91"/>
      <c r="LVL124" s="119"/>
      <c r="LVM124" s="91"/>
      <c r="LVN124" s="119"/>
      <c r="LVO124" s="91"/>
      <c r="LVP124" s="119"/>
      <c r="LVQ124" s="91"/>
      <c r="LVR124" s="119"/>
      <c r="LVS124" s="91"/>
      <c r="LVT124" s="119"/>
      <c r="LVU124" s="91"/>
      <c r="LVV124" s="119"/>
      <c r="LVW124" s="91"/>
      <c r="LVX124" s="119"/>
      <c r="LVY124" s="91"/>
      <c r="LVZ124" s="119"/>
      <c r="LWA124" s="91"/>
      <c r="LWB124" s="119"/>
      <c r="LWC124" s="91"/>
      <c r="LWD124" s="119"/>
      <c r="LWE124" s="91"/>
      <c r="LWF124" s="119"/>
      <c r="LWG124" s="91"/>
      <c r="LWH124" s="119"/>
      <c r="LWI124" s="91"/>
      <c r="LWJ124" s="119"/>
      <c r="LWK124" s="91"/>
      <c r="LWL124" s="119"/>
      <c r="LWM124" s="91"/>
      <c r="LWN124" s="119"/>
      <c r="LWO124" s="91"/>
      <c r="LWP124" s="119"/>
      <c r="LWQ124" s="91"/>
      <c r="LWR124" s="119"/>
      <c r="LWS124" s="91"/>
      <c r="LWT124" s="119"/>
      <c r="LWU124" s="91"/>
      <c r="LWV124" s="119"/>
      <c r="LWW124" s="91"/>
      <c r="LWX124" s="119"/>
      <c r="LWY124" s="91"/>
      <c r="LWZ124" s="119"/>
      <c r="LXA124" s="91"/>
      <c r="LXB124" s="119"/>
      <c r="LXC124" s="91"/>
      <c r="LXD124" s="119"/>
      <c r="LXE124" s="91"/>
      <c r="LXF124" s="119"/>
      <c r="LXG124" s="91"/>
      <c r="LXH124" s="119"/>
      <c r="LXI124" s="91"/>
      <c r="LXJ124" s="119"/>
      <c r="LXK124" s="91"/>
      <c r="LXL124" s="119"/>
      <c r="LXM124" s="91"/>
      <c r="LXN124" s="119"/>
      <c r="LXO124" s="91"/>
      <c r="LXP124" s="119"/>
      <c r="LXQ124" s="91"/>
      <c r="LXR124" s="119"/>
      <c r="LXS124" s="91"/>
      <c r="LXT124" s="119"/>
      <c r="LXU124" s="91"/>
      <c r="LXV124" s="119"/>
      <c r="LXW124" s="91"/>
      <c r="LXX124" s="119"/>
      <c r="LXY124" s="91"/>
      <c r="LXZ124" s="119"/>
      <c r="LYA124" s="91"/>
      <c r="LYB124" s="119"/>
      <c r="LYC124" s="91"/>
      <c r="LYD124" s="119"/>
      <c r="LYE124" s="91"/>
      <c r="LYF124" s="119"/>
      <c r="LYG124" s="91"/>
      <c r="LYH124" s="119"/>
      <c r="LYI124" s="91"/>
      <c r="LYJ124" s="119"/>
      <c r="LYK124" s="91"/>
      <c r="LYL124" s="119"/>
      <c r="LYM124" s="91"/>
      <c r="LYN124" s="119"/>
      <c r="LYO124" s="91"/>
      <c r="LYP124" s="119"/>
      <c r="LYQ124" s="91"/>
      <c r="LYR124" s="119"/>
      <c r="LYS124" s="91"/>
      <c r="LYT124" s="119"/>
      <c r="LYU124" s="91"/>
      <c r="LYV124" s="119"/>
      <c r="LYW124" s="91"/>
      <c r="LYX124" s="119"/>
      <c r="LYY124" s="91"/>
      <c r="LYZ124" s="119"/>
      <c r="LZA124" s="91"/>
      <c r="LZB124" s="119"/>
      <c r="LZC124" s="91"/>
      <c r="LZD124" s="119"/>
      <c r="LZE124" s="91"/>
      <c r="LZF124" s="119"/>
      <c r="LZG124" s="91"/>
      <c r="LZH124" s="119"/>
      <c r="LZI124" s="91"/>
      <c r="LZJ124" s="119"/>
      <c r="LZK124" s="91"/>
      <c r="LZL124" s="119"/>
      <c r="LZM124" s="91"/>
      <c r="LZN124" s="119"/>
      <c r="LZO124" s="91"/>
      <c r="LZP124" s="119"/>
      <c r="LZQ124" s="91"/>
      <c r="LZR124" s="119"/>
      <c r="LZS124" s="91"/>
      <c r="LZT124" s="119"/>
      <c r="LZU124" s="91"/>
      <c r="LZV124" s="119"/>
      <c r="LZW124" s="91"/>
      <c r="LZX124" s="119"/>
      <c r="LZY124" s="91"/>
      <c r="LZZ124" s="119"/>
      <c r="MAA124" s="91"/>
      <c r="MAB124" s="119"/>
      <c r="MAC124" s="91"/>
      <c r="MAD124" s="119"/>
      <c r="MAE124" s="91"/>
      <c r="MAF124" s="119"/>
      <c r="MAG124" s="91"/>
      <c r="MAH124" s="119"/>
      <c r="MAI124" s="91"/>
      <c r="MAJ124" s="119"/>
      <c r="MAK124" s="91"/>
      <c r="MAL124" s="119"/>
      <c r="MAM124" s="91"/>
      <c r="MAN124" s="119"/>
      <c r="MAO124" s="91"/>
      <c r="MAP124" s="119"/>
      <c r="MAQ124" s="91"/>
      <c r="MAR124" s="119"/>
      <c r="MAS124" s="91"/>
      <c r="MAT124" s="119"/>
      <c r="MAU124" s="91"/>
      <c r="MAV124" s="119"/>
      <c r="MAW124" s="91"/>
      <c r="MAX124" s="119"/>
      <c r="MAY124" s="91"/>
      <c r="MAZ124" s="119"/>
      <c r="MBA124" s="91"/>
      <c r="MBB124" s="119"/>
      <c r="MBC124" s="91"/>
      <c r="MBD124" s="119"/>
      <c r="MBE124" s="91"/>
      <c r="MBF124" s="119"/>
      <c r="MBG124" s="91"/>
      <c r="MBH124" s="119"/>
      <c r="MBI124" s="91"/>
      <c r="MBJ124" s="119"/>
      <c r="MBK124" s="91"/>
      <c r="MBL124" s="119"/>
      <c r="MBM124" s="91"/>
      <c r="MBN124" s="119"/>
      <c r="MBO124" s="91"/>
      <c r="MBP124" s="119"/>
      <c r="MBQ124" s="91"/>
      <c r="MBR124" s="119"/>
      <c r="MBS124" s="91"/>
      <c r="MBT124" s="119"/>
      <c r="MBU124" s="91"/>
      <c r="MBV124" s="119"/>
      <c r="MBW124" s="91"/>
      <c r="MBX124" s="119"/>
      <c r="MBY124" s="91"/>
      <c r="MBZ124" s="119"/>
      <c r="MCA124" s="91"/>
      <c r="MCB124" s="119"/>
      <c r="MCC124" s="91"/>
      <c r="MCD124" s="119"/>
      <c r="MCE124" s="91"/>
      <c r="MCF124" s="119"/>
      <c r="MCG124" s="91"/>
      <c r="MCH124" s="119"/>
      <c r="MCI124" s="91"/>
      <c r="MCJ124" s="119"/>
      <c r="MCK124" s="91"/>
      <c r="MCL124" s="119"/>
      <c r="MCM124" s="91"/>
      <c r="MCN124" s="119"/>
      <c r="MCO124" s="91"/>
      <c r="MCP124" s="119"/>
      <c r="MCQ124" s="91"/>
      <c r="MCR124" s="119"/>
      <c r="MCS124" s="91"/>
      <c r="MCT124" s="119"/>
      <c r="MCU124" s="91"/>
      <c r="MCV124" s="119"/>
      <c r="MCW124" s="91"/>
      <c r="MCX124" s="119"/>
      <c r="MCY124" s="91"/>
      <c r="MCZ124" s="119"/>
      <c r="MDA124" s="91"/>
      <c r="MDB124" s="119"/>
      <c r="MDC124" s="91"/>
      <c r="MDD124" s="119"/>
      <c r="MDE124" s="91"/>
      <c r="MDF124" s="119"/>
      <c r="MDG124" s="91"/>
      <c r="MDH124" s="119"/>
      <c r="MDI124" s="91"/>
      <c r="MDJ124" s="119"/>
      <c r="MDK124" s="91"/>
      <c r="MDL124" s="119"/>
      <c r="MDM124" s="91"/>
      <c r="MDN124" s="119"/>
      <c r="MDO124" s="91"/>
      <c r="MDP124" s="119"/>
      <c r="MDQ124" s="91"/>
      <c r="MDR124" s="119"/>
      <c r="MDS124" s="91"/>
      <c r="MDT124" s="119"/>
      <c r="MDU124" s="91"/>
      <c r="MDV124" s="119"/>
      <c r="MDW124" s="91"/>
      <c r="MDX124" s="119"/>
      <c r="MDY124" s="91"/>
      <c r="MDZ124" s="119"/>
      <c r="MEA124" s="91"/>
      <c r="MEB124" s="119"/>
      <c r="MEC124" s="91"/>
      <c r="MED124" s="119"/>
      <c r="MEE124" s="91"/>
      <c r="MEF124" s="119"/>
      <c r="MEG124" s="91"/>
      <c r="MEH124" s="119"/>
      <c r="MEI124" s="91"/>
      <c r="MEJ124" s="119"/>
      <c r="MEK124" s="91"/>
      <c r="MEL124" s="119"/>
      <c r="MEM124" s="91"/>
      <c r="MEN124" s="119"/>
      <c r="MEO124" s="91"/>
      <c r="MEP124" s="119"/>
      <c r="MEQ124" s="91"/>
      <c r="MER124" s="119"/>
      <c r="MES124" s="91"/>
      <c r="MET124" s="119"/>
      <c r="MEU124" s="91"/>
      <c r="MEV124" s="119"/>
      <c r="MEW124" s="91"/>
      <c r="MEX124" s="119"/>
      <c r="MEY124" s="91"/>
      <c r="MEZ124" s="119"/>
      <c r="MFA124" s="91"/>
      <c r="MFB124" s="119"/>
      <c r="MFC124" s="91"/>
      <c r="MFD124" s="119"/>
      <c r="MFE124" s="91"/>
      <c r="MFF124" s="119"/>
      <c r="MFG124" s="91"/>
      <c r="MFH124" s="119"/>
      <c r="MFI124" s="91"/>
      <c r="MFJ124" s="119"/>
      <c r="MFK124" s="91"/>
      <c r="MFL124" s="119"/>
      <c r="MFM124" s="91"/>
      <c r="MFN124" s="119"/>
      <c r="MFO124" s="91"/>
      <c r="MFP124" s="119"/>
      <c r="MFQ124" s="91"/>
      <c r="MFR124" s="119"/>
      <c r="MFS124" s="91"/>
      <c r="MFT124" s="119"/>
      <c r="MFU124" s="91"/>
      <c r="MFV124" s="119"/>
      <c r="MFW124" s="91"/>
      <c r="MFX124" s="119"/>
      <c r="MFY124" s="91"/>
      <c r="MFZ124" s="119"/>
      <c r="MGA124" s="91"/>
      <c r="MGB124" s="119"/>
      <c r="MGC124" s="91"/>
      <c r="MGD124" s="119"/>
      <c r="MGE124" s="91"/>
      <c r="MGF124" s="119"/>
      <c r="MGG124" s="91"/>
      <c r="MGH124" s="119"/>
      <c r="MGI124" s="91"/>
      <c r="MGJ124" s="119"/>
      <c r="MGK124" s="91"/>
      <c r="MGL124" s="119"/>
      <c r="MGM124" s="91"/>
      <c r="MGN124" s="119"/>
      <c r="MGO124" s="91"/>
      <c r="MGP124" s="119"/>
      <c r="MGQ124" s="91"/>
      <c r="MGR124" s="119"/>
      <c r="MGS124" s="91"/>
      <c r="MGT124" s="119"/>
      <c r="MGU124" s="91"/>
      <c r="MGV124" s="119"/>
      <c r="MGW124" s="91"/>
      <c r="MGX124" s="119"/>
      <c r="MGY124" s="91"/>
      <c r="MGZ124" s="119"/>
      <c r="MHA124" s="91"/>
      <c r="MHB124" s="119"/>
      <c r="MHC124" s="91"/>
      <c r="MHD124" s="119"/>
      <c r="MHE124" s="91"/>
      <c r="MHF124" s="119"/>
      <c r="MHG124" s="91"/>
      <c r="MHH124" s="119"/>
      <c r="MHI124" s="91"/>
      <c r="MHJ124" s="119"/>
      <c r="MHK124" s="91"/>
      <c r="MHL124" s="119"/>
      <c r="MHM124" s="91"/>
      <c r="MHN124" s="119"/>
      <c r="MHO124" s="91"/>
      <c r="MHP124" s="119"/>
      <c r="MHQ124" s="91"/>
      <c r="MHR124" s="119"/>
      <c r="MHS124" s="91"/>
      <c r="MHT124" s="119"/>
      <c r="MHU124" s="91"/>
      <c r="MHV124" s="119"/>
      <c r="MHW124" s="91"/>
      <c r="MHX124" s="119"/>
      <c r="MHY124" s="91"/>
      <c r="MHZ124" s="119"/>
      <c r="MIA124" s="91"/>
      <c r="MIB124" s="119"/>
      <c r="MIC124" s="91"/>
      <c r="MID124" s="119"/>
      <c r="MIE124" s="91"/>
      <c r="MIF124" s="119"/>
      <c r="MIG124" s="91"/>
      <c r="MIH124" s="119"/>
      <c r="MII124" s="91"/>
      <c r="MIJ124" s="119"/>
      <c r="MIK124" s="91"/>
      <c r="MIL124" s="119"/>
      <c r="MIM124" s="91"/>
      <c r="MIN124" s="119"/>
      <c r="MIO124" s="91"/>
      <c r="MIP124" s="119"/>
      <c r="MIQ124" s="91"/>
      <c r="MIR124" s="119"/>
      <c r="MIS124" s="91"/>
      <c r="MIT124" s="119"/>
      <c r="MIU124" s="91"/>
      <c r="MIV124" s="119"/>
      <c r="MIW124" s="91"/>
      <c r="MIX124" s="119"/>
      <c r="MIY124" s="91"/>
      <c r="MIZ124" s="119"/>
      <c r="MJA124" s="91"/>
      <c r="MJB124" s="119"/>
      <c r="MJC124" s="91"/>
      <c r="MJD124" s="119"/>
      <c r="MJE124" s="91"/>
      <c r="MJF124" s="119"/>
      <c r="MJG124" s="91"/>
      <c r="MJH124" s="119"/>
      <c r="MJI124" s="91"/>
      <c r="MJJ124" s="119"/>
      <c r="MJK124" s="91"/>
      <c r="MJL124" s="119"/>
      <c r="MJM124" s="91"/>
      <c r="MJN124" s="119"/>
      <c r="MJO124" s="91"/>
      <c r="MJP124" s="119"/>
      <c r="MJQ124" s="91"/>
      <c r="MJR124" s="119"/>
      <c r="MJS124" s="91"/>
      <c r="MJT124" s="119"/>
      <c r="MJU124" s="91"/>
      <c r="MJV124" s="119"/>
      <c r="MJW124" s="91"/>
      <c r="MJX124" s="119"/>
      <c r="MJY124" s="91"/>
      <c r="MJZ124" s="119"/>
      <c r="MKA124" s="91"/>
      <c r="MKB124" s="119"/>
      <c r="MKC124" s="91"/>
      <c r="MKD124" s="119"/>
      <c r="MKE124" s="91"/>
      <c r="MKF124" s="119"/>
      <c r="MKG124" s="91"/>
      <c r="MKH124" s="119"/>
      <c r="MKI124" s="91"/>
      <c r="MKJ124" s="119"/>
      <c r="MKK124" s="91"/>
      <c r="MKL124" s="119"/>
      <c r="MKM124" s="91"/>
      <c r="MKN124" s="119"/>
      <c r="MKO124" s="91"/>
      <c r="MKP124" s="119"/>
      <c r="MKQ124" s="91"/>
      <c r="MKR124" s="119"/>
      <c r="MKS124" s="91"/>
      <c r="MKT124" s="119"/>
      <c r="MKU124" s="91"/>
      <c r="MKV124" s="119"/>
      <c r="MKW124" s="91"/>
      <c r="MKX124" s="119"/>
      <c r="MKY124" s="91"/>
      <c r="MKZ124" s="119"/>
      <c r="MLA124" s="91"/>
      <c r="MLB124" s="119"/>
      <c r="MLC124" s="91"/>
      <c r="MLD124" s="119"/>
      <c r="MLE124" s="91"/>
      <c r="MLF124" s="119"/>
      <c r="MLG124" s="91"/>
      <c r="MLH124" s="119"/>
      <c r="MLI124" s="91"/>
      <c r="MLJ124" s="119"/>
      <c r="MLK124" s="91"/>
      <c r="MLL124" s="119"/>
      <c r="MLM124" s="91"/>
      <c r="MLN124" s="119"/>
      <c r="MLO124" s="91"/>
      <c r="MLP124" s="119"/>
      <c r="MLQ124" s="91"/>
      <c r="MLR124" s="119"/>
      <c r="MLS124" s="91"/>
      <c r="MLT124" s="119"/>
      <c r="MLU124" s="91"/>
      <c r="MLV124" s="119"/>
      <c r="MLW124" s="91"/>
      <c r="MLX124" s="119"/>
      <c r="MLY124" s="91"/>
      <c r="MLZ124" s="119"/>
      <c r="MMA124" s="91"/>
      <c r="MMB124" s="119"/>
      <c r="MMC124" s="91"/>
      <c r="MMD124" s="119"/>
      <c r="MME124" s="91"/>
      <c r="MMF124" s="119"/>
      <c r="MMG124" s="91"/>
      <c r="MMH124" s="119"/>
      <c r="MMI124" s="91"/>
      <c r="MMJ124" s="119"/>
      <c r="MMK124" s="91"/>
      <c r="MML124" s="119"/>
      <c r="MMM124" s="91"/>
      <c r="MMN124" s="119"/>
      <c r="MMO124" s="91"/>
      <c r="MMP124" s="119"/>
      <c r="MMQ124" s="91"/>
      <c r="MMR124" s="119"/>
      <c r="MMS124" s="91"/>
      <c r="MMT124" s="119"/>
      <c r="MMU124" s="91"/>
      <c r="MMV124" s="119"/>
      <c r="MMW124" s="91"/>
      <c r="MMX124" s="119"/>
      <c r="MMY124" s="91"/>
      <c r="MMZ124" s="119"/>
      <c r="MNA124" s="91"/>
      <c r="MNB124" s="119"/>
      <c r="MNC124" s="91"/>
      <c r="MND124" s="119"/>
      <c r="MNE124" s="91"/>
      <c r="MNF124" s="119"/>
      <c r="MNG124" s="91"/>
      <c r="MNH124" s="119"/>
      <c r="MNI124" s="91"/>
      <c r="MNJ124" s="119"/>
      <c r="MNK124" s="91"/>
      <c r="MNL124" s="119"/>
      <c r="MNM124" s="91"/>
      <c r="MNN124" s="119"/>
      <c r="MNO124" s="91"/>
      <c r="MNP124" s="119"/>
      <c r="MNQ124" s="91"/>
      <c r="MNR124" s="119"/>
      <c r="MNS124" s="91"/>
      <c r="MNT124" s="119"/>
      <c r="MNU124" s="91"/>
      <c r="MNV124" s="119"/>
      <c r="MNW124" s="91"/>
      <c r="MNX124" s="119"/>
      <c r="MNY124" s="91"/>
      <c r="MNZ124" s="119"/>
      <c r="MOA124" s="91"/>
      <c r="MOB124" s="119"/>
      <c r="MOC124" s="91"/>
      <c r="MOD124" s="119"/>
      <c r="MOE124" s="91"/>
      <c r="MOF124" s="119"/>
      <c r="MOG124" s="91"/>
      <c r="MOH124" s="119"/>
      <c r="MOI124" s="91"/>
      <c r="MOJ124" s="119"/>
      <c r="MOK124" s="91"/>
      <c r="MOL124" s="119"/>
      <c r="MOM124" s="91"/>
      <c r="MON124" s="119"/>
      <c r="MOO124" s="91"/>
      <c r="MOP124" s="119"/>
      <c r="MOQ124" s="91"/>
      <c r="MOR124" s="119"/>
      <c r="MOS124" s="91"/>
      <c r="MOT124" s="119"/>
      <c r="MOU124" s="91"/>
      <c r="MOV124" s="119"/>
      <c r="MOW124" s="91"/>
      <c r="MOX124" s="119"/>
      <c r="MOY124" s="91"/>
      <c r="MOZ124" s="119"/>
      <c r="MPA124" s="91"/>
      <c r="MPB124" s="119"/>
      <c r="MPC124" s="91"/>
      <c r="MPD124" s="119"/>
      <c r="MPE124" s="91"/>
      <c r="MPF124" s="119"/>
      <c r="MPG124" s="91"/>
      <c r="MPH124" s="119"/>
      <c r="MPI124" s="91"/>
      <c r="MPJ124" s="119"/>
      <c r="MPK124" s="91"/>
      <c r="MPL124" s="119"/>
      <c r="MPM124" s="91"/>
      <c r="MPN124" s="119"/>
      <c r="MPO124" s="91"/>
      <c r="MPP124" s="119"/>
      <c r="MPQ124" s="91"/>
      <c r="MPR124" s="119"/>
      <c r="MPS124" s="91"/>
      <c r="MPT124" s="119"/>
      <c r="MPU124" s="91"/>
      <c r="MPV124" s="119"/>
      <c r="MPW124" s="91"/>
      <c r="MPX124" s="119"/>
      <c r="MPY124" s="91"/>
      <c r="MPZ124" s="119"/>
      <c r="MQA124" s="91"/>
      <c r="MQB124" s="119"/>
      <c r="MQC124" s="91"/>
      <c r="MQD124" s="119"/>
      <c r="MQE124" s="91"/>
      <c r="MQF124" s="119"/>
      <c r="MQG124" s="91"/>
      <c r="MQH124" s="119"/>
      <c r="MQI124" s="91"/>
      <c r="MQJ124" s="119"/>
      <c r="MQK124" s="91"/>
      <c r="MQL124" s="119"/>
      <c r="MQM124" s="91"/>
      <c r="MQN124" s="119"/>
      <c r="MQO124" s="91"/>
      <c r="MQP124" s="119"/>
      <c r="MQQ124" s="91"/>
      <c r="MQR124" s="119"/>
      <c r="MQS124" s="91"/>
      <c r="MQT124" s="119"/>
      <c r="MQU124" s="91"/>
      <c r="MQV124" s="119"/>
      <c r="MQW124" s="91"/>
      <c r="MQX124" s="119"/>
      <c r="MQY124" s="91"/>
      <c r="MQZ124" s="119"/>
      <c r="MRA124" s="91"/>
      <c r="MRB124" s="119"/>
      <c r="MRC124" s="91"/>
      <c r="MRD124" s="119"/>
      <c r="MRE124" s="91"/>
      <c r="MRF124" s="119"/>
      <c r="MRG124" s="91"/>
      <c r="MRH124" s="119"/>
      <c r="MRI124" s="91"/>
      <c r="MRJ124" s="119"/>
      <c r="MRK124" s="91"/>
      <c r="MRL124" s="119"/>
      <c r="MRM124" s="91"/>
      <c r="MRN124" s="119"/>
      <c r="MRO124" s="91"/>
      <c r="MRP124" s="119"/>
      <c r="MRQ124" s="91"/>
      <c r="MRR124" s="119"/>
      <c r="MRS124" s="91"/>
      <c r="MRT124" s="119"/>
      <c r="MRU124" s="91"/>
      <c r="MRV124" s="119"/>
      <c r="MRW124" s="91"/>
      <c r="MRX124" s="119"/>
      <c r="MRY124" s="91"/>
      <c r="MRZ124" s="119"/>
      <c r="MSA124" s="91"/>
      <c r="MSB124" s="119"/>
      <c r="MSC124" s="91"/>
      <c r="MSD124" s="119"/>
      <c r="MSE124" s="91"/>
      <c r="MSF124" s="119"/>
      <c r="MSG124" s="91"/>
      <c r="MSH124" s="119"/>
      <c r="MSI124" s="91"/>
      <c r="MSJ124" s="119"/>
      <c r="MSK124" s="91"/>
      <c r="MSL124" s="119"/>
      <c r="MSM124" s="91"/>
      <c r="MSN124" s="119"/>
      <c r="MSO124" s="91"/>
      <c r="MSP124" s="119"/>
      <c r="MSQ124" s="91"/>
      <c r="MSR124" s="119"/>
      <c r="MSS124" s="91"/>
      <c r="MST124" s="119"/>
      <c r="MSU124" s="91"/>
      <c r="MSV124" s="119"/>
      <c r="MSW124" s="91"/>
      <c r="MSX124" s="119"/>
      <c r="MSY124" s="91"/>
      <c r="MSZ124" s="119"/>
      <c r="MTA124" s="91"/>
      <c r="MTB124" s="119"/>
      <c r="MTC124" s="91"/>
      <c r="MTD124" s="119"/>
      <c r="MTE124" s="91"/>
      <c r="MTF124" s="119"/>
      <c r="MTG124" s="91"/>
      <c r="MTH124" s="119"/>
      <c r="MTI124" s="91"/>
      <c r="MTJ124" s="119"/>
      <c r="MTK124" s="91"/>
      <c r="MTL124" s="119"/>
      <c r="MTM124" s="91"/>
      <c r="MTN124" s="119"/>
      <c r="MTO124" s="91"/>
      <c r="MTP124" s="119"/>
      <c r="MTQ124" s="91"/>
      <c r="MTR124" s="119"/>
      <c r="MTS124" s="91"/>
      <c r="MTT124" s="119"/>
      <c r="MTU124" s="91"/>
      <c r="MTV124" s="119"/>
      <c r="MTW124" s="91"/>
      <c r="MTX124" s="119"/>
      <c r="MTY124" s="91"/>
      <c r="MTZ124" s="119"/>
      <c r="MUA124" s="91"/>
      <c r="MUB124" s="119"/>
      <c r="MUC124" s="91"/>
      <c r="MUD124" s="119"/>
      <c r="MUE124" s="91"/>
      <c r="MUF124" s="119"/>
      <c r="MUG124" s="91"/>
      <c r="MUH124" s="119"/>
      <c r="MUI124" s="91"/>
      <c r="MUJ124" s="119"/>
      <c r="MUK124" s="91"/>
      <c r="MUL124" s="119"/>
      <c r="MUM124" s="91"/>
      <c r="MUN124" s="119"/>
      <c r="MUO124" s="91"/>
      <c r="MUP124" s="119"/>
      <c r="MUQ124" s="91"/>
      <c r="MUR124" s="119"/>
      <c r="MUS124" s="91"/>
      <c r="MUT124" s="119"/>
      <c r="MUU124" s="91"/>
      <c r="MUV124" s="119"/>
      <c r="MUW124" s="91"/>
      <c r="MUX124" s="119"/>
      <c r="MUY124" s="91"/>
      <c r="MUZ124" s="119"/>
      <c r="MVA124" s="91"/>
      <c r="MVB124" s="119"/>
      <c r="MVC124" s="91"/>
      <c r="MVD124" s="119"/>
      <c r="MVE124" s="91"/>
      <c r="MVF124" s="119"/>
      <c r="MVG124" s="91"/>
      <c r="MVH124" s="119"/>
      <c r="MVI124" s="91"/>
      <c r="MVJ124" s="119"/>
      <c r="MVK124" s="91"/>
      <c r="MVL124" s="119"/>
      <c r="MVM124" s="91"/>
      <c r="MVN124" s="119"/>
      <c r="MVO124" s="91"/>
      <c r="MVP124" s="119"/>
      <c r="MVQ124" s="91"/>
      <c r="MVR124" s="119"/>
      <c r="MVS124" s="91"/>
      <c r="MVT124" s="119"/>
      <c r="MVU124" s="91"/>
      <c r="MVV124" s="119"/>
      <c r="MVW124" s="91"/>
      <c r="MVX124" s="119"/>
      <c r="MVY124" s="91"/>
      <c r="MVZ124" s="119"/>
      <c r="MWA124" s="91"/>
      <c r="MWB124" s="119"/>
      <c r="MWC124" s="91"/>
      <c r="MWD124" s="119"/>
      <c r="MWE124" s="91"/>
      <c r="MWF124" s="119"/>
      <c r="MWG124" s="91"/>
      <c r="MWH124" s="119"/>
      <c r="MWI124" s="91"/>
      <c r="MWJ124" s="119"/>
      <c r="MWK124" s="91"/>
      <c r="MWL124" s="119"/>
      <c r="MWM124" s="91"/>
      <c r="MWN124" s="119"/>
      <c r="MWO124" s="91"/>
      <c r="MWP124" s="119"/>
      <c r="MWQ124" s="91"/>
      <c r="MWR124" s="119"/>
      <c r="MWS124" s="91"/>
      <c r="MWT124" s="119"/>
      <c r="MWU124" s="91"/>
      <c r="MWV124" s="119"/>
      <c r="MWW124" s="91"/>
      <c r="MWX124" s="119"/>
      <c r="MWY124" s="91"/>
      <c r="MWZ124" s="119"/>
      <c r="MXA124" s="91"/>
      <c r="MXB124" s="119"/>
      <c r="MXC124" s="91"/>
      <c r="MXD124" s="119"/>
      <c r="MXE124" s="91"/>
      <c r="MXF124" s="119"/>
      <c r="MXG124" s="91"/>
      <c r="MXH124" s="119"/>
      <c r="MXI124" s="91"/>
      <c r="MXJ124" s="119"/>
      <c r="MXK124" s="91"/>
      <c r="MXL124" s="119"/>
      <c r="MXM124" s="91"/>
      <c r="MXN124" s="119"/>
      <c r="MXO124" s="91"/>
      <c r="MXP124" s="119"/>
      <c r="MXQ124" s="91"/>
      <c r="MXR124" s="119"/>
      <c r="MXS124" s="91"/>
      <c r="MXT124" s="119"/>
      <c r="MXU124" s="91"/>
      <c r="MXV124" s="119"/>
      <c r="MXW124" s="91"/>
      <c r="MXX124" s="119"/>
      <c r="MXY124" s="91"/>
      <c r="MXZ124" s="119"/>
      <c r="MYA124" s="91"/>
      <c r="MYB124" s="119"/>
      <c r="MYC124" s="91"/>
      <c r="MYD124" s="119"/>
      <c r="MYE124" s="91"/>
      <c r="MYF124" s="119"/>
      <c r="MYG124" s="91"/>
      <c r="MYH124" s="119"/>
      <c r="MYI124" s="91"/>
      <c r="MYJ124" s="119"/>
      <c r="MYK124" s="91"/>
      <c r="MYL124" s="119"/>
      <c r="MYM124" s="91"/>
      <c r="MYN124" s="119"/>
      <c r="MYO124" s="91"/>
      <c r="MYP124" s="119"/>
      <c r="MYQ124" s="91"/>
      <c r="MYR124" s="119"/>
      <c r="MYS124" s="91"/>
      <c r="MYT124" s="119"/>
      <c r="MYU124" s="91"/>
      <c r="MYV124" s="119"/>
      <c r="MYW124" s="91"/>
      <c r="MYX124" s="119"/>
      <c r="MYY124" s="91"/>
      <c r="MYZ124" s="119"/>
      <c r="MZA124" s="91"/>
      <c r="MZB124" s="119"/>
      <c r="MZC124" s="91"/>
      <c r="MZD124" s="119"/>
      <c r="MZE124" s="91"/>
      <c r="MZF124" s="119"/>
      <c r="MZG124" s="91"/>
      <c r="MZH124" s="119"/>
      <c r="MZI124" s="91"/>
      <c r="MZJ124" s="119"/>
      <c r="MZK124" s="91"/>
      <c r="MZL124" s="119"/>
      <c r="MZM124" s="91"/>
      <c r="MZN124" s="119"/>
      <c r="MZO124" s="91"/>
      <c r="MZP124" s="119"/>
      <c r="MZQ124" s="91"/>
      <c r="MZR124" s="119"/>
      <c r="MZS124" s="91"/>
      <c r="MZT124" s="119"/>
      <c r="MZU124" s="91"/>
      <c r="MZV124" s="119"/>
      <c r="MZW124" s="91"/>
      <c r="MZX124" s="119"/>
      <c r="MZY124" s="91"/>
      <c r="MZZ124" s="119"/>
      <c r="NAA124" s="91"/>
      <c r="NAB124" s="119"/>
      <c r="NAC124" s="91"/>
      <c r="NAD124" s="119"/>
      <c r="NAE124" s="91"/>
      <c r="NAF124" s="119"/>
      <c r="NAG124" s="91"/>
      <c r="NAH124" s="119"/>
      <c r="NAI124" s="91"/>
      <c r="NAJ124" s="119"/>
      <c r="NAK124" s="91"/>
      <c r="NAL124" s="119"/>
      <c r="NAM124" s="91"/>
      <c r="NAN124" s="119"/>
      <c r="NAO124" s="91"/>
      <c r="NAP124" s="119"/>
      <c r="NAQ124" s="91"/>
      <c r="NAR124" s="119"/>
      <c r="NAS124" s="91"/>
      <c r="NAT124" s="119"/>
      <c r="NAU124" s="91"/>
      <c r="NAV124" s="119"/>
      <c r="NAW124" s="91"/>
      <c r="NAX124" s="119"/>
      <c r="NAY124" s="91"/>
      <c r="NAZ124" s="119"/>
      <c r="NBA124" s="91"/>
      <c r="NBB124" s="119"/>
      <c r="NBC124" s="91"/>
      <c r="NBD124" s="119"/>
      <c r="NBE124" s="91"/>
      <c r="NBF124" s="119"/>
      <c r="NBG124" s="91"/>
      <c r="NBH124" s="119"/>
      <c r="NBI124" s="91"/>
      <c r="NBJ124" s="119"/>
      <c r="NBK124" s="91"/>
      <c r="NBL124" s="119"/>
      <c r="NBM124" s="91"/>
      <c r="NBN124" s="119"/>
      <c r="NBO124" s="91"/>
      <c r="NBP124" s="119"/>
      <c r="NBQ124" s="91"/>
      <c r="NBR124" s="119"/>
      <c r="NBS124" s="91"/>
      <c r="NBT124" s="119"/>
      <c r="NBU124" s="91"/>
      <c r="NBV124" s="119"/>
      <c r="NBW124" s="91"/>
      <c r="NBX124" s="119"/>
      <c r="NBY124" s="91"/>
      <c r="NBZ124" s="119"/>
      <c r="NCA124" s="91"/>
      <c r="NCB124" s="119"/>
      <c r="NCC124" s="91"/>
      <c r="NCD124" s="119"/>
      <c r="NCE124" s="91"/>
      <c r="NCF124" s="119"/>
      <c r="NCG124" s="91"/>
      <c r="NCH124" s="119"/>
      <c r="NCI124" s="91"/>
      <c r="NCJ124" s="119"/>
      <c r="NCK124" s="91"/>
      <c r="NCL124" s="119"/>
      <c r="NCM124" s="91"/>
      <c r="NCN124" s="119"/>
      <c r="NCO124" s="91"/>
      <c r="NCP124" s="119"/>
      <c r="NCQ124" s="91"/>
      <c r="NCR124" s="119"/>
      <c r="NCS124" s="91"/>
      <c r="NCT124" s="119"/>
      <c r="NCU124" s="91"/>
      <c r="NCV124" s="119"/>
      <c r="NCW124" s="91"/>
      <c r="NCX124" s="119"/>
      <c r="NCY124" s="91"/>
      <c r="NCZ124" s="119"/>
      <c r="NDA124" s="91"/>
      <c r="NDB124" s="119"/>
      <c r="NDC124" s="91"/>
      <c r="NDD124" s="119"/>
      <c r="NDE124" s="91"/>
      <c r="NDF124" s="119"/>
      <c r="NDG124" s="91"/>
      <c r="NDH124" s="119"/>
      <c r="NDI124" s="91"/>
      <c r="NDJ124" s="119"/>
      <c r="NDK124" s="91"/>
      <c r="NDL124" s="119"/>
      <c r="NDM124" s="91"/>
      <c r="NDN124" s="119"/>
      <c r="NDO124" s="91"/>
      <c r="NDP124" s="119"/>
      <c r="NDQ124" s="91"/>
      <c r="NDR124" s="119"/>
      <c r="NDS124" s="91"/>
      <c r="NDT124" s="119"/>
      <c r="NDU124" s="91"/>
      <c r="NDV124" s="119"/>
      <c r="NDW124" s="91"/>
      <c r="NDX124" s="119"/>
      <c r="NDY124" s="91"/>
      <c r="NDZ124" s="119"/>
      <c r="NEA124" s="91"/>
      <c r="NEB124" s="119"/>
      <c r="NEC124" s="91"/>
      <c r="NED124" s="119"/>
      <c r="NEE124" s="91"/>
      <c r="NEF124" s="119"/>
      <c r="NEG124" s="91"/>
      <c r="NEH124" s="119"/>
      <c r="NEI124" s="91"/>
      <c r="NEJ124" s="119"/>
      <c r="NEK124" s="91"/>
      <c r="NEL124" s="119"/>
      <c r="NEM124" s="91"/>
      <c r="NEN124" s="119"/>
      <c r="NEO124" s="91"/>
      <c r="NEP124" s="119"/>
      <c r="NEQ124" s="91"/>
      <c r="NER124" s="119"/>
      <c r="NES124" s="91"/>
      <c r="NET124" s="119"/>
      <c r="NEU124" s="91"/>
      <c r="NEV124" s="119"/>
      <c r="NEW124" s="91"/>
      <c r="NEX124" s="119"/>
      <c r="NEY124" s="91"/>
      <c r="NEZ124" s="119"/>
      <c r="NFA124" s="91"/>
      <c r="NFB124" s="119"/>
      <c r="NFC124" s="91"/>
      <c r="NFD124" s="119"/>
      <c r="NFE124" s="91"/>
      <c r="NFF124" s="119"/>
      <c r="NFG124" s="91"/>
      <c r="NFH124" s="119"/>
      <c r="NFI124" s="91"/>
      <c r="NFJ124" s="119"/>
      <c r="NFK124" s="91"/>
      <c r="NFL124" s="119"/>
      <c r="NFM124" s="91"/>
      <c r="NFN124" s="119"/>
      <c r="NFO124" s="91"/>
      <c r="NFP124" s="119"/>
      <c r="NFQ124" s="91"/>
      <c r="NFR124" s="119"/>
      <c r="NFS124" s="91"/>
      <c r="NFT124" s="119"/>
      <c r="NFU124" s="91"/>
      <c r="NFV124" s="119"/>
      <c r="NFW124" s="91"/>
      <c r="NFX124" s="119"/>
      <c r="NFY124" s="91"/>
      <c r="NFZ124" s="119"/>
      <c r="NGA124" s="91"/>
      <c r="NGB124" s="119"/>
      <c r="NGC124" s="91"/>
      <c r="NGD124" s="119"/>
      <c r="NGE124" s="91"/>
      <c r="NGF124" s="119"/>
      <c r="NGG124" s="91"/>
      <c r="NGH124" s="119"/>
      <c r="NGI124" s="91"/>
      <c r="NGJ124" s="119"/>
      <c r="NGK124" s="91"/>
      <c r="NGL124" s="119"/>
      <c r="NGM124" s="91"/>
      <c r="NGN124" s="119"/>
      <c r="NGO124" s="91"/>
      <c r="NGP124" s="119"/>
      <c r="NGQ124" s="91"/>
      <c r="NGR124" s="119"/>
      <c r="NGS124" s="91"/>
      <c r="NGT124" s="119"/>
      <c r="NGU124" s="91"/>
      <c r="NGV124" s="119"/>
      <c r="NGW124" s="91"/>
      <c r="NGX124" s="119"/>
      <c r="NGY124" s="91"/>
      <c r="NGZ124" s="119"/>
      <c r="NHA124" s="91"/>
      <c r="NHB124" s="119"/>
      <c r="NHC124" s="91"/>
      <c r="NHD124" s="119"/>
      <c r="NHE124" s="91"/>
      <c r="NHF124" s="119"/>
      <c r="NHG124" s="91"/>
      <c r="NHH124" s="119"/>
      <c r="NHI124" s="91"/>
      <c r="NHJ124" s="119"/>
      <c r="NHK124" s="91"/>
      <c r="NHL124" s="119"/>
      <c r="NHM124" s="91"/>
      <c r="NHN124" s="119"/>
      <c r="NHO124" s="91"/>
      <c r="NHP124" s="119"/>
      <c r="NHQ124" s="91"/>
      <c r="NHR124" s="119"/>
      <c r="NHS124" s="91"/>
      <c r="NHT124" s="119"/>
      <c r="NHU124" s="91"/>
      <c r="NHV124" s="119"/>
      <c r="NHW124" s="91"/>
      <c r="NHX124" s="119"/>
      <c r="NHY124" s="91"/>
      <c r="NHZ124" s="119"/>
      <c r="NIA124" s="91"/>
      <c r="NIB124" s="119"/>
      <c r="NIC124" s="91"/>
      <c r="NID124" s="119"/>
      <c r="NIE124" s="91"/>
      <c r="NIF124" s="119"/>
      <c r="NIG124" s="91"/>
      <c r="NIH124" s="119"/>
      <c r="NII124" s="91"/>
      <c r="NIJ124" s="119"/>
      <c r="NIK124" s="91"/>
      <c r="NIL124" s="119"/>
      <c r="NIM124" s="91"/>
      <c r="NIN124" s="119"/>
      <c r="NIO124" s="91"/>
      <c r="NIP124" s="119"/>
      <c r="NIQ124" s="91"/>
      <c r="NIR124" s="119"/>
      <c r="NIS124" s="91"/>
      <c r="NIT124" s="119"/>
      <c r="NIU124" s="91"/>
      <c r="NIV124" s="119"/>
      <c r="NIW124" s="91"/>
      <c r="NIX124" s="119"/>
      <c r="NIY124" s="91"/>
      <c r="NIZ124" s="119"/>
      <c r="NJA124" s="91"/>
      <c r="NJB124" s="119"/>
      <c r="NJC124" s="91"/>
      <c r="NJD124" s="119"/>
      <c r="NJE124" s="91"/>
      <c r="NJF124" s="119"/>
      <c r="NJG124" s="91"/>
      <c r="NJH124" s="119"/>
      <c r="NJI124" s="91"/>
      <c r="NJJ124" s="119"/>
      <c r="NJK124" s="91"/>
      <c r="NJL124" s="119"/>
      <c r="NJM124" s="91"/>
      <c r="NJN124" s="119"/>
      <c r="NJO124" s="91"/>
      <c r="NJP124" s="119"/>
      <c r="NJQ124" s="91"/>
      <c r="NJR124" s="119"/>
      <c r="NJS124" s="91"/>
      <c r="NJT124" s="119"/>
      <c r="NJU124" s="91"/>
      <c r="NJV124" s="119"/>
      <c r="NJW124" s="91"/>
      <c r="NJX124" s="119"/>
      <c r="NJY124" s="91"/>
      <c r="NJZ124" s="119"/>
      <c r="NKA124" s="91"/>
      <c r="NKB124" s="119"/>
      <c r="NKC124" s="91"/>
      <c r="NKD124" s="119"/>
      <c r="NKE124" s="91"/>
      <c r="NKF124" s="119"/>
      <c r="NKG124" s="91"/>
      <c r="NKH124" s="119"/>
      <c r="NKI124" s="91"/>
      <c r="NKJ124" s="119"/>
      <c r="NKK124" s="91"/>
      <c r="NKL124" s="119"/>
      <c r="NKM124" s="91"/>
      <c r="NKN124" s="119"/>
      <c r="NKO124" s="91"/>
      <c r="NKP124" s="119"/>
      <c r="NKQ124" s="91"/>
      <c r="NKR124" s="119"/>
      <c r="NKS124" s="91"/>
      <c r="NKT124" s="119"/>
      <c r="NKU124" s="91"/>
      <c r="NKV124" s="119"/>
      <c r="NKW124" s="91"/>
      <c r="NKX124" s="119"/>
      <c r="NKY124" s="91"/>
      <c r="NKZ124" s="119"/>
      <c r="NLA124" s="91"/>
      <c r="NLB124" s="119"/>
      <c r="NLC124" s="91"/>
      <c r="NLD124" s="119"/>
      <c r="NLE124" s="91"/>
      <c r="NLF124" s="119"/>
      <c r="NLG124" s="91"/>
      <c r="NLH124" s="119"/>
      <c r="NLI124" s="91"/>
      <c r="NLJ124" s="119"/>
      <c r="NLK124" s="91"/>
      <c r="NLL124" s="119"/>
      <c r="NLM124" s="91"/>
      <c r="NLN124" s="119"/>
      <c r="NLO124" s="91"/>
      <c r="NLP124" s="119"/>
      <c r="NLQ124" s="91"/>
      <c r="NLR124" s="119"/>
      <c r="NLS124" s="91"/>
      <c r="NLT124" s="119"/>
      <c r="NLU124" s="91"/>
      <c r="NLV124" s="119"/>
      <c r="NLW124" s="91"/>
      <c r="NLX124" s="119"/>
      <c r="NLY124" s="91"/>
      <c r="NLZ124" s="119"/>
      <c r="NMA124" s="91"/>
      <c r="NMB124" s="119"/>
      <c r="NMC124" s="91"/>
      <c r="NMD124" s="119"/>
      <c r="NME124" s="91"/>
      <c r="NMF124" s="119"/>
      <c r="NMG124" s="91"/>
      <c r="NMH124" s="119"/>
      <c r="NMI124" s="91"/>
      <c r="NMJ124" s="119"/>
      <c r="NMK124" s="91"/>
      <c r="NML124" s="119"/>
      <c r="NMM124" s="91"/>
      <c r="NMN124" s="119"/>
      <c r="NMO124" s="91"/>
      <c r="NMP124" s="119"/>
      <c r="NMQ124" s="91"/>
      <c r="NMR124" s="119"/>
      <c r="NMS124" s="91"/>
      <c r="NMT124" s="119"/>
      <c r="NMU124" s="91"/>
      <c r="NMV124" s="119"/>
      <c r="NMW124" s="91"/>
      <c r="NMX124" s="119"/>
      <c r="NMY124" s="91"/>
      <c r="NMZ124" s="119"/>
      <c r="NNA124" s="91"/>
      <c r="NNB124" s="119"/>
      <c r="NNC124" s="91"/>
      <c r="NND124" s="119"/>
      <c r="NNE124" s="91"/>
      <c r="NNF124" s="119"/>
      <c r="NNG124" s="91"/>
      <c r="NNH124" s="119"/>
      <c r="NNI124" s="91"/>
      <c r="NNJ124" s="119"/>
      <c r="NNK124" s="91"/>
      <c r="NNL124" s="119"/>
      <c r="NNM124" s="91"/>
      <c r="NNN124" s="119"/>
      <c r="NNO124" s="91"/>
      <c r="NNP124" s="119"/>
      <c r="NNQ124" s="91"/>
      <c r="NNR124" s="119"/>
      <c r="NNS124" s="91"/>
      <c r="NNT124" s="119"/>
      <c r="NNU124" s="91"/>
      <c r="NNV124" s="119"/>
      <c r="NNW124" s="91"/>
      <c r="NNX124" s="119"/>
      <c r="NNY124" s="91"/>
      <c r="NNZ124" s="119"/>
      <c r="NOA124" s="91"/>
      <c r="NOB124" s="119"/>
      <c r="NOC124" s="91"/>
      <c r="NOD124" s="119"/>
      <c r="NOE124" s="91"/>
      <c r="NOF124" s="119"/>
      <c r="NOG124" s="91"/>
      <c r="NOH124" s="119"/>
      <c r="NOI124" s="91"/>
      <c r="NOJ124" s="119"/>
      <c r="NOK124" s="91"/>
      <c r="NOL124" s="119"/>
      <c r="NOM124" s="91"/>
      <c r="NON124" s="119"/>
      <c r="NOO124" s="91"/>
      <c r="NOP124" s="119"/>
      <c r="NOQ124" s="91"/>
      <c r="NOR124" s="119"/>
      <c r="NOS124" s="91"/>
      <c r="NOT124" s="119"/>
      <c r="NOU124" s="91"/>
      <c r="NOV124" s="119"/>
      <c r="NOW124" s="91"/>
      <c r="NOX124" s="119"/>
      <c r="NOY124" s="91"/>
      <c r="NOZ124" s="119"/>
      <c r="NPA124" s="91"/>
      <c r="NPB124" s="119"/>
      <c r="NPC124" s="91"/>
      <c r="NPD124" s="119"/>
      <c r="NPE124" s="91"/>
      <c r="NPF124" s="119"/>
      <c r="NPG124" s="91"/>
      <c r="NPH124" s="119"/>
      <c r="NPI124" s="91"/>
      <c r="NPJ124" s="119"/>
      <c r="NPK124" s="91"/>
      <c r="NPL124" s="119"/>
      <c r="NPM124" s="91"/>
      <c r="NPN124" s="119"/>
      <c r="NPO124" s="91"/>
      <c r="NPP124" s="119"/>
      <c r="NPQ124" s="91"/>
      <c r="NPR124" s="119"/>
      <c r="NPS124" s="91"/>
      <c r="NPT124" s="119"/>
      <c r="NPU124" s="91"/>
      <c r="NPV124" s="119"/>
      <c r="NPW124" s="91"/>
      <c r="NPX124" s="119"/>
      <c r="NPY124" s="91"/>
      <c r="NPZ124" s="119"/>
      <c r="NQA124" s="91"/>
      <c r="NQB124" s="119"/>
      <c r="NQC124" s="91"/>
      <c r="NQD124" s="119"/>
      <c r="NQE124" s="91"/>
      <c r="NQF124" s="119"/>
      <c r="NQG124" s="91"/>
      <c r="NQH124" s="119"/>
      <c r="NQI124" s="91"/>
      <c r="NQJ124" s="119"/>
      <c r="NQK124" s="91"/>
      <c r="NQL124" s="119"/>
      <c r="NQM124" s="91"/>
      <c r="NQN124" s="119"/>
      <c r="NQO124" s="91"/>
      <c r="NQP124" s="119"/>
      <c r="NQQ124" s="91"/>
      <c r="NQR124" s="119"/>
      <c r="NQS124" s="91"/>
      <c r="NQT124" s="119"/>
      <c r="NQU124" s="91"/>
      <c r="NQV124" s="119"/>
      <c r="NQW124" s="91"/>
      <c r="NQX124" s="119"/>
      <c r="NQY124" s="91"/>
      <c r="NQZ124" s="119"/>
      <c r="NRA124" s="91"/>
      <c r="NRB124" s="119"/>
      <c r="NRC124" s="91"/>
      <c r="NRD124" s="119"/>
      <c r="NRE124" s="91"/>
      <c r="NRF124" s="119"/>
      <c r="NRG124" s="91"/>
      <c r="NRH124" s="119"/>
      <c r="NRI124" s="91"/>
      <c r="NRJ124" s="119"/>
      <c r="NRK124" s="91"/>
      <c r="NRL124" s="119"/>
      <c r="NRM124" s="91"/>
      <c r="NRN124" s="119"/>
      <c r="NRO124" s="91"/>
      <c r="NRP124" s="119"/>
      <c r="NRQ124" s="91"/>
      <c r="NRR124" s="119"/>
      <c r="NRS124" s="91"/>
      <c r="NRT124" s="119"/>
      <c r="NRU124" s="91"/>
      <c r="NRV124" s="119"/>
      <c r="NRW124" s="91"/>
      <c r="NRX124" s="119"/>
      <c r="NRY124" s="91"/>
      <c r="NRZ124" s="119"/>
      <c r="NSA124" s="91"/>
      <c r="NSB124" s="119"/>
      <c r="NSC124" s="91"/>
      <c r="NSD124" s="119"/>
      <c r="NSE124" s="91"/>
      <c r="NSF124" s="119"/>
      <c r="NSG124" s="91"/>
      <c r="NSH124" s="119"/>
      <c r="NSI124" s="91"/>
      <c r="NSJ124" s="119"/>
      <c r="NSK124" s="91"/>
      <c r="NSL124" s="119"/>
      <c r="NSM124" s="91"/>
      <c r="NSN124" s="119"/>
      <c r="NSO124" s="91"/>
      <c r="NSP124" s="119"/>
      <c r="NSQ124" s="91"/>
      <c r="NSR124" s="119"/>
      <c r="NSS124" s="91"/>
      <c r="NST124" s="119"/>
      <c r="NSU124" s="91"/>
      <c r="NSV124" s="119"/>
      <c r="NSW124" s="91"/>
      <c r="NSX124" s="119"/>
      <c r="NSY124" s="91"/>
      <c r="NSZ124" s="119"/>
      <c r="NTA124" s="91"/>
      <c r="NTB124" s="119"/>
      <c r="NTC124" s="91"/>
      <c r="NTD124" s="119"/>
      <c r="NTE124" s="91"/>
      <c r="NTF124" s="119"/>
      <c r="NTG124" s="91"/>
      <c r="NTH124" s="119"/>
      <c r="NTI124" s="91"/>
      <c r="NTJ124" s="119"/>
      <c r="NTK124" s="91"/>
      <c r="NTL124" s="119"/>
      <c r="NTM124" s="91"/>
      <c r="NTN124" s="119"/>
      <c r="NTO124" s="91"/>
      <c r="NTP124" s="119"/>
      <c r="NTQ124" s="91"/>
      <c r="NTR124" s="119"/>
      <c r="NTS124" s="91"/>
      <c r="NTT124" s="119"/>
      <c r="NTU124" s="91"/>
      <c r="NTV124" s="119"/>
      <c r="NTW124" s="91"/>
      <c r="NTX124" s="119"/>
      <c r="NTY124" s="91"/>
      <c r="NTZ124" s="119"/>
      <c r="NUA124" s="91"/>
      <c r="NUB124" s="119"/>
      <c r="NUC124" s="91"/>
      <c r="NUD124" s="119"/>
      <c r="NUE124" s="91"/>
      <c r="NUF124" s="119"/>
      <c r="NUG124" s="91"/>
      <c r="NUH124" s="119"/>
      <c r="NUI124" s="91"/>
      <c r="NUJ124" s="119"/>
      <c r="NUK124" s="91"/>
      <c r="NUL124" s="119"/>
      <c r="NUM124" s="91"/>
      <c r="NUN124" s="119"/>
      <c r="NUO124" s="91"/>
      <c r="NUP124" s="119"/>
      <c r="NUQ124" s="91"/>
      <c r="NUR124" s="119"/>
      <c r="NUS124" s="91"/>
      <c r="NUT124" s="119"/>
      <c r="NUU124" s="91"/>
      <c r="NUV124" s="119"/>
      <c r="NUW124" s="91"/>
      <c r="NUX124" s="119"/>
      <c r="NUY124" s="91"/>
      <c r="NUZ124" s="119"/>
      <c r="NVA124" s="91"/>
      <c r="NVB124" s="119"/>
      <c r="NVC124" s="91"/>
      <c r="NVD124" s="119"/>
      <c r="NVE124" s="91"/>
      <c r="NVF124" s="119"/>
      <c r="NVG124" s="91"/>
      <c r="NVH124" s="119"/>
      <c r="NVI124" s="91"/>
      <c r="NVJ124" s="119"/>
      <c r="NVK124" s="91"/>
      <c r="NVL124" s="119"/>
      <c r="NVM124" s="91"/>
      <c r="NVN124" s="119"/>
      <c r="NVO124" s="91"/>
      <c r="NVP124" s="119"/>
      <c r="NVQ124" s="91"/>
      <c r="NVR124" s="119"/>
      <c r="NVS124" s="91"/>
      <c r="NVT124" s="119"/>
      <c r="NVU124" s="91"/>
      <c r="NVV124" s="119"/>
      <c r="NVW124" s="91"/>
      <c r="NVX124" s="119"/>
      <c r="NVY124" s="91"/>
      <c r="NVZ124" s="119"/>
      <c r="NWA124" s="91"/>
      <c r="NWB124" s="119"/>
      <c r="NWC124" s="91"/>
      <c r="NWD124" s="119"/>
      <c r="NWE124" s="91"/>
      <c r="NWF124" s="119"/>
      <c r="NWG124" s="91"/>
      <c r="NWH124" s="119"/>
      <c r="NWI124" s="91"/>
      <c r="NWJ124" s="119"/>
      <c r="NWK124" s="91"/>
      <c r="NWL124" s="119"/>
      <c r="NWM124" s="91"/>
      <c r="NWN124" s="119"/>
      <c r="NWO124" s="91"/>
      <c r="NWP124" s="119"/>
      <c r="NWQ124" s="91"/>
      <c r="NWR124" s="119"/>
      <c r="NWS124" s="91"/>
      <c r="NWT124" s="119"/>
      <c r="NWU124" s="91"/>
      <c r="NWV124" s="119"/>
      <c r="NWW124" s="91"/>
      <c r="NWX124" s="119"/>
      <c r="NWY124" s="91"/>
      <c r="NWZ124" s="119"/>
      <c r="NXA124" s="91"/>
      <c r="NXB124" s="119"/>
      <c r="NXC124" s="91"/>
      <c r="NXD124" s="119"/>
      <c r="NXE124" s="91"/>
      <c r="NXF124" s="119"/>
      <c r="NXG124" s="91"/>
      <c r="NXH124" s="119"/>
      <c r="NXI124" s="91"/>
      <c r="NXJ124" s="119"/>
      <c r="NXK124" s="91"/>
      <c r="NXL124" s="119"/>
      <c r="NXM124" s="91"/>
      <c r="NXN124" s="119"/>
      <c r="NXO124" s="91"/>
      <c r="NXP124" s="119"/>
      <c r="NXQ124" s="91"/>
      <c r="NXR124" s="119"/>
      <c r="NXS124" s="91"/>
      <c r="NXT124" s="119"/>
      <c r="NXU124" s="91"/>
      <c r="NXV124" s="119"/>
      <c r="NXW124" s="91"/>
      <c r="NXX124" s="119"/>
      <c r="NXY124" s="91"/>
      <c r="NXZ124" s="119"/>
      <c r="NYA124" s="91"/>
      <c r="NYB124" s="119"/>
      <c r="NYC124" s="91"/>
      <c r="NYD124" s="119"/>
      <c r="NYE124" s="91"/>
      <c r="NYF124" s="119"/>
      <c r="NYG124" s="91"/>
      <c r="NYH124" s="119"/>
      <c r="NYI124" s="91"/>
      <c r="NYJ124" s="119"/>
      <c r="NYK124" s="91"/>
      <c r="NYL124" s="119"/>
      <c r="NYM124" s="91"/>
      <c r="NYN124" s="119"/>
      <c r="NYO124" s="91"/>
      <c r="NYP124" s="119"/>
      <c r="NYQ124" s="91"/>
      <c r="NYR124" s="119"/>
      <c r="NYS124" s="91"/>
      <c r="NYT124" s="119"/>
      <c r="NYU124" s="91"/>
      <c r="NYV124" s="119"/>
      <c r="NYW124" s="91"/>
      <c r="NYX124" s="119"/>
      <c r="NYY124" s="91"/>
      <c r="NYZ124" s="119"/>
      <c r="NZA124" s="91"/>
      <c r="NZB124" s="119"/>
      <c r="NZC124" s="91"/>
      <c r="NZD124" s="119"/>
      <c r="NZE124" s="91"/>
      <c r="NZF124" s="119"/>
      <c r="NZG124" s="91"/>
      <c r="NZH124" s="119"/>
      <c r="NZI124" s="91"/>
      <c r="NZJ124" s="119"/>
      <c r="NZK124" s="91"/>
      <c r="NZL124" s="119"/>
      <c r="NZM124" s="91"/>
      <c r="NZN124" s="119"/>
      <c r="NZO124" s="91"/>
      <c r="NZP124" s="119"/>
      <c r="NZQ124" s="91"/>
      <c r="NZR124" s="119"/>
      <c r="NZS124" s="91"/>
      <c r="NZT124" s="119"/>
      <c r="NZU124" s="91"/>
      <c r="NZV124" s="119"/>
      <c r="NZW124" s="91"/>
      <c r="NZX124" s="119"/>
      <c r="NZY124" s="91"/>
      <c r="NZZ124" s="119"/>
      <c r="OAA124" s="91"/>
      <c r="OAB124" s="119"/>
      <c r="OAC124" s="91"/>
      <c r="OAD124" s="119"/>
      <c r="OAE124" s="91"/>
      <c r="OAF124" s="119"/>
      <c r="OAG124" s="91"/>
      <c r="OAH124" s="119"/>
      <c r="OAI124" s="91"/>
      <c r="OAJ124" s="119"/>
      <c r="OAK124" s="91"/>
      <c r="OAL124" s="119"/>
      <c r="OAM124" s="91"/>
      <c r="OAN124" s="119"/>
      <c r="OAO124" s="91"/>
      <c r="OAP124" s="119"/>
      <c r="OAQ124" s="91"/>
      <c r="OAR124" s="119"/>
      <c r="OAS124" s="91"/>
      <c r="OAT124" s="119"/>
      <c r="OAU124" s="91"/>
      <c r="OAV124" s="119"/>
      <c r="OAW124" s="91"/>
      <c r="OAX124" s="119"/>
      <c r="OAY124" s="91"/>
      <c r="OAZ124" s="119"/>
      <c r="OBA124" s="91"/>
      <c r="OBB124" s="119"/>
      <c r="OBC124" s="91"/>
      <c r="OBD124" s="119"/>
      <c r="OBE124" s="91"/>
      <c r="OBF124" s="119"/>
      <c r="OBG124" s="91"/>
      <c r="OBH124" s="119"/>
      <c r="OBI124" s="91"/>
      <c r="OBJ124" s="119"/>
      <c r="OBK124" s="91"/>
      <c r="OBL124" s="119"/>
      <c r="OBM124" s="91"/>
      <c r="OBN124" s="119"/>
      <c r="OBO124" s="91"/>
      <c r="OBP124" s="119"/>
      <c r="OBQ124" s="91"/>
      <c r="OBR124" s="119"/>
      <c r="OBS124" s="91"/>
      <c r="OBT124" s="119"/>
      <c r="OBU124" s="91"/>
      <c r="OBV124" s="119"/>
      <c r="OBW124" s="91"/>
      <c r="OBX124" s="119"/>
      <c r="OBY124" s="91"/>
      <c r="OBZ124" s="119"/>
      <c r="OCA124" s="91"/>
      <c r="OCB124" s="119"/>
      <c r="OCC124" s="91"/>
      <c r="OCD124" s="119"/>
      <c r="OCE124" s="91"/>
      <c r="OCF124" s="119"/>
      <c r="OCG124" s="91"/>
      <c r="OCH124" s="119"/>
      <c r="OCI124" s="91"/>
      <c r="OCJ124" s="119"/>
      <c r="OCK124" s="91"/>
      <c r="OCL124" s="119"/>
      <c r="OCM124" s="91"/>
      <c r="OCN124" s="119"/>
      <c r="OCO124" s="91"/>
      <c r="OCP124" s="119"/>
      <c r="OCQ124" s="91"/>
      <c r="OCR124" s="119"/>
      <c r="OCS124" s="91"/>
      <c r="OCT124" s="119"/>
      <c r="OCU124" s="91"/>
      <c r="OCV124" s="119"/>
      <c r="OCW124" s="91"/>
      <c r="OCX124" s="119"/>
      <c r="OCY124" s="91"/>
      <c r="OCZ124" s="119"/>
      <c r="ODA124" s="91"/>
      <c r="ODB124" s="119"/>
      <c r="ODC124" s="91"/>
      <c r="ODD124" s="119"/>
      <c r="ODE124" s="91"/>
      <c r="ODF124" s="119"/>
      <c r="ODG124" s="91"/>
      <c r="ODH124" s="119"/>
      <c r="ODI124" s="91"/>
      <c r="ODJ124" s="119"/>
      <c r="ODK124" s="91"/>
      <c r="ODL124" s="119"/>
      <c r="ODM124" s="91"/>
      <c r="ODN124" s="119"/>
      <c r="ODO124" s="91"/>
      <c r="ODP124" s="119"/>
      <c r="ODQ124" s="91"/>
      <c r="ODR124" s="119"/>
      <c r="ODS124" s="91"/>
      <c r="ODT124" s="119"/>
      <c r="ODU124" s="91"/>
      <c r="ODV124" s="119"/>
      <c r="ODW124" s="91"/>
      <c r="ODX124" s="119"/>
      <c r="ODY124" s="91"/>
      <c r="ODZ124" s="119"/>
      <c r="OEA124" s="91"/>
      <c r="OEB124" s="119"/>
      <c r="OEC124" s="91"/>
      <c r="OED124" s="119"/>
      <c r="OEE124" s="91"/>
      <c r="OEF124" s="119"/>
      <c r="OEG124" s="91"/>
      <c r="OEH124" s="119"/>
      <c r="OEI124" s="91"/>
      <c r="OEJ124" s="119"/>
      <c r="OEK124" s="91"/>
      <c r="OEL124" s="119"/>
      <c r="OEM124" s="91"/>
      <c r="OEN124" s="119"/>
      <c r="OEO124" s="91"/>
      <c r="OEP124" s="119"/>
      <c r="OEQ124" s="91"/>
      <c r="OER124" s="119"/>
      <c r="OES124" s="91"/>
      <c r="OET124" s="119"/>
      <c r="OEU124" s="91"/>
      <c r="OEV124" s="119"/>
      <c r="OEW124" s="91"/>
      <c r="OEX124" s="119"/>
      <c r="OEY124" s="91"/>
      <c r="OEZ124" s="119"/>
      <c r="OFA124" s="91"/>
      <c r="OFB124" s="119"/>
      <c r="OFC124" s="91"/>
      <c r="OFD124" s="119"/>
      <c r="OFE124" s="91"/>
      <c r="OFF124" s="119"/>
      <c r="OFG124" s="91"/>
      <c r="OFH124" s="119"/>
      <c r="OFI124" s="91"/>
      <c r="OFJ124" s="119"/>
      <c r="OFK124" s="91"/>
      <c r="OFL124" s="119"/>
      <c r="OFM124" s="91"/>
      <c r="OFN124" s="119"/>
      <c r="OFO124" s="91"/>
      <c r="OFP124" s="119"/>
      <c r="OFQ124" s="91"/>
      <c r="OFR124" s="119"/>
      <c r="OFS124" s="91"/>
      <c r="OFT124" s="119"/>
      <c r="OFU124" s="91"/>
      <c r="OFV124" s="119"/>
      <c r="OFW124" s="91"/>
      <c r="OFX124" s="119"/>
      <c r="OFY124" s="91"/>
      <c r="OFZ124" s="119"/>
      <c r="OGA124" s="91"/>
      <c r="OGB124" s="119"/>
      <c r="OGC124" s="91"/>
      <c r="OGD124" s="119"/>
      <c r="OGE124" s="91"/>
      <c r="OGF124" s="119"/>
      <c r="OGG124" s="91"/>
      <c r="OGH124" s="119"/>
      <c r="OGI124" s="91"/>
      <c r="OGJ124" s="119"/>
      <c r="OGK124" s="91"/>
      <c r="OGL124" s="119"/>
      <c r="OGM124" s="91"/>
      <c r="OGN124" s="119"/>
      <c r="OGO124" s="91"/>
      <c r="OGP124" s="119"/>
      <c r="OGQ124" s="91"/>
      <c r="OGR124" s="119"/>
      <c r="OGS124" s="91"/>
      <c r="OGT124" s="119"/>
      <c r="OGU124" s="91"/>
      <c r="OGV124" s="119"/>
      <c r="OGW124" s="91"/>
      <c r="OGX124" s="119"/>
      <c r="OGY124" s="91"/>
      <c r="OGZ124" s="119"/>
      <c r="OHA124" s="91"/>
      <c r="OHB124" s="119"/>
      <c r="OHC124" s="91"/>
      <c r="OHD124" s="119"/>
      <c r="OHE124" s="91"/>
      <c r="OHF124" s="119"/>
      <c r="OHG124" s="91"/>
      <c r="OHH124" s="119"/>
      <c r="OHI124" s="91"/>
      <c r="OHJ124" s="119"/>
      <c r="OHK124" s="91"/>
      <c r="OHL124" s="119"/>
      <c r="OHM124" s="91"/>
      <c r="OHN124" s="119"/>
      <c r="OHO124" s="91"/>
      <c r="OHP124" s="119"/>
      <c r="OHQ124" s="91"/>
      <c r="OHR124" s="119"/>
      <c r="OHS124" s="91"/>
      <c r="OHT124" s="119"/>
      <c r="OHU124" s="91"/>
      <c r="OHV124" s="119"/>
      <c r="OHW124" s="91"/>
      <c r="OHX124" s="119"/>
      <c r="OHY124" s="91"/>
      <c r="OHZ124" s="119"/>
      <c r="OIA124" s="91"/>
      <c r="OIB124" s="119"/>
      <c r="OIC124" s="91"/>
      <c r="OID124" s="119"/>
      <c r="OIE124" s="91"/>
      <c r="OIF124" s="119"/>
      <c r="OIG124" s="91"/>
      <c r="OIH124" s="119"/>
      <c r="OII124" s="91"/>
      <c r="OIJ124" s="119"/>
      <c r="OIK124" s="91"/>
      <c r="OIL124" s="119"/>
      <c r="OIM124" s="91"/>
      <c r="OIN124" s="119"/>
      <c r="OIO124" s="91"/>
      <c r="OIP124" s="119"/>
      <c r="OIQ124" s="91"/>
      <c r="OIR124" s="119"/>
      <c r="OIS124" s="91"/>
      <c r="OIT124" s="119"/>
      <c r="OIU124" s="91"/>
      <c r="OIV124" s="119"/>
      <c r="OIW124" s="91"/>
      <c r="OIX124" s="119"/>
      <c r="OIY124" s="91"/>
      <c r="OIZ124" s="119"/>
      <c r="OJA124" s="91"/>
      <c r="OJB124" s="119"/>
      <c r="OJC124" s="91"/>
      <c r="OJD124" s="119"/>
      <c r="OJE124" s="91"/>
      <c r="OJF124" s="119"/>
      <c r="OJG124" s="91"/>
      <c r="OJH124" s="119"/>
      <c r="OJI124" s="91"/>
      <c r="OJJ124" s="119"/>
      <c r="OJK124" s="91"/>
      <c r="OJL124" s="119"/>
      <c r="OJM124" s="91"/>
      <c r="OJN124" s="119"/>
      <c r="OJO124" s="91"/>
      <c r="OJP124" s="119"/>
      <c r="OJQ124" s="91"/>
      <c r="OJR124" s="119"/>
      <c r="OJS124" s="91"/>
      <c r="OJT124" s="119"/>
      <c r="OJU124" s="91"/>
      <c r="OJV124" s="119"/>
      <c r="OJW124" s="91"/>
      <c r="OJX124" s="119"/>
      <c r="OJY124" s="91"/>
      <c r="OJZ124" s="119"/>
      <c r="OKA124" s="91"/>
      <c r="OKB124" s="119"/>
      <c r="OKC124" s="91"/>
      <c r="OKD124" s="119"/>
      <c r="OKE124" s="91"/>
      <c r="OKF124" s="119"/>
      <c r="OKG124" s="91"/>
      <c r="OKH124" s="119"/>
      <c r="OKI124" s="91"/>
      <c r="OKJ124" s="119"/>
      <c r="OKK124" s="91"/>
      <c r="OKL124" s="119"/>
      <c r="OKM124" s="91"/>
      <c r="OKN124" s="119"/>
      <c r="OKO124" s="91"/>
      <c r="OKP124" s="119"/>
      <c r="OKQ124" s="91"/>
      <c r="OKR124" s="119"/>
      <c r="OKS124" s="91"/>
      <c r="OKT124" s="119"/>
      <c r="OKU124" s="91"/>
      <c r="OKV124" s="119"/>
      <c r="OKW124" s="91"/>
      <c r="OKX124" s="119"/>
      <c r="OKY124" s="91"/>
      <c r="OKZ124" s="119"/>
      <c r="OLA124" s="91"/>
      <c r="OLB124" s="119"/>
      <c r="OLC124" s="91"/>
      <c r="OLD124" s="119"/>
      <c r="OLE124" s="91"/>
      <c r="OLF124" s="119"/>
      <c r="OLG124" s="91"/>
      <c r="OLH124" s="119"/>
      <c r="OLI124" s="91"/>
      <c r="OLJ124" s="119"/>
      <c r="OLK124" s="91"/>
      <c r="OLL124" s="119"/>
      <c r="OLM124" s="91"/>
      <c r="OLN124" s="119"/>
      <c r="OLO124" s="91"/>
      <c r="OLP124" s="119"/>
      <c r="OLQ124" s="91"/>
      <c r="OLR124" s="119"/>
      <c r="OLS124" s="91"/>
      <c r="OLT124" s="119"/>
      <c r="OLU124" s="91"/>
      <c r="OLV124" s="119"/>
      <c r="OLW124" s="91"/>
      <c r="OLX124" s="119"/>
      <c r="OLY124" s="91"/>
      <c r="OLZ124" s="119"/>
      <c r="OMA124" s="91"/>
      <c r="OMB124" s="119"/>
      <c r="OMC124" s="91"/>
      <c r="OMD124" s="119"/>
      <c r="OME124" s="91"/>
      <c r="OMF124" s="119"/>
      <c r="OMG124" s="91"/>
      <c r="OMH124" s="119"/>
      <c r="OMI124" s="91"/>
      <c r="OMJ124" s="119"/>
      <c r="OMK124" s="91"/>
      <c r="OML124" s="119"/>
      <c r="OMM124" s="91"/>
      <c r="OMN124" s="119"/>
      <c r="OMO124" s="91"/>
      <c r="OMP124" s="119"/>
      <c r="OMQ124" s="91"/>
      <c r="OMR124" s="119"/>
      <c r="OMS124" s="91"/>
      <c r="OMT124" s="119"/>
      <c r="OMU124" s="91"/>
      <c r="OMV124" s="119"/>
      <c r="OMW124" s="91"/>
      <c r="OMX124" s="119"/>
      <c r="OMY124" s="91"/>
      <c r="OMZ124" s="119"/>
      <c r="ONA124" s="91"/>
      <c r="ONB124" s="119"/>
      <c r="ONC124" s="91"/>
      <c r="OND124" s="119"/>
      <c r="ONE124" s="91"/>
      <c r="ONF124" s="119"/>
      <c r="ONG124" s="91"/>
      <c r="ONH124" s="119"/>
      <c r="ONI124" s="91"/>
      <c r="ONJ124" s="119"/>
      <c r="ONK124" s="91"/>
      <c r="ONL124" s="119"/>
      <c r="ONM124" s="91"/>
      <c r="ONN124" s="119"/>
      <c r="ONO124" s="91"/>
      <c r="ONP124" s="119"/>
      <c r="ONQ124" s="91"/>
      <c r="ONR124" s="119"/>
      <c r="ONS124" s="91"/>
      <c r="ONT124" s="119"/>
      <c r="ONU124" s="91"/>
      <c r="ONV124" s="119"/>
      <c r="ONW124" s="91"/>
      <c r="ONX124" s="119"/>
      <c r="ONY124" s="91"/>
      <c r="ONZ124" s="119"/>
      <c r="OOA124" s="91"/>
      <c r="OOB124" s="119"/>
      <c r="OOC124" s="91"/>
      <c r="OOD124" s="119"/>
      <c r="OOE124" s="91"/>
      <c r="OOF124" s="119"/>
      <c r="OOG124" s="91"/>
      <c r="OOH124" s="119"/>
      <c r="OOI124" s="91"/>
      <c r="OOJ124" s="119"/>
      <c r="OOK124" s="91"/>
      <c r="OOL124" s="119"/>
      <c r="OOM124" s="91"/>
      <c r="OON124" s="119"/>
      <c r="OOO124" s="91"/>
      <c r="OOP124" s="119"/>
      <c r="OOQ124" s="91"/>
      <c r="OOR124" s="119"/>
      <c r="OOS124" s="91"/>
      <c r="OOT124" s="119"/>
      <c r="OOU124" s="91"/>
      <c r="OOV124" s="119"/>
      <c r="OOW124" s="91"/>
      <c r="OOX124" s="119"/>
      <c r="OOY124" s="91"/>
      <c r="OOZ124" s="119"/>
      <c r="OPA124" s="91"/>
      <c r="OPB124" s="119"/>
      <c r="OPC124" s="91"/>
      <c r="OPD124" s="119"/>
      <c r="OPE124" s="91"/>
      <c r="OPF124" s="119"/>
      <c r="OPG124" s="91"/>
      <c r="OPH124" s="119"/>
      <c r="OPI124" s="91"/>
      <c r="OPJ124" s="119"/>
      <c r="OPK124" s="91"/>
      <c r="OPL124" s="119"/>
      <c r="OPM124" s="91"/>
      <c r="OPN124" s="119"/>
      <c r="OPO124" s="91"/>
      <c r="OPP124" s="119"/>
      <c r="OPQ124" s="91"/>
      <c r="OPR124" s="119"/>
      <c r="OPS124" s="91"/>
      <c r="OPT124" s="119"/>
      <c r="OPU124" s="91"/>
      <c r="OPV124" s="119"/>
      <c r="OPW124" s="91"/>
      <c r="OPX124" s="119"/>
      <c r="OPY124" s="91"/>
      <c r="OPZ124" s="119"/>
      <c r="OQA124" s="91"/>
      <c r="OQB124" s="119"/>
      <c r="OQC124" s="91"/>
      <c r="OQD124" s="119"/>
      <c r="OQE124" s="91"/>
      <c r="OQF124" s="119"/>
      <c r="OQG124" s="91"/>
      <c r="OQH124" s="119"/>
      <c r="OQI124" s="91"/>
      <c r="OQJ124" s="119"/>
      <c r="OQK124" s="91"/>
      <c r="OQL124" s="119"/>
      <c r="OQM124" s="91"/>
      <c r="OQN124" s="119"/>
      <c r="OQO124" s="91"/>
      <c r="OQP124" s="119"/>
      <c r="OQQ124" s="91"/>
      <c r="OQR124" s="119"/>
      <c r="OQS124" s="91"/>
      <c r="OQT124" s="119"/>
      <c r="OQU124" s="91"/>
      <c r="OQV124" s="119"/>
      <c r="OQW124" s="91"/>
      <c r="OQX124" s="119"/>
      <c r="OQY124" s="91"/>
      <c r="OQZ124" s="119"/>
      <c r="ORA124" s="91"/>
      <c r="ORB124" s="119"/>
      <c r="ORC124" s="91"/>
      <c r="ORD124" s="119"/>
      <c r="ORE124" s="91"/>
      <c r="ORF124" s="119"/>
      <c r="ORG124" s="91"/>
      <c r="ORH124" s="119"/>
      <c r="ORI124" s="91"/>
      <c r="ORJ124" s="119"/>
      <c r="ORK124" s="91"/>
      <c r="ORL124" s="119"/>
      <c r="ORM124" s="91"/>
      <c r="ORN124" s="119"/>
      <c r="ORO124" s="91"/>
      <c r="ORP124" s="119"/>
      <c r="ORQ124" s="91"/>
      <c r="ORR124" s="119"/>
      <c r="ORS124" s="91"/>
      <c r="ORT124" s="119"/>
      <c r="ORU124" s="91"/>
      <c r="ORV124" s="119"/>
      <c r="ORW124" s="91"/>
      <c r="ORX124" s="119"/>
      <c r="ORY124" s="91"/>
      <c r="ORZ124" s="119"/>
      <c r="OSA124" s="91"/>
      <c r="OSB124" s="119"/>
      <c r="OSC124" s="91"/>
      <c r="OSD124" s="119"/>
      <c r="OSE124" s="91"/>
      <c r="OSF124" s="119"/>
      <c r="OSG124" s="91"/>
      <c r="OSH124" s="119"/>
      <c r="OSI124" s="91"/>
      <c r="OSJ124" s="119"/>
      <c r="OSK124" s="91"/>
      <c r="OSL124" s="119"/>
      <c r="OSM124" s="91"/>
      <c r="OSN124" s="119"/>
      <c r="OSO124" s="91"/>
      <c r="OSP124" s="119"/>
      <c r="OSQ124" s="91"/>
      <c r="OSR124" s="119"/>
      <c r="OSS124" s="91"/>
      <c r="OST124" s="119"/>
      <c r="OSU124" s="91"/>
      <c r="OSV124" s="119"/>
      <c r="OSW124" s="91"/>
      <c r="OSX124" s="119"/>
      <c r="OSY124" s="91"/>
      <c r="OSZ124" s="119"/>
      <c r="OTA124" s="91"/>
      <c r="OTB124" s="119"/>
      <c r="OTC124" s="91"/>
      <c r="OTD124" s="119"/>
      <c r="OTE124" s="91"/>
      <c r="OTF124" s="119"/>
      <c r="OTG124" s="91"/>
      <c r="OTH124" s="119"/>
      <c r="OTI124" s="91"/>
      <c r="OTJ124" s="119"/>
      <c r="OTK124" s="91"/>
      <c r="OTL124" s="119"/>
      <c r="OTM124" s="91"/>
      <c r="OTN124" s="119"/>
      <c r="OTO124" s="91"/>
      <c r="OTP124" s="119"/>
      <c r="OTQ124" s="91"/>
      <c r="OTR124" s="119"/>
      <c r="OTS124" s="91"/>
      <c r="OTT124" s="119"/>
      <c r="OTU124" s="91"/>
      <c r="OTV124" s="119"/>
      <c r="OTW124" s="91"/>
      <c r="OTX124" s="119"/>
      <c r="OTY124" s="91"/>
      <c r="OTZ124" s="119"/>
      <c r="OUA124" s="91"/>
      <c r="OUB124" s="119"/>
      <c r="OUC124" s="91"/>
      <c r="OUD124" s="119"/>
      <c r="OUE124" s="91"/>
      <c r="OUF124" s="119"/>
      <c r="OUG124" s="91"/>
      <c r="OUH124" s="119"/>
      <c r="OUI124" s="91"/>
      <c r="OUJ124" s="119"/>
      <c r="OUK124" s="91"/>
      <c r="OUL124" s="119"/>
      <c r="OUM124" s="91"/>
      <c r="OUN124" s="119"/>
      <c r="OUO124" s="91"/>
      <c r="OUP124" s="119"/>
      <c r="OUQ124" s="91"/>
      <c r="OUR124" s="119"/>
      <c r="OUS124" s="91"/>
      <c r="OUT124" s="119"/>
      <c r="OUU124" s="91"/>
      <c r="OUV124" s="119"/>
      <c r="OUW124" s="91"/>
      <c r="OUX124" s="119"/>
      <c r="OUY124" s="91"/>
      <c r="OUZ124" s="119"/>
      <c r="OVA124" s="91"/>
      <c r="OVB124" s="119"/>
      <c r="OVC124" s="91"/>
      <c r="OVD124" s="119"/>
      <c r="OVE124" s="91"/>
      <c r="OVF124" s="119"/>
      <c r="OVG124" s="91"/>
      <c r="OVH124" s="119"/>
      <c r="OVI124" s="91"/>
      <c r="OVJ124" s="119"/>
      <c r="OVK124" s="91"/>
      <c r="OVL124" s="119"/>
      <c r="OVM124" s="91"/>
      <c r="OVN124" s="119"/>
      <c r="OVO124" s="91"/>
      <c r="OVP124" s="119"/>
      <c r="OVQ124" s="91"/>
      <c r="OVR124" s="119"/>
      <c r="OVS124" s="91"/>
      <c r="OVT124" s="119"/>
      <c r="OVU124" s="91"/>
      <c r="OVV124" s="119"/>
      <c r="OVW124" s="91"/>
      <c r="OVX124" s="119"/>
      <c r="OVY124" s="91"/>
      <c r="OVZ124" s="119"/>
      <c r="OWA124" s="91"/>
      <c r="OWB124" s="119"/>
      <c r="OWC124" s="91"/>
      <c r="OWD124" s="119"/>
      <c r="OWE124" s="91"/>
      <c r="OWF124" s="119"/>
      <c r="OWG124" s="91"/>
      <c r="OWH124" s="119"/>
      <c r="OWI124" s="91"/>
      <c r="OWJ124" s="119"/>
      <c r="OWK124" s="91"/>
      <c r="OWL124" s="119"/>
      <c r="OWM124" s="91"/>
      <c r="OWN124" s="119"/>
      <c r="OWO124" s="91"/>
      <c r="OWP124" s="119"/>
      <c r="OWQ124" s="91"/>
      <c r="OWR124" s="119"/>
      <c r="OWS124" s="91"/>
      <c r="OWT124" s="119"/>
      <c r="OWU124" s="91"/>
      <c r="OWV124" s="119"/>
      <c r="OWW124" s="91"/>
      <c r="OWX124" s="119"/>
      <c r="OWY124" s="91"/>
      <c r="OWZ124" s="119"/>
      <c r="OXA124" s="91"/>
      <c r="OXB124" s="119"/>
      <c r="OXC124" s="91"/>
      <c r="OXD124" s="119"/>
      <c r="OXE124" s="91"/>
      <c r="OXF124" s="119"/>
      <c r="OXG124" s="91"/>
      <c r="OXH124" s="119"/>
      <c r="OXI124" s="91"/>
      <c r="OXJ124" s="119"/>
      <c r="OXK124" s="91"/>
      <c r="OXL124" s="119"/>
      <c r="OXM124" s="91"/>
      <c r="OXN124" s="119"/>
      <c r="OXO124" s="91"/>
      <c r="OXP124" s="119"/>
      <c r="OXQ124" s="91"/>
      <c r="OXR124" s="119"/>
      <c r="OXS124" s="91"/>
      <c r="OXT124" s="119"/>
      <c r="OXU124" s="91"/>
      <c r="OXV124" s="119"/>
      <c r="OXW124" s="91"/>
      <c r="OXX124" s="119"/>
      <c r="OXY124" s="91"/>
      <c r="OXZ124" s="119"/>
      <c r="OYA124" s="91"/>
      <c r="OYB124" s="119"/>
      <c r="OYC124" s="91"/>
      <c r="OYD124" s="119"/>
      <c r="OYE124" s="91"/>
      <c r="OYF124" s="119"/>
      <c r="OYG124" s="91"/>
      <c r="OYH124" s="119"/>
      <c r="OYI124" s="91"/>
      <c r="OYJ124" s="119"/>
      <c r="OYK124" s="91"/>
      <c r="OYL124" s="119"/>
      <c r="OYM124" s="91"/>
      <c r="OYN124" s="119"/>
      <c r="OYO124" s="91"/>
      <c r="OYP124" s="119"/>
      <c r="OYQ124" s="91"/>
      <c r="OYR124" s="119"/>
      <c r="OYS124" s="91"/>
      <c r="OYT124" s="119"/>
      <c r="OYU124" s="91"/>
      <c r="OYV124" s="119"/>
      <c r="OYW124" s="91"/>
      <c r="OYX124" s="119"/>
      <c r="OYY124" s="91"/>
      <c r="OYZ124" s="119"/>
      <c r="OZA124" s="91"/>
      <c r="OZB124" s="119"/>
      <c r="OZC124" s="91"/>
      <c r="OZD124" s="119"/>
      <c r="OZE124" s="91"/>
      <c r="OZF124" s="119"/>
      <c r="OZG124" s="91"/>
      <c r="OZH124" s="119"/>
      <c r="OZI124" s="91"/>
      <c r="OZJ124" s="119"/>
      <c r="OZK124" s="91"/>
      <c r="OZL124" s="119"/>
      <c r="OZM124" s="91"/>
      <c r="OZN124" s="119"/>
      <c r="OZO124" s="91"/>
      <c r="OZP124" s="119"/>
      <c r="OZQ124" s="91"/>
      <c r="OZR124" s="119"/>
      <c r="OZS124" s="91"/>
      <c r="OZT124" s="119"/>
      <c r="OZU124" s="91"/>
      <c r="OZV124" s="119"/>
      <c r="OZW124" s="91"/>
      <c r="OZX124" s="119"/>
      <c r="OZY124" s="91"/>
      <c r="OZZ124" s="119"/>
      <c r="PAA124" s="91"/>
      <c r="PAB124" s="119"/>
      <c r="PAC124" s="91"/>
      <c r="PAD124" s="119"/>
      <c r="PAE124" s="91"/>
      <c r="PAF124" s="119"/>
      <c r="PAG124" s="91"/>
      <c r="PAH124" s="119"/>
      <c r="PAI124" s="91"/>
      <c r="PAJ124" s="119"/>
      <c r="PAK124" s="91"/>
      <c r="PAL124" s="119"/>
      <c r="PAM124" s="91"/>
      <c r="PAN124" s="119"/>
      <c r="PAO124" s="91"/>
      <c r="PAP124" s="119"/>
      <c r="PAQ124" s="91"/>
      <c r="PAR124" s="119"/>
      <c r="PAS124" s="91"/>
      <c r="PAT124" s="119"/>
      <c r="PAU124" s="91"/>
      <c r="PAV124" s="119"/>
      <c r="PAW124" s="91"/>
      <c r="PAX124" s="119"/>
      <c r="PAY124" s="91"/>
      <c r="PAZ124" s="119"/>
      <c r="PBA124" s="91"/>
      <c r="PBB124" s="119"/>
      <c r="PBC124" s="91"/>
      <c r="PBD124" s="119"/>
      <c r="PBE124" s="91"/>
      <c r="PBF124" s="119"/>
      <c r="PBG124" s="91"/>
      <c r="PBH124" s="119"/>
      <c r="PBI124" s="91"/>
      <c r="PBJ124" s="119"/>
      <c r="PBK124" s="91"/>
      <c r="PBL124" s="119"/>
      <c r="PBM124" s="91"/>
      <c r="PBN124" s="119"/>
      <c r="PBO124" s="91"/>
      <c r="PBP124" s="119"/>
      <c r="PBQ124" s="91"/>
      <c r="PBR124" s="119"/>
      <c r="PBS124" s="91"/>
      <c r="PBT124" s="119"/>
      <c r="PBU124" s="91"/>
      <c r="PBV124" s="119"/>
      <c r="PBW124" s="91"/>
      <c r="PBX124" s="119"/>
      <c r="PBY124" s="91"/>
      <c r="PBZ124" s="119"/>
      <c r="PCA124" s="91"/>
      <c r="PCB124" s="119"/>
      <c r="PCC124" s="91"/>
      <c r="PCD124" s="119"/>
      <c r="PCE124" s="91"/>
      <c r="PCF124" s="119"/>
      <c r="PCG124" s="91"/>
      <c r="PCH124" s="119"/>
      <c r="PCI124" s="91"/>
      <c r="PCJ124" s="119"/>
      <c r="PCK124" s="91"/>
      <c r="PCL124" s="119"/>
      <c r="PCM124" s="91"/>
      <c r="PCN124" s="119"/>
      <c r="PCO124" s="91"/>
      <c r="PCP124" s="119"/>
      <c r="PCQ124" s="91"/>
      <c r="PCR124" s="119"/>
      <c r="PCS124" s="91"/>
      <c r="PCT124" s="119"/>
      <c r="PCU124" s="91"/>
      <c r="PCV124" s="119"/>
      <c r="PCW124" s="91"/>
      <c r="PCX124" s="119"/>
      <c r="PCY124" s="91"/>
      <c r="PCZ124" s="119"/>
      <c r="PDA124" s="91"/>
      <c r="PDB124" s="119"/>
      <c r="PDC124" s="91"/>
      <c r="PDD124" s="119"/>
      <c r="PDE124" s="91"/>
      <c r="PDF124" s="119"/>
      <c r="PDG124" s="91"/>
      <c r="PDH124" s="119"/>
      <c r="PDI124" s="91"/>
      <c r="PDJ124" s="119"/>
      <c r="PDK124" s="91"/>
      <c r="PDL124" s="119"/>
      <c r="PDM124" s="91"/>
      <c r="PDN124" s="119"/>
      <c r="PDO124" s="91"/>
      <c r="PDP124" s="119"/>
      <c r="PDQ124" s="91"/>
      <c r="PDR124" s="119"/>
      <c r="PDS124" s="91"/>
      <c r="PDT124" s="119"/>
      <c r="PDU124" s="91"/>
      <c r="PDV124" s="119"/>
      <c r="PDW124" s="91"/>
      <c r="PDX124" s="119"/>
      <c r="PDY124" s="91"/>
      <c r="PDZ124" s="119"/>
      <c r="PEA124" s="91"/>
      <c r="PEB124" s="119"/>
      <c r="PEC124" s="91"/>
      <c r="PED124" s="119"/>
      <c r="PEE124" s="91"/>
      <c r="PEF124" s="119"/>
      <c r="PEG124" s="91"/>
      <c r="PEH124" s="119"/>
      <c r="PEI124" s="91"/>
      <c r="PEJ124" s="119"/>
      <c r="PEK124" s="91"/>
      <c r="PEL124" s="119"/>
      <c r="PEM124" s="91"/>
      <c r="PEN124" s="119"/>
      <c r="PEO124" s="91"/>
      <c r="PEP124" s="119"/>
      <c r="PEQ124" s="91"/>
      <c r="PER124" s="119"/>
      <c r="PES124" s="91"/>
      <c r="PET124" s="119"/>
      <c r="PEU124" s="91"/>
      <c r="PEV124" s="119"/>
      <c r="PEW124" s="91"/>
      <c r="PEX124" s="119"/>
      <c r="PEY124" s="91"/>
      <c r="PEZ124" s="119"/>
      <c r="PFA124" s="91"/>
      <c r="PFB124" s="119"/>
      <c r="PFC124" s="91"/>
      <c r="PFD124" s="119"/>
      <c r="PFE124" s="91"/>
      <c r="PFF124" s="119"/>
      <c r="PFG124" s="91"/>
      <c r="PFH124" s="119"/>
      <c r="PFI124" s="91"/>
      <c r="PFJ124" s="119"/>
      <c r="PFK124" s="91"/>
      <c r="PFL124" s="119"/>
      <c r="PFM124" s="91"/>
      <c r="PFN124" s="119"/>
      <c r="PFO124" s="91"/>
      <c r="PFP124" s="119"/>
      <c r="PFQ124" s="91"/>
      <c r="PFR124" s="119"/>
      <c r="PFS124" s="91"/>
      <c r="PFT124" s="119"/>
      <c r="PFU124" s="91"/>
      <c r="PFV124" s="119"/>
      <c r="PFW124" s="91"/>
      <c r="PFX124" s="119"/>
      <c r="PFY124" s="91"/>
      <c r="PFZ124" s="119"/>
      <c r="PGA124" s="91"/>
      <c r="PGB124" s="119"/>
      <c r="PGC124" s="91"/>
      <c r="PGD124" s="119"/>
      <c r="PGE124" s="91"/>
      <c r="PGF124" s="119"/>
      <c r="PGG124" s="91"/>
      <c r="PGH124" s="119"/>
      <c r="PGI124" s="91"/>
      <c r="PGJ124" s="119"/>
      <c r="PGK124" s="91"/>
      <c r="PGL124" s="119"/>
      <c r="PGM124" s="91"/>
      <c r="PGN124" s="119"/>
      <c r="PGO124" s="91"/>
      <c r="PGP124" s="119"/>
      <c r="PGQ124" s="91"/>
      <c r="PGR124" s="119"/>
      <c r="PGS124" s="91"/>
      <c r="PGT124" s="119"/>
      <c r="PGU124" s="91"/>
      <c r="PGV124" s="119"/>
      <c r="PGW124" s="91"/>
      <c r="PGX124" s="119"/>
      <c r="PGY124" s="91"/>
      <c r="PGZ124" s="119"/>
      <c r="PHA124" s="91"/>
      <c r="PHB124" s="119"/>
      <c r="PHC124" s="91"/>
      <c r="PHD124" s="119"/>
      <c r="PHE124" s="91"/>
      <c r="PHF124" s="119"/>
      <c r="PHG124" s="91"/>
      <c r="PHH124" s="119"/>
      <c r="PHI124" s="91"/>
      <c r="PHJ124" s="119"/>
      <c r="PHK124" s="91"/>
      <c r="PHL124" s="119"/>
      <c r="PHM124" s="91"/>
      <c r="PHN124" s="119"/>
      <c r="PHO124" s="91"/>
      <c r="PHP124" s="119"/>
      <c r="PHQ124" s="91"/>
      <c r="PHR124" s="119"/>
      <c r="PHS124" s="91"/>
      <c r="PHT124" s="119"/>
      <c r="PHU124" s="91"/>
      <c r="PHV124" s="119"/>
      <c r="PHW124" s="91"/>
      <c r="PHX124" s="119"/>
      <c r="PHY124" s="91"/>
      <c r="PHZ124" s="119"/>
      <c r="PIA124" s="91"/>
      <c r="PIB124" s="119"/>
      <c r="PIC124" s="91"/>
      <c r="PID124" s="119"/>
      <c r="PIE124" s="91"/>
      <c r="PIF124" s="119"/>
      <c r="PIG124" s="91"/>
      <c r="PIH124" s="119"/>
      <c r="PII124" s="91"/>
      <c r="PIJ124" s="119"/>
      <c r="PIK124" s="91"/>
      <c r="PIL124" s="119"/>
      <c r="PIM124" s="91"/>
      <c r="PIN124" s="119"/>
      <c r="PIO124" s="91"/>
      <c r="PIP124" s="119"/>
      <c r="PIQ124" s="91"/>
      <c r="PIR124" s="119"/>
      <c r="PIS124" s="91"/>
      <c r="PIT124" s="119"/>
      <c r="PIU124" s="91"/>
      <c r="PIV124" s="119"/>
      <c r="PIW124" s="91"/>
      <c r="PIX124" s="119"/>
      <c r="PIY124" s="91"/>
      <c r="PIZ124" s="119"/>
      <c r="PJA124" s="91"/>
      <c r="PJB124" s="119"/>
      <c r="PJC124" s="91"/>
      <c r="PJD124" s="119"/>
      <c r="PJE124" s="91"/>
      <c r="PJF124" s="119"/>
      <c r="PJG124" s="91"/>
      <c r="PJH124" s="119"/>
      <c r="PJI124" s="91"/>
      <c r="PJJ124" s="119"/>
      <c r="PJK124" s="91"/>
      <c r="PJL124" s="119"/>
      <c r="PJM124" s="91"/>
      <c r="PJN124" s="119"/>
      <c r="PJO124" s="91"/>
      <c r="PJP124" s="119"/>
      <c r="PJQ124" s="91"/>
      <c r="PJR124" s="119"/>
      <c r="PJS124" s="91"/>
      <c r="PJT124" s="119"/>
      <c r="PJU124" s="91"/>
      <c r="PJV124" s="119"/>
      <c r="PJW124" s="91"/>
      <c r="PJX124" s="119"/>
      <c r="PJY124" s="91"/>
      <c r="PJZ124" s="119"/>
      <c r="PKA124" s="91"/>
      <c r="PKB124" s="119"/>
      <c r="PKC124" s="91"/>
      <c r="PKD124" s="119"/>
      <c r="PKE124" s="91"/>
      <c r="PKF124" s="119"/>
      <c r="PKG124" s="91"/>
      <c r="PKH124" s="119"/>
      <c r="PKI124" s="91"/>
      <c r="PKJ124" s="119"/>
      <c r="PKK124" s="91"/>
      <c r="PKL124" s="119"/>
      <c r="PKM124" s="91"/>
      <c r="PKN124" s="119"/>
      <c r="PKO124" s="91"/>
      <c r="PKP124" s="119"/>
      <c r="PKQ124" s="91"/>
      <c r="PKR124" s="119"/>
      <c r="PKS124" s="91"/>
      <c r="PKT124" s="119"/>
      <c r="PKU124" s="91"/>
      <c r="PKV124" s="119"/>
      <c r="PKW124" s="91"/>
      <c r="PKX124" s="119"/>
      <c r="PKY124" s="91"/>
      <c r="PKZ124" s="119"/>
      <c r="PLA124" s="91"/>
      <c r="PLB124" s="119"/>
      <c r="PLC124" s="91"/>
      <c r="PLD124" s="119"/>
      <c r="PLE124" s="91"/>
      <c r="PLF124" s="119"/>
      <c r="PLG124" s="91"/>
      <c r="PLH124" s="119"/>
      <c r="PLI124" s="91"/>
      <c r="PLJ124" s="119"/>
      <c r="PLK124" s="91"/>
      <c r="PLL124" s="119"/>
      <c r="PLM124" s="91"/>
      <c r="PLN124" s="119"/>
      <c r="PLO124" s="91"/>
      <c r="PLP124" s="119"/>
      <c r="PLQ124" s="91"/>
      <c r="PLR124" s="119"/>
      <c r="PLS124" s="91"/>
      <c r="PLT124" s="119"/>
      <c r="PLU124" s="91"/>
      <c r="PLV124" s="119"/>
      <c r="PLW124" s="91"/>
      <c r="PLX124" s="119"/>
      <c r="PLY124" s="91"/>
      <c r="PLZ124" s="119"/>
      <c r="PMA124" s="91"/>
      <c r="PMB124" s="119"/>
      <c r="PMC124" s="91"/>
      <c r="PMD124" s="119"/>
      <c r="PME124" s="91"/>
      <c r="PMF124" s="119"/>
      <c r="PMG124" s="91"/>
      <c r="PMH124" s="119"/>
      <c r="PMI124" s="91"/>
      <c r="PMJ124" s="119"/>
      <c r="PMK124" s="91"/>
      <c r="PML124" s="119"/>
      <c r="PMM124" s="91"/>
      <c r="PMN124" s="119"/>
      <c r="PMO124" s="91"/>
      <c r="PMP124" s="119"/>
      <c r="PMQ124" s="91"/>
      <c r="PMR124" s="119"/>
      <c r="PMS124" s="91"/>
      <c r="PMT124" s="119"/>
      <c r="PMU124" s="91"/>
      <c r="PMV124" s="119"/>
      <c r="PMW124" s="91"/>
      <c r="PMX124" s="119"/>
      <c r="PMY124" s="91"/>
      <c r="PMZ124" s="119"/>
      <c r="PNA124" s="91"/>
      <c r="PNB124" s="119"/>
      <c r="PNC124" s="91"/>
      <c r="PND124" s="119"/>
      <c r="PNE124" s="91"/>
      <c r="PNF124" s="119"/>
      <c r="PNG124" s="91"/>
      <c r="PNH124" s="119"/>
      <c r="PNI124" s="91"/>
      <c r="PNJ124" s="119"/>
      <c r="PNK124" s="91"/>
      <c r="PNL124" s="119"/>
      <c r="PNM124" s="91"/>
      <c r="PNN124" s="119"/>
      <c r="PNO124" s="91"/>
      <c r="PNP124" s="119"/>
      <c r="PNQ124" s="91"/>
      <c r="PNR124" s="119"/>
      <c r="PNS124" s="91"/>
      <c r="PNT124" s="119"/>
      <c r="PNU124" s="91"/>
      <c r="PNV124" s="119"/>
      <c r="PNW124" s="91"/>
      <c r="PNX124" s="119"/>
      <c r="PNY124" s="91"/>
      <c r="PNZ124" s="119"/>
      <c r="POA124" s="91"/>
      <c r="POB124" s="119"/>
      <c r="POC124" s="91"/>
      <c r="POD124" s="119"/>
      <c r="POE124" s="91"/>
      <c r="POF124" s="119"/>
      <c r="POG124" s="91"/>
      <c r="POH124" s="119"/>
      <c r="POI124" s="91"/>
      <c r="POJ124" s="119"/>
      <c r="POK124" s="91"/>
      <c r="POL124" s="119"/>
      <c r="POM124" s="91"/>
      <c r="PON124" s="119"/>
      <c r="POO124" s="91"/>
      <c r="POP124" s="119"/>
      <c r="POQ124" s="91"/>
      <c r="POR124" s="119"/>
      <c r="POS124" s="91"/>
      <c r="POT124" s="119"/>
      <c r="POU124" s="91"/>
      <c r="POV124" s="119"/>
      <c r="POW124" s="91"/>
      <c r="POX124" s="119"/>
      <c r="POY124" s="91"/>
      <c r="POZ124" s="119"/>
      <c r="PPA124" s="91"/>
      <c r="PPB124" s="119"/>
      <c r="PPC124" s="91"/>
      <c r="PPD124" s="119"/>
      <c r="PPE124" s="91"/>
      <c r="PPF124" s="119"/>
      <c r="PPG124" s="91"/>
      <c r="PPH124" s="119"/>
      <c r="PPI124" s="91"/>
      <c r="PPJ124" s="119"/>
      <c r="PPK124" s="91"/>
      <c r="PPL124" s="119"/>
      <c r="PPM124" s="91"/>
      <c r="PPN124" s="119"/>
      <c r="PPO124" s="91"/>
      <c r="PPP124" s="119"/>
      <c r="PPQ124" s="91"/>
      <c r="PPR124" s="119"/>
      <c r="PPS124" s="91"/>
      <c r="PPT124" s="119"/>
      <c r="PPU124" s="91"/>
      <c r="PPV124" s="119"/>
      <c r="PPW124" s="91"/>
      <c r="PPX124" s="119"/>
      <c r="PPY124" s="91"/>
      <c r="PPZ124" s="119"/>
      <c r="PQA124" s="91"/>
      <c r="PQB124" s="119"/>
      <c r="PQC124" s="91"/>
      <c r="PQD124" s="119"/>
      <c r="PQE124" s="91"/>
      <c r="PQF124" s="119"/>
      <c r="PQG124" s="91"/>
      <c r="PQH124" s="119"/>
      <c r="PQI124" s="91"/>
      <c r="PQJ124" s="119"/>
      <c r="PQK124" s="91"/>
      <c r="PQL124" s="119"/>
      <c r="PQM124" s="91"/>
      <c r="PQN124" s="119"/>
      <c r="PQO124" s="91"/>
      <c r="PQP124" s="119"/>
      <c r="PQQ124" s="91"/>
      <c r="PQR124" s="119"/>
      <c r="PQS124" s="91"/>
      <c r="PQT124" s="119"/>
      <c r="PQU124" s="91"/>
      <c r="PQV124" s="119"/>
      <c r="PQW124" s="91"/>
      <c r="PQX124" s="119"/>
      <c r="PQY124" s="91"/>
      <c r="PQZ124" s="119"/>
      <c r="PRA124" s="91"/>
      <c r="PRB124" s="119"/>
      <c r="PRC124" s="91"/>
      <c r="PRD124" s="119"/>
      <c r="PRE124" s="91"/>
      <c r="PRF124" s="119"/>
      <c r="PRG124" s="91"/>
      <c r="PRH124" s="119"/>
      <c r="PRI124" s="91"/>
      <c r="PRJ124" s="119"/>
      <c r="PRK124" s="91"/>
      <c r="PRL124" s="119"/>
      <c r="PRM124" s="91"/>
      <c r="PRN124" s="119"/>
      <c r="PRO124" s="91"/>
      <c r="PRP124" s="119"/>
      <c r="PRQ124" s="91"/>
      <c r="PRR124" s="119"/>
      <c r="PRS124" s="91"/>
      <c r="PRT124" s="119"/>
      <c r="PRU124" s="91"/>
      <c r="PRV124" s="119"/>
      <c r="PRW124" s="91"/>
      <c r="PRX124" s="119"/>
      <c r="PRY124" s="91"/>
      <c r="PRZ124" s="119"/>
      <c r="PSA124" s="91"/>
      <c r="PSB124" s="119"/>
      <c r="PSC124" s="91"/>
      <c r="PSD124" s="119"/>
      <c r="PSE124" s="91"/>
      <c r="PSF124" s="119"/>
      <c r="PSG124" s="91"/>
      <c r="PSH124" s="119"/>
      <c r="PSI124" s="91"/>
      <c r="PSJ124" s="119"/>
      <c r="PSK124" s="91"/>
      <c r="PSL124" s="119"/>
      <c r="PSM124" s="91"/>
      <c r="PSN124" s="119"/>
      <c r="PSO124" s="91"/>
      <c r="PSP124" s="119"/>
      <c r="PSQ124" s="91"/>
      <c r="PSR124" s="119"/>
      <c r="PSS124" s="91"/>
      <c r="PST124" s="119"/>
      <c r="PSU124" s="91"/>
      <c r="PSV124" s="119"/>
      <c r="PSW124" s="91"/>
      <c r="PSX124" s="119"/>
      <c r="PSY124" s="91"/>
      <c r="PSZ124" s="119"/>
      <c r="PTA124" s="91"/>
      <c r="PTB124" s="119"/>
      <c r="PTC124" s="91"/>
      <c r="PTD124" s="119"/>
      <c r="PTE124" s="91"/>
      <c r="PTF124" s="119"/>
      <c r="PTG124" s="91"/>
      <c r="PTH124" s="119"/>
      <c r="PTI124" s="91"/>
      <c r="PTJ124" s="119"/>
      <c r="PTK124" s="91"/>
      <c r="PTL124" s="119"/>
      <c r="PTM124" s="91"/>
      <c r="PTN124" s="119"/>
      <c r="PTO124" s="91"/>
      <c r="PTP124" s="119"/>
      <c r="PTQ124" s="91"/>
      <c r="PTR124" s="119"/>
      <c r="PTS124" s="91"/>
      <c r="PTT124" s="119"/>
      <c r="PTU124" s="91"/>
      <c r="PTV124" s="119"/>
      <c r="PTW124" s="91"/>
      <c r="PTX124" s="119"/>
      <c r="PTY124" s="91"/>
      <c r="PTZ124" s="119"/>
      <c r="PUA124" s="91"/>
      <c r="PUB124" s="119"/>
      <c r="PUC124" s="91"/>
      <c r="PUD124" s="119"/>
      <c r="PUE124" s="91"/>
      <c r="PUF124" s="119"/>
      <c r="PUG124" s="91"/>
      <c r="PUH124" s="119"/>
      <c r="PUI124" s="91"/>
      <c r="PUJ124" s="119"/>
      <c r="PUK124" s="91"/>
      <c r="PUL124" s="119"/>
      <c r="PUM124" s="91"/>
      <c r="PUN124" s="119"/>
      <c r="PUO124" s="91"/>
      <c r="PUP124" s="119"/>
      <c r="PUQ124" s="91"/>
      <c r="PUR124" s="119"/>
      <c r="PUS124" s="91"/>
      <c r="PUT124" s="119"/>
      <c r="PUU124" s="91"/>
      <c r="PUV124" s="119"/>
      <c r="PUW124" s="91"/>
      <c r="PUX124" s="119"/>
      <c r="PUY124" s="91"/>
      <c r="PUZ124" s="119"/>
      <c r="PVA124" s="91"/>
      <c r="PVB124" s="119"/>
      <c r="PVC124" s="91"/>
      <c r="PVD124" s="119"/>
      <c r="PVE124" s="91"/>
      <c r="PVF124" s="119"/>
      <c r="PVG124" s="91"/>
      <c r="PVH124" s="119"/>
      <c r="PVI124" s="91"/>
      <c r="PVJ124" s="119"/>
      <c r="PVK124" s="91"/>
      <c r="PVL124" s="119"/>
      <c r="PVM124" s="91"/>
      <c r="PVN124" s="119"/>
      <c r="PVO124" s="91"/>
      <c r="PVP124" s="119"/>
      <c r="PVQ124" s="91"/>
      <c r="PVR124" s="119"/>
      <c r="PVS124" s="91"/>
      <c r="PVT124" s="119"/>
      <c r="PVU124" s="91"/>
      <c r="PVV124" s="119"/>
      <c r="PVW124" s="91"/>
      <c r="PVX124" s="119"/>
      <c r="PVY124" s="91"/>
      <c r="PVZ124" s="119"/>
      <c r="PWA124" s="91"/>
      <c r="PWB124" s="119"/>
      <c r="PWC124" s="91"/>
      <c r="PWD124" s="119"/>
      <c r="PWE124" s="91"/>
      <c r="PWF124" s="119"/>
      <c r="PWG124" s="91"/>
      <c r="PWH124" s="119"/>
      <c r="PWI124" s="91"/>
      <c r="PWJ124" s="119"/>
      <c r="PWK124" s="91"/>
      <c r="PWL124" s="119"/>
      <c r="PWM124" s="91"/>
      <c r="PWN124" s="119"/>
      <c r="PWO124" s="91"/>
      <c r="PWP124" s="119"/>
      <c r="PWQ124" s="91"/>
      <c r="PWR124" s="119"/>
      <c r="PWS124" s="91"/>
      <c r="PWT124" s="119"/>
      <c r="PWU124" s="91"/>
      <c r="PWV124" s="119"/>
      <c r="PWW124" s="91"/>
      <c r="PWX124" s="119"/>
      <c r="PWY124" s="91"/>
      <c r="PWZ124" s="119"/>
      <c r="PXA124" s="91"/>
      <c r="PXB124" s="119"/>
      <c r="PXC124" s="91"/>
      <c r="PXD124" s="119"/>
      <c r="PXE124" s="91"/>
      <c r="PXF124" s="119"/>
      <c r="PXG124" s="91"/>
      <c r="PXH124" s="119"/>
      <c r="PXI124" s="91"/>
      <c r="PXJ124" s="119"/>
      <c r="PXK124" s="91"/>
      <c r="PXL124" s="119"/>
      <c r="PXM124" s="91"/>
      <c r="PXN124" s="119"/>
      <c r="PXO124" s="91"/>
      <c r="PXP124" s="119"/>
      <c r="PXQ124" s="91"/>
      <c r="PXR124" s="119"/>
      <c r="PXS124" s="91"/>
      <c r="PXT124" s="119"/>
      <c r="PXU124" s="91"/>
      <c r="PXV124" s="119"/>
      <c r="PXW124" s="91"/>
      <c r="PXX124" s="119"/>
      <c r="PXY124" s="91"/>
      <c r="PXZ124" s="119"/>
      <c r="PYA124" s="91"/>
      <c r="PYB124" s="119"/>
      <c r="PYC124" s="91"/>
      <c r="PYD124" s="119"/>
      <c r="PYE124" s="91"/>
      <c r="PYF124" s="119"/>
      <c r="PYG124" s="91"/>
      <c r="PYH124" s="119"/>
      <c r="PYI124" s="91"/>
      <c r="PYJ124" s="119"/>
      <c r="PYK124" s="91"/>
      <c r="PYL124" s="119"/>
      <c r="PYM124" s="91"/>
      <c r="PYN124" s="119"/>
      <c r="PYO124" s="91"/>
      <c r="PYP124" s="119"/>
      <c r="PYQ124" s="91"/>
      <c r="PYR124" s="119"/>
      <c r="PYS124" s="91"/>
      <c r="PYT124" s="119"/>
      <c r="PYU124" s="91"/>
      <c r="PYV124" s="119"/>
      <c r="PYW124" s="91"/>
      <c r="PYX124" s="119"/>
      <c r="PYY124" s="91"/>
      <c r="PYZ124" s="119"/>
      <c r="PZA124" s="91"/>
      <c r="PZB124" s="119"/>
      <c r="PZC124" s="91"/>
      <c r="PZD124" s="119"/>
      <c r="PZE124" s="91"/>
      <c r="PZF124" s="119"/>
      <c r="PZG124" s="91"/>
      <c r="PZH124" s="119"/>
      <c r="PZI124" s="91"/>
      <c r="PZJ124" s="119"/>
      <c r="PZK124" s="91"/>
      <c r="PZL124" s="119"/>
      <c r="PZM124" s="91"/>
      <c r="PZN124" s="119"/>
      <c r="PZO124" s="91"/>
      <c r="PZP124" s="119"/>
      <c r="PZQ124" s="91"/>
      <c r="PZR124" s="119"/>
      <c r="PZS124" s="91"/>
      <c r="PZT124" s="119"/>
      <c r="PZU124" s="91"/>
      <c r="PZV124" s="119"/>
      <c r="PZW124" s="91"/>
      <c r="PZX124" s="119"/>
      <c r="PZY124" s="91"/>
      <c r="PZZ124" s="119"/>
      <c r="QAA124" s="91"/>
      <c r="QAB124" s="119"/>
      <c r="QAC124" s="91"/>
      <c r="QAD124" s="119"/>
      <c r="QAE124" s="91"/>
      <c r="QAF124" s="119"/>
      <c r="QAG124" s="91"/>
      <c r="QAH124" s="119"/>
      <c r="QAI124" s="91"/>
      <c r="QAJ124" s="119"/>
      <c r="QAK124" s="91"/>
      <c r="QAL124" s="119"/>
      <c r="QAM124" s="91"/>
      <c r="QAN124" s="119"/>
      <c r="QAO124" s="91"/>
      <c r="QAP124" s="119"/>
      <c r="QAQ124" s="91"/>
      <c r="QAR124" s="119"/>
      <c r="QAS124" s="91"/>
      <c r="QAT124" s="119"/>
      <c r="QAU124" s="91"/>
      <c r="QAV124" s="119"/>
      <c r="QAW124" s="91"/>
      <c r="QAX124" s="119"/>
      <c r="QAY124" s="91"/>
      <c r="QAZ124" s="119"/>
      <c r="QBA124" s="91"/>
      <c r="QBB124" s="119"/>
      <c r="QBC124" s="91"/>
      <c r="QBD124" s="119"/>
      <c r="QBE124" s="91"/>
      <c r="QBF124" s="119"/>
      <c r="QBG124" s="91"/>
      <c r="QBH124" s="119"/>
      <c r="QBI124" s="91"/>
      <c r="QBJ124" s="119"/>
      <c r="QBK124" s="91"/>
      <c r="QBL124" s="119"/>
      <c r="QBM124" s="91"/>
      <c r="QBN124" s="119"/>
      <c r="QBO124" s="91"/>
      <c r="QBP124" s="119"/>
      <c r="QBQ124" s="91"/>
      <c r="QBR124" s="119"/>
      <c r="QBS124" s="91"/>
      <c r="QBT124" s="119"/>
      <c r="QBU124" s="91"/>
      <c r="QBV124" s="119"/>
      <c r="QBW124" s="91"/>
      <c r="QBX124" s="119"/>
      <c r="QBY124" s="91"/>
      <c r="QBZ124" s="119"/>
      <c r="QCA124" s="91"/>
      <c r="QCB124" s="119"/>
      <c r="QCC124" s="91"/>
      <c r="QCD124" s="119"/>
      <c r="QCE124" s="91"/>
      <c r="QCF124" s="119"/>
      <c r="QCG124" s="91"/>
      <c r="QCH124" s="119"/>
      <c r="QCI124" s="91"/>
      <c r="QCJ124" s="119"/>
      <c r="QCK124" s="91"/>
      <c r="QCL124" s="119"/>
      <c r="QCM124" s="91"/>
      <c r="QCN124" s="119"/>
      <c r="QCO124" s="91"/>
      <c r="QCP124" s="119"/>
      <c r="QCQ124" s="91"/>
      <c r="QCR124" s="119"/>
      <c r="QCS124" s="91"/>
      <c r="QCT124" s="119"/>
      <c r="QCU124" s="91"/>
      <c r="QCV124" s="119"/>
      <c r="QCW124" s="91"/>
      <c r="QCX124" s="119"/>
      <c r="QCY124" s="91"/>
      <c r="QCZ124" s="119"/>
      <c r="QDA124" s="91"/>
      <c r="QDB124" s="119"/>
      <c r="QDC124" s="91"/>
      <c r="QDD124" s="119"/>
      <c r="QDE124" s="91"/>
      <c r="QDF124" s="119"/>
      <c r="QDG124" s="91"/>
      <c r="QDH124" s="119"/>
      <c r="QDI124" s="91"/>
      <c r="QDJ124" s="119"/>
      <c r="QDK124" s="91"/>
      <c r="QDL124" s="119"/>
      <c r="QDM124" s="91"/>
      <c r="QDN124" s="119"/>
      <c r="QDO124" s="91"/>
      <c r="QDP124" s="119"/>
      <c r="QDQ124" s="91"/>
      <c r="QDR124" s="119"/>
      <c r="QDS124" s="91"/>
      <c r="QDT124" s="119"/>
      <c r="QDU124" s="91"/>
      <c r="QDV124" s="119"/>
      <c r="QDW124" s="91"/>
      <c r="QDX124" s="119"/>
      <c r="QDY124" s="91"/>
      <c r="QDZ124" s="119"/>
      <c r="QEA124" s="91"/>
      <c r="QEB124" s="119"/>
      <c r="QEC124" s="91"/>
      <c r="QED124" s="119"/>
      <c r="QEE124" s="91"/>
      <c r="QEF124" s="119"/>
      <c r="QEG124" s="91"/>
      <c r="QEH124" s="119"/>
      <c r="QEI124" s="91"/>
      <c r="QEJ124" s="119"/>
      <c r="QEK124" s="91"/>
      <c r="QEL124" s="119"/>
      <c r="QEM124" s="91"/>
      <c r="QEN124" s="119"/>
      <c r="QEO124" s="91"/>
      <c r="QEP124" s="119"/>
      <c r="QEQ124" s="91"/>
      <c r="QER124" s="119"/>
      <c r="QES124" s="91"/>
      <c r="QET124" s="119"/>
      <c r="QEU124" s="91"/>
      <c r="QEV124" s="119"/>
      <c r="QEW124" s="91"/>
      <c r="QEX124" s="119"/>
      <c r="QEY124" s="91"/>
      <c r="QEZ124" s="119"/>
      <c r="QFA124" s="91"/>
      <c r="QFB124" s="119"/>
      <c r="QFC124" s="91"/>
      <c r="QFD124" s="119"/>
      <c r="QFE124" s="91"/>
      <c r="QFF124" s="119"/>
      <c r="QFG124" s="91"/>
      <c r="QFH124" s="119"/>
      <c r="QFI124" s="91"/>
      <c r="QFJ124" s="119"/>
      <c r="QFK124" s="91"/>
      <c r="QFL124" s="119"/>
      <c r="QFM124" s="91"/>
      <c r="QFN124" s="119"/>
      <c r="QFO124" s="91"/>
      <c r="QFP124" s="119"/>
      <c r="QFQ124" s="91"/>
      <c r="QFR124" s="119"/>
      <c r="QFS124" s="91"/>
      <c r="QFT124" s="119"/>
      <c r="QFU124" s="91"/>
      <c r="QFV124" s="119"/>
      <c r="QFW124" s="91"/>
      <c r="QFX124" s="119"/>
      <c r="QFY124" s="91"/>
      <c r="QFZ124" s="119"/>
      <c r="QGA124" s="91"/>
      <c r="QGB124" s="119"/>
      <c r="QGC124" s="91"/>
      <c r="QGD124" s="119"/>
      <c r="QGE124" s="91"/>
      <c r="QGF124" s="119"/>
      <c r="QGG124" s="91"/>
      <c r="QGH124" s="119"/>
      <c r="QGI124" s="91"/>
      <c r="QGJ124" s="119"/>
      <c r="QGK124" s="91"/>
      <c r="QGL124" s="119"/>
      <c r="QGM124" s="91"/>
      <c r="QGN124" s="119"/>
      <c r="QGO124" s="91"/>
      <c r="QGP124" s="119"/>
      <c r="QGQ124" s="91"/>
      <c r="QGR124" s="119"/>
      <c r="QGS124" s="91"/>
      <c r="QGT124" s="119"/>
      <c r="QGU124" s="91"/>
      <c r="QGV124" s="119"/>
      <c r="QGW124" s="91"/>
      <c r="QGX124" s="119"/>
      <c r="QGY124" s="91"/>
      <c r="QGZ124" s="119"/>
      <c r="QHA124" s="91"/>
      <c r="QHB124" s="119"/>
      <c r="QHC124" s="91"/>
      <c r="QHD124" s="119"/>
      <c r="QHE124" s="91"/>
      <c r="QHF124" s="119"/>
      <c r="QHG124" s="91"/>
      <c r="QHH124" s="119"/>
      <c r="QHI124" s="91"/>
      <c r="QHJ124" s="119"/>
      <c r="QHK124" s="91"/>
      <c r="QHL124" s="119"/>
      <c r="QHM124" s="91"/>
      <c r="QHN124" s="119"/>
      <c r="QHO124" s="91"/>
      <c r="QHP124" s="119"/>
      <c r="QHQ124" s="91"/>
      <c r="QHR124" s="119"/>
      <c r="QHS124" s="91"/>
      <c r="QHT124" s="119"/>
      <c r="QHU124" s="91"/>
      <c r="QHV124" s="119"/>
      <c r="QHW124" s="91"/>
      <c r="QHX124" s="119"/>
      <c r="QHY124" s="91"/>
      <c r="QHZ124" s="119"/>
      <c r="QIA124" s="91"/>
      <c r="QIB124" s="119"/>
      <c r="QIC124" s="91"/>
      <c r="QID124" s="119"/>
      <c r="QIE124" s="91"/>
      <c r="QIF124" s="119"/>
      <c r="QIG124" s="91"/>
      <c r="QIH124" s="119"/>
      <c r="QII124" s="91"/>
      <c r="QIJ124" s="119"/>
      <c r="QIK124" s="91"/>
      <c r="QIL124" s="119"/>
      <c r="QIM124" s="91"/>
      <c r="QIN124" s="119"/>
      <c r="QIO124" s="91"/>
      <c r="QIP124" s="119"/>
      <c r="QIQ124" s="91"/>
      <c r="QIR124" s="119"/>
      <c r="QIS124" s="91"/>
      <c r="QIT124" s="119"/>
      <c r="QIU124" s="91"/>
      <c r="QIV124" s="119"/>
      <c r="QIW124" s="91"/>
      <c r="QIX124" s="119"/>
      <c r="QIY124" s="91"/>
      <c r="QIZ124" s="119"/>
      <c r="QJA124" s="91"/>
      <c r="QJB124" s="119"/>
      <c r="QJC124" s="91"/>
      <c r="QJD124" s="119"/>
      <c r="QJE124" s="91"/>
      <c r="QJF124" s="119"/>
      <c r="QJG124" s="91"/>
      <c r="QJH124" s="119"/>
      <c r="QJI124" s="91"/>
      <c r="QJJ124" s="119"/>
      <c r="QJK124" s="91"/>
      <c r="QJL124" s="119"/>
      <c r="QJM124" s="91"/>
      <c r="QJN124" s="119"/>
      <c r="QJO124" s="91"/>
      <c r="QJP124" s="119"/>
      <c r="QJQ124" s="91"/>
      <c r="QJR124" s="119"/>
      <c r="QJS124" s="91"/>
      <c r="QJT124" s="119"/>
      <c r="QJU124" s="91"/>
      <c r="QJV124" s="119"/>
      <c r="QJW124" s="91"/>
      <c r="QJX124" s="119"/>
      <c r="QJY124" s="91"/>
      <c r="QJZ124" s="119"/>
      <c r="QKA124" s="91"/>
      <c r="QKB124" s="119"/>
      <c r="QKC124" s="91"/>
      <c r="QKD124" s="119"/>
      <c r="QKE124" s="91"/>
      <c r="QKF124" s="119"/>
      <c r="QKG124" s="91"/>
      <c r="QKH124" s="119"/>
      <c r="QKI124" s="91"/>
      <c r="QKJ124" s="119"/>
      <c r="QKK124" s="91"/>
      <c r="QKL124" s="119"/>
      <c r="QKM124" s="91"/>
      <c r="QKN124" s="119"/>
      <c r="QKO124" s="91"/>
      <c r="QKP124" s="119"/>
      <c r="QKQ124" s="91"/>
      <c r="QKR124" s="119"/>
      <c r="QKS124" s="91"/>
      <c r="QKT124" s="119"/>
      <c r="QKU124" s="91"/>
      <c r="QKV124" s="119"/>
      <c r="QKW124" s="91"/>
      <c r="QKX124" s="119"/>
      <c r="QKY124" s="91"/>
      <c r="QKZ124" s="119"/>
      <c r="QLA124" s="91"/>
      <c r="QLB124" s="119"/>
      <c r="QLC124" s="91"/>
      <c r="QLD124" s="119"/>
      <c r="QLE124" s="91"/>
      <c r="QLF124" s="119"/>
      <c r="QLG124" s="91"/>
      <c r="QLH124" s="119"/>
      <c r="QLI124" s="91"/>
      <c r="QLJ124" s="119"/>
      <c r="QLK124" s="91"/>
      <c r="QLL124" s="119"/>
      <c r="QLM124" s="91"/>
      <c r="QLN124" s="119"/>
      <c r="QLO124" s="91"/>
      <c r="QLP124" s="119"/>
      <c r="QLQ124" s="91"/>
      <c r="QLR124" s="119"/>
      <c r="QLS124" s="91"/>
      <c r="QLT124" s="119"/>
      <c r="QLU124" s="91"/>
      <c r="QLV124" s="119"/>
      <c r="QLW124" s="91"/>
      <c r="QLX124" s="119"/>
      <c r="QLY124" s="91"/>
      <c r="QLZ124" s="119"/>
      <c r="QMA124" s="91"/>
      <c r="QMB124" s="119"/>
      <c r="QMC124" s="91"/>
      <c r="QMD124" s="119"/>
      <c r="QME124" s="91"/>
      <c r="QMF124" s="119"/>
      <c r="QMG124" s="91"/>
      <c r="QMH124" s="119"/>
      <c r="QMI124" s="91"/>
      <c r="QMJ124" s="119"/>
      <c r="QMK124" s="91"/>
      <c r="QML124" s="119"/>
      <c r="QMM124" s="91"/>
      <c r="QMN124" s="119"/>
      <c r="QMO124" s="91"/>
      <c r="QMP124" s="119"/>
      <c r="QMQ124" s="91"/>
      <c r="QMR124" s="119"/>
      <c r="QMS124" s="91"/>
      <c r="QMT124" s="119"/>
      <c r="QMU124" s="91"/>
      <c r="QMV124" s="119"/>
      <c r="QMW124" s="91"/>
      <c r="QMX124" s="119"/>
      <c r="QMY124" s="91"/>
      <c r="QMZ124" s="119"/>
      <c r="QNA124" s="91"/>
      <c r="QNB124" s="119"/>
      <c r="QNC124" s="91"/>
      <c r="QND124" s="119"/>
      <c r="QNE124" s="91"/>
      <c r="QNF124" s="119"/>
      <c r="QNG124" s="91"/>
      <c r="QNH124" s="119"/>
      <c r="QNI124" s="91"/>
      <c r="QNJ124" s="119"/>
      <c r="QNK124" s="91"/>
      <c r="QNL124" s="119"/>
      <c r="QNM124" s="91"/>
      <c r="QNN124" s="119"/>
      <c r="QNO124" s="91"/>
      <c r="QNP124" s="119"/>
      <c r="QNQ124" s="91"/>
      <c r="QNR124" s="119"/>
      <c r="QNS124" s="91"/>
      <c r="QNT124" s="119"/>
      <c r="QNU124" s="91"/>
      <c r="QNV124" s="119"/>
      <c r="QNW124" s="91"/>
      <c r="QNX124" s="119"/>
      <c r="QNY124" s="91"/>
      <c r="QNZ124" s="119"/>
      <c r="QOA124" s="91"/>
      <c r="QOB124" s="119"/>
      <c r="QOC124" s="91"/>
      <c r="QOD124" s="119"/>
      <c r="QOE124" s="91"/>
      <c r="QOF124" s="119"/>
      <c r="QOG124" s="91"/>
      <c r="QOH124" s="119"/>
      <c r="QOI124" s="91"/>
      <c r="QOJ124" s="119"/>
      <c r="QOK124" s="91"/>
      <c r="QOL124" s="119"/>
      <c r="QOM124" s="91"/>
      <c r="QON124" s="119"/>
      <c r="QOO124" s="91"/>
      <c r="QOP124" s="119"/>
      <c r="QOQ124" s="91"/>
      <c r="QOR124" s="119"/>
      <c r="QOS124" s="91"/>
      <c r="QOT124" s="119"/>
      <c r="QOU124" s="91"/>
      <c r="QOV124" s="119"/>
      <c r="QOW124" s="91"/>
      <c r="QOX124" s="119"/>
      <c r="QOY124" s="91"/>
      <c r="QOZ124" s="119"/>
      <c r="QPA124" s="91"/>
      <c r="QPB124" s="119"/>
      <c r="QPC124" s="91"/>
      <c r="QPD124" s="119"/>
      <c r="QPE124" s="91"/>
      <c r="QPF124" s="119"/>
      <c r="QPG124" s="91"/>
      <c r="QPH124" s="119"/>
      <c r="QPI124" s="91"/>
      <c r="QPJ124" s="119"/>
      <c r="QPK124" s="91"/>
      <c r="QPL124" s="119"/>
      <c r="QPM124" s="91"/>
      <c r="QPN124" s="119"/>
      <c r="QPO124" s="91"/>
      <c r="QPP124" s="119"/>
      <c r="QPQ124" s="91"/>
      <c r="QPR124" s="119"/>
      <c r="QPS124" s="91"/>
      <c r="QPT124" s="119"/>
      <c r="QPU124" s="91"/>
      <c r="QPV124" s="119"/>
      <c r="QPW124" s="91"/>
      <c r="QPX124" s="119"/>
      <c r="QPY124" s="91"/>
      <c r="QPZ124" s="119"/>
      <c r="QQA124" s="91"/>
      <c r="QQB124" s="119"/>
      <c r="QQC124" s="91"/>
      <c r="QQD124" s="119"/>
      <c r="QQE124" s="91"/>
      <c r="QQF124" s="119"/>
      <c r="QQG124" s="91"/>
      <c r="QQH124" s="119"/>
      <c r="QQI124" s="91"/>
      <c r="QQJ124" s="119"/>
      <c r="QQK124" s="91"/>
      <c r="QQL124" s="119"/>
      <c r="QQM124" s="91"/>
      <c r="QQN124" s="119"/>
      <c r="QQO124" s="91"/>
      <c r="QQP124" s="119"/>
      <c r="QQQ124" s="91"/>
      <c r="QQR124" s="119"/>
      <c r="QQS124" s="91"/>
      <c r="QQT124" s="119"/>
      <c r="QQU124" s="91"/>
      <c r="QQV124" s="119"/>
      <c r="QQW124" s="91"/>
      <c r="QQX124" s="119"/>
      <c r="QQY124" s="91"/>
      <c r="QQZ124" s="119"/>
      <c r="QRA124" s="91"/>
      <c r="QRB124" s="119"/>
      <c r="QRC124" s="91"/>
      <c r="QRD124" s="119"/>
      <c r="QRE124" s="91"/>
      <c r="QRF124" s="119"/>
      <c r="QRG124" s="91"/>
      <c r="QRH124" s="119"/>
      <c r="QRI124" s="91"/>
      <c r="QRJ124" s="119"/>
      <c r="QRK124" s="91"/>
      <c r="QRL124" s="119"/>
      <c r="QRM124" s="91"/>
      <c r="QRN124" s="119"/>
      <c r="QRO124" s="91"/>
      <c r="QRP124" s="119"/>
      <c r="QRQ124" s="91"/>
      <c r="QRR124" s="119"/>
      <c r="QRS124" s="91"/>
      <c r="QRT124" s="119"/>
      <c r="QRU124" s="91"/>
      <c r="QRV124" s="119"/>
      <c r="QRW124" s="91"/>
      <c r="QRX124" s="119"/>
      <c r="QRY124" s="91"/>
      <c r="QRZ124" s="119"/>
      <c r="QSA124" s="91"/>
      <c r="QSB124" s="119"/>
      <c r="QSC124" s="91"/>
      <c r="QSD124" s="119"/>
      <c r="QSE124" s="91"/>
      <c r="QSF124" s="119"/>
      <c r="QSG124" s="91"/>
      <c r="QSH124" s="119"/>
      <c r="QSI124" s="91"/>
      <c r="QSJ124" s="119"/>
      <c r="QSK124" s="91"/>
      <c r="QSL124" s="119"/>
      <c r="QSM124" s="91"/>
      <c r="QSN124" s="119"/>
      <c r="QSO124" s="91"/>
      <c r="QSP124" s="119"/>
      <c r="QSQ124" s="91"/>
      <c r="QSR124" s="119"/>
      <c r="QSS124" s="91"/>
      <c r="QST124" s="119"/>
      <c r="QSU124" s="91"/>
      <c r="QSV124" s="119"/>
      <c r="QSW124" s="91"/>
      <c r="QSX124" s="119"/>
      <c r="QSY124" s="91"/>
      <c r="QSZ124" s="119"/>
      <c r="QTA124" s="91"/>
      <c r="QTB124" s="119"/>
      <c r="QTC124" s="91"/>
      <c r="QTD124" s="119"/>
      <c r="QTE124" s="91"/>
      <c r="QTF124" s="119"/>
      <c r="QTG124" s="91"/>
      <c r="QTH124" s="119"/>
      <c r="QTI124" s="91"/>
      <c r="QTJ124" s="119"/>
      <c r="QTK124" s="91"/>
      <c r="QTL124" s="119"/>
      <c r="QTM124" s="91"/>
      <c r="QTN124" s="119"/>
      <c r="QTO124" s="91"/>
      <c r="QTP124" s="119"/>
      <c r="QTQ124" s="91"/>
      <c r="QTR124" s="119"/>
      <c r="QTS124" s="91"/>
      <c r="QTT124" s="119"/>
      <c r="QTU124" s="91"/>
      <c r="QTV124" s="119"/>
      <c r="QTW124" s="91"/>
      <c r="QTX124" s="119"/>
      <c r="QTY124" s="91"/>
      <c r="QTZ124" s="119"/>
      <c r="QUA124" s="91"/>
      <c r="QUB124" s="119"/>
      <c r="QUC124" s="91"/>
      <c r="QUD124" s="119"/>
      <c r="QUE124" s="91"/>
      <c r="QUF124" s="119"/>
      <c r="QUG124" s="91"/>
      <c r="QUH124" s="119"/>
      <c r="QUI124" s="91"/>
      <c r="QUJ124" s="119"/>
      <c r="QUK124" s="91"/>
      <c r="QUL124" s="119"/>
      <c r="QUM124" s="91"/>
      <c r="QUN124" s="119"/>
      <c r="QUO124" s="91"/>
      <c r="QUP124" s="119"/>
      <c r="QUQ124" s="91"/>
      <c r="QUR124" s="119"/>
      <c r="QUS124" s="91"/>
      <c r="QUT124" s="119"/>
      <c r="QUU124" s="91"/>
      <c r="QUV124" s="119"/>
      <c r="QUW124" s="91"/>
      <c r="QUX124" s="119"/>
      <c r="QUY124" s="91"/>
      <c r="QUZ124" s="119"/>
      <c r="QVA124" s="91"/>
      <c r="QVB124" s="119"/>
      <c r="QVC124" s="91"/>
      <c r="QVD124" s="119"/>
      <c r="QVE124" s="91"/>
      <c r="QVF124" s="119"/>
      <c r="QVG124" s="91"/>
      <c r="QVH124" s="119"/>
      <c r="QVI124" s="91"/>
      <c r="QVJ124" s="119"/>
      <c r="QVK124" s="91"/>
      <c r="QVL124" s="119"/>
      <c r="QVM124" s="91"/>
      <c r="QVN124" s="119"/>
      <c r="QVO124" s="91"/>
      <c r="QVP124" s="119"/>
      <c r="QVQ124" s="91"/>
      <c r="QVR124" s="119"/>
      <c r="QVS124" s="91"/>
      <c r="QVT124" s="119"/>
      <c r="QVU124" s="91"/>
      <c r="QVV124" s="119"/>
      <c r="QVW124" s="91"/>
      <c r="QVX124" s="119"/>
      <c r="QVY124" s="91"/>
      <c r="QVZ124" s="119"/>
      <c r="QWA124" s="91"/>
      <c r="QWB124" s="119"/>
      <c r="QWC124" s="91"/>
      <c r="QWD124" s="119"/>
      <c r="QWE124" s="91"/>
      <c r="QWF124" s="119"/>
      <c r="QWG124" s="91"/>
      <c r="QWH124" s="119"/>
      <c r="QWI124" s="91"/>
      <c r="QWJ124" s="119"/>
      <c r="QWK124" s="91"/>
      <c r="QWL124" s="119"/>
      <c r="QWM124" s="91"/>
      <c r="QWN124" s="119"/>
      <c r="QWO124" s="91"/>
      <c r="QWP124" s="119"/>
      <c r="QWQ124" s="91"/>
      <c r="QWR124" s="119"/>
      <c r="QWS124" s="91"/>
      <c r="QWT124" s="119"/>
      <c r="QWU124" s="91"/>
      <c r="QWV124" s="119"/>
      <c r="QWW124" s="91"/>
      <c r="QWX124" s="119"/>
      <c r="QWY124" s="91"/>
      <c r="QWZ124" s="119"/>
      <c r="QXA124" s="91"/>
      <c r="QXB124" s="119"/>
      <c r="QXC124" s="91"/>
      <c r="QXD124" s="119"/>
      <c r="QXE124" s="91"/>
      <c r="QXF124" s="119"/>
      <c r="QXG124" s="91"/>
      <c r="QXH124" s="119"/>
      <c r="QXI124" s="91"/>
      <c r="QXJ124" s="119"/>
      <c r="QXK124" s="91"/>
      <c r="QXL124" s="119"/>
      <c r="QXM124" s="91"/>
      <c r="QXN124" s="119"/>
      <c r="QXO124" s="91"/>
      <c r="QXP124" s="119"/>
      <c r="QXQ124" s="91"/>
      <c r="QXR124" s="119"/>
      <c r="QXS124" s="91"/>
      <c r="QXT124" s="119"/>
      <c r="QXU124" s="91"/>
      <c r="QXV124" s="119"/>
      <c r="QXW124" s="91"/>
      <c r="QXX124" s="119"/>
      <c r="QXY124" s="91"/>
      <c r="QXZ124" s="119"/>
      <c r="QYA124" s="91"/>
      <c r="QYB124" s="119"/>
      <c r="QYC124" s="91"/>
      <c r="QYD124" s="119"/>
      <c r="QYE124" s="91"/>
      <c r="QYF124" s="119"/>
      <c r="QYG124" s="91"/>
      <c r="QYH124" s="119"/>
      <c r="QYI124" s="91"/>
      <c r="QYJ124" s="119"/>
      <c r="QYK124" s="91"/>
      <c r="QYL124" s="119"/>
      <c r="QYM124" s="91"/>
      <c r="QYN124" s="119"/>
      <c r="QYO124" s="91"/>
      <c r="QYP124" s="119"/>
      <c r="QYQ124" s="91"/>
      <c r="QYR124" s="119"/>
      <c r="QYS124" s="91"/>
      <c r="QYT124" s="119"/>
      <c r="QYU124" s="91"/>
      <c r="QYV124" s="119"/>
      <c r="QYW124" s="91"/>
      <c r="QYX124" s="119"/>
      <c r="QYY124" s="91"/>
      <c r="QYZ124" s="119"/>
      <c r="QZA124" s="91"/>
      <c r="QZB124" s="119"/>
      <c r="QZC124" s="91"/>
      <c r="QZD124" s="119"/>
      <c r="QZE124" s="91"/>
      <c r="QZF124" s="119"/>
      <c r="QZG124" s="91"/>
      <c r="QZH124" s="119"/>
      <c r="QZI124" s="91"/>
      <c r="QZJ124" s="119"/>
      <c r="QZK124" s="91"/>
      <c r="QZL124" s="119"/>
      <c r="QZM124" s="91"/>
      <c r="QZN124" s="119"/>
      <c r="QZO124" s="91"/>
      <c r="QZP124" s="119"/>
      <c r="QZQ124" s="91"/>
      <c r="QZR124" s="119"/>
      <c r="QZS124" s="91"/>
      <c r="QZT124" s="119"/>
      <c r="QZU124" s="91"/>
      <c r="QZV124" s="119"/>
      <c r="QZW124" s="91"/>
      <c r="QZX124" s="119"/>
      <c r="QZY124" s="91"/>
      <c r="QZZ124" s="119"/>
      <c r="RAA124" s="91"/>
      <c r="RAB124" s="119"/>
      <c r="RAC124" s="91"/>
      <c r="RAD124" s="119"/>
      <c r="RAE124" s="91"/>
      <c r="RAF124" s="119"/>
      <c r="RAG124" s="91"/>
      <c r="RAH124" s="119"/>
      <c r="RAI124" s="91"/>
      <c r="RAJ124" s="119"/>
      <c r="RAK124" s="91"/>
      <c r="RAL124" s="119"/>
      <c r="RAM124" s="91"/>
      <c r="RAN124" s="119"/>
      <c r="RAO124" s="91"/>
      <c r="RAP124" s="119"/>
      <c r="RAQ124" s="91"/>
      <c r="RAR124" s="119"/>
      <c r="RAS124" s="91"/>
      <c r="RAT124" s="119"/>
      <c r="RAU124" s="91"/>
      <c r="RAV124" s="119"/>
      <c r="RAW124" s="91"/>
      <c r="RAX124" s="119"/>
      <c r="RAY124" s="91"/>
      <c r="RAZ124" s="119"/>
      <c r="RBA124" s="91"/>
      <c r="RBB124" s="119"/>
      <c r="RBC124" s="91"/>
      <c r="RBD124" s="119"/>
      <c r="RBE124" s="91"/>
      <c r="RBF124" s="119"/>
      <c r="RBG124" s="91"/>
      <c r="RBH124" s="119"/>
      <c r="RBI124" s="91"/>
      <c r="RBJ124" s="119"/>
      <c r="RBK124" s="91"/>
      <c r="RBL124" s="119"/>
      <c r="RBM124" s="91"/>
      <c r="RBN124" s="119"/>
      <c r="RBO124" s="91"/>
      <c r="RBP124" s="119"/>
      <c r="RBQ124" s="91"/>
      <c r="RBR124" s="119"/>
      <c r="RBS124" s="91"/>
      <c r="RBT124" s="119"/>
      <c r="RBU124" s="91"/>
      <c r="RBV124" s="119"/>
      <c r="RBW124" s="91"/>
      <c r="RBX124" s="119"/>
      <c r="RBY124" s="91"/>
      <c r="RBZ124" s="119"/>
      <c r="RCA124" s="91"/>
      <c r="RCB124" s="119"/>
      <c r="RCC124" s="91"/>
      <c r="RCD124" s="119"/>
      <c r="RCE124" s="91"/>
      <c r="RCF124" s="119"/>
      <c r="RCG124" s="91"/>
      <c r="RCH124" s="119"/>
      <c r="RCI124" s="91"/>
      <c r="RCJ124" s="119"/>
      <c r="RCK124" s="91"/>
      <c r="RCL124" s="119"/>
      <c r="RCM124" s="91"/>
      <c r="RCN124" s="119"/>
      <c r="RCO124" s="91"/>
      <c r="RCP124" s="119"/>
      <c r="RCQ124" s="91"/>
      <c r="RCR124" s="119"/>
      <c r="RCS124" s="91"/>
      <c r="RCT124" s="119"/>
      <c r="RCU124" s="91"/>
      <c r="RCV124" s="119"/>
      <c r="RCW124" s="91"/>
      <c r="RCX124" s="119"/>
      <c r="RCY124" s="91"/>
      <c r="RCZ124" s="119"/>
      <c r="RDA124" s="91"/>
      <c r="RDB124" s="119"/>
      <c r="RDC124" s="91"/>
      <c r="RDD124" s="119"/>
      <c r="RDE124" s="91"/>
      <c r="RDF124" s="119"/>
      <c r="RDG124" s="91"/>
      <c r="RDH124" s="119"/>
      <c r="RDI124" s="91"/>
      <c r="RDJ124" s="119"/>
      <c r="RDK124" s="91"/>
      <c r="RDL124" s="119"/>
      <c r="RDM124" s="91"/>
      <c r="RDN124" s="119"/>
      <c r="RDO124" s="91"/>
      <c r="RDP124" s="119"/>
      <c r="RDQ124" s="91"/>
      <c r="RDR124" s="119"/>
      <c r="RDS124" s="91"/>
      <c r="RDT124" s="119"/>
      <c r="RDU124" s="91"/>
      <c r="RDV124" s="119"/>
      <c r="RDW124" s="91"/>
      <c r="RDX124" s="119"/>
      <c r="RDY124" s="91"/>
      <c r="RDZ124" s="119"/>
      <c r="REA124" s="91"/>
      <c r="REB124" s="119"/>
      <c r="REC124" s="91"/>
      <c r="RED124" s="119"/>
      <c r="REE124" s="91"/>
      <c r="REF124" s="119"/>
      <c r="REG124" s="91"/>
      <c r="REH124" s="119"/>
      <c r="REI124" s="91"/>
      <c r="REJ124" s="119"/>
      <c r="REK124" s="91"/>
      <c r="REL124" s="119"/>
      <c r="REM124" s="91"/>
      <c r="REN124" s="119"/>
      <c r="REO124" s="91"/>
      <c r="REP124" s="119"/>
      <c r="REQ124" s="91"/>
      <c r="RER124" s="119"/>
      <c r="RES124" s="91"/>
      <c r="RET124" s="119"/>
      <c r="REU124" s="91"/>
      <c r="REV124" s="119"/>
      <c r="REW124" s="91"/>
      <c r="REX124" s="119"/>
      <c r="REY124" s="91"/>
      <c r="REZ124" s="119"/>
      <c r="RFA124" s="91"/>
      <c r="RFB124" s="119"/>
      <c r="RFC124" s="91"/>
      <c r="RFD124" s="119"/>
      <c r="RFE124" s="91"/>
      <c r="RFF124" s="119"/>
      <c r="RFG124" s="91"/>
      <c r="RFH124" s="119"/>
      <c r="RFI124" s="91"/>
      <c r="RFJ124" s="119"/>
      <c r="RFK124" s="91"/>
      <c r="RFL124" s="119"/>
      <c r="RFM124" s="91"/>
      <c r="RFN124" s="119"/>
      <c r="RFO124" s="91"/>
      <c r="RFP124" s="119"/>
      <c r="RFQ124" s="91"/>
      <c r="RFR124" s="119"/>
      <c r="RFS124" s="91"/>
      <c r="RFT124" s="119"/>
      <c r="RFU124" s="91"/>
      <c r="RFV124" s="119"/>
      <c r="RFW124" s="91"/>
      <c r="RFX124" s="119"/>
      <c r="RFY124" s="91"/>
      <c r="RFZ124" s="119"/>
      <c r="RGA124" s="91"/>
      <c r="RGB124" s="119"/>
      <c r="RGC124" s="91"/>
      <c r="RGD124" s="119"/>
      <c r="RGE124" s="91"/>
      <c r="RGF124" s="119"/>
      <c r="RGG124" s="91"/>
      <c r="RGH124" s="119"/>
      <c r="RGI124" s="91"/>
      <c r="RGJ124" s="119"/>
      <c r="RGK124" s="91"/>
      <c r="RGL124" s="119"/>
      <c r="RGM124" s="91"/>
      <c r="RGN124" s="119"/>
      <c r="RGO124" s="91"/>
      <c r="RGP124" s="119"/>
      <c r="RGQ124" s="91"/>
      <c r="RGR124" s="119"/>
      <c r="RGS124" s="91"/>
      <c r="RGT124" s="119"/>
      <c r="RGU124" s="91"/>
      <c r="RGV124" s="119"/>
      <c r="RGW124" s="91"/>
      <c r="RGX124" s="119"/>
      <c r="RGY124" s="91"/>
      <c r="RGZ124" s="119"/>
      <c r="RHA124" s="91"/>
      <c r="RHB124" s="119"/>
      <c r="RHC124" s="91"/>
      <c r="RHD124" s="119"/>
      <c r="RHE124" s="91"/>
      <c r="RHF124" s="119"/>
      <c r="RHG124" s="91"/>
      <c r="RHH124" s="119"/>
      <c r="RHI124" s="91"/>
      <c r="RHJ124" s="119"/>
      <c r="RHK124" s="91"/>
      <c r="RHL124" s="119"/>
      <c r="RHM124" s="91"/>
      <c r="RHN124" s="119"/>
      <c r="RHO124" s="91"/>
      <c r="RHP124" s="119"/>
      <c r="RHQ124" s="91"/>
      <c r="RHR124" s="119"/>
      <c r="RHS124" s="91"/>
      <c r="RHT124" s="119"/>
      <c r="RHU124" s="91"/>
      <c r="RHV124" s="119"/>
      <c r="RHW124" s="91"/>
      <c r="RHX124" s="119"/>
      <c r="RHY124" s="91"/>
      <c r="RHZ124" s="119"/>
      <c r="RIA124" s="91"/>
      <c r="RIB124" s="119"/>
      <c r="RIC124" s="91"/>
      <c r="RID124" s="119"/>
      <c r="RIE124" s="91"/>
      <c r="RIF124" s="119"/>
      <c r="RIG124" s="91"/>
      <c r="RIH124" s="119"/>
      <c r="RII124" s="91"/>
      <c r="RIJ124" s="119"/>
      <c r="RIK124" s="91"/>
      <c r="RIL124" s="119"/>
      <c r="RIM124" s="91"/>
      <c r="RIN124" s="119"/>
      <c r="RIO124" s="91"/>
      <c r="RIP124" s="119"/>
      <c r="RIQ124" s="91"/>
      <c r="RIR124" s="119"/>
      <c r="RIS124" s="91"/>
      <c r="RIT124" s="119"/>
      <c r="RIU124" s="91"/>
      <c r="RIV124" s="119"/>
      <c r="RIW124" s="91"/>
      <c r="RIX124" s="119"/>
      <c r="RIY124" s="91"/>
      <c r="RIZ124" s="119"/>
      <c r="RJA124" s="91"/>
      <c r="RJB124" s="119"/>
      <c r="RJC124" s="91"/>
      <c r="RJD124" s="119"/>
      <c r="RJE124" s="91"/>
      <c r="RJF124" s="119"/>
      <c r="RJG124" s="91"/>
      <c r="RJH124" s="119"/>
      <c r="RJI124" s="91"/>
      <c r="RJJ124" s="119"/>
      <c r="RJK124" s="91"/>
      <c r="RJL124" s="119"/>
      <c r="RJM124" s="91"/>
      <c r="RJN124" s="119"/>
      <c r="RJO124" s="91"/>
      <c r="RJP124" s="119"/>
      <c r="RJQ124" s="91"/>
      <c r="RJR124" s="119"/>
      <c r="RJS124" s="91"/>
      <c r="RJT124" s="119"/>
      <c r="RJU124" s="91"/>
      <c r="RJV124" s="119"/>
      <c r="RJW124" s="91"/>
      <c r="RJX124" s="119"/>
      <c r="RJY124" s="91"/>
      <c r="RJZ124" s="119"/>
      <c r="RKA124" s="91"/>
      <c r="RKB124" s="119"/>
      <c r="RKC124" s="91"/>
      <c r="RKD124" s="119"/>
      <c r="RKE124" s="91"/>
      <c r="RKF124" s="119"/>
      <c r="RKG124" s="91"/>
      <c r="RKH124" s="119"/>
      <c r="RKI124" s="91"/>
      <c r="RKJ124" s="119"/>
      <c r="RKK124" s="91"/>
      <c r="RKL124" s="119"/>
      <c r="RKM124" s="91"/>
      <c r="RKN124" s="119"/>
      <c r="RKO124" s="91"/>
      <c r="RKP124" s="119"/>
      <c r="RKQ124" s="91"/>
      <c r="RKR124" s="119"/>
      <c r="RKS124" s="91"/>
      <c r="RKT124" s="119"/>
      <c r="RKU124" s="91"/>
      <c r="RKV124" s="119"/>
      <c r="RKW124" s="91"/>
      <c r="RKX124" s="119"/>
      <c r="RKY124" s="91"/>
      <c r="RKZ124" s="119"/>
      <c r="RLA124" s="91"/>
      <c r="RLB124" s="119"/>
      <c r="RLC124" s="91"/>
      <c r="RLD124" s="119"/>
      <c r="RLE124" s="91"/>
      <c r="RLF124" s="119"/>
      <c r="RLG124" s="91"/>
      <c r="RLH124" s="119"/>
      <c r="RLI124" s="91"/>
      <c r="RLJ124" s="119"/>
      <c r="RLK124" s="91"/>
      <c r="RLL124" s="119"/>
      <c r="RLM124" s="91"/>
      <c r="RLN124" s="119"/>
      <c r="RLO124" s="91"/>
      <c r="RLP124" s="119"/>
      <c r="RLQ124" s="91"/>
      <c r="RLR124" s="119"/>
      <c r="RLS124" s="91"/>
      <c r="RLT124" s="119"/>
      <c r="RLU124" s="91"/>
      <c r="RLV124" s="119"/>
      <c r="RLW124" s="91"/>
      <c r="RLX124" s="119"/>
      <c r="RLY124" s="91"/>
      <c r="RLZ124" s="119"/>
      <c r="RMA124" s="91"/>
      <c r="RMB124" s="119"/>
      <c r="RMC124" s="91"/>
      <c r="RMD124" s="119"/>
      <c r="RME124" s="91"/>
      <c r="RMF124" s="119"/>
      <c r="RMG124" s="91"/>
      <c r="RMH124" s="119"/>
      <c r="RMI124" s="91"/>
      <c r="RMJ124" s="119"/>
      <c r="RMK124" s="91"/>
      <c r="RML124" s="119"/>
      <c r="RMM124" s="91"/>
      <c r="RMN124" s="119"/>
      <c r="RMO124" s="91"/>
      <c r="RMP124" s="119"/>
      <c r="RMQ124" s="91"/>
      <c r="RMR124" s="119"/>
      <c r="RMS124" s="91"/>
      <c r="RMT124" s="119"/>
      <c r="RMU124" s="91"/>
      <c r="RMV124" s="119"/>
      <c r="RMW124" s="91"/>
      <c r="RMX124" s="119"/>
      <c r="RMY124" s="91"/>
      <c r="RMZ124" s="119"/>
      <c r="RNA124" s="91"/>
      <c r="RNB124" s="119"/>
      <c r="RNC124" s="91"/>
      <c r="RND124" s="119"/>
      <c r="RNE124" s="91"/>
      <c r="RNF124" s="119"/>
      <c r="RNG124" s="91"/>
      <c r="RNH124" s="119"/>
      <c r="RNI124" s="91"/>
      <c r="RNJ124" s="119"/>
      <c r="RNK124" s="91"/>
      <c r="RNL124" s="119"/>
      <c r="RNM124" s="91"/>
      <c r="RNN124" s="119"/>
      <c r="RNO124" s="91"/>
      <c r="RNP124" s="119"/>
      <c r="RNQ124" s="91"/>
      <c r="RNR124" s="119"/>
      <c r="RNS124" s="91"/>
      <c r="RNT124" s="119"/>
      <c r="RNU124" s="91"/>
      <c r="RNV124" s="119"/>
      <c r="RNW124" s="91"/>
      <c r="RNX124" s="119"/>
      <c r="RNY124" s="91"/>
      <c r="RNZ124" s="119"/>
      <c r="ROA124" s="91"/>
      <c r="ROB124" s="119"/>
      <c r="ROC124" s="91"/>
      <c r="ROD124" s="119"/>
      <c r="ROE124" s="91"/>
      <c r="ROF124" s="119"/>
      <c r="ROG124" s="91"/>
      <c r="ROH124" s="119"/>
      <c r="ROI124" s="91"/>
      <c r="ROJ124" s="119"/>
      <c r="ROK124" s="91"/>
      <c r="ROL124" s="119"/>
      <c r="ROM124" s="91"/>
      <c r="RON124" s="119"/>
      <c r="ROO124" s="91"/>
      <c r="ROP124" s="119"/>
      <c r="ROQ124" s="91"/>
      <c r="ROR124" s="119"/>
      <c r="ROS124" s="91"/>
      <c r="ROT124" s="119"/>
      <c r="ROU124" s="91"/>
      <c r="ROV124" s="119"/>
      <c r="ROW124" s="91"/>
      <c r="ROX124" s="119"/>
      <c r="ROY124" s="91"/>
      <c r="ROZ124" s="119"/>
      <c r="RPA124" s="91"/>
      <c r="RPB124" s="119"/>
      <c r="RPC124" s="91"/>
      <c r="RPD124" s="119"/>
      <c r="RPE124" s="91"/>
      <c r="RPF124" s="119"/>
      <c r="RPG124" s="91"/>
      <c r="RPH124" s="119"/>
      <c r="RPI124" s="91"/>
      <c r="RPJ124" s="119"/>
      <c r="RPK124" s="91"/>
      <c r="RPL124" s="119"/>
      <c r="RPM124" s="91"/>
      <c r="RPN124" s="119"/>
      <c r="RPO124" s="91"/>
      <c r="RPP124" s="119"/>
      <c r="RPQ124" s="91"/>
      <c r="RPR124" s="119"/>
      <c r="RPS124" s="91"/>
      <c r="RPT124" s="119"/>
      <c r="RPU124" s="91"/>
      <c r="RPV124" s="119"/>
      <c r="RPW124" s="91"/>
      <c r="RPX124" s="119"/>
      <c r="RPY124" s="91"/>
      <c r="RPZ124" s="119"/>
      <c r="RQA124" s="91"/>
      <c r="RQB124" s="119"/>
      <c r="RQC124" s="91"/>
      <c r="RQD124" s="119"/>
      <c r="RQE124" s="91"/>
      <c r="RQF124" s="119"/>
      <c r="RQG124" s="91"/>
      <c r="RQH124" s="119"/>
      <c r="RQI124" s="91"/>
      <c r="RQJ124" s="119"/>
      <c r="RQK124" s="91"/>
      <c r="RQL124" s="119"/>
      <c r="RQM124" s="91"/>
      <c r="RQN124" s="119"/>
      <c r="RQO124" s="91"/>
      <c r="RQP124" s="119"/>
      <c r="RQQ124" s="91"/>
      <c r="RQR124" s="119"/>
      <c r="RQS124" s="91"/>
      <c r="RQT124" s="119"/>
      <c r="RQU124" s="91"/>
      <c r="RQV124" s="119"/>
      <c r="RQW124" s="91"/>
      <c r="RQX124" s="119"/>
      <c r="RQY124" s="91"/>
      <c r="RQZ124" s="119"/>
      <c r="RRA124" s="91"/>
      <c r="RRB124" s="119"/>
      <c r="RRC124" s="91"/>
      <c r="RRD124" s="119"/>
      <c r="RRE124" s="91"/>
      <c r="RRF124" s="119"/>
      <c r="RRG124" s="91"/>
      <c r="RRH124" s="119"/>
      <c r="RRI124" s="91"/>
      <c r="RRJ124" s="119"/>
      <c r="RRK124" s="91"/>
      <c r="RRL124" s="119"/>
      <c r="RRM124" s="91"/>
      <c r="RRN124" s="119"/>
      <c r="RRO124" s="91"/>
      <c r="RRP124" s="119"/>
      <c r="RRQ124" s="91"/>
      <c r="RRR124" s="119"/>
      <c r="RRS124" s="91"/>
      <c r="RRT124" s="119"/>
      <c r="RRU124" s="91"/>
      <c r="RRV124" s="119"/>
      <c r="RRW124" s="91"/>
      <c r="RRX124" s="119"/>
      <c r="RRY124" s="91"/>
      <c r="RRZ124" s="119"/>
      <c r="RSA124" s="91"/>
      <c r="RSB124" s="119"/>
      <c r="RSC124" s="91"/>
      <c r="RSD124" s="119"/>
      <c r="RSE124" s="91"/>
      <c r="RSF124" s="119"/>
      <c r="RSG124" s="91"/>
      <c r="RSH124" s="119"/>
      <c r="RSI124" s="91"/>
      <c r="RSJ124" s="119"/>
      <c r="RSK124" s="91"/>
      <c r="RSL124" s="119"/>
      <c r="RSM124" s="91"/>
      <c r="RSN124" s="119"/>
      <c r="RSO124" s="91"/>
      <c r="RSP124" s="119"/>
      <c r="RSQ124" s="91"/>
      <c r="RSR124" s="119"/>
      <c r="RSS124" s="91"/>
      <c r="RST124" s="119"/>
      <c r="RSU124" s="91"/>
      <c r="RSV124" s="119"/>
      <c r="RSW124" s="91"/>
      <c r="RSX124" s="119"/>
      <c r="RSY124" s="91"/>
      <c r="RSZ124" s="119"/>
      <c r="RTA124" s="91"/>
      <c r="RTB124" s="119"/>
      <c r="RTC124" s="91"/>
      <c r="RTD124" s="119"/>
      <c r="RTE124" s="91"/>
      <c r="RTF124" s="119"/>
      <c r="RTG124" s="91"/>
      <c r="RTH124" s="119"/>
      <c r="RTI124" s="91"/>
      <c r="RTJ124" s="119"/>
      <c r="RTK124" s="91"/>
      <c r="RTL124" s="119"/>
      <c r="RTM124" s="91"/>
      <c r="RTN124" s="119"/>
      <c r="RTO124" s="91"/>
      <c r="RTP124" s="119"/>
      <c r="RTQ124" s="91"/>
      <c r="RTR124" s="119"/>
      <c r="RTS124" s="91"/>
      <c r="RTT124" s="119"/>
      <c r="RTU124" s="91"/>
      <c r="RTV124" s="119"/>
      <c r="RTW124" s="91"/>
      <c r="RTX124" s="119"/>
      <c r="RTY124" s="91"/>
      <c r="RTZ124" s="119"/>
      <c r="RUA124" s="91"/>
      <c r="RUB124" s="119"/>
      <c r="RUC124" s="91"/>
      <c r="RUD124" s="119"/>
      <c r="RUE124" s="91"/>
      <c r="RUF124" s="119"/>
      <c r="RUG124" s="91"/>
      <c r="RUH124" s="119"/>
      <c r="RUI124" s="91"/>
      <c r="RUJ124" s="119"/>
      <c r="RUK124" s="91"/>
      <c r="RUL124" s="119"/>
      <c r="RUM124" s="91"/>
      <c r="RUN124" s="119"/>
      <c r="RUO124" s="91"/>
      <c r="RUP124" s="119"/>
      <c r="RUQ124" s="91"/>
      <c r="RUR124" s="119"/>
      <c r="RUS124" s="91"/>
      <c r="RUT124" s="119"/>
      <c r="RUU124" s="91"/>
      <c r="RUV124" s="119"/>
      <c r="RUW124" s="91"/>
      <c r="RUX124" s="119"/>
      <c r="RUY124" s="91"/>
      <c r="RUZ124" s="119"/>
      <c r="RVA124" s="91"/>
      <c r="RVB124" s="119"/>
      <c r="RVC124" s="91"/>
      <c r="RVD124" s="119"/>
      <c r="RVE124" s="91"/>
      <c r="RVF124" s="119"/>
      <c r="RVG124" s="91"/>
      <c r="RVH124" s="119"/>
      <c r="RVI124" s="91"/>
      <c r="RVJ124" s="119"/>
      <c r="RVK124" s="91"/>
      <c r="RVL124" s="119"/>
      <c r="RVM124" s="91"/>
      <c r="RVN124" s="119"/>
      <c r="RVO124" s="91"/>
      <c r="RVP124" s="119"/>
      <c r="RVQ124" s="91"/>
      <c r="RVR124" s="119"/>
      <c r="RVS124" s="91"/>
      <c r="RVT124" s="119"/>
      <c r="RVU124" s="91"/>
      <c r="RVV124" s="119"/>
      <c r="RVW124" s="91"/>
      <c r="RVX124" s="119"/>
      <c r="RVY124" s="91"/>
      <c r="RVZ124" s="119"/>
      <c r="RWA124" s="91"/>
      <c r="RWB124" s="119"/>
      <c r="RWC124" s="91"/>
      <c r="RWD124" s="119"/>
      <c r="RWE124" s="91"/>
      <c r="RWF124" s="119"/>
      <c r="RWG124" s="91"/>
      <c r="RWH124" s="119"/>
      <c r="RWI124" s="91"/>
      <c r="RWJ124" s="119"/>
      <c r="RWK124" s="91"/>
      <c r="RWL124" s="119"/>
      <c r="RWM124" s="91"/>
      <c r="RWN124" s="119"/>
      <c r="RWO124" s="91"/>
      <c r="RWP124" s="119"/>
      <c r="RWQ124" s="91"/>
      <c r="RWR124" s="119"/>
      <c r="RWS124" s="91"/>
      <c r="RWT124" s="119"/>
      <c r="RWU124" s="91"/>
      <c r="RWV124" s="119"/>
      <c r="RWW124" s="91"/>
      <c r="RWX124" s="119"/>
      <c r="RWY124" s="91"/>
      <c r="RWZ124" s="119"/>
      <c r="RXA124" s="91"/>
      <c r="RXB124" s="119"/>
      <c r="RXC124" s="91"/>
      <c r="RXD124" s="119"/>
      <c r="RXE124" s="91"/>
      <c r="RXF124" s="119"/>
      <c r="RXG124" s="91"/>
      <c r="RXH124" s="119"/>
      <c r="RXI124" s="91"/>
      <c r="RXJ124" s="119"/>
      <c r="RXK124" s="91"/>
      <c r="RXL124" s="119"/>
      <c r="RXM124" s="91"/>
      <c r="RXN124" s="119"/>
      <c r="RXO124" s="91"/>
      <c r="RXP124" s="119"/>
      <c r="RXQ124" s="91"/>
      <c r="RXR124" s="119"/>
      <c r="RXS124" s="91"/>
      <c r="RXT124" s="119"/>
      <c r="RXU124" s="91"/>
      <c r="RXV124" s="119"/>
      <c r="RXW124" s="91"/>
      <c r="RXX124" s="119"/>
      <c r="RXY124" s="91"/>
      <c r="RXZ124" s="119"/>
      <c r="RYA124" s="91"/>
      <c r="RYB124" s="119"/>
      <c r="RYC124" s="91"/>
      <c r="RYD124" s="119"/>
      <c r="RYE124" s="91"/>
      <c r="RYF124" s="119"/>
      <c r="RYG124" s="91"/>
      <c r="RYH124" s="119"/>
      <c r="RYI124" s="91"/>
      <c r="RYJ124" s="119"/>
      <c r="RYK124" s="91"/>
      <c r="RYL124" s="119"/>
      <c r="RYM124" s="91"/>
      <c r="RYN124" s="119"/>
      <c r="RYO124" s="91"/>
      <c r="RYP124" s="119"/>
      <c r="RYQ124" s="91"/>
      <c r="RYR124" s="119"/>
      <c r="RYS124" s="91"/>
      <c r="RYT124" s="119"/>
      <c r="RYU124" s="91"/>
      <c r="RYV124" s="119"/>
      <c r="RYW124" s="91"/>
      <c r="RYX124" s="119"/>
      <c r="RYY124" s="91"/>
      <c r="RYZ124" s="119"/>
      <c r="RZA124" s="91"/>
      <c r="RZB124" s="119"/>
      <c r="RZC124" s="91"/>
      <c r="RZD124" s="119"/>
      <c r="RZE124" s="91"/>
      <c r="RZF124" s="119"/>
      <c r="RZG124" s="91"/>
      <c r="RZH124" s="119"/>
      <c r="RZI124" s="91"/>
      <c r="RZJ124" s="119"/>
      <c r="RZK124" s="91"/>
      <c r="RZL124" s="119"/>
      <c r="RZM124" s="91"/>
      <c r="RZN124" s="119"/>
      <c r="RZO124" s="91"/>
      <c r="RZP124" s="119"/>
      <c r="RZQ124" s="91"/>
      <c r="RZR124" s="119"/>
      <c r="RZS124" s="91"/>
      <c r="RZT124" s="119"/>
      <c r="RZU124" s="91"/>
      <c r="RZV124" s="119"/>
      <c r="RZW124" s="91"/>
      <c r="RZX124" s="119"/>
      <c r="RZY124" s="91"/>
      <c r="RZZ124" s="119"/>
      <c r="SAA124" s="91"/>
      <c r="SAB124" s="119"/>
      <c r="SAC124" s="91"/>
      <c r="SAD124" s="119"/>
      <c r="SAE124" s="91"/>
      <c r="SAF124" s="119"/>
      <c r="SAG124" s="91"/>
      <c r="SAH124" s="119"/>
      <c r="SAI124" s="91"/>
      <c r="SAJ124" s="119"/>
      <c r="SAK124" s="91"/>
      <c r="SAL124" s="119"/>
      <c r="SAM124" s="91"/>
      <c r="SAN124" s="119"/>
      <c r="SAO124" s="91"/>
      <c r="SAP124" s="119"/>
      <c r="SAQ124" s="91"/>
      <c r="SAR124" s="119"/>
      <c r="SAS124" s="91"/>
      <c r="SAT124" s="119"/>
      <c r="SAU124" s="91"/>
      <c r="SAV124" s="119"/>
      <c r="SAW124" s="91"/>
      <c r="SAX124" s="119"/>
      <c r="SAY124" s="91"/>
      <c r="SAZ124" s="119"/>
      <c r="SBA124" s="91"/>
      <c r="SBB124" s="119"/>
      <c r="SBC124" s="91"/>
      <c r="SBD124" s="119"/>
      <c r="SBE124" s="91"/>
      <c r="SBF124" s="119"/>
      <c r="SBG124" s="91"/>
      <c r="SBH124" s="119"/>
      <c r="SBI124" s="91"/>
      <c r="SBJ124" s="119"/>
      <c r="SBK124" s="91"/>
      <c r="SBL124" s="119"/>
      <c r="SBM124" s="91"/>
      <c r="SBN124" s="119"/>
      <c r="SBO124" s="91"/>
      <c r="SBP124" s="119"/>
      <c r="SBQ124" s="91"/>
      <c r="SBR124" s="119"/>
      <c r="SBS124" s="91"/>
      <c r="SBT124" s="119"/>
      <c r="SBU124" s="91"/>
      <c r="SBV124" s="119"/>
      <c r="SBW124" s="91"/>
      <c r="SBX124" s="119"/>
      <c r="SBY124" s="91"/>
      <c r="SBZ124" s="119"/>
      <c r="SCA124" s="91"/>
      <c r="SCB124" s="119"/>
      <c r="SCC124" s="91"/>
      <c r="SCD124" s="119"/>
      <c r="SCE124" s="91"/>
      <c r="SCF124" s="119"/>
      <c r="SCG124" s="91"/>
      <c r="SCH124" s="119"/>
      <c r="SCI124" s="91"/>
      <c r="SCJ124" s="119"/>
      <c r="SCK124" s="91"/>
      <c r="SCL124" s="119"/>
      <c r="SCM124" s="91"/>
      <c r="SCN124" s="119"/>
      <c r="SCO124" s="91"/>
      <c r="SCP124" s="119"/>
      <c r="SCQ124" s="91"/>
      <c r="SCR124" s="119"/>
      <c r="SCS124" s="91"/>
      <c r="SCT124" s="119"/>
      <c r="SCU124" s="91"/>
      <c r="SCV124" s="119"/>
      <c r="SCW124" s="91"/>
      <c r="SCX124" s="119"/>
      <c r="SCY124" s="91"/>
      <c r="SCZ124" s="119"/>
      <c r="SDA124" s="91"/>
      <c r="SDB124" s="119"/>
      <c r="SDC124" s="91"/>
      <c r="SDD124" s="119"/>
      <c r="SDE124" s="91"/>
      <c r="SDF124" s="119"/>
      <c r="SDG124" s="91"/>
      <c r="SDH124" s="119"/>
      <c r="SDI124" s="91"/>
      <c r="SDJ124" s="119"/>
      <c r="SDK124" s="91"/>
      <c r="SDL124" s="119"/>
      <c r="SDM124" s="91"/>
      <c r="SDN124" s="119"/>
      <c r="SDO124" s="91"/>
      <c r="SDP124" s="119"/>
      <c r="SDQ124" s="91"/>
      <c r="SDR124" s="119"/>
      <c r="SDS124" s="91"/>
      <c r="SDT124" s="119"/>
      <c r="SDU124" s="91"/>
      <c r="SDV124" s="119"/>
      <c r="SDW124" s="91"/>
      <c r="SDX124" s="119"/>
      <c r="SDY124" s="91"/>
      <c r="SDZ124" s="119"/>
      <c r="SEA124" s="91"/>
      <c r="SEB124" s="119"/>
      <c r="SEC124" s="91"/>
      <c r="SED124" s="119"/>
      <c r="SEE124" s="91"/>
      <c r="SEF124" s="119"/>
      <c r="SEG124" s="91"/>
      <c r="SEH124" s="119"/>
      <c r="SEI124" s="91"/>
      <c r="SEJ124" s="119"/>
      <c r="SEK124" s="91"/>
      <c r="SEL124" s="119"/>
      <c r="SEM124" s="91"/>
      <c r="SEN124" s="119"/>
      <c r="SEO124" s="91"/>
      <c r="SEP124" s="119"/>
      <c r="SEQ124" s="91"/>
      <c r="SER124" s="119"/>
      <c r="SES124" s="91"/>
      <c r="SET124" s="119"/>
      <c r="SEU124" s="91"/>
      <c r="SEV124" s="119"/>
      <c r="SEW124" s="91"/>
      <c r="SEX124" s="119"/>
      <c r="SEY124" s="91"/>
      <c r="SEZ124" s="119"/>
      <c r="SFA124" s="91"/>
      <c r="SFB124" s="119"/>
      <c r="SFC124" s="91"/>
      <c r="SFD124" s="119"/>
      <c r="SFE124" s="91"/>
      <c r="SFF124" s="119"/>
      <c r="SFG124" s="91"/>
      <c r="SFH124" s="119"/>
      <c r="SFI124" s="91"/>
      <c r="SFJ124" s="119"/>
      <c r="SFK124" s="91"/>
      <c r="SFL124" s="119"/>
      <c r="SFM124" s="91"/>
      <c r="SFN124" s="119"/>
      <c r="SFO124" s="91"/>
      <c r="SFP124" s="119"/>
      <c r="SFQ124" s="91"/>
      <c r="SFR124" s="119"/>
      <c r="SFS124" s="91"/>
      <c r="SFT124" s="119"/>
      <c r="SFU124" s="91"/>
      <c r="SFV124" s="119"/>
      <c r="SFW124" s="91"/>
      <c r="SFX124" s="119"/>
      <c r="SFY124" s="91"/>
      <c r="SFZ124" s="119"/>
      <c r="SGA124" s="91"/>
      <c r="SGB124" s="119"/>
      <c r="SGC124" s="91"/>
      <c r="SGD124" s="119"/>
      <c r="SGE124" s="91"/>
      <c r="SGF124" s="119"/>
      <c r="SGG124" s="91"/>
      <c r="SGH124" s="119"/>
      <c r="SGI124" s="91"/>
      <c r="SGJ124" s="119"/>
      <c r="SGK124" s="91"/>
      <c r="SGL124" s="119"/>
      <c r="SGM124" s="91"/>
      <c r="SGN124" s="119"/>
      <c r="SGO124" s="91"/>
      <c r="SGP124" s="119"/>
      <c r="SGQ124" s="91"/>
      <c r="SGR124" s="119"/>
      <c r="SGS124" s="91"/>
      <c r="SGT124" s="119"/>
      <c r="SGU124" s="91"/>
      <c r="SGV124" s="119"/>
      <c r="SGW124" s="91"/>
      <c r="SGX124" s="119"/>
      <c r="SGY124" s="91"/>
      <c r="SGZ124" s="119"/>
      <c r="SHA124" s="91"/>
      <c r="SHB124" s="119"/>
      <c r="SHC124" s="91"/>
      <c r="SHD124" s="119"/>
      <c r="SHE124" s="91"/>
      <c r="SHF124" s="119"/>
      <c r="SHG124" s="91"/>
      <c r="SHH124" s="119"/>
      <c r="SHI124" s="91"/>
      <c r="SHJ124" s="119"/>
      <c r="SHK124" s="91"/>
      <c r="SHL124" s="119"/>
      <c r="SHM124" s="91"/>
      <c r="SHN124" s="119"/>
      <c r="SHO124" s="91"/>
      <c r="SHP124" s="119"/>
      <c r="SHQ124" s="91"/>
      <c r="SHR124" s="119"/>
      <c r="SHS124" s="91"/>
      <c r="SHT124" s="119"/>
      <c r="SHU124" s="91"/>
      <c r="SHV124" s="119"/>
      <c r="SHW124" s="91"/>
      <c r="SHX124" s="119"/>
      <c r="SHY124" s="91"/>
      <c r="SHZ124" s="119"/>
      <c r="SIA124" s="91"/>
      <c r="SIB124" s="119"/>
      <c r="SIC124" s="91"/>
      <c r="SID124" s="119"/>
      <c r="SIE124" s="91"/>
      <c r="SIF124" s="119"/>
      <c r="SIG124" s="91"/>
      <c r="SIH124" s="119"/>
      <c r="SII124" s="91"/>
      <c r="SIJ124" s="119"/>
      <c r="SIK124" s="91"/>
      <c r="SIL124" s="119"/>
      <c r="SIM124" s="91"/>
      <c r="SIN124" s="119"/>
      <c r="SIO124" s="91"/>
      <c r="SIP124" s="119"/>
      <c r="SIQ124" s="91"/>
      <c r="SIR124" s="119"/>
      <c r="SIS124" s="91"/>
      <c r="SIT124" s="119"/>
      <c r="SIU124" s="91"/>
      <c r="SIV124" s="119"/>
      <c r="SIW124" s="91"/>
      <c r="SIX124" s="119"/>
      <c r="SIY124" s="91"/>
      <c r="SIZ124" s="119"/>
      <c r="SJA124" s="91"/>
      <c r="SJB124" s="119"/>
      <c r="SJC124" s="91"/>
      <c r="SJD124" s="119"/>
      <c r="SJE124" s="91"/>
      <c r="SJF124" s="119"/>
      <c r="SJG124" s="91"/>
      <c r="SJH124" s="119"/>
      <c r="SJI124" s="91"/>
      <c r="SJJ124" s="119"/>
      <c r="SJK124" s="91"/>
      <c r="SJL124" s="119"/>
      <c r="SJM124" s="91"/>
      <c r="SJN124" s="119"/>
      <c r="SJO124" s="91"/>
      <c r="SJP124" s="119"/>
      <c r="SJQ124" s="91"/>
      <c r="SJR124" s="119"/>
      <c r="SJS124" s="91"/>
      <c r="SJT124" s="119"/>
      <c r="SJU124" s="91"/>
      <c r="SJV124" s="119"/>
      <c r="SJW124" s="91"/>
      <c r="SJX124" s="119"/>
      <c r="SJY124" s="91"/>
      <c r="SJZ124" s="119"/>
      <c r="SKA124" s="91"/>
      <c r="SKB124" s="119"/>
      <c r="SKC124" s="91"/>
      <c r="SKD124" s="119"/>
      <c r="SKE124" s="91"/>
      <c r="SKF124" s="119"/>
      <c r="SKG124" s="91"/>
      <c r="SKH124" s="119"/>
      <c r="SKI124" s="91"/>
      <c r="SKJ124" s="119"/>
      <c r="SKK124" s="91"/>
      <c r="SKL124" s="119"/>
      <c r="SKM124" s="91"/>
      <c r="SKN124" s="119"/>
      <c r="SKO124" s="91"/>
      <c r="SKP124" s="119"/>
      <c r="SKQ124" s="91"/>
      <c r="SKR124" s="119"/>
      <c r="SKS124" s="91"/>
      <c r="SKT124" s="119"/>
      <c r="SKU124" s="91"/>
      <c r="SKV124" s="119"/>
      <c r="SKW124" s="91"/>
      <c r="SKX124" s="119"/>
      <c r="SKY124" s="91"/>
      <c r="SKZ124" s="119"/>
      <c r="SLA124" s="91"/>
      <c r="SLB124" s="119"/>
      <c r="SLC124" s="91"/>
      <c r="SLD124" s="119"/>
      <c r="SLE124" s="91"/>
      <c r="SLF124" s="119"/>
      <c r="SLG124" s="91"/>
      <c r="SLH124" s="119"/>
      <c r="SLI124" s="91"/>
      <c r="SLJ124" s="119"/>
      <c r="SLK124" s="91"/>
      <c r="SLL124" s="119"/>
      <c r="SLM124" s="91"/>
      <c r="SLN124" s="119"/>
      <c r="SLO124" s="91"/>
      <c r="SLP124" s="119"/>
      <c r="SLQ124" s="91"/>
      <c r="SLR124" s="119"/>
      <c r="SLS124" s="91"/>
      <c r="SLT124" s="119"/>
      <c r="SLU124" s="91"/>
      <c r="SLV124" s="119"/>
      <c r="SLW124" s="91"/>
      <c r="SLX124" s="119"/>
      <c r="SLY124" s="91"/>
      <c r="SLZ124" s="119"/>
      <c r="SMA124" s="91"/>
      <c r="SMB124" s="119"/>
      <c r="SMC124" s="91"/>
      <c r="SMD124" s="119"/>
      <c r="SME124" s="91"/>
      <c r="SMF124" s="119"/>
      <c r="SMG124" s="91"/>
      <c r="SMH124" s="119"/>
      <c r="SMI124" s="91"/>
      <c r="SMJ124" s="119"/>
      <c r="SMK124" s="91"/>
      <c r="SML124" s="119"/>
      <c r="SMM124" s="91"/>
      <c r="SMN124" s="119"/>
      <c r="SMO124" s="91"/>
      <c r="SMP124" s="119"/>
      <c r="SMQ124" s="91"/>
      <c r="SMR124" s="119"/>
      <c r="SMS124" s="91"/>
      <c r="SMT124" s="119"/>
      <c r="SMU124" s="91"/>
      <c r="SMV124" s="119"/>
      <c r="SMW124" s="91"/>
      <c r="SMX124" s="119"/>
      <c r="SMY124" s="91"/>
      <c r="SMZ124" s="119"/>
      <c r="SNA124" s="91"/>
      <c r="SNB124" s="119"/>
      <c r="SNC124" s="91"/>
      <c r="SND124" s="119"/>
      <c r="SNE124" s="91"/>
      <c r="SNF124" s="119"/>
      <c r="SNG124" s="91"/>
      <c r="SNH124" s="119"/>
      <c r="SNI124" s="91"/>
      <c r="SNJ124" s="119"/>
      <c r="SNK124" s="91"/>
      <c r="SNL124" s="119"/>
      <c r="SNM124" s="91"/>
      <c r="SNN124" s="119"/>
      <c r="SNO124" s="91"/>
      <c r="SNP124" s="119"/>
      <c r="SNQ124" s="91"/>
      <c r="SNR124" s="119"/>
      <c r="SNS124" s="91"/>
      <c r="SNT124" s="119"/>
      <c r="SNU124" s="91"/>
      <c r="SNV124" s="119"/>
      <c r="SNW124" s="91"/>
      <c r="SNX124" s="119"/>
      <c r="SNY124" s="91"/>
      <c r="SNZ124" s="119"/>
      <c r="SOA124" s="91"/>
      <c r="SOB124" s="119"/>
      <c r="SOC124" s="91"/>
      <c r="SOD124" s="119"/>
      <c r="SOE124" s="91"/>
      <c r="SOF124" s="119"/>
      <c r="SOG124" s="91"/>
      <c r="SOH124" s="119"/>
      <c r="SOI124" s="91"/>
      <c r="SOJ124" s="119"/>
      <c r="SOK124" s="91"/>
      <c r="SOL124" s="119"/>
      <c r="SOM124" s="91"/>
      <c r="SON124" s="119"/>
      <c r="SOO124" s="91"/>
      <c r="SOP124" s="119"/>
      <c r="SOQ124" s="91"/>
      <c r="SOR124" s="119"/>
      <c r="SOS124" s="91"/>
      <c r="SOT124" s="119"/>
      <c r="SOU124" s="91"/>
      <c r="SOV124" s="119"/>
      <c r="SOW124" s="91"/>
      <c r="SOX124" s="119"/>
      <c r="SOY124" s="91"/>
      <c r="SOZ124" s="119"/>
      <c r="SPA124" s="91"/>
      <c r="SPB124" s="119"/>
      <c r="SPC124" s="91"/>
      <c r="SPD124" s="119"/>
      <c r="SPE124" s="91"/>
      <c r="SPF124" s="119"/>
      <c r="SPG124" s="91"/>
      <c r="SPH124" s="119"/>
      <c r="SPI124" s="91"/>
      <c r="SPJ124" s="119"/>
      <c r="SPK124" s="91"/>
      <c r="SPL124" s="119"/>
      <c r="SPM124" s="91"/>
      <c r="SPN124" s="119"/>
      <c r="SPO124" s="91"/>
      <c r="SPP124" s="119"/>
      <c r="SPQ124" s="91"/>
      <c r="SPR124" s="119"/>
      <c r="SPS124" s="91"/>
      <c r="SPT124" s="119"/>
      <c r="SPU124" s="91"/>
      <c r="SPV124" s="119"/>
      <c r="SPW124" s="91"/>
      <c r="SPX124" s="119"/>
      <c r="SPY124" s="91"/>
      <c r="SPZ124" s="119"/>
      <c r="SQA124" s="91"/>
      <c r="SQB124" s="119"/>
      <c r="SQC124" s="91"/>
      <c r="SQD124" s="119"/>
      <c r="SQE124" s="91"/>
      <c r="SQF124" s="119"/>
      <c r="SQG124" s="91"/>
      <c r="SQH124" s="119"/>
      <c r="SQI124" s="91"/>
      <c r="SQJ124" s="119"/>
      <c r="SQK124" s="91"/>
      <c r="SQL124" s="119"/>
      <c r="SQM124" s="91"/>
      <c r="SQN124" s="119"/>
      <c r="SQO124" s="91"/>
      <c r="SQP124" s="119"/>
      <c r="SQQ124" s="91"/>
      <c r="SQR124" s="119"/>
      <c r="SQS124" s="91"/>
      <c r="SQT124" s="119"/>
      <c r="SQU124" s="91"/>
      <c r="SQV124" s="119"/>
      <c r="SQW124" s="91"/>
      <c r="SQX124" s="119"/>
      <c r="SQY124" s="91"/>
      <c r="SQZ124" s="119"/>
      <c r="SRA124" s="91"/>
      <c r="SRB124" s="119"/>
      <c r="SRC124" s="91"/>
      <c r="SRD124" s="119"/>
      <c r="SRE124" s="91"/>
      <c r="SRF124" s="119"/>
      <c r="SRG124" s="91"/>
      <c r="SRH124" s="119"/>
      <c r="SRI124" s="91"/>
      <c r="SRJ124" s="119"/>
      <c r="SRK124" s="91"/>
      <c r="SRL124" s="119"/>
      <c r="SRM124" s="91"/>
      <c r="SRN124" s="119"/>
      <c r="SRO124" s="91"/>
      <c r="SRP124" s="119"/>
      <c r="SRQ124" s="91"/>
      <c r="SRR124" s="119"/>
      <c r="SRS124" s="91"/>
      <c r="SRT124" s="119"/>
      <c r="SRU124" s="91"/>
      <c r="SRV124" s="119"/>
      <c r="SRW124" s="91"/>
      <c r="SRX124" s="119"/>
      <c r="SRY124" s="91"/>
      <c r="SRZ124" s="119"/>
      <c r="SSA124" s="91"/>
      <c r="SSB124" s="119"/>
      <c r="SSC124" s="91"/>
      <c r="SSD124" s="119"/>
      <c r="SSE124" s="91"/>
      <c r="SSF124" s="119"/>
      <c r="SSG124" s="91"/>
      <c r="SSH124" s="119"/>
      <c r="SSI124" s="91"/>
      <c r="SSJ124" s="119"/>
      <c r="SSK124" s="91"/>
      <c r="SSL124" s="119"/>
      <c r="SSM124" s="91"/>
      <c r="SSN124" s="119"/>
      <c r="SSO124" s="91"/>
      <c r="SSP124" s="119"/>
      <c r="SSQ124" s="91"/>
      <c r="SSR124" s="119"/>
      <c r="SSS124" s="91"/>
      <c r="SST124" s="119"/>
      <c r="SSU124" s="91"/>
      <c r="SSV124" s="119"/>
      <c r="SSW124" s="91"/>
      <c r="SSX124" s="119"/>
      <c r="SSY124" s="91"/>
      <c r="SSZ124" s="119"/>
      <c r="STA124" s="91"/>
      <c r="STB124" s="119"/>
      <c r="STC124" s="91"/>
      <c r="STD124" s="119"/>
      <c r="STE124" s="91"/>
      <c r="STF124" s="119"/>
      <c r="STG124" s="91"/>
      <c r="STH124" s="119"/>
      <c r="STI124" s="91"/>
      <c r="STJ124" s="119"/>
      <c r="STK124" s="91"/>
      <c r="STL124" s="119"/>
      <c r="STM124" s="91"/>
      <c r="STN124" s="119"/>
      <c r="STO124" s="91"/>
      <c r="STP124" s="119"/>
      <c r="STQ124" s="91"/>
      <c r="STR124" s="119"/>
      <c r="STS124" s="91"/>
      <c r="STT124" s="119"/>
      <c r="STU124" s="91"/>
      <c r="STV124" s="119"/>
      <c r="STW124" s="91"/>
      <c r="STX124" s="119"/>
      <c r="STY124" s="91"/>
      <c r="STZ124" s="119"/>
      <c r="SUA124" s="91"/>
      <c r="SUB124" s="119"/>
      <c r="SUC124" s="91"/>
      <c r="SUD124" s="119"/>
      <c r="SUE124" s="91"/>
      <c r="SUF124" s="119"/>
      <c r="SUG124" s="91"/>
      <c r="SUH124" s="119"/>
      <c r="SUI124" s="91"/>
      <c r="SUJ124" s="119"/>
      <c r="SUK124" s="91"/>
      <c r="SUL124" s="119"/>
      <c r="SUM124" s="91"/>
      <c r="SUN124" s="119"/>
      <c r="SUO124" s="91"/>
      <c r="SUP124" s="119"/>
      <c r="SUQ124" s="91"/>
      <c r="SUR124" s="119"/>
      <c r="SUS124" s="91"/>
      <c r="SUT124" s="119"/>
      <c r="SUU124" s="91"/>
      <c r="SUV124" s="119"/>
      <c r="SUW124" s="91"/>
      <c r="SUX124" s="119"/>
      <c r="SUY124" s="91"/>
      <c r="SUZ124" s="119"/>
      <c r="SVA124" s="91"/>
      <c r="SVB124" s="119"/>
      <c r="SVC124" s="91"/>
      <c r="SVD124" s="119"/>
      <c r="SVE124" s="91"/>
      <c r="SVF124" s="119"/>
      <c r="SVG124" s="91"/>
      <c r="SVH124" s="119"/>
      <c r="SVI124" s="91"/>
      <c r="SVJ124" s="119"/>
      <c r="SVK124" s="91"/>
      <c r="SVL124" s="119"/>
      <c r="SVM124" s="91"/>
      <c r="SVN124" s="119"/>
      <c r="SVO124" s="91"/>
      <c r="SVP124" s="119"/>
      <c r="SVQ124" s="91"/>
      <c r="SVR124" s="119"/>
      <c r="SVS124" s="91"/>
      <c r="SVT124" s="119"/>
      <c r="SVU124" s="91"/>
      <c r="SVV124" s="119"/>
      <c r="SVW124" s="91"/>
      <c r="SVX124" s="119"/>
      <c r="SVY124" s="91"/>
      <c r="SVZ124" s="119"/>
      <c r="SWA124" s="91"/>
      <c r="SWB124" s="119"/>
      <c r="SWC124" s="91"/>
      <c r="SWD124" s="119"/>
      <c r="SWE124" s="91"/>
      <c r="SWF124" s="119"/>
      <c r="SWG124" s="91"/>
      <c r="SWH124" s="119"/>
      <c r="SWI124" s="91"/>
      <c r="SWJ124" s="119"/>
      <c r="SWK124" s="91"/>
      <c r="SWL124" s="119"/>
      <c r="SWM124" s="91"/>
      <c r="SWN124" s="119"/>
      <c r="SWO124" s="91"/>
      <c r="SWP124" s="119"/>
      <c r="SWQ124" s="91"/>
      <c r="SWR124" s="119"/>
      <c r="SWS124" s="91"/>
      <c r="SWT124" s="119"/>
      <c r="SWU124" s="91"/>
      <c r="SWV124" s="119"/>
      <c r="SWW124" s="91"/>
      <c r="SWX124" s="119"/>
      <c r="SWY124" s="91"/>
      <c r="SWZ124" s="119"/>
      <c r="SXA124" s="91"/>
      <c r="SXB124" s="119"/>
      <c r="SXC124" s="91"/>
      <c r="SXD124" s="119"/>
      <c r="SXE124" s="91"/>
      <c r="SXF124" s="119"/>
      <c r="SXG124" s="91"/>
      <c r="SXH124" s="119"/>
      <c r="SXI124" s="91"/>
      <c r="SXJ124" s="119"/>
      <c r="SXK124" s="91"/>
      <c r="SXL124" s="119"/>
      <c r="SXM124" s="91"/>
      <c r="SXN124" s="119"/>
      <c r="SXO124" s="91"/>
      <c r="SXP124" s="119"/>
      <c r="SXQ124" s="91"/>
      <c r="SXR124" s="119"/>
      <c r="SXS124" s="91"/>
      <c r="SXT124" s="119"/>
      <c r="SXU124" s="91"/>
      <c r="SXV124" s="119"/>
      <c r="SXW124" s="91"/>
      <c r="SXX124" s="119"/>
      <c r="SXY124" s="91"/>
      <c r="SXZ124" s="119"/>
      <c r="SYA124" s="91"/>
      <c r="SYB124" s="119"/>
      <c r="SYC124" s="91"/>
      <c r="SYD124" s="119"/>
      <c r="SYE124" s="91"/>
      <c r="SYF124" s="119"/>
      <c r="SYG124" s="91"/>
      <c r="SYH124" s="119"/>
      <c r="SYI124" s="91"/>
      <c r="SYJ124" s="119"/>
      <c r="SYK124" s="91"/>
      <c r="SYL124" s="119"/>
      <c r="SYM124" s="91"/>
      <c r="SYN124" s="119"/>
      <c r="SYO124" s="91"/>
      <c r="SYP124" s="119"/>
      <c r="SYQ124" s="91"/>
      <c r="SYR124" s="119"/>
      <c r="SYS124" s="91"/>
      <c r="SYT124" s="119"/>
      <c r="SYU124" s="91"/>
      <c r="SYV124" s="119"/>
      <c r="SYW124" s="91"/>
      <c r="SYX124" s="119"/>
      <c r="SYY124" s="91"/>
      <c r="SYZ124" s="119"/>
      <c r="SZA124" s="91"/>
      <c r="SZB124" s="119"/>
      <c r="SZC124" s="91"/>
      <c r="SZD124" s="119"/>
      <c r="SZE124" s="91"/>
      <c r="SZF124" s="119"/>
      <c r="SZG124" s="91"/>
      <c r="SZH124" s="119"/>
      <c r="SZI124" s="91"/>
      <c r="SZJ124" s="119"/>
      <c r="SZK124" s="91"/>
      <c r="SZL124" s="119"/>
      <c r="SZM124" s="91"/>
      <c r="SZN124" s="119"/>
      <c r="SZO124" s="91"/>
      <c r="SZP124" s="119"/>
      <c r="SZQ124" s="91"/>
      <c r="SZR124" s="119"/>
      <c r="SZS124" s="91"/>
      <c r="SZT124" s="119"/>
      <c r="SZU124" s="91"/>
      <c r="SZV124" s="119"/>
      <c r="SZW124" s="91"/>
      <c r="SZX124" s="119"/>
      <c r="SZY124" s="91"/>
      <c r="SZZ124" s="119"/>
      <c r="TAA124" s="91"/>
      <c r="TAB124" s="119"/>
      <c r="TAC124" s="91"/>
      <c r="TAD124" s="119"/>
      <c r="TAE124" s="91"/>
      <c r="TAF124" s="119"/>
      <c r="TAG124" s="91"/>
      <c r="TAH124" s="119"/>
      <c r="TAI124" s="91"/>
      <c r="TAJ124" s="119"/>
      <c r="TAK124" s="91"/>
      <c r="TAL124" s="119"/>
      <c r="TAM124" s="91"/>
      <c r="TAN124" s="119"/>
      <c r="TAO124" s="91"/>
      <c r="TAP124" s="119"/>
      <c r="TAQ124" s="91"/>
      <c r="TAR124" s="119"/>
      <c r="TAS124" s="91"/>
      <c r="TAT124" s="119"/>
      <c r="TAU124" s="91"/>
      <c r="TAV124" s="119"/>
      <c r="TAW124" s="91"/>
      <c r="TAX124" s="119"/>
      <c r="TAY124" s="91"/>
      <c r="TAZ124" s="119"/>
      <c r="TBA124" s="91"/>
      <c r="TBB124" s="119"/>
      <c r="TBC124" s="91"/>
      <c r="TBD124" s="119"/>
      <c r="TBE124" s="91"/>
      <c r="TBF124" s="119"/>
      <c r="TBG124" s="91"/>
      <c r="TBH124" s="119"/>
      <c r="TBI124" s="91"/>
      <c r="TBJ124" s="119"/>
      <c r="TBK124" s="91"/>
      <c r="TBL124" s="119"/>
      <c r="TBM124" s="91"/>
      <c r="TBN124" s="119"/>
      <c r="TBO124" s="91"/>
      <c r="TBP124" s="119"/>
      <c r="TBQ124" s="91"/>
      <c r="TBR124" s="119"/>
      <c r="TBS124" s="91"/>
      <c r="TBT124" s="119"/>
      <c r="TBU124" s="91"/>
      <c r="TBV124" s="119"/>
      <c r="TBW124" s="91"/>
      <c r="TBX124" s="119"/>
      <c r="TBY124" s="91"/>
      <c r="TBZ124" s="119"/>
      <c r="TCA124" s="91"/>
      <c r="TCB124" s="119"/>
      <c r="TCC124" s="91"/>
      <c r="TCD124" s="119"/>
      <c r="TCE124" s="91"/>
      <c r="TCF124" s="119"/>
      <c r="TCG124" s="91"/>
      <c r="TCH124" s="119"/>
      <c r="TCI124" s="91"/>
      <c r="TCJ124" s="119"/>
      <c r="TCK124" s="91"/>
      <c r="TCL124" s="119"/>
      <c r="TCM124" s="91"/>
      <c r="TCN124" s="119"/>
      <c r="TCO124" s="91"/>
      <c r="TCP124" s="119"/>
      <c r="TCQ124" s="91"/>
      <c r="TCR124" s="119"/>
      <c r="TCS124" s="91"/>
      <c r="TCT124" s="119"/>
      <c r="TCU124" s="91"/>
      <c r="TCV124" s="119"/>
      <c r="TCW124" s="91"/>
      <c r="TCX124" s="119"/>
      <c r="TCY124" s="91"/>
      <c r="TCZ124" s="119"/>
      <c r="TDA124" s="91"/>
      <c r="TDB124" s="119"/>
      <c r="TDC124" s="91"/>
      <c r="TDD124" s="119"/>
      <c r="TDE124" s="91"/>
      <c r="TDF124" s="119"/>
      <c r="TDG124" s="91"/>
      <c r="TDH124" s="119"/>
      <c r="TDI124" s="91"/>
      <c r="TDJ124" s="119"/>
      <c r="TDK124" s="91"/>
      <c r="TDL124" s="119"/>
      <c r="TDM124" s="91"/>
      <c r="TDN124" s="119"/>
      <c r="TDO124" s="91"/>
      <c r="TDP124" s="119"/>
      <c r="TDQ124" s="91"/>
      <c r="TDR124" s="119"/>
      <c r="TDS124" s="91"/>
      <c r="TDT124" s="119"/>
      <c r="TDU124" s="91"/>
      <c r="TDV124" s="119"/>
      <c r="TDW124" s="91"/>
      <c r="TDX124" s="119"/>
      <c r="TDY124" s="91"/>
      <c r="TDZ124" s="119"/>
      <c r="TEA124" s="91"/>
      <c r="TEB124" s="119"/>
      <c r="TEC124" s="91"/>
      <c r="TED124" s="119"/>
      <c r="TEE124" s="91"/>
      <c r="TEF124" s="119"/>
      <c r="TEG124" s="91"/>
      <c r="TEH124" s="119"/>
      <c r="TEI124" s="91"/>
      <c r="TEJ124" s="119"/>
      <c r="TEK124" s="91"/>
      <c r="TEL124" s="119"/>
      <c r="TEM124" s="91"/>
      <c r="TEN124" s="119"/>
      <c r="TEO124" s="91"/>
      <c r="TEP124" s="119"/>
      <c r="TEQ124" s="91"/>
      <c r="TER124" s="119"/>
      <c r="TES124" s="91"/>
      <c r="TET124" s="119"/>
      <c r="TEU124" s="91"/>
      <c r="TEV124" s="119"/>
      <c r="TEW124" s="91"/>
      <c r="TEX124" s="119"/>
      <c r="TEY124" s="91"/>
      <c r="TEZ124" s="119"/>
      <c r="TFA124" s="91"/>
      <c r="TFB124" s="119"/>
      <c r="TFC124" s="91"/>
      <c r="TFD124" s="119"/>
      <c r="TFE124" s="91"/>
      <c r="TFF124" s="119"/>
      <c r="TFG124" s="91"/>
      <c r="TFH124" s="119"/>
      <c r="TFI124" s="91"/>
      <c r="TFJ124" s="119"/>
      <c r="TFK124" s="91"/>
      <c r="TFL124" s="119"/>
      <c r="TFM124" s="91"/>
      <c r="TFN124" s="119"/>
      <c r="TFO124" s="91"/>
      <c r="TFP124" s="119"/>
      <c r="TFQ124" s="91"/>
      <c r="TFR124" s="119"/>
      <c r="TFS124" s="91"/>
      <c r="TFT124" s="119"/>
      <c r="TFU124" s="91"/>
      <c r="TFV124" s="119"/>
      <c r="TFW124" s="91"/>
      <c r="TFX124" s="119"/>
      <c r="TFY124" s="91"/>
      <c r="TFZ124" s="119"/>
      <c r="TGA124" s="91"/>
      <c r="TGB124" s="119"/>
      <c r="TGC124" s="91"/>
      <c r="TGD124" s="119"/>
      <c r="TGE124" s="91"/>
      <c r="TGF124" s="119"/>
      <c r="TGG124" s="91"/>
      <c r="TGH124" s="119"/>
      <c r="TGI124" s="91"/>
      <c r="TGJ124" s="119"/>
      <c r="TGK124" s="91"/>
      <c r="TGL124" s="119"/>
      <c r="TGM124" s="91"/>
      <c r="TGN124" s="119"/>
      <c r="TGO124" s="91"/>
      <c r="TGP124" s="119"/>
      <c r="TGQ124" s="91"/>
      <c r="TGR124" s="119"/>
      <c r="TGS124" s="91"/>
      <c r="TGT124" s="119"/>
      <c r="TGU124" s="91"/>
      <c r="TGV124" s="119"/>
      <c r="TGW124" s="91"/>
      <c r="TGX124" s="119"/>
      <c r="TGY124" s="91"/>
      <c r="TGZ124" s="119"/>
      <c r="THA124" s="91"/>
      <c r="THB124" s="119"/>
      <c r="THC124" s="91"/>
      <c r="THD124" s="119"/>
      <c r="THE124" s="91"/>
      <c r="THF124" s="119"/>
      <c r="THG124" s="91"/>
      <c r="THH124" s="119"/>
      <c r="THI124" s="91"/>
      <c r="THJ124" s="119"/>
      <c r="THK124" s="91"/>
      <c r="THL124" s="119"/>
      <c r="THM124" s="91"/>
      <c r="THN124" s="119"/>
      <c r="THO124" s="91"/>
      <c r="THP124" s="119"/>
      <c r="THQ124" s="91"/>
      <c r="THR124" s="119"/>
      <c r="THS124" s="91"/>
      <c r="THT124" s="119"/>
      <c r="THU124" s="91"/>
      <c r="THV124" s="119"/>
      <c r="THW124" s="91"/>
      <c r="THX124" s="119"/>
      <c r="THY124" s="91"/>
      <c r="THZ124" s="119"/>
      <c r="TIA124" s="91"/>
      <c r="TIB124" s="119"/>
      <c r="TIC124" s="91"/>
      <c r="TID124" s="119"/>
      <c r="TIE124" s="91"/>
      <c r="TIF124" s="119"/>
      <c r="TIG124" s="91"/>
      <c r="TIH124" s="119"/>
      <c r="TII124" s="91"/>
      <c r="TIJ124" s="119"/>
      <c r="TIK124" s="91"/>
      <c r="TIL124" s="119"/>
      <c r="TIM124" s="91"/>
      <c r="TIN124" s="119"/>
      <c r="TIO124" s="91"/>
      <c r="TIP124" s="119"/>
      <c r="TIQ124" s="91"/>
      <c r="TIR124" s="119"/>
      <c r="TIS124" s="91"/>
      <c r="TIT124" s="119"/>
      <c r="TIU124" s="91"/>
      <c r="TIV124" s="119"/>
      <c r="TIW124" s="91"/>
      <c r="TIX124" s="119"/>
      <c r="TIY124" s="91"/>
      <c r="TIZ124" s="119"/>
      <c r="TJA124" s="91"/>
      <c r="TJB124" s="119"/>
      <c r="TJC124" s="91"/>
      <c r="TJD124" s="119"/>
      <c r="TJE124" s="91"/>
      <c r="TJF124" s="119"/>
      <c r="TJG124" s="91"/>
      <c r="TJH124" s="119"/>
      <c r="TJI124" s="91"/>
      <c r="TJJ124" s="119"/>
      <c r="TJK124" s="91"/>
      <c r="TJL124" s="119"/>
      <c r="TJM124" s="91"/>
      <c r="TJN124" s="119"/>
      <c r="TJO124" s="91"/>
      <c r="TJP124" s="119"/>
      <c r="TJQ124" s="91"/>
      <c r="TJR124" s="119"/>
      <c r="TJS124" s="91"/>
      <c r="TJT124" s="119"/>
      <c r="TJU124" s="91"/>
      <c r="TJV124" s="119"/>
      <c r="TJW124" s="91"/>
      <c r="TJX124" s="119"/>
      <c r="TJY124" s="91"/>
      <c r="TJZ124" s="119"/>
      <c r="TKA124" s="91"/>
      <c r="TKB124" s="119"/>
      <c r="TKC124" s="91"/>
      <c r="TKD124" s="119"/>
      <c r="TKE124" s="91"/>
      <c r="TKF124" s="119"/>
      <c r="TKG124" s="91"/>
      <c r="TKH124" s="119"/>
      <c r="TKI124" s="91"/>
      <c r="TKJ124" s="119"/>
      <c r="TKK124" s="91"/>
      <c r="TKL124" s="119"/>
      <c r="TKM124" s="91"/>
      <c r="TKN124" s="119"/>
      <c r="TKO124" s="91"/>
      <c r="TKP124" s="119"/>
      <c r="TKQ124" s="91"/>
      <c r="TKR124" s="119"/>
      <c r="TKS124" s="91"/>
      <c r="TKT124" s="119"/>
      <c r="TKU124" s="91"/>
      <c r="TKV124" s="119"/>
      <c r="TKW124" s="91"/>
      <c r="TKX124" s="119"/>
      <c r="TKY124" s="91"/>
      <c r="TKZ124" s="119"/>
      <c r="TLA124" s="91"/>
      <c r="TLB124" s="119"/>
      <c r="TLC124" s="91"/>
      <c r="TLD124" s="119"/>
      <c r="TLE124" s="91"/>
      <c r="TLF124" s="119"/>
      <c r="TLG124" s="91"/>
      <c r="TLH124" s="119"/>
      <c r="TLI124" s="91"/>
      <c r="TLJ124" s="119"/>
      <c r="TLK124" s="91"/>
      <c r="TLL124" s="119"/>
      <c r="TLM124" s="91"/>
      <c r="TLN124" s="119"/>
      <c r="TLO124" s="91"/>
      <c r="TLP124" s="119"/>
      <c r="TLQ124" s="91"/>
      <c r="TLR124" s="119"/>
      <c r="TLS124" s="91"/>
      <c r="TLT124" s="119"/>
      <c r="TLU124" s="91"/>
      <c r="TLV124" s="119"/>
      <c r="TLW124" s="91"/>
      <c r="TLX124" s="119"/>
      <c r="TLY124" s="91"/>
      <c r="TLZ124" s="119"/>
      <c r="TMA124" s="91"/>
      <c r="TMB124" s="119"/>
      <c r="TMC124" s="91"/>
      <c r="TMD124" s="119"/>
      <c r="TME124" s="91"/>
      <c r="TMF124" s="119"/>
      <c r="TMG124" s="91"/>
      <c r="TMH124" s="119"/>
      <c r="TMI124" s="91"/>
      <c r="TMJ124" s="119"/>
      <c r="TMK124" s="91"/>
      <c r="TML124" s="119"/>
      <c r="TMM124" s="91"/>
      <c r="TMN124" s="119"/>
      <c r="TMO124" s="91"/>
      <c r="TMP124" s="119"/>
      <c r="TMQ124" s="91"/>
      <c r="TMR124" s="119"/>
      <c r="TMS124" s="91"/>
      <c r="TMT124" s="119"/>
      <c r="TMU124" s="91"/>
      <c r="TMV124" s="119"/>
      <c r="TMW124" s="91"/>
      <c r="TMX124" s="119"/>
      <c r="TMY124" s="91"/>
      <c r="TMZ124" s="119"/>
      <c r="TNA124" s="91"/>
      <c r="TNB124" s="119"/>
      <c r="TNC124" s="91"/>
      <c r="TND124" s="119"/>
      <c r="TNE124" s="91"/>
      <c r="TNF124" s="119"/>
      <c r="TNG124" s="91"/>
      <c r="TNH124" s="119"/>
      <c r="TNI124" s="91"/>
      <c r="TNJ124" s="119"/>
      <c r="TNK124" s="91"/>
      <c r="TNL124" s="119"/>
      <c r="TNM124" s="91"/>
      <c r="TNN124" s="119"/>
      <c r="TNO124" s="91"/>
      <c r="TNP124" s="119"/>
      <c r="TNQ124" s="91"/>
      <c r="TNR124" s="119"/>
      <c r="TNS124" s="91"/>
      <c r="TNT124" s="119"/>
      <c r="TNU124" s="91"/>
      <c r="TNV124" s="119"/>
      <c r="TNW124" s="91"/>
      <c r="TNX124" s="119"/>
      <c r="TNY124" s="91"/>
      <c r="TNZ124" s="119"/>
      <c r="TOA124" s="91"/>
      <c r="TOB124" s="119"/>
      <c r="TOC124" s="91"/>
      <c r="TOD124" s="119"/>
      <c r="TOE124" s="91"/>
      <c r="TOF124" s="119"/>
      <c r="TOG124" s="91"/>
      <c r="TOH124" s="119"/>
      <c r="TOI124" s="91"/>
      <c r="TOJ124" s="119"/>
      <c r="TOK124" s="91"/>
      <c r="TOL124" s="119"/>
      <c r="TOM124" s="91"/>
      <c r="TON124" s="119"/>
      <c r="TOO124" s="91"/>
      <c r="TOP124" s="119"/>
      <c r="TOQ124" s="91"/>
      <c r="TOR124" s="119"/>
      <c r="TOS124" s="91"/>
      <c r="TOT124" s="119"/>
      <c r="TOU124" s="91"/>
      <c r="TOV124" s="119"/>
      <c r="TOW124" s="91"/>
      <c r="TOX124" s="119"/>
      <c r="TOY124" s="91"/>
      <c r="TOZ124" s="119"/>
      <c r="TPA124" s="91"/>
      <c r="TPB124" s="119"/>
      <c r="TPC124" s="91"/>
      <c r="TPD124" s="119"/>
      <c r="TPE124" s="91"/>
      <c r="TPF124" s="119"/>
      <c r="TPG124" s="91"/>
      <c r="TPH124" s="119"/>
      <c r="TPI124" s="91"/>
      <c r="TPJ124" s="119"/>
      <c r="TPK124" s="91"/>
      <c r="TPL124" s="119"/>
      <c r="TPM124" s="91"/>
      <c r="TPN124" s="119"/>
      <c r="TPO124" s="91"/>
      <c r="TPP124" s="119"/>
      <c r="TPQ124" s="91"/>
      <c r="TPR124" s="119"/>
      <c r="TPS124" s="91"/>
      <c r="TPT124" s="119"/>
      <c r="TPU124" s="91"/>
      <c r="TPV124" s="119"/>
      <c r="TPW124" s="91"/>
      <c r="TPX124" s="119"/>
      <c r="TPY124" s="91"/>
      <c r="TPZ124" s="119"/>
      <c r="TQA124" s="91"/>
      <c r="TQB124" s="119"/>
      <c r="TQC124" s="91"/>
      <c r="TQD124" s="119"/>
      <c r="TQE124" s="91"/>
      <c r="TQF124" s="119"/>
      <c r="TQG124" s="91"/>
      <c r="TQH124" s="119"/>
      <c r="TQI124" s="91"/>
      <c r="TQJ124" s="119"/>
      <c r="TQK124" s="91"/>
      <c r="TQL124" s="119"/>
      <c r="TQM124" s="91"/>
      <c r="TQN124" s="119"/>
      <c r="TQO124" s="91"/>
      <c r="TQP124" s="119"/>
      <c r="TQQ124" s="91"/>
      <c r="TQR124" s="119"/>
      <c r="TQS124" s="91"/>
      <c r="TQT124" s="119"/>
      <c r="TQU124" s="91"/>
      <c r="TQV124" s="119"/>
      <c r="TQW124" s="91"/>
      <c r="TQX124" s="119"/>
      <c r="TQY124" s="91"/>
      <c r="TQZ124" s="119"/>
      <c r="TRA124" s="91"/>
      <c r="TRB124" s="119"/>
      <c r="TRC124" s="91"/>
      <c r="TRD124" s="119"/>
      <c r="TRE124" s="91"/>
      <c r="TRF124" s="119"/>
      <c r="TRG124" s="91"/>
      <c r="TRH124" s="119"/>
      <c r="TRI124" s="91"/>
      <c r="TRJ124" s="119"/>
      <c r="TRK124" s="91"/>
      <c r="TRL124" s="119"/>
      <c r="TRM124" s="91"/>
      <c r="TRN124" s="119"/>
      <c r="TRO124" s="91"/>
      <c r="TRP124" s="119"/>
      <c r="TRQ124" s="91"/>
      <c r="TRR124" s="119"/>
      <c r="TRS124" s="91"/>
      <c r="TRT124" s="119"/>
      <c r="TRU124" s="91"/>
      <c r="TRV124" s="119"/>
      <c r="TRW124" s="91"/>
      <c r="TRX124" s="119"/>
      <c r="TRY124" s="91"/>
      <c r="TRZ124" s="119"/>
      <c r="TSA124" s="91"/>
      <c r="TSB124" s="119"/>
      <c r="TSC124" s="91"/>
      <c r="TSD124" s="119"/>
      <c r="TSE124" s="91"/>
      <c r="TSF124" s="119"/>
      <c r="TSG124" s="91"/>
      <c r="TSH124" s="119"/>
      <c r="TSI124" s="91"/>
      <c r="TSJ124" s="119"/>
      <c r="TSK124" s="91"/>
      <c r="TSL124" s="119"/>
      <c r="TSM124" s="91"/>
      <c r="TSN124" s="119"/>
      <c r="TSO124" s="91"/>
      <c r="TSP124" s="119"/>
      <c r="TSQ124" s="91"/>
      <c r="TSR124" s="119"/>
      <c r="TSS124" s="91"/>
      <c r="TST124" s="119"/>
      <c r="TSU124" s="91"/>
      <c r="TSV124" s="119"/>
      <c r="TSW124" s="91"/>
      <c r="TSX124" s="119"/>
      <c r="TSY124" s="91"/>
      <c r="TSZ124" s="119"/>
      <c r="TTA124" s="91"/>
      <c r="TTB124" s="119"/>
      <c r="TTC124" s="91"/>
      <c r="TTD124" s="119"/>
      <c r="TTE124" s="91"/>
      <c r="TTF124" s="119"/>
      <c r="TTG124" s="91"/>
      <c r="TTH124" s="119"/>
      <c r="TTI124" s="91"/>
      <c r="TTJ124" s="119"/>
      <c r="TTK124" s="91"/>
      <c r="TTL124" s="119"/>
      <c r="TTM124" s="91"/>
      <c r="TTN124" s="119"/>
      <c r="TTO124" s="91"/>
      <c r="TTP124" s="119"/>
      <c r="TTQ124" s="91"/>
      <c r="TTR124" s="119"/>
      <c r="TTS124" s="91"/>
      <c r="TTT124" s="119"/>
      <c r="TTU124" s="91"/>
      <c r="TTV124" s="119"/>
      <c r="TTW124" s="91"/>
      <c r="TTX124" s="119"/>
      <c r="TTY124" s="91"/>
      <c r="TTZ124" s="119"/>
      <c r="TUA124" s="91"/>
      <c r="TUB124" s="119"/>
      <c r="TUC124" s="91"/>
      <c r="TUD124" s="119"/>
      <c r="TUE124" s="91"/>
      <c r="TUF124" s="119"/>
      <c r="TUG124" s="91"/>
      <c r="TUH124" s="119"/>
      <c r="TUI124" s="91"/>
      <c r="TUJ124" s="119"/>
      <c r="TUK124" s="91"/>
      <c r="TUL124" s="119"/>
      <c r="TUM124" s="91"/>
      <c r="TUN124" s="119"/>
      <c r="TUO124" s="91"/>
      <c r="TUP124" s="119"/>
      <c r="TUQ124" s="91"/>
      <c r="TUR124" s="119"/>
      <c r="TUS124" s="91"/>
      <c r="TUT124" s="119"/>
      <c r="TUU124" s="91"/>
      <c r="TUV124" s="119"/>
      <c r="TUW124" s="91"/>
      <c r="TUX124" s="119"/>
      <c r="TUY124" s="91"/>
      <c r="TUZ124" s="119"/>
      <c r="TVA124" s="91"/>
      <c r="TVB124" s="119"/>
      <c r="TVC124" s="91"/>
      <c r="TVD124" s="119"/>
      <c r="TVE124" s="91"/>
      <c r="TVF124" s="119"/>
      <c r="TVG124" s="91"/>
      <c r="TVH124" s="119"/>
      <c r="TVI124" s="91"/>
      <c r="TVJ124" s="119"/>
      <c r="TVK124" s="91"/>
      <c r="TVL124" s="119"/>
      <c r="TVM124" s="91"/>
      <c r="TVN124" s="119"/>
      <c r="TVO124" s="91"/>
      <c r="TVP124" s="119"/>
      <c r="TVQ124" s="91"/>
      <c r="TVR124" s="119"/>
      <c r="TVS124" s="91"/>
      <c r="TVT124" s="119"/>
      <c r="TVU124" s="91"/>
      <c r="TVV124" s="119"/>
      <c r="TVW124" s="91"/>
      <c r="TVX124" s="119"/>
      <c r="TVY124" s="91"/>
      <c r="TVZ124" s="119"/>
      <c r="TWA124" s="91"/>
      <c r="TWB124" s="119"/>
      <c r="TWC124" s="91"/>
      <c r="TWD124" s="119"/>
      <c r="TWE124" s="91"/>
      <c r="TWF124" s="119"/>
      <c r="TWG124" s="91"/>
      <c r="TWH124" s="119"/>
      <c r="TWI124" s="91"/>
      <c r="TWJ124" s="119"/>
      <c r="TWK124" s="91"/>
      <c r="TWL124" s="119"/>
      <c r="TWM124" s="91"/>
      <c r="TWN124" s="119"/>
      <c r="TWO124" s="91"/>
      <c r="TWP124" s="119"/>
      <c r="TWQ124" s="91"/>
      <c r="TWR124" s="119"/>
      <c r="TWS124" s="91"/>
      <c r="TWT124" s="119"/>
      <c r="TWU124" s="91"/>
      <c r="TWV124" s="119"/>
      <c r="TWW124" s="91"/>
      <c r="TWX124" s="119"/>
      <c r="TWY124" s="91"/>
      <c r="TWZ124" s="119"/>
      <c r="TXA124" s="91"/>
      <c r="TXB124" s="119"/>
      <c r="TXC124" s="91"/>
      <c r="TXD124" s="119"/>
      <c r="TXE124" s="91"/>
      <c r="TXF124" s="119"/>
      <c r="TXG124" s="91"/>
      <c r="TXH124" s="119"/>
      <c r="TXI124" s="91"/>
      <c r="TXJ124" s="119"/>
      <c r="TXK124" s="91"/>
      <c r="TXL124" s="119"/>
      <c r="TXM124" s="91"/>
      <c r="TXN124" s="119"/>
      <c r="TXO124" s="91"/>
      <c r="TXP124" s="119"/>
      <c r="TXQ124" s="91"/>
      <c r="TXR124" s="119"/>
      <c r="TXS124" s="91"/>
      <c r="TXT124" s="119"/>
      <c r="TXU124" s="91"/>
      <c r="TXV124" s="119"/>
      <c r="TXW124" s="91"/>
      <c r="TXX124" s="119"/>
      <c r="TXY124" s="91"/>
      <c r="TXZ124" s="119"/>
      <c r="TYA124" s="91"/>
      <c r="TYB124" s="119"/>
      <c r="TYC124" s="91"/>
      <c r="TYD124" s="119"/>
      <c r="TYE124" s="91"/>
      <c r="TYF124" s="119"/>
      <c r="TYG124" s="91"/>
      <c r="TYH124" s="119"/>
      <c r="TYI124" s="91"/>
      <c r="TYJ124" s="119"/>
      <c r="TYK124" s="91"/>
      <c r="TYL124" s="119"/>
      <c r="TYM124" s="91"/>
      <c r="TYN124" s="119"/>
      <c r="TYO124" s="91"/>
      <c r="TYP124" s="119"/>
      <c r="TYQ124" s="91"/>
      <c r="TYR124" s="119"/>
      <c r="TYS124" s="91"/>
      <c r="TYT124" s="119"/>
      <c r="TYU124" s="91"/>
      <c r="TYV124" s="119"/>
      <c r="TYW124" s="91"/>
      <c r="TYX124" s="119"/>
      <c r="TYY124" s="91"/>
      <c r="TYZ124" s="119"/>
      <c r="TZA124" s="91"/>
      <c r="TZB124" s="119"/>
      <c r="TZC124" s="91"/>
      <c r="TZD124" s="119"/>
      <c r="TZE124" s="91"/>
      <c r="TZF124" s="119"/>
      <c r="TZG124" s="91"/>
      <c r="TZH124" s="119"/>
      <c r="TZI124" s="91"/>
      <c r="TZJ124" s="119"/>
      <c r="TZK124" s="91"/>
      <c r="TZL124" s="119"/>
      <c r="TZM124" s="91"/>
      <c r="TZN124" s="119"/>
      <c r="TZO124" s="91"/>
      <c r="TZP124" s="119"/>
      <c r="TZQ124" s="91"/>
      <c r="TZR124" s="119"/>
      <c r="TZS124" s="91"/>
      <c r="TZT124" s="119"/>
      <c r="TZU124" s="91"/>
      <c r="TZV124" s="119"/>
      <c r="TZW124" s="91"/>
      <c r="TZX124" s="119"/>
      <c r="TZY124" s="91"/>
      <c r="TZZ124" s="119"/>
      <c r="UAA124" s="91"/>
      <c r="UAB124" s="119"/>
      <c r="UAC124" s="91"/>
      <c r="UAD124" s="119"/>
      <c r="UAE124" s="91"/>
      <c r="UAF124" s="119"/>
      <c r="UAG124" s="91"/>
      <c r="UAH124" s="119"/>
      <c r="UAI124" s="91"/>
      <c r="UAJ124" s="119"/>
      <c r="UAK124" s="91"/>
      <c r="UAL124" s="119"/>
      <c r="UAM124" s="91"/>
      <c r="UAN124" s="119"/>
      <c r="UAO124" s="91"/>
      <c r="UAP124" s="119"/>
      <c r="UAQ124" s="91"/>
      <c r="UAR124" s="119"/>
      <c r="UAS124" s="91"/>
      <c r="UAT124" s="119"/>
      <c r="UAU124" s="91"/>
      <c r="UAV124" s="119"/>
      <c r="UAW124" s="91"/>
      <c r="UAX124" s="119"/>
      <c r="UAY124" s="91"/>
      <c r="UAZ124" s="119"/>
      <c r="UBA124" s="91"/>
      <c r="UBB124" s="119"/>
      <c r="UBC124" s="91"/>
      <c r="UBD124" s="119"/>
      <c r="UBE124" s="91"/>
      <c r="UBF124" s="119"/>
      <c r="UBG124" s="91"/>
      <c r="UBH124" s="119"/>
      <c r="UBI124" s="91"/>
      <c r="UBJ124" s="119"/>
      <c r="UBK124" s="91"/>
      <c r="UBL124" s="119"/>
      <c r="UBM124" s="91"/>
      <c r="UBN124" s="119"/>
      <c r="UBO124" s="91"/>
      <c r="UBP124" s="119"/>
      <c r="UBQ124" s="91"/>
      <c r="UBR124" s="119"/>
      <c r="UBS124" s="91"/>
      <c r="UBT124" s="119"/>
      <c r="UBU124" s="91"/>
      <c r="UBV124" s="119"/>
      <c r="UBW124" s="91"/>
      <c r="UBX124" s="119"/>
      <c r="UBY124" s="91"/>
      <c r="UBZ124" s="119"/>
      <c r="UCA124" s="91"/>
      <c r="UCB124" s="119"/>
      <c r="UCC124" s="91"/>
      <c r="UCD124" s="119"/>
      <c r="UCE124" s="91"/>
      <c r="UCF124" s="119"/>
      <c r="UCG124" s="91"/>
      <c r="UCH124" s="119"/>
      <c r="UCI124" s="91"/>
      <c r="UCJ124" s="119"/>
      <c r="UCK124" s="91"/>
      <c r="UCL124" s="119"/>
      <c r="UCM124" s="91"/>
      <c r="UCN124" s="119"/>
      <c r="UCO124" s="91"/>
      <c r="UCP124" s="119"/>
      <c r="UCQ124" s="91"/>
      <c r="UCR124" s="119"/>
      <c r="UCS124" s="91"/>
      <c r="UCT124" s="119"/>
      <c r="UCU124" s="91"/>
      <c r="UCV124" s="119"/>
      <c r="UCW124" s="91"/>
      <c r="UCX124" s="119"/>
      <c r="UCY124" s="91"/>
      <c r="UCZ124" s="119"/>
      <c r="UDA124" s="91"/>
      <c r="UDB124" s="119"/>
      <c r="UDC124" s="91"/>
      <c r="UDD124" s="119"/>
      <c r="UDE124" s="91"/>
      <c r="UDF124" s="119"/>
      <c r="UDG124" s="91"/>
      <c r="UDH124" s="119"/>
      <c r="UDI124" s="91"/>
      <c r="UDJ124" s="119"/>
      <c r="UDK124" s="91"/>
      <c r="UDL124" s="119"/>
      <c r="UDM124" s="91"/>
      <c r="UDN124" s="119"/>
      <c r="UDO124" s="91"/>
      <c r="UDP124" s="119"/>
      <c r="UDQ124" s="91"/>
      <c r="UDR124" s="119"/>
      <c r="UDS124" s="91"/>
      <c r="UDT124" s="119"/>
      <c r="UDU124" s="91"/>
      <c r="UDV124" s="119"/>
      <c r="UDW124" s="91"/>
      <c r="UDX124" s="119"/>
      <c r="UDY124" s="91"/>
      <c r="UDZ124" s="119"/>
      <c r="UEA124" s="91"/>
      <c r="UEB124" s="119"/>
      <c r="UEC124" s="91"/>
      <c r="UED124" s="119"/>
      <c r="UEE124" s="91"/>
      <c r="UEF124" s="119"/>
      <c r="UEG124" s="91"/>
      <c r="UEH124" s="119"/>
      <c r="UEI124" s="91"/>
      <c r="UEJ124" s="119"/>
      <c r="UEK124" s="91"/>
      <c r="UEL124" s="119"/>
      <c r="UEM124" s="91"/>
      <c r="UEN124" s="119"/>
      <c r="UEO124" s="91"/>
      <c r="UEP124" s="119"/>
      <c r="UEQ124" s="91"/>
      <c r="UER124" s="119"/>
      <c r="UES124" s="91"/>
      <c r="UET124" s="119"/>
      <c r="UEU124" s="91"/>
      <c r="UEV124" s="119"/>
      <c r="UEW124" s="91"/>
      <c r="UEX124" s="119"/>
      <c r="UEY124" s="91"/>
      <c r="UEZ124" s="119"/>
      <c r="UFA124" s="91"/>
      <c r="UFB124" s="119"/>
      <c r="UFC124" s="91"/>
      <c r="UFD124" s="119"/>
      <c r="UFE124" s="91"/>
      <c r="UFF124" s="119"/>
      <c r="UFG124" s="91"/>
      <c r="UFH124" s="119"/>
      <c r="UFI124" s="91"/>
      <c r="UFJ124" s="119"/>
      <c r="UFK124" s="91"/>
      <c r="UFL124" s="119"/>
      <c r="UFM124" s="91"/>
      <c r="UFN124" s="119"/>
      <c r="UFO124" s="91"/>
      <c r="UFP124" s="119"/>
      <c r="UFQ124" s="91"/>
      <c r="UFR124" s="119"/>
      <c r="UFS124" s="91"/>
      <c r="UFT124" s="119"/>
      <c r="UFU124" s="91"/>
      <c r="UFV124" s="119"/>
      <c r="UFW124" s="91"/>
      <c r="UFX124" s="119"/>
      <c r="UFY124" s="91"/>
      <c r="UFZ124" s="119"/>
      <c r="UGA124" s="91"/>
      <c r="UGB124" s="119"/>
      <c r="UGC124" s="91"/>
      <c r="UGD124" s="119"/>
      <c r="UGE124" s="91"/>
      <c r="UGF124" s="119"/>
      <c r="UGG124" s="91"/>
      <c r="UGH124" s="119"/>
      <c r="UGI124" s="91"/>
      <c r="UGJ124" s="119"/>
      <c r="UGK124" s="91"/>
      <c r="UGL124" s="119"/>
      <c r="UGM124" s="91"/>
      <c r="UGN124" s="119"/>
      <c r="UGO124" s="91"/>
      <c r="UGP124" s="119"/>
      <c r="UGQ124" s="91"/>
      <c r="UGR124" s="119"/>
      <c r="UGS124" s="91"/>
      <c r="UGT124" s="119"/>
      <c r="UGU124" s="91"/>
      <c r="UGV124" s="119"/>
      <c r="UGW124" s="91"/>
      <c r="UGX124" s="119"/>
      <c r="UGY124" s="91"/>
      <c r="UGZ124" s="119"/>
      <c r="UHA124" s="91"/>
      <c r="UHB124" s="119"/>
      <c r="UHC124" s="91"/>
      <c r="UHD124" s="119"/>
      <c r="UHE124" s="91"/>
      <c r="UHF124" s="119"/>
      <c r="UHG124" s="91"/>
      <c r="UHH124" s="119"/>
      <c r="UHI124" s="91"/>
      <c r="UHJ124" s="119"/>
      <c r="UHK124" s="91"/>
      <c r="UHL124" s="119"/>
      <c r="UHM124" s="91"/>
      <c r="UHN124" s="119"/>
      <c r="UHO124" s="91"/>
      <c r="UHP124" s="119"/>
      <c r="UHQ124" s="91"/>
      <c r="UHR124" s="119"/>
      <c r="UHS124" s="91"/>
      <c r="UHT124" s="119"/>
      <c r="UHU124" s="91"/>
      <c r="UHV124" s="119"/>
      <c r="UHW124" s="91"/>
      <c r="UHX124" s="119"/>
      <c r="UHY124" s="91"/>
      <c r="UHZ124" s="119"/>
      <c r="UIA124" s="91"/>
      <c r="UIB124" s="119"/>
      <c r="UIC124" s="91"/>
      <c r="UID124" s="119"/>
      <c r="UIE124" s="91"/>
      <c r="UIF124" s="119"/>
      <c r="UIG124" s="91"/>
      <c r="UIH124" s="119"/>
      <c r="UII124" s="91"/>
      <c r="UIJ124" s="119"/>
      <c r="UIK124" s="91"/>
      <c r="UIL124" s="119"/>
      <c r="UIM124" s="91"/>
      <c r="UIN124" s="119"/>
      <c r="UIO124" s="91"/>
      <c r="UIP124" s="119"/>
      <c r="UIQ124" s="91"/>
      <c r="UIR124" s="119"/>
      <c r="UIS124" s="91"/>
      <c r="UIT124" s="119"/>
      <c r="UIU124" s="91"/>
      <c r="UIV124" s="119"/>
      <c r="UIW124" s="91"/>
      <c r="UIX124" s="119"/>
      <c r="UIY124" s="91"/>
      <c r="UIZ124" s="119"/>
      <c r="UJA124" s="91"/>
      <c r="UJB124" s="119"/>
      <c r="UJC124" s="91"/>
      <c r="UJD124" s="119"/>
      <c r="UJE124" s="91"/>
      <c r="UJF124" s="119"/>
      <c r="UJG124" s="91"/>
      <c r="UJH124" s="119"/>
      <c r="UJI124" s="91"/>
      <c r="UJJ124" s="119"/>
      <c r="UJK124" s="91"/>
      <c r="UJL124" s="119"/>
      <c r="UJM124" s="91"/>
      <c r="UJN124" s="119"/>
      <c r="UJO124" s="91"/>
      <c r="UJP124" s="119"/>
      <c r="UJQ124" s="91"/>
      <c r="UJR124" s="119"/>
      <c r="UJS124" s="91"/>
      <c r="UJT124" s="119"/>
      <c r="UJU124" s="91"/>
      <c r="UJV124" s="119"/>
      <c r="UJW124" s="91"/>
      <c r="UJX124" s="119"/>
      <c r="UJY124" s="91"/>
      <c r="UJZ124" s="119"/>
      <c r="UKA124" s="91"/>
      <c r="UKB124" s="119"/>
      <c r="UKC124" s="91"/>
      <c r="UKD124" s="119"/>
      <c r="UKE124" s="91"/>
      <c r="UKF124" s="119"/>
      <c r="UKG124" s="91"/>
      <c r="UKH124" s="119"/>
      <c r="UKI124" s="91"/>
      <c r="UKJ124" s="119"/>
      <c r="UKK124" s="91"/>
      <c r="UKL124" s="119"/>
      <c r="UKM124" s="91"/>
      <c r="UKN124" s="119"/>
      <c r="UKO124" s="91"/>
      <c r="UKP124" s="119"/>
      <c r="UKQ124" s="91"/>
      <c r="UKR124" s="119"/>
      <c r="UKS124" s="91"/>
      <c r="UKT124" s="119"/>
      <c r="UKU124" s="91"/>
      <c r="UKV124" s="119"/>
      <c r="UKW124" s="91"/>
      <c r="UKX124" s="119"/>
      <c r="UKY124" s="91"/>
      <c r="UKZ124" s="119"/>
      <c r="ULA124" s="91"/>
      <c r="ULB124" s="119"/>
      <c r="ULC124" s="91"/>
      <c r="ULD124" s="119"/>
      <c r="ULE124" s="91"/>
      <c r="ULF124" s="119"/>
      <c r="ULG124" s="91"/>
      <c r="ULH124" s="119"/>
      <c r="ULI124" s="91"/>
      <c r="ULJ124" s="119"/>
      <c r="ULK124" s="91"/>
      <c r="ULL124" s="119"/>
      <c r="ULM124" s="91"/>
      <c r="ULN124" s="119"/>
      <c r="ULO124" s="91"/>
      <c r="ULP124" s="119"/>
      <c r="ULQ124" s="91"/>
      <c r="ULR124" s="119"/>
      <c r="ULS124" s="91"/>
      <c r="ULT124" s="119"/>
      <c r="ULU124" s="91"/>
      <c r="ULV124" s="119"/>
      <c r="ULW124" s="91"/>
      <c r="ULX124" s="119"/>
      <c r="ULY124" s="91"/>
      <c r="ULZ124" s="119"/>
      <c r="UMA124" s="91"/>
      <c r="UMB124" s="119"/>
      <c r="UMC124" s="91"/>
      <c r="UMD124" s="119"/>
      <c r="UME124" s="91"/>
      <c r="UMF124" s="119"/>
      <c r="UMG124" s="91"/>
      <c r="UMH124" s="119"/>
      <c r="UMI124" s="91"/>
      <c r="UMJ124" s="119"/>
      <c r="UMK124" s="91"/>
      <c r="UML124" s="119"/>
      <c r="UMM124" s="91"/>
      <c r="UMN124" s="119"/>
      <c r="UMO124" s="91"/>
      <c r="UMP124" s="119"/>
      <c r="UMQ124" s="91"/>
      <c r="UMR124" s="119"/>
      <c r="UMS124" s="91"/>
      <c r="UMT124" s="119"/>
      <c r="UMU124" s="91"/>
      <c r="UMV124" s="119"/>
      <c r="UMW124" s="91"/>
      <c r="UMX124" s="119"/>
      <c r="UMY124" s="91"/>
      <c r="UMZ124" s="119"/>
      <c r="UNA124" s="91"/>
      <c r="UNB124" s="119"/>
      <c r="UNC124" s="91"/>
      <c r="UND124" s="119"/>
      <c r="UNE124" s="91"/>
      <c r="UNF124" s="119"/>
      <c r="UNG124" s="91"/>
      <c r="UNH124" s="119"/>
      <c r="UNI124" s="91"/>
      <c r="UNJ124" s="119"/>
      <c r="UNK124" s="91"/>
      <c r="UNL124" s="119"/>
      <c r="UNM124" s="91"/>
      <c r="UNN124" s="119"/>
      <c r="UNO124" s="91"/>
      <c r="UNP124" s="119"/>
      <c r="UNQ124" s="91"/>
      <c r="UNR124" s="119"/>
      <c r="UNS124" s="91"/>
      <c r="UNT124" s="119"/>
      <c r="UNU124" s="91"/>
      <c r="UNV124" s="119"/>
      <c r="UNW124" s="91"/>
      <c r="UNX124" s="119"/>
      <c r="UNY124" s="91"/>
      <c r="UNZ124" s="119"/>
      <c r="UOA124" s="91"/>
      <c r="UOB124" s="119"/>
      <c r="UOC124" s="91"/>
      <c r="UOD124" s="119"/>
      <c r="UOE124" s="91"/>
      <c r="UOF124" s="119"/>
      <c r="UOG124" s="91"/>
      <c r="UOH124" s="119"/>
      <c r="UOI124" s="91"/>
      <c r="UOJ124" s="119"/>
      <c r="UOK124" s="91"/>
      <c r="UOL124" s="119"/>
      <c r="UOM124" s="91"/>
      <c r="UON124" s="119"/>
      <c r="UOO124" s="91"/>
      <c r="UOP124" s="119"/>
      <c r="UOQ124" s="91"/>
      <c r="UOR124" s="119"/>
      <c r="UOS124" s="91"/>
      <c r="UOT124" s="119"/>
      <c r="UOU124" s="91"/>
      <c r="UOV124" s="119"/>
      <c r="UOW124" s="91"/>
      <c r="UOX124" s="119"/>
      <c r="UOY124" s="91"/>
      <c r="UOZ124" s="119"/>
      <c r="UPA124" s="91"/>
      <c r="UPB124" s="119"/>
      <c r="UPC124" s="91"/>
      <c r="UPD124" s="119"/>
      <c r="UPE124" s="91"/>
      <c r="UPF124" s="119"/>
      <c r="UPG124" s="91"/>
      <c r="UPH124" s="119"/>
      <c r="UPI124" s="91"/>
      <c r="UPJ124" s="119"/>
      <c r="UPK124" s="91"/>
      <c r="UPL124" s="119"/>
      <c r="UPM124" s="91"/>
      <c r="UPN124" s="119"/>
      <c r="UPO124" s="91"/>
      <c r="UPP124" s="119"/>
      <c r="UPQ124" s="91"/>
      <c r="UPR124" s="119"/>
      <c r="UPS124" s="91"/>
      <c r="UPT124" s="119"/>
      <c r="UPU124" s="91"/>
      <c r="UPV124" s="119"/>
      <c r="UPW124" s="91"/>
      <c r="UPX124" s="119"/>
      <c r="UPY124" s="91"/>
      <c r="UPZ124" s="119"/>
      <c r="UQA124" s="91"/>
      <c r="UQB124" s="119"/>
      <c r="UQC124" s="91"/>
      <c r="UQD124" s="119"/>
      <c r="UQE124" s="91"/>
      <c r="UQF124" s="119"/>
      <c r="UQG124" s="91"/>
      <c r="UQH124" s="119"/>
      <c r="UQI124" s="91"/>
      <c r="UQJ124" s="119"/>
      <c r="UQK124" s="91"/>
      <c r="UQL124" s="119"/>
      <c r="UQM124" s="91"/>
      <c r="UQN124" s="119"/>
      <c r="UQO124" s="91"/>
      <c r="UQP124" s="119"/>
      <c r="UQQ124" s="91"/>
      <c r="UQR124" s="119"/>
      <c r="UQS124" s="91"/>
      <c r="UQT124" s="119"/>
      <c r="UQU124" s="91"/>
      <c r="UQV124" s="119"/>
      <c r="UQW124" s="91"/>
      <c r="UQX124" s="119"/>
      <c r="UQY124" s="91"/>
      <c r="UQZ124" s="119"/>
      <c r="URA124" s="91"/>
      <c r="URB124" s="119"/>
      <c r="URC124" s="91"/>
      <c r="URD124" s="119"/>
      <c r="URE124" s="91"/>
      <c r="URF124" s="119"/>
      <c r="URG124" s="91"/>
      <c r="URH124" s="119"/>
      <c r="URI124" s="91"/>
      <c r="URJ124" s="119"/>
      <c r="URK124" s="91"/>
      <c r="URL124" s="119"/>
      <c r="URM124" s="91"/>
      <c r="URN124" s="119"/>
      <c r="URO124" s="91"/>
      <c r="URP124" s="119"/>
      <c r="URQ124" s="91"/>
      <c r="URR124" s="119"/>
      <c r="URS124" s="91"/>
      <c r="URT124" s="119"/>
      <c r="URU124" s="91"/>
      <c r="URV124" s="119"/>
      <c r="URW124" s="91"/>
      <c r="URX124" s="119"/>
      <c r="URY124" s="91"/>
      <c r="URZ124" s="119"/>
      <c r="USA124" s="91"/>
      <c r="USB124" s="119"/>
      <c r="USC124" s="91"/>
      <c r="USD124" s="119"/>
      <c r="USE124" s="91"/>
      <c r="USF124" s="119"/>
      <c r="USG124" s="91"/>
      <c r="USH124" s="119"/>
      <c r="USI124" s="91"/>
      <c r="USJ124" s="119"/>
      <c r="USK124" s="91"/>
      <c r="USL124" s="119"/>
      <c r="USM124" s="91"/>
      <c r="USN124" s="119"/>
      <c r="USO124" s="91"/>
      <c r="USP124" s="119"/>
      <c r="USQ124" s="91"/>
      <c r="USR124" s="119"/>
      <c r="USS124" s="91"/>
      <c r="UST124" s="119"/>
      <c r="USU124" s="91"/>
      <c r="USV124" s="119"/>
      <c r="USW124" s="91"/>
      <c r="USX124" s="119"/>
      <c r="USY124" s="91"/>
      <c r="USZ124" s="119"/>
      <c r="UTA124" s="91"/>
      <c r="UTB124" s="119"/>
      <c r="UTC124" s="91"/>
      <c r="UTD124" s="119"/>
      <c r="UTE124" s="91"/>
      <c r="UTF124" s="119"/>
      <c r="UTG124" s="91"/>
      <c r="UTH124" s="119"/>
      <c r="UTI124" s="91"/>
      <c r="UTJ124" s="119"/>
      <c r="UTK124" s="91"/>
      <c r="UTL124" s="119"/>
      <c r="UTM124" s="91"/>
      <c r="UTN124" s="119"/>
      <c r="UTO124" s="91"/>
      <c r="UTP124" s="119"/>
      <c r="UTQ124" s="91"/>
      <c r="UTR124" s="119"/>
      <c r="UTS124" s="91"/>
      <c r="UTT124" s="119"/>
      <c r="UTU124" s="91"/>
      <c r="UTV124" s="119"/>
      <c r="UTW124" s="91"/>
      <c r="UTX124" s="119"/>
      <c r="UTY124" s="91"/>
      <c r="UTZ124" s="119"/>
      <c r="UUA124" s="91"/>
      <c r="UUB124" s="119"/>
      <c r="UUC124" s="91"/>
      <c r="UUD124" s="119"/>
      <c r="UUE124" s="91"/>
      <c r="UUF124" s="119"/>
      <c r="UUG124" s="91"/>
      <c r="UUH124" s="119"/>
      <c r="UUI124" s="91"/>
      <c r="UUJ124" s="119"/>
      <c r="UUK124" s="91"/>
      <c r="UUL124" s="119"/>
      <c r="UUM124" s="91"/>
      <c r="UUN124" s="119"/>
      <c r="UUO124" s="91"/>
      <c r="UUP124" s="119"/>
      <c r="UUQ124" s="91"/>
      <c r="UUR124" s="119"/>
      <c r="UUS124" s="91"/>
      <c r="UUT124" s="119"/>
      <c r="UUU124" s="91"/>
      <c r="UUV124" s="119"/>
      <c r="UUW124" s="91"/>
      <c r="UUX124" s="119"/>
      <c r="UUY124" s="91"/>
      <c r="UUZ124" s="119"/>
      <c r="UVA124" s="91"/>
      <c r="UVB124" s="119"/>
      <c r="UVC124" s="91"/>
      <c r="UVD124" s="119"/>
      <c r="UVE124" s="91"/>
      <c r="UVF124" s="119"/>
      <c r="UVG124" s="91"/>
      <c r="UVH124" s="119"/>
      <c r="UVI124" s="91"/>
      <c r="UVJ124" s="119"/>
      <c r="UVK124" s="91"/>
      <c r="UVL124" s="119"/>
      <c r="UVM124" s="91"/>
      <c r="UVN124" s="119"/>
      <c r="UVO124" s="91"/>
      <c r="UVP124" s="119"/>
      <c r="UVQ124" s="91"/>
      <c r="UVR124" s="119"/>
      <c r="UVS124" s="91"/>
      <c r="UVT124" s="119"/>
      <c r="UVU124" s="91"/>
      <c r="UVV124" s="119"/>
      <c r="UVW124" s="91"/>
      <c r="UVX124" s="119"/>
      <c r="UVY124" s="91"/>
      <c r="UVZ124" s="119"/>
      <c r="UWA124" s="91"/>
      <c r="UWB124" s="119"/>
      <c r="UWC124" s="91"/>
      <c r="UWD124" s="119"/>
      <c r="UWE124" s="91"/>
      <c r="UWF124" s="119"/>
      <c r="UWG124" s="91"/>
      <c r="UWH124" s="119"/>
      <c r="UWI124" s="91"/>
      <c r="UWJ124" s="119"/>
      <c r="UWK124" s="91"/>
      <c r="UWL124" s="119"/>
      <c r="UWM124" s="91"/>
      <c r="UWN124" s="119"/>
      <c r="UWO124" s="91"/>
      <c r="UWP124" s="119"/>
      <c r="UWQ124" s="91"/>
      <c r="UWR124" s="119"/>
      <c r="UWS124" s="91"/>
      <c r="UWT124" s="119"/>
      <c r="UWU124" s="91"/>
      <c r="UWV124" s="119"/>
      <c r="UWW124" s="91"/>
      <c r="UWX124" s="119"/>
      <c r="UWY124" s="91"/>
      <c r="UWZ124" s="119"/>
      <c r="UXA124" s="91"/>
      <c r="UXB124" s="119"/>
      <c r="UXC124" s="91"/>
      <c r="UXD124" s="119"/>
      <c r="UXE124" s="91"/>
      <c r="UXF124" s="119"/>
      <c r="UXG124" s="91"/>
      <c r="UXH124" s="119"/>
      <c r="UXI124" s="91"/>
      <c r="UXJ124" s="119"/>
      <c r="UXK124" s="91"/>
      <c r="UXL124" s="119"/>
      <c r="UXM124" s="91"/>
      <c r="UXN124" s="119"/>
      <c r="UXO124" s="91"/>
      <c r="UXP124" s="119"/>
      <c r="UXQ124" s="91"/>
      <c r="UXR124" s="119"/>
      <c r="UXS124" s="91"/>
      <c r="UXT124" s="119"/>
      <c r="UXU124" s="91"/>
      <c r="UXV124" s="119"/>
      <c r="UXW124" s="91"/>
      <c r="UXX124" s="119"/>
      <c r="UXY124" s="91"/>
      <c r="UXZ124" s="119"/>
      <c r="UYA124" s="91"/>
      <c r="UYB124" s="119"/>
      <c r="UYC124" s="91"/>
      <c r="UYD124" s="119"/>
      <c r="UYE124" s="91"/>
      <c r="UYF124" s="119"/>
      <c r="UYG124" s="91"/>
      <c r="UYH124" s="119"/>
      <c r="UYI124" s="91"/>
      <c r="UYJ124" s="119"/>
      <c r="UYK124" s="91"/>
      <c r="UYL124" s="119"/>
      <c r="UYM124" s="91"/>
      <c r="UYN124" s="119"/>
      <c r="UYO124" s="91"/>
      <c r="UYP124" s="119"/>
      <c r="UYQ124" s="91"/>
      <c r="UYR124" s="119"/>
      <c r="UYS124" s="91"/>
      <c r="UYT124" s="119"/>
      <c r="UYU124" s="91"/>
      <c r="UYV124" s="119"/>
      <c r="UYW124" s="91"/>
      <c r="UYX124" s="119"/>
      <c r="UYY124" s="91"/>
      <c r="UYZ124" s="119"/>
      <c r="UZA124" s="91"/>
      <c r="UZB124" s="119"/>
      <c r="UZC124" s="91"/>
      <c r="UZD124" s="119"/>
      <c r="UZE124" s="91"/>
      <c r="UZF124" s="119"/>
      <c r="UZG124" s="91"/>
      <c r="UZH124" s="119"/>
      <c r="UZI124" s="91"/>
      <c r="UZJ124" s="119"/>
      <c r="UZK124" s="91"/>
      <c r="UZL124" s="119"/>
      <c r="UZM124" s="91"/>
      <c r="UZN124" s="119"/>
      <c r="UZO124" s="91"/>
      <c r="UZP124" s="119"/>
      <c r="UZQ124" s="91"/>
      <c r="UZR124" s="119"/>
      <c r="UZS124" s="91"/>
      <c r="UZT124" s="119"/>
      <c r="UZU124" s="91"/>
      <c r="UZV124" s="119"/>
      <c r="UZW124" s="91"/>
      <c r="UZX124" s="119"/>
      <c r="UZY124" s="91"/>
      <c r="UZZ124" s="119"/>
      <c r="VAA124" s="91"/>
      <c r="VAB124" s="119"/>
      <c r="VAC124" s="91"/>
      <c r="VAD124" s="119"/>
      <c r="VAE124" s="91"/>
      <c r="VAF124" s="119"/>
      <c r="VAG124" s="91"/>
      <c r="VAH124" s="119"/>
      <c r="VAI124" s="91"/>
      <c r="VAJ124" s="119"/>
      <c r="VAK124" s="91"/>
      <c r="VAL124" s="119"/>
      <c r="VAM124" s="91"/>
      <c r="VAN124" s="119"/>
      <c r="VAO124" s="91"/>
      <c r="VAP124" s="119"/>
      <c r="VAQ124" s="91"/>
      <c r="VAR124" s="119"/>
      <c r="VAS124" s="91"/>
      <c r="VAT124" s="119"/>
      <c r="VAU124" s="91"/>
      <c r="VAV124" s="119"/>
      <c r="VAW124" s="91"/>
      <c r="VAX124" s="119"/>
      <c r="VAY124" s="91"/>
      <c r="VAZ124" s="119"/>
      <c r="VBA124" s="91"/>
      <c r="VBB124" s="119"/>
      <c r="VBC124" s="91"/>
      <c r="VBD124" s="119"/>
      <c r="VBE124" s="91"/>
      <c r="VBF124" s="119"/>
      <c r="VBG124" s="91"/>
      <c r="VBH124" s="119"/>
      <c r="VBI124" s="91"/>
      <c r="VBJ124" s="119"/>
      <c r="VBK124" s="91"/>
      <c r="VBL124" s="119"/>
      <c r="VBM124" s="91"/>
      <c r="VBN124" s="119"/>
      <c r="VBO124" s="91"/>
      <c r="VBP124" s="119"/>
      <c r="VBQ124" s="91"/>
      <c r="VBR124" s="119"/>
      <c r="VBS124" s="91"/>
      <c r="VBT124" s="119"/>
      <c r="VBU124" s="91"/>
      <c r="VBV124" s="119"/>
      <c r="VBW124" s="91"/>
      <c r="VBX124" s="119"/>
      <c r="VBY124" s="91"/>
      <c r="VBZ124" s="119"/>
      <c r="VCA124" s="91"/>
      <c r="VCB124" s="119"/>
      <c r="VCC124" s="91"/>
      <c r="VCD124" s="119"/>
      <c r="VCE124" s="91"/>
      <c r="VCF124" s="119"/>
      <c r="VCG124" s="91"/>
      <c r="VCH124" s="119"/>
      <c r="VCI124" s="91"/>
      <c r="VCJ124" s="119"/>
      <c r="VCK124" s="91"/>
      <c r="VCL124" s="119"/>
      <c r="VCM124" s="91"/>
      <c r="VCN124" s="119"/>
      <c r="VCO124" s="91"/>
      <c r="VCP124" s="119"/>
      <c r="VCQ124" s="91"/>
      <c r="VCR124" s="119"/>
      <c r="VCS124" s="91"/>
      <c r="VCT124" s="119"/>
      <c r="VCU124" s="91"/>
      <c r="VCV124" s="119"/>
      <c r="VCW124" s="91"/>
      <c r="VCX124" s="119"/>
      <c r="VCY124" s="91"/>
      <c r="VCZ124" s="119"/>
      <c r="VDA124" s="91"/>
      <c r="VDB124" s="119"/>
      <c r="VDC124" s="91"/>
      <c r="VDD124" s="119"/>
      <c r="VDE124" s="91"/>
      <c r="VDF124" s="119"/>
      <c r="VDG124" s="91"/>
      <c r="VDH124" s="119"/>
      <c r="VDI124" s="91"/>
      <c r="VDJ124" s="119"/>
      <c r="VDK124" s="91"/>
      <c r="VDL124" s="119"/>
      <c r="VDM124" s="91"/>
      <c r="VDN124" s="119"/>
      <c r="VDO124" s="91"/>
      <c r="VDP124" s="119"/>
      <c r="VDQ124" s="91"/>
      <c r="VDR124" s="119"/>
      <c r="VDS124" s="91"/>
      <c r="VDT124" s="119"/>
      <c r="VDU124" s="91"/>
      <c r="VDV124" s="119"/>
      <c r="VDW124" s="91"/>
      <c r="VDX124" s="119"/>
      <c r="VDY124" s="91"/>
      <c r="VDZ124" s="119"/>
      <c r="VEA124" s="91"/>
      <c r="VEB124" s="119"/>
      <c r="VEC124" s="91"/>
      <c r="VED124" s="119"/>
      <c r="VEE124" s="91"/>
      <c r="VEF124" s="119"/>
      <c r="VEG124" s="91"/>
      <c r="VEH124" s="119"/>
      <c r="VEI124" s="91"/>
      <c r="VEJ124" s="119"/>
      <c r="VEK124" s="91"/>
      <c r="VEL124" s="119"/>
      <c r="VEM124" s="91"/>
      <c r="VEN124" s="119"/>
      <c r="VEO124" s="91"/>
      <c r="VEP124" s="119"/>
      <c r="VEQ124" s="91"/>
      <c r="VER124" s="119"/>
      <c r="VES124" s="91"/>
      <c r="VET124" s="119"/>
      <c r="VEU124" s="91"/>
      <c r="VEV124" s="119"/>
      <c r="VEW124" s="91"/>
      <c r="VEX124" s="119"/>
      <c r="VEY124" s="91"/>
      <c r="VEZ124" s="119"/>
      <c r="VFA124" s="91"/>
      <c r="VFB124" s="119"/>
      <c r="VFC124" s="91"/>
      <c r="VFD124" s="119"/>
      <c r="VFE124" s="91"/>
      <c r="VFF124" s="119"/>
      <c r="VFG124" s="91"/>
      <c r="VFH124" s="119"/>
      <c r="VFI124" s="91"/>
      <c r="VFJ124" s="119"/>
      <c r="VFK124" s="91"/>
      <c r="VFL124" s="119"/>
      <c r="VFM124" s="91"/>
      <c r="VFN124" s="119"/>
      <c r="VFO124" s="91"/>
      <c r="VFP124" s="119"/>
      <c r="VFQ124" s="91"/>
      <c r="VFR124" s="119"/>
      <c r="VFS124" s="91"/>
      <c r="VFT124" s="119"/>
      <c r="VFU124" s="91"/>
      <c r="VFV124" s="119"/>
      <c r="VFW124" s="91"/>
      <c r="VFX124" s="119"/>
      <c r="VFY124" s="91"/>
      <c r="VFZ124" s="119"/>
      <c r="VGA124" s="91"/>
      <c r="VGB124" s="119"/>
      <c r="VGC124" s="91"/>
      <c r="VGD124" s="119"/>
      <c r="VGE124" s="91"/>
      <c r="VGF124" s="119"/>
      <c r="VGG124" s="91"/>
      <c r="VGH124" s="119"/>
      <c r="VGI124" s="91"/>
      <c r="VGJ124" s="119"/>
      <c r="VGK124" s="91"/>
      <c r="VGL124" s="119"/>
      <c r="VGM124" s="91"/>
      <c r="VGN124" s="119"/>
      <c r="VGO124" s="91"/>
      <c r="VGP124" s="119"/>
      <c r="VGQ124" s="91"/>
      <c r="VGR124" s="119"/>
      <c r="VGS124" s="91"/>
      <c r="VGT124" s="119"/>
      <c r="VGU124" s="91"/>
      <c r="VGV124" s="119"/>
      <c r="VGW124" s="91"/>
      <c r="VGX124" s="119"/>
      <c r="VGY124" s="91"/>
      <c r="VGZ124" s="119"/>
      <c r="VHA124" s="91"/>
      <c r="VHB124" s="119"/>
      <c r="VHC124" s="91"/>
      <c r="VHD124" s="119"/>
      <c r="VHE124" s="91"/>
      <c r="VHF124" s="119"/>
      <c r="VHG124" s="91"/>
      <c r="VHH124" s="119"/>
      <c r="VHI124" s="91"/>
      <c r="VHJ124" s="119"/>
      <c r="VHK124" s="91"/>
      <c r="VHL124" s="119"/>
      <c r="VHM124" s="91"/>
      <c r="VHN124" s="119"/>
      <c r="VHO124" s="91"/>
      <c r="VHP124" s="119"/>
      <c r="VHQ124" s="91"/>
      <c r="VHR124" s="119"/>
      <c r="VHS124" s="91"/>
      <c r="VHT124" s="119"/>
      <c r="VHU124" s="91"/>
      <c r="VHV124" s="119"/>
      <c r="VHW124" s="91"/>
      <c r="VHX124" s="119"/>
      <c r="VHY124" s="91"/>
      <c r="VHZ124" s="119"/>
      <c r="VIA124" s="91"/>
      <c r="VIB124" s="119"/>
      <c r="VIC124" s="91"/>
      <c r="VID124" s="119"/>
      <c r="VIE124" s="91"/>
      <c r="VIF124" s="119"/>
      <c r="VIG124" s="91"/>
      <c r="VIH124" s="119"/>
      <c r="VII124" s="91"/>
      <c r="VIJ124" s="119"/>
      <c r="VIK124" s="91"/>
      <c r="VIL124" s="119"/>
      <c r="VIM124" s="91"/>
      <c r="VIN124" s="119"/>
      <c r="VIO124" s="91"/>
      <c r="VIP124" s="119"/>
      <c r="VIQ124" s="91"/>
      <c r="VIR124" s="119"/>
      <c r="VIS124" s="91"/>
      <c r="VIT124" s="119"/>
      <c r="VIU124" s="91"/>
      <c r="VIV124" s="119"/>
      <c r="VIW124" s="91"/>
      <c r="VIX124" s="119"/>
      <c r="VIY124" s="91"/>
      <c r="VIZ124" s="119"/>
      <c r="VJA124" s="91"/>
      <c r="VJB124" s="119"/>
      <c r="VJC124" s="91"/>
      <c r="VJD124" s="119"/>
      <c r="VJE124" s="91"/>
      <c r="VJF124" s="119"/>
      <c r="VJG124" s="91"/>
      <c r="VJH124" s="119"/>
      <c r="VJI124" s="91"/>
      <c r="VJJ124" s="119"/>
      <c r="VJK124" s="91"/>
      <c r="VJL124" s="119"/>
      <c r="VJM124" s="91"/>
      <c r="VJN124" s="119"/>
      <c r="VJO124" s="91"/>
      <c r="VJP124" s="119"/>
      <c r="VJQ124" s="91"/>
      <c r="VJR124" s="119"/>
      <c r="VJS124" s="91"/>
      <c r="VJT124" s="119"/>
      <c r="VJU124" s="91"/>
      <c r="VJV124" s="119"/>
      <c r="VJW124" s="91"/>
      <c r="VJX124" s="119"/>
      <c r="VJY124" s="91"/>
      <c r="VJZ124" s="119"/>
      <c r="VKA124" s="91"/>
      <c r="VKB124" s="119"/>
      <c r="VKC124" s="91"/>
      <c r="VKD124" s="119"/>
      <c r="VKE124" s="91"/>
      <c r="VKF124" s="119"/>
      <c r="VKG124" s="91"/>
      <c r="VKH124" s="119"/>
      <c r="VKI124" s="91"/>
      <c r="VKJ124" s="119"/>
      <c r="VKK124" s="91"/>
      <c r="VKL124" s="119"/>
      <c r="VKM124" s="91"/>
      <c r="VKN124" s="119"/>
      <c r="VKO124" s="91"/>
      <c r="VKP124" s="119"/>
      <c r="VKQ124" s="91"/>
      <c r="VKR124" s="119"/>
      <c r="VKS124" s="91"/>
      <c r="VKT124" s="119"/>
      <c r="VKU124" s="91"/>
      <c r="VKV124" s="119"/>
      <c r="VKW124" s="91"/>
      <c r="VKX124" s="119"/>
      <c r="VKY124" s="91"/>
      <c r="VKZ124" s="119"/>
      <c r="VLA124" s="91"/>
      <c r="VLB124" s="119"/>
      <c r="VLC124" s="91"/>
      <c r="VLD124" s="119"/>
      <c r="VLE124" s="91"/>
      <c r="VLF124" s="119"/>
      <c r="VLG124" s="91"/>
      <c r="VLH124" s="119"/>
      <c r="VLI124" s="91"/>
      <c r="VLJ124" s="119"/>
      <c r="VLK124" s="91"/>
      <c r="VLL124" s="119"/>
      <c r="VLM124" s="91"/>
      <c r="VLN124" s="119"/>
      <c r="VLO124" s="91"/>
      <c r="VLP124" s="119"/>
      <c r="VLQ124" s="91"/>
      <c r="VLR124" s="119"/>
      <c r="VLS124" s="91"/>
      <c r="VLT124" s="119"/>
      <c r="VLU124" s="91"/>
      <c r="VLV124" s="119"/>
      <c r="VLW124" s="91"/>
      <c r="VLX124" s="119"/>
      <c r="VLY124" s="91"/>
      <c r="VLZ124" s="119"/>
      <c r="VMA124" s="91"/>
      <c r="VMB124" s="119"/>
      <c r="VMC124" s="91"/>
      <c r="VMD124" s="119"/>
      <c r="VME124" s="91"/>
      <c r="VMF124" s="119"/>
      <c r="VMG124" s="91"/>
      <c r="VMH124" s="119"/>
      <c r="VMI124" s="91"/>
      <c r="VMJ124" s="119"/>
      <c r="VMK124" s="91"/>
      <c r="VML124" s="119"/>
      <c r="VMM124" s="91"/>
      <c r="VMN124" s="119"/>
      <c r="VMO124" s="91"/>
      <c r="VMP124" s="119"/>
      <c r="VMQ124" s="91"/>
      <c r="VMR124" s="119"/>
      <c r="VMS124" s="91"/>
      <c r="VMT124" s="119"/>
      <c r="VMU124" s="91"/>
      <c r="VMV124" s="119"/>
      <c r="VMW124" s="91"/>
      <c r="VMX124" s="119"/>
      <c r="VMY124" s="91"/>
      <c r="VMZ124" s="119"/>
      <c r="VNA124" s="91"/>
      <c r="VNB124" s="119"/>
      <c r="VNC124" s="91"/>
      <c r="VND124" s="119"/>
      <c r="VNE124" s="91"/>
      <c r="VNF124" s="119"/>
      <c r="VNG124" s="91"/>
      <c r="VNH124" s="119"/>
      <c r="VNI124" s="91"/>
      <c r="VNJ124" s="119"/>
      <c r="VNK124" s="91"/>
      <c r="VNL124" s="119"/>
      <c r="VNM124" s="91"/>
      <c r="VNN124" s="119"/>
      <c r="VNO124" s="91"/>
      <c r="VNP124" s="119"/>
      <c r="VNQ124" s="91"/>
      <c r="VNR124" s="119"/>
      <c r="VNS124" s="91"/>
      <c r="VNT124" s="119"/>
      <c r="VNU124" s="91"/>
      <c r="VNV124" s="119"/>
      <c r="VNW124" s="91"/>
      <c r="VNX124" s="119"/>
      <c r="VNY124" s="91"/>
      <c r="VNZ124" s="119"/>
      <c r="VOA124" s="91"/>
      <c r="VOB124" s="119"/>
      <c r="VOC124" s="91"/>
      <c r="VOD124" s="119"/>
      <c r="VOE124" s="91"/>
      <c r="VOF124" s="119"/>
      <c r="VOG124" s="91"/>
      <c r="VOH124" s="119"/>
      <c r="VOI124" s="91"/>
      <c r="VOJ124" s="119"/>
      <c r="VOK124" s="91"/>
      <c r="VOL124" s="119"/>
      <c r="VOM124" s="91"/>
      <c r="VON124" s="119"/>
      <c r="VOO124" s="91"/>
      <c r="VOP124" s="119"/>
      <c r="VOQ124" s="91"/>
      <c r="VOR124" s="119"/>
      <c r="VOS124" s="91"/>
      <c r="VOT124" s="119"/>
      <c r="VOU124" s="91"/>
      <c r="VOV124" s="119"/>
      <c r="VOW124" s="91"/>
      <c r="VOX124" s="119"/>
      <c r="VOY124" s="91"/>
      <c r="VOZ124" s="119"/>
      <c r="VPA124" s="91"/>
      <c r="VPB124" s="119"/>
      <c r="VPC124" s="91"/>
      <c r="VPD124" s="119"/>
      <c r="VPE124" s="91"/>
      <c r="VPF124" s="119"/>
      <c r="VPG124" s="91"/>
      <c r="VPH124" s="119"/>
      <c r="VPI124" s="91"/>
      <c r="VPJ124" s="119"/>
      <c r="VPK124" s="91"/>
      <c r="VPL124" s="119"/>
      <c r="VPM124" s="91"/>
      <c r="VPN124" s="119"/>
      <c r="VPO124" s="91"/>
      <c r="VPP124" s="119"/>
      <c r="VPQ124" s="91"/>
      <c r="VPR124" s="119"/>
      <c r="VPS124" s="91"/>
      <c r="VPT124" s="119"/>
      <c r="VPU124" s="91"/>
      <c r="VPV124" s="119"/>
      <c r="VPW124" s="91"/>
      <c r="VPX124" s="119"/>
      <c r="VPY124" s="91"/>
      <c r="VPZ124" s="119"/>
      <c r="VQA124" s="91"/>
      <c r="VQB124" s="119"/>
      <c r="VQC124" s="91"/>
      <c r="VQD124" s="119"/>
      <c r="VQE124" s="91"/>
      <c r="VQF124" s="119"/>
      <c r="VQG124" s="91"/>
      <c r="VQH124" s="119"/>
      <c r="VQI124" s="91"/>
      <c r="VQJ124" s="119"/>
      <c r="VQK124" s="91"/>
      <c r="VQL124" s="119"/>
      <c r="VQM124" s="91"/>
      <c r="VQN124" s="119"/>
      <c r="VQO124" s="91"/>
      <c r="VQP124" s="119"/>
      <c r="VQQ124" s="91"/>
      <c r="VQR124" s="119"/>
      <c r="VQS124" s="91"/>
      <c r="VQT124" s="119"/>
      <c r="VQU124" s="91"/>
      <c r="VQV124" s="119"/>
      <c r="VQW124" s="91"/>
      <c r="VQX124" s="119"/>
      <c r="VQY124" s="91"/>
      <c r="VQZ124" s="119"/>
      <c r="VRA124" s="91"/>
      <c r="VRB124" s="119"/>
      <c r="VRC124" s="91"/>
      <c r="VRD124" s="119"/>
      <c r="VRE124" s="91"/>
      <c r="VRF124" s="119"/>
      <c r="VRG124" s="91"/>
      <c r="VRH124" s="119"/>
      <c r="VRI124" s="91"/>
      <c r="VRJ124" s="119"/>
      <c r="VRK124" s="91"/>
      <c r="VRL124" s="119"/>
      <c r="VRM124" s="91"/>
      <c r="VRN124" s="119"/>
      <c r="VRO124" s="91"/>
      <c r="VRP124" s="119"/>
      <c r="VRQ124" s="91"/>
      <c r="VRR124" s="119"/>
      <c r="VRS124" s="91"/>
      <c r="VRT124" s="119"/>
      <c r="VRU124" s="91"/>
      <c r="VRV124" s="119"/>
      <c r="VRW124" s="91"/>
      <c r="VRX124" s="119"/>
      <c r="VRY124" s="91"/>
      <c r="VRZ124" s="119"/>
      <c r="VSA124" s="91"/>
      <c r="VSB124" s="119"/>
      <c r="VSC124" s="91"/>
      <c r="VSD124" s="119"/>
      <c r="VSE124" s="91"/>
      <c r="VSF124" s="119"/>
      <c r="VSG124" s="91"/>
      <c r="VSH124" s="119"/>
      <c r="VSI124" s="91"/>
      <c r="VSJ124" s="119"/>
      <c r="VSK124" s="91"/>
      <c r="VSL124" s="119"/>
      <c r="VSM124" s="91"/>
      <c r="VSN124" s="119"/>
      <c r="VSO124" s="91"/>
      <c r="VSP124" s="119"/>
      <c r="VSQ124" s="91"/>
      <c r="VSR124" s="119"/>
      <c r="VSS124" s="91"/>
      <c r="VST124" s="119"/>
      <c r="VSU124" s="91"/>
      <c r="VSV124" s="119"/>
      <c r="VSW124" s="91"/>
      <c r="VSX124" s="119"/>
      <c r="VSY124" s="91"/>
      <c r="VSZ124" s="119"/>
      <c r="VTA124" s="91"/>
      <c r="VTB124" s="119"/>
      <c r="VTC124" s="91"/>
      <c r="VTD124" s="119"/>
      <c r="VTE124" s="91"/>
      <c r="VTF124" s="119"/>
      <c r="VTG124" s="91"/>
      <c r="VTH124" s="119"/>
      <c r="VTI124" s="91"/>
      <c r="VTJ124" s="119"/>
      <c r="VTK124" s="91"/>
      <c r="VTL124" s="119"/>
      <c r="VTM124" s="91"/>
      <c r="VTN124" s="119"/>
      <c r="VTO124" s="91"/>
      <c r="VTP124" s="119"/>
      <c r="VTQ124" s="91"/>
      <c r="VTR124" s="119"/>
      <c r="VTS124" s="91"/>
      <c r="VTT124" s="119"/>
      <c r="VTU124" s="91"/>
      <c r="VTV124" s="119"/>
      <c r="VTW124" s="91"/>
      <c r="VTX124" s="119"/>
      <c r="VTY124" s="91"/>
      <c r="VTZ124" s="119"/>
      <c r="VUA124" s="91"/>
      <c r="VUB124" s="119"/>
      <c r="VUC124" s="91"/>
      <c r="VUD124" s="119"/>
      <c r="VUE124" s="91"/>
      <c r="VUF124" s="119"/>
      <c r="VUG124" s="91"/>
      <c r="VUH124" s="119"/>
      <c r="VUI124" s="91"/>
      <c r="VUJ124" s="119"/>
      <c r="VUK124" s="91"/>
      <c r="VUL124" s="119"/>
      <c r="VUM124" s="91"/>
      <c r="VUN124" s="119"/>
      <c r="VUO124" s="91"/>
      <c r="VUP124" s="119"/>
      <c r="VUQ124" s="91"/>
      <c r="VUR124" s="119"/>
      <c r="VUS124" s="91"/>
      <c r="VUT124" s="119"/>
      <c r="VUU124" s="91"/>
      <c r="VUV124" s="119"/>
      <c r="VUW124" s="91"/>
      <c r="VUX124" s="119"/>
      <c r="VUY124" s="91"/>
      <c r="VUZ124" s="119"/>
      <c r="VVA124" s="91"/>
      <c r="VVB124" s="119"/>
      <c r="VVC124" s="91"/>
      <c r="VVD124" s="119"/>
      <c r="VVE124" s="91"/>
      <c r="VVF124" s="119"/>
      <c r="VVG124" s="91"/>
      <c r="VVH124" s="119"/>
      <c r="VVI124" s="91"/>
      <c r="VVJ124" s="119"/>
      <c r="VVK124" s="91"/>
      <c r="VVL124" s="119"/>
      <c r="VVM124" s="91"/>
      <c r="VVN124" s="119"/>
      <c r="VVO124" s="91"/>
      <c r="VVP124" s="119"/>
      <c r="VVQ124" s="91"/>
      <c r="VVR124" s="119"/>
      <c r="VVS124" s="91"/>
      <c r="VVT124" s="119"/>
      <c r="VVU124" s="91"/>
      <c r="VVV124" s="119"/>
      <c r="VVW124" s="91"/>
      <c r="VVX124" s="119"/>
      <c r="VVY124" s="91"/>
      <c r="VVZ124" s="119"/>
      <c r="VWA124" s="91"/>
      <c r="VWB124" s="119"/>
      <c r="VWC124" s="91"/>
      <c r="VWD124" s="119"/>
      <c r="VWE124" s="91"/>
      <c r="VWF124" s="119"/>
      <c r="VWG124" s="91"/>
      <c r="VWH124" s="119"/>
      <c r="VWI124" s="91"/>
      <c r="VWJ124" s="119"/>
      <c r="VWK124" s="91"/>
      <c r="VWL124" s="119"/>
      <c r="VWM124" s="91"/>
      <c r="VWN124" s="119"/>
      <c r="VWO124" s="91"/>
      <c r="VWP124" s="119"/>
      <c r="VWQ124" s="91"/>
      <c r="VWR124" s="119"/>
      <c r="VWS124" s="91"/>
      <c r="VWT124" s="119"/>
      <c r="VWU124" s="91"/>
      <c r="VWV124" s="119"/>
      <c r="VWW124" s="91"/>
      <c r="VWX124" s="119"/>
      <c r="VWY124" s="91"/>
      <c r="VWZ124" s="119"/>
      <c r="VXA124" s="91"/>
      <c r="VXB124" s="119"/>
      <c r="VXC124" s="91"/>
      <c r="VXD124" s="119"/>
      <c r="VXE124" s="91"/>
      <c r="VXF124" s="119"/>
      <c r="VXG124" s="91"/>
      <c r="VXH124" s="119"/>
      <c r="VXI124" s="91"/>
      <c r="VXJ124" s="119"/>
      <c r="VXK124" s="91"/>
      <c r="VXL124" s="119"/>
      <c r="VXM124" s="91"/>
      <c r="VXN124" s="119"/>
      <c r="VXO124" s="91"/>
      <c r="VXP124" s="119"/>
      <c r="VXQ124" s="91"/>
      <c r="VXR124" s="119"/>
      <c r="VXS124" s="91"/>
      <c r="VXT124" s="119"/>
      <c r="VXU124" s="91"/>
      <c r="VXV124" s="119"/>
      <c r="VXW124" s="91"/>
      <c r="VXX124" s="119"/>
      <c r="VXY124" s="91"/>
      <c r="VXZ124" s="119"/>
      <c r="VYA124" s="91"/>
      <c r="VYB124" s="119"/>
      <c r="VYC124" s="91"/>
      <c r="VYD124" s="119"/>
      <c r="VYE124" s="91"/>
      <c r="VYF124" s="119"/>
      <c r="VYG124" s="91"/>
      <c r="VYH124" s="119"/>
      <c r="VYI124" s="91"/>
      <c r="VYJ124" s="119"/>
      <c r="VYK124" s="91"/>
      <c r="VYL124" s="119"/>
      <c r="VYM124" s="91"/>
      <c r="VYN124" s="119"/>
      <c r="VYO124" s="91"/>
      <c r="VYP124" s="119"/>
      <c r="VYQ124" s="91"/>
      <c r="VYR124" s="119"/>
      <c r="VYS124" s="91"/>
      <c r="VYT124" s="119"/>
      <c r="VYU124" s="91"/>
      <c r="VYV124" s="119"/>
      <c r="VYW124" s="91"/>
      <c r="VYX124" s="119"/>
      <c r="VYY124" s="91"/>
      <c r="VYZ124" s="119"/>
      <c r="VZA124" s="91"/>
      <c r="VZB124" s="119"/>
      <c r="VZC124" s="91"/>
      <c r="VZD124" s="119"/>
      <c r="VZE124" s="91"/>
      <c r="VZF124" s="119"/>
      <c r="VZG124" s="91"/>
      <c r="VZH124" s="119"/>
      <c r="VZI124" s="91"/>
      <c r="VZJ124" s="119"/>
      <c r="VZK124" s="91"/>
      <c r="VZL124" s="119"/>
      <c r="VZM124" s="91"/>
      <c r="VZN124" s="119"/>
      <c r="VZO124" s="91"/>
      <c r="VZP124" s="119"/>
      <c r="VZQ124" s="91"/>
      <c r="VZR124" s="119"/>
      <c r="VZS124" s="91"/>
      <c r="VZT124" s="119"/>
      <c r="VZU124" s="91"/>
      <c r="VZV124" s="119"/>
      <c r="VZW124" s="91"/>
      <c r="VZX124" s="119"/>
      <c r="VZY124" s="91"/>
      <c r="VZZ124" s="119"/>
      <c r="WAA124" s="91"/>
      <c r="WAB124" s="119"/>
      <c r="WAC124" s="91"/>
      <c r="WAD124" s="119"/>
      <c r="WAE124" s="91"/>
      <c r="WAF124" s="119"/>
      <c r="WAG124" s="91"/>
      <c r="WAH124" s="119"/>
      <c r="WAI124" s="91"/>
      <c r="WAJ124" s="119"/>
      <c r="WAK124" s="91"/>
      <c r="WAL124" s="119"/>
      <c r="WAM124" s="91"/>
      <c r="WAN124" s="119"/>
      <c r="WAO124" s="91"/>
      <c r="WAP124" s="119"/>
      <c r="WAQ124" s="91"/>
      <c r="WAR124" s="119"/>
      <c r="WAS124" s="91"/>
      <c r="WAT124" s="119"/>
      <c r="WAU124" s="91"/>
      <c r="WAV124" s="119"/>
      <c r="WAW124" s="91"/>
      <c r="WAX124" s="119"/>
      <c r="WAY124" s="91"/>
      <c r="WAZ124" s="119"/>
      <c r="WBA124" s="91"/>
      <c r="WBB124" s="119"/>
      <c r="WBC124" s="91"/>
      <c r="WBD124" s="119"/>
      <c r="WBE124" s="91"/>
      <c r="WBF124" s="119"/>
      <c r="WBG124" s="91"/>
      <c r="WBH124" s="119"/>
      <c r="WBI124" s="91"/>
      <c r="WBJ124" s="119"/>
      <c r="WBK124" s="91"/>
      <c r="WBL124" s="119"/>
      <c r="WBM124" s="91"/>
      <c r="WBN124" s="119"/>
      <c r="WBO124" s="91"/>
      <c r="WBP124" s="119"/>
      <c r="WBQ124" s="91"/>
      <c r="WBR124" s="119"/>
      <c r="WBS124" s="91"/>
      <c r="WBT124" s="119"/>
      <c r="WBU124" s="91"/>
      <c r="WBV124" s="119"/>
      <c r="WBW124" s="91"/>
      <c r="WBX124" s="119"/>
      <c r="WBY124" s="91"/>
      <c r="WBZ124" s="119"/>
      <c r="WCA124" s="91"/>
      <c r="WCB124" s="119"/>
      <c r="WCC124" s="91"/>
      <c r="WCD124" s="119"/>
      <c r="WCE124" s="91"/>
      <c r="WCF124" s="119"/>
      <c r="WCG124" s="91"/>
      <c r="WCH124" s="119"/>
      <c r="WCI124" s="91"/>
      <c r="WCJ124" s="119"/>
      <c r="WCK124" s="91"/>
      <c r="WCL124" s="119"/>
      <c r="WCM124" s="91"/>
      <c r="WCN124" s="119"/>
      <c r="WCO124" s="91"/>
      <c r="WCP124" s="119"/>
      <c r="WCQ124" s="91"/>
      <c r="WCR124" s="119"/>
      <c r="WCS124" s="91"/>
      <c r="WCT124" s="119"/>
      <c r="WCU124" s="91"/>
      <c r="WCV124" s="119"/>
      <c r="WCW124" s="91"/>
      <c r="WCX124" s="119"/>
      <c r="WCY124" s="91"/>
      <c r="WCZ124" s="119"/>
      <c r="WDA124" s="91"/>
      <c r="WDB124" s="119"/>
      <c r="WDC124" s="91"/>
      <c r="WDD124" s="119"/>
      <c r="WDE124" s="91"/>
      <c r="WDF124" s="119"/>
      <c r="WDG124" s="91"/>
      <c r="WDH124" s="119"/>
      <c r="WDI124" s="91"/>
      <c r="WDJ124" s="119"/>
      <c r="WDK124" s="91"/>
      <c r="WDL124" s="119"/>
      <c r="WDM124" s="91"/>
      <c r="WDN124" s="119"/>
      <c r="WDO124" s="91"/>
      <c r="WDP124" s="119"/>
      <c r="WDQ124" s="91"/>
      <c r="WDR124" s="119"/>
      <c r="WDS124" s="91"/>
      <c r="WDT124" s="119"/>
      <c r="WDU124" s="91"/>
      <c r="WDV124" s="119"/>
      <c r="WDW124" s="91"/>
      <c r="WDX124" s="119"/>
      <c r="WDY124" s="91"/>
      <c r="WDZ124" s="119"/>
      <c r="WEA124" s="91"/>
      <c r="WEB124" s="119"/>
      <c r="WEC124" s="91"/>
      <c r="WED124" s="119"/>
      <c r="WEE124" s="91"/>
      <c r="WEF124" s="119"/>
      <c r="WEG124" s="91"/>
      <c r="WEH124" s="119"/>
      <c r="WEI124" s="91"/>
      <c r="WEJ124" s="119"/>
      <c r="WEK124" s="91"/>
      <c r="WEL124" s="119"/>
      <c r="WEM124" s="91"/>
      <c r="WEN124" s="119"/>
      <c r="WEO124" s="91"/>
      <c r="WEP124" s="119"/>
      <c r="WEQ124" s="91"/>
      <c r="WER124" s="119"/>
      <c r="WES124" s="91"/>
      <c r="WET124" s="119"/>
      <c r="WEU124" s="91"/>
      <c r="WEV124" s="119"/>
      <c r="WEW124" s="91"/>
      <c r="WEX124" s="119"/>
      <c r="WEY124" s="91"/>
      <c r="WEZ124" s="119"/>
      <c r="WFA124" s="91"/>
      <c r="WFB124" s="119"/>
      <c r="WFC124" s="91"/>
      <c r="WFD124" s="119"/>
      <c r="WFE124" s="91"/>
      <c r="WFF124" s="119"/>
      <c r="WFG124" s="91"/>
      <c r="WFH124" s="119"/>
      <c r="WFI124" s="91"/>
      <c r="WFJ124" s="119"/>
      <c r="WFK124" s="91"/>
      <c r="WFL124" s="119"/>
      <c r="WFM124" s="91"/>
      <c r="WFN124" s="119"/>
      <c r="WFO124" s="91"/>
      <c r="WFP124" s="119"/>
      <c r="WFQ124" s="91"/>
      <c r="WFR124" s="119"/>
      <c r="WFS124" s="91"/>
      <c r="WFT124" s="119"/>
      <c r="WFU124" s="91"/>
      <c r="WFV124" s="119"/>
      <c r="WFW124" s="91"/>
      <c r="WFX124" s="119"/>
      <c r="WFY124" s="91"/>
      <c r="WFZ124" s="119"/>
      <c r="WGA124" s="91"/>
      <c r="WGB124" s="119"/>
      <c r="WGC124" s="91"/>
      <c r="WGD124" s="119"/>
      <c r="WGE124" s="91"/>
      <c r="WGF124" s="119"/>
      <c r="WGG124" s="91"/>
      <c r="WGH124" s="119"/>
      <c r="WGI124" s="91"/>
      <c r="WGJ124" s="119"/>
      <c r="WGK124" s="91"/>
      <c r="WGL124" s="119"/>
      <c r="WGM124" s="91"/>
      <c r="WGN124" s="119"/>
      <c r="WGO124" s="91"/>
      <c r="WGP124" s="119"/>
      <c r="WGQ124" s="91"/>
      <c r="WGR124" s="119"/>
      <c r="WGS124" s="91"/>
      <c r="WGT124" s="119"/>
      <c r="WGU124" s="91"/>
      <c r="WGV124" s="119"/>
      <c r="WGW124" s="91"/>
      <c r="WGX124" s="119"/>
      <c r="WGY124" s="91"/>
      <c r="WGZ124" s="119"/>
      <c r="WHA124" s="91"/>
      <c r="WHB124" s="119"/>
      <c r="WHC124" s="91"/>
      <c r="WHD124" s="119"/>
      <c r="WHE124" s="91"/>
      <c r="WHF124" s="119"/>
      <c r="WHG124" s="91"/>
      <c r="WHH124" s="119"/>
      <c r="WHI124" s="91"/>
      <c r="WHJ124" s="119"/>
      <c r="WHK124" s="91"/>
      <c r="WHL124" s="119"/>
      <c r="WHM124" s="91"/>
      <c r="WHN124" s="119"/>
      <c r="WHO124" s="91"/>
      <c r="WHP124" s="119"/>
      <c r="WHQ124" s="91"/>
      <c r="WHR124" s="119"/>
      <c r="WHS124" s="91"/>
      <c r="WHT124" s="119"/>
      <c r="WHU124" s="91"/>
      <c r="WHV124" s="119"/>
      <c r="WHW124" s="91"/>
      <c r="WHX124" s="119"/>
      <c r="WHY124" s="91"/>
      <c r="WHZ124" s="119"/>
      <c r="WIA124" s="91"/>
      <c r="WIB124" s="119"/>
      <c r="WIC124" s="91"/>
      <c r="WID124" s="119"/>
      <c r="WIE124" s="91"/>
      <c r="WIF124" s="119"/>
      <c r="WIG124" s="91"/>
      <c r="WIH124" s="119"/>
      <c r="WII124" s="91"/>
      <c r="WIJ124" s="119"/>
      <c r="WIK124" s="91"/>
      <c r="WIL124" s="119"/>
      <c r="WIM124" s="91"/>
      <c r="WIN124" s="119"/>
      <c r="WIO124" s="91"/>
      <c r="WIP124" s="119"/>
      <c r="WIQ124" s="91"/>
      <c r="WIR124" s="119"/>
      <c r="WIS124" s="91"/>
      <c r="WIT124" s="119"/>
      <c r="WIU124" s="91"/>
      <c r="WIV124" s="119"/>
      <c r="WIW124" s="91"/>
      <c r="WIX124" s="119"/>
      <c r="WIY124" s="91"/>
      <c r="WIZ124" s="119"/>
      <c r="WJA124" s="91"/>
      <c r="WJB124" s="119"/>
      <c r="WJC124" s="91"/>
      <c r="WJD124" s="119"/>
      <c r="WJE124" s="91"/>
      <c r="WJF124" s="119"/>
      <c r="WJG124" s="91"/>
      <c r="WJH124" s="119"/>
      <c r="WJI124" s="91"/>
      <c r="WJJ124" s="119"/>
      <c r="WJK124" s="91"/>
      <c r="WJL124" s="119"/>
      <c r="WJM124" s="91"/>
      <c r="WJN124" s="119"/>
      <c r="WJO124" s="91"/>
      <c r="WJP124" s="119"/>
      <c r="WJQ124" s="91"/>
      <c r="WJR124" s="119"/>
      <c r="WJS124" s="91"/>
      <c r="WJT124" s="119"/>
      <c r="WJU124" s="91"/>
      <c r="WJV124" s="119"/>
      <c r="WJW124" s="91"/>
      <c r="WJX124" s="119"/>
      <c r="WJY124" s="91"/>
      <c r="WJZ124" s="119"/>
      <c r="WKA124" s="91"/>
      <c r="WKB124" s="119"/>
      <c r="WKC124" s="91"/>
      <c r="WKD124" s="119"/>
      <c r="WKE124" s="91"/>
      <c r="WKF124" s="119"/>
      <c r="WKG124" s="91"/>
      <c r="WKH124" s="119"/>
      <c r="WKI124" s="91"/>
      <c r="WKJ124" s="119"/>
      <c r="WKK124" s="91"/>
      <c r="WKL124" s="119"/>
      <c r="WKM124" s="91"/>
      <c r="WKN124" s="119"/>
      <c r="WKO124" s="91"/>
      <c r="WKP124" s="119"/>
      <c r="WKQ124" s="91"/>
      <c r="WKR124" s="119"/>
      <c r="WKS124" s="91"/>
      <c r="WKT124" s="119"/>
      <c r="WKU124" s="91"/>
      <c r="WKV124" s="119"/>
      <c r="WKW124" s="91"/>
      <c r="WKX124" s="119"/>
      <c r="WKY124" s="91"/>
      <c r="WKZ124" s="119"/>
      <c r="WLA124" s="91"/>
      <c r="WLB124" s="119"/>
      <c r="WLC124" s="91"/>
      <c r="WLD124" s="119"/>
      <c r="WLE124" s="91"/>
      <c r="WLF124" s="119"/>
      <c r="WLG124" s="91"/>
      <c r="WLH124" s="119"/>
      <c r="WLI124" s="91"/>
      <c r="WLJ124" s="119"/>
      <c r="WLK124" s="91"/>
      <c r="WLL124" s="119"/>
      <c r="WLM124" s="91"/>
      <c r="WLN124" s="119"/>
      <c r="WLO124" s="91"/>
      <c r="WLP124" s="119"/>
      <c r="WLQ124" s="91"/>
      <c r="WLR124" s="119"/>
      <c r="WLS124" s="91"/>
      <c r="WLT124" s="119"/>
      <c r="WLU124" s="91"/>
      <c r="WLV124" s="119"/>
      <c r="WLW124" s="91"/>
      <c r="WLX124" s="119"/>
      <c r="WLY124" s="91"/>
      <c r="WLZ124" s="119"/>
      <c r="WMA124" s="91"/>
      <c r="WMB124" s="119"/>
      <c r="WMC124" s="91"/>
      <c r="WMD124" s="119"/>
      <c r="WME124" s="91"/>
      <c r="WMF124" s="119"/>
      <c r="WMG124" s="91"/>
      <c r="WMH124" s="119"/>
      <c r="WMI124" s="91"/>
      <c r="WMJ124" s="119"/>
      <c r="WMK124" s="91"/>
      <c r="WML124" s="119"/>
      <c r="WMM124" s="91"/>
      <c r="WMN124" s="119"/>
      <c r="WMO124" s="91"/>
      <c r="WMP124" s="119"/>
      <c r="WMQ124" s="91"/>
      <c r="WMR124" s="119"/>
      <c r="WMS124" s="91"/>
      <c r="WMT124" s="119"/>
      <c r="WMU124" s="91"/>
      <c r="WMV124" s="119"/>
      <c r="WMW124" s="91"/>
      <c r="WMX124" s="119"/>
      <c r="WMY124" s="91"/>
      <c r="WMZ124" s="119"/>
      <c r="WNA124" s="91"/>
      <c r="WNB124" s="119"/>
      <c r="WNC124" s="91"/>
      <c r="WND124" s="119"/>
      <c r="WNE124" s="91"/>
      <c r="WNF124" s="119"/>
      <c r="WNG124" s="91"/>
      <c r="WNH124" s="119"/>
      <c r="WNI124" s="91"/>
      <c r="WNJ124" s="119"/>
      <c r="WNK124" s="91"/>
      <c r="WNL124" s="119"/>
      <c r="WNM124" s="91"/>
      <c r="WNN124" s="119"/>
      <c r="WNO124" s="91"/>
      <c r="WNP124" s="119"/>
      <c r="WNQ124" s="91"/>
      <c r="WNR124" s="119"/>
      <c r="WNS124" s="91"/>
      <c r="WNT124" s="119"/>
      <c r="WNU124" s="91"/>
      <c r="WNV124" s="119"/>
      <c r="WNW124" s="91"/>
      <c r="WNX124" s="119"/>
      <c r="WNY124" s="91"/>
      <c r="WNZ124" s="119"/>
      <c r="WOA124" s="91"/>
      <c r="WOB124" s="119"/>
      <c r="WOC124" s="91"/>
      <c r="WOD124" s="119"/>
      <c r="WOE124" s="91"/>
      <c r="WOF124" s="119"/>
      <c r="WOG124" s="91"/>
      <c r="WOH124" s="119"/>
      <c r="WOI124" s="91"/>
      <c r="WOJ124" s="119"/>
      <c r="WOK124" s="91"/>
      <c r="WOL124" s="119"/>
      <c r="WOM124" s="91"/>
      <c r="WON124" s="119"/>
      <c r="WOO124" s="91"/>
      <c r="WOP124" s="119"/>
      <c r="WOQ124" s="91"/>
      <c r="WOR124" s="119"/>
      <c r="WOS124" s="91"/>
      <c r="WOT124" s="119"/>
      <c r="WOU124" s="91"/>
      <c r="WOV124" s="119"/>
      <c r="WOW124" s="91"/>
      <c r="WOX124" s="119"/>
      <c r="WOY124" s="91"/>
      <c r="WOZ124" s="119"/>
      <c r="WPA124" s="91"/>
      <c r="WPB124" s="119"/>
      <c r="WPC124" s="91"/>
      <c r="WPD124" s="119"/>
      <c r="WPE124" s="91"/>
      <c r="WPF124" s="119"/>
      <c r="WPG124" s="91"/>
      <c r="WPH124" s="119"/>
      <c r="WPI124" s="91"/>
      <c r="WPJ124" s="119"/>
      <c r="WPK124" s="91"/>
      <c r="WPL124" s="119"/>
      <c r="WPM124" s="91"/>
      <c r="WPN124" s="119"/>
      <c r="WPO124" s="91"/>
      <c r="WPP124" s="119"/>
      <c r="WPQ124" s="91"/>
      <c r="WPR124" s="119"/>
      <c r="WPS124" s="91"/>
      <c r="WPT124" s="119"/>
      <c r="WPU124" s="91"/>
      <c r="WPV124" s="119"/>
      <c r="WPW124" s="91"/>
      <c r="WPX124" s="119"/>
      <c r="WPY124" s="91"/>
      <c r="WPZ124" s="119"/>
      <c r="WQA124" s="91"/>
      <c r="WQB124" s="119"/>
      <c r="WQC124" s="91"/>
      <c r="WQD124" s="119"/>
      <c r="WQE124" s="91"/>
      <c r="WQF124" s="119"/>
      <c r="WQG124" s="91"/>
      <c r="WQH124" s="119"/>
      <c r="WQI124" s="91"/>
      <c r="WQJ124" s="119"/>
      <c r="WQK124" s="91"/>
      <c r="WQL124" s="119"/>
      <c r="WQM124" s="91"/>
      <c r="WQN124" s="119"/>
      <c r="WQO124" s="91"/>
      <c r="WQP124" s="119"/>
      <c r="WQQ124" s="91"/>
      <c r="WQR124" s="119"/>
      <c r="WQS124" s="91"/>
      <c r="WQT124" s="119"/>
      <c r="WQU124" s="91"/>
      <c r="WQV124" s="119"/>
      <c r="WQW124" s="91"/>
      <c r="WQX124" s="119"/>
      <c r="WQY124" s="91"/>
      <c r="WQZ124" s="119"/>
      <c r="WRA124" s="91"/>
      <c r="WRB124" s="119"/>
      <c r="WRC124" s="91"/>
      <c r="WRD124" s="119"/>
      <c r="WRE124" s="91"/>
      <c r="WRF124" s="119"/>
      <c r="WRG124" s="91"/>
      <c r="WRH124" s="119"/>
      <c r="WRI124" s="91"/>
      <c r="WRJ124" s="119"/>
      <c r="WRK124" s="91"/>
      <c r="WRL124" s="119"/>
      <c r="WRM124" s="91"/>
      <c r="WRN124" s="119"/>
      <c r="WRO124" s="91"/>
      <c r="WRP124" s="119"/>
      <c r="WRQ124" s="91"/>
      <c r="WRR124" s="119"/>
      <c r="WRS124" s="91"/>
      <c r="WRT124" s="119"/>
      <c r="WRU124" s="91"/>
      <c r="WRV124" s="119"/>
      <c r="WRW124" s="91"/>
      <c r="WRX124" s="119"/>
      <c r="WRY124" s="91"/>
      <c r="WRZ124" s="119"/>
      <c r="WSA124" s="91"/>
      <c r="WSB124" s="119"/>
      <c r="WSC124" s="91"/>
      <c r="WSD124" s="119"/>
      <c r="WSE124" s="91"/>
      <c r="WSF124" s="119"/>
      <c r="WSG124" s="91"/>
      <c r="WSH124" s="119"/>
      <c r="WSI124" s="91"/>
      <c r="WSJ124" s="119"/>
      <c r="WSK124" s="91"/>
      <c r="WSL124" s="119"/>
      <c r="WSM124" s="91"/>
      <c r="WSN124" s="119"/>
      <c r="WSO124" s="91"/>
      <c r="WSP124" s="119"/>
      <c r="WSQ124" s="91"/>
      <c r="WSR124" s="119"/>
      <c r="WSS124" s="91"/>
      <c r="WST124" s="119"/>
      <c r="WSU124" s="91"/>
      <c r="WSV124" s="119"/>
      <c r="WSW124" s="91"/>
      <c r="WSX124" s="119"/>
      <c r="WSY124" s="91"/>
      <c r="WSZ124" s="119"/>
      <c r="WTA124" s="91"/>
      <c r="WTB124" s="119"/>
      <c r="WTC124" s="91"/>
      <c r="WTD124" s="119"/>
      <c r="WTE124" s="91"/>
      <c r="WTF124" s="119"/>
      <c r="WTG124" s="91"/>
      <c r="WTH124" s="119"/>
      <c r="WTI124" s="91"/>
      <c r="WTJ124" s="119"/>
      <c r="WTK124" s="91"/>
      <c r="WTL124" s="119"/>
      <c r="WTM124" s="91"/>
      <c r="WTN124" s="119"/>
      <c r="WTO124" s="91"/>
      <c r="WTP124" s="119"/>
      <c r="WTQ124" s="91"/>
      <c r="WTR124" s="119"/>
      <c r="WTS124" s="91"/>
      <c r="WTT124" s="119"/>
      <c r="WTU124" s="91"/>
      <c r="WTV124" s="119"/>
      <c r="WTW124" s="91"/>
      <c r="WTX124" s="119"/>
      <c r="WTY124" s="91"/>
      <c r="WTZ124" s="119"/>
      <c r="WUA124" s="91"/>
      <c r="WUB124" s="119"/>
      <c r="WUC124" s="91"/>
      <c r="WUD124" s="119"/>
      <c r="WUE124" s="91"/>
      <c r="WUF124" s="119"/>
      <c r="WUG124" s="91"/>
      <c r="WUH124" s="119"/>
      <c r="WUI124" s="91"/>
      <c r="WUJ124" s="119"/>
      <c r="WUK124" s="91"/>
      <c r="WUL124" s="119"/>
      <c r="WUM124" s="91"/>
      <c r="WUN124" s="119"/>
      <c r="WUO124" s="91"/>
      <c r="WUP124" s="119"/>
      <c r="WUQ124" s="91"/>
      <c r="WUR124" s="119"/>
      <c r="WUS124" s="91"/>
      <c r="WUT124" s="119"/>
      <c r="WUU124" s="91"/>
      <c r="WUV124" s="119"/>
      <c r="WUW124" s="91"/>
      <c r="WUX124" s="119"/>
      <c r="WUY124" s="91"/>
      <c r="WUZ124" s="119"/>
      <c r="WVA124" s="91"/>
      <c r="WVB124" s="119"/>
      <c r="WVC124" s="91"/>
      <c r="WVD124" s="119"/>
      <c r="WVE124" s="91"/>
      <c r="WVF124" s="119"/>
      <c r="WVG124" s="91"/>
      <c r="WVH124" s="119"/>
      <c r="WVI124" s="91"/>
      <c r="WVJ124" s="119"/>
      <c r="WVK124" s="91"/>
      <c r="WVL124" s="119"/>
      <c r="WVM124" s="91"/>
      <c r="WVN124" s="119"/>
      <c r="WVO124" s="91"/>
      <c r="WVP124" s="119"/>
      <c r="WVQ124" s="91"/>
      <c r="WVR124" s="119"/>
      <c r="WVS124" s="91"/>
      <c r="WVT124" s="119"/>
      <c r="WVU124" s="91"/>
      <c r="WVV124" s="119"/>
      <c r="WVW124" s="91"/>
      <c r="WVX124" s="119"/>
      <c r="WVY124" s="91"/>
      <c r="WVZ124" s="119"/>
      <c r="WWA124" s="91"/>
      <c r="WWB124" s="119"/>
      <c r="WWC124" s="91"/>
      <c r="WWD124" s="119"/>
      <c r="WWE124" s="91"/>
      <c r="WWF124" s="119"/>
      <c r="WWG124" s="91"/>
      <c r="WWH124" s="119"/>
      <c r="WWI124" s="91"/>
      <c r="WWJ124" s="119"/>
      <c r="WWK124" s="91"/>
      <c r="WWL124" s="119"/>
      <c r="WWM124" s="91"/>
      <c r="WWN124" s="119"/>
      <c r="WWO124" s="91"/>
      <c r="WWP124" s="119"/>
      <c r="WWQ124" s="91"/>
      <c r="WWR124" s="119"/>
      <c r="WWS124" s="91"/>
      <c r="WWT124" s="119"/>
      <c r="WWU124" s="91"/>
      <c r="WWV124" s="119"/>
      <c r="WWW124" s="91"/>
      <c r="WWX124" s="119"/>
      <c r="WWY124" s="91"/>
      <c r="WWZ124" s="119"/>
      <c r="WXA124" s="91"/>
      <c r="WXB124" s="119"/>
      <c r="WXC124" s="91"/>
      <c r="WXD124" s="119"/>
      <c r="WXE124" s="91"/>
      <c r="WXF124" s="119"/>
      <c r="WXG124" s="91"/>
      <c r="WXH124" s="119"/>
      <c r="WXI124" s="91"/>
      <c r="WXJ124" s="119"/>
      <c r="WXK124" s="91"/>
      <c r="WXL124" s="119"/>
      <c r="WXM124" s="91"/>
      <c r="WXN124" s="119"/>
      <c r="WXO124" s="91"/>
      <c r="WXP124" s="119"/>
      <c r="WXQ124" s="91"/>
      <c r="WXR124" s="119"/>
      <c r="WXS124" s="91"/>
      <c r="WXT124" s="119"/>
      <c r="WXU124" s="91"/>
      <c r="WXV124" s="119"/>
      <c r="WXW124" s="91"/>
      <c r="WXX124" s="119"/>
      <c r="WXY124" s="91"/>
      <c r="WXZ124" s="119"/>
      <c r="WYA124" s="91"/>
      <c r="WYB124" s="119"/>
      <c r="WYC124" s="91"/>
      <c r="WYD124" s="119"/>
      <c r="WYE124" s="91"/>
      <c r="WYF124" s="119"/>
      <c r="WYG124" s="91"/>
      <c r="WYH124" s="119"/>
      <c r="WYI124" s="91"/>
      <c r="WYJ124" s="119"/>
      <c r="WYK124" s="91"/>
      <c r="WYL124" s="119"/>
      <c r="WYM124" s="91"/>
      <c r="WYN124" s="119"/>
      <c r="WYO124" s="91"/>
      <c r="WYP124" s="119"/>
      <c r="WYQ124" s="91"/>
      <c r="WYR124" s="119"/>
      <c r="WYS124" s="91"/>
      <c r="WYT124" s="119"/>
      <c r="WYU124" s="91"/>
      <c r="WYV124" s="119"/>
      <c r="WYW124" s="91"/>
      <c r="WYX124" s="119"/>
      <c r="WYY124" s="91"/>
      <c r="WYZ124" s="119"/>
      <c r="WZA124" s="91"/>
      <c r="WZB124" s="119"/>
      <c r="WZC124" s="91"/>
      <c r="WZD124" s="119"/>
      <c r="WZE124" s="91"/>
      <c r="WZF124" s="119"/>
      <c r="WZG124" s="91"/>
      <c r="WZH124" s="119"/>
      <c r="WZI124" s="91"/>
      <c r="WZJ124" s="119"/>
      <c r="WZK124" s="91"/>
      <c r="WZL124" s="119"/>
      <c r="WZM124" s="91"/>
      <c r="WZN124" s="119"/>
      <c r="WZO124" s="91"/>
      <c r="WZP124" s="119"/>
      <c r="WZQ124" s="91"/>
      <c r="WZR124" s="119"/>
      <c r="WZS124" s="91"/>
      <c r="WZT124" s="119"/>
      <c r="WZU124" s="91"/>
      <c r="WZV124" s="119"/>
      <c r="WZW124" s="91"/>
      <c r="WZX124" s="119"/>
      <c r="WZY124" s="91"/>
      <c r="WZZ124" s="119"/>
      <c r="XAA124" s="91"/>
      <c r="XAB124" s="119"/>
      <c r="XAC124" s="91"/>
      <c r="XAD124" s="119"/>
      <c r="XAE124" s="91"/>
      <c r="XAF124" s="119"/>
      <c r="XAG124" s="91"/>
      <c r="XAH124" s="119"/>
      <c r="XAI124" s="91"/>
      <c r="XAJ124" s="119"/>
      <c r="XAK124" s="91"/>
      <c r="XAL124" s="119"/>
      <c r="XAM124" s="91"/>
      <c r="XAN124" s="119"/>
      <c r="XAO124" s="91"/>
      <c r="XAP124" s="119"/>
      <c r="XAQ124" s="91"/>
      <c r="XAR124" s="119"/>
      <c r="XAS124" s="91"/>
      <c r="XAT124" s="119"/>
      <c r="XAU124" s="91"/>
      <c r="XAV124" s="119"/>
      <c r="XAW124" s="91"/>
      <c r="XAX124" s="119"/>
      <c r="XAY124" s="91"/>
      <c r="XAZ124" s="119"/>
      <c r="XBA124" s="91"/>
      <c r="XBB124" s="119"/>
      <c r="XBC124" s="91"/>
      <c r="XBD124" s="119"/>
      <c r="XBE124" s="91"/>
      <c r="XBF124" s="119"/>
      <c r="XBG124" s="91"/>
      <c r="XBH124" s="119"/>
      <c r="XBI124" s="91"/>
      <c r="XBJ124" s="119"/>
      <c r="XBK124" s="91"/>
      <c r="XBL124" s="119"/>
      <c r="XBM124" s="91"/>
      <c r="XBN124" s="119"/>
      <c r="XBO124" s="91"/>
      <c r="XBP124" s="119"/>
      <c r="XBQ124" s="91"/>
      <c r="XBR124" s="119"/>
      <c r="XBS124" s="91"/>
      <c r="XBT124" s="119"/>
      <c r="XBU124" s="91"/>
      <c r="XBV124" s="119"/>
      <c r="XBW124" s="91"/>
      <c r="XBX124" s="119"/>
      <c r="XBY124" s="91"/>
      <c r="XBZ124" s="119"/>
      <c r="XCA124" s="91"/>
      <c r="XCB124" s="119"/>
      <c r="XCC124" s="91"/>
      <c r="XCD124" s="119"/>
      <c r="XCE124" s="91"/>
      <c r="XCF124" s="119"/>
      <c r="XCG124" s="91"/>
      <c r="XCH124" s="119"/>
      <c r="XCI124" s="91"/>
      <c r="XCJ124" s="119"/>
      <c r="XCK124" s="91"/>
      <c r="XCL124" s="119"/>
      <c r="XCM124" s="91"/>
      <c r="XCN124" s="119"/>
      <c r="XCO124" s="91"/>
      <c r="XCP124" s="119"/>
      <c r="XCQ124" s="91"/>
      <c r="XCR124" s="119"/>
      <c r="XCS124" s="91"/>
      <c r="XCT124" s="119"/>
      <c r="XCU124" s="91"/>
      <c r="XCV124" s="119"/>
      <c r="XCW124" s="91"/>
      <c r="XCX124" s="119"/>
      <c r="XCY124" s="91"/>
      <c r="XCZ124" s="119"/>
      <c r="XDA124" s="91"/>
      <c r="XDB124" s="119"/>
      <c r="XDC124" s="91"/>
      <c r="XDD124" s="119"/>
      <c r="XDE124" s="91"/>
      <c r="XDF124" s="119"/>
      <c r="XDG124" s="91"/>
    </row>
    <row r="125" spans="2:16335" x14ac:dyDescent="0.35">
      <c r="B125">
        <v>106528</v>
      </c>
      <c r="C125" s="91" t="s">
        <v>44</v>
      </c>
      <c r="D125" s="185">
        <v>200</v>
      </c>
      <c r="E125" s="91"/>
      <c r="F125" s="119"/>
      <c r="G125" s="91"/>
      <c r="H125" s="119"/>
      <c r="I125" s="91"/>
      <c r="J125" s="119"/>
      <c r="K125" s="91"/>
      <c r="L125" s="119"/>
      <c r="M125" s="91"/>
      <c r="N125" s="119"/>
      <c r="O125" s="91"/>
      <c r="P125" s="119"/>
      <c r="Q125" s="91"/>
      <c r="R125" s="119"/>
      <c r="S125" s="91"/>
      <c r="T125" s="119"/>
      <c r="U125" s="91"/>
      <c r="V125" s="119"/>
      <c r="W125" s="91"/>
      <c r="X125" s="119"/>
      <c r="Y125" s="91"/>
      <c r="Z125" s="119"/>
      <c r="AA125" s="91"/>
      <c r="AB125" s="119"/>
      <c r="AC125" s="91"/>
      <c r="AD125" s="119"/>
      <c r="AE125" s="91"/>
      <c r="AF125" s="119"/>
      <c r="AG125" s="91"/>
      <c r="AH125" s="119"/>
      <c r="AI125" s="91"/>
      <c r="AJ125" s="119"/>
      <c r="AK125" s="91"/>
      <c r="AL125" s="119"/>
      <c r="AM125" s="91"/>
      <c r="AN125" s="119"/>
      <c r="AO125" s="91"/>
      <c r="AP125" s="119"/>
      <c r="AQ125" s="91"/>
      <c r="AR125" s="119"/>
      <c r="AS125" s="91"/>
      <c r="AT125" s="119"/>
      <c r="AU125" s="91"/>
      <c r="AV125" s="119"/>
      <c r="AW125" s="91"/>
      <c r="AX125" s="119"/>
      <c r="AY125" s="91"/>
      <c r="AZ125" s="119"/>
      <c r="BA125" s="91"/>
      <c r="BB125" s="119"/>
      <c r="BC125" s="91"/>
      <c r="BD125" s="119"/>
      <c r="BE125" s="91"/>
      <c r="BF125" s="119"/>
      <c r="BG125" s="91"/>
      <c r="BH125" s="119"/>
      <c r="BI125" s="91"/>
      <c r="BJ125" s="119"/>
      <c r="BK125" s="91"/>
      <c r="BL125" s="119"/>
      <c r="BM125" s="91"/>
      <c r="BN125" s="119"/>
      <c r="BO125" s="91"/>
      <c r="BP125" s="119"/>
      <c r="BQ125" s="91"/>
      <c r="BR125" s="119"/>
      <c r="BS125" s="91"/>
      <c r="BT125" s="119"/>
      <c r="BU125" s="91"/>
      <c r="BV125" s="119"/>
      <c r="BW125" s="91"/>
      <c r="BX125" s="119"/>
      <c r="BY125" s="91"/>
      <c r="BZ125" s="119"/>
      <c r="CA125" s="91"/>
      <c r="CB125" s="119"/>
      <c r="CC125" s="91"/>
      <c r="CD125" s="119"/>
      <c r="CE125" s="91"/>
      <c r="CF125" s="119"/>
      <c r="CG125" s="91"/>
      <c r="CH125" s="119"/>
      <c r="CI125" s="91"/>
      <c r="CJ125" s="119"/>
      <c r="CK125" s="91"/>
      <c r="CL125" s="119"/>
      <c r="CM125" s="91"/>
      <c r="CN125" s="119"/>
      <c r="CO125" s="91"/>
      <c r="CP125" s="119"/>
      <c r="CQ125" s="91"/>
      <c r="CR125" s="119"/>
      <c r="CS125" s="91"/>
      <c r="CT125" s="119"/>
      <c r="CU125" s="91"/>
      <c r="CV125" s="119"/>
      <c r="CW125" s="91"/>
      <c r="CX125" s="119"/>
      <c r="CY125" s="91"/>
      <c r="CZ125" s="119"/>
      <c r="DA125" s="91"/>
      <c r="DB125" s="119"/>
      <c r="DC125" s="91"/>
      <c r="DD125" s="119"/>
      <c r="DE125" s="91"/>
      <c r="DF125" s="119"/>
      <c r="DG125" s="91"/>
      <c r="DH125" s="119"/>
      <c r="DI125" s="91"/>
      <c r="DJ125" s="119"/>
      <c r="DK125" s="91"/>
      <c r="DL125" s="119"/>
      <c r="DM125" s="91"/>
      <c r="DN125" s="119"/>
      <c r="DO125" s="91"/>
      <c r="DP125" s="119"/>
      <c r="DQ125" s="91"/>
      <c r="DR125" s="119"/>
      <c r="DS125" s="91"/>
      <c r="DT125" s="119"/>
      <c r="DU125" s="91"/>
      <c r="DV125" s="119"/>
      <c r="DW125" s="91"/>
      <c r="DX125" s="119"/>
      <c r="DY125" s="91"/>
      <c r="DZ125" s="119"/>
      <c r="EA125" s="91"/>
      <c r="EB125" s="119"/>
      <c r="EC125" s="91"/>
      <c r="ED125" s="119"/>
      <c r="EE125" s="91"/>
      <c r="EF125" s="119"/>
      <c r="EG125" s="91"/>
      <c r="EH125" s="119"/>
      <c r="EI125" s="91"/>
      <c r="EJ125" s="119"/>
      <c r="EK125" s="91"/>
      <c r="EL125" s="119"/>
      <c r="EM125" s="91"/>
      <c r="EN125" s="119"/>
      <c r="EO125" s="91"/>
      <c r="EP125" s="119"/>
      <c r="EQ125" s="91"/>
      <c r="ER125" s="119"/>
      <c r="ES125" s="91"/>
      <c r="ET125" s="119"/>
      <c r="EU125" s="91"/>
      <c r="EV125" s="119"/>
      <c r="EW125" s="91"/>
      <c r="EX125" s="119"/>
      <c r="EY125" s="91"/>
      <c r="EZ125" s="119"/>
      <c r="FA125" s="91"/>
      <c r="FB125" s="119"/>
      <c r="FC125" s="91"/>
      <c r="FD125" s="119"/>
      <c r="FE125" s="91"/>
      <c r="FF125" s="119"/>
      <c r="FG125" s="91"/>
      <c r="FH125" s="119"/>
      <c r="FI125" s="91"/>
      <c r="FJ125" s="119"/>
      <c r="FK125" s="91"/>
      <c r="FL125" s="119"/>
      <c r="FM125" s="91"/>
      <c r="FN125" s="119"/>
      <c r="FO125" s="91"/>
      <c r="FP125" s="119"/>
      <c r="FQ125" s="91"/>
      <c r="FR125" s="119"/>
      <c r="FS125" s="91"/>
      <c r="FT125" s="119"/>
      <c r="FU125" s="91"/>
      <c r="FV125" s="119"/>
      <c r="FW125" s="91"/>
      <c r="FX125" s="119"/>
      <c r="FY125" s="91"/>
      <c r="FZ125" s="119"/>
      <c r="GA125" s="91"/>
      <c r="GB125" s="119"/>
      <c r="GC125" s="91"/>
      <c r="GD125" s="119"/>
      <c r="GE125" s="91"/>
      <c r="GF125" s="119"/>
      <c r="GG125" s="91"/>
      <c r="GH125" s="119"/>
      <c r="GI125" s="91"/>
      <c r="GJ125" s="119"/>
      <c r="GK125" s="91"/>
      <c r="GL125" s="119"/>
      <c r="GM125" s="91"/>
      <c r="GN125" s="119"/>
      <c r="GO125" s="91"/>
      <c r="GP125" s="119"/>
      <c r="GQ125" s="91"/>
      <c r="GR125" s="119"/>
      <c r="GS125" s="91"/>
      <c r="GT125" s="119"/>
      <c r="GU125" s="91"/>
      <c r="GV125" s="119"/>
      <c r="GW125" s="91"/>
      <c r="GX125" s="119"/>
      <c r="GY125" s="91"/>
      <c r="GZ125" s="119"/>
      <c r="HA125" s="91"/>
      <c r="HB125" s="119"/>
      <c r="HC125" s="91"/>
      <c r="HD125" s="119"/>
      <c r="HE125" s="91"/>
      <c r="HF125" s="119"/>
      <c r="HG125" s="91"/>
      <c r="HH125" s="119"/>
      <c r="HI125" s="91"/>
      <c r="HJ125" s="119"/>
      <c r="HK125" s="91"/>
      <c r="HL125" s="119"/>
      <c r="HM125" s="91"/>
      <c r="HN125" s="119"/>
      <c r="HO125" s="91"/>
      <c r="HP125" s="119"/>
      <c r="HQ125" s="91"/>
      <c r="HR125" s="119"/>
      <c r="HS125" s="91"/>
      <c r="HT125" s="119"/>
      <c r="HU125" s="91"/>
      <c r="HV125" s="119"/>
      <c r="HW125" s="91"/>
      <c r="HX125" s="119"/>
      <c r="HY125" s="91"/>
      <c r="HZ125" s="119"/>
      <c r="IA125" s="91"/>
      <c r="IB125" s="119"/>
      <c r="IC125" s="91"/>
      <c r="ID125" s="119"/>
      <c r="IE125" s="91"/>
      <c r="IF125" s="119"/>
      <c r="IG125" s="91"/>
      <c r="IH125" s="119"/>
      <c r="II125" s="91"/>
      <c r="IJ125" s="119"/>
      <c r="IK125" s="91"/>
      <c r="IL125" s="119"/>
      <c r="IM125" s="91"/>
      <c r="IN125" s="119"/>
      <c r="IO125" s="91"/>
      <c r="IP125" s="119"/>
      <c r="IQ125" s="91"/>
      <c r="IR125" s="119"/>
      <c r="IS125" s="91"/>
      <c r="IT125" s="119"/>
      <c r="IU125" s="91"/>
      <c r="IV125" s="119"/>
      <c r="IW125" s="91"/>
      <c r="IX125" s="119"/>
      <c r="IY125" s="91"/>
      <c r="IZ125" s="119"/>
      <c r="JA125" s="91"/>
      <c r="JB125" s="119"/>
      <c r="JC125" s="91"/>
      <c r="JD125" s="119"/>
      <c r="JE125" s="91"/>
      <c r="JF125" s="119"/>
      <c r="JG125" s="91"/>
      <c r="JH125" s="119"/>
      <c r="JI125" s="91"/>
      <c r="JJ125" s="119"/>
      <c r="JK125" s="91"/>
      <c r="JL125" s="119"/>
      <c r="JM125" s="91"/>
      <c r="JN125" s="119"/>
      <c r="JO125" s="91"/>
      <c r="JP125" s="119"/>
      <c r="JQ125" s="91"/>
      <c r="JR125" s="119"/>
      <c r="JS125" s="91"/>
      <c r="JT125" s="119"/>
      <c r="JU125" s="91"/>
      <c r="JV125" s="119"/>
      <c r="JW125" s="91"/>
      <c r="JX125" s="119"/>
      <c r="JY125" s="91"/>
      <c r="JZ125" s="119"/>
      <c r="KA125" s="91"/>
      <c r="KB125" s="119"/>
      <c r="KC125" s="91"/>
      <c r="KD125" s="119"/>
      <c r="KE125" s="91"/>
      <c r="KF125" s="119"/>
      <c r="KG125" s="91"/>
      <c r="KH125" s="119"/>
      <c r="KI125" s="91"/>
      <c r="KJ125" s="119"/>
      <c r="KK125" s="91"/>
      <c r="KL125" s="119"/>
      <c r="KM125" s="91"/>
      <c r="KN125" s="119"/>
      <c r="KO125" s="91"/>
      <c r="KP125" s="119"/>
      <c r="KQ125" s="91"/>
      <c r="KR125" s="119"/>
      <c r="KS125" s="91"/>
      <c r="KT125" s="119"/>
      <c r="KU125" s="91"/>
      <c r="KV125" s="119"/>
      <c r="KW125" s="91"/>
      <c r="KX125" s="119"/>
      <c r="KY125" s="91"/>
      <c r="KZ125" s="119"/>
      <c r="LA125" s="91"/>
      <c r="LB125" s="119"/>
      <c r="LC125" s="91"/>
      <c r="LD125" s="119"/>
      <c r="LE125" s="91"/>
      <c r="LF125" s="119"/>
      <c r="LG125" s="91"/>
      <c r="LH125" s="119"/>
      <c r="LI125" s="91"/>
      <c r="LJ125" s="119"/>
      <c r="LK125" s="91"/>
      <c r="LL125" s="119"/>
      <c r="LM125" s="91"/>
      <c r="LN125" s="119"/>
      <c r="LO125" s="91"/>
      <c r="LP125" s="119"/>
      <c r="LQ125" s="91"/>
      <c r="LR125" s="119"/>
      <c r="LS125" s="91"/>
      <c r="LT125" s="119"/>
      <c r="LU125" s="91"/>
      <c r="LV125" s="119"/>
      <c r="LW125" s="91"/>
      <c r="LX125" s="119"/>
      <c r="LY125" s="91"/>
      <c r="LZ125" s="119"/>
      <c r="MA125" s="91"/>
      <c r="MB125" s="119"/>
      <c r="MC125" s="91"/>
      <c r="MD125" s="119"/>
      <c r="ME125" s="91"/>
      <c r="MF125" s="119"/>
      <c r="MG125" s="91"/>
      <c r="MH125" s="119"/>
      <c r="MI125" s="91"/>
      <c r="MJ125" s="119"/>
      <c r="MK125" s="91"/>
      <c r="ML125" s="119"/>
      <c r="MM125" s="91"/>
      <c r="MN125" s="119"/>
      <c r="MO125" s="91"/>
      <c r="MP125" s="119"/>
      <c r="MQ125" s="91"/>
      <c r="MR125" s="119"/>
      <c r="MS125" s="91"/>
      <c r="MT125" s="119"/>
      <c r="MU125" s="91"/>
      <c r="MV125" s="119"/>
      <c r="MW125" s="91"/>
      <c r="MX125" s="119"/>
      <c r="MY125" s="91"/>
      <c r="MZ125" s="119"/>
      <c r="NA125" s="91"/>
      <c r="NB125" s="119"/>
      <c r="NC125" s="91"/>
      <c r="ND125" s="119"/>
      <c r="NE125" s="91"/>
      <c r="NF125" s="119"/>
      <c r="NG125" s="91"/>
      <c r="NH125" s="119"/>
      <c r="NI125" s="91"/>
      <c r="NJ125" s="119"/>
      <c r="NK125" s="91"/>
      <c r="NL125" s="119"/>
      <c r="NM125" s="91"/>
      <c r="NN125" s="119"/>
      <c r="NO125" s="91"/>
      <c r="NP125" s="119"/>
      <c r="NQ125" s="91"/>
      <c r="NR125" s="119"/>
      <c r="NS125" s="91"/>
      <c r="NT125" s="119"/>
      <c r="NU125" s="91"/>
      <c r="NV125" s="119"/>
      <c r="NW125" s="91"/>
      <c r="NX125" s="119"/>
      <c r="NY125" s="91"/>
      <c r="NZ125" s="119"/>
      <c r="OA125" s="91"/>
      <c r="OB125" s="119"/>
      <c r="OC125" s="91"/>
      <c r="OD125" s="119"/>
      <c r="OE125" s="91"/>
      <c r="OF125" s="119"/>
      <c r="OG125" s="91"/>
      <c r="OH125" s="119"/>
      <c r="OI125" s="91"/>
      <c r="OJ125" s="119"/>
      <c r="OK125" s="91"/>
      <c r="OL125" s="119"/>
      <c r="OM125" s="91"/>
      <c r="ON125" s="119"/>
      <c r="OO125" s="91"/>
      <c r="OP125" s="119"/>
      <c r="OQ125" s="91"/>
      <c r="OR125" s="119"/>
      <c r="OS125" s="91"/>
      <c r="OT125" s="119"/>
      <c r="OU125" s="91"/>
      <c r="OV125" s="119"/>
      <c r="OW125" s="91"/>
      <c r="OX125" s="119"/>
      <c r="OY125" s="91"/>
      <c r="OZ125" s="119"/>
      <c r="PA125" s="91"/>
      <c r="PB125" s="119"/>
      <c r="PC125" s="91"/>
      <c r="PD125" s="119"/>
      <c r="PE125" s="91"/>
      <c r="PF125" s="119"/>
      <c r="PG125" s="91"/>
      <c r="PH125" s="119"/>
      <c r="PI125" s="91"/>
      <c r="PJ125" s="119"/>
      <c r="PK125" s="91"/>
      <c r="PL125" s="119"/>
      <c r="PM125" s="91"/>
      <c r="PN125" s="119"/>
      <c r="PO125" s="91"/>
      <c r="PP125" s="119"/>
      <c r="PQ125" s="91"/>
      <c r="PR125" s="119"/>
      <c r="PS125" s="91"/>
      <c r="PT125" s="119"/>
      <c r="PU125" s="91"/>
      <c r="PV125" s="119"/>
      <c r="PW125" s="91"/>
      <c r="PX125" s="119"/>
      <c r="PY125" s="91"/>
      <c r="PZ125" s="119"/>
      <c r="QA125" s="91"/>
      <c r="QB125" s="119"/>
      <c r="QC125" s="91"/>
      <c r="QD125" s="119"/>
      <c r="QE125" s="91"/>
      <c r="QF125" s="119"/>
      <c r="QG125" s="91"/>
      <c r="QH125" s="119"/>
      <c r="QI125" s="91"/>
      <c r="QJ125" s="119"/>
      <c r="QK125" s="91"/>
      <c r="QL125" s="119"/>
      <c r="QM125" s="91"/>
      <c r="QN125" s="119"/>
      <c r="QO125" s="91"/>
      <c r="QP125" s="119"/>
      <c r="QQ125" s="91"/>
      <c r="QR125" s="119"/>
      <c r="QS125" s="91"/>
      <c r="QT125" s="119"/>
      <c r="QU125" s="91"/>
      <c r="QV125" s="119"/>
      <c r="QW125" s="91"/>
      <c r="QX125" s="119"/>
      <c r="QY125" s="91"/>
      <c r="QZ125" s="119"/>
      <c r="RA125" s="91"/>
      <c r="RB125" s="119"/>
      <c r="RC125" s="91"/>
      <c r="RD125" s="119"/>
      <c r="RE125" s="91"/>
      <c r="RF125" s="119"/>
      <c r="RG125" s="91"/>
      <c r="RH125" s="119"/>
      <c r="RI125" s="91"/>
      <c r="RJ125" s="119"/>
      <c r="RK125" s="91"/>
      <c r="RL125" s="119"/>
      <c r="RM125" s="91"/>
      <c r="RN125" s="119"/>
      <c r="RO125" s="91"/>
      <c r="RP125" s="119"/>
      <c r="RQ125" s="91"/>
      <c r="RR125" s="119"/>
      <c r="RS125" s="91"/>
      <c r="RT125" s="119"/>
      <c r="RU125" s="91"/>
      <c r="RV125" s="119"/>
      <c r="RW125" s="91"/>
      <c r="RX125" s="119"/>
      <c r="RY125" s="91"/>
      <c r="RZ125" s="119"/>
      <c r="SA125" s="91"/>
      <c r="SB125" s="119"/>
      <c r="SC125" s="91"/>
      <c r="SD125" s="119"/>
      <c r="SE125" s="91"/>
      <c r="SF125" s="119"/>
      <c r="SG125" s="91"/>
      <c r="SH125" s="119"/>
      <c r="SI125" s="91"/>
      <c r="SJ125" s="119"/>
      <c r="SK125" s="91"/>
      <c r="SL125" s="119"/>
      <c r="SM125" s="91"/>
      <c r="SN125" s="119"/>
      <c r="SO125" s="91"/>
      <c r="SP125" s="119"/>
      <c r="SQ125" s="91"/>
      <c r="SR125" s="119"/>
      <c r="SS125" s="91"/>
      <c r="ST125" s="119"/>
      <c r="SU125" s="91"/>
      <c r="SV125" s="119"/>
      <c r="SW125" s="91"/>
      <c r="SX125" s="119"/>
      <c r="SY125" s="91"/>
      <c r="SZ125" s="119"/>
      <c r="TA125" s="91"/>
      <c r="TB125" s="119"/>
      <c r="TC125" s="91"/>
      <c r="TD125" s="119"/>
      <c r="TE125" s="91"/>
      <c r="TF125" s="119"/>
      <c r="TG125" s="91"/>
      <c r="TH125" s="119"/>
      <c r="TI125" s="91"/>
      <c r="TJ125" s="119"/>
      <c r="TK125" s="91"/>
      <c r="TL125" s="119"/>
      <c r="TM125" s="91"/>
      <c r="TN125" s="119"/>
      <c r="TO125" s="91"/>
      <c r="TP125" s="119"/>
      <c r="TQ125" s="91"/>
      <c r="TR125" s="119"/>
      <c r="TS125" s="91"/>
      <c r="TT125" s="119"/>
      <c r="TU125" s="91"/>
      <c r="TV125" s="119"/>
      <c r="TW125" s="91"/>
      <c r="TX125" s="119"/>
      <c r="TY125" s="91"/>
      <c r="TZ125" s="119"/>
      <c r="UA125" s="91"/>
      <c r="UB125" s="119"/>
      <c r="UC125" s="91"/>
      <c r="UD125" s="119"/>
      <c r="UE125" s="91"/>
      <c r="UF125" s="119"/>
      <c r="UG125" s="91"/>
      <c r="UH125" s="119"/>
      <c r="UI125" s="91"/>
      <c r="UJ125" s="119"/>
      <c r="UK125" s="91"/>
      <c r="UL125" s="119"/>
      <c r="UM125" s="91"/>
      <c r="UN125" s="119"/>
      <c r="UO125" s="91"/>
      <c r="UP125" s="119"/>
      <c r="UQ125" s="91"/>
      <c r="UR125" s="119"/>
      <c r="US125" s="91"/>
      <c r="UT125" s="119"/>
      <c r="UU125" s="91"/>
      <c r="UV125" s="119"/>
      <c r="UW125" s="91"/>
      <c r="UX125" s="119"/>
      <c r="UY125" s="91"/>
      <c r="UZ125" s="119"/>
      <c r="VA125" s="91"/>
      <c r="VB125" s="119"/>
      <c r="VC125" s="91"/>
      <c r="VD125" s="119"/>
      <c r="VE125" s="91"/>
      <c r="VF125" s="119"/>
      <c r="VG125" s="91"/>
      <c r="VH125" s="119"/>
      <c r="VI125" s="91"/>
      <c r="VJ125" s="119"/>
      <c r="VK125" s="91"/>
      <c r="VL125" s="119"/>
      <c r="VM125" s="91"/>
      <c r="VN125" s="119"/>
      <c r="VO125" s="91"/>
      <c r="VP125" s="119"/>
      <c r="VQ125" s="91"/>
      <c r="VR125" s="119"/>
      <c r="VS125" s="91"/>
      <c r="VT125" s="119"/>
      <c r="VU125" s="91"/>
      <c r="VV125" s="119"/>
      <c r="VW125" s="91"/>
      <c r="VX125" s="119"/>
      <c r="VY125" s="91"/>
      <c r="VZ125" s="119"/>
      <c r="WA125" s="91"/>
      <c r="WB125" s="119"/>
      <c r="WC125" s="91"/>
      <c r="WD125" s="119"/>
      <c r="WE125" s="91"/>
      <c r="WF125" s="119"/>
      <c r="WG125" s="91"/>
      <c r="WH125" s="119"/>
      <c r="WI125" s="91"/>
      <c r="WJ125" s="119"/>
      <c r="WK125" s="91"/>
      <c r="WL125" s="119"/>
      <c r="WM125" s="91"/>
      <c r="WN125" s="119"/>
      <c r="WO125" s="91"/>
      <c r="WP125" s="119"/>
      <c r="WQ125" s="91"/>
      <c r="WR125" s="119"/>
      <c r="WS125" s="91"/>
      <c r="WT125" s="119"/>
      <c r="WU125" s="91"/>
      <c r="WV125" s="119"/>
      <c r="WW125" s="91"/>
      <c r="WX125" s="119"/>
      <c r="WY125" s="91"/>
      <c r="WZ125" s="119"/>
      <c r="XA125" s="91"/>
      <c r="XB125" s="119"/>
      <c r="XC125" s="91"/>
      <c r="XD125" s="119"/>
      <c r="XE125" s="91"/>
      <c r="XF125" s="119"/>
      <c r="XG125" s="91"/>
      <c r="XH125" s="119"/>
      <c r="XI125" s="91"/>
      <c r="XJ125" s="119"/>
      <c r="XK125" s="91"/>
      <c r="XL125" s="119"/>
      <c r="XM125" s="91"/>
      <c r="XN125" s="119"/>
      <c r="XO125" s="91"/>
      <c r="XP125" s="119"/>
      <c r="XQ125" s="91"/>
      <c r="XR125" s="119"/>
      <c r="XS125" s="91"/>
      <c r="XT125" s="119"/>
      <c r="XU125" s="91"/>
      <c r="XV125" s="119"/>
      <c r="XW125" s="91"/>
      <c r="XX125" s="119"/>
      <c r="XY125" s="91"/>
      <c r="XZ125" s="119"/>
      <c r="YA125" s="91"/>
      <c r="YB125" s="119"/>
      <c r="YC125" s="91"/>
      <c r="YD125" s="119"/>
      <c r="YE125" s="91"/>
      <c r="YF125" s="119"/>
      <c r="YG125" s="91"/>
      <c r="YH125" s="119"/>
      <c r="YI125" s="91"/>
      <c r="YJ125" s="119"/>
      <c r="YK125" s="91"/>
      <c r="YL125" s="119"/>
      <c r="YM125" s="91"/>
      <c r="YN125" s="119"/>
      <c r="YO125" s="91"/>
      <c r="YP125" s="119"/>
      <c r="YQ125" s="91"/>
      <c r="YR125" s="119"/>
      <c r="YS125" s="91"/>
      <c r="YT125" s="119"/>
      <c r="YU125" s="91"/>
      <c r="YV125" s="119"/>
      <c r="YW125" s="91"/>
      <c r="YX125" s="119"/>
      <c r="YY125" s="91"/>
      <c r="YZ125" s="119"/>
      <c r="ZA125" s="91"/>
      <c r="ZB125" s="119"/>
      <c r="ZC125" s="91"/>
      <c r="ZD125" s="119"/>
      <c r="ZE125" s="91"/>
      <c r="ZF125" s="119"/>
      <c r="ZG125" s="91"/>
      <c r="ZH125" s="119"/>
      <c r="ZI125" s="91"/>
      <c r="ZJ125" s="119"/>
      <c r="ZK125" s="91"/>
      <c r="ZL125" s="119"/>
      <c r="ZM125" s="91"/>
      <c r="ZN125" s="119"/>
      <c r="ZO125" s="91"/>
      <c r="ZP125" s="119"/>
      <c r="ZQ125" s="91"/>
      <c r="ZR125" s="119"/>
      <c r="ZS125" s="91"/>
      <c r="ZT125" s="119"/>
      <c r="ZU125" s="91"/>
      <c r="ZV125" s="119"/>
      <c r="ZW125" s="91"/>
      <c r="ZX125" s="119"/>
      <c r="ZY125" s="91"/>
      <c r="ZZ125" s="119"/>
      <c r="AAA125" s="91"/>
      <c r="AAB125" s="119"/>
      <c r="AAC125" s="91"/>
      <c r="AAD125" s="119"/>
      <c r="AAE125" s="91"/>
      <c r="AAF125" s="119"/>
      <c r="AAG125" s="91"/>
      <c r="AAH125" s="119"/>
      <c r="AAI125" s="91"/>
      <c r="AAJ125" s="119"/>
      <c r="AAK125" s="91"/>
      <c r="AAL125" s="119"/>
      <c r="AAM125" s="91"/>
      <c r="AAN125" s="119"/>
      <c r="AAO125" s="91"/>
      <c r="AAP125" s="119"/>
      <c r="AAQ125" s="91"/>
      <c r="AAR125" s="119"/>
      <c r="AAS125" s="91"/>
      <c r="AAT125" s="119"/>
      <c r="AAU125" s="91"/>
      <c r="AAV125" s="119"/>
      <c r="AAW125" s="91"/>
      <c r="AAX125" s="119"/>
      <c r="AAY125" s="91"/>
      <c r="AAZ125" s="119"/>
      <c r="ABA125" s="91"/>
      <c r="ABB125" s="119"/>
      <c r="ABC125" s="91"/>
      <c r="ABD125" s="119"/>
      <c r="ABE125" s="91"/>
      <c r="ABF125" s="119"/>
      <c r="ABG125" s="91"/>
      <c r="ABH125" s="119"/>
      <c r="ABI125" s="91"/>
      <c r="ABJ125" s="119"/>
      <c r="ABK125" s="91"/>
      <c r="ABL125" s="119"/>
      <c r="ABM125" s="91"/>
      <c r="ABN125" s="119"/>
      <c r="ABO125" s="91"/>
      <c r="ABP125" s="119"/>
      <c r="ABQ125" s="91"/>
      <c r="ABR125" s="119"/>
      <c r="ABS125" s="91"/>
      <c r="ABT125" s="119"/>
      <c r="ABU125" s="91"/>
      <c r="ABV125" s="119"/>
      <c r="ABW125" s="91"/>
      <c r="ABX125" s="119"/>
      <c r="ABY125" s="91"/>
      <c r="ABZ125" s="119"/>
      <c r="ACA125" s="91"/>
      <c r="ACB125" s="119"/>
      <c r="ACC125" s="91"/>
      <c r="ACD125" s="119"/>
      <c r="ACE125" s="91"/>
      <c r="ACF125" s="119"/>
      <c r="ACG125" s="91"/>
      <c r="ACH125" s="119"/>
      <c r="ACI125" s="91"/>
      <c r="ACJ125" s="119"/>
      <c r="ACK125" s="91"/>
      <c r="ACL125" s="119"/>
      <c r="ACM125" s="91"/>
      <c r="ACN125" s="119"/>
      <c r="ACO125" s="91"/>
      <c r="ACP125" s="119"/>
      <c r="ACQ125" s="91"/>
      <c r="ACR125" s="119"/>
      <c r="ACS125" s="91"/>
      <c r="ACT125" s="119"/>
      <c r="ACU125" s="91"/>
      <c r="ACV125" s="119"/>
      <c r="ACW125" s="91"/>
      <c r="ACX125" s="119"/>
      <c r="ACY125" s="91"/>
      <c r="ACZ125" s="119"/>
      <c r="ADA125" s="91"/>
      <c r="ADB125" s="119"/>
      <c r="ADC125" s="91"/>
      <c r="ADD125" s="119"/>
      <c r="ADE125" s="91"/>
      <c r="ADF125" s="119"/>
      <c r="ADG125" s="91"/>
      <c r="ADH125" s="119"/>
      <c r="ADI125" s="91"/>
      <c r="ADJ125" s="119"/>
      <c r="ADK125" s="91"/>
      <c r="ADL125" s="119"/>
      <c r="ADM125" s="91"/>
      <c r="ADN125" s="119"/>
      <c r="ADO125" s="91"/>
      <c r="ADP125" s="119"/>
      <c r="ADQ125" s="91"/>
      <c r="ADR125" s="119"/>
      <c r="ADS125" s="91"/>
      <c r="ADT125" s="119"/>
      <c r="ADU125" s="91"/>
      <c r="ADV125" s="119"/>
      <c r="ADW125" s="91"/>
      <c r="ADX125" s="119"/>
      <c r="ADY125" s="91"/>
      <c r="ADZ125" s="119"/>
      <c r="AEA125" s="91"/>
      <c r="AEB125" s="119"/>
      <c r="AEC125" s="91"/>
      <c r="AED125" s="119"/>
      <c r="AEE125" s="91"/>
      <c r="AEF125" s="119"/>
      <c r="AEG125" s="91"/>
      <c r="AEH125" s="119"/>
      <c r="AEI125" s="91"/>
      <c r="AEJ125" s="119"/>
      <c r="AEK125" s="91"/>
      <c r="AEL125" s="119"/>
      <c r="AEM125" s="91"/>
      <c r="AEN125" s="119"/>
      <c r="AEO125" s="91"/>
      <c r="AEP125" s="119"/>
      <c r="AEQ125" s="91"/>
      <c r="AER125" s="119"/>
      <c r="AES125" s="91"/>
      <c r="AET125" s="119"/>
      <c r="AEU125" s="91"/>
      <c r="AEV125" s="119"/>
      <c r="AEW125" s="91"/>
      <c r="AEX125" s="119"/>
      <c r="AEY125" s="91"/>
      <c r="AEZ125" s="119"/>
      <c r="AFA125" s="91"/>
      <c r="AFB125" s="119"/>
      <c r="AFC125" s="91"/>
      <c r="AFD125" s="119"/>
      <c r="AFE125" s="91"/>
      <c r="AFF125" s="119"/>
      <c r="AFG125" s="91"/>
      <c r="AFH125" s="119"/>
      <c r="AFI125" s="91"/>
      <c r="AFJ125" s="119"/>
      <c r="AFK125" s="91"/>
      <c r="AFL125" s="119"/>
      <c r="AFM125" s="91"/>
      <c r="AFN125" s="119"/>
      <c r="AFO125" s="91"/>
      <c r="AFP125" s="119"/>
      <c r="AFQ125" s="91"/>
      <c r="AFR125" s="119"/>
      <c r="AFS125" s="91"/>
      <c r="AFT125" s="119"/>
      <c r="AFU125" s="91"/>
      <c r="AFV125" s="119"/>
      <c r="AFW125" s="91"/>
      <c r="AFX125" s="119"/>
      <c r="AFY125" s="91"/>
      <c r="AFZ125" s="119"/>
      <c r="AGA125" s="91"/>
      <c r="AGB125" s="119"/>
      <c r="AGC125" s="91"/>
      <c r="AGD125" s="119"/>
      <c r="AGE125" s="91"/>
      <c r="AGF125" s="119"/>
      <c r="AGG125" s="91"/>
      <c r="AGH125" s="119"/>
      <c r="AGI125" s="91"/>
      <c r="AGJ125" s="119"/>
      <c r="AGK125" s="91"/>
      <c r="AGL125" s="119"/>
      <c r="AGM125" s="91"/>
      <c r="AGN125" s="119"/>
      <c r="AGO125" s="91"/>
      <c r="AGP125" s="119"/>
      <c r="AGQ125" s="91"/>
      <c r="AGR125" s="119"/>
      <c r="AGS125" s="91"/>
      <c r="AGT125" s="119"/>
      <c r="AGU125" s="91"/>
      <c r="AGV125" s="119"/>
      <c r="AGW125" s="91"/>
      <c r="AGX125" s="119"/>
      <c r="AGY125" s="91"/>
      <c r="AGZ125" s="119"/>
      <c r="AHA125" s="91"/>
      <c r="AHB125" s="119"/>
      <c r="AHC125" s="91"/>
      <c r="AHD125" s="119"/>
      <c r="AHE125" s="91"/>
      <c r="AHF125" s="119"/>
      <c r="AHG125" s="91"/>
      <c r="AHH125" s="119"/>
      <c r="AHI125" s="91"/>
      <c r="AHJ125" s="119"/>
      <c r="AHK125" s="91"/>
      <c r="AHL125" s="119"/>
      <c r="AHM125" s="91"/>
      <c r="AHN125" s="119"/>
      <c r="AHO125" s="91"/>
      <c r="AHP125" s="119"/>
      <c r="AHQ125" s="91"/>
      <c r="AHR125" s="119"/>
      <c r="AHS125" s="91"/>
      <c r="AHT125" s="119"/>
      <c r="AHU125" s="91"/>
      <c r="AHV125" s="119"/>
      <c r="AHW125" s="91"/>
      <c r="AHX125" s="119"/>
      <c r="AHY125" s="91"/>
      <c r="AHZ125" s="119"/>
      <c r="AIA125" s="91"/>
      <c r="AIB125" s="119"/>
      <c r="AIC125" s="91"/>
      <c r="AID125" s="119"/>
      <c r="AIE125" s="91"/>
      <c r="AIF125" s="119"/>
      <c r="AIG125" s="91"/>
      <c r="AIH125" s="119"/>
      <c r="AII125" s="91"/>
      <c r="AIJ125" s="119"/>
      <c r="AIK125" s="91"/>
      <c r="AIL125" s="119"/>
      <c r="AIM125" s="91"/>
      <c r="AIN125" s="119"/>
      <c r="AIO125" s="91"/>
      <c r="AIP125" s="119"/>
      <c r="AIQ125" s="91"/>
      <c r="AIR125" s="119"/>
      <c r="AIS125" s="91"/>
      <c r="AIT125" s="119"/>
      <c r="AIU125" s="91"/>
      <c r="AIV125" s="119"/>
      <c r="AIW125" s="91"/>
      <c r="AIX125" s="119"/>
      <c r="AIY125" s="91"/>
      <c r="AIZ125" s="119"/>
      <c r="AJA125" s="91"/>
      <c r="AJB125" s="119"/>
      <c r="AJC125" s="91"/>
      <c r="AJD125" s="119"/>
      <c r="AJE125" s="91"/>
      <c r="AJF125" s="119"/>
      <c r="AJG125" s="91"/>
      <c r="AJH125" s="119"/>
      <c r="AJI125" s="91"/>
      <c r="AJJ125" s="119"/>
      <c r="AJK125" s="91"/>
      <c r="AJL125" s="119"/>
      <c r="AJM125" s="91"/>
      <c r="AJN125" s="119"/>
      <c r="AJO125" s="91"/>
      <c r="AJP125" s="119"/>
      <c r="AJQ125" s="91"/>
      <c r="AJR125" s="119"/>
      <c r="AJS125" s="91"/>
      <c r="AJT125" s="119"/>
      <c r="AJU125" s="91"/>
      <c r="AJV125" s="119"/>
      <c r="AJW125" s="91"/>
      <c r="AJX125" s="119"/>
      <c r="AJY125" s="91"/>
      <c r="AJZ125" s="119"/>
      <c r="AKA125" s="91"/>
      <c r="AKB125" s="119"/>
      <c r="AKC125" s="91"/>
      <c r="AKD125" s="119"/>
      <c r="AKE125" s="91"/>
      <c r="AKF125" s="119"/>
      <c r="AKG125" s="91"/>
      <c r="AKH125" s="119"/>
      <c r="AKI125" s="91"/>
      <c r="AKJ125" s="119"/>
      <c r="AKK125" s="91"/>
      <c r="AKL125" s="119"/>
      <c r="AKM125" s="91"/>
      <c r="AKN125" s="119"/>
      <c r="AKO125" s="91"/>
      <c r="AKP125" s="119"/>
      <c r="AKQ125" s="91"/>
      <c r="AKR125" s="119"/>
      <c r="AKS125" s="91"/>
      <c r="AKT125" s="119"/>
      <c r="AKU125" s="91"/>
      <c r="AKV125" s="119"/>
      <c r="AKW125" s="91"/>
      <c r="AKX125" s="119"/>
      <c r="AKY125" s="91"/>
      <c r="AKZ125" s="119"/>
      <c r="ALA125" s="91"/>
      <c r="ALB125" s="119"/>
      <c r="ALC125" s="91"/>
      <c r="ALD125" s="119"/>
      <c r="ALE125" s="91"/>
      <c r="ALF125" s="119"/>
      <c r="ALG125" s="91"/>
      <c r="ALH125" s="119"/>
      <c r="ALI125" s="91"/>
      <c r="ALJ125" s="119"/>
      <c r="ALK125" s="91"/>
      <c r="ALL125" s="119"/>
      <c r="ALM125" s="91"/>
      <c r="ALN125" s="119"/>
      <c r="ALO125" s="91"/>
      <c r="ALP125" s="119"/>
      <c r="ALQ125" s="91"/>
      <c r="ALR125" s="119"/>
      <c r="ALS125" s="91"/>
      <c r="ALT125" s="119"/>
      <c r="ALU125" s="91"/>
      <c r="ALV125" s="119"/>
      <c r="ALW125" s="91"/>
      <c r="ALX125" s="119"/>
      <c r="ALY125" s="91"/>
      <c r="ALZ125" s="119"/>
      <c r="AMA125" s="91"/>
      <c r="AMB125" s="119"/>
      <c r="AMC125" s="91"/>
      <c r="AMD125" s="119"/>
      <c r="AME125" s="91"/>
      <c r="AMF125" s="119"/>
      <c r="AMG125" s="91"/>
      <c r="AMH125" s="119"/>
      <c r="AMI125" s="91"/>
      <c r="AMJ125" s="119"/>
      <c r="AMK125" s="91"/>
      <c r="AML125" s="119"/>
      <c r="AMM125" s="91"/>
      <c r="AMN125" s="119"/>
      <c r="AMO125" s="91"/>
      <c r="AMP125" s="119"/>
      <c r="AMQ125" s="91"/>
      <c r="AMR125" s="119"/>
      <c r="AMS125" s="91"/>
      <c r="AMT125" s="119"/>
      <c r="AMU125" s="91"/>
      <c r="AMV125" s="119"/>
      <c r="AMW125" s="91"/>
      <c r="AMX125" s="119"/>
      <c r="AMY125" s="91"/>
      <c r="AMZ125" s="119"/>
      <c r="ANA125" s="91"/>
      <c r="ANB125" s="119"/>
      <c r="ANC125" s="91"/>
      <c r="AND125" s="119"/>
      <c r="ANE125" s="91"/>
      <c r="ANF125" s="119"/>
      <c r="ANG125" s="91"/>
      <c r="ANH125" s="119"/>
      <c r="ANI125" s="91"/>
      <c r="ANJ125" s="119"/>
      <c r="ANK125" s="91"/>
      <c r="ANL125" s="119"/>
      <c r="ANM125" s="91"/>
      <c r="ANN125" s="119"/>
      <c r="ANO125" s="91"/>
      <c r="ANP125" s="119"/>
      <c r="ANQ125" s="91"/>
      <c r="ANR125" s="119"/>
      <c r="ANS125" s="91"/>
      <c r="ANT125" s="119"/>
      <c r="ANU125" s="91"/>
      <c r="ANV125" s="119"/>
      <c r="ANW125" s="91"/>
      <c r="ANX125" s="119"/>
      <c r="ANY125" s="91"/>
      <c r="ANZ125" s="119"/>
      <c r="AOA125" s="91"/>
      <c r="AOB125" s="119"/>
      <c r="AOC125" s="91"/>
      <c r="AOD125" s="119"/>
      <c r="AOE125" s="91"/>
      <c r="AOF125" s="119"/>
      <c r="AOG125" s="91"/>
      <c r="AOH125" s="119"/>
      <c r="AOI125" s="91"/>
      <c r="AOJ125" s="119"/>
      <c r="AOK125" s="91"/>
      <c r="AOL125" s="119"/>
      <c r="AOM125" s="91"/>
      <c r="AON125" s="119"/>
      <c r="AOO125" s="91"/>
      <c r="AOP125" s="119"/>
      <c r="AOQ125" s="91"/>
      <c r="AOR125" s="119"/>
      <c r="AOS125" s="91"/>
      <c r="AOT125" s="119"/>
      <c r="AOU125" s="91"/>
      <c r="AOV125" s="119"/>
      <c r="AOW125" s="91"/>
      <c r="AOX125" s="119"/>
      <c r="AOY125" s="91"/>
      <c r="AOZ125" s="119"/>
      <c r="APA125" s="91"/>
      <c r="APB125" s="119"/>
      <c r="APC125" s="91"/>
      <c r="APD125" s="119"/>
      <c r="APE125" s="91"/>
      <c r="APF125" s="119"/>
      <c r="APG125" s="91"/>
      <c r="APH125" s="119"/>
      <c r="API125" s="91"/>
      <c r="APJ125" s="119"/>
      <c r="APK125" s="91"/>
      <c r="APL125" s="119"/>
      <c r="APM125" s="91"/>
      <c r="APN125" s="119"/>
      <c r="APO125" s="91"/>
      <c r="APP125" s="119"/>
      <c r="APQ125" s="91"/>
      <c r="APR125" s="119"/>
      <c r="APS125" s="91"/>
      <c r="APT125" s="119"/>
      <c r="APU125" s="91"/>
      <c r="APV125" s="119"/>
      <c r="APW125" s="91"/>
      <c r="APX125" s="119"/>
      <c r="APY125" s="91"/>
      <c r="APZ125" s="119"/>
      <c r="AQA125" s="91"/>
      <c r="AQB125" s="119"/>
      <c r="AQC125" s="91"/>
      <c r="AQD125" s="119"/>
      <c r="AQE125" s="91"/>
      <c r="AQF125" s="119"/>
      <c r="AQG125" s="91"/>
      <c r="AQH125" s="119"/>
      <c r="AQI125" s="91"/>
      <c r="AQJ125" s="119"/>
      <c r="AQK125" s="91"/>
      <c r="AQL125" s="119"/>
      <c r="AQM125" s="91"/>
      <c r="AQN125" s="119"/>
      <c r="AQO125" s="91"/>
      <c r="AQP125" s="119"/>
      <c r="AQQ125" s="91"/>
      <c r="AQR125" s="119"/>
      <c r="AQS125" s="91"/>
      <c r="AQT125" s="119"/>
      <c r="AQU125" s="91"/>
      <c r="AQV125" s="119"/>
      <c r="AQW125" s="91"/>
      <c r="AQX125" s="119"/>
      <c r="AQY125" s="91"/>
      <c r="AQZ125" s="119"/>
      <c r="ARA125" s="91"/>
      <c r="ARB125" s="119"/>
      <c r="ARC125" s="91"/>
      <c r="ARD125" s="119"/>
      <c r="ARE125" s="91"/>
      <c r="ARF125" s="119"/>
      <c r="ARG125" s="91"/>
      <c r="ARH125" s="119"/>
      <c r="ARI125" s="91"/>
      <c r="ARJ125" s="119"/>
      <c r="ARK125" s="91"/>
      <c r="ARL125" s="119"/>
      <c r="ARM125" s="91"/>
      <c r="ARN125" s="119"/>
      <c r="ARO125" s="91"/>
      <c r="ARP125" s="119"/>
      <c r="ARQ125" s="91"/>
      <c r="ARR125" s="119"/>
      <c r="ARS125" s="91"/>
      <c r="ART125" s="119"/>
      <c r="ARU125" s="91"/>
      <c r="ARV125" s="119"/>
      <c r="ARW125" s="91"/>
      <c r="ARX125" s="119"/>
      <c r="ARY125" s="91"/>
      <c r="ARZ125" s="119"/>
      <c r="ASA125" s="91"/>
      <c r="ASB125" s="119"/>
      <c r="ASC125" s="91"/>
      <c r="ASD125" s="119"/>
      <c r="ASE125" s="91"/>
      <c r="ASF125" s="119"/>
      <c r="ASG125" s="91"/>
      <c r="ASH125" s="119"/>
      <c r="ASI125" s="91"/>
      <c r="ASJ125" s="119"/>
      <c r="ASK125" s="91"/>
      <c r="ASL125" s="119"/>
      <c r="ASM125" s="91"/>
      <c r="ASN125" s="119"/>
      <c r="ASO125" s="91"/>
      <c r="ASP125" s="119"/>
      <c r="ASQ125" s="91"/>
      <c r="ASR125" s="119"/>
      <c r="ASS125" s="91"/>
      <c r="AST125" s="119"/>
      <c r="ASU125" s="91"/>
      <c r="ASV125" s="119"/>
      <c r="ASW125" s="91"/>
      <c r="ASX125" s="119"/>
      <c r="ASY125" s="91"/>
      <c r="ASZ125" s="119"/>
      <c r="ATA125" s="91"/>
      <c r="ATB125" s="119"/>
      <c r="ATC125" s="91"/>
      <c r="ATD125" s="119"/>
      <c r="ATE125" s="91"/>
      <c r="ATF125" s="119"/>
      <c r="ATG125" s="91"/>
      <c r="ATH125" s="119"/>
      <c r="ATI125" s="91"/>
      <c r="ATJ125" s="119"/>
      <c r="ATK125" s="91"/>
      <c r="ATL125" s="119"/>
      <c r="ATM125" s="91"/>
      <c r="ATN125" s="119"/>
      <c r="ATO125" s="91"/>
      <c r="ATP125" s="119"/>
      <c r="ATQ125" s="91"/>
      <c r="ATR125" s="119"/>
      <c r="ATS125" s="91"/>
      <c r="ATT125" s="119"/>
      <c r="ATU125" s="91"/>
      <c r="ATV125" s="119"/>
      <c r="ATW125" s="91"/>
      <c r="ATX125" s="119"/>
      <c r="ATY125" s="91"/>
      <c r="ATZ125" s="119"/>
      <c r="AUA125" s="91"/>
      <c r="AUB125" s="119"/>
      <c r="AUC125" s="91"/>
      <c r="AUD125" s="119"/>
      <c r="AUE125" s="91"/>
      <c r="AUF125" s="119"/>
      <c r="AUG125" s="91"/>
      <c r="AUH125" s="119"/>
      <c r="AUI125" s="91"/>
      <c r="AUJ125" s="119"/>
      <c r="AUK125" s="91"/>
      <c r="AUL125" s="119"/>
      <c r="AUM125" s="91"/>
      <c r="AUN125" s="119"/>
      <c r="AUO125" s="91"/>
      <c r="AUP125" s="119"/>
      <c r="AUQ125" s="91"/>
      <c r="AUR125" s="119"/>
      <c r="AUS125" s="91"/>
      <c r="AUT125" s="119"/>
      <c r="AUU125" s="91"/>
      <c r="AUV125" s="119"/>
      <c r="AUW125" s="91"/>
      <c r="AUX125" s="119"/>
      <c r="AUY125" s="91"/>
      <c r="AUZ125" s="119"/>
      <c r="AVA125" s="91"/>
      <c r="AVB125" s="119"/>
      <c r="AVC125" s="91"/>
      <c r="AVD125" s="119"/>
      <c r="AVE125" s="91"/>
      <c r="AVF125" s="119"/>
      <c r="AVG125" s="91"/>
      <c r="AVH125" s="119"/>
      <c r="AVI125" s="91"/>
      <c r="AVJ125" s="119"/>
      <c r="AVK125" s="91"/>
      <c r="AVL125" s="119"/>
      <c r="AVM125" s="91"/>
      <c r="AVN125" s="119"/>
      <c r="AVO125" s="91"/>
      <c r="AVP125" s="119"/>
      <c r="AVQ125" s="91"/>
      <c r="AVR125" s="119"/>
      <c r="AVS125" s="91"/>
      <c r="AVT125" s="119"/>
      <c r="AVU125" s="91"/>
      <c r="AVV125" s="119"/>
      <c r="AVW125" s="91"/>
      <c r="AVX125" s="119"/>
      <c r="AVY125" s="91"/>
      <c r="AVZ125" s="119"/>
      <c r="AWA125" s="91"/>
      <c r="AWB125" s="119"/>
      <c r="AWC125" s="91"/>
      <c r="AWD125" s="119"/>
      <c r="AWE125" s="91"/>
      <c r="AWF125" s="119"/>
      <c r="AWG125" s="91"/>
      <c r="AWH125" s="119"/>
      <c r="AWI125" s="91"/>
      <c r="AWJ125" s="119"/>
      <c r="AWK125" s="91"/>
      <c r="AWL125" s="119"/>
      <c r="AWM125" s="91"/>
      <c r="AWN125" s="119"/>
      <c r="AWO125" s="91"/>
      <c r="AWP125" s="119"/>
      <c r="AWQ125" s="91"/>
      <c r="AWR125" s="119"/>
      <c r="AWS125" s="91"/>
      <c r="AWT125" s="119"/>
      <c r="AWU125" s="91"/>
      <c r="AWV125" s="119"/>
      <c r="AWW125" s="91"/>
      <c r="AWX125" s="119"/>
      <c r="AWY125" s="91"/>
      <c r="AWZ125" s="119"/>
      <c r="AXA125" s="91"/>
      <c r="AXB125" s="119"/>
      <c r="AXC125" s="91"/>
      <c r="AXD125" s="119"/>
      <c r="AXE125" s="91"/>
      <c r="AXF125" s="119"/>
      <c r="AXG125" s="91"/>
      <c r="AXH125" s="119"/>
      <c r="AXI125" s="91"/>
      <c r="AXJ125" s="119"/>
      <c r="AXK125" s="91"/>
      <c r="AXL125" s="119"/>
      <c r="AXM125" s="91"/>
      <c r="AXN125" s="119"/>
      <c r="AXO125" s="91"/>
      <c r="AXP125" s="119"/>
      <c r="AXQ125" s="91"/>
      <c r="AXR125" s="119"/>
      <c r="AXS125" s="91"/>
      <c r="AXT125" s="119"/>
      <c r="AXU125" s="91"/>
      <c r="AXV125" s="119"/>
      <c r="AXW125" s="91"/>
      <c r="AXX125" s="119"/>
      <c r="AXY125" s="91"/>
      <c r="AXZ125" s="119"/>
      <c r="AYA125" s="91"/>
      <c r="AYB125" s="119"/>
      <c r="AYC125" s="91"/>
      <c r="AYD125" s="119"/>
      <c r="AYE125" s="91"/>
      <c r="AYF125" s="119"/>
      <c r="AYG125" s="91"/>
      <c r="AYH125" s="119"/>
      <c r="AYI125" s="91"/>
      <c r="AYJ125" s="119"/>
      <c r="AYK125" s="91"/>
      <c r="AYL125" s="119"/>
      <c r="AYM125" s="91"/>
      <c r="AYN125" s="119"/>
      <c r="AYO125" s="91"/>
      <c r="AYP125" s="119"/>
      <c r="AYQ125" s="91"/>
      <c r="AYR125" s="119"/>
      <c r="AYS125" s="91"/>
      <c r="AYT125" s="119"/>
      <c r="AYU125" s="91"/>
      <c r="AYV125" s="119"/>
      <c r="AYW125" s="91"/>
      <c r="AYX125" s="119"/>
      <c r="AYY125" s="91"/>
      <c r="AYZ125" s="119"/>
      <c r="AZA125" s="91"/>
      <c r="AZB125" s="119"/>
      <c r="AZC125" s="91"/>
      <c r="AZD125" s="119"/>
      <c r="AZE125" s="91"/>
      <c r="AZF125" s="119"/>
      <c r="AZG125" s="91"/>
      <c r="AZH125" s="119"/>
      <c r="AZI125" s="91"/>
      <c r="AZJ125" s="119"/>
      <c r="AZK125" s="91"/>
      <c r="AZL125" s="119"/>
      <c r="AZM125" s="91"/>
      <c r="AZN125" s="119"/>
      <c r="AZO125" s="91"/>
      <c r="AZP125" s="119"/>
      <c r="AZQ125" s="91"/>
      <c r="AZR125" s="119"/>
      <c r="AZS125" s="91"/>
      <c r="AZT125" s="119"/>
      <c r="AZU125" s="91"/>
      <c r="AZV125" s="119"/>
      <c r="AZW125" s="91"/>
      <c r="AZX125" s="119"/>
      <c r="AZY125" s="91"/>
      <c r="AZZ125" s="119"/>
      <c r="BAA125" s="91"/>
      <c r="BAB125" s="119"/>
      <c r="BAC125" s="91"/>
      <c r="BAD125" s="119"/>
      <c r="BAE125" s="91"/>
      <c r="BAF125" s="119"/>
      <c r="BAG125" s="91"/>
      <c r="BAH125" s="119"/>
      <c r="BAI125" s="91"/>
      <c r="BAJ125" s="119"/>
      <c r="BAK125" s="91"/>
      <c r="BAL125" s="119"/>
      <c r="BAM125" s="91"/>
      <c r="BAN125" s="119"/>
      <c r="BAO125" s="91"/>
      <c r="BAP125" s="119"/>
      <c r="BAQ125" s="91"/>
      <c r="BAR125" s="119"/>
      <c r="BAS125" s="91"/>
      <c r="BAT125" s="119"/>
      <c r="BAU125" s="91"/>
      <c r="BAV125" s="119"/>
      <c r="BAW125" s="91"/>
      <c r="BAX125" s="119"/>
      <c r="BAY125" s="91"/>
      <c r="BAZ125" s="119"/>
      <c r="BBA125" s="91"/>
      <c r="BBB125" s="119"/>
      <c r="BBC125" s="91"/>
      <c r="BBD125" s="119"/>
      <c r="BBE125" s="91"/>
      <c r="BBF125" s="119"/>
      <c r="BBG125" s="91"/>
      <c r="BBH125" s="119"/>
      <c r="BBI125" s="91"/>
      <c r="BBJ125" s="119"/>
      <c r="BBK125" s="91"/>
      <c r="BBL125" s="119"/>
      <c r="BBM125" s="91"/>
      <c r="BBN125" s="119"/>
      <c r="BBO125" s="91"/>
      <c r="BBP125" s="119"/>
      <c r="BBQ125" s="91"/>
      <c r="BBR125" s="119"/>
      <c r="BBS125" s="91"/>
      <c r="BBT125" s="119"/>
      <c r="BBU125" s="91"/>
      <c r="BBV125" s="119"/>
      <c r="BBW125" s="91"/>
      <c r="BBX125" s="119"/>
      <c r="BBY125" s="91"/>
      <c r="BBZ125" s="119"/>
      <c r="BCA125" s="91"/>
      <c r="BCB125" s="119"/>
      <c r="BCC125" s="91"/>
      <c r="BCD125" s="119"/>
      <c r="BCE125" s="91"/>
      <c r="BCF125" s="119"/>
      <c r="BCG125" s="91"/>
      <c r="BCH125" s="119"/>
      <c r="BCI125" s="91"/>
      <c r="BCJ125" s="119"/>
      <c r="BCK125" s="91"/>
      <c r="BCL125" s="119"/>
      <c r="BCM125" s="91"/>
      <c r="BCN125" s="119"/>
      <c r="BCO125" s="91"/>
      <c r="BCP125" s="119"/>
      <c r="BCQ125" s="91"/>
      <c r="BCR125" s="119"/>
      <c r="BCS125" s="91"/>
      <c r="BCT125" s="119"/>
      <c r="BCU125" s="91"/>
      <c r="BCV125" s="119"/>
      <c r="BCW125" s="91"/>
      <c r="BCX125" s="119"/>
      <c r="BCY125" s="91"/>
      <c r="BCZ125" s="119"/>
      <c r="BDA125" s="91"/>
      <c r="BDB125" s="119"/>
      <c r="BDC125" s="91"/>
      <c r="BDD125" s="119"/>
      <c r="BDE125" s="91"/>
      <c r="BDF125" s="119"/>
      <c r="BDG125" s="91"/>
      <c r="BDH125" s="119"/>
      <c r="BDI125" s="91"/>
      <c r="BDJ125" s="119"/>
      <c r="BDK125" s="91"/>
      <c r="BDL125" s="119"/>
      <c r="BDM125" s="91"/>
      <c r="BDN125" s="119"/>
      <c r="BDO125" s="91"/>
      <c r="BDP125" s="119"/>
      <c r="BDQ125" s="91"/>
      <c r="BDR125" s="119"/>
      <c r="BDS125" s="91"/>
      <c r="BDT125" s="119"/>
      <c r="BDU125" s="91"/>
      <c r="BDV125" s="119"/>
      <c r="BDW125" s="91"/>
      <c r="BDX125" s="119"/>
      <c r="BDY125" s="91"/>
      <c r="BDZ125" s="119"/>
      <c r="BEA125" s="91"/>
      <c r="BEB125" s="119"/>
      <c r="BEC125" s="91"/>
      <c r="BED125" s="119"/>
      <c r="BEE125" s="91"/>
      <c r="BEF125" s="119"/>
      <c r="BEG125" s="91"/>
      <c r="BEH125" s="119"/>
      <c r="BEI125" s="91"/>
      <c r="BEJ125" s="119"/>
      <c r="BEK125" s="91"/>
      <c r="BEL125" s="119"/>
      <c r="BEM125" s="91"/>
      <c r="BEN125" s="119"/>
      <c r="BEO125" s="91"/>
      <c r="BEP125" s="119"/>
      <c r="BEQ125" s="91"/>
      <c r="BER125" s="119"/>
      <c r="BES125" s="91"/>
      <c r="BET125" s="119"/>
      <c r="BEU125" s="91"/>
      <c r="BEV125" s="119"/>
      <c r="BEW125" s="91"/>
      <c r="BEX125" s="119"/>
      <c r="BEY125" s="91"/>
      <c r="BEZ125" s="119"/>
      <c r="BFA125" s="91"/>
      <c r="BFB125" s="119"/>
      <c r="BFC125" s="91"/>
      <c r="BFD125" s="119"/>
      <c r="BFE125" s="91"/>
      <c r="BFF125" s="119"/>
      <c r="BFG125" s="91"/>
      <c r="BFH125" s="119"/>
      <c r="BFI125" s="91"/>
      <c r="BFJ125" s="119"/>
      <c r="BFK125" s="91"/>
      <c r="BFL125" s="119"/>
      <c r="BFM125" s="91"/>
      <c r="BFN125" s="119"/>
      <c r="BFO125" s="91"/>
      <c r="BFP125" s="119"/>
      <c r="BFQ125" s="91"/>
      <c r="BFR125" s="119"/>
      <c r="BFS125" s="91"/>
      <c r="BFT125" s="119"/>
      <c r="BFU125" s="91"/>
      <c r="BFV125" s="119"/>
      <c r="BFW125" s="91"/>
      <c r="BFX125" s="119"/>
      <c r="BFY125" s="91"/>
      <c r="BFZ125" s="119"/>
      <c r="BGA125" s="91"/>
      <c r="BGB125" s="119"/>
      <c r="BGC125" s="91"/>
      <c r="BGD125" s="119"/>
      <c r="BGE125" s="91"/>
      <c r="BGF125" s="119"/>
      <c r="BGG125" s="91"/>
      <c r="BGH125" s="119"/>
      <c r="BGI125" s="91"/>
      <c r="BGJ125" s="119"/>
      <c r="BGK125" s="91"/>
      <c r="BGL125" s="119"/>
      <c r="BGM125" s="91"/>
      <c r="BGN125" s="119"/>
      <c r="BGO125" s="91"/>
      <c r="BGP125" s="119"/>
      <c r="BGQ125" s="91"/>
      <c r="BGR125" s="119"/>
      <c r="BGS125" s="91"/>
      <c r="BGT125" s="119"/>
      <c r="BGU125" s="91"/>
      <c r="BGV125" s="119"/>
      <c r="BGW125" s="91"/>
      <c r="BGX125" s="119"/>
      <c r="BGY125" s="91"/>
      <c r="BGZ125" s="119"/>
      <c r="BHA125" s="91"/>
      <c r="BHB125" s="119"/>
      <c r="BHC125" s="91"/>
      <c r="BHD125" s="119"/>
      <c r="BHE125" s="91"/>
      <c r="BHF125" s="119"/>
      <c r="BHG125" s="91"/>
      <c r="BHH125" s="119"/>
      <c r="BHI125" s="91"/>
      <c r="BHJ125" s="119"/>
      <c r="BHK125" s="91"/>
      <c r="BHL125" s="119"/>
      <c r="BHM125" s="91"/>
      <c r="BHN125" s="119"/>
      <c r="BHO125" s="91"/>
      <c r="BHP125" s="119"/>
      <c r="BHQ125" s="91"/>
      <c r="BHR125" s="119"/>
      <c r="BHS125" s="91"/>
      <c r="BHT125" s="119"/>
      <c r="BHU125" s="91"/>
      <c r="BHV125" s="119"/>
      <c r="BHW125" s="91"/>
      <c r="BHX125" s="119"/>
      <c r="BHY125" s="91"/>
      <c r="BHZ125" s="119"/>
      <c r="BIA125" s="91"/>
      <c r="BIB125" s="119"/>
      <c r="BIC125" s="91"/>
      <c r="BID125" s="119"/>
      <c r="BIE125" s="91"/>
      <c r="BIF125" s="119"/>
      <c r="BIG125" s="91"/>
      <c r="BIH125" s="119"/>
      <c r="BII125" s="91"/>
      <c r="BIJ125" s="119"/>
      <c r="BIK125" s="91"/>
      <c r="BIL125" s="119"/>
      <c r="BIM125" s="91"/>
      <c r="BIN125" s="119"/>
      <c r="BIO125" s="91"/>
      <c r="BIP125" s="119"/>
      <c r="BIQ125" s="91"/>
      <c r="BIR125" s="119"/>
      <c r="BIS125" s="91"/>
      <c r="BIT125" s="119"/>
      <c r="BIU125" s="91"/>
      <c r="BIV125" s="119"/>
      <c r="BIW125" s="91"/>
      <c r="BIX125" s="119"/>
      <c r="BIY125" s="91"/>
      <c r="BIZ125" s="119"/>
      <c r="BJA125" s="91"/>
      <c r="BJB125" s="119"/>
      <c r="BJC125" s="91"/>
      <c r="BJD125" s="119"/>
      <c r="BJE125" s="91"/>
      <c r="BJF125" s="119"/>
      <c r="BJG125" s="91"/>
      <c r="BJH125" s="119"/>
      <c r="BJI125" s="91"/>
      <c r="BJJ125" s="119"/>
      <c r="BJK125" s="91"/>
      <c r="BJL125" s="119"/>
      <c r="BJM125" s="91"/>
      <c r="BJN125" s="119"/>
      <c r="BJO125" s="91"/>
      <c r="BJP125" s="119"/>
      <c r="BJQ125" s="91"/>
      <c r="BJR125" s="119"/>
      <c r="BJS125" s="91"/>
      <c r="BJT125" s="119"/>
      <c r="BJU125" s="91"/>
      <c r="BJV125" s="119"/>
      <c r="BJW125" s="91"/>
      <c r="BJX125" s="119"/>
      <c r="BJY125" s="91"/>
      <c r="BJZ125" s="119"/>
      <c r="BKA125" s="91"/>
      <c r="BKB125" s="119"/>
      <c r="BKC125" s="91"/>
      <c r="BKD125" s="119"/>
      <c r="BKE125" s="91"/>
      <c r="BKF125" s="119"/>
      <c r="BKG125" s="91"/>
      <c r="BKH125" s="119"/>
      <c r="BKI125" s="91"/>
      <c r="BKJ125" s="119"/>
      <c r="BKK125" s="91"/>
      <c r="BKL125" s="119"/>
      <c r="BKM125" s="91"/>
      <c r="BKN125" s="119"/>
      <c r="BKO125" s="91"/>
      <c r="BKP125" s="119"/>
      <c r="BKQ125" s="91"/>
      <c r="BKR125" s="119"/>
      <c r="BKS125" s="91"/>
      <c r="BKT125" s="119"/>
      <c r="BKU125" s="91"/>
      <c r="BKV125" s="119"/>
      <c r="BKW125" s="91"/>
      <c r="BKX125" s="119"/>
      <c r="BKY125" s="91"/>
      <c r="BKZ125" s="119"/>
      <c r="BLA125" s="91"/>
      <c r="BLB125" s="119"/>
      <c r="BLC125" s="91"/>
      <c r="BLD125" s="119"/>
      <c r="BLE125" s="91"/>
      <c r="BLF125" s="119"/>
      <c r="BLG125" s="91"/>
      <c r="BLH125" s="119"/>
      <c r="BLI125" s="91"/>
      <c r="BLJ125" s="119"/>
      <c r="BLK125" s="91"/>
      <c r="BLL125" s="119"/>
      <c r="BLM125" s="91"/>
      <c r="BLN125" s="119"/>
      <c r="BLO125" s="91"/>
      <c r="BLP125" s="119"/>
      <c r="BLQ125" s="91"/>
      <c r="BLR125" s="119"/>
      <c r="BLS125" s="91"/>
      <c r="BLT125" s="119"/>
      <c r="BLU125" s="91"/>
      <c r="BLV125" s="119"/>
      <c r="BLW125" s="91"/>
      <c r="BLX125" s="119"/>
      <c r="BLY125" s="91"/>
      <c r="BLZ125" s="119"/>
      <c r="BMA125" s="91"/>
      <c r="BMB125" s="119"/>
      <c r="BMC125" s="91"/>
      <c r="BMD125" s="119"/>
      <c r="BME125" s="91"/>
      <c r="BMF125" s="119"/>
      <c r="BMG125" s="91"/>
      <c r="BMH125" s="119"/>
      <c r="BMI125" s="91"/>
      <c r="BMJ125" s="119"/>
      <c r="BMK125" s="91"/>
      <c r="BML125" s="119"/>
      <c r="BMM125" s="91"/>
      <c r="BMN125" s="119"/>
      <c r="BMO125" s="91"/>
      <c r="BMP125" s="119"/>
      <c r="BMQ125" s="91"/>
      <c r="BMR125" s="119"/>
      <c r="BMS125" s="91"/>
      <c r="BMT125" s="119"/>
      <c r="BMU125" s="91"/>
      <c r="BMV125" s="119"/>
      <c r="BMW125" s="91"/>
      <c r="BMX125" s="119"/>
      <c r="BMY125" s="91"/>
      <c r="BMZ125" s="119"/>
      <c r="BNA125" s="91"/>
      <c r="BNB125" s="119"/>
      <c r="BNC125" s="91"/>
      <c r="BND125" s="119"/>
      <c r="BNE125" s="91"/>
      <c r="BNF125" s="119"/>
      <c r="BNG125" s="91"/>
      <c r="BNH125" s="119"/>
      <c r="BNI125" s="91"/>
      <c r="BNJ125" s="119"/>
      <c r="BNK125" s="91"/>
      <c r="BNL125" s="119"/>
      <c r="BNM125" s="91"/>
      <c r="BNN125" s="119"/>
      <c r="BNO125" s="91"/>
      <c r="BNP125" s="119"/>
      <c r="BNQ125" s="91"/>
      <c r="BNR125" s="119"/>
      <c r="BNS125" s="91"/>
      <c r="BNT125" s="119"/>
      <c r="BNU125" s="91"/>
      <c r="BNV125" s="119"/>
      <c r="BNW125" s="91"/>
      <c r="BNX125" s="119"/>
      <c r="BNY125" s="91"/>
      <c r="BNZ125" s="119"/>
      <c r="BOA125" s="91"/>
      <c r="BOB125" s="119"/>
      <c r="BOC125" s="91"/>
      <c r="BOD125" s="119"/>
      <c r="BOE125" s="91"/>
      <c r="BOF125" s="119"/>
      <c r="BOG125" s="91"/>
      <c r="BOH125" s="119"/>
      <c r="BOI125" s="91"/>
      <c r="BOJ125" s="119"/>
      <c r="BOK125" s="91"/>
      <c r="BOL125" s="119"/>
      <c r="BOM125" s="91"/>
      <c r="BON125" s="119"/>
      <c r="BOO125" s="91"/>
      <c r="BOP125" s="119"/>
      <c r="BOQ125" s="91"/>
      <c r="BOR125" s="119"/>
      <c r="BOS125" s="91"/>
      <c r="BOT125" s="119"/>
      <c r="BOU125" s="91"/>
      <c r="BOV125" s="119"/>
      <c r="BOW125" s="91"/>
      <c r="BOX125" s="119"/>
      <c r="BOY125" s="91"/>
      <c r="BOZ125" s="119"/>
      <c r="BPA125" s="91"/>
      <c r="BPB125" s="119"/>
      <c r="BPC125" s="91"/>
      <c r="BPD125" s="119"/>
      <c r="BPE125" s="91"/>
      <c r="BPF125" s="119"/>
      <c r="BPG125" s="91"/>
      <c r="BPH125" s="119"/>
      <c r="BPI125" s="91"/>
      <c r="BPJ125" s="119"/>
      <c r="BPK125" s="91"/>
      <c r="BPL125" s="119"/>
      <c r="BPM125" s="91"/>
      <c r="BPN125" s="119"/>
      <c r="BPO125" s="91"/>
      <c r="BPP125" s="119"/>
      <c r="BPQ125" s="91"/>
      <c r="BPR125" s="119"/>
      <c r="BPS125" s="91"/>
      <c r="BPT125" s="119"/>
      <c r="BPU125" s="91"/>
      <c r="BPV125" s="119"/>
      <c r="BPW125" s="91"/>
      <c r="BPX125" s="119"/>
      <c r="BPY125" s="91"/>
      <c r="BPZ125" s="119"/>
      <c r="BQA125" s="91"/>
      <c r="BQB125" s="119"/>
      <c r="BQC125" s="91"/>
      <c r="BQD125" s="119"/>
      <c r="BQE125" s="91"/>
      <c r="BQF125" s="119"/>
      <c r="BQG125" s="91"/>
      <c r="BQH125" s="119"/>
      <c r="BQI125" s="91"/>
      <c r="BQJ125" s="119"/>
      <c r="BQK125" s="91"/>
      <c r="BQL125" s="119"/>
      <c r="BQM125" s="91"/>
      <c r="BQN125" s="119"/>
      <c r="BQO125" s="91"/>
      <c r="BQP125" s="119"/>
      <c r="BQQ125" s="91"/>
      <c r="BQR125" s="119"/>
      <c r="BQS125" s="91"/>
      <c r="BQT125" s="119"/>
      <c r="BQU125" s="91"/>
      <c r="BQV125" s="119"/>
      <c r="BQW125" s="91"/>
      <c r="BQX125" s="119"/>
      <c r="BQY125" s="91"/>
      <c r="BQZ125" s="119"/>
      <c r="BRA125" s="91"/>
      <c r="BRB125" s="119"/>
      <c r="BRC125" s="91"/>
      <c r="BRD125" s="119"/>
      <c r="BRE125" s="91"/>
      <c r="BRF125" s="119"/>
      <c r="BRG125" s="91"/>
      <c r="BRH125" s="119"/>
      <c r="BRI125" s="91"/>
      <c r="BRJ125" s="119"/>
      <c r="BRK125" s="91"/>
      <c r="BRL125" s="119"/>
      <c r="BRM125" s="91"/>
      <c r="BRN125" s="119"/>
      <c r="BRO125" s="91"/>
      <c r="BRP125" s="119"/>
      <c r="BRQ125" s="91"/>
      <c r="BRR125" s="119"/>
      <c r="BRS125" s="91"/>
      <c r="BRT125" s="119"/>
      <c r="BRU125" s="91"/>
      <c r="BRV125" s="119"/>
      <c r="BRW125" s="91"/>
      <c r="BRX125" s="119"/>
      <c r="BRY125" s="91"/>
      <c r="BRZ125" s="119"/>
      <c r="BSA125" s="91"/>
      <c r="BSB125" s="119"/>
      <c r="BSC125" s="91"/>
      <c r="BSD125" s="119"/>
      <c r="BSE125" s="91"/>
      <c r="BSF125" s="119"/>
      <c r="BSG125" s="91"/>
      <c r="BSH125" s="119"/>
      <c r="BSI125" s="91"/>
      <c r="BSJ125" s="119"/>
      <c r="BSK125" s="91"/>
      <c r="BSL125" s="119"/>
      <c r="BSM125" s="91"/>
      <c r="BSN125" s="119"/>
      <c r="BSO125" s="91"/>
      <c r="BSP125" s="119"/>
      <c r="BSQ125" s="91"/>
      <c r="BSR125" s="119"/>
      <c r="BSS125" s="91"/>
      <c r="BST125" s="119"/>
      <c r="BSU125" s="91"/>
      <c r="BSV125" s="119"/>
      <c r="BSW125" s="91"/>
      <c r="BSX125" s="119"/>
      <c r="BSY125" s="91"/>
      <c r="BSZ125" s="119"/>
      <c r="BTA125" s="91"/>
      <c r="BTB125" s="119"/>
      <c r="BTC125" s="91"/>
      <c r="BTD125" s="119"/>
      <c r="BTE125" s="91"/>
      <c r="BTF125" s="119"/>
      <c r="BTG125" s="91"/>
      <c r="BTH125" s="119"/>
      <c r="BTI125" s="91"/>
      <c r="BTJ125" s="119"/>
      <c r="BTK125" s="91"/>
      <c r="BTL125" s="119"/>
      <c r="BTM125" s="91"/>
      <c r="BTN125" s="119"/>
      <c r="BTO125" s="91"/>
      <c r="BTP125" s="119"/>
      <c r="BTQ125" s="91"/>
      <c r="BTR125" s="119"/>
      <c r="BTS125" s="91"/>
      <c r="BTT125" s="119"/>
      <c r="BTU125" s="91"/>
      <c r="BTV125" s="119"/>
      <c r="BTW125" s="91"/>
      <c r="BTX125" s="119"/>
      <c r="BTY125" s="91"/>
      <c r="BTZ125" s="119"/>
      <c r="BUA125" s="91"/>
      <c r="BUB125" s="119"/>
      <c r="BUC125" s="91"/>
      <c r="BUD125" s="119"/>
      <c r="BUE125" s="91"/>
      <c r="BUF125" s="119"/>
      <c r="BUG125" s="91"/>
      <c r="BUH125" s="119"/>
      <c r="BUI125" s="91"/>
      <c r="BUJ125" s="119"/>
      <c r="BUK125" s="91"/>
      <c r="BUL125" s="119"/>
      <c r="BUM125" s="91"/>
      <c r="BUN125" s="119"/>
      <c r="BUO125" s="91"/>
      <c r="BUP125" s="119"/>
      <c r="BUQ125" s="91"/>
      <c r="BUR125" s="119"/>
      <c r="BUS125" s="91"/>
      <c r="BUT125" s="119"/>
      <c r="BUU125" s="91"/>
      <c r="BUV125" s="119"/>
      <c r="BUW125" s="91"/>
      <c r="BUX125" s="119"/>
      <c r="BUY125" s="91"/>
      <c r="BUZ125" s="119"/>
      <c r="BVA125" s="91"/>
      <c r="BVB125" s="119"/>
      <c r="BVC125" s="91"/>
      <c r="BVD125" s="119"/>
      <c r="BVE125" s="91"/>
      <c r="BVF125" s="119"/>
      <c r="BVG125" s="91"/>
      <c r="BVH125" s="119"/>
      <c r="BVI125" s="91"/>
      <c r="BVJ125" s="119"/>
      <c r="BVK125" s="91"/>
      <c r="BVL125" s="119"/>
      <c r="BVM125" s="91"/>
      <c r="BVN125" s="119"/>
      <c r="BVO125" s="91"/>
      <c r="BVP125" s="119"/>
      <c r="BVQ125" s="91"/>
      <c r="BVR125" s="119"/>
      <c r="BVS125" s="91"/>
      <c r="BVT125" s="119"/>
      <c r="BVU125" s="91"/>
      <c r="BVV125" s="119"/>
      <c r="BVW125" s="91"/>
      <c r="BVX125" s="119"/>
      <c r="BVY125" s="91"/>
      <c r="BVZ125" s="119"/>
      <c r="BWA125" s="91"/>
      <c r="BWB125" s="119"/>
      <c r="BWC125" s="91"/>
      <c r="BWD125" s="119"/>
      <c r="BWE125" s="91"/>
      <c r="BWF125" s="119"/>
      <c r="BWG125" s="91"/>
      <c r="BWH125" s="119"/>
      <c r="BWI125" s="91"/>
      <c r="BWJ125" s="119"/>
      <c r="BWK125" s="91"/>
      <c r="BWL125" s="119"/>
      <c r="BWM125" s="91"/>
      <c r="BWN125" s="119"/>
      <c r="BWO125" s="91"/>
      <c r="BWP125" s="119"/>
      <c r="BWQ125" s="91"/>
      <c r="BWR125" s="119"/>
      <c r="BWS125" s="91"/>
      <c r="BWT125" s="119"/>
      <c r="BWU125" s="91"/>
      <c r="BWV125" s="119"/>
      <c r="BWW125" s="91"/>
      <c r="BWX125" s="119"/>
      <c r="BWY125" s="91"/>
      <c r="BWZ125" s="119"/>
      <c r="BXA125" s="91"/>
      <c r="BXB125" s="119"/>
      <c r="BXC125" s="91"/>
      <c r="BXD125" s="119"/>
      <c r="BXE125" s="91"/>
      <c r="BXF125" s="119"/>
      <c r="BXG125" s="91"/>
      <c r="BXH125" s="119"/>
      <c r="BXI125" s="91"/>
      <c r="BXJ125" s="119"/>
      <c r="BXK125" s="91"/>
      <c r="BXL125" s="119"/>
      <c r="BXM125" s="91"/>
      <c r="BXN125" s="119"/>
      <c r="BXO125" s="91"/>
      <c r="BXP125" s="119"/>
      <c r="BXQ125" s="91"/>
      <c r="BXR125" s="119"/>
      <c r="BXS125" s="91"/>
      <c r="BXT125" s="119"/>
      <c r="BXU125" s="91"/>
      <c r="BXV125" s="119"/>
      <c r="BXW125" s="91"/>
      <c r="BXX125" s="119"/>
      <c r="BXY125" s="91"/>
      <c r="BXZ125" s="119"/>
      <c r="BYA125" s="91"/>
      <c r="BYB125" s="119"/>
      <c r="BYC125" s="91"/>
      <c r="BYD125" s="119"/>
      <c r="BYE125" s="91"/>
      <c r="BYF125" s="119"/>
      <c r="BYG125" s="91"/>
      <c r="BYH125" s="119"/>
      <c r="BYI125" s="91"/>
      <c r="BYJ125" s="119"/>
      <c r="BYK125" s="91"/>
      <c r="BYL125" s="119"/>
      <c r="BYM125" s="91"/>
      <c r="BYN125" s="119"/>
      <c r="BYO125" s="91"/>
      <c r="BYP125" s="119"/>
      <c r="BYQ125" s="91"/>
      <c r="BYR125" s="119"/>
      <c r="BYS125" s="91"/>
      <c r="BYT125" s="119"/>
      <c r="BYU125" s="91"/>
      <c r="BYV125" s="119"/>
      <c r="BYW125" s="91"/>
      <c r="BYX125" s="119"/>
      <c r="BYY125" s="91"/>
      <c r="BYZ125" s="119"/>
      <c r="BZA125" s="91"/>
      <c r="BZB125" s="119"/>
      <c r="BZC125" s="91"/>
      <c r="BZD125" s="119"/>
      <c r="BZE125" s="91"/>
      <c r="BZF125" s="119"/>
      <c r="BZG125" s="91"/>
      <c r="BZH125" s="119"/>
      <c r="BZI125" s="91"/>
      <c r="BZJ125" s="119"/>
      <c r="BZK125" s="91"/>
      <c r="BZL125" s="119"/>
      <c r="BZM125" s="91"/>
      <c r="BZN125" s="119"/>
      <c r="BZO125" s="91"/>
      <c r="BZP125" s="119"/>
      <c r="BZQ125" s="91"/>
      <c r="BZR125" s="119"/>
      <c r="BZS125" s="91"/>
      <c r="BZT125" s="119"/>
      <c r="BZU125" s="91"/>
      <c r="BZV125" s="119"/>
      <c r="BZW125" s="91"/>
      <c r="BZX125" s="119"/>
      <c r="BZY125" s="91"/>
      <c r="BZZ125" s="119"/>
      <c r="CAA125" s="91"/>
      <c r="CAB125" s="119"/>
      <c r="CAC125" s="91"/>
      <c r="CAD125" s="119"/>
      <c r="CAE125" s="91"/>
      <c r="CAF125" s="119"/>
      <c r="CAG125" s="91"/>
      <c r="CAH125" s="119"/>
      <c r="CAI125" s="91"/>
      <c r="CAJ125" s="119"/>
      <c r="CAK125" s="91"/>
      <c r="CAL125" s="119"/>
      <c r="CAM125" s="91"/>
      <c r="CAN125" s="119"/>
      <c r="CAO125" s="91"/>
      <c r="CAP125" s="119"/>
      <c r="CAQ125" s="91"/>
      <c r="CAR125" s="119"/>
      <c r="CAS125" s="91"/>
      <c r="CAT125" s="119"/>
      <c r="CAU125" s="91"/>
      <c r="CAV125" s="119"/>
      <c r="CAW125" s="91"/>
      <c r="CAX125" s="119"/>
      <c r="CAY125" s="91"/>
      <c r="CAZ125" s="119"/>
      <c r="CBA125" s="91"/>
      <c r="CBB125" s="119"/>
      <c r="CBC125" s="91"/>
      <c r="CBD125" s="119"/>
      <c r="CBE125" s="91"/>
      <c r="CBF125" s="119"/>
      <c r="CBG125" s="91"/>
      <c r="CBH125" s="119"/>
      <c r="CBI125" s="91"/>
      <c r="CBJ125" s="119"/>
      <c r="CBK125" s="91"/>
      <c r="CBL125" s="119"/>
      <c r="CBM125" s="91"/>
      <c r="CBN125" s="119"/>
      <c r="CBO125" s="91"/>
      <c r="CBP125" s="119"/>
      <c r="CBQ125" s="91"/>
      <c r="CBR125" s="119"/>
      <c r="CBS125" s="91"/>
      <c r="CBT125" s="119"/>
      <c r="CBU125" s="91"/>
      <c r="CBV125" s="119"/>
      <c r="CBW125" s="91"/>
      <c r="CBX125" s="119"/>
      <c r="CBY125" s="91"/>
      <c r="CBZ125" s="119"/>
      <c r="CCA125" s="91"/>
      <c r="CCB125" s="119"/>
      <c r="CCC125" s="91"/>
      <c r="CCD125" s="119"/>
      <c r="CCE125" s="91"/>
      <c r="CCF125" s="119"/>
      <c r="CCG125" s="91"/>
      <c r="CCH125" s="119"/>
      <c r="CCI125" s="91"/>
      <c r="CCJ125" s="119"/>
      <c r="CCK125" s="91"/>
      <c r="CCL125" s="119"/>
      <c r="CCM125" s="91"/>
      <c r="CCN125" s="119"/>
      <c r="CCO125" s="91"/>
      <c r="CCP125" s="119"/>
      <c r="CCQ125" s="91"/>
      <c r="CCR125" s="119"/>
      <c r="CCS125" s="91"/>
      <c r="CCT125" s="119"/>
      <c r="CCU125" s="91"/>
      <c r="CCV125" s="119"/>
      <c r="CCW125" s="91"/>
      <c r="CCX125" s="119"/>
      <c r="CCY125" s="91"/>
      <c r="CCZ125" s="119"/>
      <c r="CDA125" s="91"/>
      <c r="CDB125" s="119"/>
      <c r="CDC125" s="91"/>
      <c r="CDD125" s="119"/>
      <c r="CDE125" s="91"/>
      <c r="CDF125" s="119"/>
      <c r="CDG125" s="91"/>
      <c r="CDH125" s="119"/>
      <c r="CDI125" s="91"/>
      <c r="CDJ125" s="119"/>
      <c r="CDK125" s="91"/>
      <c r="CDL125" s="119"/>
      <c r="CDM125" s="91"/>
      <c r="CDN125" s="119"/>
      <c r="CDO125" s="91"/>
      <c r="CDP125" s="119"/>
      <c r="CDQ125" s="91"/>
      <c r="CDR125" s="119"/>
      <c r="CDS125" s="91"/>
      <c r="CDT125" s="119"/>
      <c r="CDU125" s="91"/>
      <c r="CDV125" s="119"/>
      <c r="CDW125" s="91"/>
      <c r="CDX125" s="119"/>
      <c r="CDY125" s="91"/>
      <c r="CDZ125" s="119"/>
      <c r="CEA125" s="91"/>
      <c r="CEB125" s="119"/>
      <c r="CEC125" s="91"/>
      <c r="CED125" s="119"/>
      <c r="CEE125" s="91"/>
      <c r="CEF125" s="119"/>
      <c r="CEG125" s="91"/>
      <c r="CEH125" s="119"/>
      <c r="CEI125" s="91"/>
      <c r="CEJ125" s="119"/>
      <c r="CEK125" s="91"/>
      <c r="CEL125" s="119"/>
      <c r="CEM125" s="91"/>
      <c r="CEN125" s="119"/>
      <c r="CEO125" s="91"/>
      <c r="CEP125" s="119"/>
      <c r="CEQ125" s="91"/>
      <c r="CER125" s="119"/>
      <c r="CES125" s="91"/>
      <c r="CET125" s="119"/>
      <c r="CEU125" s="91"/>
      <c r="CEV125" s="119"/>
      <c r="CEW125" s="91"/>
      <c r="CEX125" s="119"/>
      <c r="CEY125" s="91"/>
      <c r="CEZ125" s="119"/>
      <c r="CFA125" s="91"/>
      <c r="CFB125" s="119"/>
      <c r="CFC125" s="91"/>
      <c r="CFD125" s="119"/>
      <c r="CFE125" s="91"/>
      <c r="CFF125" s="119"/>
      <c r="CFG125" s="91"/>
      <c r="CFH125" s="119"/>
      <c r="CFI125" s="91"/>
      <c r="CFJ125" s="119"/>
      <c r="CFK125" s="91"/>
      <c r="CFL125" s="119"/>
      <c r="CFM125" s="91"/>
      <c r="CFN125" s="119"/>
      <c r="CFO125" s="91"/>
      <c r="CFP125" s="119"/>
      <c r="CFQ125" s="91"/>
      <c r="CFR125" s="119"/>
      <c r="CFS125" s="91"/>
      <c r="CFT125" s="119"/>
      <c r="CFU125" s="91"/>
      <c r="CFV125" s="119"/>
      <c r="CFW125" s="91"/>
      <c r="CFX125" s="119"/>
      <c r="CFY125" s="91"/>
      <c r="CFZ125" s="119"/>
      <c r="CGA125" s="91"/>
      <c r="CGB125" s="119"/>
      <c r="CGC125" s="91"/>
      <c r="CGD125" s="119"/>
      <c r="CGE125" s="91"/>
      <c r="CGF125" s="119"/>
      <c r="CGG125" s="91"/>
      <c r="CGH125" s="119"/>
      <c r="CGI125" s="91"/>
      <c r="CGJ125" s="119"/>
      <c r="CGK125" s="91"/>
      <c r="CGL125" s="119"/>
      <c r="CGM125" s="91"/>
      <c r="CGN125" s="119"/>
      <c r="CGO125" s="91"/>
      <c r="CGP125" s="119"/>
      <c r="CGQ125" s="91"/>
      <c r="CGR125" s="119"/>
      <c r="CGS125" s="91"/>
      <c r="CGT125" s="119"/>
      <c r="CGU125" s="91"/>
      <c r="CGV125" s="119"/>
      <c r="CGW125" s="91"/>
      <c r="CGX125" s="119"/>
      <c r="CGY125" s="91"/>
      <c r="CGZ125" s="119"/>
      <c r="CHA125" s="91"/>
      <c r="CHB125" s="119"/>
      <c r="CHC125" s="91"/>
      <c r="CHD125" s="119"/>
      <c r="CHE125" s="91"/>
      <c r="CHF125" s="119"/>
      <c r="CHG125" s="91"/>
      <c r="CHH125" s="119"/>
      <c r="CHI125" s="91"/>
      <c r="CHJ125" s="119"/>
      <c r="CHK125" s="91"/>
      <c r="CHL125" s="119"/>
      <c r="CHM125" s="91"/>
      <c r="CHN125" s="119"/>
      <c r="CHO125" s="91"/>
      <c r="CHP125" s="119"/>
      <c r="CHQ125" s="91"/>
      <c r="CHR125" s="119"/>
      <c r="CHS125" s="91"/>
      <c r="CHT125" s="119"/>
      <c r="CHU125" s="91"/>
      <c r="CHV125" s="119"/>
      <c r="CHW125" s="91"/>
      <c r="CHX125" s="119"/>
      <c r="CHY125" s="91"/>
      <c r="CHZ125" s="119"/>
      <c r="CIA125" s="91"/>
      <c r="CIB125" s="119"/>
      <c r="CIC125" s="91"/>
      <c r="CID125" s="119"/>
      <c r="CIE125" s="91"/>
      <c r="CIF125" s="119"/>
      <c r="CIG125" s="91"/>
      <c r="CIH125" s="119"/>
      <c r="CII125" s="91"/>
      <c r="CIJ125" s="119"/>
      <c r="CIK125" s="91"/>
      <c r="CIL125" s="119"/>
      <c r="CIM125" s="91"/>
      <c r="CIN125" s="119"/>
      <c r="CIO125" s="91"/>
      <c r="CIP125" s="119"/>
      <c r="CIQ125" s="91"/>
      <c r="CIR125" s="119"/>
      <c r="CIS125" s="91"/>
      <c r="CIT125" s="119"/>
      <c r="CIU125" s="91"/>
      <c r="CIV125" s="119"/>
      <c r="CIW125" s="91"/>
      <c r="CIX125" s="119"/>
      <c r="CIY125" s="91"/>
      <c r="CIZ125" s="119"/>
      <c r="CJA125" s="91"/>
      <c r="CJB125" s="119"/>
      <c r="CJC125" s="91"/>
      <c r="CJD125" s="119"/>
      <c r="CJE125" s="91"/>
      <c r="CJF125" s="119"/>
      <c r="CJG125" s="91"/>
      <c r="CJH125" s="119"/>
      <c r="CJI125" s="91"/>
      <c r="CJJ125" s="119"/>
      <c r="CJK125" s="91"/>
      <c r="CJL125" s="119"/>
      <c r="CJM125" s="91"/>
      <c r="CJN125" s="119"/>
      <c r="CJO125" s="91"/>
      <c r="CJP125" s="119"/>
      <c r="CJQ125" s="91"/>
      <c r="CJR125" s="119"/>
      <c r="CJS125" s="91"/>
      <c r="CJT125" s="119"/>
      <c r="CJU125" s="91"/>
      <c r="CJV125" s="119"/>
      <c r="CJW125" s="91"/>
      <c r="CJX125" s="119"/>
      <c r="CJY125" s="91"/>
      <c r="CJZ125" s="119"/>
      <c r="CKA125" s="91"/>
      <c r="CKB125" s="119"/>
      <c r="CKC125" s="91"/>
      <c r="CKD125" s="119"/>
      <c r="CKE125" s="91"/>
      <c r="CKF125" s="119"/>
      <c r="CKG125" s="91"/>
      <c r="CKH125" s="119"/>
      <c r="CKI125" s="91"/>
      <c r="CKJ125" s="119"/>
      <c r="CKK125" s="91"/>
      <c r="CKL125" s="119"/>
      <c r="CKM125" s="91"/>
      <c r="CKN125" s="119"/>
      <c r="CKO125" s="91"/>
      <c r="CKP125" s="119"/>
      <c r="CKQ125" s="91"/>
      <c r="CKR125" s="119"/>
      <c r="CKS125" s="91"/>
      <c r="CKT125" s="119"/>
      <c r="CKU125" s="91"/>
      <c r="CKV125" s="119"/>
      <c r="CKW125" s="91"/>
      <c r="CKX125" s="119"/>
      <c r="CKY125" s="91"/>
      <c r="CKZ125" s="119"/>
      <c r="CLA125" s="91"/>
      <c r="CLB125" s="119"/>
      <c r="CLC125" s="91"/>
      <c r="CLD125" s="119"/>
      <c r="CLE125" s="91"/>
      <c r="CLF125" s="119"/>
      <c r="CLG125" s="91"/>
      <c r="CLH125" s="119"/>
      <c r="CLI125" s="91"/>
      <c r="CLJ125" s="119"/>
      <c r="CLK125" s="91"/>
      <c r="CLL125" s="119"/>
      <c r="CLM125" s="91"/>
      <c r="CLN125" s="119"/>
      <c r="CLO125" s="91"/>
      <c r="CLP125" s="119"/>
      <c r="CLQ125" s="91"/>
      <c r="CLR125" s="119"/>
      <c r="CLS125" s="91"/>
      <c r="CLT125" s="119"/>
      <c r="CLU125" s="91"/>
      <c r="CLV125" s="119"/>
      <c r="CLW125" s="91"/>
      <c r="CLX125" s="119"/>
      <c r="CLY125" s="91"/>
      <c r="CLZ125" s="119"/>
      <c r="CMA125" s="91"/>
      <c r="CMB125" s="119"/>
      <c r="CMC125" s="91"/>
      <c r="CMD125" s="119"/>
      <c r="CME125" s="91"/>
      <c r="CMF125" s="119"/>
      <c r="CMG125" s="91"/>
      <c r="CMH125" s="119"/>
      <c r="CMI125" s="91"/>
      <c r="CMJ125" s="119"/>
      <c r="CMK125" s="91"/>
      <c r="CML125" s="119"/>
      <c r="CMM125" s="91"/>
      <c r="CMN125" s="119"/>
      <c r="CMO125" s="91"/>
      <c r="CMP125" s="119"/>
      <c r="CMQ125" s="91"/>
      <c r="CMR125" s="119"/>
      <c r="CMS125" s="91"/>
      <c r="CMT125" s="119"/>
      <c r="CMU125" s="91"/>
      <c r="CMV125" s="119"/>
      <c r="CMW125" s="91"/>
      <c r="CMX125" s="119"/>
      <c r="CMY125" s="91"/>
      <c r="CMZ125" s="119"/>
      <c r="CNA125" s="91"/>
      <c r="CNB125" s="119"/>
      <c r="CNC125" s="91"/>
      <c r="CND125" s="119"/>
      <c r="CNE125" s="91"/>
      <c r="CNF125" s="119"/>
      <c r="CNG125" s="91"/>
      <c r="CNH125" s="119"/>
      <c r="CNI125" s="91"/>
      <c r="CNJ125" s="119"/>
      <c r="CNK125" s="91"/>
      <c r="CNL125" s="119"/>
      <c r="CNM125" s="91"/>
      <c r="CNN125" s="119"/>
      <c r="CNO125" s="91"/>
      <c r="CNP125" s="119"/>
      <c r="CNQ125" s="91"/>
      <c r="CNR125" s="119"/>
      <c r="CNS125" s="91"/>
      <c r="CNT125" s="119"/>
      <c r="CNU125" s="91"/>
      <c r="CNV125" s="119"/>
      <c r="CNW125" s="91"/>
      <c r="CNX125" s="119"/>
      <c r="CNY125" s="91"/>
      <c r="CNZ125" s="119"/>
      <c r="COA125" s="91"/>
      <c r="COB125" s="119"/>
      <c r="COC125" s="91"/>
      <c r="COD125" s="119"/>
      <c r="COE125" s="91"/>
      <c r="COF125" s="119"/>
      <c r="COG125" s="91"/>
      <c r="COH125" s="119"/>
      <c r="COI125" s="91"/>
      <c r="COJ125" s="119"/>
      <c r="COK125" s="91"/>
      <c r="COL125" s="119"/>
      <c r="COM125" s="91"/>
      <c r="CON125" s="119"/>
      <c r="COO125" s="91"/>
      <c r="COP125" s="119"/>
      <c r="COQ125" s="91"/>
      <c r="COR125" s="119"/>
      <c r="COS125" s="91"/>
      <c r="COT125" s="119"/>
      <c r="COU125" s="91"/>
      <c r="COV125" s="119"/>
      <c r="COW125" s="91"/>
      <c r="COX125" s="119"/>
      <c r="COY125" s="91"/>
      <c r="COZ125" s="119"/>
      <c r="CPA125" s="91"/>
      <c r="CPB125" s="119"/>
      <c r="CPC125" s="91"/>
      <c r="CPD125" s="119"/>
      <c r="CPE125" s="91"/>
      <c r="CPF125" s="119"/>
      <c r="CPG125" s="91"/>
      <c r="CPH125" s="119"/>
      <c r="CPI125" s="91"/>
      <c r="CPJ125" s="119"/>
      <c r="CPK125" s="91"/>
      <c r="CPL125" s="119"/>
      <c r="CPM125" s="91"/>
      <c r="CPN125" s="119"/>
      <c r="CPO125" s="91"/>
      <c r="CPP125" s="119"/>
      <c r="CPQ125" s="91"/>
      <c r="CPR125" s="119"/>
      <c r="CPS125" s="91"/>
      <c r="CPT125" s="119"/>
      <c r="CPU125" s="91"/>
      <c r="CPV125" s="119"/>
      <c r="CPW125" s="91"/>
      <c r="CPX125" s="119"/>
      <c r="CPY125" s="91"/>
      <c r="CPZ125" s="119"/>
      <c r="CQA125" s="91"/>
      <c r="CQB125" s="119"/>
      <c r="CQC125" s="91"/>
      <c r="CQD125" s="119"/>
      <c r="CQE125" s="91"/>
      <c r="CQF125" s="119"/>
      <c r="CQG125" s="91"/>
      <c r="CQH125" s="119"/>
      <c r="CQI125" s="91"/>
      <c r="CQJ125" s="119"/>
      <c r="CQK125" s="91"/>
      <c r="CQL125" s="119"/>
      <c r="CQM125" s="91"/>
      <c r="CQN125" s="119"/>
      <c r="CQO125" s="91"/>
      <c r="CQP125" s="119"/>
      <c r="CQQ125" s="91"/>
      <c r="CQR125" s="119"/>
      <c r="CQS125" s="91"/>
      <c r="CQT125" s="119"/>
      <c r="CQU125" s="91"/>
      <c r="CQV125" s="119"/>
      <c r="CQW125" s="91"/>
      <c r="CQX125" s="119"/>
      <c r="CQY125" s="91"/>
      <c r="CQZ125" s="119"/>
      <c r="CRA125" s="91"/>
      <c r="CRB125" s="119"/>
      <c r="CRC125" s="91"/>
      <c r="CRD125" s="119"/>
      <c r="CRE125" s="91"/>
      <c r="CRF125" s="119"/>
      <c r="CRG125" s="91"/>
      <c r="CRH125" s="119"/>
      <c r="CRI125" s="91"/>
      <c r="CRJ125" s="119"/>
      <c r="CRK125" s="91"/>
      <c r="CRL125" s="119"/>
      <c r="CRM125" s="91"/>
      <c r="CRN125" s="119"/>
      <c r="CRO125" s="91"/>
      <c r="CRP125" s="119"/>
      <c r="CRQ125" s="91"/>
      <c r="CRR125" s="119"/>
      <c r="CRS125" s="91"/>
      <c r="CRT125" s="119"/>
      <c r="CRU125" s="91"/>
      <c r="CRV125" s="119"/>
      <c r="CRW125" s="91"/>
      <c r="CRX125" s="119"/>
      <c r="CRY125" s="91"/>
      <c r="CRZ125" s="119"/>
      <c r="CSA125" s="91"/>
      <c r="CSB125" s="119"/>
      <c r="CSC125" s="91"/>
      <c r="CSD125" s="119"/>
      <c r="CSE125" s="91"/>
      <c r="CSF125" s="119"/>
      <c r="CSG125" s="91"/>
      <c r="CSH125" s="119"/>
      <c r="CSI125" s="91"/>
      <c r="CSJ125" s="119"/>
      <c r="CSK125" s="91"/>
      <c r="CSL125" s="119"/>
      <c r="CSM125" s="91"/>
      <c r="CSN125" s="119"/>
      <c r="CSO125" s="91"/>
      <c r="CSP125" s="119"/>
      <c r="CSQ125" s="91"/>
      <c r="CSR125" s="119"/>
      <c r="CSS125" s="91"/>
      <c r="CST125" s="119"/>
      <c r="CSU125" s="91"/>
      <c r="CSV125" s="119"/>
      <c r="CSW125" s="91"/>
      <c r="CSX125" s="119"/>
      <c r="CSY125" s="91"/>
      <c r="CSZ125" s="119"/>
      <c r="CTA125" s="91"/>
      <c r="CTB125" s="119"/>
      <c r="CTC125" s="91"/>
      <c r="CTD125" s="119"/>
      <c r="CTE125" s="91"/>
      <c r="CTF125" s="119"/>
      <c r="CTG125" s="91"/>
      <c r="CTH125" s="119"/>
      <c r="CTI125" s="91"/>
      <c r="CTJ125" s="119"/>
      <c r="CTK125" s="91"/>
      <c r="CTL125" s="119"/>
      <c r="CTM125" s="91"/>
      <c r="CTN125" s="119"/>
      <c r="CTO125" s="91"/>
      <c r="CTP125" s="119"/>
      <c r="CTQ125" s="91"/>
      <c r="CTR125" s="119"/>
      <c r="CTS125" s="91"/>
      <c r="CTT125" s="119"/>
      <c r="CTU125" s="91"/>
      <c r="CTV125" s="119"/>
      <c r="CTW125" s="91"/>
      <c r="CTX125" s="119"/>
      <c r="CTY125" s="91"/>
      <c r="CTZ125" s="119"/>
      <c r="CUA125" s="91"/>
      <c r="CUB125" s="119"/>
      <c r="CUC125" s="91"/>
      <c r="CUD125" s="119"/>
      <c r="CUE125" s="91"/>
      <c r="CUF125" s="119"/>
      <c r="CUG125" s="91"/>
      <c r="CUH125" s="119"/>
      <c r="CUI125" s="91"/>
      <c r="CUJ125" s="119"/>
      <c r="CUK125" s="91"/>
      <c r="CUL125" s="119"/>
      <c r="CUM125" s="91"/>
      <c r="CUN125" s="119"/>
      <c r="CUO125" s="91"/>
      <c r="CUP125" s="119"/>
      <c r="CUQ125" s="91"/>
      <c r="CUR125" s="119"/>
      <c r="CUS125" s="91"/>
      <c r="CUT125" s="119"/>
      <c r="CUU125" s="91"/>
      <c r="CUV125" s="119"/>
      <c r="CUW125" s="91"/>
      <c r="CUX125" s="119"/>
      <c r="CUY125" s="91"/>
      <c r="CUZ125" s="119"/>
      <c r="CVA125" s="91"/>
      <c r="CVB125" s="119"/>
      <c r="CVC125" s="91"/>
      <c r="CVD125" s="119"/>
      <c r="CVE125" s="91"/>
      <c r="CVF125" s="119"/>
      <c r="CVG125" s="91"/>
      <c r="CVH125" s="119"/>
      <c r="CVI125" s="91"/>
      <c r="CVJ125" s="119"/>
      <c r="CVK125" s="91"/>
      <c r="CVL125" s="119"/>
      <c r="CVM125" s="91"/>
      <c r="CVN125" s="119"/>
      <c r="CVO125" s="91"/>
      <c r="CVP125" s="119"/>
      <c r="CVQ125" s="91"/>
      <c r="CVR125" s="119"/>
      <c r="CVS125" s="91"/>
      <c r="CVT125" s="119"/>
      <c r="CVU125" s="91"/>
      <c r="CVV125" s="119"/>
      <c r="CVW125" s="91"/>
      <c r="CVX125" s="119"/>
      <c r="CVY125" s="91"/>
      <c r="CVZ125" s="119"/>
      <c r="CWA125" s="91"/>
      <c r="CWB125" s="119"/>
      <c r="CWC125" s="91"/>
      <c r="CWD125" s="119"/>
      <c r="CWE125" s="91"/>
      <c r="CWF125" s="119"/>
      <c r="CWG125" s="91"/>
      <c r="CWH125" s="119"/>
      <c r="CWI125" s="91"/>
      <c r="CWJ125" s="119"/>
      <c r="CWK125" s="91"/>
      <c r="CWL125" s="119"/>
      <c r="CWM125" s="91"/>
      <c r="CWN125" s="119"/>
      <c r="CWO125" s="91"/>
      <c r="CWP125" s="119"/>
      <c r="CWQ125" s="91"/>
      <c r="CWR125" s="119"/>
      <c r="CWS125" s="91"/>
      <c r="CWT125" s="119"/>
      <c r="CWU125" s="91"/>
      <c r="CWV125" s="119"/>
      <c r="CWW125" s="91"/>
      <c r="CWX125" s="119"/>
      <c r="CWY125" s="91"/>
      <c r="CWZ125" s="119"/>
      <c r="CXA125" s="91"/>
      <c r="CXB125" s="119"/>
      <c r="CXC125" s="91"/>
      <c r="CXD125" s="119"/>
      <c r="CXE125" s="91"/>
      <c r="CXF125" s="119"/>
      <c r="CXG125" s="91"/>
      <c r="CXH125" s="119"/>
      <c r="CXI125" s="91"/>
      <c r="CXJ125" s="119"/>
      <c r="CXK125" s="91"/>
      <c r="CXL125" s="119"/>
      <c r="CXM125" s="91"/>
      <c r="CXN125" s="119"/>
      <c r="CXO125" s="91"/>
      <c r="CXP125" s="119"/>
      <c r="CXQ125" s="91"/>
      <c r="CXR125" s="119"/>
      <c r="CXS125" s="91"/>
      <c r="CXT125" s="119"/>
      <c r="CXU125" s="91"/>
      <c r="CXV125" s="119"/>
      <c r="CXW125" s="91"/>
      <c r="CXX125" s="119"/>
      <c r="CXY125" s="91"/>
      <c r="CXZ125" s="119"/>
      <c r="CYA125" s="91"/>
      <c r="CYB125" s="119"/>
      <c r="CYC125" s="91"/>
      <c r="CYD125" s="119"/>
      <c r="CYE125" s="91"/>
      <c r="CYF125" s="119"/>
      <c r="CYG125" s="91"/>
      <c r="CYH125" s="119"/>
      <c r="CYI125" s="91"/>
      <c r="CYJ125" s="119"/>
      <c r="CYK125" s="91"/>
      <c r="CYL125" s="119"/>
      <c r="CYM125" s="91"/>
      <c r="CYN125" s="119"/>
      <c r="CYO125" s="91"/>
      <c r="CYP125" s="119"/>
      <c r="CYQ125" s="91"/>
      <c r="CYR125" s="119"/>
      <c r="CYS125" s="91"/>
      <c r="CYT125" s="119"/>
      <c r="CYU125" s="91"/>
      <c r="CYV125" s="119"/>
      <c r="CYW125" s="91"/>
      <c r="CYX125" s="119"/>
      <c r="CYY125" s="91"/>
      <c r="CYZ125" s="119"/>
      <c r="CZA125" s="91"/>
      <c r="CZB125" s="119"/>
      <c r="CZC125" s="91"/>
      <c r="CZD125" s="119"/>
      <c r="CZE125" s="91"/>
      <c r="CZF125" s="119"/>
      <c r="CZG125" s="91"/>
      <c r="CZH125" s="119"/>
      <c r="CZI125" s="91"/>
      <c r="CZJ125" s="119"/>
      <c r="CZK125" s="91"/>
      <c r="CZL125" s="119"/>
      <c r="CZM125" s="91"/>
      <c r="CZN125" s="119"/>
      <c r="CZO125" s="91"/>
      <c r="CZP125" s="119"/>
      <c r="CZQ125" s="91"/>
      <c r="CZR125" s="119"/>
      <c r="CZS125" s="91"/>
      <c r="CZT125" s="119"/>
      <c r="CZU125" s="91"/>
      <c r="CZV125" s="119"/>
      <c r="CZW125" s="91"/>
      <c r="CZX125" s="119"/>
      <c r="CZY125" s="91"/>
      <c r="CZZ125" s="119"/>
      <c r="DAA125" s="91"/>
      <c r="DAB125" s="119"/>
      <c r="DAC125" s="91"/>
      <c r="DAD125" s="119"/>
      <c r="DAE125" s="91"/>
      <c r="DAF125" s="119"/>
      <c r="DAG125" s="91"/>
      <c r="DAH125" s="119"/>
      <c r="DAI125" s="91"/>
      <c r="DAJ125" s="119"/>
      <c r="DAK125" s="91"/>
      <c r="DAL125" s="119"/>
      <c r="DAM125" s="91"/>
      <c r="DAN125" s="119"/>
      <c r="DAO125" s="91"/>
      <c r="DAP125" s="119"/>
      <c r="DAQ125" s="91"/>
      <c r="DAR125" s="119"/>
      <c r="DAS125" s="91"/>
      <c r="DAT125" s="119"/>
      <c r="DAU125" s="91"/>
      <c r="DAV125" s="119"/>
      <c r="DAW125" s="91"/>
      <c r="DAX125" s="119"/>
      <c r="DAY125" s="91"/>
      <c r="DAZ125" s="119"/>
      <c r="DBA125" s="91"/>
      <c r="DBB125" s="119"/>
      <c r="DBC125" s="91"/>
      <c r="DBD125" s="119"/>
      <c r="DBE125" s="91"/>
      <c r="DBF125" s="119"/>
      <c r="DBG125" s="91"/>
      <c r="DBH125" s="119"/>
      <c r="DBI125" s="91"/>
      <c r="DBJ125" s="119"/>
      <c r="DBK125" s="91"/>
      <c r="DBL125" s="119"/>
      <c r="DBM125" s="91"/>
      <c r="DBN125" s="119"/>
      <c r="DBO125" s="91"/>
      <c r="DBP125" s="119"/>
      <c r="DBQ125" s="91"/>
      <c r="DBR125" s="119"/>
      <c r="DBS125" s="91"/>
      <c r="DBT125" s="119"/>
      <c r="DBU125" s="91"/>
      <c r="DBV125" s="119"/>
      <c r="DBW125" s="91"/>
      <c r="DBX125" s="119"/>
      <c r="DBY125" s="91"/>
      <c r="DBZ125" s="119"/>
      <c r="DCA125" s="91"/>
      <c r="DCB125" s="119"/>
      <c r="DCC125" s="91"/>
      <c r="DCD125" s="119"/>
      <c r="DCE125" s="91"/>
      <c r="DCF125" s="119"/>
      <c r="DCG125" s="91"/>
      <c r="DCH125" s="119"/>
      <c r="DCI125" s="91"/>
      <c r="DCJ125" s="119"/>
      <c r="DCK125" s="91"/>
      <c r="DCL125" s="119"/>
      <c r="DCM125" s="91"/>
      <c r="DCN125" s="119"/>
      <c r="DCO125" s="91"/>
      <c r="DCP125" s="119"/>
      <c r="DCQ125" s="91"/>
      <c r="DCR125" s="119"/>
      <c r="DCS125" s="91"/>
      <c r="DCT125" s="119"/>
      <c r="DCU125" s="91"/>
      <c r="DCV125" s="119"/>
      <c r="DCW125" s="91"/>
      <c r="DCX125" s="119"/>
      <c r="DCY125" s="91"/>
      <c r="DCZ125" s="119"/>
      <c r="DDA125" s="91"/>
      <c r="DDB125" s="119"/>
      <c r="DDC125" s="91"/>
      <c r="DDD125" s="119"/>
      <c r="DDE125" s="91"/>
      <c r="DDF125" s="119"/>
      <c r="DDG125" s="91"/>
      <c r="DDH125" s="119"/>
      <c r="DDI125" s="91"/>
      <c r="DDJ125" s="119"/>
      <c r="DDK125" s="91"/>
      <c r="DDL125" s="119"/>
      <c r="DDM125" s="91"/>
      <c r="DDN125" s="119"/>
      <c r="DDO125" s="91"/>
      <c r="DDP125" s="119"/>
      <c r="DDQ125" s="91"/>
      <c r="DDR125" s="119"/>
      <c r="DDS125" s="91"/>
      <c r="DDT125" s="119"/>
      <c r="DDU125" s="91"/>
      <c r="DDV125" s="119"/>
      <c r="DDW125" s="91"/>
      <c r="DDX125" s="119"/>
      <c r="DDY125" s="91"/>
      <c r="DDZ125" s="119"/>
      <c r="DEA125" s="91"/>
      <c r="DEB125" s="119"/>
      <c r="DEC125" s="91"/>
      <c r="DED125" s="119"/>
      <c r="DEE125" s="91"/>
      <c r="DEF125" s="119"/>
      <c r="DEG125" s="91"/>
      <c r="DEH125" s="119"/>
      <c r="DEI125" s="91"/>
      <c r="DEJ125" s="119"/>
      <c r="DEK125" s="91"/>
      <c r="DEL125" s="119"/>
      <c r="DEM125" s="91"/>
      <c r="DEN125" s="119"/>
      <c r="DEO125" s="91"/>
      <c r="DEP125" s="119"/>
      <c r="DEQ125" s="91"/>
      <c r="DER125" s="119"/>
      <c r="DES125" s="91"/>
      <c r="DET125" s="119"/>
      <c r="DEU125" s="91"/>
      <c r="DEV125" s="119"/>
      <c r="DEW125" s="91"/>
      <c r="DEX125" s="119"/>
      <c r="DEY125" s="91"/>
      <c r="DEZ125" s="119"/>
      <c r="DFA125" s="91"/>
      <c r="DFB125" s="119"/>
      <c r="DFC125" s="91"/>
      <c r="DFD125" s="119"/>
      <c r="DFE125" s="91"/>
      <c r="DFF125" s="119"/>
      <c r="DFG125" s="91"/>
      <c r="DFH125" s="119"/>
      <c r="DFI125" s="91"/>
      <c r="DFJ125" s="119"/>
      <c r="DFK125" s="91"/>
      <c r="DFL125" s="119"/>
      <c r="DFM125" s="91"/>
      <c r="DFN125" s="119"/>
      <c r="DFO125" s="91"/>
      <c r="DFP125" s="119"/>
      <c r="DFQ125" s="91"/>
      <c r="DFR125" s="119"/>
      <c r="DFS125" s="91"/>
      <c r="DFT125" s="119"/>
      <c r="DFU125" s="91"/>
      <c r="DFV125" s="119"/>
      <c r="DFW125" s="91"/>
      <c r="DFX125" s="119"/>
      <c r="DFY125" s="91"/>
      <c r="DFZ125" s="119"/>
      <c r="DGA125" s="91"/>
      <c r="DGB125" s="119"/>
      <c r="DGC125" s="91"/>
      <c r="DGD125" s="119"/>
      <c r="DGE125" s="91"/>
      <c r="DGF125" s="119"/>
      <c r="DGG125" s="91"/>
      <c r="DGH125" s="119"/>
      <c r="DGI125" s="91"/>
      <c r="DGJ125" s="119"/>
      <c r="DGK125" s="91"/>
      <c r="DGL125" s="119"/>
      <c r="DGM125" s="91"/>
      <c r="DGN125" s="119"/>
      <c r="DGO125" s="91"/>
      <c r="DGP125" s="119"/>
      <c r="DGQ125" s="91"/>
      <c r="DGR125" s="119"/>
      <c r="DGS125" s="91"/>
      <c r="DGT125" s="119"/>
      <c r="DGU125" s="91"/>
      <c r="DGV125" s="119"/>
      <c r="DGW125" s="91"/>
      <c r="DGX125" s="119"/>
      <c r="DGY125" s="91"/>
      <c r="DGZ125" s="119"/>
      <c r="DHA125" s="91"/>
      <c r="DHB125" s="119"/>
      <c r="DHC125" s="91"/>
      <c r="DHD125" s="119"/>
      <c r="DHE125" s="91"/>
      <c r="DHF125" s="119"/>
      <c r="DHG125" s="91"/>
      <c r="DHH125" s="119"/>
      <c r="DHI125" s="91"/>
      <c r="DHJ125" s="119"/>
      <c r="DHK125" s="91"/>
      <c r="DHL125" s="119"/>
      <c r="DHM125" s="91"/>
      <c r="DHN125" s="119"/>
      <c r="DHO125" s="91"/>
      <c r="DHP125" s="119"/>
      <c r="DHQ125" s="91"/>
      <c r="DHR125" s="119"/>
      <c r="DHS125" s="91"/>
      <c r="DHT125" s="119"/>
      <c r="DHU125" s="91"/>
      <c r="DHV125" s="119"/>
      <c r="DHW125" s="91"/>
      <c r="DHX125" s="119"/>
      <c r="DHY125" s="91"/>
      <c r="DHZ125" s="119"/>
      <c r="DIA125" s="91"/>
      <c r="DIB125" s="119"/>
      <c r="DIC125" s="91"/>
      <c r="DID125" s="119"/>
      <c r="DIE125" s="91"/>
      <c r="DIF125" s="119"/>
      <c r="DIG125" s="91"/>
      <c r="DIH125" s="119"/>
      <c r="DII125" s="91"/>
      <c r="DIJ125" s="119"/>
      <c r="DIK125" s="91"/>
      <c r="DIL125" s="119"/>
      <c r="DIM125" s="91"/>
      <c r="DIN125" s="119"/>
      <c r="DIO125" s="91"/>
      <c r="DIP125" s="119"/>
      <c r="DIQ125" s="91"/>
      <c r="DIR125" s="119"/>
      <c r="DIS125" s="91"/>
      <c r="DIT125" s="119"/>
      <c r="DIU125" s="91"/>
      <c r="DIV125" s="119"/>
      <c r="DIW125" s="91"/>
      <c r="DIX125" s="119"/>
      <c r="DIY125" s="91"/>
      <c r="DIZ125" s="119"/>
      <c r="DJA125" s="91"/>
      <c r="DJB125" s="119"/>
      <c r="DJC125" s="91"/>
      <c r="DJD125" s="119"/>
      <c r="DJE125" s="91"/>
      <c r="DJF125" s="119"/>
      <c r="DJG125" s="91"/>
      <c r="DJH125" s="119"/>
      <c r="DJI125" s="91"/>
      <c r="DJJ125" s="119"/>
      <c r="DJK125" s="91"/>
      <c r="DJL125" s="119"/>
      <c r="DJM125" s="91"/>
      <c r="DJN125" s="119"/>
      <c r="DJO125" s="91"/>
      <c r="DJP125" s="119"/>
      <c r="DJQ125" s="91"/>
      <c r="DJR125" s="119"/>
      <c r="DJS125" s="91"/>
      <c r="DJT125" s="119"/>
      <c r="DJU125" s="91"/>
      <c r="DJV125" s="119"/>
      <c r="DJW125" s="91"/>
      <c r="DJX125" s="119"/>
      <c r="DJY125" s="91"/>
      <c r="DJZ125" s="119"/>
      <c r="DKA125" s="91"/>
      <c r="DKB125" s="119"/>
      <c r="DKC125" s="91"/>
      <c r="DKD125" s="119"/>
      <c r="DKE125" s="91"/>
      <c r="DKF125" s="119"/>
      <c r="DKG125" s="91"/>
      <c r="DKH125" s="119"/>
      <c r="DKI125" s="91"/>
      <c r="DKJ125" s="119"/>
      <c r="DKK125" s="91"/>
      <c r="DKL125" s="119"/>
      <c r="DKM125" s="91"/>
      <c r="DKN125" s="119"/>
      <c r="DKO125" s="91"/>
      <c r="DKP125" s="119"/>
      <c r="DKQ125" s="91"/>
      <c r="DKR125" s="119"/>
      <c r="DKS125" s="91"/>
      <c r="DKT125" s="119"/>
      <c r="DKU125" s="91"/>
      <c r="DKV125" s="119"/>
      <c r="DKW125" s="91"/>
      <c r="DKX125" s="119"/>
      <c r="DKY125" s="91"/>
      <c r="DKZ125" s="119"/>
      <c r="DLA125" s="91"/>
      <c r="DLB125" s="119"/>
      <c r="DLC125" s="91"/>
      <c r="DLD125" s="119"/>
      <c r="DLE125" s="91"/>
      <c r="DLF125" s="119"/>
      <c r="DLG125" s="91"/>
      <c r="DLH125" s="119"/>
      <c r="DLI125" s="91"/>
      <c r="DLJ125" s="119"/>
      <c r="DLK125" s="91"/>
      <c r="DLL125" s="119"/>
      <c r="DLM125" s="91"/>
      <c r="DLN125" s="119"/>
      <c r="DLO125" s="91"/>
      <c r="DLP125" s="119"/>
      <c r="DLQ125" s="91"/>
      <c r="DLR125" s="119"/>
      <c r="DLS125" s="91"/>
      <c r="DLT125" s="119"/>
      <c r="DLU125" s="91"/>
      <c r="DLV125" s="119"/>
      <c r="DLW125" s="91"/>
      <c r="DLX125" s="119"/>
      <c r="DLY125" s="91"/>
      <c r="DLZ125" s="119"/>
      <c r="DMA125" s="91"/>
      <c r="DMB125" s="119"/>
      <c r="DMC125" s="91"/>
      <c r="DMD125" s="119"/>
      <c r="DME125" s="91"/>
      <c r="DMF125" s="119"/>
      <c r="DMG125" s="91"/>
      <c r="DMH125" s="119"/>
      <c r="DMI125" s="91"/>
      <c r="DMJ125" s="119"/>
      <c r="DMK125" s="91"/>
      <c r="DML125" s="119"/>
      <c r="DMM125" s="91"/>
      <c r="DMN125" s="119"/>
      <c r="DMO125" s="91"/>
      <c r="DMP125" s="119"/>
      <c r="DMQ125" s="91"/>
      <c r="DMR125" s="119"/>
      <c r="DMS125" s="91"/>
      <c r="DMT125" s="119"/>
      <c r="DMU125" s="91"/>
      <c r="DMV125" s="119"/>
      <c r="DMW125" s="91"/>
      <c r="DMX125" s="119"/>
      <c r="DMY125" s="91"/>
      <c r="DMZ125" s="119"/>
      <c r="DNA125" s="91"/>
      <c r="DNB125" s="119"/>
      <c r="DNC125" s="91"/>
      <c r="DND125" s="119"/>
      <c r="DNE125" s="91"/>
      <c r="DNF125" s="119"/>
      <c r="DNG125" s="91"/>
      <c r="DNH125" s="119"/>
      <c r="DNI125" s="91"/>
      <c r="DNJ125" s="119"/>
      <c r="DNK125" s="91"/>
      <c r="DNL125" s="119"/>
      <c r="DNM125" s="91"/>
      <c r="DNN125" s="119"/>
      <c r="DNO125" s="91"/>
      <c r="DNP125" s="119"/>
      <c r="DNQ125" s="91"/>
      <c r="DNR125" s="119"/>
      <c r="DNS125" s="91"/>
      <c r="DNT125" s="119"/>
      <c r="DNU125" s="91"/>
      <c r="DNV125" s="119"/>
      <c r="DNW125" s="91"/>
      <c r="DNX125" s="119"/>
      <c r="DNY125" s="91"/>
      <c r="DNZ125" s="119"/>
      <c r="DOA125" s="91"/>
      <c r="DOB125" s="119"/>
      <c r="DOC125" s="91"/>
      <c r="DOD125" s="119"/>
      <c r="DOE125" s="91"/>
      <c r="DOF125" s="119"/>
      <c r="DOG125" s="91"/>
      <c r="DOH125" s="119"/>
      <c r="DOI125" s="91"/>
      <c r="DOJ125" s="119"/>
      <c r="DOK125" s="91"/>
      <c r="DOL125" s="119"/>
      <c r="DOM125" s="91"/>
      <c r="DON125" s="119"/>
      <c r="DOO125" s="91"/>
      <c r="DOP125" s="119"/>
      <c r="DOQ125" s="91"/>
      <c r="DOR125" s="119"/>
      <c r="DOS125" s="91"/>
      <c r="DOT125" s="119"/>
      <c r="DOU125" s="91"/>
      <c r="DOV125" s="119"/>
      <c r="DOW125" s="91"/>
      <c r="DOX125" s="119"/>
      <c r="DOY125" s="91"/>
      <c r="DOZ125" s="119"/>
      <c r="DPA125" s="91"/>
      <c r="DPB125" s="119"/>
      <c r="DPC125" s="91"/>
      <c r="DPD125" s="119"/>
      <c r="DPE125" s="91"/>
      <c r="DPF125" s="119"/>
      <c r="DPG125" s="91"/>
      <c r="DPH125" s="119"/>
      <c r="DPI125" s="91"/>
      <c r="DPJ125" s="119"/>
      <c r="DPK125" s="91"/>
      <c r="DPL125" s="119"/>
      <c r="DPM125" s="91"/>
      <c r="DPN125" s="119"/>
      <c r="DPO125" s="91"/>
      <c r="DPP125" s="119"/>
      <c r="DPQ125" s="91"/>
      <c r="DPR125" s="119"/>
      <c r="DPS125" s="91"/>
      <c r="DPT125" s="119"/>
      <c r="DPU125" s="91"/>
      <c r="DPV125" s="119"/>
      <c r="DPW125" s="91"/>
      <c r="DPX125" s="119"/>
      <c r="DPY125" s="91"/>
      <c r="DPZ125" s="119"/>
      <c r="DQA125" s="91"/>
      <c r="DQB125" s="119"/>
      <c r="DQC125" s="91"/>
      <c r="DQD125" s="119"/>
      <c r="DQE125" s="91"/>
      <c r="DQF125" s="119"/>
      <c r="DQG125" s="91"/>
      <c r="DQH125" s="119"/>
      <c r="DQI125" s="91"/>
      <c r="DQJ125" s="119"/>
      <c r="DQK125" s="91"/>
      <c r="DQL125" s="119"/>
      <c r="DQM125" s="91"/>
      <c r="DQN125" s="119"/>
      <c r="DQO125" s="91"/>
      <c r="DQP125" s="119"/>
      <c r="DQQ125" s="91"/>
      <c r="DQR125" s="119"/>
      <c r="DQS125" s="91"/>
      <c r="DQT125" s="119"/>
      <c r="DQU125" s="91"/>
      <c r="DQV125" s="119"/>
      <c r="DQW125" s="91"/>
      <c r="DQX125" s="119"/>
      <c r="DQY125" s="91"/>
      <c r="DQZ125" s="119"/>
      <c r="DRA125" s="91"/>
      <c r="DRB125" s="119"/>
      <c r="DRC125" s="91"/>
      <c r="DRD125" s="119"/>
      <c r="DRE125" s="91"/>
      <c r="DRF125" s="119"/>
      <c r="DRG125" s="91"/>
      <c r="DRH125" s="119"/>
      <c r="DRI125" s="91"/>
      <c r="DRJ125" s="119"/>
      <c r="DRK125" s="91"/>
      <c r="DRL125" s="119"/>
      <c r="DRM125" s="91"/>
      <c r="DRN125" s="119"/>
      <c r="DRO125" s="91"/>
      <c r="DRP125" s="119"/>
      <c r="DRQ125" s="91"/>
      <c r="DRR125" s="119"/>
      <c r="DRS125" s="91"/>
      <c r="DRT125" s="119"/>
      <c r="DRU125" s="91"/>
      <c r="DRV125" s="119"/>
      <c r="DRW125" s="91"/>
      <c r="DRX125" s="119"/>
      <c r="DRY125" s="91"/>
      <c r="DRZ125" s="119"/>
      <c r="DSA125" s="91"/>
      <c r="DSB125" s="119"/>
      <c r="DSC125" s="91"/>
      <c r="DSD125" s="119"/>
      <c r="DSE125" s="91"/>
      <c r="DSF125" s="119"/>
      <c r="DSG125" s="91"/>
      <c r="DSH125" s="119"/>
      <c r="DSI125" s="91"/>
      <c r="DSJ125" s="119"/>
      <c r="DSK125" s="91"/>
      <c r="DSL125" s="119"/>
      <c r="DSM125" s="91"/>
      <c r="DSN125" s="119"/>
      <c r="DSO125" s="91"/>
      <c r="DSP125" s="119"/>
      <c r="DSQ125" s="91"/>
      <c r="DSR125" s="119"/>
      <c r="DSS125" s="91"/>
      <c r="DST125" s="119"/>
      <c r="DSU125" s="91"/>
      <c r="DSV125" s="119"/>
      <c r="DSW125" s="91"/>
      <c r="DSX125" s="119"/>
      <c r="DSY125" s="91"/>
      <c r="DSZ125" s="119"/>
      <c r="DTA125" s="91"/>
      <c r="DTB125" s="119"/>
      <c r="DTC125" s="91"/>
      <c r="DTD125" s="119"/>
      <c r="DTE125" s="91"/>
      <c r="DTF125" s="119"/>
      <c r="DTG125" s="91"/>
      <c r="DTH125" s="119"/>
      <c r="DTI125" s="91"/>
      <c r="DTJ125" s="119"/>
      <c r="DTK125" s="91"/>
      <c r="DTL125" s="119"/>
      <c r="DTM125" s="91"/>
      <c r="DTN125" s="119"/>
      <c r="DTO125" s="91"/>
      <c r="DTP125" s="119"/>
      <c r="DTQ125" s="91"/>
      <c r="DTR125" s="119"/>
      <c r="DTS125" s="91"/>
      <c r="DTT125" s="119"/>
      <c r="DTU125" s="91"/>
      <c r="DTV125" s="119"/>
      <c r="DTW125" s="91"/>
      <c r="DTX125" s="119"/>
      <c r="DTY125" s="91"/>
      <c r="DTZ125" s="119"/>
      <c r="DUA125" s="91"/>
      <c r="DUB125" s="119"/>
      <c r="DUC125" s="91"/>
      <c r="DUD125" s="119"/>
      <c r="DUE125" s="91"/>
      <c r="DUF125" s="119"/>
      <c r="DUG125" s="91"/>
      <c r="DUH125" s="119"/>
      <c r="DUI125" s="91"/>
      <c r="DUJ125" s="119"/>
      <c r="DUK125" s="91"/>
      <c r="DUL125" s="119"/>
      <c r="DUM125" s="91"/>
      <c r="DUN125" s="119"/>
      <c r="DUO125" s="91"/>
      <c r="DUP125" s="119"/>
      <c r="DUQ125" s="91"/>
      <c r="DUR125" s="119"/>
      <c r="DUS125" s="91"/>
      <c r="DUT125" s="119"/>
      <c r="DUU125" s="91"/>
      <c r="DUV125" s="119"/>
      <c r="DUW125" s="91"/>
      <c r="DUX125" s="119"/>
      <c r="DUY125" s="91"/>
      <c r="DUZ125" s="119"/>
      <c r="DVA125" s="91"/>
      <c r="DVB125" s="119"/>
      <c r="DVC125" s="91"/>
      <c r="DVD125" s="119"/>
      <c r="DVE125" s="91"/>
      <c r="DVF125" s="119"/>
      <c r="DVG125" s="91"/>
      <c r="DVH125" s="119"/>
      <c r="DVI125" s="91"/>
      <c r="DVJ125" s="119"/>
      <c r="DVK125" s="91"/>
      <c r="DVL125" s="119"/>
      <c r="DVM125" s="91"/>
      <c r="DVN125" s="119"/>
      <c r="DVO125" s="91"/>
      <c r="DVP125" s="119"/>
      <c r="DVQ125" s="91"/>
      <c r="DVR125" s="119"/>
      <c r="DVS125" s="91"/>
      <c r="DVT125" s="119"/>
      <c r="DVU125" s="91"/>
      <c r="DVV125" s="119"/>
      <c r="DVW125" s="91"/>
      <c r="DVX125" s="119"/>
      <c r="DVY125" s="91"/>
      <c r="DVZ125" s="119"/>
      <c r="DWA125" s="91"/>
      <c r="DWB125" s="119"/>
      <c r="DWC125" s="91"/>
      <c r="DWD125" s="119"/>
      <c r="DWE125" s="91"/>
      <c r="DWF125" s="119"/>
      <c r="DWG125" s="91"/>
      <c r="DWH125" s="119"/>
      <c r="DWI125" s="91"/>
      <c r="DWJ125" s="119"/>
      <c r="DWK125" s="91"/>
      <c r="DWL125" s="119"/>
      <c r="DWM125" s="91"/>
      <c r="DWN125" s="119"/>
      <c r="DWO125" s="91"/>
      <c r="DWP125" s="119"/>
      <c r="DWQ125" s="91"/>
      <c r="DWR125" s="119"/>
      <c r="DWS125" s="91"/>
      <c r="DWT125" s="119"/>
      <c r="DWU125" s="91"/>
      <c r="DWV125" s="119"/>
      <c r="DWW125" s="91"/>
      <c r="DWX125" s="119"/>
      <c r="DWY125" s="91"/>
      <c r="DWZ125" s="119"/>
      <c r="DXA125" s="91"/>
      <c r="DXB125" s="119"/>
      <c r="DXC125" s="91"/>
      <c r="DXD125" s="119"/>
      <c r="DXE125" s="91"/>
      <c r="DXF125" s="119"/>
      <c r="DXG125" s="91"/>
      <c r="DXH125" s="119"/>
      <c r="DXI125" s="91"/>
      <c r="DXJ125" s="119"/>
      <c r="DXK125" s="91"/>
      <c r="DXL125" s="119"/>
      <c r="DXM125" s="91"/>
      <c r="DXN125" s="119"/>
      <c r="DXO125" s="91"/>
      <c r="DXP125" s="119"/>
      <c r="DXQ125" s="91"/>
      <c r="DXR125" s="119"/>
      <c r="DXS125" s="91"/>
      <c r="DXT125" s="119"/>
      <c r="DXU125" s="91"/>
      <c r="DXV125" s="119"/>
      <c r="DXW125" s="91"/>
      <c r="DXX125" s="119"/>
      <c r="DXY125" s="91"/>
      <c r="DXZ125" s="119"/>
      <c r="DYA125" s="91"/>
      <c r="DYB125" s="119"/>
      <c r="DYC125" s="91"/>
      <c r="DYD125" s="119"/>
      <c r="DYE125" s="91"/>
      <c r="DYF125" s="119"/>
      <c r="DYG125" s="91"/>
      <c r="DYH125" s="119"/>
      <c r="DYI125" s="91"/>
      <c r="DYJ125" s="119"/>
      <c r="DYK125" s="91"/>
      <c r="DYL125" s="119"/>
      <c r="DYM125" s="91"/>
      <c r="DYN125" s="119"/>
      <c r="DYO125" s="91"/>
      <c r="DYP125" s="119"/>
      <c r="DYQ125" s="91"/>
      <c r="DYR125" s="119"/>
      <c r="DYS125" s="91"/>
      <c r="DYT125" s="119"/>
      <c r="DYU125" s="91"/>
      <c r="DYV125" s="119"/>
      <c r="DYW125" s="91"/>
      <c r="DYX125" s="119"/>
      <c r="DYY125" s="91"/>
      <c r="DYZ125" s="119"/>
      <c r="DZA125" s="91"/>
      <c r="DZB125" s="119"/>
      <c r="DZC125" s="91"/>
      <c r="DZD125" s="119"/>
      <c r="DZE125" s="91"/>
      <c r="DZF125" s="119"/>
      <c r="DZG125" s="91"/>
      <c r="DZH125" s="119"/>
      <c r="DZI125" s="91"/>
      <c r="DZJ125" s="119"/>
      <c r="DZK125" s="91"/>
      <c r="DZL125" s="119"/>
      <c r="DZM125" s="91"/>
      <c r="DZN125" s="119"/>
      <c r="DZO125" s="91"/>
      <c r="DZP125" s="119"/>
      <c r="DZQ125" s="91"/>
      <c r="DZR125" s="119"/>
      <c r="DZS125" s="91"/>
      <c r="DZT125" s="119"/>
      <c r="DZU125" s="91"/>
      <c r="DZV125" s="119"/>
      <c r="DZW125" s="91"/>
      <c r="DZX125" s="119"/>
      <c r="DZY125" s="91"/>
      <c r="DZZ125" s="119"/>
      <c r="EAA125" s="91"/>
      <c r="EAB125" s="119"/>
      <c r="EAC125" s="91"/>
      <c r="EAD125" s="119"/>
      <c r="EAE125" s="91"/>
      <c r="EAF125" s="119"/>
      <c r="EAG125" s="91"/>
      <c r="EAH125" s="119"/>
      <c r="EAI125" s="91"/>
      <c r="EAJ125" s="119"/>
      <c r="EAK125" s="91"/>
      <c r="EAL125" s="119"/>
      <c r="EAM125" s="91"/>
      <c r="EAN125" s="119"/>
      <c r="EAO125" s="91"/>
      <c r="EAP125" s="119"/>
      <c r="EAQ125" s="91"/>
      <c r="EAR125" s="119"/>
      <c r="EAS125" s="91"/>
      <c r="EAT125" s="119"/>
      <c r="EAU125" s="91"/>
      <c r="EAV125" s="119"/>
      <c r="EAW125" s="91"/>
      <c r="EAX125" s="119"/>
      <c r="EAY125" s="91"/>
      <c r="EAZ125" s="119"/>
      <c r="EBA125" s="91"/>
      <c r="EBB125" s="119"/>
      <c r="EBC125" s="91"/>
      <c r="EBD125" s="119"/>
      <c r="EBE125" s="91"/>
      <c r="EBF125" s="119"/>
      <c r="EBG125" s="91"/>
      <c r="EBH125" s="119"/>
      <c r="EBI125" s="91"/>
      <c r="EBJ125" s="119"/>
      <c r="EBK125" s="91"/>
      <c r="EBL125" s="119"/>
      <c r="EBM125" s="91"/>
      <c r="EBN125" s="119"/>
      <c r="EBO125" s="91"/>
      <c r="EBP125" s="119"/>
      <c r="EBQ125" s="91"/>
      <c r="EBR125" s="119"/>
      <c r="EBS125" s="91"/>
      <c r="EBT125" s="119"/>
      <c r="EBU125" s="91"/>
      <c r="EBV125" s="119"/>
      <c r="EBW125" s="91"/>
      <c r="EBX125" s="119"/>
      <c r="EBY125" s="91"/>
      <c r="EBZ125" s="119"/>
      <c r="ECA125" s="91"/>
      <c r="ECB125" s="119"/>
      <c r="ECC125" s="91"/>
      <c r="ECD125" s="119"/>
      <c r="ECE125" s="91"/>
      <c r="ECF125" s="119"/>
      <c r="ECG125" s="91"/>
      <c r="ECH125" s="119"/>
      <c r="ECI125" s="91"/>
      <c r="ECJ125" s="119"/>
      <c r="ECK125" s="91"/>
      <c r="ECL125" s="119"/>
      <c r="ECM125" s="91"/>
      <c r="ECN125" s="119"/>
      <c r="ECO125" s="91"/>
      <c r="ECP125" s="119"/>
      <c r="ECQ125" s="91"/>
      <c r="ECR125" s="119"/>
      <c r="ECS125" s="91"/>
      <c r="ECT125" s="119"/>
      <c r="ECU125" s="91"/>
      <c r="ECV125" s="119"/>
      <c r="ECW125" s="91"/>
      <c r="ECX125" s="119"/>
      <c r="ECY125" s="91"/>
      <c r="ECZ125" s="119"/>
      <c r="EDA125" s="91"/>
      <c r="EDB125" s="119"/>
      <c r="EDC125" s="91"/>
      <c r="EDD125" s="119"/>
      <c r="EDE125" s="91"/>
      <c r="EDF125" s="119"/>
      <c r="EDG125" s="91"/>
      <c r="EDH125" s="119"/>
      <c r="EDI125" s="91"/>
      <c r="EDJ125" s="119"/>
      <c r="EDK125" s="91"/>
      <c r="EDL125" s="119"/>
      <c r="EDM125" s="91"/>
      <c r="EDN125" s="119"/>
      <c r="EDO125" s="91"/>
      <c r="EDP125" s="119"/>
      <c r="EDQ125" s="91"/>
      <c r="EDR125" s="119"/>
      <c r="EDS125" s="91"/>
      <c r="EDT125" s="119"/>
      <c r="EDU125" s="91"/>
      <c r="EDV125" s="119"/>
      <c r="EDW125" s="91"/>
      <c r="EDX125" s="119"/>
      <c r="EDY125" s="91"/>
      <c r="EDZ125" s="119"/>
      <c r="EEA125" s="91"/>
      <c r="EEB125" s="119"/>
      <c r="EEC125" s="91"/>
      <c r="EED125" s="119"/>
      <c r="EEE125" s="91"/>
      <c r="EEF125" s="119"/>
      <c r="EEG125" s="91"/>
      <c r="EEH125" s="119"/>
      <c r="EEI125" s="91"/>
      <c r="EEJ125" s="119"/>
      <c r="EEK125" s="91"/>
      <c r="EEL125" s="119"/>
      <c r="EEM125" s="91"/>
      <c r="EEN125" s="119"/>
      <c r="EEO125" s="91"/>
      <c r="EEP125" s="119"/>
      <c r="EEQ125" s="91"/>
      <c r="EER125" s="119"/>
      <c r="EES125" s="91"/>
      <c r="EET125" s="119"/>
      <c r="EEU125" s="91"/>
      <c r="EEV125" s="119"/>
      <c r="EEW125" s="91"/>
      <c r="EEX125" s="119"/>
      <c r="EEY125" s="91"/>
      <c r="EEZ125" s="119"/>
      <c r="EFA125" s="91"/>
      <c r="EFB125" s="119"/>
      <c r="EFC125" s="91"/>
      <c r="EFD125" s="119"/>
      <c r="EFE125" s="91"/>
      <c r="EFF125" s="119"/>
      <c r="EFG125" s="91"/>
      <c r="EFH125" s="119"/>
      <c r="EFI125" s="91"/>
      <c r="EFJ125" s="119"/>
      <c r="EFK125" s="91"/>
      <c r="EFL125" s="119"/>
      <c r="EFM125" s="91"/>
      <c r="EFN125" s="119"/>
      <c r="EFO125" s="91"/>
      <c r="EFP125" s="119"/>
      <c r="EFQ125" s="91"/>
      <c r="EFR125" s="119"/>
      <c r="EFS125" s="91"/>
      <c r="EFT125" s="119"/>
      <c r="EFU125" s="91"/>
      <c r="EFV125" s="119"/>
      <c r="EFW125" s="91"/>
      <c r="EFX125" s="119"/>
      <c r="EFY125" s="91"/>
      <c r="EFZ125" s="119"/>
      <c r="EGA125" s="91"/>
      <c r="EGB125" s="119"/>
      <c r="EGC125" s="91"/>
      <c r="EGD125" s="119"/>
      <c r="EGE125" s="91"/>
      <c r="EGF125" s="119"/>
      <c r="EGG125" s="91"/>
      <c r="EGH125" s="119"/>
      <c r="EGI125" s="91"/>
      <c r="EGJ125" s="119"/>
      <c r="EGK125" s="91"/>
      <c r="EGL125" s="119"/>
      <c r="EGM125" s="91"/>
      <c r="EGN125" s="119"/>
      <c r="EGO125" s="91"/>
      <c r="EGP125" s="119"/>
      <c r="EGQ125" s="91"/>
      <c r="EGR125" s="119"/>
      <c r="EGS125" s="91"/>
      <c r="EGT125" s="119"/>
      <c r="EGU125" s="91"/>
      <c r="EGV125" s="119"/>
      <c r="EGW125" s="91"/>
      <c r="EGX125" s="119"/>
      <c r="EGY125" s="91"/>
      <c r="EGZ125" s="119"/>
      <c r="EHA125" s="91"/>
      <c r="EHB125" s="119"/>
      <c r="EHC125" s="91"/>
      <c r="EHD125" s="119"/>
      <c r="EHE125" s="91"/>
      <c r="EHF125" s="119"/>
      <c r="EHG125" s="91"/>
      <c r="EHH125" s="119"/>
      <c r="EHI125" s="91"/>
      <c r="EHJ125" s="119"/>
      <c r="EHK125" s="91"/>
      <c r="EHL125" s="119"/>
      <c r="EHM125" s="91"/>
      <c r="EHN125" s="119"/>
      <c r="EHO125" s="91"/>
      <c r="EHP125" s="119"/>
      <c r="EHQ125" s="91"/>
      <c r="EHR125" s="119"/>
      <c r="EHS125" s="91"/>
      <c r="EHT125" s="119"/>
      <c r="EHU125" s="91"/>
      <c r="EHV125" s="119"/>
      <c r="EHW125" s="91"/>
      <c r="EHX125" s="119"/>
      <c r="EHY125" s="91"/>
      <c r="EHZ125" s="119"/>
      <c r="EIA125" s="91"/>
      <c r="EIB125" s="119"/>
      <c r="EIC125" s="91"/>
      <c r="EID125" s="119"/>
      <c r="EIE125" s="91"/>
      <c r="EIF125" s="119"/>
      <c r="EIG125" s="91"/>
      <c r="EIH125" s="119"/>
      <c r="EII125" s="91"/>
      <c r="EIJ125" s="119"/>
      <c r="EIK125" s="91"/>
      <c r="EIL125" s="119"/>
      <c r="EIM125" s="91"/>
      <c r="EIN125" s="119"/>
      <c r="EIO125" s="91"/>
      <c r="EIP125" s="119"/>
      <c r="EIQ125" s="91"/>
      <c r="EIR125" s="119"/>
      <c r="EIS125" s="91"/>
      <c r="EIT125" s="119"/>
      <c r="EIU125" s="91"/>
      <c r="EIV125" s="119"/>
      <c r="EIW125" s="91"/>
      <c r="EIX125" s="119"/>
      <c r="EIY125" s="91"/>
      <c r="EIZ125" s="119"/>
      <c r="EJA125" s="91"/>
      <c r="EJB125" s="119"/>
      <c r="EJC125" s="91"/>
      <c r="EJD125" s="119"/>
      <c r="EJE125" s="91"/>
      <c r="EJF125" s="119"/>
      <c r="EJG125" s="91"/>
      <c r="EJH125" s="119"/>
      <c r="EJI125" s="91"/>
      <c r="EJJ125" s="119"/>
      <c r="EJK125" s="91"/>
      <c r="EJL125" s="119"/>
      <c r="EJM125" s="91"/>
      <c r="EJN125" s="119"/>
      <c r="EJO125" s="91"/>
      <c r="EJP125" s="119"/>
      <c r="EJQ125" s="91"/>
      <c r="EJR125" s="119"/>
      <c r="EJS125" s="91"/>
      <c r="EJT125" s="119"/>
      <c r="EJU125" s="91"/>
      <c r="EJV125" s="119"/>
      <c r="EJW125" s="91"/>
      <c r="EJX125" s="119"/>
      <c r="EJY125" s="91"/>
      <c r="EJZ125" s="119"/>
      <c r="EKA125" s="91"/>
      <c r="EKB125" s="119"/>
      <c r="EKC125" s="91"/>
      <c r="EKD125" s="119"/>
      <c r="EKE125" s="91"/>
      <c r="EKF125" s="119"/>
      <c r="EKG125" s="91"/>
      <c r="EKH125" s="119"/>
      <c r="EKI125" s="91"/>
      <c r="EKJ125" s="119"/>
      <c r="EKK125" s="91"/>
      <c r="EKL125" s="119"/>
      <c r="EKM125" s="91"/>
      <c r="EKN125" s="119"/>
      <c r="EKO125" s="91"/>
      <c r="EKP125" s="119"/>
      <c r="EKQ125" s="91"/>
      <c r="EKR125" s="119"/>
      <c r="EKS125" s="91"/>
      <c r="EKT125" s="119"/>
      <c r="EKU125" s="91"/>
      <c r="EKV125" s="119"/>
      <c r="EKW125" s="91"/>
      <c r="EKX125" s="119"/>
      <c r="EKY125" s="91"/>
      <c r="EKZ125" s="119"/>
      <c r="ELA125" s="91"/>
      <c r="ELB125" s="119"/>
      <c r="ELC125" s="91"/>
      <c r="ELD125" s="119"/>
      <c r="ELE125" s="91"/>
      <c r="ELF125" s="119"/>
      <c r="ELG125" s="91"/>
      <c r="ELH125" s="119"/>
      <c r="ELI125" s="91"/>
      <c r="ELJ125" s="119"/>
      <c r="ELK125" s="91"/>
      <c r="ELL125" s="119"/>
      <c r="ELM125" s="91"/>
      <c r="ELN125" s="119"/>
      <c r="ELO125" s="91"/>
      <c r="ELP125" s="119"/>
      <c r="ELQ125" s="91"/>
      <c r="ELR125" s="119"/>
      <c r="ELS125" s="91"/>
      <c r="ELT125" s="119"/>
      <c r="ELU125" s="91"/>
      <c r="ELV125" s="119"/>
      <c r="ELW125" s="91"/>
      <c r="ELX125" s="119"/>
      <c r="ELY125" s="91"/>
      <c r="ELZ125" s="119"/>
      <c r="EMA125" s="91"/>
      <c r="EMB125" s="119"/>
      <c r="EMC125" s="91"/>
      <c r="EMD125" s="119"/>
      <c r="EME125" s="91"/>
      <c r="EMF125" s="119"/>
      <c r="EMG125" s="91"/>
      <c r="EMH125" s="119"/>
      <c r="EMI125" s="91"/>
      <c r="EMJ125" s="119"/>
      <c r="EMK125" s="91"/>
      <c r="EML125" s="119"/>
      <c r="EMM125" s="91"/>
      <c r="EMN125" s="119"/>
      <c r="EMO125" s="91"/>
      <c r="EMP125" s="119"/>
      <c r="EMQ125" s="91"/>
      <c r="EMR125" s="119"/>
      <c r="EMS125" s="91"/>
      <c r="EMT125" s="119"/>
      <c r="EMU125" s="91"/>
      <c r="EMV125" s="119"/>
      <c r="EMW125" s="91"/>
      <c r="EMX125" s="119"/>
      <c r="EMY125" s="91"/>
      <c r="EMZ125" s="119"/>
      <c r="ENA125" s="91"/>
      <c r="ENB125" s="119"/>
      <c r="ENC125" s="91"/>
      <c r="END125" s="119"/>
      <c r="ENE125" s="91"/>
      <c r="ENF125" s="119"/>
      <c r="ENG125" s="91"/>
      <c r="ENH125" s="119"/>
      <c r="ENI125" s="91"/>
      <c r="ENJ125" s="119"/>
      <c r="ENK125" s="91"/>
      <c r="ENL125" s="119"/>
      <c r="ENM125" s="91"/>
      <c r="ENN125" s="119"/>
      <c r="ENO125" s="91"/>
      <c r="ENP125" s="119"/>
      <c r="ENQ125" s="91"/>
      <c r="ENR125" s="119"/>
      <c r="ENS125" s="91"/>
      <c r="ENT125" s="119"/>
      <c r="ENU125" s="91"/>
      <c r="ENV125" s="119"/>
      <c r="ENW125" s="91"/>
      <c r="ENX125" s="119"/>
      <c r="ENY125" s="91"/>
      <c r="ENZ125" s="119"/>
      <c r="EOA125" s="91"/>
      <c r="EOB125" s="119"/>
      <c r="EOC125" s="91"/>
      <c r="EOD125" s="119"/>
      <c r="EOE125" s="91"/>
      <c r="EOF125" s="119"/>
      <c r="EOG125" s="91"/>
      <c r="EOH125" s="119"/>
      <c r="EOI125" s="91"/>
      <c r="EOJ125" s="119"/>
      <c r="EOK125" s="91"/>
      <c r="EOL125" s="119"/>
      <c r="EOM125" s="91"/>
      <c r="EON125" s="119"/>
      <c r="EOO125" s="91"/>
      <c r="EOP125" s="119"/>
      <c r="EOQ125" s="91"/>
      <c r="EOR125" s="119"/>
      <c r="EOS125" s="91"/>
      <c r="EOT125" s="119"/>
      <c r="EOU125" s="91"/>
      <c r="EOV125" s="119"/>
      <c r="EOW125" s="91"/>
      <c r="EOX125" s="119"/>
      <c r="EOY125" s="91"/>
      <c r="EOZ125" s="119"/>
      <c r="EPA125" s="91"/>
      <c r="EPB125" s="119"/>
      <c r="EPC125" s="91"/>
      <c r="EPD125" s="119"/>
      <c r="EPE125" s="91"/>
      <c r="EPF125" s="119"/>
      <c r="EPG125" s="91"/>
      <c r="EPH125" s="119"/>
      <c r="EPI125" s="91"/>
      <c r="EPJ125" s="119"/>
      <c r="EPK125" s="91"/>
      <c r="EPL125" s="119"/>
      <c r="EPM125" s="91"/>
      <c r="EPN125" s="119"/>
      <c r="EPO125" s="91"/>
      <c r="EPP125" s="119"/>
      <c r="EPQ125" s="91"/>
      <c r="EPR125" s="119"/>
      <c r="EPS125" s="91"/>
      <c r="EPT125" s="119"/>
      <c r="EPU125" s="91"/>
      <c r="EPV125" s="119"/>
      <c r="EPW125" s="91"/>
      <c r="EPX125" s="119"/>
      <c r="EPY125" s="91"/>
      <c r="EPZ125" s="119"/>
      <c r="EQA125" s="91"/>
      <c r="EQB125" s="119"/>
      <c r="EQC125" s="91"/>
      <c r="EQD125" s="119"/>
      <c r="EQE125" s="91"/>
      <c r="EQF125" s="119"/>
      <c r="EQG125" s="91"/>
      <c r="EQH125" s="119"/>
      <c r="EQI125" s="91"/>
      <c r="EQJ125" s="119"/>
      <c r="EQK125" s="91"/>
      <c r="EQL125" s="119"/>
      <c r="EQM125" s="91"/>
      <c r="EQN125" s="119"/>
      <c r="EQO125" s="91"/>
      <c r="EQP125" s="119"/>
      <c r="EQQ125" s="91"/>
      <c r="EQR125" s="119"/>
      <c r="EQS125" s="91"/>
      <c r="EQT125" s="119"/>
      <c r="EQU125" s="91"/>
      <c r="EQV125" s="119"/>
      <c r="EQW125" s="91"/>
      <c r="EQX125" s="119"/>
      <c r="EQY125" s="91"/>
      <c r="EQZ125" s="119"/>
      <c r="ERA125" s="91"/>
      <c r="ERB125" s="119"/>
      <c r="ERC125" s="91"/>
      <c r="ERD125" s="119"/>
      <c r="ERE125" s="91"/>
      <c r="ERF125" s="119"/>
      <c r="ERG125" s="91"/>
      <c r="ERH125" s="119"/>
      <c r="ERI125" s="91"/>
      <c r="ERJ125" s="119"/>
      <c r="ERK125" s="91"/>
      <c r="ERL125" s="119"/>
      <c r="ERM125" s="91"/>
      <c r="ERN125" s="119"/>
      <c r="ERO125" s="91"/>
      <c r="ERP125" s="119"/>
      <c r="ERQ125" s="91"/>
      <c r="ERR125" s="119"/>
      <c r="ERS125" s="91"/>
      <c r="ERT125" s="119"/>
      <c r="ERU125" s="91"/>
      <c r="ERV125" s="119"/>
      <c r="ERW125" s="91"/>
      <c r="ERX125" s="119"/>
      <c r="ERY125" s="91"/>
      <c r="ERZ125" s="119"/>
      <c r="ESA125" s="91"/>
      <c r="ESB125" s="119"/>
      <c r="ESC125" s="91"/>
      <c r="ESD125" s="119"/>
      <c r="ESE125" s="91"/>
      <c r="ESF125" s="119"/>
      <c r="ESG125" s="91"/>
      <c r="ESH125" s="119"/>
      <c r="ESI125" s="91"/>
      <c r="ESJ125" s="119"/>
      <c r="ESK125" s="91"/>
      <c r="ESL125" s="119"/>
      <c r="ESM125" s="91"/>
      <c r="ESN125" s="119"/>
      <c r="ESO125" s="91"/>
      <c r="ESP125" s="119"/>
      <c r="ESQ125" s="91"/>
      <c r="ESR125" s="119"/>
      <c r="ESS125" s="91"/>
      <c r="EST125" s="119"/>
      <c r="ESU125" s="91"/>
      <c r="ESV125" s="119"/>
      <c r="ESW125" s="91"/>
      <c r="ESX125" s="119"/>
      <c r="ESY125" s="91"/>
      <c r="ESZ125" s="119"/>
      <c r="ETA125" s="91"/>
      <c r="ETB125" s="119"/>
      <c r="ETC125" s="91"/>
      <c r="ETD125" s="119"/>
      <c r="ETE125" s="91"/>
      <c r="ETF125" s="119"/>
      <c r="ETG125" s="91"/>
      <c r="ETH125" s="119"/>
      <c r="ETI125" s="91"/>
      <c r="ETJ125" s="119"/>
      <c r="ETK125" s="91"/>
      <c r="ETL125" s="119"/>
      <c r="ETM125" s="91"/>
      <c r="ETN125" s="119"/>
      <c r="ETO125" s="91"/>
      <c r="ETP125" s="119"/>
      <c r="ETQ125" s="91"/>
      <c r="ETR125" s="119"/>
      <c r="ETS125" s="91"/>
      <c r="ETT125" s="119"/>
      <c r="ETU125" s="91"/>
      <c r="ETV125" s="119"/>
      <c r="ETW125" s="91"/>
      <c r="ETX125" s="119"/>
      <c r="ETY125" s="91"/>
      <c r="ETZ125" s="119"/>
      <c r="EUA125" s="91"/>
      <c r="EUB125" s="119"/>
      <c r="EUC125" s="91"/>
      <c r="EUD125" s="119"/>
      <c r="EUE125" s="91"/>
      <c r="EUF125" s="119"/>
      <c r="EUG125" s="91"/>
      <c r="EUH125" s="119"/>
      <c r="EUI125" s="91"/>
      <c r="EUJ125" s="119"/>
      <c r="EUK125" s="91"/>
      <c r="EUL125" s="119"/>
      <c r="EUM125" s="91"/>
      <c r="EUN125" s="119"/>
      <c r="EUO125" s="91"/>
      <c r="EUP125" s="119"/>
      <c r="EUQ125" s="91"/>
      <c r="EUR125" s="119"/>
      <c r="EUS125" s="91"/>
      <c r="EUT125" s="119"/>
      <c r="EUU125" s="91"/>
      <c r="EUV125" s="119"/>
      <c r="EUW125" s="91"/>
      <c r="EUX125" s="119"/>
      <c r="EUY125" s="91"/>
      <c r="EUZ125" s="119"/>
      <c r="EVA125" s="91"/>
      <c r="EVB125" s="119"/>
      <c r="EVC125" s="91"/>
      <c r="EVD125" s="119"/>
      <c r="EVE125" s="91"/>
      <c r="EVF125" s="119"/>
      <c r="EVG125" s="91"/>
      <c r="EVH125" s="119"/>
      <c r="EVI125" s="91"/>
      <c r="EVJ125" s="119"/>
      <c r="EVK125" s="91"/>
      <c r="EVL125" s="119"/>
      <c r="EVM125" s="91"/>
      <c r="EVN125" s="119"/>
      <c r="EVO125" s="91"/>
      <c r="EVP125" s="119"/>
      <c r="EVQ125" s="91"/>
      <c r="EVR125" s="119"/>
      <c r="EVS125" s="91"/>
      <c r="EVT125" s="119"/>
      <c r="EVU125" s="91"/>
      <c r="EVV125" s="119"/>
      <c r="EVW125" s="91"/>
      <c r="EVX125" s="119"/>
      <c r="EVY125" s="91"/>
      <c r="EVZ125" s="119"/>
      <c r="EWA125" s="91"/>
      <c r="EWB125" s="119"/>
      <c r="EWC125" s="91"/>
      <c r="EWD125" s="119"/>
      <c r="EWE125" s="91"/>
      <c r="EWF125" s="119"/>
      <c r="EWG125" s="91"/>
      <c r="EWH125" s="119"/>
      <c r="EWI125" s="91"/>
      <c r="EWJ125" s="119"/>
      <c r="EWK125" s="91"/>
      <c r="EWL125" s="119"/>
      <c r="EWM125" s="91"/>
      <c r="EWN125" s="119"/>
      <c r="EWO125" s="91"/>
      <c r="EWP125" s="119"/>
      <c r="EWQ125" s="91"/>
      <c r="EWR125" s="119"/>
      <c r="EWS125" s="91"/>
      <c r="EWT125" s="119"/>
      <c r="EWU125" s="91"/>
      <c r="EWV125" s="119"/>
      <c r="EWW125" s="91"/>
      <c r="EWX125" s="119"/>
      <c r="EWY125" s="91"/>
      <c r="EWZ125" s="119"/>
      <c r="EXA125" s="91"/>
      <c r="EXB125" s="119"/>
      <c r="EXC125" s="91"/>
      <c r="EXD125" s="119"/>
      <c r="EXE125" s="91"/>
      <c r="EXF125" s="119"/>
      <c r="EXG125" s="91"/>
      <c r="EXH125" s="119"/>
      <c r="EXI125" s="91"/>
      <c r="EXJ125" s="119"/>
      <c r="EXK125" s="91"/>
      <c r="EXL125" s="119"/>
      <c r="EXM125" s="91"/>
      <c r="EXN125" s="119"/>
      <c r="EXO125" s="91"/>
      <c r="EXP125" s="119"/>
      <c r="EXQ125" s="91"/>
      <c r="EXR125" s="119"/>
      <c r="EXS125" s="91"/>
      <c r="EXT125" s="119"/>
      <c r="EXU125" s="91"/>
      <c r="EXV125" s="119"/>
      <c r="EXW125" s="91"/>
      <c r="EXX125" s="119"/>
      <c r="EXY125" s="91"/>
      <c r="EXZ125" s="119"/>
      <c r="EYA125" s="91"/>
      <c r="EYB125" s="119"/>
      <c r="EYC125" s="91"/>
      <c r="EYD125" s="119"/>
      <c r="EYE125" s="91"/>
      <c r="EYF125" s="119"/>
      <c r="EYG125" s="91"/>
      <c r="EYH125" s="119"/>
      <c r="EYI125" s="91"/>
      <c r="EYJ125" s="119"/>
      <c r="EYK125" s="91"/>
      <c r="EYL125" s="119"/>
      <c r="EYM125" s="91"/>
      <c r="EYN125" s="119"/>
      <c r="EYO125" s="91"/>
      <c r="EYP125" s="119"/>
      <c r="EYQ125" s="91"/>
      <c r="EYR125" s="119"/>
      <c r="EYS125" s="91"/>
      <c r="EYT125" s="119"/>
      <c r="EYU125" s="91"/>
      <c r="EYV125" s="119"/>
      <c r="EYW125" s="91"/>
      <c r="EYX125" s="119"/>
      <c r="EYY125" s="91"/>
      <c r="EYZ125" s="119"/>
      <c r="EZA125" s="91"/>
      <c r="EZB125" s="119"/>
      <c r="EZC125" s="91"/>
      <c r="EZD125" s="119"/>
      <c r="EZE125" s="91"/>
      <c r="EZF125" s="119"/>
      <c r="EZG125" s="91"/>
      <c r="EZH125" s="119"/>
      <c r="EZI125" s="91"/>
      <c r="EZJ125" s="119"/>
      <c r="EZK125" s="91"/>
      <c r="EZL125" s="119"/>
      <c r="EZM125" s="91"/>
      <c r="EZN125" s="119"/>
      <c r="EZO125" s="91"/>
      <c r="EZP125" s="119"/>
      <c r="EZQ125" s="91"/>
      <c r="EZR125" s="119"/>
      <c r="EZS125" s="91"/>
      <c r="EZT125" s="119"/>
      <c r="EZU125" s="91"/>
      <c r="EZV125" s="119"/>
      <c r="EZW125" s="91"/>
      <c r="EZX125" s="119"/>
      <c r="EZY125" s="91"/>
      <c r="EZZ125" s="119"/>
      <c r="FAA125" s="91"/>
      <c r="FAB125" s="119"/>
      <c r="FAC125" s="91"/>
      <c r="FAD125" s="119"/>
      <c r="FAE125" s="91"/>
      <c r="FAF125" s="119"/>
      <c r="FAG125" s="91"/>
      <c r="FAH125" s="119"/>
      <c r="FAI125" s="91"/>
      <c r="FAJ125" s="119"/>
      <c r="FAK125" s="91"/>
      <c r="FAL125" s="119"/>
      <c r="FAM125" s="91"/>
      <c r="FAN125" s="119"/>
      <c r="FAO125" s="91"/>
      <c r="FAP125" s="119"/>
      <c r="FAQ125" s="91"/>
      <c r="FAR125" s="119"/>
      <c r="FAS125" s="91"/>
      <c r="FAT125" s="119"/>
      <c r="FAU125" s="91"/>
      <c r="FAV125" s="119"/>
      <c r="FAW125" s="91"/>
      <c r="FAX125" s="119"/>
      <c r="FAY125" s="91"/>
      <c r="FAZ125" s="119"/>
      <c r="FBA125" s="91"/>
      <c r="FBB125" s="119"/>
      <c r="FBC125" s="91"/>
      <c r="FBD125" s="119"/>
      <c r="FBE125" s="91"/>
      <c r="FBF125" s="119"/>
      <c r="FBG125" s="91"/>
      <c r="FBH125" s="119"/>
      <c r="FBI125" s="91"/>
      <c r="FBJ125" s="119"/>
      <c r="FBK125" s="91"/>
      <c r="FBL125" s="119"/>
      <c r="FBM125" s="91"/>
      <c r="FBN125" s="119"/>
      <c r="FBO125" s="91"/>
      <c r="FBP125" s="119"/>
      <c r="FBQ125" s="91"/>
      <c r="FBR125" s="119"/>
      <c r="FBS125" s="91"/>
      <c r="FBT125" s="119"/>
      <c r="FBU125" s="91"/>
      <c r="FBV125" s="119"/>
      <c r="FBW125" s="91"/>
      <c r="FBX125" s="119"/>
      <c r="FBY125" s="91"/>
      <c r="FBZ125" s="119"/>
      <c r="FCA125" s="91"/>
      <c r="FCB125" s="119"/>
      <c r="FCC125" s="91"/>
      <c r="FCD125" s="119"/>
      <c r="FCE125" s="91"/>
      <c r="FCF125" s="119"/>
      <c r="FCG125" s="91"/>
      <c r="FCH125" s="119"/>
      <c r="FCI125" s="91"/>
      <c r="FCJ125" s="119"/>
      <c r="FCK125" s="91"/>
      <c r="FCL125" s="119"/>
      <c r="FCM125" s="91"/>
      <c r="FCN125" s="119"/>
      <c r="FCO125" s="91"/>
      <c r="FCP125" s="119"/>
      <c r="FCQ125" s="91"/>
      <c r="FCR125" s="119"/>
      <c r="FCS125" s="91"/>
      <c r="FCT125" s="119"/>
      <c r="FCU125" s="91"/>
      <c r="FCV125" s="119"/>
      <c r="FCW125" s="91"/>
      <c r="FCX125" s="119"/>
      <c r="FCY125" s="91"/>
      <c r="FCZ125" s="119"/>
      <c r="FDA125" s="91"/>
      <c r="FDB125" s="119"/>
      <c r="FDC125" s="91"/>
      <c r="FDD125" s="119"/>
      <c r="FDE125" s="91"/>
      <c r="FDF125" s="119"/>
      <c r="FDG125" s="91"/>
      <c r="FDH125" s="119"/>
      <c r="FDI125" s="91"/>
      <c r="FDJ125" s="119"/>
      <c r="FDK125" s="91"/>
      <c r="FDL125" s="119"/>
      <c r="FDM125" s="91"/>
      <c r="FDN125" s="119"/>
      <c r="FDO125" s="91"/>
      <c r="FDP125" s="119"/>
      <c r="FDQ125" s="91"/>
      <c r="FDR125" s="119"/>
      <c r="FDS125" s="91"/>
      <c r="FDT125" s="119"/>
      <c r="FDU125" s="91"/>
      <c r="FDV125" s="119"/>
      <c r="FDW125" s="91"/>
      <c r="FDX125" s="119"/>
      <c r="FDY125" s="91"/>
      <c r="FDZ125" s="119"/>
      <c r="FEA125" s="91"/>
      <c r="FEB125" s="119"/>
      <c r="FEC125" s="91"/>
      <c r="FED125" s="119"/>
      <c r="FEE125" s="91"/>
      <c r="FEF125" s="119"/>
      <c r="FEG125" s="91"/>
      <c r="FEH125" s="119"/>
      <c r="FEI125" s="91"/>
      <c r="FEJ125" s="119"/>
      <c r="FEK125" s="91"/>
      <c r="FEL125" s="119"/>
      <c r="FEM125" s="91"/>
      <c r="FEN125" s="119"/>
      <c r="FEO125" s="91"/>
      <c r="FEP125" s="119"/>
      <c r="FEQ125" s="91"/>
      <c r="FER125" s="119"/>
      <c r="FES125" s="91"/>
      <c r="FET125" s="119"/>
      <c r="FEU125" s="91"/>
      <c r="FEV125" s="119"/>
      <c r="FEW125" s="91"/>
      <c r="FEX125" s="119"/>
      <c r="FEY125" s="91"/>
      <c r="FEZ125" s="119"/>
      <c r="FFA125" s="91"/>
      <c r="FFB125" s="119"/>
      <c r="FFC125" s="91"/>
      <c r="FFD125" s="119"/>
      <c r="FFE125" s="91"/>
      <c r="FFF125" s="119"/>
      <c r="FFG125" s="91"/>
      <c r="FFH125" s="119"/>
      <c r="FFI125" s="91"/>
      <c r="FFJ125" s="119"/>
      <c r="FFK125" s="91"/>
      <c r="FFL125" s="119"/>
      <c r="FFM125" s="91"/>
      <c r="FFN125" s="119"/>
      <c r="FFO125" s="91"/>
      <c r="FFP125" s="119"/>
      <c r="FFQ125" s="91"/>
      <c r="FFR125" s="119"/>
      <c r="FFS125" s="91"/>
      <c r="FFT125" s="119"/>
      <c r="FFU125" s="91"/>
      <c r="FFV125" s="119"/>
      <c r="FFW125" s="91"/>
      <c r="FFX125" s="119"/>
      <c r="FFY125" s="91"/>
      <c r="FFZ125" s="119"/>
      <c r="FGA125" s="91"/>
      <c r="FGB125" s="119"/>
      <c r="FGC125" s="91"/>
      <c r="FGD125" s="119"/>
      <c r="FGE125" s="91"/>
      <c r="FGF125" s="119"/>
      <c r="FGG125" s="91"/>
      <c r="FGH125" s="119"/>
      <c r="FGI125" s="91"/>
      <c r="FGJ125" s="119"/>
      <c r="FGK125" s="91"/>
      <c r="FGL125" s="119"/>
      <c r="FGM125" s="91"/>
      <c r="FGN125" s="119"/>
      <c r="FGO125" s="91"/>
      <c r="FGP125" s="119"/>
      <c r="FGQ125" s="91"/>
      <c r="FGR125" s="119"/>
      <c r="FGS125" s="91"/>
      <c r="FGT125" s="119"/>
      <c r="FGU125" s="91"/>
      <c r="FGV125" s="119"/>
      <c r="FGW125" s="91"/>
      <c r="FGX125" s="119"/>
      <c r="FGY125" s="91"/>
      <c r="FGZ125" s="119"/>
      <c r="FHA125" s="91"/>
      <c r="FHB125" s="119"/>
      <c r="FHC125" s="91"/>
      <c r="FHD125" s="119"/>
      <c r="FHE125" s="91"/>
      <c r="FHF125" s="119"/>
      <c r="FHG125" s="91"/>
      <c r="FHH125" s="119"/>
      <c r="FHI125" s="91"/>
      <c r="FHJ125" s="119"/>
      <c r="FHK125" s="91"/>
      <c r="FHL125" s="119"/>
      <c r="FHM125" s="91"/>
      <c r="FHN125" s="119"/>
      <c r="FHO125" s="91"/>
      <c r="FHP125" s="119"/>
      <c r="FHQ125" s="91"/>
      <c r="FHR125" s="119"/>
      <c r="FHS125" s="91"/>
      <c r="FHT125" s="119"/>
      <c r="FHU125" s="91"/>
      <c r="FHV125" s="119"/>
      <c r="FHW125" s="91"/>
      <c r="FHX125" s="119"/>
      <c r="FHY125" s="91"/>
      <c r="FHZ125" s="119"/>
      <c r="FIA125" s="91"/>
      <c r="FIB125" s="119"/>
      <c r="FIC125" s="91"/>
      <c r="FID125" s="119"/>
      <c r="FIE125" s="91"/>
      <c r="FIF125" s="119"/>
      <c r="FIG125" s="91"/>
      <c r="FIH125" s="119"/>
      <c r="FII125" s="91"/>
      <c r="FIJ125" s="119"/>
      <c r="FIK125" s="91"/>
      <c r="FIL125" s="119"/>
      <c r="FIM125" s="91"/>
      <c r="FIN125" s="119"/>
      <c r="FIO125" s="91"/>
      <c r="FIP125" s="119"/>
      <c r="FIQ125" s="91"/>
      <c r="FIR125" s="119"/>
      <c r="FIS125" s="91"/>
      <c r="FIT125" s="119"/>
      <c r="FIU125" s="91"/>
      <c r="FIV125" s="119"/>
      <c r="FIW125" s="91"/>
      <c r="FIX125" s="119"/>
      <c r="FIY125" s="91"/>
      <c r="FIZ125" s="119"/>
      <c r="FJA125" s="91"/>
      <c r="FJB125" s="119"/>
      <c r="FJC125" s="91"/>
      <c r="FJD125" s="119"/>
      <c r="FJE125" s="91"/>
      <c r="FJF125" s="119"/>
      <c r="FJG125" s="91"/>
      <c r="FJH125" s="119"/>
      <c r="FJI125" s="91"/>
      <c r="FJJ125" s="119"/>
      <c r="FJK125" s="91"/>
      <c r="FJL125" s="119"/>
      <c r="FJM125" s="91"/>
      <c r="FJN125" s="119"/>
      <c r="FJO125" s="91"/>
      <c r="FJP125" s="119"/>
      <c r="FJQ125" s="91"/>
      <c r="FJR125" s="119"/>
      <c r="FJS125" s="91"/>
      <c r="FJT125" s="119"/>
      <c r="FJU125" s="91"/>
      <c r="FJV125" s="119"/>
      <c r="FJW125" s="91"/>
      <c r="FJX125" s="119"/>
      <c r="FJY125" s="91"/>
      <c r="FJZ125" s="119"/>
      <c r="FKA125" s="91"/>
      <c r="FKB125" s="119"/>
      <c r="FKC125" s="91"/>
      <c r="FKD125" s="119"/>
      <c r="FKE125" s="91"/>
      <c r="FKF125" s="119"/>
      <c r="FKG125" s="91"/>
      <c r="FKH125" s="119"/>
      <c r="FKI125" s="91"/>
      <c r="FKJ125" s="119"/>
      <c r="FKK125" s="91"/>
      <c r="FKL125" s="119"/>
      <c r="FKM125" s="91"/>
      <c r="FKN125" s="119"/>
      <c r="FKO125" s="91"/>
      <c r="FKP125" s="119"/>
      <c r="FKQ125" s="91"/>
      <c r="FKR125" s="119"/>
      <c r="FKS125" s="91"/>
      <c r="FKT125" s="119"/>
      <c r="FKU125" s="91"/>
      <c r="FKV125" s="119"/>
      <c r="FKW125" s="91"/>
      <c r="FKX125" s="119"/>
      <c r="FKY125" s="91"/>
      <c r="FKZ125" s="119"/>
      <c r="FLA125" s="91"/>
      <c r="FLB125" s="119"/>
      <c r="FLC125" s="91"/>
      <c r="FLD125" s="119"/>
      <c r="FLE125" s="91"/>
      <c r="FLF125" s="119"/>
      <c r="FLG125" s="91"/>
      <c r="FLH125" s="119"/>
      <c r="FLI125" s="91"/>
      <c r="FLJ125" s="119"/>
      <c r="FLK125" s="91"/>
      <c r="FLL125" s="119"/>
      <c r="FLM125" s="91"/>
      <c r="FLN125" s="119"/>
      <c r="FLO125" s="91"/>
      <c r="FLP125" s="119"/>
      <c r="FLQ125" s="91"/>
      <c r="FLR125" s="119"/>
      <c r="FLS125" s="91"/>
      <c r="FLT125" s="119"/>
      <c r="FLU125" s="91"/>
      <c r="FLV125" s="119"/>
      <c r="FLW125" s="91"/>
      <c r="FLX125" s="119"/>
      <c r="FLY125" s="91"/>
      <c r="FLZ125" s="119"/>
      <c r="FMA125" s="91"/>
      <c r="FMB125" s="119"/>
      <c r="FMC125" s="91"/>
      <c r="FMD125" s="119"/>
      <c r="FME125" s="91"/>
      <c r="FMF125" s="119"/>
      <c r="FMG125" s="91"/>
      <c r="FMH125" s="119"/>
      <c r="FMI125" s="91"/>
      <c r="FMJ125" s="119"/>
      <c r="FMK125" s="91"/>
      <c r="FML125" s="119"/>
      <c r="FMM125" s="91"/>
      <c r="FMN125" s="119"/>
      <c r="FMO125" s="91"/>
      <c r="FMP125" s="119"/>
      <c r="FMQ125" s="91"/>
      <c r="FMR125" s="119"/>
      <c r="FMS125" s="91"/>
      <c r="FMT125" s="119"/>
      <c r="FMU125" s="91"/>
      <c r="FMV125" s="119"/>
      <c r="FMW125" s="91"/>
      <c r="FMX125" s="119"/>
      <c r="FMY125" s="91"/>
      <c r="FMZ125" s="119"/>
      <c r="FNA125" s="91"/>
      <c r="FNB125" s="119"/>
      <c r="FNC125" s="91"/>
      <c r="FND125" s="119"/>
      <c r="FNE125" s="91"/>
      <c r="FNF125" s="119"/>
      <c r="FNG125" s="91"/>
      <c r="FNH125" s="119"/>
      <c r="FNI125" s="91"/>
      <c r="FNJ125" s="119"/>
      <c r="FNK125" s="91"/>
      <c r="FNL125" s="119"/>
      <c r="FNM125" s="91"/>
      <c r="FNN125" s="119"/>
      <c r="FNO125" s="91"/>
      <c r="FNP125" s="119"/>
      <c r="FNQ125" s="91"/>
      <c r="FNR125" s="119"/>
      <c r="FNS125" s="91"/>
      <c r="FNT125" s="119"/>
      <c r="FNU125" s="91"/>
      <c r="FNV125" s="119"/>
      <c r="FNW125" s="91"/>
      <c r="FNX125" s="119"/>
      <c r="FNY125" s="91"/>
      <c r="FNZ125" s="119"/>
      <c r="FOA125" s="91"/>
      <c r="FOB125" s="119"/>
      <c r="FOC125" s="91"/>
      <c r="FOD125" s="119"/>
      <c r="FOE125" s="91"/>
      <c r="FOF125" s="119"/>
      <c r="FOG125" s="91"/>
      <c r="FOH125" s="119"/>
      <c r="FOI125" s="91"/>
      <c r="FOJ125" s="119"/>
      <c r="FOK125" s="91"/>
      <c r="FOL125" s="119"/>
      <c r="FOM125" s="91"/>
      <c r="FON125" s="119"/>
      <c r="FOO125" s="91"/>
      <c r="FOP125" s="119"/>
      <c r="FOQ125" s="91"/>
      <c r="FOR125" s="119"/>
      <c r="FOS125" s="91"/>
      <c r="FOT125" s="119"/>
      <c r="FOU125" s="91"/>
      <c r="FOV125" s="119"/>
      <c r="FOW125" s="91"/>
      <c r="FOX125" s="119"/>
      <c r="FOY125" s="91"/>
      <c r="FOZ125" s="119"/>
      <c r="FPA125" s="91"/>
      <c r="FPB125" s="119"/>
      <c r="FPC125" s="91"/>
      <c r="FPD125" s="119"/>
      <c r="FPE125" s="91"/>
      <c r="FPF125" s="119"/>
      <c r="FPG125" s="91"/>
      <c r="FPH125" s="119"/>
      <c r="FPI125" s="91"/>
      <c r="FPJ125" s="119"/>
      <c r="FPK125" s="91"/>
      <c r="FPL125" s="119"/>
      <c r="FPM125" s="91"/>
      <c r="FPN125" s="119"/>
      <c r="FPO125" s="91"/>
      <c r="FPP125" s="119"/>
      <c r="FPQ125" s="91"/>
      <c r="FPR125" s="119"/>
      <c r="FPS125" s="91"/>
      <c r="FPT125" s="119"/>
      <c r="FPU125" s="91"/>
      <c r="FPV125" s="119"/>
      <c r="FPW125" s="91"/>
      <c r="FPX125" s="119"/>
      <c r="FPY125" s="91"/>
      <c r="FPZ125" s="119"/>
      <c r="FQA125" s="91"/>
      <c r="FQB125" s="119"/>
      <c r="FQC125" s="91"/>
      <c r="FQD125" s="119"/>
      <c r="FQE125" s="91"/>
      <c r="FQF125" s="119"/>
      <c r="FQG125" s="91"/>
      <c r="FQH125" s="119"/>
      <c r="FQI125" s="91"/>
      <c r="FQJ125" s="119"/>
      <c r="FQK125" s="91"/>
      <c r="FQL125" s="119"/>
      <c r="FQM125" s="91"/>
      <c r="FQN125" s="119"/>
      <c r="FQO125" s="91"/>
      <c r="FQP125" s="119"/>
      <c r="FQQ125" s="91"/>
      <c r="FQR125" s="119"/>
      <c r="FQS125" s="91"/>
      <c r="FQT125" s="119"/>
      <c r="FQU125" s="91"/>
      <c r="FQV125" s="119"/>
      <c r="FQW125" s="91"/>
      <c r="FQX125" s="119"/>
      <c r="FQY125" s="91"/>
      <c r="FQZ125" s="119"/>
      <c r="FRA125" s="91"/>
      <c r="FRB125" s="119"/>
      <c r="FRC125" s="91"/>
      <c r="FRD125" s="119"/>
      <c r="FRE125" s="91"/>
      <c r="FRF125" s="119"/>
      <c r="FRG125" s="91"/>
      <c r="FRH125" s="119"/>
      <c r="FRI125" s="91"/>
      <c r="FRJ125" s="119"/>
      <c r="FRK125" s="91"/>
      <c r="FRL125" s="119"/>
      <c r="FRM125" s="91"/>
      <c r="FRN125" s="119"/>
      <c r="FRO125" s="91"/>
      <c r="FRP125" s="119"/>
      <c r="FRQ125" s="91"/>
      <c r="FRR125" s="119"/>
      <c r="FRS125" s="91"/>
      <c r="FRT125" s="119"/>
      <c r="FRU125" s="91"/>
      <c r="FRV125" s="119"/>
      <c r="FRW125" s="91"/>
      <c r="FRX125" s="119"/>
      <c r="FRY125" s="91"/>
      <c r="FRZ125" s="119"/>
      <c r="FSA125" s="91"/>
      <c r="FSB125" s="119"/>
      <c r="FSC125" s="91"/>
      <c r="FSD125" s="119"/>
      <c r="FSE125" s="91"/>
      <c r="FSF125" s="119"/>
      <c r="FSG125" s="91"/>
      <c r="FSH125" s="119"/>
      <c r="FSI125" s="91"/>
      <c r="FSJ125" s="119"/>
      <c r="FSK125" s="91"/>
      <c r="FSL125" s="119"/>
      <c r="FSM125" s="91"/>
      <c r="FSN125" s="119"/>
      <c r="FSO125" s="91"/>
      <c r="FSP125" s="119"/>
      <c r="FSQ125" s="91"/>
      <c r="FSR125" s="119"/>
      <c r="FSS125" s="91"/>
      <c r="FST125" s="119"/>
      <c r="FSU125" s="91"/>
      <c r="FSV125" s="119"/>
      <c r="FSW125" s="91"/>
      <c r="FSX125" s="119"/>
      <c r="FSY125" s="91"/>
      <c r="FSZ125" s="119"/>
      <c r="FTA125" s="91"/>
      <c r="FTB125" s="119"/>
      <c r="FTC125" s="91"/>
      <c r="FTD125" s="119"/>
      <c r="FTE125" s="91"/>
      <c r="FTF125" s="119"/>
      <c r="FTG125" s="91"/>
      <c r="FTH125" s="119"/>
      <c r="FTI125" s="91"/>
      <c r="FTJ125" s="119"/>
      <c r="FTK125" s="91"/>
      <c r="FTL125" s="119"/>
      <c r="FTM125" s="91"/>
      <c r="FTN125" s="119"/>
      <c r="FTO125" s="91"/>
      <c r="FTP125" s="119"/>
      <c r="FTQ125" s="91"/>
      <c r="FTR125" s="119"/>
      <c r="FTS125" s="91"/>
      <c r="FTT125" s="119"/>
      <c r="FTU125" s="91"/>
      <c r="FTV125" s="119"/>
      <c r="FTW125" s="91"/>
      <c r="FTX125" s="119"/>
      <c r="FTY125" s="91"/>
      <c r="FTZ125" s="119"/>
      <c r="FUA125" s="91"/>
      <c r="FUB125" s="119"/>
      <c r="FUC125" s="91"/>
      <c r="FUD125" s="119"/>
      <c r="FUE125" s="91"/>
      <c r="FUF125" s="119"/>
      <c r="FUG125" s="91"/>
      <c r="FUH125" s="119"/>
      <c r="FUI125" s="91"/>
      <c r="FUJ125" s="119"/>
      <c r="FUK125" s="91"/>
      <c r="FUL125" s="119"/>
      <c r="FUM125" s="91"/>
      <c r="FUN125" s="119"/>
      <c r="FUO125" s="91"/>
      <c r="FUP125" s="119"/>
      <c r="FUQ125" s="91"/>
      <c r="FUR125" s="119"/>
      <c r="FUS125" s="91"/>
      <c r="FUT125" s="119"/>
      <c r="FUU125" s="91"/>
      <c r="FUV125" s="119"/>
      <c r="FUW125" s="91"/>
      <c r="FUX125" s="119"/>
      <c r="FUY125" s="91"/>
      <c r="FUZ125" s="119"/>
      <c r="FVA125" s="91"/>
      <c r="FVB125" s="119"/>
      <c r="FVC125" s="91"/>
      <c r="FVD125" s="119"/>
      <c r="FVE125" s="91"/>
      <c r="FVF125" s="119"/>
      <c r="FVG125" s="91"/>
      <c r="FVH125" s="119"/>
      <c r="FVI125" s="91"/>
      <c r="FVJ125" s="119"/>
      <c r="FVK125" s="91"/>
      <c r="FVL125" s="119"/>
      <c r="FVM125" s="91"/>
      <c r="FVN125" s="119"/>
      <c r="FVO125" s="91"/>
      <c r="FVP125" s="119"/>
      <c r="FVQ125" s="91"/>
      <c r="FVR125" s="119"/>
      <c r="FVS125" s="91"/>
      <c r="FVT125" s="119"/>
      <c r="FVU125" s="91"/>
      <c r="FVV125" s="119"/>
      <c r="FVW125" s="91"/>
      <c r="FVX125" s="119"/>
      <c r="FVY125" s="91"/>
      <c r="FVZ125" s="119"/>
      <c r="FWA125" s="91"/>
      <c r="FWB125" s="119"/>
      <c r="FWC125" s="91"/>
      <c r="FWD125" s="119"/>
      <c r="FWE125" s="91"/>
      <c r="FWF125" s="119"/>
      <c r="FWG125" s="91"/>
      <c r="FWH125" s="119"/>
      <c r="FWI125" s="91"/>
      <c r="FWJ125" s="119"/>
      <c r="FWK125" s="91"/>
      <c r="FWL125" s="119"/>
      <c r="FWM125" s="91"/>
      <c r="FWN125" s="119"/>
      <c r="FWO125" s="91"/>
      <c r="FWP125" s="119"/>
      <c r="FWQ125" s="91"/>
      <c r="FWR125" s="119"/>
      <c r="FWS125" s="91"/>
      <c r="FWT125" s="119"/>
      <c r="FWU125" s="91"/>
      <c r="FWV125" s="119"/>
      <c r="FWW125" s="91"/>
      <c r="FWX125" s="119"/>
      <c r="FWY125" s="91"/>
      <c r="FWZ125" s="119"/>
      <c r="FXA125" s="91"/>
      <c r="FXB125" s="119"/>
      <c r="FXC125" s="91"/>
      <c r="FXD125" s="119"/>
      <c r="FXE125" s="91"/>
      <c r="FXF125" s="119"/>
      <c r="FXG125" s="91"/>
      <c r="FXH125" s="119"/>
      <c r="FXI125" s="91"/>
      <c r="FXJ125" s="119"/>
      <c r="FXK125" s="91"/>
      <c r="FXL125" s="119"/>
      <c r="FXM125" s="91"/>
      <c r="FXN125" s="119"/>
      <c r="FXO125" s="91"/>
      <c r="FXP125" s="119"/>
      <c r="FXQ125" s="91"/>
      <c r="FXR125" s="119"/>
      <c r="FXS125" s="91"/>
      <c r="FXT125" s="119"/>
      <c r="FXU125" s="91"/>
      <c r="FXV125" s="119"/>
      <c r="FXW125" s="91"/>
      <c r="FXX125" s="119"/>
      <c r="FXY125" s="91"/>
      <c r="FXZ125" s="119"/>
      <c r="FYA125" s="91"/>
      <c r="FYB125" s="119"/>
      <c r="FYC125" s="91"/>
      <c r="FYD125" s="119"/>
      <c r="FYE125" s="91"/>
      <c r="FYF125" s="119"/>
      <c r="FYG125" s="91"/>
      <c r="FYH125" s="119"/>
      <c r="FYI125" s="91"/>
      <c r="FYJ125" s="119"/>
      <c r="FYK125" s="91"/>
      <c r="FYL125" s="119"/>
      <c r="FYM125" s="91"/>
      <c r="FYN125" s="119"/>
      <c r="FYO125" s="91"/>
      <c r="FYP125" s="119"/>
      <c r="FYQ125" s="91"/>
      <c r="FYR125" s="119"/>
      <c r="FYS125" s="91"/>
      <c r="FYT125" s="119"/>
      <c r="FYU125" s="91"/>
      <c r="FYV125" s="119"/>
      <c r="FYW125" s="91"/>
      <c r="FYX125" s="119"/>
      <c r="FYY125" s="91"/>
      <c r="FYZ125" s="119"/>
      <c r="FZA125" s="91"/>
      <c r="FZB125" s="119"/>
      <c r="FZC125" s="91"/>
      <c r="FZD125" s="119"/>
      <c r="FZE125" s="91"/>
      <c r="FZF125" s="119"/>
      <c r="FZG125" s="91"/>
      <c r="FZH125" s="119"/>
      <c r="FZI125" s="91"/>
      <c r="FZJ125" s="119"/>
      <c r="FZK125" s="91"/>
      <c r="FZL125" s="119"/>
      <c r="FZM125" s="91"/>
      <c r="FZN125" s="119"/>
      <c r="FZO125" s="91"/>
      <c r="FZP125" s="119"/>
      <c r="FZQ125" s="91"/>
      <c r="FZR125" s="119"/>
      <c r="FZS125" s="91"/>
      <c r="FZT125" s="119"/>
      <c r="FZU125" s="91"/>
      <c r="FZV125" s="119"/>
      <c r="FZW125" s="91"/>
      <c r="FZX125" s="119"/>
      <c r="FZY125" s="91"/>
      <c r="FZZ125" s="119"/>
      <c r="GAA125" s="91"/>
      <c r="GAB125" s="119"/>
      <c r="GAC125" s="91"/>
      <c r="GAD125" s="119"/>
      <c r="GAE125" s="91"/>
      <c r="GAF125" s="119"/>
      <c r="GAG125" s="91"/>
      <c r="GAH125" s="119"/>
      <c r="GAI125" s="91"/>
      <c r="GAJ125" s="119"/>
      <c r="GAK125" s="91"/>
      <c r="GAL125" s="119"/>
      <c r="GAM125" s="91"/>
      <c r="GAN125" s="119"/>
      <c r="GAO125" s="91"/>
      <c r="GAP125" s="119"/>
      <c r="GAQ125" s="91"/>
      <c r="GAR125" s="119"/>
      <c r="GAS125" s="91"/>
      <c r="GAT125" s="119"/>
      <c r="GAU125" s="91"/>
      <c r="GAV125" s="119"/>
      <c r="GAW125" s="91"/>
      <c r="GAX125" s="119"/>
      <c r="GAY125" s="91"/>
      <c r="GAZ125" s="119"/>
      <c r="GBA125" s="91"/>
      <c r="GBB125" s="119"/>
      <c r="GBC125" s="91"/>
      <c r="GBD125" s="119"/>
      <c r="GBE125" s="91"/>
      <c r="GBF125" s="119"/>
      <c r="GBG125" s="91"/>
      <c r="GBH125" s="119"/>
      <c r="GBI125" s="91"/>
      <c r="GBJ125" s="119"/>
      <c r="GBK125" s="91"/>
      <c r="GBL125" s="119"/>
      <c r="GBM125" s="91"/>
      <c r="GBN125" s="119"/>
      <c r="GBO125" s="91"/>
      <c r="GBP125" s="119"/>
      <c r="GBQ125" s="91"/>
      <c r="GBR125" s="119"/>
      <c r="GBS125" s="91"/>
      <c r="GBT125" s="119"/>
      <c r="GBU125" s="91"/>
      <c r="GBV125" s="119"/>
      <c r="GBW125" s="91"/>
      <c r="GBX125" s="119"/>
      <c r="GBY125" s="91"/>
      <c r="GBZ125" s="119"/>
      <c r="GCA125" s="91"/>
      <c r="GCB125" s="119"/>
      <c r="GCC125" s="91"/>
      <c r="GCD125" s="119"/>
      <c r="GCE125" s="91"/>
      <c r="GCF125" s="119"/>
      <c r="GCG125" s="91"/>
      <c r="GCH125" s="119"/>
      <c r="GCI125" s="91"/>
      <c r="GCJ125" s="119"/>
      <c r="GCK125" s="91"/>
      <c r="GCL125" s="119"/>
      <c r="GCM125" s="91"/>
      <c r="GCN125" s="119"/>
      <c r="GCO125" s="91"/>
      <c r="GCP125" s="119"/>
      <c r="GCQ125" s="91"/>
      <c r="GCR125" s="119"/>
      <c r="GCS125" s="91"/>
      <c r="GCT125" s="119"/>
      <c r="GCU125" s="91"/>
      <c r="GCV125" s="119"/>
      <c r="GCW125" s="91"/>
      <c r="GCX125" s="119"/>
      <c r="GCY125" s="91"/>
      <c r="GCZ125" s="119"/>
      <c r="GDA125" s="91"/>
      <c r="GDB125" s="119"/>
      <c r="GDC125" s="91"/>
      <c r="GDD125" s="119"/>
      <c r="GDE125" s="91"/>
      <c r="GDF125" s="119"/>
      <c r="GDG125" s="91"/>
      <c r="GDH125" s="119"/>
      <c r="GDI125" s="91"/>
      <c r="GDJ125" s="119"/>
      <c r="GDK125" s="91"/>
      <c r="GDL125" s="119"/>
      <c r="GDM125" s="91"/>
      <c r="GDN125" s="119"/>
      <c r="GDO125" s="91"/>
      <c r="GDP125" s="119"/>
      <c r="GDQ125" s="91"/>
      <c r="GDR125" s="119"/>
      <c r="GDS125" s="91"/>
      <c r="GDT125" s="119"/>
      <c r="GDU125" s="91"/>
      <c r="GDV125" s="119"/>
      <c r="GDW125" s="91"/>
      <c r="GDX125" s="119"/>
      <c r="GDY125" s="91"/>
      <c r="GDZ125" s="119"/>
      <c r="GEA125" s="91"/>
      <c r="GEB125" s="119"/>
      <c r="GEC125" s="91"/>
      <c r="GED125" s="119"/>
      <c r="GEE125" s="91"/>
      <c r="GEF125" s="119"/>
      <c r="GEG125" s="91"/>
      <c r="GEH125" s="119"/>
      <c r="GEI125" s="91"/>
      <c r="GEJ125" s="119"/>
      <c r="GEK125" s="91"/>
      <c r="GEL125" s="119"/>
      <c r="GEM125" s="91"/>
      <c r="GEN125" s="119"/>
      <c r="GEO125" s="91"/>
      <c r="GEP125" s="119"/>
      <c r="GEQ125" s="91"/>
      <c r="GER125" s="119"/>
      <c r="GES125" s="91"/>
      <c r="GET125" s="119"/>
      <c r="GEU125" s="91"/>
      <c r="GEV125" s="119"/>
      <c r="GEW125" s="91"/>
      <c r="GEX125" s="119"/>
      <c r="GEY125" s="91"/>
      <c r="GEZ125" s="119"/>
      <c r="GFA125" s="91"/>
      <c r="GFB125" s="119"/>
      <c r="GFC125" s="91"/>
      <c r="GFD125" s="119"/>
      <c r="GFE125" s="91"/>
      <c r="GFF125" s="119"/>
      <c r="GFG125" s="91"/>
      <c r="GFH125" s="119"/>
      <c r="GFI125" s="91"/>
      <c r="GFJ125" s="119"/>
      <c r="GFK125" s="91"/>
      <c r="GFL125" s="119"/>
      <c r="GFM125" s="91"/>
      <c r="GFN125" s="119"/>
      <c r="GFO125" s="91"/>
      <c r="GFP125" s="119"/>
      <c r="GFQ125" s="91"/>
      <c r="GFR125" s="119"/>
      <c r="GFS125" s="91"/>
      <c r="GFT125" s="119"/>
      <c r="GFU125" s="91"/>
      <c r="GFV125" s="119"/>
      <c r="GFW125" s="91"/>
      <c r="GFX125" s="119"/>
      <c r="GFY125" s="91"/>
      <c r="GFZ125" s="119"/>
      <c r="GGA125" s="91"/>
      <c r="GGB125" s="119"/>
      <c r="GGC125" s="91"/>
      <c r="GGD125" s="119"/>
      <c r="GGE125" s="91"/>
      <c r="GGF125" s="119"/>
      <c r="GGG125" s="91"/>
      <c r="GGH125" s="119"/>
      <c r="GGI125" s="91"/>
      <c r="GGJ125" s="119"/>
      <c r="GGK125" s="91"/>
      <c r="GGL125" s="119"/>
      <c r="GGM125" s="91"/>
      <c r="GGN125" s="119"/>
      <c r="GGO125" s="91"/>
      <c r="GGP125" s="119"/>
      <c r="GGQ125" s="91"/>
      <c r="GGR125" s="119"/>
      <c r="GGS125" s="91"/>
      <c r="GGT125" s="119"/>
      <c r="GGU125" s="91"/>
      <c r="GGV125" s="119"/>
      <c r="GGW125" s="91"/>
      <c r="GGX125" s="119"/>
      <c r="GGY125" s="91"/>
      <c r="GGZ125" s="119"/>
      <c r="GHA125" s="91"/>
      <c r="GHB125" s="119"/>
      <c r="GHC125" s="91"/>
      <c r="GHD125" s="119"/>
      <c r="GHE125" s="91"/>
      <c r="GHF125" s="119"/>
      <c r="GHG125" s="91"/>
      <c r="GHH125" s="119"/>
      <c r="GHI125" s="91"/>
      <c r="GHJ125" s="119"/>
      <c r="GHK125" s="91"/>
      <c r="GHL125" s="119"/>
      <c r="GHM125" s="91"/>
      <c r="GHN125" s="119"/>
      <c r="GHO125" s="91"/>
      <c r="GHP125" s="119"/>
      <c r="GHQ125" s="91"/>
      <c r="GHR125" s="119"/>
      <c r="GHS125" s="91"/>
      <c r="GHT125" s="119"/>
      <c r="GHU125" s="91"/>
      <c r="GHV125" s="119"/>
      <c r="GHW125" s="91"/>
      <c r="GHX125" s="119"/>
      <c r="GHY125" s="91"/>
      <c r="GHZ125" s="119"/>
      <c r="GIA125" s="91"/>
      <c r="GIB125" s="119"/>
      <c r="GIC125" s="91"/>
      <c r="GID125" s="119"/>
      <c r="GIE125" s="91"/>
      <c r="GIF125" s="119"/>
      <c r="GIG125" s="91"/>
      <c r="GIH125" s="119"/>
      <c r="GII125" s="91"/>
      <c r="GIJ125" s="119"/>
      <c r="GIK125" s="91"/>
      <c r="GIL125" s="119"/>
      <c r="GIM125" s="91"/>
      <c r="GIN125" s="119"/>
      <c r="GIO125" s="91"/>
      <c r="GIP125" s="119"/>
      <c r="GIQ125" s="91"/>
      <c r="GIR125" s="119"/>
      <c r="GIS125" s="91"/>
      <c r="GIT125" s="119"/>
      <c r="GIU125" s="91"/>
      <c r="GIV125" s="119"/>
      <c r="GIW125" s="91"/>
      <c r="GIX125" s="119"/>
      <c r="GIY125" s="91"/>
      <c r="GIZ125" s="119"/>
      <c r="GJA125" s="91"/>
      <c r="GJB125" s="119"/>
      <c r="GJC125" s="91"/>
      <c r="GJD125" s="119"/>
      <c r="GJE125" s="91"/>
      <c r="GJF125" s="119"/>
      <c r="GJG125" s="91"/>
      <c r="GJH125" s="119"/>
      <c r="GJI125" s="91"/>
      <c r="GJJ125" s="119"/>
      <c r="GJK125" s="91"/>
      <c r="GJL125" s="119"/>
      <c r="GJM125" s="91"/>
      <c r="GJN125" s="119"/>
      <c r="GJO125" s="91"/>
      <c r="GJP125" s="119"/>
      <c r="GJQ125" s="91"/>
      <c r="GJR125" s="119"/>
      <c r="GJS125" s="91"/>
      <c r="GJT125" s="119"/>
      <c r="GJU125" s="91"/>
      <c r="GJV125" s="119"/>
      <c r="GJW125" s="91"/>
      <c r="GJX125" s="119"/>
      <c r="GJY125" s="91"/>
      <c r="GJZ125" s="119"/>
      <c r="GKA125" s="91"/>
      <c r="GKB125" s="119"/>
      <c r="GKC125" s="91"/>
      <c r="GKD125" s="119"/>
      <c r="GKE125" s="91"/>
      <c r="GKF125" s="119"/>
      <c r="GKG125" s="91"/>
      <c r="GKH125" s="119"/>
      <c r="GKI125" s="91"/>
      <c r="GKJ125" s="119"/>
      <c r="GKK125" s="91"/>
      <c r="GKL125" s="119"/>
      <c r="GKM125" s="91"/>
      <c r="GKN125" s="119"/>
      <c r="GKO125" s="91"/>
      <c r="GKP125" s="119"/>
      <c r="GKQ125" s="91"/>
      <c r="GKR125" s="119"/>
      <c r="GKS125" s="91"/>
      <c r="GKT125" s="119"/>
      <c r="GKU125" s="91"/>
      <c r="GKV125" s="119"/>
      <c r="GKW125" s="91"/>
      <c r="GKX125" s="119"/>
      <c r="GKY125" s="91"/>
      <c r="GKZ125" s="119"/>
      <c r="GLA125" s="91"/>
      <c r="GLB125" s="119"/>
      <c r="GLC125" s="91"/>
      <c r="GLD125" s="119"/>
      <c r="GLE125" s="91"/>
      <c r="GLF125" s="119"/>
      <c r="GLG125" s="91"/>
      <c r="GLH125" s="119"/>
      <c r="GLI125" s="91"/>
      <c r="GLJ125" s="119"/>
      <c r="GLK125" s="91"/>
      <c r="GLL125" s="119"/>
      <c r="GLM125" s="91"/>
      <c r="GLN125" s="119"/>
      <c r="GLO125" s="91"/>
      <c r="GLP125" s="119"/>
      <c r="GLQ125" s="91"/>
      <c r="GLR125" s="119"/>
      <c r="GLS125" s="91"/>
      <c r="GLT125" s="119"/>
      <c r="GLU125" s="91"/>
      <c r="GLV125" s="119"/>
      <c r="GLW125" s="91"/>
      <c r="GLX125" s="119"/>
      <c r="GLY125" s="91"/>
      <c r="GLZ125" s="119"/>
      <c r="GMA125" s="91"/>
      <c r="GMB125" s="119"/>
      <c r="GMC125" s="91"/>
      <c r="GMD125" s="119"/>
      <c r="GME125" s="91"/>
      <c r="GMF125" s="119"/>
      <c r="GMG125" s="91"/>
      <c r="GMH125" s="119"/>
      <c r="GMI125" s="91"/>
      <c r="GMJ125" s="119"/>
      <c r="GMK125" s="91"/>
      <c r="GML125" s="119"/>
      <c r="GMM125" s="91"/>
      <c r="GMN125" s="119"/>
      <c r="GMO125" s="91"/>
      <c r="GMP125" s="119"/>
      <c r="GMQ125" s="91"/>
      <c r="GMR125" s="119"/>
      <c r="GMS125" s="91"/>
      <c r="GMT125" s="119"/>
      <c r="GMU125" s="91"/>
      <c r="GMV125" s="119"/>
      <c r="GMW125" s="91"/>
      <c r="GMX125" s="119"/>
      <c r="GMY125" s="91"/>
      <c r="GMZ125" s="119"/>
      <c r="GNA125" s="91"/>
      <c r="GNB125" s="119"/>
      <c r="GNC125" s="91"/>
      <c r="GND125" s="119"/>
      <c r="GNE125" s="91"/>
      <c r="GNF125" s="119"/>
      <c r="GNG125" s="91"/>
      <c r="GNH125" s="119"/>
      <c r="GNI125" s="91"/>
      <c r="GNJ125" s="119"/>
      <c r="GNK125" s="91"/>
      <c r="GNL125" s="119"/>
      <c r="GNM125" s="91"/>
      <c r="GNN125" s="119"/>
      <c r="GNO125" s="91"/>
      <c r="GNP125" s="119"/>
      <c r="GNQ125" s="91"/>
      <c r="GNR125" s="119"/>
      <c r="GNS125" s="91"/>
      <c r="GNT125" s="119"/>
      <c r="GNU125" s="91"/>
      <c r="GNV125" s="119"/>
      <c r="GNW125" s="91"/>
      <c r="GNX125" s="119"/>
      <c r="GNY125" s="91"/>
      <c r="GNZ125" s="119"/>
      <c r="GOA125" s="91"/>
      <c r="GOB125" s="119"/>
      <c r="GOC125" s="91"/>
      <c r="GOD125" s="119"/>
      <c r="GOE125" s="91"/>
      <c r="GOF125" s="119"/>
      <c r="GOG125" s="91"/>
      <c r="GOH125" s="119"/>
      <c r="GOI125" s="91"/>
      <c r="GOJ125" s="119"/>
      <c r="GOK125" s="91"/>
      <c r="GOL125" s="119"/>
      <c r="GOM125" s="91"/>
      <c r="GON125" s="119"/>
      <c r="GOO125" s="91"/>
      <c r="GOP125" s="119"/>
      <c r="GOQ125" s="91"/>
      <c r="GOR125" s="119"/>
      <c r="GOS125" s="91"/>
      <c r="GOT125" s="119"/>
      <c r="GOU125" s="91"/>
      <c r="GOV125" s="119"/>
      <c r="GOW125" s="91"/>
      <c r="GOX125" s="119"/>
      <c r="GOY125" s="91"/>
      <c r="GOZ125" s="119"/>
      <c r="GPA125" s="91"/>
      <c r="GPB125" s="119"/>
      <c r="GPC125" s="91"/>
      <c r="GPD125" s="119"/>
      <c r="GPE125" s="91"/>
      <c r="GPF125" s="119"/>
      <c r="GPG125" s="91"/>
      <c r="GPH125" s="119"/>
      <c r="GPI125" s="91"/>
      <c r="GPJ125" s="119"/>
      <c r="GPK125" s="91"/>
      <c r="GPL125" s="119"/>
      <c r="GPM125" s="91"/>
      <c r="GPN125" s="119"/>
      <c r="GPO125" s="91"/>
      <c r="GPP125" s="119"/>
      <c r="GPQ125" s="91"/>
      <c r="GPR125" s="119"/>
      <c r="GPS125" s="91"/>
      <c r="GPT125" s="119"/>
      <c r="GPU125" s="91"/>
      <c r="GPV125" s="119"/>
      <c r="GPW125" s="91"/>
      <c r="GPX125" s="119"/>
      <c r="GPY125" s="91"/>
      <c r="GPZ125" s="119"/>
      <c r="GQA125" s="91"/>
      <c r="GQB125" s="119"/>
      <c r="GQC125" s="91"/>
      <c r="GQD125" s="119"/>
      <c r="GQE125" s="91"/>
      <c r="GQF125" s="119"/>
      <c r="GQG125" s="91"/>
      <c r="GQH125" s="119"/>
      <c r="GQI125" s="91"/>
      <c r="GQJ125" s="119"/>
      <c r="GQK125" s="91"/>
      <c r="GQL125" s="119"/>
      <c r="GQM125" s="91"/>
      <c r="GQN125" s="119"/>
      <c r="GQO125" s="91"/>
      <c r="GQP125" s="119"/>
      <c r="GQQ125" s="91"/>
      <c r="GQR125" s="119"/>
      <c r="GQS125" s="91"/>
      <c r="GQT125" s="119"/>
      <c r="GQU125" s="91"/>
      <c r="GQV125" s="119"/>
      <c r="GQW125" s="91"/>
      <c r="GQX125" s="119"/>
      <c r="GQY125" s="91"/>
      <c r="GQZ125" s="119"/>
      <c r="GRA125" s="91"/>
      <c r="GRB125" s="119"/>
      <c r="GRC125" s="91"/>
      <c r="GRD125" s="119"/>
      <c r="GRE125" s="91"/>
      <c r="GRF125" s="119"/>
      <c r="GRG125" s="91"/>
      <c r="GRH125" s="119"/>
      <c r="GRI125" s="91"/>
      <c r="GRJ125" s="119"/>
      <c r="GRK125" s="91"/>
      <c r="GRL125" s="119"/>
      <c r="GRM125" s="91"/>
      <c r="GRN125" s="119"/>
      <c r="GRO125" s="91"/>
      <c r="GRP125" s="119"/>
      <c r="GRQ125" s="91"/>
      <c r="GRR125" s="119"/>
      <c r="GRS125" s="91"/>
      <c r="GRT125" s="119"/>
      <c r="GRU125" s="91"/>
      <c r="GRV125" s="119"/>
      <c r="GRW125" s="91"/>
      <c r="GRX125" s="119"/>
      <c r="GRY125" s="91"/>
      <c r="GRZ125" s="119"/>
      <c r="GSA125" s="91"/>
      <c r="GSB125" s="119"/>
      <c r="GSC125" s="91"/>
      <c r="GSD125" s="119"/>
      <c r="GSE125" s="91"/>
      <c r="GSF125" s="119"/>
      <c r="GSG125" s="91"/>
      <c r="GSH125" s="119"/>
      <c r="GSI125" s="91"/>
      <c r="GSJ125" s="119"/>
      <c r="GSK125" s="91"/>
      <c r="GSL125" s="119"/>
      <c r="GSM125" s="91"/>
      <c r="GSN125" s="119"/>
      <c r="GSO125" s="91"/>
      <c r="GSP125" s="119"/>
      <c r="GSQ125" s="91"/>
      <c r="GSR125" s="119"/>
      <c r="GSS125" s="91"/>
      <c r="GST125" s="119"/>
      <c r="GSU125" s="91"/>
      <c r="GSV125" s="119"/>
      <c r="GSW125" s="91"/>
      <c r="GSX125" s="119"/>
      <c r="GSY125" s="91"/>
      <c r="GSZ125" s="119"/>
      <c r="GTA125" s="91"/>
      <c r="GTB125" s="119"/>
      <c r="GTC125" s="91"/>
      <c r="GTD125" s="119"/>
      <c r="GTE125" s="91"/>
      <c r="GTF125" s="119"/>
      <c r="GTG125" s="91"/>
      <c r="GTH125" s="119"/>
      <c r="GTI125" s="91"/>
      <c r="GTJ125" s="119"/>
      <c r="GTK125" s="91"/>
      <c r="GTL125" s="119"/>
      <c r="GTM125" s="91"/>
      <c r="GTN125" s="119"/>
      <c r="GTO125" s="91"/>
      <c r="GTP125" s="119"/>
      <c r="GTQ125" s="91"/>
      <c r="GTR125" s="119"/>
      <c r="GTS125" s="91"/>
      <c r="GTT125" s="119"/>
      <c r="GTU125" s="91"/>
      <c r="GTV125" s="119"/>
      <c r="GTW125" s="91"/>
      <c r="GTX125" s="119"/>
      <c r="GTY125" s="91"/>
      <c r="GTZ125" s="119"/>
      <c r="GUA125" s="91"/>
      <c r="GUB125" s="119"/>
      <c r="GUC125" s="91"/>
      <c r="GUD125" s="119"/>
      <c r="GUE125" s="91"/>
      <c r="GUF125" s="119"/>
      <c r="GUG125" s="91"/>
      <c r="GUH125" s="119"/>
      <c r="GUI125" s="91"/>
      <c r="GUJ125" s="119"/>
      <c r="GUK125" s="91"/>
      <c r="GUL125" s="119"/>
      <c r="GUM125" s="91"/>
      <c r="GUN125" s="119"/>
      <c r="GUO125" s="91"/>
      <c r="GUP125" s="119"/>
      <c r="GUQ125" s="91"/>
      <c r="GUR125" s="119"/>
      <c r="GUS125" s="91"/>
      <c r="GUT125" s="119"/>
      <c r="GUU125" s="91"/>
      <c r="GUV125" s="119"/>
      <c r="GUW125" s="91"/>
      <c r="GUX125" s="119"/>
      <c r="GUY125" s="91"/>
      <c r="GUZ125" s="119"/>
      <c r="GVA125" s="91"/>
      <c r="GVB125" s="119"/>
      <c r="GVC125" s="91"/>
      <c r="GVD125" s="119"/>
      <c r="GVE125" s="91"/>
      <c r="GVF125" s="119"/>
      <c r="GVG125" s="91"/>
      <c r="GVH125" s="119"/>
      <c r="GVI125" s="91"/>
      <c r="GVJ125" s="119"/>
      <c r="GVK125" s="91"/>
      <c r="GVL125" s="119"/>
      <c r="GVM125" s="91"/>
      <c r="GVN125" s="119"/>
      <c r="GVO125" s="91"/>
      <c r="GVP125" s="119"/>
      <c r="GVQ125" s="91"/>
      <c r="GVR125" s="119"/>
      <c r="GVS125" s="91"/>
      <c r="GVT125" s="119"/>
      <c r="GVU125" s="91"/>
      <c r="GVV125" s="119"/>
      <c r="GVW125" s="91"/>
      <c r="GVX125" s="119"/>
      <c r="GVY125" s="91"/>
      <c r="GVZ125" s="119"/>
      <c r="GWA125" s="91"/>
      <c r="GWB125" s="119"/>
      <c r="GWC125" s="91"/>
      <c r="GWD125" s="119"/>
      <c r="GWE125" s="91"/>
      <c r="GWF125" s="119"/>
      <c r="GWG125" s="91"/>
      <c r="GWH125" s="119"/>
      <c r="GWI125" s="91"/>
      <c r="GWJ125" s="119"/>
      <c r="GWK125" s="91"/>
      <c r="GWL125" s="119"/>
      <c r="GWM125" s="91"/>
      <c r="GWN125" s="119"/>
      <c r="GWO125" s="91"/>
      <c r="GWP125" s="119"/>
      <c r="GWQ125" s="91"/>
      <c r="GWR125" s="119"/>
      <c r="GWS125" s="91"/>
      <c r="GWT125" s="119"/>
      <c r="GWU125" s="91"/>
      <c r="GWV125" s="119"/>
      <c r="GWW125" s="91"/>
      <c r="GWX125" s="119"/>
      <c r="GWY125" s="91"/>
      <c r="GWZ125" s="119"/>
      <c r="GXA125" s="91"/>
      <c r="GXB125" s="119"/>
      <c r="GXC125" s="91"/>
      <c r="GXD125" s="119"/>
      <c r="GXE125" s="91"/>
      <c r="GXF125" s="119"/>
      <c r="GXG125" s="91"/>
      <c r="GXH125" s="119"/>
      <c r="GXI125" s="91"/>
      <c r="GXJ125" s="119"/>
      <c r="GXK125" s="91"/>
      <c r="GXL125" s="119"/>
      <c r="GXM125" s="91"/>
      <c r="GXN125" s="119"/>
      <c r="GXO125" s="91"/>
      <c r="GXP125" s="119"/>
      <c r="GXQ125" s="91"/>
      <c r="GXR125" s="119"/>
      <c r="GXS125" s="91"/>
      <c r="GXT125" s="119"/>
      <c r="GXU125" s="91"/>
      <c r="GXV125" s="119"/>
      <c r="GXW125" s="91"/>
      <c r="GXX125" s="119"/>
      <c r="GXY125" s="91"/>
      <c r="GXZ125" s="119"/>
      <c r="GYA125" s="91"/>
      <c r="GYB125" s="119"/>
      <c r="GYC125" s="91"/>
      <c r="GYD125" s="119"/>
      <c r="GYE125" s="91"/>
      <c r="GYF125" s="119"/>
      <c r="GYG125" s="91"/>
      <c r="GYH125" s="119"/>
      <c r="GYI125" s="91"/>
      <c r="GYJ125" s="119"/>
      <c r="GYK125" s="91"/>
      <c r="GYL125" s="119"/>
      <c r="GYM125" s="91"/>
      <c r="GYN125" s="119"/>
      <c r="GYO125" s="91"/>
      <c r="GYP125" s="119"/>
      <c r="GYQ125" s="91"/>
      <c r="GYR125" s="119"/>
      <c r="GYS125" s="91"/>
      <c r="GYT125" s="119"/>
      <c r="GYU125" s="91"/>
      <c r="GYV125" s="119"/>
      <c r="GYW125" s="91"/>
      <c r="GYX125" s="119"/>
      <c r="GYY125" s="91"/>
      <c r="GYZ125" s="119"/>
      <c r="GZA125" s="91"/>
      <c r="GZB125" s="119"/>
      <c r="GZC125" s="91"/>
      <c r="GZD125" s="119"/>
      <c r="GZE125" s="91"/>
      <c r="GZF125" s="119"/>
      <c r="GZG125" s="91"/>
      <c r="GZH125" s="119"/>
      <c r="GZI125" s="91"/>
      <c r="GZJ125" s="119"/>
      <c r="GZK125" s="91"/>
      <c r="GZL125" s="119"/>
      <c r="GZM125" s="91"/>
      <c r="GZN125" s="119"/>
      <c r="GZO125" s="91"/>
      <c r="GZP125" s="119"/>
      <c r="GZQ125" s="91"/>
      <c r="GZR125" s="119"/>
      <c r="GZS125" s="91"/>
      <c r="GZT125" s="119"/>
      <c r="GZU125" s="91"/>
      <c r="GZV125" s="119"/>
      <c r="GZW125" s="91"/>
      <c r="GZX125" s="119"/>
      <c r="GZY125" s="91"/>
      <c r="GZZ125" s="119"/>
      <c r="HAA125" s="91"/>
      <c r="HAB125" s="119"/>
      <c r="HAC125" s="91"/>
      <c r="HAD125" s="119"/>
      <c r="HAE125" s="91"/>
      <c r="HAF125" s="119"/>
      <c r="HAG125" s="91"/>
      <c r="HAH125" s="119"/>
      <c r="HAI125" s="91"/>
      <c r="HAJ125" s="119"/>
      <c r="HAK125" s="91"/>
      <c r="HAL125" s="119"/>
      <c r="HAM125" s="91"/>
      <c r="HAN125" s="119"/>
      <c r="HAO125" s="91"/>
      <c r="HAP125" s="119"/>
      <c r="HAQ125" s="91"/>
      <c r="HAR125" s="119"/>
      <c r="HAS125" s="91"/>
      <c r="HAT125" s="119"/>
      <c r="HAU125" s="91"/>
      <c r="HAV125" s="119"/>
      <c r="HAW125" s="91"/>
      <c r="HAX125" s="119"/>
      <c r="HAY125" s="91"/>
      <c r="HAZ125" s="119"/>
      <c r="HBA125" s="91"/>
      <c r="HBB125" s="119"/>
      <c r="HBC125" s="91"/>
      <c r="HBD125" s="119"/>
      <c r="HBE125" s="91"/>
      <c r="HBF125" s="119"/>
      <c r="HBG125" s="91"/>
      <c r="HBH125" s="119"/>
      <c r="HBI125" s="91"/>
      <c r="HBJ125" s="119"/>
      <c r="HBK125" s="91"/>
      <c r="HBL125" s="119"/>
      <c r="HBM125" s="91"/>
      <c r="HBN125" s="119"/>
      <c r="HBO125" s="91"/>
      <c r="HBP125" s="119"/>
      <c r="HBQ125" s="91"/>
      <c r="HBR125" s="119"/>
      <c r="HBS125" s="91"/>
      <c r="HBT125" s="119"/>
      <c r="HBU125" s="91"/>
      <c r="HBV125" s="119"/>
      <c r="HBW125" s="91"/>
      <c r="HBX125" s="119"/>
      <c r="HBY125" s="91"/>
      <c r="HBZ125" s="119"/>
      <c r="HCA125" s="91"/>
      <c r="HCB125" s="119"/>
      <c r="HCC125" s="91"/>
      <c r="HCD125" s="119"/>
      <c r="HCE125" s="91"/>
      <c r="HCF125" s="119"/>
      <c r="HCG125" s="91"/>
      <c r="HCH125" s="119"/>
      <c r="HCI125" s="91"/>
      <c r="HCJ125" s="119"/>
      <c r="HCK125" s="91"/>
      <c r="HCL125" s="119"/>
      <c r="HCM125" s="91"/>
      <c r="HCN125" s="119"/>
      <c r="HCO125" s="91"/>
      <c r="HCP125" s="119"/>
      <c r="HCQ125" s="91"/>
      <c r="HCR125" s="119"/>
      <c r="HCS125" s="91"/>
      <c r="HCT125" s="119"/>
      <c r="HCU125" s="91"/>
      <c r="HCV125" s="119"/>
      <c r="HCW125" s="91"/>
      <c r="HCX125" s="119"/>
      <c r="HCY125" s="91"/>
      <c r="HCZ125" s="119"/>
      <c r="HDA125" s="91"/>
      <c r="HDB125" s="119"/>
      <c r="HDC125" s="91"/>
      <c r="HDD125" s="119"/>
      <c r="HDE125" s="91"/>
      <c r="HDF125" s="119"/>
      <c r="HDG125" s="91"/>
      <c r="HDH125" s="119"/>
      <c r="HDI125" s="91"/>
      <c r="HDJ125" s="119"/>
      <c r="HDK125" s="91"/>
      <c r="HDL125" s="119"/>
      <c r="HDM125" s="91"/>
      <c r="HDN125" s="119"/>
      <c r="HDO125" s="91"/>
      <c r="HDP125" s="119"/>
      <c r="HDQ125" s="91"/>
      <c r="HDR125" s="119"/>
      <c r="HDS125" s="91"/>
      <c r="HDT125" s="119"/>
      <c r="HDU125" s="91"/>
      <c r="HDV125" s="119"/>
      <c r="HDW125" s="91"/>
      <c r="HDX125" s="119"/>
      <c r="HDY125" s="91"/>
      <c r="HDZ125" s="119"/>
      <c r="HEA125" s="91"/>
      <c r="HEB125" s="119"/>
      <c r="HEC125" s="91"/>
      <c r="HED125" s="119"/>
      <c r="HEE125" s="91"/>
      <c r="HEF125" s="119"/>
      <c r="HEG125" s="91"/>
      <c r="HEH125" s="119"/>
      <c r="HEI125" s="91"/>
      <c r="HEJ125" s="119"/>
      <c r="HEK125" s="91"/>
      <c r="HEL125" s="119"/>
      <c r="HEM125" s="91"/>
      <c r="HEN125" s="119"/>
      <c r="HEO125" s="91"/>
      <c r="HEP125" s="119"/>
      <c r="HEQ125" s="91"/>
      <c r="HER125" s="119"/>
      <c r="HES125" s="91"/>
      <c r="HET125" s="119"/>
      <c r="HEU125" s="91"/>
      <c r="HEV125" s="119"/>
      <c r="HEW125" s="91"/>
      <c r="HEX125" s="119"/>
      <c r="HEY125" s="91"/>
      <c r="HEZ125" s="119"/>
      <c r="HFA125" s="91"/>
      <c r="HFB125" s="119"/>
      <c r="HFC125" s="91"/>
      <c r="HFD125" s="119"/>
      <c r="HFE125" s="91"/>
      <c r="HFF125" s="119"/>
      <c r="HFG125" s="91"/>
      <c r="HFH125" s="119"/>
      <c r="HFI125" s="91"/>
      <c r="HFJ125" s="119"/>
      <c r="HFK125" s="91"/>
      <c r="HFL125" s="119"/>
      <c r="HFM125" s="91"/>
      <c r="HFN125" s="119"/>
      <c r="HFO125" s="91"/>
      <c r="HFP125" s="119"/>
      <c r="HFQ125" s="91"/>
      <c r="HFR125" s="119"/>
      <c r="HFS125" s="91"/>
      <c r="HFT125" s="119"/>
      <c r="HFU125" s="91"/>
      <c r="HFV125" s="119"/>
      <c r="HFW125" s="91"/>
      <c r="HFX125" s="119"/>
      <c r="HFY125" s="91"/>
      <c r="HFZ125" s="119"/>
      <c r="HGA125" s="91"/>
      <c r="HGB125" s="119"/>
      <c r="HGC125" s="91"/>
      <c r="HGD125" s="119"/>
      <c r="HGE125" s="91"/>
      <c r="HGF125" s="119"/>
      <c r="HGG125" s="91"/>
      <c r="HGH125" s="119"/>
      <c r="HGI125" s="91"/>
      <c r="HGJ125" s="119"/>
      <c r="HGK125" s="91"/>
      <c r="HGL125" s="119"/>
      <c r="HGM125" s="91"/>
      <c r="HGN125" s="119"/>
      <c r="HGO125" s="91"/>
      <c r="HGP125" s="119"/>
      <c r="HGQ125" s="91"/>
      <c r="HGR125" s="119"/>
      <c r="HGS125" s="91"/>
      <c r="HGT125" s="119"/>
      <c r="HGU125" s="91"/>
      <c r="HGV125" s="119"/>
      <c r="HGW125" s="91"/>
      <c r="HGX125" s="119"/>
      <c r="HGY125" s="91"/>
      <c r="HGZ125" s="119"/>
      <c r="HHA125" s="91"/>
      <c r="HHB125" s="119"/>
      <c r="HHC125" s="91"/>
      <c r="HHD125" s="119"/>
      <c r="HHE125" s="91"/>
      <c r="HHF125" s="119"/>
      <c r="HHG125" s="91"/>
      <c r="HHH125" s="119"/>
      <c r="HHI125" s="91"/>
      <c r="HHJ125" s="119"/>
      <c r="HHK125" s="91"/>
      <c r="HHL125" s="119"/>
      <c r="HHM125" s="91"/>
      <c r="HHN125" s="119"/>
      <c r="HHO125" s="91"/>
      <c r="HHP125" s="119"/>
      <c r="HHQ125" s="91"/>
      <c r="HHR125" s="119"/>
      <c r="HHS125" s="91"/>
      <c r="HHT125" s="119"/>
      <c r="HHU125" s="91"/>
      <c r="HHV125" s="119"/>
      <c r="HHW125" s="91"/>
      <c r="HHX125" s="119"/>
      <c r="HHY125" s="91"/>
      <c r="HHZ125" s="119"/>
      <c r="HIA125" s="91"/>
      <c r="HIB125" s="119"/>
      <c r="HIC125" s="91"/>
      <c r="HID125" s="119"/>
      <c r="HIE125" s="91"/>
      <c r="HIF125" s="119"/>
      <c r="HIG125" s="91"/>
      <c r="HIH125" s="119"/>
      <c r="HII125" s="91"/>
      <c r="HIJ125" s="119"/>
      <c r="HIK125" s="91"/>
      <c r="HIL125" s="119"/>
      <c r="HIM125" s="91"/>
      <c r="HIN125" s="119"/>
      <c r="HIO125" s="91"/>
      <c r="HIP125" s="119"/>
      <c r="HIQ125" s="91"/>
      <c r="HIR125" s="119"/>
      <c r="HIS125" s="91"/>
      <c r="HIT125" s="119"/>
      <c r="HIU125" s="91"/>
      <c r="HIV125" s="119"/>
      <c r="HIW125" s="91"/>
      <c r="HIX125" s="119"/>
      <c r="HIY125" s="91"/>
      <c r="HIZ125" s="119"/>
      <c r="HJA125" s="91"/>
      <c r="HJB125" s="119"/>
      <c r="HJC125" s="91"/>
      <c r="HJD125" s="119"/>
      <c r="HJE125" s="91"/>
      <c r="HJF125" s="119"/>
      <c r="HJG125" s="91"/>
      <c r="HJH125" s="119"/>
      <c r="HJI125" s="91"/>
      <c r="HJJ125" s="119"/>
      <c r="HJK125" s="91"/>
      <c r="HJL125" s="119"/>
      <c r="HJM125" s="91"/>
      <c r="HJN125" s="119"/>
      <c r="HJO125" s="91"/>
      <c r="HJP125" s="119"/>
      <c r="HJQ125" s="91"/>
      <c r="HJR125" s="119"/>
      <c r="HJS125" s="91"/>
      <c r="HJT125" s="119"/>
      <c r="HJU125" s="91"/>
      <c r="HJV125" s="119"/>
      <c r="HJW125" s="91"/>
      <c r="HJX125" s="119"/>
      <c r="HJY125" s="91"/>
      <c r="HJZ125" s="119"/>
      <c r="HKA125" s="91"/>
      <c r="HKB125" s="119"/>
      <c r="HKC125" s="91"/>
      <c r="HKD125" s="119"/>
      <c r="HKE125" s="91"/>
      <c r="HKF125" s="119"/>
      <c r="HKG125" s="91"/>
      <c r="HKH125" s="119"/>
      <c r="HKI125" s="91"/>
      <c r="HKJ125" s="119"/>
      <c r="HKK125" s="91"/>
      <c r="HKL125" s="119"/>
      <c r="HKM125" s="91"/>
      <c r="HKN125" s="119"/>
      <c r="HKO125" s="91"/>
      <c r="HKP125" s="119"/>
      <c r="HKQ125" s="91"/>
      <c r="HKR125" s="119"/>
      <c r="HKS125" s="91"/>
      <c r="HKT125" s="119"/>
      <c r="HKU125" s="91"/>
      <c r="HKV125" s="119"/>
      <c r="HKW125" s="91"/>
      <c r="HKX125" s="119"/>
      <c r="HKY125" s="91"/>
      <c r="HKZ125" s="119"/>
      <c r="HLA125" s="91"/>
      <c r="HLB125" s="119"/>
      <c r="HLC125" s="91"/>
      <c r="HLD125" s="119"/>
      <c r="HLE125" s="91"/>
      <c r="HLF125" s="119"/>
      <c r="HLG125" s="91"/>
      <c r="HLH125" s="119"/>
      <c r="HLI125" s="91"/>
      <c r="HLJ125" s="119"/>
      <c r="HLK125" s="91"/>
      <c r="HLL125" s="119"/>
      <c r="HLM125" s="91"/>
      <c r="HLN125" s="119"/>
      <c r="HLO125" s="91"/>
      <c r="HLP125" s="119"/>
      <c r="HLQ125" s="91"/>
      <c r="HLR125" s="119"/>
      <c r="HLS125" s="91"/>
      <c r="HLT125" s="119"/>
      <c r="HLU125" s="91"/>
      <c r="HLV125" s="119"/>
      <c r="HLW125" s="91"/>
      <c r="HLX125" s="119"/>
      <c r="HLY125" s="91"/>
      <c r="HLZ125" s="119"/>
      <c r="HMA125" s="91"/>
      <c r="HMB125" s="119"/>
      <c r="HMC125" s="91"/>
      <c r="HMD125" s="119"/>
      <c r="HME125" s="91"/>
      <c r="HMF125" s="119"/>
      <c r="HMG125" s="91"/>
      <c r="HMH125" s="119"/>
      <c r="HMI125" s="91"/>
      <c r="HMJ125" s="119"/>
      <c r="HMK125" s="91"/>
      <c r="HML125" s="119"/>
      <c r="HMM125" s="91"/>
      <c r="HMN125" s="119"/>
      <c r="HMO125" s="91"/>
      <c r="HMP125" s="119"/>
      <c r="HMQ125" s="91"/>
      <c r="HMR125" s="119"/>
      <c r="HMS125" s="91"/>
      <c r="HMT125" s="119"/>
      <c r="HMU125" s="91"/>
      <c r="HMV125" s="119"/>
      <c r="HMW125" s="91"/>
      <c r="HMX125" s="119"/>
      <c r="HMY125" s="91"/>
      <c r="HMZ125" s="119"/>
      <c r="HNA125" s="91"/>
      <c r="HNB125" s="119"/>
      <c r="HNC125" s="91"/>
      <c r="HND125" s="119"/>
      <c r="HNE125" s="91"/>
      <c r="HNF125" s="119"/>
      <c r="HNG125" s="91"/>
      <c r="HNH125" s="119"/>
      <c r="HNI125" s="91"/>
      <c r="HNJ125" s="119"/>
      <c r="HNK125" s="91"/>
      <c r="HNL125" s="119"/>
      <c r="HNM125" s="91"/>
      <c r="HNN125" s="119"/>
      <c r="HNO125" s="91"/>
      <c r="HNP125" s="119"/>
      <c r="HNQ125" s="91"/>
      <c r="HNR125" s="119"/>
      <c r="HNS125" s="91"/>
      <c r="HNT125" s="119"/>
      <c r="HNU125" s="91"/>
      <c r="HNV125" s="119"/>
      <c r="HNW125" s="91"/>
      <c r="HNX125" s="119"/>
      <c r="HNY125" s="91"/>
      <c r="HNZ125" s="119"/>
      <c r="HOA125" s="91"/>
      <c r="HOB125" s="119"/>
      <c r="HOC125" s="91"/>
      <c r="HOD125" s="119"/>
      <c r="HOE125" s="91"/>
      <c r="HOF125" s="119"/>
      <c r="HOG125" s="91"/>
      <c r="HOH125" s="119"/>
      <c r="HOI125" s="91"/>
      <c r="HOJ125" s="119"/>
      <c r="HOK125" s="91"/>
      <c r="HOL125" s="119"/>
      <c r="HOM125" s="91"/>
      <c r="HON125" s="119"/>
      <c r="HOO125" s="91"/>
      <c r="HOP125" s="119"/>
      <c r="HOQ125" s="91"/>
      <c r="HOR125" s="119"/>
      <c r="HOS125" s="91"/>
      <c r="HOT125" s="119"/>
      <c r="HOU125" s="91"/>
      <c r="HOV125" s="119"/>
      <c r="HOW125" s="91"/>
      <c r="HOX125" s="119"/>
      <c r="HOY125" s="91"/>
      <c r="HOZ125" s="119"/>
      <c r="HPA125" s="91"/>
      <c r="HPB125" s="119"/>
      <c r="HPC125" s="91"/>
      <c r="HPD125" s="119"/>
      <c r="HPE125" s="91"/>
      <c r="HPF125" s="119"/>
      <c r="HPG125" s="91"/>
      <c r="HPH125" s="119"/>
      <c r="HPI125" s="91"/>
      <c r="HPJ125" s="119"/>
      <c r="HPK125" s="91"/>
      <c r="HPL125" s="119"/>
      <c r="HPM125" s="91"/>
      <c r="HPN125" s="119"/>
      <c r="HPO125" s="91"/>
      <c r="HPP125" s="119"/>
      <c r="HPQ125" s="91"/>
      <c r="HPR125" s="119"/>
      <c r="HPS125" s="91"/>
      <c r="HPT125" s="119"/>
      <c r="HPU125" s="91"/>
      <c r="HPV125" s="119"/>
      <c r="HPW125" s="91"/>
      <c r="HPX125" s="119"/>
      <c r="HPY125" s="91"/>
      <c r="HPZ125" s="119"/>
      <c r="HQA125" s="91"/>
      <c r="HQB125" s="119"/>
      <c r="HQC125" s="91"/>
      <c r="HQD125" s="119"/>
      <c r="HQE125" s="91"/>
      <c r="HQF125" s="119"/>
      <c r="HQG125" s="91"/>
      <c r="HQH125" s="119"/>
      <c r="HQI125" s="91"/>
      <c r="HQJ125" s="119"/>
      <c r="HQK125" s="91"/>
      <c r="HQL125" s="119"/>
      <c r="HQM125" s="91"/>
      <c r="HQN125" s="119"/>
      <c r="HQO125" s="91"/>
      <c r="HQP125" s="119"/>
      <c r="HQQ125" s="91"/>
      <c r="HQR125" s="119"/>
      <c r="HQS125" s="91"/>
      <c r="HQT125" s="119"/>
      <c r="HQU125" s="91"/>
      <c r="HQV125" s="119"/>
      <c r="HQW125" s="91"/>
      <c r="HQX125" s="119"/>
      <c r="HQY125" s="91"/>
      <c r="HQZ125" s="119"/>
      <c r="HRA125" s="91"/>
      <c r="HRB125" s="119"/>
      <c r="HRC125" s="91"/>
      <c r="HRD125" s="119"/>
      <c r="HRE125" s="91"/>
      <c r="HRF125" s="119"/>
      <c r="HRG125" s="91"/>
      <c r="HRH125" s="119"/>
      <c r="HRI125" s="91"/>
      <c r="HRJ125" s="119"/>
      <c r="HRK125" s="91"/>
      <c r="HRL125" s="119"/>
      <c r="HRM125" s="91"/>
      <c r="HRN125" s="119"/>
      <c r="HRO125" s="91"/>
      <c r="HRP125" s="119"/>
      <c r="HRQ125" s="91"/>
      <c r="HRR125" s="119"/>
      <c r="HRS125" s="91"/>
      <c r="HRT125" s="119"/>
      <c r="HRU125" s="91"/>
      <c r="HRV125" s="119"/>
      <c r="HRW125" s="91"/>
      <c r="HRX125" s="119"/>
      <c r="HRY125" s="91"/>
      <c r="HRZ125" s="119"/>
      <c r="HSA125" s="91"/>
      <c r="HSB125" s="119"/>
      <c r="HSC125" s="91"/>
      <c r="HSD125" s="119"/>
      <c r="HSE125" s="91"/>
      <c r="HSF125" s="119"/>
      <c r="HSG125" s="91"/>
      <c r="HSH125" s="119"/>
      <c r="HSI125" s="91"/>
      <c r="HSJ125" s="119"/>
      <c r="HSK125" s="91"/>
      <c r="HSL125" s="119"/>
      <c r="HSM125" s="91"/>
      <c r="HSN125" s="119"/>
      <c r="HSO125" s="91"/>
      <c r="HSP125" s="119"/>
      <c r="HSQ125" s="91"/>
      <c r="HSR125" s="119"/>
      <c r="HSS125" s="91"/>
      <c r="HST125" s="119"/>
      <c r="HSU125" s="91"/>
      <c r="HSV125" s="119"/>
      <c r="HSW125" s="91"/>
      <c r="HSX125" s="119"/>
      <c r="HSY125" s="91"/>
      <c r="HSZ125" s="119"/>
      <c r="HTA125" s="91"/>
      <c r="HTB125" s="119"/>
      <c r="HTC125" s="91"/>
      <c r="HTD125" s="119"/>
      <c r="HTE125" s="91"/>
      <c r="HTF125" s="119"/>
      <c r="HTG125" s="91"/>
      <c r="HTH125" s="119"/>
      <c r="HTI125" s="91"/>
      <c r="HTJ125" s="119"/>
      <c r="HTK125" s="91"/>
      <c r="HTL125" s="119"/>
      <c r="HTM125" s="91"/>
      <c r="HTN125" s="119"/>
      <c r="HTO125" s="91"/>
      <c r="HTP125" s="119"/>
      <c r="HTQ125" s="91"/>
      <c r="HTR125" s="119"/>
      <c r="HTS125" s="91"/>
      <c r="HTT125" s="119"/>
      <c r="HTU125" s="91"/>
      <c r="HTV125" s="119"/>
      <c r="HTW125" s="91"/>
      <c r="HTX125" s="119"/>
      <c r="HTY125" s="91"/>
      <c r="HTZ125" s="119"/>
      <c r="HUA125" s="91"/>
      <c r="HUB125" s="119"/>
      <c r="HUC125" s="91"/>
      <c r="HUD125" s="119"/>
      <c r="HUE125" s="91"/>
      <c r="HUF125" s="119"/>
      <c r="HUG125" s="91"/>
      <c r="HUH125" s="119"/>
      <c r="HUI125" s="91"/>
      <c r="HUJ125" s="119"/>
      <c r="HUK125" s="91"/>
      <c r="HUL125" s="119"/>
      <c r="HUM125" s="91"/>
      <c r="HUN125" s="119"/>
      <c r="HUO125" s="91"/>
      <c r="HUP125" s="119"/>
      <c r="HUQ125" s="91"/>
      <c r="HUR125" s="119"/>
      <c r="HUS125" s="91"/>
      <c r="HUT125" s="119"/>
      <c r="HUU125" s="91"/>
      <c r="HUV125" s="119"/>
      <c r="HUW125" s="91"/>
      <c r="HUX125" s="119"/>
      <c r="HUY125" s="91"/>
      <c r="HUZ125" s="119"/>
      <c r="HVA125" s="91"/>
      <c r="HVB125" s="119"/>
      <c r="HVC125" s="91"/>
      <c r="HVD125" s="119"/>
      <c r="HVE125" s="91"/>
      <c r="HVF125" s="119"/>
      <c r="HVG125" s="91"/>
      <c r="HVH125" s="119"/>
      <c r="HVI125" s="91"/>
      <c r="HVJ125" s="119"/>
      <c r="HVK125" s="91"/>
      <c r="HVL125" s="119"/>
      <c r="HVM125" s="91"/>
      <c r="HVN125" s="119"/>
      <c r="HVO125" s="91"/>
      <c r="HVP125" s="119"/>
      <c r="HVQ125" s="91"/>
      <c r="HVR125" s="119"/>
      <c r="HVS125" s="91"/>
      <c r="HVT125" s="119"/>
      <c r="HVU125" s="91"/>
      <c r="HVV125" s="119"/>
      <c r="HVW125" s="91"/>
      <c r="HVX125" s="119"/>
      <c r="HVY125" s="91"/>
      <c r="HVZ125" s="119"/>
      <c r="HWA125" s="91"/>
      <c r="HWB125" s="119"/>
      <c r="HWC125" s="91"/>
      <c r="HWD125" s="119"/>
      <c r="HWE125" s="91"/>
      <c r="HWF125" s="119"/>
      <c r="HWG125" s="91"/>
      <c r="HWH125" s="119"/>
      <c r="HWI125" s="91"/>
      <c r="HWJ125" s="119"/>
      <c r="HWK125" s="91"/>
      <c r="HWL125" s="119"/>
      <c r="HWM125" s="91"/>
      <c r="HWN125" s="119"/>
      <c r="HWO125" s="91"/>
      <c r="HWP125" s="119"/>
      <c r="HWQ125" s="91"/>
      <c r="HWR125" s="119"/>
      <c r="HWS125" s="91"/>
      <c r="HWT125" s="119"/>
      <c r="HWU125" s="91"/>
      <c r="HWV125" s="119"/>
      <c r="HWW125" s="91"/>
      <c r="HWX125" s="119"/>
      <c r="HWY125" s="91"/>
      <c r="HWZ125" s="119"/>
      <c r="HXA125" s="91"/>
      <c r="HXB125" s="119"/>
      <c r="HXC125" s="91"/>
      <c r="HXD125" s="119"/>
      <c r="HXE125" s="91"/>
      <c r="HXF125" s="119"/>
      <c r="HXG125" s="91"/>
      <c r="HXH125" s="119"/>
      <c r="HXI125" s="91"/>
      <c r="HXJ125" s="119"/>
      <c r="HXK125" s="91"/>
      <c r="HXL125" s="119"/>
      <c r="HXM125" s="91"/>
      <c r="HXN125" s="119"/>
      <c r="HXO125" s="91"/>
      <c r="HXP125" s="119"/>
      <c r="HXQ125" s="91"/>
      <c r="HXR125" s="119"/>
      <c r="HXS125" s="91"/>
      <c r="HXT125" s="119"/>
      <c r="HXU125" s="91"/>
      <c r="HXV125" s="119"/>
      <c r="HXW125" s="91"/>
      <c r="HXX125" s="119"/>
      <c r="HXY125" s="91"/>
      <c r="HXZ125" s="119"/>
      <c r="HYA125" s="91"/>
      <c r="HYB125" s="119"/>
      <c r="HYC125" s="91"/>
      <c r="HYD125" s="119"/>
      <c r="HYE125" s="91"/>
      <c r="HYF125" s="119"/>
      <c r="HYG125" s="91"/>
      <c r="HYH125" s="119"/>
      <c r="HYI125" s="91"/>
      <c r="HYJ125" s="119"/>
      <c r="HYK125" s="91"/>
      <c r="HYL125" s="119"/>
      <c r="HYM125" s="91"/>
      <c r="HYN125" s="119"/>
      <c r="HYO125" s="91"/>
      <c r="HYP125" s="119"/>
      <c r="HYQ125" s="91"/>
      <c r="HYR125" s="119"/>
      <c r="HYS125" s="91"/>
      <c r="HYT125" s="119"/>
      <c r="HYU125" s="91"/>
      <c r="HYV125" s="119"/>
      <c r="HYW125" s="91"/>
      <c r="HYX125" s="119"/>
      <c r="HYY125" s="91"/>
      <c r="HYZ125" s="119"/>
      <c r="HZA125" s="91"/>
      <c r="HZB125" s="119"/>
      <c r="HZC125" s="91"/>
      <c r="HZD125" s="119"/>
      <c r="HZE125" s="91"/>
      <c r="HZF125" s="119"/>
      <c r="HZG125" s="91"/>
      <c r="HZH125" s="119"/>
      <c r="HZI125" s="91"/>
      <c r="HZJ125" s="119"/>
      <c r="HZK125" s="91"/>
      <c r="HZL125" s="119"/>
      <c r="HZM125" s="91"/>
      <c r="HZN125" s="119"/>
      <c r="HZO125" s="91"/>
      <c r="HZP125" s="119"/>
      <c r="HZQ125" s="91"/>
      <c r="HZR125" s="119"/>
      <c r="HZS125" s="91"/>
      <c r="HZT125" s="119"/>
      <c r="HZU125" s="91"/>
      <c r="HZV125" s="119"/>
      <c r="HZW125" s="91"/>
      <c r="HZX125" s="119"/>
      <c r="HZY125" s="91"/>
      <c r="HZZ125" s="119"/>
      <c r="IAA125" s="91"/>
      <c r="IAB125" s="119"/>
      <c r="IAC125" s="91"/>
      <c r="IAD125" s="119"/>
      <c r="IAE125" s="91"/>
      <c r="IAF125" s="119"/>
      <c r="IAG125" s="91"/>
      <c r="IAH125" s="119"/>
      <c r="IAI125" s="91"/>
      <c r="IAJ125" s="119"/>
      <c r="IAK125" s="91"/>
      <c r="IAL125" s="119"/>
      <c r="IAM125" s="91"/>
      <c r="IAN125" s="119"/>
      <c r="IAO125" s="91"/>
      <c r="IAP125" s="119"/>
      <c r="IAQ125" s="91"/>
      <c r="IAR125" s="119"/>
      <c r="IAS125" s="91"/>
      <c r="IAT125" s="119"/>
      <c r="IAU125" s="91"/>
      <c r="IAV125" s="119"/>
      <c r="IAW125" s="91"/>
      <c r="IAX125" s="119"/>
      <c r="IAY125" s="91"/>
      <c r="IAZ125" s="119"/>
      <c r="IBA125" s="91"/>
      <c r="IBB125" s="119"/>
      <c r="IBC125" s="91"/>
      <c r="IBD125" s="119"/>
      <c r="IBE125" s="91"/>
      <c r="IBF125" s="119"/>
      <c r="IBG125" s="91"/>
      <c r="IBH125" s="119"/>
      <c r="IBI125" s="91"/>
      <c r="IBJ125" s="119"/>
      <c r="IBK125" s="91"/>
      <c r="IBL125" s="119"/>
      <c r="IBM125" s="91"/>
      <c r="IBN125" s="119"/>
      <c r="IBO125" s="91"/>
      <c r="IBP125" s="119"/>
      <c r="IBQ125" s="91"/>
      <c r="IBR125" s="119"/>
      <c r="IBS125" s="91"/>
      <c r="IBT125" s="119"/>
      <c r="IBU125" s="91"/>
      <c r="IBV125" s="119"/>
      <c r="IBW125" s="91"/>
      <c r="IBX125" s="119"/>
      <c r="IBY125" s="91"/>
      <c r="IBZ125" s="119"/>
      <c r="ICA125" s="91"/>
      <c r="ICB125" s="119"/>
      <c r="ICC125" s="91"/>
      <c r="ICD125" s="119"/>
      <c r="ICE125" s="91"/>
      <c r="ICF125" s="119"/>
      <c r="ICG125" s="91"/>
      <c r="ICH125" s="119"/>
      <c r="ICI125" s="91"/>
      <c r="ICJ125" s="119"/>
      <c r="ICK125" s="91"/>
      <c r="ICL125" s="119"/>
      <c r="ICM125" s="91"/>
      <c r="ICN125" s="119"/>
      <c r="ICO125" s="91"/>
      <c r="ICP125" s="119"/>
      <c r="ICQ125" s="91"/>
      <c r="ICR125" s="119"/>
      <c r="ICS125" s="91"/>
      <c r="ICT125" s="119"/>
      <c r="ICU125" s="91"/>
      <c r="ICV125" s="119"/>
      <c r="ICW125" s="91"/>
      <c r="ICX125" s="119"/>
      <c r="ICY125" s="91"/>
      <c r="ICZ125" s="119"/>
      <c r="IDA125" s="91"/>
      <c r="IDB125" s="119"/>
      <c r="IDC125" s="91"/>
      <c r="IDD125" s="119"/>
      <c r="IDE125" s="91"/>
      <c r="IDF125" s="119"/>
      <c r="IDG125" s="91"/>
      <c r="IDH125" s="119"/>
      <c r="IDI125" s="91"/>
      <c r="IDJ125" s="119"/>
      <c r="IDK125" s="91"/>
      <c r="IDL125" s="119"/>
      <c r="IDM125" s="91"/>
      <c r="IDN125" s="119"/>
      <c r="IDO125" s="91"/>
      <c r="IDP125" s="119"/>
      <c r="IDQ125" s="91"/>
      <c r="IDR125" s="119"/>
      <c r="IDS125" s="91"/>
      <c r="IDT125" s="119"/>
      <c r="IDU125" s="91"/>
      <c r="IDV125" s="119"/>
      <c r="IDW125" s="91"/>
      <c r="IDX125" s="119"/>
      <c r="IDY125" s="91"/>
      <c r="IDZ125" s="119"/>
      <c r="IEA125" s="91"/>
      <c r="IEB125" s="119"/>
      <c r="IEC125" s="91"/>
      <c r="IED125" s="119"/>
      <c r="IEE125" s="91"/>
      <c r="IEF125" s="119"/>
      <c r="IEG125" s="91"/>
      <c r="IEH125" s="119"/>
      <c r="IEI125" s="91"/>
      <c r="IEJ125" s="119"/>
      <c r="IEK125" s="91"/>
      <c r="IEL125" s="119"/>
      <c r="IEM125" s="91"/>
      <c r="IEN125" s="119"/>
      <c r="IEO125" s="91"/>
      <c r="IEP125" s="119"/>
      <c r="IEQ125" s="91"/>
      <c r="IER125" s="119"/>
      <c r="IES125" s="91"/>
      <c r="IET125" s="119"/>
      <c r="IEU125" s="91"/>
      <c r="IEV125" s="119"/>
      <c r="IEW125" s="91"/>
      <c r="IEX125" s="119"/>
      <c r="IEY125" s="91"/>
      <c r="IEZ125" s="119"/>
      <c r="IFA125" s="91"/>
      <c r="IFB125" s="119"/>
      <c r="IFC125" s="91"/>
      <c r="IFD125" s="119"/>
      <c r="IFE125" s="91"/>
      <c r="IFF125" s="119"/>
      <c r="IFG125" s="91"/>
      <c r="IFH125" s="119"/>
      <c r="IFI125" s="91"/>
      <c r="IFJ125" s="119"/>
      <c r="IFK125" s="91"/>
      <c r="IFL125" s="119"/>
      <c r="IFM125" s="91"/>
      <c r="IFN125" s="119"/>
      <c r="IFO125" s="91"/>
      <c r="IFP125" s="119"/>
      <c r="IFQ125" s="91"/>
      <c r="IFR125" s="119"/>
      <c r="IFS125" s="91"/>
      <c r="IFT125" s="119"/>
      <c r="IFU125" s="91"/>
      <c r="IFV125" s="119"/>
      <c r="IFW125" s="91"/>
      <c r="IFX125" s="119"/>
      <c r="IFY125" s="91"/>
      <c r="IFZ125" s="119"/>
      <c r="IGA125" s="91"/>
      <c r="IGB125" s="119"/>
      <c r="IGC125" s="91"/>
      <c r="IGD125" s="119"/>
      <c r="IGE125" s="91"/>
      <c r="IGF125" s="119"/>
      <c r="IGG125" s="91"/>
      <c r="IGH125" s="119"/>
      <c r="IGI125" s="91"/>
      <c r="IGJ125" s="119"/>
      <c r="IGK125" s="91"/>
      <c r="IGL125" s="119"/>
      <c r="IGM125" s="91"/>
      <c r="IGN125" s="119"/>
      <c r="IGO125" s="91"/>
      <c r="IGP125" s="119"/>
      <c r="IGQ125" s="91"/>
      <c r="IGR125" s="119"/>
      <c r="IGS125" s="91"/>
      <c r="IGT125" s="119"/>
      <c r="IGU125" s="91"/>
      <c r="IGV125" s="119"/>
      <c r="IGW125" s="91"/>
      <c r="IGX125" s="119"/>
      <c r="IGY125" s="91"/>
      <c r="IGZ125" s="119"/>
      <c r="IHA125" s="91"/>
      <c r="IHB125" s="119"/>
      <c r="IHC125" s="91"/>
      <c r="IHD125" s="119"/>
      <c r="IHE125" s="91"/>
      <c r="IHF125" s="119"/>
      <c r="IHG125" s="91"/>
      <c r="IHH125" s="119"/>
      <c r="IHI125" s="91"/>
      <c r="IHJ125" s="119"/>
      <c r="IHK125" s="91"/>
      <c r="IHL125" s="119"/>
      <c r="IHM125" s="91"/>
      <c r="IHN125" s="119"/>
      <c r="IHO125" s="91"/>
      <c r="IHP125" s="119"/>
      <c r="IHQ125" s="91"/>
      <c r="IHR125" s="119"/>
      <c r="IHS125" s="91"/>
      <c r="IHT125" s="119"/>
      <c r="IHU125" s="91"/>
      <c r="IHV125" s="119"/>
      <c r="IHW125" s="91"/>
      <c r="IHX125" s="119"/>
      <c r="IHY125" s="91"/>
      <c r="IHZ125" s="119"/>
      <c r="IIA125" s="91"/>
      <c r="IIB125" s="119"/>
      <c r="IIC125" s="91"/>
      <c r="IID125" s="119"/>
      <c r="IIE125" s="91"/>
      <c r="IIF125" s="119"/>
      <c r="IIG125" s="91"/>
      <c r="IIH125" s="119"/>
      <c r="III125" s="91"/>
      <c r="IIJ125" s="119"/>
      <c r="IIK125" s="91"/>
      <c r="IIL125" s="119"/>
      <c r="IIM125" s="91"/>
      <c r="IIN125" s="119"/>
      <c r="IIO125" s="91"/>
      <c r="IIP125" s="119"/>
      <c r="IIQ125" s="91"/>
      <c r="IIR125" s="119"/>
      <c r="IIS125" s="91"/>
      <c r="IIT125" s="119"/>
      <c r="IIU125" s="91"/>
      <c r="IIV125" s="119"/>
      <c r="IIW125" s="91"/>
      <c r="IIX125" s="119"/>
      <c r="IIY125" s="91"/>
      <c r="IIZ125" s="119"/>
      <c r="IJA125" s="91"/>
      <c r="IJB125" s="119"/>
      <c r="IJC125" s="91"/>
      <c r="IJD125" s="119"/>
      <c r="IJE125" s="91"/>
      <c r="IJF125" s="119"/>
      <c r="IJG125" s="91"/>
      <c r="IJH125" s="119"/>
      <c r="IJI125" s="91"/>
      <c r="IJJ125" s="119"/>
      <c r="IJK125" s="91"/>
      <c r="IJL125" s="119"/>
      <c r="IJM125" s="91"/>
      <c r="IJN125" s="119"/>
      <c r="IJO125" s="91"/>
      <c r="IJP125" s="119"/>
      <c r="IJQ125" s="91"/>
      <c r="IJR125" s="119"/>
      <c r="IJS125" s="91"/>
      <c r="IJT125" s="119"/>
      <c r="IJU125" s="91"/>
      <c r="IJV125" s="119"/>
      <c r="IJW125" s="91"/>
      <c r="IJX125" s="119"/>
      <c r="IJY125" s="91"/>
      <c r="IJZ125" s="119"/>
      <c r="IKA125" s="91"/>
      <c r="IKB125" s="119"/>
      <c r="IKC125" s="91"/>
      <c r="IKD125" s="119"/>
      <c r="IKE125" s="91"/>
      <c r="IKF125" s="119"/>
      <c r="IKG125" s="91"/>
      <c r="IKH125" s="119"/>
      <c r="IKI125" s="91"/>
      <c r="IKJ125" s="119"/>
      <c r="IKK125" s="91"/>
      <c r="IKL125" s="119"/>
      <c r="IKM125" s="91"/>
      <c r="IKN125" s="119"/>
      <c r="IKO125" s="91"/>
      <c r="IKP125" s="119"/>
      <c r="IKQ125" s="91"/>
      <c r="IKR125" s="119"/>
      <c r="IKS125" s="91"/>
      <c r="IKT125" s="119"/>
      <c r="IKU125" s="91"/>
      <c r="IKV125" s="119"/>
      <c r="IKW125" s="91"/>
      <c r="IKX125" s="119"/>
      <c r="IKY125" s="91"/>
      <c r="IKZ125" s="119"/>
      <c r="ILA125" s="91"/>
      <c r="ILB125" s="119"/>
      <c r="ILC125" s="91"/>
      <c r="ILD125" s="119"/>
      <c r="ILE125" s="91"/>
      <c r="ILF125" s="119"/>
      <c r="ILG125" s="91"/>
      <c r="ILH125" s="119"/>
      <c r="ILI125" s="91"/>
      <c r="ILJ125" s="119"/>
      <c r="ILK125" s="91"/>
      <c r="ILL125" s="119"/>
      <c r="ILM125" s="91"/>
      <c r="ILN125" s="119"/>
      <c r="ILO125" s="91"/>
      <c r="ILP125" s="119"/>
      <c r="ILQ125" s="91"/>
      <c r="ILR125" s="119"/>
      <c r="ILS125" s="91"/>
      <c r="ILT125" s="119"/>
      <c r="ILU125" s="91"/>
      <c r="ILV125" s="119"/>
      <c r="ILW125" s="91"/>
      <c r="ILX125" s="119"/>
      <c r="ILY125" s="91"/>
      <c r="ILZ125" s="119"/>
      <c r="IMA125" s="91"/>
      <c r="IMB125" s="119"/>
      <c r="IMC125" s="91"/>
      <c r="IMD125" s="119"/>
      <c r="IME125" s="91"/>
      <c r="IMF125" s="119"/>
      <c r="IMG125" s="91"/>
      <c r="IMH125" s="119"/>
      <c r="IMI125" s="91"/>
      <c r="IMJ125" s="119"/>
      <c r="IMK125" s="91"/>
      <c r="IML125" s="119"/>
      <c r="IMM125" s="91"/>
      <c r="IMN125" s="119"/>
      <c r="IMO125" s="91"/>
      <c r="IMP125" s="119"/>
      <c r="IMQ125" s="91"/>
      <c r="IMR125" s="119"/>
      <c r="IMS125" s="91"/>
      <c r="IMT125" s="119"/>
      <c r="IMU125" s="91"/>
      <c r="IMV125" s="119"/>
      <c r="IMW125" s="91"/>
      <c r="IMX125" s="119"/>
      <c r="IMY125" s="91"/>
      <c r="IMZ125" s="119"/>
      <c r="INA125" s="91"/>
      <c r="INB125" s="119"/>
      <c r="INC125" s="91"/>
      <c r="IND125" s="119"/>
      <c r="INE125" s="91"/>
      <c r="INF125" s="119"/>
      <c r="ING125" s="91"/>
      <c r="INH125" s="119"/>
      <c r="INI125" s="91"/>
      <c r="INJ125" s="119"/>
      <c r="INK125" s="91"/>
      <c r="INL125" s="119"/>
      <c r="INM125" s="91"/>
      <c r="INN125" s="119"/>
      <c r="INO125" s="91"/>
      <c r="INP125" s="119"/>
      <c r="INQ125" s="91"/>
      <c r="INR125" s="119"/>
      <c r="INS125" s="91"/>
      <c r="INT125" s="119"/>
      <c r="INU125" s="91"/>
      <c r="INV125" s="119"/>
      <c r="INW125" s="91"/>
      <c r="INX125" s="119"/>
      <c r="INY125" s="91"/>
      <c r="INZ125" s="119"/>
      <c r="IOA125" s="91"/>
      <c r="IOB125" s="119"/>
      <c r="IOC125" s="91"/>
      <c r="IOD125" s="119"/>
      <c r="IOE125" s="91"/>
      <c r="IOF125" s="119"/>
      <c r="IOG125" s="91"/>
      <c r="IOH125" s="119"/>
      <c r="IOI125" s="91"/>
      <c r="IOJ125" s="119"/>
      <c r="IOK125" s="91"/>
      <c r="IOL125" s="119"/>
      <c r="IOM125" s="91"/>
      <c r="ION125" s="119"/>
      <c r="IOO125" s="91"/>
      <c r="IOP125" s="119"/>
      <c r="IOQ125" s="91"/>
      <c r="IOR125" s="119"/>
      <c r="IOS125" s="91"/>
      <c r="IOT125" s="119"/>
      <c r="IOU125" s="91"/>
      <c r="IOV125" s="119"/>
      <c r="IOW125" s="91"/>
      <c r="IOX125" s="119"/>
      <c r="IOY125" s="91"/>
      <c r="IOZ125" s="119"/>
      <c r="IPA125" s="91"/>
      <c r="IPB125" s="119"/>
      <c r="IPC125" s="91"/>
      <c r="IPD125" s="119"/>
      <c r="IPE125" s="91"/>
      <c r="IPF125" s="119"/>
      <c r="IPG125" s="91"/>
      <c r="IPH125" s="119"/>
      <c r="IPI125" s="91"/>
      <c r="IPJ125" s="119"/>
      <c r="IPK125" s="91"/>
      <c r="IPL125" s="119"/>
      <c r="IPM125" s="91"/>
      <c r="IPN125" s="119"/>
      <c r="IPO125" s="91"/>
      <c r="IPP125" s="119"/>
      <c r="IPQ125" s="91"/>
      <c r="IPR125" s="119"/>
      <c r="IPS125" s="91"/>
      <c r="IPT125" s="119"/>
      <c r="IPU125" s="91"/>
      <c r="IPV125" s="119"/>
      <c r="IPW125" s="91"/>
      <c r="IPX125" s="119"/>
      <c r="IPY125" s="91"/>
      <c r="IPZ125" s="119"/>
      <c r="IQA125" s="91"/>
      <c r="IQB125" s="119"/>
      <c r="IQC125" s="91"/>
      <c r="IQD125" s="119"/>
      <c r="IQE125" s="91"/>
      <c r="IQF125" s="119"/>
      <c r="IQG125" s="91"/>
      <c r="IQH125" s="119"/>
      <c r="IQI125" s="91"/>
      <c r="IQJ125" s="119"/>
      <c r="IQK125" s="91"/>
      <c r="IQL125" s="119"/>
      <c r="IQM125" s="91"/>
      <c r="IQN125" s="119"/>
      <c r="IQO125" s="91"/>
      <c r="IQP125" s="119"/>
      <c r="IQQ125" s="91"/>
      <c r="IQR125" s="119"/>
      <c r="IQS125" s="91"/>
      <c r="IQT125" s="119"/>
      <c r="IQU125" s="91"/>
      <c r="IQV125" s="119"/>
      <c r="IQW125" s="91"/>
      <c r="IQX125" s="119"/>
      <c r="IQY125" s="91"/>
      <c r="IQZ125" s="119"/>
      <c r="IRA125" s="91"/>
      <c r="IRB125" s="119"/>
      <c r="IRC125" s="91"/>
      <c r="IRD125" s="119"/>
      <c r="IRE125" s="91"/>
      <c r="IRF125" s="119"/>
      <c r="IRG125" s="91"/>
      <c r="IRH125" s="119"/>
      <c r="IRI125" s="91"/>
      <c r="IRJ125" s="119"/>
      <c r="IRK125" s="91"/>
      <c r="IRL125" s="119"/>
      <c r="IRM125" s="91"/>
      <c r="IRN125" s="119"/>
      <c r="IRO125" s="91"/>
      <c r="IRP125" s="119"/>
      <c r="IRQ125" s="91"/>
      <c r="IRR125" s="119"/>
      <c r="IRS125" s="91"/>
      <c r="IRT125" s="119"/>
      <c r="IRU125" s="91"/>
      <c r="IRV125" s="119"/>
      <c r="IRW125" s="91"/>
      <c r="IRX125" s="119"/>
      <c r="IRY125" s="91"/>
      <c r="IRZ125" s="119"/>
      <c r="ISA125" s="91"/>
      <c r="ISB125" s="119"/>
      <c r="ISC125" s="91"/>
      <c r="ISD125" s="119"/>
      <c r="ISE125" s="91"/>
      <c r="ISF125" s="119"/>
      <c r="ISG125" s="91"/>
      <c r="ISH125" s="119"/>
      <c r="ISI125" s="91"/>
      <c r="ISJ125" s="119"/>
      <c r="ISK125" s="91"/>
      <c r="ISL125" s="119"/>
      <c r="ISM125" s="91"/>
      <c r="ISN125" s="119"/>
      <c r="ISO125" s="91"/>
      <c r="ISP125" s="119"/>
      <c r="ISQ125" s="91"/>
      <c r="ISR125" s="119"/>
      <c r="ISS125" s="91"/>
      <c r="IST125" s="119"/>
      <c r="ISU125" s="91"/>
      <c r="ISV125" s="119"/>
      <c r="ISW125" s="91"/>
      <c r="ISX125" s="119"/>
      <c r="ISY125" s="91"/>
      <c r="ISZ125" s="119"/>
      <c r="ITA125" s="91"/>
      <c r="ITB125" s="119"/>
      <c r="ITC125" s="91"/>
      <c r="ITD125" s="119"/>
      <c r="ITE125" s="91"/>
      <c r="ITF125" s="119"/>
      <c r="ITG125" s="91"/>
      <c r="ITH125" s="119"/>
      <c r="ITI125" s="91"/>
      <c r="ITJ125" s="119"/>
      <c r="ITK125" s="91"/>
      <c r="ITL125" s="119"/>
      <c r="ITM125" s="91"/>
      <c r="ITN125" s="119"/>
      <c r="ITO125" s="91"/>
      <c r="ITP125" s="119"/>
      <c r="ITQ125" s="91"/>
      <c r="ITR125" s="119"/>
      <c r="ITS125" s="91"/>
      <c r="ITT125" s="119"/>
      <c r="ITU125" s="91"/>
      <c r="ITV125" s="119"/>
      <c r="ITW125" s="91"/>
      <c r="ITX125" s="119"/>
      <c r="ITY125" s="91"/>
      <c r="ITZ125" s="119"/>
      <c r="IUA125" s="91"/>
      <c r="IUB125" s="119"/>
      <c r="IUC125" s="91"/>
      <c r="IUD125" s="119"/>
      <c r="IUE125" s="91"/>
      <c r="IUF125" s="119"/>
      <c r="IUG125" s="91"/>
      <c r="IUH125" s="119"/>
      <c r="IUI125" s="91"/>
      <c r="IUJ125" s="119"/>
      <c r="IUK125" s="91"/>
      <c r="IUL125" s="119"/>
      <c r="IUM125" s="91"/>
      <c r="IUN125" s="119"/>
      <c r="IUO125" s="91"/>
      <c r="IUP125" s="119"/>
      <c r="IUQ125" s="91"/>
      <c r="IUR125" s="119"/>
      <c r="IUS125" s="91"/>
      <c r="IUT125" s="119"/>
      <c r="IUU125" s="91"/>
      <c r="IUV125" s="119"/>
      <c r="IUW125" s="91"/>
      <c r="IUX125" s="119"/>
      <c r="IUY125" s="91"/>
      <c r="IUZ125" s="119"/>
      <c r="IVA125" s="91"/>
      <c r="IVB125" s="119"/>
      <c r="IVC125" s="91"/>
      <c r="IVD125" s="119"/>
      <c r="IVE125" s="91"/>
      <c r="IVF125" s="119"/>
      <c r="IVG125" s="91"/>
      <c r="IVH125" s="119"/>
      <c r="IVI125" s="91"/>
      <c r="IVJ125" s="119"/>
      <c r="IVK125" s="91"/>
      <c r="IVL125" s="119"/>
      <c r="IVM125" s="91"/>
      <c r="IVN125" s="119"/>
      <c r="IVO125" s="91"/>
      <c r="IVP125" s="119"/>
      <c r="IVQ125" s="91"/>
      <c r="IVR125" s="119"/>
      <c r="IVS125" s="91"/>
      <c r="IVT125" s="119"/>
      <c r="IVU125" s="91"/>
      <c r="IVV125" s="119"/>
      <c r="IVW125" s="91"/>
      <c r="IVX125" s="119"/>
      <c r="IVY125" s="91"/>
      <c r="IVZ125" s="119"/>
      <c r="IWA125" s="91"/>
      <c r="IWB125" s="119"/>
      <c r="IWC125" s="91"/>
      <c r="IWD125" s="119"/>
      <c r="IWE125" s="91"/>
      <c r="IWF125" s="119"/>
      <c r="IWG125" s="91"/>
      <c r="IWH125" s="119"/>
      <c r="IWI125" s="91"/>
      <c r="IWJ125" s="119"/>
      <c r="IWK125" s="91"/>
      <c r="IWL125" s="119"/>
      <c r="IWM125" s="91"/>
      <c r="IWN125" s="119"/>
      <c r="IWO125" s="91"/>
      <c r="IWP125" s="119"/>
      <c r="IWQ125" s="91"/>
      <c r="IWR125" s="119"/>
      <c r="IWS125" s="91"/>
      <c r="IWT125" s="119"/>
      <c r="IWU125" s="91"/>
      <c r="IWV125" s="119"/>
      <c r="IWW125" s="91"/>
      <c r="IWX125" s="119"/>
      <c r="IWY125" s="91"/>
      <c r="IWZ125" s="119"/>
      <c r="IXA125" s="91"/>
      <c r="IXB125" s="119"/>
      <c r="IXC125" s="91"/>
      <c r="IXD125" s="119"/>
      <c r="IXE125" s="91"/>
      <c r="IXF125" s="119"/>
      <c r="IXG125" s="91"/>
      <c r="IXH125" s="119"/>
      <c r="IXI125" s="91"/>
      <c r="IXJ125" s="119"/>
      <c r="IXK125" s="91"/>
      <c r="IXL125" s="119"/>
      <c r="IXM125" s="91"/>
      <c r="IXN125" s="119"/>
      <c r="IXO125" s="91"/>
      <c r="IXP125" s="119"/>
      <c r="IXQ125" s="91"/>
      <c r="IXR125" s="119"/>
      <c r="IXS125" s="91"/>
      <c r="IXT125" s="119"/>
      <c r="IXU125" s="91"/>
      <c r="IXV125" s="119"/>
      <c r="IXW125" s="91"/>
      <c r="IXX125" s="119"/>
      <c r="IXY125" s="91"/>
      <c r="IXZ125" s="119"/>
      <c r="IYA125" s="91"/>
      <c r="IYB125" s="119"/>
      <c r="IYC125" s="91"/>
      <c r="IYD125" s="119"/>
      <c r="IYE125" s="91"/>
      <c r="IYF125" s="119"/>
      <c r="IYG125" s="91"/>
      <c r="IYH125" s="119"/>
      <c r="IYI125" s="91"/>
      <c r="IYJ125" s="119"/>
      <c r="IYK125" s="91"/>
      <c r="IYL125" s="119"/>
      <c r="IYM125" s="91"/>
      <c r="IYN125" s="119"/>
      <c r="IYO125" s="91"/>
      <c r="IYP125" s="119"/>
      <c r="IYQ125" s="91"/>
      <c r="IYR125" s="119"/>
      <c r="IYS125" s="91"/>
      <c r="IYT125" s="119"/>
      <c r="IYU125" s="91"/>
      <c r="IYV125" s="119"/>
      <c r="IYW125" s="91"/>
      <c r="IYX125" s="119"/>
      <c r="IYY125" s="91"/>
      <c r="IYZ125" s="119"/>
      <c r="IZA125" s="91"/>
      <c r="IZB125" s="119"/>
      <c r="IZC125" s="91"/>
      <c r="IZD125" s="119"/>
      <c r="IZE125" s="91"/>
      <c r="IZF125" s="119"/>
      <c r="IZG125" s="91"/>
      <c r="IZH125" s="119"/>
      <c r="IZI125" s="91"/>
      <c r="IZJ125" s="119"/>
      <c r="IZK125" s="91"/>
      <c r="IZL125" s="119"/>
      <c r="IZM125" s="91"/>
      <c r="IZN125" s="119"/>
      <c r="IZO125" s="91"/>
      <c r="IZP125" s="119"/>
      <c r="IZQ125" s="91"/>
      <c r="IZR125" s="119"/>
      <c r="IZS125" s="91"/>
      <c r="IZT125" s="119"/>
      <c r="IZU125" s="91"/>
      <c r="IZV125" s="119"/>
      <c r="IZW125" s="91"/>
      <c r="IZX125" s="119"/>
      <c r="IZY125" s="91"/>
      <c r="IZZ125" s="119"/>
      <c r="JAA125" s="91"/>
      <c r="JAB125" s="119"/>
      <c r="JAC125" s="91"/>
      <c r="JAD125" s="119"/>
      <c r="JAE125" s="91"/>
      <c r="JAF125" s="119"/>
      <c r="JAG125" s="91"/>
      <c r="JAH125" s="119"/>
      <c r="JAI125" s="91"/>
      <c r="JAJ125" s="119"/>
      <c r="JAK125" s="91"/>
      <c r="JAL125" s="119"/>
      <c r="JAM125" s="91"/>
      <c r="JAN125" s="119"/>
      <c r="JAO125" s="91"/>
      <c r="JAP125" s="119"/>
      <c r="JAQ125" s="91"/>
      <c r="JAR125" s="119"/>
      <c r="JAS125" s="91"/>
      <c r="JAT125" s="119"/>
      <c r="JAU125" s="91"/>
      <c r="JAV125" s="119"/>
      <c r="JAW125" s="91"/>
      <c r="JAX125" s="119"/>
      <c r="JAY125" s="91"/>
      <c r="JAZ125" s="119"/>
      <c r="JBA125" s="91"/>
      <c r="JBB125" s="119"/>
      <c r="JBC125" s="91"/>
      <c r="JBD125" s="119"/>
      <c r="JBE125" s="91"/>
      <c r="JBF125" s="119"/>
      <c r="JBG125" s="91"/>
      <c r="JBH125" s="119"/>
      <c r="JBI125" s="91"/>
      <c r="JBJ125" s="119"/>
      <c r="JBK125" s="91"/>
      <c r="JBL125" s="119"/>
      <c r="JBM125" s="91"/>
      <c r="JBN125" s="119"/>
      <c r="JBO125" s="91"/>
      <c r="JBP125" s="119"/>
      <c r="JBQ125" s="91"/>
      <c r="JBR125" s="119"/>
      <c r="JBS125" s="91"/>
      <c r="JBT125" s="119"/>
      <c r="JBU125" s="91"/>
      <c r="JBV125" s="119"/>
      <c r="JBW125" s="91"/>
      <c r="JBX125" s="119"/>
      <c r="JBY125" s="91"/>
      <c r="JBZ125" s="119"/>
      <c r="JCA125" s="91"/>
      <c r="JCB125" s="119"/>
      <c r="JCC125" s="91"/>
      <c r="JCD125" s="119"/>
      <c r="JCE125" s="91"/>
      <c r="JCF125" s="119"/>
      <c r="JCG125" s="91"/>
      <c r="JCH125" s="119"/>
      <c r="JCI125" s="91"/>
      <c r="JCJ125" s="119"/>
      <c r="JCK125" s="91"/>
      <c r="JCL125" s="119"/>
      <c r="JCM125" s="91"/>
      <c r="JCN125" s="119"/>
      <c r="JCO125" s="91"/>
      <c r="JCP125" s="119"/>
      <c r="JCQ125" s="91"/>
      <c r="JCR125" s="119"/>
      <c r="JCS125" s="91"/>
      <c r="JCT125" s="119"/>
      <c r="JCU125" s="91"/>
      <c r="JCV125" s="119"/>
      <c r="JCW125" s="91"/>
      <c r="JCX125" s="119"/>
      <c r="JCY125" s="91"/>
      <c r="JCZ125" s="119"/>
      <c r="JDA125" s="91"/>
      <c r="JDB125" s="119"/>
      <c r="JDC125" s="91"/>
      <c r="JDD125" s="119"/>
      <c r="JDE125" s="91"/>
      <c r="JDF125" s="119"/>
      <c r="JDG125" s="91"/>
      <c r="JDH125" s="119"/>
      <c r="JDI125" s="91"/>
      <c r="JDJ125" s="119"/>
      <c r="JDK125" s="91"/>
      <c r="JDL125" s="119"/>
      <c r="JDM125" s="91"/>
      <c r="JDN125" s="119"/>
      <c r="JDO125" s="91"/>
      <c r="JDP125" s="119"/>
      <c r="JDQ125" s="91"/>
      <c r="JDR125" s="119"/>
      <c r="JDS125" s="91"/>
      <c r="JDT125" s="119"/>
      <c r="JDU125" s="91"/>
      <c r="JDV125" s="119"/>
      <c r="JDW125" s="91"/>
      <c r="JDX125" s="119"/>
      <c r="JDY125" s="91"/>
      <c r="JDZ125" s="119"/>
      <c r="JEA125" s="91"/>
      <c r="JEB125" s="119"/>
      <c r="JEC125" s="91"/>
      <c r="JED125" s="119"/>
      <c r="JEE125" s="91"/>
      <c r="JEF125" s="119"/>
      <c r="JEG125" s="91"/>
      <c r="JEH125" s="119"/>
      <c r="JEI125" s="91"/>
      <c r="JEJ125" s="119"/>
      <c r="JEK125" s="91"/>
      <c r="JEL125" s="119"/>
      <c r="JEM125" s="91"/>
      <c r="JEN125" s="119"/>
      <c r="JEO125" s="91"/>
      <c r="JEP125" s="119"/>
      <c r="JEQ125" s="91"/>
      <c r="JER125" s="119"/>
      <c r="JES125" s="91"/>
      <c r="JET125" s="119"/>
      <c r="JEU125" s="91"/>
      <c r="JEV125" s="119"/>
      <c r="JEW125" s="91"/>
      <c r="JEX125" s="119"/>
      <c r="JEY125" s="91"/>
      <c r="JEZ125" s="119"/>
      <c r="JFA125" s="91"/>
      <c r="JFB125" s="119"/>
      <c r="JFC125" s="91"/>
      <c r="JFD125" s="119"/>
      <c r="JFE125" s="91"/>
      <c r="JFF125" s="119"/>
      <c r="JFG125" s="91"/>
      <c r="JFH125" s="119"/>
      <c r="JFI125" s="91"/>
      <c r="JFJ125" s="119"/>
      <c r="JFK125" s="91"/>
      <c r="JFL125" s="119"/>
      <c r="JFM125" s="91"/>
      <c r="JFN125" s="119"/>
      <c r="JFO125" s="91"/>
      <c r="JFP125" s="119"/>
      <c r="JFQ125" s="91"/>
      <c r="JFR125" s="119"/>
      <c r="JFS125" s="91"/>
      <c r="JFT125" s="119"/>
      <c r="JFU125" s="91"/>
      <c r="JFV125" s="119"/>
      <c r="JFW125" s="91"/>
      <c r="JFX125" s="119"/>
      <c r="JFY125" s="91"/>
      <c r="JFZ125" s="119"/>
      <c r="JGA125" s="91"/>
      <c r="JGB125" s="119"/>
      <c r="JGC125" s="91"/>
      <c r="JGD125" s="119"/>
      <c r="JGE125" s="91"/>
      <c r="JGF125" s="119"/>
      <c r="JGG125" s="91"/>
      <c r="JGH125" s="119"/>
      <c r="JGI125" s="91"/>
      <c r="JGJ125" s="119"/>
      <c r="JGK125" s="91"/>
      <c r="JGL125" s="119"/>
      <c r="JGM125" s="91"/>
      <c r="JGN125" s="119"/>
      <c r="JGO125" s="91"/>
      <c r="JGP125" s="119"/>
      <c r="JGQ125" s="91"/>
      <c r="JGR125" s="119"/>
      <c r="JGS125" s="91"/>
      <c r="JGT125" s="119"/>
      <c r="JGU125" s="91"/>
      <c r="JGV125" s="119"/>
      <c r="JGW125" s="91"/>
      <c r="JGX125" s="119"/>
      <c r="JGY125" s="91"/>
      <c r="JGZ125" s="119"/>
      <c r="JHA125" s="91"/>
      <c r="JHB125" s="119"/>
      <c r="JHC125" s="91"/>
      <c r="JHD125" s="119"/>
      <c r="JHE125" s="91"/>
      <c r="JHF125" s="119"/>
      <c r="JHG125" s="91"/>
      <c r="JHH125" s="119"/>
      <c r="JHI125" s="91"/>
      <c r="JHJ125" s="119"/>
      <c r="JHK125" s="91"/>
      <c r="JHL125" s="119"/>
      <c r="JHM125" s="91"/>
      <c r="JHN125" s="119"/>
      <c r="JHO125" s="91"/>
      <c r="JHP125" s="119"/>
      <c r="JHQ125" s="91"/>
      <c r="JHR125" s="119"/>
      <c r="JHS125" s="91"/>
      <c r="JHT125" s="119"/>
      <c r="JHU125" s="91"/>
      <c r="JHV125" s="119"/>
      <c r="JHW125" s="91"/>
      <c r="JHX125" s="119"/>
      <c r="JHY125" s="91"/>
      <c r="JHZ125" s="119"/>
      <c r="JIA125" s="91"/>
      <c r="JIB125" s="119"/>
      <c r="JIC125" s="91"/>
      <c r="JID125" s="119"/>
      <c r="JIE125" s="91"/>
      <c r="JIF125" s="119"/>
      <c r="JIG125" s="91"/>
      <c r="JIH125" s="119"/>
      <c r="JII125" s="91"/>
      <c r="JIJ125" s="119"/>
      <c r="JIK125" s="91"/>
      <c r="JIL125" s="119"/>
      <c r="JIM125" s="91"/>
      <c r="JIN125" s="119"/>
      <c r="JIO125" s="91"/>
      <c r="JIP125" s="119"/>
      <c r="JIQ125" s="91"/>
      <c r="JIR125" s="119"/>
      <c r="JIS125" s="91"/>
      <c r="JIT125" s="119"/>
      <c r="JIU125" s="91"/>
      <c r="JIV125" s="119"/>
      <c r="JIW125" s="91"/>
      <c r="JIX125" s="119"/>
      <c r="JIY125" s="91"/>
      <c r="JIZ125" s="119"/>
      <c r="JJA125" s="91"/>
      <c r="JJB125" s="119"/>
      <c r="JJC125" s="91"/>
      <c r="JJD125" s="119"/>
      <c r="JJE125" s="91"/>
      <c r="JJF125" s="119"/>
      <c r="JJG125" s="91"/>
      <c r="JJH125" s="119"/>
      <c r="JJI125" s="91"/>
      <c r="JJJ125" s="119"/>
      <c r="JJK125" s="91"/>
      <c r="JJL125" s="119"/>
      <c r="JJM125" s="91"/>
      <c r="JJN125" s="119"/>
      <c r="JJO125" s="91"/>
      <c r="JJP125" s="119"/>
      <c r="JJQ125" s="91"/>
      <c r="JJR125" s="119"/>
      <c r="JJS125" s="91"/>
      <c r="JJT125" s="119"/>
      <c r="JJU125" s="91"/>
      <c r="JJV125" s="119"/>
      <c r="JJW125" s="91"/>
      <c r="JJX125" s="119"/>
      <c r="JJY125" s="91"/>
      <c r="JJZ125" s="119"/>
      <c r="JKA125" s="91"/>
      <c r="JKB125" s="119"/>
      <c r="JKC125" s="91"/>
      <c r="JKD125" s="119"/>
      <c r="JKE125" s="91"/>
      <c r="JKF125" s="119"/>
      <c r="JKG125" s="91"/>
      <c r="JKH125" s="119"/>
      <c r="JKI125" s="91"/>
      <c r="JKJ125" s="119"/>
      <c r="JKK125" s="91"/>
      <c r="JKL125" s="119"/>
      <c r="JKM125" s="91"/>
      <c r="JKN125" s="119"/>
      <c r="JKO125" s="91"/>
      <c r="JKP125" s="119"/>
      <c r="JKQ125" s="91"/>
      <c r="JKR125" s="119"/>
      <c r="JKS125" s="91"/>
      <c r="JKT125" s="119"/>
      <c r="JKU125" s="91"/>
      <c r="JKV125" s="119"/>
      <c r="JKW125" s="91"/>
      <c r="JKX125" s="119"/>
      <c r="JKY125" s="91"/>
      <c r="JKZ125" s="119"/>
      <c r="JLA125" s="91"/>
      <c r="JLB125" s="119"/>
      <c r="JLC125" s="91"/>
      <c r="JLD125" s="119"/>
      <c r="JLE125" s="91"/>
      <c r="JLF125" s="119"/>
      <c r="JLG125" s="91"/>
      <c r="JLH125" s="119"/>
      <c r="JLI125" s="91"/>
      <c r="JLJ125" s="119"/>
      <c r="JLK125" s="91"/>
      <c r="JLL125" s="119"/>
      <c r="JLM125" s="91"/>
      <c r="JLN125" s="119"/>
      <c r="JLO125" s="91"/>
      <c r="JLP125" s="119"/>
      <c r="JLQ125" s="91"/>
      <c r="JLR125" s="119"/>
      <c r="JLS125" s="91"/>
      <c r="JLT125" s="119"/>
      <c r="JLU125" s="91"/>
      <c r="JLV125" s="119"/>
      <c r="JLW125" s="91"/>
      <c r="JLX125" s="119"/>
      <c r="JLY125" s="91"/>
      <c r="JLZ125" s="119"/>
      <c r="JMA125" s="91"/>
      <c r="JMB125" s="119"/>
      <c r="JMC125" s="91"/>
      <c r="JMD125" s="119"/>
      <c r="JME125" s="91"/>
      <c r="JMF125" s="119"/>
      <c r="JMG125" s="91"/>
      <c r="JMH125" s="119"/>
      <c r="JMI125" s="91"/>
      <c r="JMJ125" s="119"/>
      <c r="JMK125" s="91"/>
      <c r="JML125" s="119"/>
      <c r="JMM125" s="91"/>
      <c r="JMN125" s="119"/>
      <c r="JMO125" s="91"/>
      <c r="JMP125" s="119"/>
      <c r="JMQ125" s="91"/>
      <c r="JMR125" s="119"/>
      <c r="JMS125" s="91"/>
      <c r="JMT125" s="119"/>
      <c r="JMU125" s="91"/>
      <c r="JMV125" s="119"/>
      <c r="JMW125" s="91"/>
      <c r="JMX125" s="119"/>
      <c r="JMY125" s="91"/>
      <c r="JMZ125" s="119"/>
      <c r="JNA125" s="91"/>
      <c r="JNB125" s="119"/>
      <c r="JNC125" s="91"/>
      <c r="JND125" s="119"/>
      <c r="JNE125" s="91"/>
      <c r="JNF125" s="119"/>
      <c r="JNG125" s="91"/>
      <c r="JNH125" s="119"/>
      <c r="JNI125" s="91"/>
      <c r="JNJ125" s="119"/>
      <c r="JNK125" s="91"/>
      <c r="JNL125" s="119"/>
      <c r="JNM125" s="91"/>
      <c r="JNN125" s="119"/>
      <c r="JNO125" s="91"/>
      <c r="JNP125" s="119"/>
      <c r="JNQ125" s="91"/>
      <c r="JNR125" s="119"/>
      <c r="JNS125" s="91"/>
      <c r="JNT125" s="119"/>
      <c r="JNU125" s="91"/>
      <c r="JNV125" s="119"/>
      <c r="JNW125" s="91"/>
      <c r="JNX125" s="119"/>
      <c r="JNY125" s="91"/>
      <c r="JNZ125" s="119"/>
      <c r="JOA125" s="91"/>
      <c r="JOB125" s="119"/>
      <c r="JOC125" s="91"/>
      <c r="JOD125" s="119"/>
      <c r="JOE125" s="91"/>
      <c r="JOF125" s="119"/>
      <c r="JOG125" s="91"/>
      <c r="JOH125" s="119"/>
      <c r="JOI125" s="91"/>
      <c r="JOJ125" s="119"/>
      <c r="JOK125" s="91"/>
      <c r="JOL125" s="119"/>
      <c r="JOM125" s="91"/>
      <c r="JON125" s="119"/>
      <c r="JOO125" s="91"/>
      <c r="JOP125" s="119"/>
      <c r="JOQ125" s="91"/>
      <c r="JOR125" s="119"/>
      <c r="JOS125" s="91"/>
      <c r="JOT125" s="119"/>
      <c r="JOU125" s="91"/>
      <c r="JOV125" s="119"/>
      <c r="JOW125" s="91"/>
      <c r="JOX125" s="119"/>
      <c r="JOY125" s="91"/>
      <c r="JOZ125" s="119"/>
      <c r="JPA125" s="91"/>
      <c r="JPB125" s="119"/>
      <c r="JPC125" s="91"/>
      <c r="JPD125" s="119"/>
      <c r="JPE125" s="91"/>
      <c r="JPF125" s="119"/>
      <c r="JPG125" s="91"/>
      <c r="JPH125" s="119"/>
      <c r="JPI125" s="91"/>
      <c r="JPJ125" s="119"/>
      <c r="JPK125" s="91"/>
      <c r="JPL125" s="119"/>
      <c r="JPM125" s="91"/>
      <c r="JPN125" s="119"/>
      <c r="JPO125" s="91"/>
      <c r="JPP125" s="119"/>
      <c r="JPQ125" s="91"/>
      <c r="JPR125" s="119"/>
      <c r="JPS125" s="91"/>
      <c r="JPT125" s="119"/>
      <c r="JPU125" s="91"/>
      <c r="JPV125" s="119"/>
      <c r="JPW125" s="91"/>
      <c r="JPX125" s="119"/>
      <c r="JPY125" s="91"/>
      <c r="JPZ125" s="119"/>
      <c r="JQA125" s="91"/>
      <c r="JQB125" s="119"/>
      <c r="JQC125" s="91"/>
      <c r="JQD125" s="119"/>
      <c r="JQE125" s="91"/>
      <c r="JQF125" s="119"/>
      <c r="JQG125" s="91"/>
      <c r="JQH125" s="119"/>
      <c r="JQI125" s="91"/>
      <c r="JQJ125" s="119"/>
      <c r="JQK125" s="91"/>
      <c r="JQL125" s="119"/>
      <c r="JQM125" s="91"/>
      <c r="JQN125" s="119"/>
      <c r="JQO125" s="91"/>
      <c r="JQP125" s="119"/>
      <c r="JQQ125" s="91"/>
      <c r="JQR125" s="119"/>
      <c r="JQS125" s="91"/>
      <c r="JQT125" s="119"/>
      <c r="JQU125" s="91"/>
      <c r="JQV125" s="119"/>
      <c r="JQW125" s="91"/>
      <c r="JQX125" s="119"/>
      <c r="JQY125" s="91"/>
      <c r="JQZ125" s="119"/>
      <c r="JRA125" s="91"/>
      <c r="JRB125" s="119"/>
      <c r="JRC125" s="91"/>
      <c r="JRD125" s="119"/>
      <c r="JRE125" s="91"/>
      <c r="JRF125" s="119"/>
      <c r="JRG125" s="91"/>
      <c r="JRH125" s="119"/>
      <c r="JRI125" s="91"/>
      <c r="JRJ125" s="119"/>
      <c r="JRK125" s="91"/>
      <c r="JRL125" s="119"/>
      <c r="JRM125" s="91"/>
      <c r="JRN125" s="119"/>
      <c r="JRO125" s="91"/>
      <c r="JRP125" s="119"/>
      <c r="JRQ125" s="91"/>
      <c r="JRR125" s="119"/>
      <c r="JRS125" s="91"/>
      <c r="JRT125" s="119"/>
      <c r="JRU125" s="91"/>
      <c r="JRV125" s="119"/>
      <c r="JRW125" s="91"/>
      <c r="JRX125" s="119"/>
      <c r="JRY125" s="91"/>
      <c r="JRZ125" s="119"/>
      <c r="JSA125" s="91"/>
      <c r="JSB125" s="119"/>
      <c r="JSC125" s="91"/>
      <c r="JSD125" s="119"/>
      <c r="JSE125" s="91"/>
      <c r="JSF125" s="119"/>
      <c r="JSG125" s="91"/>
      <c r="JSH125" s="119"/>
      <c r="JSI125" s="91"/>
      <c r="JSJ125" s="119"/>
      <c r="JSK125" s="91"/>
      <c r="JSL125" s="119"/>
      <c r="JSM125" s="91"/>
      <c r="JSN125" s="119"/>
      <c r="JSO125" s="91"/>
      <c r="JSP125" s="119"/>
      <c r="JSQ125" s="91"/>
      <c r="JSR125" s="119"/>
      <c r="JSS125" s="91"/>
      <c r="JST125" s="119"/>
      <c r="JSU125" s="91"/>
      <c r="JSV125" s="119"/>
      <c r="JSW125" s="91"/>
      <c r="JSX125" s="119"/>
      <c r="JSY125" s="91"/>
      <c r="JSZ125" s="119"/>
      <c r="JTA125" s="91"/>
      <c r="JTB125" s="119"/>
      <c r="JTC125" s="91"/>
      <c r="JTD125" s="119"/>
      <c r="JTE125" s="91"/>
      <c r="JTF125" s="119"/>
      <c r="JTG125" s="91"/>
      <c r="JTH125" s="119"/>
      <c r="JTI125" s="91"/>
      <c r="JTJ125" s="119"/>
      <c r="JTK125" s="91"/>
      <c r="JTL125" s="119"/>
      <c r="JTM125" s="91"/>
      <c r="JTN125" s="119"/>
      <c r="JTO125" s="91"/>
      <c r="JTP125" s="119"/>
      <c r="JTQ125" s="91"/>
      <c r="JTR125" s="119"/>
      <c r="JTS125" s="91"/>
      <c r="JTT125" s="119"/>
      <c r="JTU125" s="91"/>
      <c r="JTV125" s="119"/>
      <c r="JTW125" s="91"/>
      <c r="JTX125" s="119"/>
      <c r="JTY125" s="91"/>
      <c r="JTZ125" s="119"/>
      <c r="JUA125" s="91"/>
      <c r="JUB125" s="119"/>
      <c r="JUC125" s="91"/>
      <c r="JUD125" s="119"/>
      <c r="JUE125" s="91"/>
      <c r="JUF125" s="119"/>
      <c r="JUG125" s="91"/>
      <c r="JUH125" s="119"/>
      <c r="JUI125" s="91"/>
      <c r="JUJ125" s="119"/>
      <c r="JUK125" s="91"/>
      <c r="JUL125" s="119"/>
      <c r="JUM125" s="91"/>
      <c r="JUN125" s="119"/>
      <c r="JUO125" s="91"/>
      <c r="JUP125" s="119"/>
      <c r="JUQ125" s="91"/>
      <c r="JUR125" s="119"/>
      <c r="JUS125" s="91"/>
      <c r="JUT125" s="119"/>
      <c r="JUU125" s="91"/>
      <c r="JUV125" s="119"/>
      <c r="JUW125" s="91"/>
      <c r="JUX125" s="119"/>
      <c r="JUY125" s="91"/>
      <c r="JUZ125" s="119"/>
      <c r="JVA125" s="91"/>
      <c r="JVB125" s="119"/>
      <c r="JVC125" s="91"/>
      <c r="JVD125" s="119"/>
      <c r="JVE125" s="91"/>
      <c r="JVF125" s="119"/>
      <c r="JVG125" s="91"/>
      <c r="JVH125" s="119"/>
      <c r="JVI125" s="91"/>
      <c r="JVJ125" s="119"/>
      <c r="JVK125" s="91"/>
      <c r="JVL125" s="119"/>
      <c r="JVM125" s="91"/>
      <c r="JVN125" s="119"/>
      <c r="JVO125" s="91"/>
      <c r="JVP125" s="119"/>
      <c r="JVQ125" s="91"/>
      <c r="JVR125" s="119"/>
      <c r="JVS125" s="91"/>
      <c r="JVT125" s="119"/>
      <c r="JVU125" s="91"/>
      <c r="JVV125" s="119"/>
      <c r="JVW125" s="91"/>
      <c r="JVX125" s="119"/>
      <c r="JVY125" s="91"/>
      <c r="JVZ125" s="119"/>
      <c r="JWA125" s="91"/>
      <c r="JWB125" s="119"/>
      <c r="JWC125" s="91"/>
      <c r="JWD125" s="119"/>
      <c r="JWE125" s="91"/>
      <c r="JWF125" s="119"/>
      <c r="JWG125" s="91"/>
      <c r="JWH125" s="119"/>
      <c r="JWI125" s="91"/>
      <c r="JWJ125" s="119"/>
      <c r="JWK125" s="91"/>
      <c r="JWL125" s="119"/>
      <c r="JWM125" s="91"/>
      <c r="JWN125" s="119"/>
      <c r="JWO125" s="91"/>
      <c r="JWP125" s="119"/>
      <c r="JWQ125" s="91"/>
      <c r="JWR125" s="119"/>
      <c r="JWS125" s="91"/>
      <c r="JWT125" s="119"/>
      <c r="JWU125" s="91"/>
      <c r="JWV125" s="119"/>
      <c r="JWW125" s="91"/>
      <c r="JWX125" s="119"/>
      <c r="JWY125" s="91"/>
      <c r="JWZ125" s="119"/>
      <c r="JXA125" s="91"/>
      <c r="JXB125" s="119"/>
      <c r="JXC125" s="91"/>
      <c r="JXD125" s="119"/>
      <c r="JXE125" s="91"/>
      <c r="JXF125" s="119"/>
      <c r="JXG125" s="91"/>
      <c r="JXH125" s="119"/>
      <c r="JXI125" s="91"/>
      <c r="JXJ125" s="119"/>
      <c r="JXK125" s="91"/>
      <c r="JXL125" s="119"/>
      <c r="JXM125" s="91"/>
      <c r="JXN125" s="119"/>
      <c r="JXO125" s="91"/>
      <c r="JXP125" s="119"/>
      <c r="JXQ125" s="91"/>
      <c r="JXR125" s="119"/>
      <c r="JXS125" s="91"/>
      <c r="JXT125" s="119"/>
      <c r="JXU125" s="91"/>
      <c r="JXV125" s="119"/>
      <c r="JXW125" s="91"/>
      <c r="JXX125" s="119"/>
      <c r="JXY125" s="91"/>
      <c r="JXZ125" s="119"/>
      <c r="JYA125" s="91"/>
      <c r="JYB125" s="119"/>
      <c r="JYC125" s="91"/>
      <c r="JYD125" s="119"/>
      <c r="JYE125" s="91"/>
      <c r="JYF125" s="119"/>
      <c r="JYG125" s="91"/>
      <c r="JYH125" s="119"/>
      <c r="JYI125" s="91"/>
      <c r="JYJ125" s="119"/>
      <c r="JYK125" s="91"/>
      <c r="JYL125" s="119"/>
      <c r="JYM125" s="91"/>
      <c r="JYN125" s="119"/>
      <c r="JYO125" s="91"/>
      <c r="JYP125" s="119"/>
      <c r="JYQ125" s="91"/>
      <c r="JYR125" s="119"/>
      <c r="JYS125" s="91"/>
      <c r="JYT125" s="119"/>
      <c r="JYU125" s="91"/>
      <c r="JYV125" s="119"/>
      <c r="JYW125" s="91"/>
      <c r="JYX125" s="119"/>
      <c r="JYY125" s="91"/>
      <c r="JYZ125" s="119"/>
      <c r="JZA125" s="91"/>
      <c r="JZB125" s="119"/>
      <c r="JZC125" s="91"/>
      <c r="JZD125" s="119"/>
      <c r="JZE125" s="91"/>
      <c r="JZF125" s="119"/>
      <c r="JZG125" s="91"/>
      <c r="JZH125" s="119"/>
      <c r="JZI125" s="91"/>
      <c r="JZJ125" s="119"/>
      <c r="JZK125" s="91"/>
      <c r="JZL125" s="119"/>
      <c r="JZM125" s="91"/>
      <c r="JZN125" s="119"/>
      <c r="JZO125" s="91"/>
      <c r="JZP125" s="119"/>
      <c r="JZQ125" s="91"/>
      <c r="JZR125" s="119"/>
      <c r="JZS125" s="91"/>
      <c r="JZT125" s="119"/>
      <c r="JZU125" s="91"/>
      <c r="JZV125" s="119"/>
      <c r="JZW125" s="91"/>
      <c r="JZX125" s="119"/>
      <c r="JZY125" s="91"/>
      <c r="JZZ125" s="119"/>
      <c r="KAA125" s="91"/>
      <c r="KAB125" s="119"/>
      <c r="KAC125" s="91"/>
      <c r="KAD125" s="119"/>
      <c r="KAE125" s="91"/>
      <c r="KAF125" s="119"/>
      <c r="KAG125" s="91"/>
      <c r="KAH125" s="119"/>
      <c r="KAI125" s="91"/>
      <c r="KAJ125" s="119"/>
      <c r="KAK125" s="91"/>
      <c r="KAL125" s="119"/>
      <c r="KAM125" s="91"/>
      <c r="KAN125" s="119"/>
      <c r="KAO125" s="91"/>
      <c r="KAP125" s="119"/>
      <c r="KAQ125" s="91"/>
      <c r="KAR125" s="119"/>
      <c r="KAS125" s="91"/>
      <c r="KAT125" s="119"/>
      <c r="KAU125" s="91"/>
      <c r="KAV125" s="119"/>
      <c r="KAW125" s="91"/>
      <c r="KAX125" s="119"/>
      <c r="KAY125" s="91"/>
      <c r="KAZ125" s="119"/>
      <c r="KBA125" s="91"/>
      <c r="KBB125" s="119"/>
      <c r="KBC125" s="91"/>
      <c r="KBD125" s="119"/>
      <c r="KBE125" s="91"/>
      <c r="KBF125" s="119"/>
      <c r="KBG125" s="91"/>
      <c r="KBH125" s="119"/>
      <c r="KBI125" s="91"/>
      <c r="KBJ125" s="119"/>
      <c r="KBK125" s="91"/>
      <c r="KBL125" s="119"/>
      <c r="KBM125" s="91"/>
      <c r="KBN125" s="119"/>
      <c r="KBO125" s="91"/>
      <c r="KBP125" s="119"/>
      <c r="KBQ125" s="91"/>
      <c r="KBR125" s="119"/>
      <c r="KBS125" s="91"/>
      <c r="KBT125" s="119"/>
      <c r="KBU125" s="91"/>
      <c r="KBV125" s="119"/>
      <c r="KBW125" s="91"/>
      <c r="KBX125" s="119"/>
      <c r="KBY125" s="91"/>
      <c r="KBZ125" s="119"/>
      <c r="KCA125" s="91"/>
      <c r="KCB125" s="119"/>
      <c r="KCC125" s="91"/>
      <c r="KCD125" s="119"/>
      <c r="KCE125" s="91"/>
      <c r="KCF125" s="119"/>
      <c r="KCG125" s="91"/>
      <c r="KCH125" s="119"/>
      <c r="KCI125" s="91"/>
      <c r="KCJ125" s="119"/>
      <c r="KCK125" s="91"/>
      <c r="KCL125" s="119"/>
      <c r="KCM125" s="91"/>
      <c r="KCN125" s="119"/>
      <c r="KCO125" s="91"/>
      <c r="KCP125" s="119"/>
      <c r="KCQ125" s="91"/>
      <c r="KCR125" s="119"/>
      <c r="KCS125" s="91"/>
      <c r="KCT125" s="119"/>
      <c r="KCU125" s="91"/>
      <c r="KCV125" s="119"/>
      <c r="KCW125" s="91"/>
      <c r="KCX125" s="119"/>
      <c r="KCY125" s="91"/>
      <c r="KCZ125" s="119"/>
      <c r="KDA125" s="91"/>
      <c r="KDB125" s="119"/>
      <c r="KDC125" s="91"/>
      <c r="KDD125" s="119"/>
      <c r="KDE125" s="91"/>
      <c r="KDF125" s="119"/>
      <c r="KDG125" s="91"/>
      <c r="KDH125" s="119"/>
      <c r="KDI125" s="91"/>
      <c r="KDJ125" s="119"/>
      <c r="KDK125" s="91"/>
      <c r="KDL125" s="119"/>
      <c r="KDM125" s="91"/>
      <c r="KDN125" s="119"/>
      <c r="KDO125" s="91"/>
      <c r="KDP125" s="119"/>
      <c r="KDQ125" s="91"/>
      <c r="KDR125" s="119"/>
      <c r="KDS125" s="91"/>
      <c r="KDT125" s="119"/>
      <c r="KDU125" s="91"/>
      <c r="KDV125" s="119"/>
      <c r="KDW125" s="91"/>
      <c r="KDX125" s="119"/>
      <c r="KDY125" s="91"/>
      <c r="KDZ125" s="119"/>
      <c r="KEA125" s="91"/>
      <c r="KEB125" s="119"/>
      <c r="KEC125" s="91"/>
      <c r="KED125" s="119"/>
      <c r="KEE125" s="91"/>
      <c r="KEF125" s="119"/>
      <c r="KEG125" s="91"/>
      <c r="KEH125" s="119"/>
      <c r="KEI125" s="91"/>
      <c r="KEJ125" s="119"/>
      <c r="KEK125" s="91"/>
      <c r="KEL125" s="119"/>
      <c r="KEM125" s="91"/>
      <c r="KEN125" s="119"/>
      <c r="KEO125" s="91"/>
      <c r="KEP125" s="119"/>
      <c r="KEQ125" s="91"/>
      <c r="KER125" s="119"/>
      <c r="KES125" s="91"/>
      <c r="KET125" s="119"/>
      <c r="KEU125" s="91"/>
      <c r="KEV125" s="119"/>
      <c r="KEW125" s="91"/>
      <c r="KEX125" s="119"/>
      <c r="KEY125" s="91"/>
      <c r="KEZ125" s="119"/>
      <c r="KFA125" s="91"/>
      <c r="KFB125" s="119"/>
      <c r="KFC125" s="91"/>
      <c r="KFD125" s="119"/>
      <c r="KFE125" s="91"/>
      <c r="KFF125" s="119"/>
      <c r="KFG125" s="91"/>
      <c r="KFH125" s="119"/>
      <c r="KFI125" s="91"/>
      <c r="KFJ125" s="119"/>
      <c r="KFK125" s="91"/>
      <c r="KFL125" s="119"/>
      <c r="KFM125" s="91"/>
      <c r="KFN125" s="119"/>
      <c r="KFO125" s="91"/>
      <c r="KFP125" s="119"/>
      <c r="KFQ125" s="91"/>
      <c r="KFR125" s="119"/>
      <c r="KFS125" s="91"/>
      <c r="KFT125" s="119"/>
      <c r="KFU125" s="91"/>
      <c r="KFV125" s="119"/>
      <c r="KFW125" s="91"/>
      <c r="KFX125" s="119"/>
      <c r="KFY125" s="91"/>
      <c r="KFZ125" s="119"/>
      <c r="KGA125" s="91"/>
      <c r="KGB125" s="119"/>
      <c r="KGC125" s="91"/>
      <c r="KGD125" s="119"/>
      <c r="KGE125" s="91"/>
      <c r="KGF125" s="119"/>
      <c r="KGG125" s="91"/>
      <c r="KGH125" s="119"/>
      <c r="KGI125" s="91"/>
      <c r="KGJ125" s="119"/>
      <c r="KGK125" s="91"/>
      <c r="KGL125" s="119"/>
      <c r="KGM125" s="91"/>
      <c r="KGN125" s="119"/>
      <c r="KGO125" s="91"/>
      <c r="KGP125" s="119"/>
      <c r="KGQ125" s="91"/>
      <c r="KGR125" s="119"/>
      <c r="KGS125" s="91"/>
      <c r="KGT125" s="119"/>
      <c r="KGU125" s="91"/>
      <c r="KGV125" s="119"/>
      <c r="KGW125" s="91"/>
      <c r="KGX125" s="119"/>
      <c r="KGY125" s="91"/>
      <c r="KGZ125" s="119"/>
      <c r="KHA125" s="91"/>
      <c r="KHB125" s="119"/>
      <c r="KHC125" s="91"/>
      <c r="KHD125" s="119"/>
      <c r="KHE125" s="91"/>
      <c r="KHF125" s="119"/>
      <c r="KHG125" s="91"/>
      <c r="KHH125" s="119"/>
      <c r="KHI125" s="91"/>
      <c r="KHJ125" s="119"/>
      <c r="KHK125" s="91"/>
      <c r="KHL125" s="119"/>
      <c r="KHM125" s="91"/>
      <c r="KHN125" s="119"/>
      <c r="KHO125" s="91"/>
      <c r="KHP125" s="119"/>
      <c r="KHQ125" s="91"/>
      <c r="KHR125" s="119"/>
      <c r="KHS125" s="91"/>
      <c r="KHT125" s="119"/>
      <c r="KHU125" s="91"/>
      <c r="KHV125" s="119"/>
      <c r="KHW125" s="91"/>
      <c r="KHX125" s="119"/>
      <c r="KHY125" s="91"/>
      <c r="KHZ125" s="119"/>
      <c r="KIA125" s="91"/>
      <c r="KIB125" s="119"/>
      <c r="KIC125" s="91"/>
      <c r="KID125" s="119"/>
      <c r="KIE125" s="91"/>
      <c r="KIF125" s="119"/>
      <c r="KIG125" s="91"/>
      <c r="KIH125" s="119"/>
      <c r="KII125" s="91"/>
      <c r="KIJ125" s="119"/>
      <c r="KIK125" s="91"/>
      <c r="KIL125" s="119"/>
      <c r="KIM125" s="91"/>
      <c r="KIN125" s="119"/>
      <c r="KIO125" s="91"/>
      <c r="KIP125" s="119"/>
      <c r="KIQ125" s="91"/>
      <c r="KIR125" s="119"/>
      <c r="KIS125" s="91"/>
      <c r="KIT125" s="119"/>
      <c r="KIU125" s="91"/>
      <c r="KIV125" s="119"/>
      <c r="KIW125" s="91"/>
      <c r="KIX125" s="119"/>
      <c r="KIY125" s="91"/>
      <c r="KIZ125" s="119"/>
      <c r="KJA125" s="91"/>
      <c r="KJB125" s="119"/>
      <c r="KJC125" s="91"/>
      <c r="KJD125" s="119"/>
      <c r="KJE125" s="91"/>
      <c r="KJF125" s="119"/>
      <c r="KJG125" s="91"/>
      <c r="KJH125" s="119"/>
      <c r="KJI125" s="91"/>
      <c r="KJJ125" s="119"/>
      <c r="KJK125" s="91"/>
      <c r="KJL125" s="119"/>
      <c r="KJM125" s="91"/>
      <c r="KJN125" s="119"/>
      <c r="KJO125" s="91"/>
      <c r="KJP125" s="119"/>
      <c r="KJQ125" s="91"/>
      <c r="KJR125" s="119"/>
      <c r="KJS125" s="91"/>
      <c r="KJT125" s="119"/>
      <c r="KJU125" s="91"/>
      <c r="KJV125" s="119"/>
      <c r="KJW125" s="91"/>
      <c r="KJX125" s="119"/>
      <c r="KJY125" s="91"/>
      <c r="KJZ125" s="119"/>
      <c r="KKA125" s="91"/>
      <c r="KKB125" s="119"/>
      <c r="KKC125" s="91"/>
      <c r="KKD125" s="119"/>
      <c r="KKE125" s="91"/>
      <c r="KKF125" s="119"/>
      <c r="KKG125" s="91"/>
      <c r="KKH125" s="119"/>
      <c r="KKI125" s="91"/>
      <c r="KKJ125" s="119"/>
      <c r="KKK125" s="91"/>
      <c r="KKL125" s="119"/>
      <c r="KKM125" s="91"/>
      <c r="KKN125" s="119"/>
      <c r="KKO125" s="91"/>
      <c r="KKP125" s="119"/>
      <c r="KKQ125" s="91"/>
      <c r="KKR125" s="119"/>
      <c r="KKS125" s="91"/>
      <c r="KKT125" s="119"/>
      <c r="KKU125" s="91"/>
      <c r="KKV125" s="119"/>
      <c r="KKW125" s="91"/>
      <c r="KKX125" s="119"/>
      <c r="KKY125" s="91"/>
      <c r="KKZ125" s="119"/>
      <c r="KLA125" s="91"/>
      <c r="KLB125" s="119"/>
      <c r="KLC125" s="91"/>
      <c r="KLD125" s="119"/>
      <c r="KLE125" s="91"/>
      <c r="KLF125" s="119"/>
      <c r="KLG125" s="91"/>
      <c r="KLH125" s="119"/>
      <c r="KLI125" s="91"/>
      <c r="KLJ125" s="119"/>
      <c r="KLK125" s="91"/>
      <c r="KLL125" s="119"/>
      <c r="KLM125" s="91"/>
      <c r="KLN125" s="119"/>
      <c r="KLO125" s="91"/>
      <c r="KLP125" s="119"/>
      <c r="KLQ125" s="91"/>
      <c r="KLR125" s="119"/>
      <c r="KLS125" s="91"/>
      <c r="KLT125" s="119"/>
      <c r="KLU125" s="91"/>
      <c r="KLV125" s="119"/>
      <c r="KLW125" s="91"/>
      <c r="KLX125" s="119"/>
      <c r="KLY125" s="91"/>
      <c r="KLZ125" s="119"/>
      <c r="KMA125" s="91"/>
      <c r="KMB125" s="119"/>
      <c r="KMC125" s="91"/>
      <c r="KMD125" s="119"/>
      <c r="KME125" s="91"/>
      <c r="KMF125" s="119"/>
      <c r="KMG125" s="91"/>
      <c r="KMH125" s="119"/>
      <c r="KMI125" s="91"/>
      <c r="KMJ125" s="119"/>
      <c r="KMK125" s="91"/>
      <c r="KML125" s="119"/>
      <c r="KMM125" s="91"/>
      <c r="KMN125" s="119"/>
      <c r="KMO125" s="91"/>
      <c r="KMP125" s="119"/>
      <c r="KMQ125" s="91"/>
      <c r="KMR125" s="119"/>
      <c r="KMS125" s="91"/>
      <c r="KMT125" s="119"/>
      <c r="KMU125" s="91"/>
      <c r="KMV125" s="119"/>
      <c r="KMW125" s="91"/>
      <c r="KMX125" s="119"/>
      <c r="KMY125" s="91"/>
      <c r="KMZ125" s="119"/>
      <c r="KNA125" s="91"/>
      <c r="KNB125" s="119"/>
      <c r="KNC125" s="91"/>
      <c r="KND125" s="119"/>
      <c r="KNE125" s="91"/>
      <c r="KNF125" s="119"/>
      <c r="KNG125" s="91"/>
      <c r="KNH125" s="119"/>
      <c r="KNI125" s="91"/>
      <c r="KNJ125" s="119"/>
      <c r="KNK125" s="91"/>
      <c r="KNL125" s="119"/>
      <c r="KNM125" s="91"/>
      <c r="KNN125" s="119"/>
      <c r="KNO125" s="91"/>
      <c r="KNP125" s="119"/>
      <c r="KNQ125" s="91"/>
      <c r="KNR125" s="119"/>
      <c r="KNS125" s="91"/>
      <c r="KNT125" s="119"/>
      <c r="KNU125" s="91"/>
      <c r="KNV125" s="119"/>
      <c r="KNW125" s="91"/>
      <c r="KNX125" s="119"/>
      <c r="KNY125" s="91"/>
      <c r="KNZ125" s="119"/>
      <c r="KOA125" s="91"/>
      <c r="KOB125" s="119"/>
      <c r="KOC125" s="91"/>
      <c r="KOD125" s="119"/>
      <c r="KOE125" s="91"/>
      <c r="KOF125" s="119"/>
      <c r="KOG125" s="91"/>
      <c r="KOH125" s="119"/>
      <c r="KOI125" s="91"/>
      <c r="KOJ125" s="119"/>
      <c r="KOK125" s="91"/>
      <c r="KOL125" s="119"/>
      <c r="KOM125" s="91"/>
      <c r="KON125" s="119"/>
      <c r="KOO125" s="91"/>
      <c r="KOP125" s="119"/>
      <c r="KOQ125" s="91"/>
      <c r="KOR125" s="119"/>
      <c r="KOS125" s="91"/>
      <c r="KOT125" s="119"/>
      <c r="KOU125" s="91"/>
      <c r="KOV125" s="119"/>
      <c r="KOW125" s="91"/>
      <c r="KOX125" s="119"/>
      <c r="KOY125" s="91"/>
      <c r="KOZ125" s="119"/>
      <c r="KPA125" s="91"/>
      <c r="KPB125" s="119"/>
      <c r="KPC125" s="91"/>
      <c r="KPD125" s="119"/>
      <c r="KPE125" s="91"/>
      <c r="KPF125" s="119"/>
      <c r="KPG125" s="91"/>
      <c r="KPH125" s="119"/>
      <c r="KPI125" s="91"/>
      <c r="KPJ125" s="119"/>
      <c r="KPK125" s="91"/>
      <c r="KPL125" s="119"/>
      <c r="KPM125" s="91"/>
      <c r="KPN125" s="119"/>
      <c r="KPO125" s="91"/>
      <c r="KPP125" s="119"/>
      <c r="KPQ125" s="91"/>
      <c r="KPR125" s="119"/>
      <c r="KPS125" s="91"/>
      <c r="KPT125" s="119"/>
      <c r="KPU125" s="91"/>
      <c r="KPV125" s="119"/>
      <c r="KPW125" s="91"/>
      <c r="KPX125" s="119"/>
      <c r="KPY125" s="91"/>
      <c r="KPZ125" s="119"/>
      <c r="KQA125" s="91"/>
      <c r="KQB125" s="119"/>
      <c r="KQC125" s="91"/>
      <c r="KQD125" s="119"/>
      <c r="KQE125" s="91"/>
      <c r="KQF125" s="119"/>
      <c r="KQG125" s="91"/>
      <c r="KQH125" s="119"/>
      <c r="KQI125" s="91"/>
      <c r="KQJ125" s="119"/>
      <c r="KQK125" s="91"/>
      <c r="KQL125" s="119"/>
      <c r="KQM125" s="91"/>
      <c r="KQN125" s="119"/>
      <c r="KQO125" s="91"/>
      <c r="KQP125" s="119"/>
      <c r="KQQ125" s="91"/>
      <c r="KQR125" s="119"/>
      <c r="KQS125" s="91"/>
      <c r="KQT125" s="119"/>
      <c r="KQU125" s="91"/>
      <c r="KQV125" s="119"/>
      <c r="KQW125" s="91"/>
      <c r="KQX125" s="119"/>
      <c r="KQY125" s="91"/>
      <c r="KQZ125" s="119"/>
      <c r="KRA125" s="91"/>
      <c r="KRB125" s="119"/>
      <c r="KRC125" s="91"/>
      <c r="KRD125" s="119"/>
      <c r="KRE125" s="91"/>
      <c r="KRF125" s="119"/>
      <c r="KRG125" s="91"/>
      <c r="KRH125" s="119"/>
      <c r="KRI125" s="91"/>
      <c r="KRJ125" s="119"/>
      <c r="KRK125" s="91"/>
      <c r="KRL125" s="119"/>
      <c r="KRM125" s="91"/>
      <c r="KRN125" s="119"/>
      <c r="KRO125" s="91"/>
      <c r="KRP125" s="119"/>
      <c r="KRQ125" s="91"/>
      <c r="KRR125" s="119"/>
      <c r="KRS125" s="91"/>
      <c r="KRT125" s="119"/>
      <c r="KRU125" s="91"/>
      <c r="KRV125" s="119"/>
      <c r="KRW125" s="91"/>
      <c r="KRX125" s="119"/>
      <c r="KRY125" s="91"/>
      <c r="KRZ125" s="119"/>
      <c r="KSA125" s="91"/>
      <c r="KSB125" s="119"/>
      <c r="KSC125" s="91"/>
      <c r="KSD125" s="119"/>
      <c r="KSE125" s="91"/>
      <c r="KSF125" s="119"/>
      <c r="KSG125" s="91"/>
      <c r="KSH125" s="119"/>
      <c r="KSI125" s="91"/>
      <c r="KSJ125" s="119"/>
      <c r="KSK125" s="91"/>
      <c r="KSL125" s="119"/>
      <c r="KSM125" s="91"/>
      <c r="KSN125" s="119"/>
      <c r="KSO125" s="91"/>
      <c r="KSP125" s="119"/>
      <c r="KSQ125" s="91"/>
      <c r="KSR125" s="119"/>
      <c r="KSS125" s="91"/>
      <c r="KST125" s="119"/>
      <c r="KSU125" s="91"/>
      <c r="KSV125" s="119"/>
      <c r="KSW125" s="91"/>
      <c r="KSX125" s="119"/>
      <c r="KSY125" s="91"/>
      <c r="KSZ125" s="119"/>
      <c r="KTA125" s="91"/>
      <c r="KTB125" s="119"/>
      <c r="KTC125" s="91"/>
      <c r="KTD125" s="119"/>
      <c r="KTE125" s="91"/>
      <c r="KTF125" s="119"/>
      <c r="KTG125" s="91"/>
      <c r="KTH125" s="119"/>
      <c r="KTI125" s="91"/>
      <c r="KTJ125" s="119"/>
      <c r="KTK125" s="91"/>
      <c r="KTL125" s="119"/>
      <c r="KTM125" s="91"/>
      <c r="KTN125" s="119"/>
      <c r="KTO125" s="91"/>
      <c r="KTP125" s="119"/>
      <c r="KTQ125" s="91"/>
      <c r="KTR125" s="119"/>
      <c r="KTS125" s="91"/>
      <c r="KTT125" s="119"/>
      <c r="KTU125" s="91"/>
      <c r="KTV125" s="119"/>
      <c r="KTW125" s="91"/>
      <c r="KTX125" s="119"/>
      <c r="KTY125" s="91"/>
      <c r="KTZ125" s="119"/>
      <c r="KUA125" s="91"/>
      <c r="KUB125" s="119"/>
      <c r="KUC125" s="91"/>
      <c r="KUD125" s="119"/>
      <c r="KUE125" s="91"/>
      <c r="KUF125" s="119"/>
      <c r="KUG125" s="91"/>
      <c r="KUH125" s="119"/>
      <c r="KUI125" s="91"/>
      <c r="KUJ125" s="119"/>
      <c r="KUK125" s="91"/>
      <c r="KUL125" s="119"/>
      <c r="KUM125" s="91"/>
      <c r="KUN125" s="119"/>
      <c r="KUO125" s="91"/>
      <c r="KUP125" s="119"/>
      <c r="KUQ125" s="91"/>
      <c r="KUR125" s="119"/>
      <c r="KUS125" s="91"/>
      <c r="KUT125" s="119"/>
      <c r="KUU125" s="91"/>
      <c r="KUV125" s="119"/>
      <c r="KUW125" s="91"/>
      <c r="KUX125" s="119"/>
      <c r="KUY125" s="91"/>
      <c r="KUZ125" s="119"/>
      <c r="KVA125" s="91"/>
      <c r="KVB125" s="119"/>
      <c r="KVC125" s="91"/>
      <c r="KVD125" s="119"/>
      <c r="KVE125" s="91"/>
      <c r="KVF125" s="119"/>
      <c r="KVG125" s="91"/>
      <c r="KVH125" s="119"/>
      <c r="KVI125" s="91"/>
      <c r="KVJ125" s="119"/>
      <c r="KVK125" s="91"/>
      <c r="KVL125" s="119"/>
      <c r="KVM125" s="91"/>
      <c r="KVN125" s="119"/>
      <c r="KVO125" s="91"/>
      <c r="KVP125" s="119"/>
      <c r="KVQ125" s="91"/>
      <c r="KVR125" s="119"/>
      <c r="KVS125" s="91"/>
      <c r="KVT125" s="119"/>
      <c r="KVU125" s="91"/>
      <c r="KVV125" s="119"/>
      <c r="KVW125" s="91"/>
      <c r="KVX125" s="119"/>
      <c r="KVY125" s="91"/>
      <c r="KVZ125" s="119"/>
      <c r="KWA125" s="91"/>
      <c r="KWB125" s="119"/>
      <c r="KWC125" s="91"/>
      <c r="KWD125" s="119"/>
      <c r="KWE125" s="91"/>
      <c r="KWF125" s="119"/>
      <c r="KWG125" s="91"/>
      <c r="KWH125" s="119"/>
      <c r="KWI125" s="91"/>
      <c r="KWJ125" s="119"/>
      <c r="KWK125" s="91"/>
      <c r="KWL125" s="119"/>
      <c r="KWM125" s="91"/>
      <c r="KWN125" s="119"/>
      <c r="KWO125" s="91"/>
      <c r="KWP125" s="119"/>
      <c r="KWQ125" s="91"/>
      <c r="KWR125" s="119"/>
      <c r="KWS125" s="91"/>
      <c r="KWT125" s="119"/>
      <c r="KWU125" s="91"/>
      <c r="KWV125" s="119"/>
      <c r="KWW125" s="91"/>
      <c r="KWX125" s="119"/>
      <c r="KWY125" s="91"/>
      <c r="KWZ125" s="119"/>
      <c r="KXA125" s="91"/>
      <c r="KXB125" s="119"/>
      <c r="KXC125" s="91"/>
      <c r="KXD125" s="119"/>
      <c r="KXE125" s="91"/>
      <c r="KXF125" s="119"/>
      <c r="KXG125" s="91"/>
      <c r="KXH125" s="119"/>
      <c r="KXI125" s="91"/>
      <c r="KXJ125" s="119"/>
      <c r="KXK125" s="91"/>
      <c r="KXL125" s="119"/>
      <c r="KXM125" s="91"/>
      <c r="KXN125" s="119"/>
      <c r="KXO125" s="91"/>
      <c r="KXP125" s="119"/>
      <c r="KXQ125" s="91"/>
      <c r="KXR125" s="119"/>
      <c r="KXS125" s="91"/>
      <c r="KXT125" s="119"/>
      <c r="KXU125" s="91"/>
      <c r="KXV125" s="119"/>
      <c r="KXW125" s="91"/>
      <c r="KXX125" s="119"/>
      <c r="KXY125" s="91"/>
      <c r="KXZ125" s="119"/>
      <c r="KYA125" s="91"/>
      <c r="KYB125" s="119"/>
      <c r="KYC125" s="91"/>
      <c r="KYD125" s="119"/>
      <c r="KYE125" s="91"/>
      <c r="KYF125" s="119"/>
      <c r="KYG125" s="91"/>
      <c r="KYH125" s="119"/>
      <c r="KYI125" s="91"/>
      <c r="KYJ125" s="119"/>
      <c r="KYK125" s="91"/>
      <c r="KYL125" s="119"/>
      <c r="KYM125" s="91"/>
      <c r="KYN125" s="119"/>
      <c r="KYO125" s="91"/>
      <c r="KYP125" s="119"/>
      <c r="KYQ125" s="91"/>
      <c r="KYR125" s="119"/>
      <c r="KYS125" s="91"/>
      <c r="KYT125" s="119"/>
      <c r="KYU125" s="91"/>
      <c r="KYV125" s="119"/>
      <c r="KYW125" s="91"/>
      <c r="KYX125" s="119"/>
      <c r="KYY125" s="91"/>
      <c r="KYZ125" s="119"/>
      <c r="KZA125" s="91"/>
      <c r="KZB125" s="119"/>
      <c r="KZC125" s="91"/>
      <c r="KZD125" s="119"/>
      <c r="KZE125" s="91"/>
      <c r="KZF125" s="119"/>
      <c r="KZG125" s="91"/>
      <c r="KZH125" s="119"/>
      <c r="KZI125" s="91"/>
      <c r="KZJ125" s="119"/>
      <c r="KZK125" s="91"/>
      <c r="KZL125" s="119"/>
      <c r="KZM125" s="91"/>
      <c r="KZN125" s="119"/>
      <c r="KZO125" s="91"/>
      <c r="KZP125" s="119"/>
      <c r="KZQ125" s="91"/>
      <c r="KZR125" s="119"/>
      <c r="KZS125" s="91"/>
      <c r="KZT125" s="119"/>
      <c r="KZU125" s="91"/>
      <c r="KZV125" s="119"/>
      <c r="KZW125" s="91"/>
      <c r="KZX125" s="119"/>
      <c r="KZY125" s="91"/>
      <c r="KZZ125" s="119"/>
      <c r="LAA125" s="91"/>
      <c r="LAB125" s="119"/>
      <c r="LAC125" s="91"/>
      <c r="LAD125" s="119"/>
      <c r="LAE125" s="91"/>
      <c r="LAF125" s="119"/>
      <c r="LAG125" s="91"/>
      <c r="LAH125" s="119"/>
      <c r="LAI125" s="91"/>
      <c r="LAJ125" s="119"/>
      <c r="LAK125" s="91"/>
      <c r="LAL125" s="119"/>
      <c r="LAM125" s="91"/>
      <c r="LAN125" s="119"/>
      <c r="LAO125" s="91"/>
      <c r="LAP125" s="119"/>
      <c r="LAQ125" s="91"/>
      <c r="LAR125" s="119"/>
      <c r="LAS125" s="91"/>
      <c r="LAT125" s="119"/>
      <c r="LAU125" s="91"/>
      <c r="LAV125" s="119"/>
      <c r="LAW125" s="91"/>
      <c r="LAX125" s="119"/>
      <c r="LAY125" s="91"/>
      <c r="LAZ125" s="119"/>
      <c r="LBA125" s="91"/>
      <c r="LBB125" s="119"/>
      <c r="LBC125" s="91"/>
      <c r="LBD125" s="119"/>
      <c r="LBE125" s="91"/>
      <c r="LBF125" s="119"/>
      <c r="LBG125" s="91"/>
      <c r="LBH125" s="119"/>
      <c r="LBI125" s="91"/>
      <c r="LBJ125" s="119"/>
      <c r="LBK125" s="91"/>
      <c r="LBL125" s="119"/>
      <c r="LBM125" s="91"/>
      <c r="LBN125" s="119"/>
      <c r="LBO125" s="91"/>
      <c r="LBP125" s="119"/>
      <c r="LBQ125" s="91"/>
      <c r="LBR125" s="119"/>
      <c r="LBS125" s="91"/>
      <c r="LBT125" s="119"/>
      <c r="LBU125" s="91"/>
      <c r="LBV125" s="119"/>
      <c r="LBW125" s="91"/>
      <c r="LBX125" s="119"/>
      <c r="LBY125" s="91"/>
      <c r="LBZ125" s="119"/>
      <c r="LCA125" s="91"/>
      <c r="LCB125" s="119"/>
      <c r="LCC125" s="91"/>
      <c r="LCD125" s="119"/>
      <c r="LCE125" s="91"/>
      <c r="LCF125" s="119"/>
      <c r="LCG125" s="91"/>
      <c r="LCH125" s="119"/>
      <c r="LCI125" s="91"/>
      <c r="LCJ125" s="119"/>
      <c r="LCK125" s="91"/>
      <c r="LCL125" s="119"/>
      <c r="LCM125" s="91"/>
      <c r="LCN125" s="119"/>
      <c r="LCO125" s="91"/>
      <c r="LCP125" s="119"/>
      <c r="LCQ125" s="91"/>
      <c r="LCR125" s="119"/>
      <c r="LCS125" s="91"/>
      <c r="LCT125" s="119"/>
      <c r="LCU125" s="91"/>
      <c r="LCV125" s="119"/>
      <c r="LCW125" s="91"/>
      <c r="LCX125" s="119"/>
      <c r="LCY125" s="91"/>
      <c r="LCZ125" s="119"/>
      <c r="LDA125" s="91"/>
      <c r="LDB125" s="119"/>
      <c r="LDC125" s="91"/>
      <c r="LDD125" s="119"/>
      <c r="LDE125" s="91"/>
      <c r="LDF125" s="119"/>
      <c r="LDG125" s="91"/>
      <c r="LDH125" s="119"/>
      <c r="LDI125" s="91"/>
      <c r="LDJ125" s="119"/>
      <c r="LDK125" s="91"/>
      <c r="LDL125" s="119"/>
      <c r="LDM125" s="91"/>
      <c r="LDN125" s="119"/>
      <c r="LDO125" s="91"/>
      <c r="LDP125" s="119"/>
      <c r="LDQ125" s="91"/>
      <c r="LDR125" s="119"/>
      <c r="LDS125" s="91"/>
      <c r="LDT125" s="119"/>
      <c r="LDU125" s="91"/>
      <c r="LDV125" s="119"/>
      <c r="LDW125" s="91"/>
      <c r="LDX125" s="119"/>
      <c r="LDY125" s="91"/>
      <c r="LDZ125" s="119"/>
      <c r="LEA125" s="91"/>
      <c r="LEB125" s="119"/>
      <c r="LEC125" s="91"/>
      <c r="LED125" s="119"/>
      <c r="LEE125" s="91"/>
      <c r="LEF125" s="119"/>
      <c r="LEG125" s="91"/>
      <c r="LEH125" s="119"/>
      <c r="LEI125" s="91"/>
      <c r="LEJ125" s="119"/>
      <c r="LEK125" s="91"/>
      <c r="LEL125" s="119"/>
      <c r="LEM125" s="91"/>
      <c r="LEN125" s="119"/>
      <c r="LEO125" s="91"/>
      <c r="LEP125" s="119"/>
      <c r="LEQ125" s="91"/>
      <c r="LER125" s="119"/>
      <c r="LES125" s="91"/>
      <c r="LET125" s="119"/>
      <c r="LEU125" s="91"/>
      <c r="LEV125" s="119"/>
      <c r="LEW125" s="91"/>
      <c r="LEX125" s="119"/>
      <c r="LEY125" s="91"/>
      <c r="LEZ125" s="119"/>
      <c r="LFA125" s="91"/>
      <c r="LFB125" s="119"/>
      <c r="LFC125" s="91"/>
      <c r="LFD125" s="119"/>
      <c r="LFE125" s="91"/>
      <c r="LFF125" s="119"/>
      <c r="LFG125" s="91"/>
      <c r="LFH125" s="119"/>
      <c r="LFI125" s="91"/>
      <c r="LFJ125" s="119"/>
      <c r="LFK125" s="91"/>
      <c r="LFL125" s="119"/>
      <c r="LFM125" s="91"/>
      <c r="LFN125" s="119"/>
      <c r="LFO125" s="91"/>
      <c r="LFP125" s="119"/>
      <c r="LFQ125" s="91"/>
      <c r="LFR125" s="119"/>
      <c r="LFS125" s="91"/>
      <c r="LFT125" s="119"/>
      <c r="LFU125" s="91"/>
      <c r="LFV125" s="119"/>
      <c r="LFW125" s="91"/>
      <c r="LFX125" s="119"/>
      <c r="LFY125" s="91"/>
      <c r="LFZ125" s="119"/>
      <c r="LGA125" s="91"/>
      <c r="LGB125" s="119"/>
      <c r="LGC125" s="91"/>
      <c r="LGD125" s="119"/>
      <c r="LGE125" s="91"/>
      <c r="LGF125" s="119"/>
      <c r="LGG125" s="91"/>
      <c r="LGH125" s="119"/>
      <c r="LGI125" s="91"/>
      <c r="LGJ125" s="119"/>
      <c r="LGK125" s="91"/>
      <c r="LGL125" s="119"/>
      <c r="LGM125" s="91"/>
      <c r="LGN125" s="119"/>
      <c r="LGO125" s="91"/>
      <c r="LGP125" s="119"/>
      <c r="LGQ125" s="91"/>
      <c r="LGR125" s="119"/>
      <c r="LGS125" s="91"/>
      <c r="LGT125" s="119"/>
      <c r="LGU125" s="91"/>
      <c r="LGV125" s="119"/>
      <c r="LGW125" s="91"/>
      <c r="LGX125" s="119"/>
      <c r="LGY125" s="91"/>
      <c r="LGZ125" s="119"/>
      <c r="LHA125" s="91"/>
      <c r="LHB125" s="119"/>
      <c r="LHC125" s="91"/>
      <c r="LHD125" s="119"/>
      <c r="LHE125" s="91"/>
      <c r="LHF125" s="119"/>
      <c r="LHG125" s="91"/>
      <c r="LHH125" s="119"/>
      <c r="LHI125" s="91"/>
      <c r="LHJ125" s="119"/>
      <c r="LHK125" s="91"/>
      <c r="LHL125" s="119"/>
      <c r="LHM125" s="91"/>
      <c r="LHN125" s="119"/>
      <c r="LHO125" s="91"/>
      <c r="LHP125" s="119"/>
      <c r="LHQ125" s="91"/>
      <c r="LHR125" s="119"/>
      <c r="LHS125" s="91"/>
      <c r="LHT125" s="119"/>
      <c r="LHU125" s="91"/>
      <c r="LHV125" s="119"/>
      <c r="LHW125" s="91"/>
      <c r="LHX125" s="119"/>
      <c r="LHY125" s="91"/>
      <c r="LHZ125" s="119"/>
      <c r="LIA125" s="91"/>
      <c r="LIB125" s="119"/>
      <c r="LIC125" s="91"/>
      <c r="LID125" s="119"/>
      <c r="LIE125" s="91"/>
      <c r="LIF125" s="119"/>
      <c r="LIG125" s="91"/>
      <c r="LIH125" s="119"/>
      <c r="LII125" s="91"/>
      <c r="LIJ125" s="119"/>
      <c r="LIK125" s="91"/>
      <c r="LIL125" s="119"/>
      <c r="LIM125" s="91"/>
      <c r="LIN125" s="119"/>
      <c r="LIO125" s="91"/>
      <c r="LIP125" s="119"/>
      <c r="LIQ125" s="91"/>
      <c r="LIR125" s="119"/>
      <c r="LIS125" s="91"/>
      <c r="LIT125" s="119"/>
      <c r="LIU125" s="91"/>
      <c r="LIV125" s="119"/>
      <c r="LIW125" s="91"/>
      <c r="LIX125" s="119"/>
      <c r="LIY125" s="91"/>
      <c r="LIZ125" s="119"/>
      <c r="LJA125" s="91"/>
      <c r="LJB125" s="119"/>
      <c r="LJC125" s="91"/>
      <c r="LJD125" s="119"/>
      <c r="LJE125" s="91"/>
      <c r="LJF125" s="119"/>
      <c r="LJG125" s="91"/>
      <c r="LJH125" s="119"/>
      <c r="LJI125" s="91"/>
      <c r="LJJ125" s="119"/>
      <c r="LJK125" s="91"/>
      <c r="LJL125" s="119"/>
      <c r="LJM125" s="91"/>
      <c r="LJN125" s="119"/>
      <c r="LJO125" s="91"/>
      <c r="LJP125" s="119"/>
      <c r="LJQ125" s="91"/>
      <c r="LJR125" s="119"/>
      <c r="LJS125" s="91"/>
      <c r="LJT125" s="119"/>
      <c r="LJU125" s="91"/>
      <c r="LJV125" s="119"/>
      <c r="LJW125" s="91"/>
      <c r="LJX125" s="119"/>
      <c r="LJY125" s="91"/>
      <c r="LJZ125" s="119"/>
      <c r="LKA125" s="91"/>
      <c r="LKB125" s="119"/>
      <c r="LKC125" s="91"/>
      <c r="LKD125" s="119"/>
      <c r="LKE125" s="91"/>
      <c r="LKF125" s="119"/>
      <c r="LKG125" s="91"/>
      <c r="LKH125" s="119"/>
      <c r="LKI125" s="91"/>
      <c r="LKJ125" s="119"/>
      <c r="LKK125" s="91"/>
      <c r="LKL125" s="119"/>
      <c r="LKM125" s="91"/>
      <c r="LKN125" s="119"/>
      <c r="LKO125" s="91"/>
      <c r="LKP125" s="119"/>
      <c r="LKQ125" s="91"/>
      <c r="LKR125" s="119"/>
      <c r="LKS125" s="91"/>
      <c r="LKT125" s="119"/>
      <c r="LKU125" s="91"/>
      <c r="LKV125" s="119"/>
      <c r="LKW125" s="91"/>
      <c r="LKX125" s="119"/>
      <c r="LKY125" s="91"/>
      <c r="LKZ125" s="119"/>
      <c r="LLA125" s="91"/>
      <c r="LLB125" s="119"/>
      <c r="LLC125" s="91"/>
      <c r="LLD125" s="119"/>
      <c r="LLE125" s="91"/>
      <c r="LLF125" s="119"/>
      <c r="LLG125" s="91"/>
      <c r="LLH125" s="119"/>
      <c r="LLI125" s="91"/>
      <c r="LLJ125" s="119"/>
      <c r="LLK125" s="91"/>
      <c r="LLL125" s="119"/>
      <c r="LLM125" s="91"/>
      <c r="LLN125" s="119"/>
      <c r="LLO125" s="91"/>
      <c r="LLP125" s="119"/>
      <c r="LLQ125" s="91"/>
      <c r="LLR125" s="119"/>
      <c r="LLS125" s="91"/>
      <c r="LLT125" s="119"/>
      <c r="LLU125" s="91"/>
      <c r="LLV125" s="119"/>
      <c r="LLW125" s="91"/>
      <c r="LLX125" s="119"/>
      <c r="LLY125" s="91"/>
      <c r="LLZ125" s="119"/>
      <c r="LMA125" s="91"/>
      <c r="LMB125" s="119"/>
      <c r="LMC125" s="91"/>
      <c r="LMD125" s="119"/>
      <c r="LME125" s="91"/>
      <c r="LMF125" s="119"/>
      <c r="LMG125" s="91"/>
      <c r="LMH125" s="119"/>
      <c r="LMI125" s="91"/>
      <c r="LMJ125" s="119"/>
      <c r="LMK125" s="91"/>
      <c r="LML125" s="119"/>
      <c r="LMM125" s="91"/>
      <c r="LMN125" s="119"/>
      <c r="LMO125" s="91"/>
      <c r="LMP125" s="119"/>
      <c r="LMQ125" s="91"/>
      <c r="LMR125" s="119"/>
      <c r="LMS125" s="91"/>
      <c r="LMT125" s="119"/>
      <c r="LMU125" s="91"/>
      <c r="LMV125" s="119"/>
      <c r="LMW125" s="91"/>
      <c r="LMX125" s="119"/>
      <c r="LMY125" s="91"/>
      <c r="LMZ125" s="119"/>
      <c r="LNA125" s="91"/>
      <c r="LNB125" s="119"/>
      <c r="LNC125" s="91"/>
      <c r="LND125" s="119"/>
      <c r="LNE125" s="91"/>
      <c r="LNF125" s="119"/>
      <c r="LNG125" s="91"/>
      <c r="LNH125" s="119"/>
      <c r="LNI125" s="91"/>
      <c r="LNJ125" s="119"/>
      <c r="LNK125" s="91"/>
      <c r="LNL125" s="119"/>
      <c r="LNM125" s="91"/>
      <c r="LNN125" s="119"/>
      <c r="LNO125" s="91"/>
      <c r="LNP125" s="119"/>
      <c r="LNQ125" s="91"/>
      <c r="LNR125" s="119"/>
      <c r="LNS125" s="91"/>
      <c r="LNT125" s="119"/>
      <c r="LNU125" s="91"/>
      <c r="LNV125" s="119"/>
      <c r="LNW125" s="91"/>
      <c r="LNX125" s="119"/>
      <c r="LNY125" s="91"/>
      <c r="LNZ125" s="119"/>
      <c r="LOA125" s="91"/>
      <c r="LOB125" s="119"/>
      <c r="LOC125" s="91"/>
      <c r="LOD125" s="119"/>
      <c r="LOE125" s="91"/>
      <c r="LOF125" s="119"/>
      <c r="LOG125" s="91"/>
      <c r="LOH125" s="119"/>
      <c r="LOI125" s="91"/>
      <c r="LOJ125" s="119"/>
      <c r="LOK125" s="91"/>
      <c r="LOL125" s="119"/>
      <c r="LOM125" s="91"/>
      <c r="LON125" s="119"/>
      <c r="LOO125" s="91"/>
      <c r="LOP125" s="119"/>
      <c r="LOQ125" s="91"/>
      <c r="LOR125" s="119"/>
      <c r="LOS125" s="91"/>
      <c r="LOT125" s="119"/>
      <c r="LOU125" s="91"/>
      <c r="LOV125" s="119"/>
      <c r="LOW125" s="91"/>
      <c r="LOX125" s="119"/>
      <c r="LOY125" s="91"/>
      <c r="LOZ125" s="119"/>
      <c r="LPA125" s="91"/>
      <c r="LPB125" s="119"/>
      <c r="LPC125" s="91"/>
      <c r="LPD125" s="119"/>
      <c r="LPE125" s="91"/>
      <c r="LPF125" s="119"/>
      <c r="LPG125" s="91"/>
      <c r="LPH125" s="119"/>
      <c r="LPI125" s="91"/>
      <c r="LPJ125" s="119"/>
      <c r="LPK125" s="91"/>
      <c r="LPL125" s="119"/>
      <c r="LPM125" s="91"/>
      <c r="LPN125" s="119"/>
      <c r="LPO125" s="91"/>
      <c r="LPP125" s="119"/>
      <c r="LPQ125" s="91"/>
      <c r="LPR125" s="119"/>
      <c r="LPS125" s="91"/>
      <c r="LPT125" s="119"/>
      <c r="LPU125" s="91"/>
      <c r="LPV125" s="119"/>
      <c r="LPW125" s="91"/>
      <c r="LPX125" s="119"/>
      <c r="LPY125" s="91"/>
      <c r="LPZ125" s="119"/>
      <c r="LQA125" s="91"/>
      <c r="LQB125" s="119"/>
      <c r="LQC125" s="91"/>
      <c r="LQD125" s="119"/>
      <c r="LQE125" s="91"/>
      <c r="LQF125" s="119"/>
      <c r="LQG125" s="91"/>
      <c r="LQH125" s="119"/>
      <c r="LQI125" s="91"/>
      <c r="LQJ125" s="119"/>
      <c r="LQK125" s="91"/>
      <c r="LQL125" s="119"/>
      <c r="LQM125" s="91"/>
      <c r="LQN125" s="119"/>
      <c r="LQO125" s="91"/>
      <c r="LQP125" s="119"/>
      <c r="LQQ125" s="91"/>
      <c r="LQR125" s="119"/>
      <c r="LQS125" s="91"/>
      <c r="LQT125" s="119"/>
      <c r="LQU125" s="91"/>
      <c r="LQV125" s="119"/>
      <c r="LQW125" s="91"/>
      <c r="LQX125" s="119"/>
      <c r="LQY125" s="91"/>
      <c r="LQZ125" s="119"/>
      <c r="LRA125" s="91"/>
      <c r="LRB125" s="119"/>
      <c r="LRC125" s="91"/>
      <c r="LRD125" s="119"/>
      <c r="LRE125" s="91"/>
      <c r="LRF125" s="119"/>
      <c r="LRG125" s="91"/>
      <c r="LRH125" s="119"/>
      <c r="LRI125" s="91"/>
      <c r="LRJ125" s="119"/>
      <c r="LRK125" s="91"/>
      <c r="LRL125" s="119"/>
      <c r="LRM125" s="91"/>
      <c r="LRN125" s="119"/>
      <c r="LRO125" s="91"/>
      <c r="LRP125" s="119"/>
      <c r="LRQ125" s="91"/>
      <c r="LRR125" s="119"/>
      <c r="LRS125" s="91"/>
      <c r="LRT125" s="119"/>
      <c r="LRU125" s="91"/>
      <c r="LRV125" s="119"/>
      <c r="LRW125" s="91"/>
      <c r="LRX125" s="119"/>
      <c r="LRY125" s="91"/>
      <c r="LRZ125" s="119"/>
      <c r="LSA125" s="91"/>
      <c r="LSB125" s="119"/>
      <c r="LSC125" s="91"/>
      <c r="LSD125" s="119"/>
      <c r="LSE125" s="91"/>
      <c r="LSF125" s="119"/>
      <c r="LSG125" s="91"/>
      <c r="LSH125" s="119"/>
      <c r="LSI125" s="91"/>
      <c r="LSJ125" s="119"/>
      <c r="LSK125" s="91"/>
      <c r="LSL125" s="119"/>
      <c r="LSM125" s="91"/>
      <c r="LSN125" s="119"/>
      <c r="LSO125" s="91"/>
      <c r="LSP125" s="119"/>
      <c r="LSQ125" s="91"/>
      <c r="LSR125" s="119"/>
      <c r="LSS125" s="91"/>
      <c r="LST125" s="119"/>
      <c r="LSU125" s="91"/>
      <c r="LSV125" s="119"/>
      <c r="LSW125" s="91"/>
      <c r="LSX125" s="119"/>
      <c r="LSY125" s="91"/>
      <c r="LSZ125" s="119"/>
      <c r="LTA125" s="91"/>
      <c r="LTB125" s="119"/>
      <c r="LTC125" s="91"/>
      <c r="LTD125" s="119"/>
      <c r="LTE125" s="91"/>
      <c r="LTF125" s="119"/>
      <c r="LTG125" s="91"/>
      <c r="LTH125" s="119"/>
      <c r="LTI125" s="91"/>
      <c r="LTJ125" s="119"/>
      <c r="LTK125" s="91"/>
      <c r="LTL125" s="119"/>
      <c r="LTM125" s="91"/>
      <c r="LTN125" s="119"/>
      <c r="LTO125" s="91"/>
      <c r="LTP125" s="119"/>
      <c r="LTQ125" s="91"/>
      <c r="LTR125" s="119"/>
      <c r="LTS125" s="91"/>
      <c r="LTT125" s="119"/>
      <c r="LTU125" s="91"/>
      <c r="LTV125" s="119"/>
      <c r="LTW125" s="91"/>
      <c r="LTX125" s="119"/>
      <c r="LTY125" s="91"/>
      <c r="LTZ125" s="119"/>
      <c r="LUA125" s="91"/>
      <c r="LUB125" s="119"/>
      <c r="LUC125" s="91"/>
      <c r="LUD125" s="119"/>
      <c r="LUE125" s="91"/>
      <c r="LUF125" s="119"/>
      <c r="LUG125" s="91"/>
      <c r="LUH125" s="119"/>
      <c r="LUI125" s="91"/>
      <c r="LUJ125" s="119"/>
      <c r="LUK125" s="91"/>
      <c r="LUL125" s="119"/>
      <c r="LUM125" s="91"/>
      <c r="LUN125" s="119"/>
      <c r="LUO125" s="91"/>
      <c r="LUP125" s="119"/>
      <c r="LUQ125" s="91"/>
      <c r="LUR125" s="119"/>
      <c r="LUS125" s="91"/>
      <c r="LUT125" s="119"/>
      <c r="LUU125" s="91"/>
      <c r="LUV125" s="119"/>
      <c r="LUW125" s="91"/>
      <c r="LUX125" s="119"/>
      <c r="LUY125" s="91"/>
      <c r="LUZ125" s="119"/>
      <c r="LVA125" s="91"/>
      <c r="LVB125" s="119"/>
      <c r="LVC125" s="91"/>
      <c r="LVD125" s="119"/>
      <c r="LVE125" s="91"/>
      <c r="LVF125" s="119"/>
      <c r="LVG125" s="91"/>
      <c r="LVH125" s="119"/>
      <c r="LVI125" s="91"/>
      <c r="LVJ125" s="119"/>
      <c r="LVK125" s="91"/>
      <c r="LVL125" s="119"/>
      <c r="LVM125" s="91"/>
      <c r="LVN125" s="119"/>
      <c r="LVO125" s="91"/>
      <c r="LVP125" s="119"/>
      <c r="LVQ125" s="91"/>
      <c r="LVR125" s="119"/>
      <c r="LVS125" s="91"/>
      <c r="LVT125" s="119"/>
      <c r="LVU125" s="91"/>
      <c r="LVV125" s="119"/>
      <c r="LVW125" s="91"/>
      <c r="LVX125" s="119"/>
      <c r="LVY125" s="91"/>
      <c r="LVZ125" s="119"/>
      <c r="LWA125" s="91"/>
      <c r="LWB125" s="119"/>
      <c r="LWC125" s="91"/>
      <c r="LWD125" s="119"/>
      <c r="LWE125" s="91"/>
      <c r="LWF125" s="119"/>
      <c r="LWG125" s="91"/>
      <c r="LWH125" s="119"/>
      <c r="LWI125" s="91"/>
      <c r="LWJ125" s="119"/>
      <c r="LWK125" s="91"/>
      <c r="LWL125" s="119"/>
      <c r="LWM125" s="91"/>
      <c r="LWN125" s="119"/>
      <c r="LWO125" s="91"/>
      <c r="LWP125" s="119"/>
      <c r="LWQ125" s="91"/>
      <c r="LWR125" s="119"/>
      <c r="LWS125" s="91"/>
      <c r="LWT125" s="119"/>
      <c r="LWU125" s="91"/>
      <c r="LWV125" s="119"/>
      <c r="LWW125" s="91"/>
      <c r="LWX125" s="119"/>
      <c r="LWY125" s="91"/>
      <c r="LWZ125" s="119"/>
      <c r="LXA125" s="91"/>
      <c r="LXB125" s="119"/>
      <c r="LXC125" s="91"/>
      <c r="LXD125" s="119"/>
      <c r="LXE125" s="91"/>
      <c r="LXF125" s="119"/>
      <c r="LXG125" s="91"/>
      <c r="LXH125" s="119"/>
      <c r="LXI125" s="91"/>
      <c r="LXJ125" s="119"/>
      <c r="LXK125" s="91"/>
      <c r="LXL125" s="119"/>
      <c r="LXM125" s="91"/>
      <c r="LXN125" s="119"/>
      <c r="LXO125" s="91"/>
      <c r="LXP125" s="119"/>
      <c r="LXQ125" s="91"/>
      <c r="LXR125" s="119"/>
      <c r="LXS125" s="91"/>
      <c r="LXT125" s="119"/>
      <c r="LXU125" s="91"/>
      <c r="LXV125" s="119"/>
      <c r="LXW125" s="91"/>
      <c r="LXX125" s="119"/>
      <c r="LXY125" s="91"/>
      <c r="LXZ125" s="119"/>
      <c r="LYA125" s="91"/>
      <c r="LYB125" s="119"/>
      <c r="LYC125" s="91"/>
      <c r="LYD125" s="119"/>
      <c r="LYE125" s="91"/>
      <c r="LYF125" s="119"/>
      <c r="LYG125" s="91"/>
      <c r="LYH125" s="119"/>
      <c r="LYI125" s="91"/>
      <c r="LYJ125" s="119"/>
      <c r="LYK125" s="91"/>
      <c r="LYL125" s="119"/>
      <c r="LYM125" s="91"/>
      <c r="LYN125" s="119"/>
      <c r="LYO125" s="91"/>
      <c r="LYP125" s="119"/>
      <c r="LYQ125" s="91"/>
      <c r="LYR125" s="119"/>
      <c r="LYS125" s="91"/>
      <c r="LYT125" s="119"/>
      <c r="LYU125" s="91"/>
      <c r="LYV125" s="119"/>
      <c r="LYW125" s="91"/>
      <c r="LYX125" s="119"/>
      <c r="LYY125" s="91"/>
      <c r="LYZ125" s="119"/>
      <c r="LZA125" s="91"/>
      <c r="LZB125" s="119"/>
      <c r="LZC125" s="91"/>
      <c r="LZD125" s="119"/>
      <c r="LZE125" s="91"/>
      <c r="LZF125" s="119"/>
      <c r="LZG125" s="91"/>
      <c r="LZH125" s="119"/>
      <c r="LZI125" s="91"/>
      <c r="LZJ125" s="119"/>
      <c r="LZK125" s="91"/>
      <c r="LZL125" s="119"/>
      <c r="LZM125" s="91"/>
      <c r="LZN125" s="119"/>
      <c r="LZO125" s="91"/>
      <c r="LZP125" s="119"/>
      <c r="LZQ125" s="91"/>
      <c r="LZR125" s="119"/>
      <c r="LZS125" s="91"/>
      <c r="LZT125" s="119"/>
      <c r="LZU125" s="91"/>
      <c r="LZV125" s="119"/>
      <c r="LZW125" s="91"/>
      <c r="LZX125" s="119"/>
      <c r="LZY125" s="91"/>
      <c r="LZZ125" s="119"/>
      <c r="MAA125" s="91"/>
      <c r="MAB125" s="119"/>
      <c r="MAC125" s="91"/>
      <c r="MAD125" s="119"/>
      <c r="MAE125" s="91"/>
      <c r="MAF125" s="119"/>
      <c r="MAG125" s="91"/>
      <c r="MAH125" s="119"/>
      <c r="MAI125" s="91"/>
      <c r="MAJ125" s="119"/>
      <c r="MAK125" s="91"/>
      <c r="MAL125" s="119"/>
      <c r="MAM125" s="91"/>
      <c r="MAN125" s="119"/>
      <c r="MAO125" s="91"/>
      <c r="MAP125" s="119"/>
      <c r="MAQ125" s="91"/>
      <c r="MAR125" s="119"/>
      <c r="MAS125" s="91"/>
      <c r="MAT125" s="119"/>
      <c r="MAU125" s="91"/>
      <c r="MAV125" s="119"/>
      <c r="MAW125" s="91"/>
      <c r="MAX125" s="119"/>
      <c r="MAY125" s="91"/>
      <c r="MAZ125" s="119"/>
      <c r="MBA125" s="91"/>
      <c r="MBB125" s="119"/>
      <c r="MBC125" s="91"/>
      <c r="MBD125" s="119"/>
      <c r="MBE125" s="91"/>
      <c r="MBF125" s="119"/>
      <c r="MBG125" s="91"/>
      <c r="MBH125" s="119"/>
      <c r="MBI125" s="91"/>
      <c r="MBJ125" s="119"/>
      <c r="MBK125" s="91"/>
      <c r="MBL125" s="119"/>
      <c r="MBM125" s="91"/>
      <c r="MBN125" s="119"/>
      <c r="MBO125" s="91"/>
      <c r="MBP125" s="119"/>
      <c r="MBQ125" s="91"/>
      <c r="MBR125" s="119"/>
      <c r="MBS125" s="91"/>
      <c r="MBT125" s="119"/>
      <c r="MBU125" s="91"/>
      <c r="MBV125" s="119"/>
      <c r="MBW125" s="91"/>
      <c r="MBX125" s="119"/>
      <c r="MBY125" s="91"/>
      <c r="MBZ125" s="119"/>
      <c r="MCA125" s="91"/>
      <c r="MCB125" s="119"/>
      <c r="MCC125" s="91"/>
      <c r="MCD125" s="119"/>
      <c r="MCE125" s="91"/>
      <c r="MCF125" s="119"/>
      <c r="MCG125" s="91"/>
      <c r="MCH125" s="119"/>
      <c r="MCI125" s="91"/>
      <c r="MCJ125" s="119"/>
      <c r="MCK125" s="91"/>
      <c r="MCL125" s="119"/>
      <c r="MCM125" s="91"/>
      <c r="MCN125" s="119"/>
      <c r="MCO125" s="91"/>
      <c r="MCP125" s="119"/>
      <c r="MCQ125" s="91"/>
      <c r="MCR125" s="119"/>
      <c r="MCS125" s="91"/>
      <c r="MCT125" s="119"/>
      <c r="MCU125" s="91"/>
      <c r="MCV125" s="119"/>
      <c r="MCW125" s="91"/>
      <c r="MCX125" s="119"/>
      <c r="MCY125" s="91"/>
      <c r="MCZ125" s="119"/>
      <c r="MDA125" s="91"/>
      <c r="MDB125" s="119"/>
      <c r="MDC125" s="91"/>
      <c r="MDD125" s="119"/>
      <c r="MDE125" s="91"/>
      <c r="MDF125" s="119"/>
      <c r="MDG125" s="91"/>
      <c r="MDH125" s="119"/>
      <c r="MDI125" s="91"/>
      <c r="MDJ125" s="119"/>
      <c r="MDK125" s="91"/>
      <c r="MDL125" s="119"/>
      <c r="MDM125" s="91"/>
      <c r="MDN125" s="119"/>
      <c r="MDO125" s="91"/>
      <c r="MDP125" s="119"/>
      <c r="MDQ125" s="91"/>
      <c r="MDR125" s="119"/>
      <c r="MDS125" s="91"/>
      <c r="MDT125" s="119"/>
      <c r="MDU125" s="91"/>
      <c r="MDV125" s="119"/>
      <c r="MDW125" s="91"/>
      <c r="MDX125" s="119"/>
      <c r="MDY125" s="91"/>
      <c r="MDZ125" s="119"/>
      <c r="MEA125" s="91"/>
      <c r="MEB125" s="119"/>
      <c r="MEC125" s="91"/>
      <c r="MED125" s="119"/>
      <c r="MEE125" s="91"/>
      <c r="MEF125" s="119"/>
      <c r="MEG125" s="91"/>
      <c r="MEH125" s="119"/>
      <c r="MEI125" s="91"/>
      <c r="MEJ125" s="119"/>
      <c r="MEK125" s="91"/>
      <c r="MEL125" s="119"/>
      <c r="MEM125" s="91"/>
      <c r="MEN125" s="119"/>
      <c r="MEO125" s="91"/>
      <c r="MEP125" s="119"/>
      <c r="MEQ125" s="91"/>
      <c r="MER125" s="119"/>
      <c r="MES125" s="91"/>
      <c r="MET125" s="119"/>
      <c r="MEU125" s="91"/>
      <c r="MEV125" s="119"/>
      <c r="MEW125" s="91"/>
      <c r="MEX125" s="119"/>
      <c r="MEY125" s="91"/>
      <c r="MEZ125" s="119"/>
      <c r="MFA125" s="91"/>
      <c r="MFB125" s="119"/>
      <c r="MFC125" s="91"/>
      <c r="MFD125" s="119"/>
      <c r="MFE125" s="91"/>
      <c r="MFF125" s="119"/>
      <c r="MFG125" s="91"/>
      <c r="MFH125" s="119"/>
      <c r="MFI125" s="91"/>
      <c r="MFJ125" s="119"/>
      <c r="MFK125" s="91"/>
      <c r="MFL125" s="119"/>
      <c r="MFM125" s="91"/>
      <c r="MFN125" s="119"/>
      <c r="MFO125" s="91"/>
      <c r="MFP125" s="119"/>
      <c r="MFQ125" s="91"/>
      <c r="MFR125" s="119"/>
      <c r="MFS125" s="91"/>
      <c r="MFT125" s="119"/>
      <c r="MFU125" s="91"/>
      <c r="MFV125" s="119"/>
      <c r="MFW125" s="91"/>
      <c r="MFX125" s="119"/>
      <c r="MFY125" s="91"/>
      <c r="MFZ125" s="119"/>
      <c r="MGA125" s="91"/>
      <c r="MGB125" s="119"/>
      <c r="MGC125" s="91"/>
      <c r="MGD125" s="119"/>
      <c r="MGE125" s="91"/>
      <c r="MGF125" s="119"/>
      <c r="MGG125" s="91"/>
      <c r="MGH125" s="119"/>
      <c r="MGI125" s="91"/>
      <c r="MGJ125" s="119"/>
      <c r="MGK125" s="91"/>
      <c r="MGL125" s="119"/>
      <c r="MGM125" s="91"/>
      <c r="MGN125" s="119"/>
      <c r="MGO125" s="91"/>
      <c r="MGP125" s="119"/>
      <c r="MGQ125" s="91"/>
      <c r="MGR125" s="119"/>
      <c r="MGS125" s="91"/>
      <c r="MGT125" s="119"/>
      <c r="MGU125" s="91"/>
      <c r="MGV125" s="119"/>
      <c r="MGW125" s="91"/>
      <c r="MGX125" s="119"/>
      <c r="MGY125" s="91"/>
      <c r="MGZ125" s="119"/>
      <c r="MHA125" s="91"/>
      <c r="MHB125" s="119"/>
      <c r="MHC125" s="91"/>
      <c r="MHD125" s="119"/>
      <c r="MHE125" s="91"/>
      <c r="MHF125" s="119"/>
      <c r="MHG125" s="91"/>
      <c r="MHH125" s="119"/>
      <c r="MHI125" s="91"/>
      <c r="MHJ125" s="119"/>
      <c r="MHK125" s="91"/>
      <c r="MHL125" s="119"/>
      <c r="MHM125" s="91"/>
      <c r="MHN125" s="119"/>
      <c r="MHO125" s="91"/>
      <c r="MHP125" s="119"/>
      <c r="MHQ125" s="91"/>
      <c r="MHR125" s="119"/>
      <c r="MHS125" s="91"/>
      <c r="MHT125" s="119"/>
      <c r="MHU125" s="91"/>
      <c r="MHV125" s="119"/>
      <c r="MHW125" s="91"/>
      <c r="MHX125" s="119"/>
      <c r="MHY125" s="91"/>
      <c r="MHZ125" s="119"/>
      <c r="MIA125" s="91"/>
      <c r="MIB125" s="119"/>
      <c r="MIC125" s="91"/>
      <c r="MID125" s="119"/>
      <c r="MIE125" s="91"/>
      <c r="MIF125" s="119"/>
      <c r="MIG125" s="91"/>
      <c r="MIH125" s="119"/>
      <c r="MII125" s="91"/>
      <c r="MIJ125" s="119"/>
      <c r="MIK125" s="91"/>
      <c r="MIL125" s="119"/>
      <c r="MIM125" s="91"/>
      <c r="MIN125" s="119"/>
      <c r="MIO125" s="91"/>
      <c r="MIP125" s="119"/>
      <c r="MIQ125" s="91"/>
      <c r="MIR125" s="119"/>
      <c r="MIS125" s="91"/>
      <c r="MIT125" s="119"/>
      <c r="MIU125" s="91"/>
      <c r="MIV125" s="119"/>
      <c r="MIW125" s="91"/>
      <c r="MIX125" s="119"/>
      <c r="MIY125" s="91"/>
      <c r="MIZ125" s="119"/>
      <c r="MJA125" s="91"/>
      <c r="MJB125" s="119"/>
      <c r="MJC125" s="91"/>
      <c r="MJD125" s="119"/>
      <c r="MJE125" s="91"/>
      <c r="MJF125" s="119"/>
      <c r="MJG125" s="91"/>
      <c r="MJH125" s="119"/>
      <c r="MJI125" s="91"/>
      <c r="MJJ125" s="119"/>
      <c r="MJK125" s="91"/>
      <c r="MJL125" s="119"/>
      <c r="MJM125" s="91"/>
      <c r="MJN125" s="119"/>
      <c r="MJO125" s="91"/>
      <c r="MJP125" s="119"/>
      <c r="MJQ125" s="91"/>
      <c r="MJR125" s="119"/>
      <c r="MJS125" s="91"/>
      <c r="MJT125" s="119"/>
      <c r="MJU125" s="91"/>
      <c r="MJV125" s="119"/>
      <c r="MJW125" s="91"/>
      <c r="MJX125" s="119"/>
      <c r="MJY125" s="91"/>
      <c r="MJZ125" s="119"/>
      <c r="MKA125" s="91"/>
      <c r="MKB125" s="119"/>
      <c r="MKC125" s="91"/>
      <c r="MKD125" s="119"/>
      <c r="MKE125" s="91"/>
      <c r="MKF125" s="119"/>
      <c r="MKG125" s="91"/>
      <c r="MKH125" s="119"/>
      <c r="MKI125" s="91"/>
      <c r="MKJ125" s="119"/>
      <c r="MKK125" s="91"/>
      <c r="MKL125" s="119"/>
      <c r="MKM125" s="91"/>
      <c r="MKN125" s="119"/>
      <c r="MKO125" s="91"/>
      <c r="MKP125" s="119"/>
      <c r="MKQ125" s="91"/>
      <c r="MKR125" s="119"/>
      <c r="MKS125" s="91"/>
      <c r="MKT125" s="119"/>
      <c r="MKU125" s="91"/>
      <c r="MKV125" s="119"/>
      <c r="MKW125" s="91"/>
      <c r="MKX125" s="119"/>
      <c r="MKY125" s="91"/>
      <c r="MKZ125" s="119"/>
      <c r="MLA125" s="91"/>
      <c r="MLB125" s="119"/>
      <c r="MLC125" s="91"/>
      <c r="MLD125" s="119"/>
      <c r="MLE125" s="91"/>
      <c r="MLF125" s="119"/>
      <c r="MLG125" s="91"/>
      <c r="MLH125" s="119"/>
      <c r="MLI125" s="91"/>
      <c r="MLJ125" s="119"/>
      <c r="MLK125" s="91"/>
      <c r="MLL125" s="119"/>
      <c r="MLM125" s="91"/>
      <c r="MLN125" s="119"/>
      <c r="MLO125" s="91"/>
      <c r="MLP125" s="119"/>
      <c r="MLQ125" s="91"/>
      <c r="MLR125" s="119"/>
      <c r="MLS125" s="91"/>
      <c r="MLT125" s="119"/>
      <c r="MLU125" s="91"/>
      <c r="MLV125" s="119"/>
      <c r="MLW125" s="91"/>
      <c r="MLX125" s="119"/>
      <c r="MLY125" s="91"/>
      <c r="MLZ125" s="119"/>
      <c r="MMA125" s="91"/>
      <c r="MMB125" s="119"/>
      <c r="MMC125" s="91"/>
      <c r="MMD125" s="119"/>
      <c r="MME125" s="91"/>
      <c r="MMF125" s="119"/>
      <c r="MMG125" s="91"/>
      <c r="MMH125" s="119"/>
      <c r="MMI125" s="91"/>
      <c r="MMJ125" s="119"/>
      <c r="MMK125" s="91"/>
      <c r="MML125" s="119"/>
      <c r="MMM125" s="91"/>
      <c r="MMN125" s="119"/>
      <c r="MMO125" s="91"/>
      <c r="MMP125" s="119"/>
      <c r="MMQ125" s="91"/>
      <c r="MMR125" s="119"/>
      <c r="MMS125" s="91"/>
      <c r="MMT125" s="119"/>
      <c r="MMU125" s="91"/>
      <c r="MMV125" s="119"/>
      <c r="MMW125" s="91"/>
      <c r="MMX125" s="119"/>
      <c r="MMY125" s="91"/>
      <c r="MMZ125" s="119"/>
      <c r="MNA125" s="91"/>
      <c r="MNB125" s="119"/>
      <c r="MNC125" s="91"/>
      <c r="MND125" s="119"/>
      <c r="MNE125" s="91"/>
      <c r="MNF125" s="119"/>
      <c r="MNG125" s="91"/>
      <c r="MNH125" s="119"/>
      <c r="MNI125" s="91"/>
      <c r="MNJ125" s="119"/>
      <c r="MNK125" s="91"/>
      <c r="MNL125" s="119"/>
      <c r="MNM125" s="91"/>
      <c r="MNN125" s="119"/>
      <c r="MNO125" s="91"/>
      <c r="MNP125" s="119"/>
      <c r="MNQ125" s="91"/>
      <c r="MNR125" s="119"/>
      <c r="MNS125" s="91"/>
      <c r="MNT125" s="119"/>
      <c r="MNU125" s="91"/>
      <c r="MNV125" s="119"/>
      <c r="MNW125" s="91"/>
      <c r="MNX125" s="119"/>
      <c r="MNY125" s="91"/>
      <c r="MNZ125" s="119"/>
      <c r="MOA125" s="91"/>
      <c r="MOB125" s="119"/>
      <c r="MOC125" s="91"/>
      <c r="MOD125" s="119"/>
      <c r="MOE125" s="91"/>
      <c r="MOF125" s="119"/>
      <c r="MOG125" s="91"/>
      <c r="MOH125" s="119"/>
      <c r="MOI125" s="91"/>
      <c r="MOJ125" s="119"/>
      <c r="MOK125" s="91"/>
      <c r="MOL125" s="119"/>
      <c r="MOM125" s="91"/>
      <c r="MON125" s="119"/>
      <c r="MOO125" s="91"/>
      <c r="MOP125" s="119"/>
      <c r="MOQ125" s="91"/>
      <c r="MOR125" s="119"/>
      <c r="MOS125" s="91"/>
      <c r="MOT125" s="119"/>
      <c r="MOU125" s="91"/>
      <c r="MOV125" s="119"/>
      <c r="MOW125" s="91"/>
      <c r="MOX125" s="119"/>
      <c r="MOY125" s="91"/>
      <c r="MOZ125" s="119"/>
      <c r="MPA125" s="91"/>
      <c r="MPB125" s="119"/>
      <c r="MPC125" s="91"/>
      <c r="MPD125" s="119"/>
      <c r="MPE125" s="91"/>
      <c r="MPF125" s="119"/>
      <c r="MPG125" s="91"/>
      <c r="MPH125" s="119"/>
      <c r="MPI125" s="91"/>
      <c r="MPJ125" s="119"/>
      <c r="MPK125" s="91"/>
      <c r="MPL125" s="119"/>
      <c r="MPM125" s="91"/>
      <c r="MPN125" s="119"/>
      <c r="MPO125" s="91"/>
      <c r="MPP125" s="119"/>
      <c r="MPQ125" s="91"/>
      <c r="MPR125" s="119"/>
      <c r="MPS125" s="91"/>
      <c r="MPT125" s="119"/>
      <c r="MPU125" s="91"/>
      <c r="MPV125" s="119"/>
      <c r="MPW125" s="91"/>
      <c r="MPX125" s="119"/>
      <c r="MPY125" s="91"/>
      <c r="MPZ125" s="119"/>
      <c r="MQA125" s="91"/>
      <c r="MQB125" s="119"/>
      <c r="MQC125" s="91"/>
      <c r="MQD125" s="119"/>
      <c r="MQE125" s="91"/>
      <c r="MQF125" s="119"/>
      <c r="MQG125" s="91"/>
      <c r="MQH125" s="119"/>
      <c r="MQI125" s="91"/>
      <c r="MQJ125" s="119"/>
      <c r="MQK125" s="91"/>
      <c r="MQL125" s="119"/>
      <c r="MQM125" s="91"/>
      <c r="MQN125" s="119"/>
      <c r="MQO125" s="91"/>
      <c r="MQP125" s="119"/>
      <c r="MQQ125" s="91"/>
      <c r="MQR125" s="119"/>
      <c r="MQS125" s="91"/>
      <c r="MQT125" s="119"/>
      <c r="MQU125" s="91"/>
      <c r="MQV125" s="119"/>
      <c r="MQW125" s="91"/>
      <c r="MQX125" s="119"/>
      <c r="MQY125" s="91"/>
      <c r="MQZ125" s="119"/>
      <c r="MRA125" s="91"/>
      <c r="MRB125" s="119"/>
      <c r="MRC125" s="91"/>
      <c r="MRD125" s="119"/>
      <c r="MRE125" s="91"/>
      <c r="MRF125" s="119"/>
      <c r="MRG125" s="91"/>
      <c r="MRH125" s="119"/>
      <c r="MRI125" s="91"/>
      <c r="MRJ125" s="119"/>
      <c r="MRK125" s="91"/>
      <c r="MRL125" s="119"/>
      <c r="MRM125" s="91"/>
      <c r="MRN125" s="119"/>
      <c r="MRO125" s="91"/>
      <c r="MRP125" s="119"/>
      <c r="MRQ125" s="91"/>
      <c r="MRR125" s="119"/>
      <c r="MRS125" s="91"/>
      <c r="MRT125" s="119"/>
      <c r="MRU125" s="91"/>
      <c r="MRV125" s="119"/>
      <c r="MRW125" s="91"/>
      <c r="MRX125" s="119"/>
      <c r="MRY125" s="91"/>
      <c r="MRZ125" s="119"/>
      <c r="MSA125" s="91"/>
      <c r="MSB125" s="119"/>
      <c r="MSC125" s="91"/>
      <c r="MSD125" s="119"/>
      <c r="MSE125" s="91"/>
      <c r="MSF125" s="119"/>
      <c r="MSG125" s="91"/>
      <c r="MSH125" s="119"/>
      <c r="MSI125" s="91"/>
      <c r="MSJ125" s="119"/>
      <c r="MSK125" s="91"/>
      <c r="MSL125" s="119"/>
      <c r="MSM125" s="91"/>
      <c r="MSN125" s="119"/>
      <c r="MSO125" s="91"/>
      <c r="MSP125" s="119"/>
      <c r="MSQ125" s="91"/>
      <c r="MSR125" s="119"/>
      <c r="MSS125" s="91"/>
      <c r="MST125" s="119"/>
      <c r="MSU125" s="91"/>
      <c r="MSV125" s="119"/>
      <c r="MSW125" s="91"/>
      <c r="MSX125" s="119"/>
      <c r="MSY125" s="91"/>
      <c r="MSZ125" s="119"/>
      <c r="MTA125" s="91"/>
      <c r="MTB125" s="119"/>
      <c r="MTC125" s="91"/>
      <c r="MTD125" s="119"/>
      <c r="MTE125" s="91"/>
      <c r="MTF125" s="119"/>
      <c r="MTG125" s="91"/>
      <c r="MTH125" s="119"/>
      <c r="MTI125" s="91"/>
      <c r="MTJ125" s="119"/>
      <c r="MTK125" s="91"/>
      <c r="MTL125" s="119"/>
      <c r="MTM125" s="91"/>
      <c r="MTN125" s="119"/>
      <c r="MTO125" s="91"/>
      <c r="MTP125" s="119"/>
      <c r="MTQ125" s="91"/>
      <c r="MTR125" s="119"/>
      <c r="MTS125" s="91"/>
      <c r="MTT125" s="119"/>
      <c r="MTU125" s="91"/>
      <c r="MTV125" s="119"/>
      <c r="MTW125" s="91"/>
      <c r="MTX125" s="119"/>
      <c r="MTY125" s="91"/>
      <c r="MTZ125" s="119"/>
      <c r="MUA125" s="91"/>
      <c r="MUB125" s="119"/>
      <c r="MUC125" s="91"/>
      <c r="MUD125" s="119"/>
      <c r="MUE125" s="91"/>
      <c r="MUF125" s="119"/>
      <c r="MUG125" s="91"/>
      <c r="MUH125" s="119"/>
      <c r="MUI125" s="91"/>
      <c r="MUJ125" s="119"/>
      <c r="MUK125" s="91"/>
      <c r="MUL125" s="119"/>
      <c r="MUM125" s="91"/>
      <c r="MUN125" s="119"/>
      <c r="MUO125" s="91"/>
      <c r="MUP125" s="119"/>
      <c r="MUQ125" s="91"/>
      <c r="MUR125" s="119"/>
      <c r="MUS125" s="91"/>
      <c r="MUT125" s="119"/>
      <c r="MUU125" s="91"/>
      <c r="MUV125" s="119"/>
      <c r="MUW125" s="91"/>
      <c r="MUX125" s="119"/>
      <c r="MUY125" s="91"/>
      <c r="MUZ125" s="119"/>
      <c r="MVA125" s="91"/>
      <c r="MVB125" s="119"/>
      <c r="MVC125" s="91"/>
      <c r="MVD125" s="119"/>
      <c r="MVE125" s="91"/>
      <c r="MVF125" s="119"/>
      <c r="MVG125" s="91"/>
      <c r="MVH125" s="119"/>
      <c r="MVI125" s="91"/>
      <c r="MVJ125" s="119"/>
      <c r="MVK125" s="91"/>
      <c r="MVL125" s="119"/>
      <c r="MVM125" s="91"/>
      <c r="MVN125" s="119"/>
      <c r="MVO125" s="91"/>
      <c r="MVP125" s="119"/>
      <c r="MVQ125" s="91"/>
      <c r="MVR125" s="119"/>
      <c r="MVS125" s="91"/>
      <c r="MVT125" s="119"/>
      <c r="MVU125" s="91"/>
      <c r="MVV125" s="119"/>
      <c r="MVW125" s="91"/>
      <c r="MVX125" s="119"/>
      <c r="MVY125" s="91"/>
      <c r="MVZ125" s="119"/>
      <c r="MWA125" s="91"/>
      <c r="MWB125" s="119"/>
      <c r="MWC125" s="91"/>
      <c r="MWD125" s="119"/>
      <c r="MWE125" s="91"/>
      <c r="MWF125" s="119"/>
      <c r="MWG125" s="91"/>
      <c r="MWH125" s="119"/>
      <c r="MWI125" s="91"/>
      <c r="MWJ125" s="119"/>
      <c r="MWK125" s="91"/>
      <c r="MWL125" s="119"/>
      <c r="MWM125" s="91"/>
      <c r="MWN125" s="119"/>
      <c r="MWO125" s="91"/>
      <c r="MWP125" s="119"/>
      <c r="MWQ125" s="91"/>
      <c r="MWR125" s="119"/>
      <c r="MWS125" s="91"/>
      <c r="MWT125" s="119"/>
      <c r="MWU125" s="91"/>
      <c r="MWV125" s="119"/>
      <c r="MWW125" s="91"/>
      <c r="MWX125" s="119"/>
      <c r="MWY125" s="91"/>
      <c r="MWZ125" s="119"/>
      <c r="MXA125" s="91"/>
      <c r="MXB125" s="119"/>
      <c r="MXC125" s="91"/>
      <c r="MXD125" s="119"/>
      <c r="MXE125" s="91"/>
      <c r="MXF125" s="119"/>
      <c r="MXG125" s="91"/>
      <c r="MXH125" s="119"/>
      <c r="MXI125" s="91"/>
      <c r="MXJ125" s="119"/>
      <c r="MXK125" s="91"/>
      <c r="MXL125" s="119"/>
      <c r="MXM125" s="91"/>
      <c r="MXN125" s="119"/>
      <c r="MXO125" s="91"/>
      <c r="MXP125" s="119"/>
      <c r="MXQ125" s="91"/>
      <c r="MXR125" s="119"/>
      <c r="MXS125" s="91"/>
      <c r="MXT125" s="119"/>
      <c r="MXU125" s="91"/>
      <c r="MXV125" s="119"/>
      <c r="MXW125" s="91"/>
      <c r="MXX125" s="119"/>
      <c r="MXY125" s="91"/>
      <c r="MXZ125" s="119"/>
      <c r="MYA125" s="91"/>
      <c r="MYB125" s="119"/>
      <c r="MYC125" s="91"/>
      <c r="MYD125" s="119"/>
      <c r="MYE125" s="91"/>
      <c r="MYF125" s="119"/>
      <c r="MYG125" s="91"/>
      <c r="MYH125" s="119"/>
      <c r="MYI125" s="91"/>
      <c r="MYJ125" s="119"/>
      <c r="MYK125" s="91"/>
      <c r="MYL125" s="119"/>
      <c r="MYM125" s="91"/>
      <c r="MYN125" s="119"/>
      <c r="MYO125" s="91"/>
      <c r="MYP125" s="119"/>
      <c r="MYQ125" s="91"/>
      <c r="MYR125" s="119"/>
      <c r="MYS125" s="91"/>
      <c r="MYT125" s="119"/>
      <c r="MYU125" s="91"/>
      <c r="MYV125" s="119"/>
      <c r="MYW125" s="91"/>
      <c r="MYX125" s="119"/>
      <c r="MYY125" s="91"/>
      <c r="MYZ125" s="119"/>
      <c r="MZA125" s="91"/>
      <c r="MZB125" s="119"/>
      <c r="MZC125" s="91"/>
      <c r="MZD125" s="119"/>
      <c r="MZE125" s="91"/>
      <c r="MZF125" s="119"/>
      <c r="MZG125" s="91"/>
      <c r="MZH125" s="119"/>
      <c r="MZI125" s="91"/>
      <c r="MZJ125" s="119"/>
      <c r="MZK125" s="91"/>
      <c r="MZL125" s="119"/>
      <c r="MZM125" s="91"/>
      <c r="MZN125" s="119"/>
      <c r="MZO125" s="91"/>
      <c r="MZP125" s="119"/>
      <c r="MZQ125" s="91"/>
      <c r="MZR125" s="119"/>
      <c r="MZS125" s="91"/>
      <c r="MZT125" s="119"/>
      <c r="MZU125" s="91"/>
      <c r="MZV125" s="119"/>
      <c r="MZW125" s="91"/>
      <c r="MZX125" s="119"/>
      <c r="MZY125" s="91"/>
      <c r="MZZ125" s="119"/>
      <c r="NAA125" s="91"/>
      <c r="NAB125" s="119"/>
      <c r="NAC125" s="91"/>
      <c r="NAD125" s="119"/>
      <c r="NAE125" s="91"/>
      <c r="NAF125" s="119"/>
      <c r="NAG125" s="91"/>
      <c r="NAH125" s="119"/>
      <c r="NAI125" s="91"/>
      <c r="NAJ125" s="119"/>
      <c r="NAK125" s="91"/>
      <c r="NAL125" s="119"/>
      <c r="NAM125" s="91"/>
      <c r="NAN125" s="119"/>
      <c r="NAO125" s="91"/>
      <c r="NAP125" s="119"/>
      <c r="NAQ125" s="91"/>
      <c r="NAR125" s="119"/>
      <c r="NAS125" s="91"/>
      <c r="NAT125" s="119"/>
      <c r="NAU125" s="91"/>
      <c r="NAV125" s="119"/>
      <c r="NAW125" s="91"/>
      <c r="NAX125" s="119"/>
      <c r="NAY125" s="91"/>
      <c r="NAZ125" s="119"/>
      <c r="NBA125" s="91"/>
      <c r="NBB125" s="119"/>
      <c r="NBC125" s="91"/>
      <c r="NBD125" s="119"/>
      <c r="NBE125" s="91"/>
      <c r="NBF125" s="119"/>
      <c r="NBG125" s="91"/>
      <c r="NBH125" s="119"/>
      <c r="NBI125" s="91"/>
      <c r="NBJ125" s="119"/>
      <c r="NBK125" s="91"/>
      <c r="NBL125" s="119"/>
      <c r="NBM125" s="91"/>
      <c r="NBN125" s="119"/>
      <c r="NBO125" s="91"/>
      <c r="NBP125" s="119"/>
      <c r="NBQ125" s="91"/>
      <c r="NBR125" s="119"/>
      <c r="NBS125" s="91"/>
      <c r="NBT125" s="119"/>
      <c r="NBU125" s="91"/>
      <c r="NBV125" s="119"/>
      <c r="NBW125" s="91"/>
      <c r="NBX125" s="119"/>
      <c r="NBY125" s="91"/>
      <c r="NBZ125" s="119"/>
      <c r="NCA125" s="91"/>
      <c r="NCB125" s="119"/>
      <c r="NCC125" s="91"/>
      <c r="NCD125" s="119"/>
      <c r="NCE125" s="91"/>
      <c r="NCF125" s="119"/>
      <c r="NCG125" s="91"/>
      <c r="NCH125" s="119"/>
      <c r="NCI125" s="91"/>
      <c r="NCJ125" s="119"/>
      <c r="NCK125" s="91"/>
      <c r="NCL125" s="119"/>
      <c r="NCM125" s="91"/>
      <c r="NCN125" s="119"/>
      <c r="NCO125" s="91"/>
      <c r="NCP125" s="119"/>
      <c r="NCQ125" s="91"/>
      <c r="NCR125" s="119"/>
      <c r="NCS125" s="91"/>
      <c r="NCT125" s="119"/>
      <c r="NCU125" s="91"/>
      <c r="NCV125" s="119"/>
      <c r="NCW125" s="91"/>
      <c r="NCX125" s="119"/>
      <c r="NCY125" s="91"/>
      <c r="NCZ125" s="119"/>
      <c r="NDA125" s="91"/>
      <c r="NDB125" s="119"/>
      <c r="NDC125" s="91"/>
      <c r="NDD125" s="119"/>
      <c r="NDE125" s="91"/>
      <c r="NDF125" s="119"/>
      <c r="NDG125" s="91"/>
      <c r="NDH125" s="119"/>
      <c r="NDI125" s="91"/>
      <c r="NDJ125" s="119"/>
      <c r="NDK125" s="91"/>
      <c r="NDL125" s="119"/>
      <c r="NDM125" s="91"/>
      <c r="NDN125" s="119"/>
      <c r="NDO125" s="91"/>
      <c r="NDP125" s="119"/>
      <c r="NDQ125" s="91"/>
      <c r="NDR125" s="119"/>
      <c r="NDS125" s="91"/>
      <c r="NDT125" s="119"/>
      <c r="NDU125" s="91"/>
      <c r="NDV125" s="119"/>
      <c r="NDW125" s="91"/>
      <c r="NDX125" s="119"/>
      <c r="NDY125" s="91"/>
      <c r="NDZ125" s="119"/>
      <c r="NEA125" s="91"/>
      <c r="NEB125" s="119"/>
      <c r="NEC125" s="91"/>
      <c r="NED125" s="119"/>
      <c r="NEE125" s="91"/>
      <c r="NEF125" s="119"/>
      <c r="NEG125" s="91"/>
      <c r="NEH125" s="119"/>
      <c r="NEI125" s="91"/>
      <c r="NEJ125" s="119"/>
      <c r="NEK125" s="91"/>
      <c r="NEL125" s="119"/>
      <c r="NEM125" s="91"/>
      <c r="NEN125" s="119"/>
      <c r="NEO125" s="91"/>
      <c r="NEP125" s="119"/>
      <c r="NEQ125" s="91"/>
      <c r="NER125" s="119"/>
      <c r="NES125" s="91"/>
      <c r="NET125" s="119"/>
      <c r="NEU125" s="91"/>
      <c r="NEV125" s="119"/>
      <c r="NEW125" s="91"/>
      <c r="NEX125" s="119"/>
      <c r="NEY125" s="91"/>
      <c r="NEZ125" s="119"/>
      <c r="NFA125" s="91"/>
      <c r="NFB125" s="119"/>
      <c r="NFC125" s="91"/>
      <c r="NFD125" s="119"/>
      <c r="NFE125" s="91"/>
      <c r="NFF125" s="119"/>
      <c r="NFG125" s="91"/>
      <c r="NFH125" s="119"/>
      <c r="NFI125" s="91"/>
      <c r="NFJ125" s="119"/>
      <c r="NFK125" s="91"/>
      <c r="NFL125" s="119"/>
      <c r="NFM125" s="91"/>
      <c r="NFN125" s="119"/>
      <c r="NFO125" s="91"/>
      <c r="NFP125" s="119"/>
      <c r="NFQ125" s="91"/>
      <c r="NFR125" s="119"/>
      <c r="NFS125" s="91"/>
      <c r="NFT125" s="119"/>
      <c r="NFU125" s="91"/>
      <c r="NFV125" s="119"/>
      <c r="NFW125" s="91"/>
      <c r="NFX125" s="119"/>
      <c r="NFY125" s="91"/>
      <c r="NFZ125" s="119"/>
      <c r="NGA125" s="91"/>
      <c r="NGB125" s="119"/>
      <c r="NGC125" s="91"/>
      <c r="NGD125" s="119"/>
      <c r="NGE125" s="91"/>
      <c r="NGF125" s="119"/>
      <c r="NGG125" s="91"/>
      <c r="NGH125" s="119"/>
      <c r="NGI125" s="91"/>
      <c r="NGJ125" s="119"/>
      <c r="NGK125" s="91"/>
      <c r="NGL125" s="119"/>
      <c r="NGM125" s="91"/>
      <c r="NGN125" s="119"/>
      <c r="NGO125" s="91"/>
      <c r="NGP125" s="119"/>
      <c r="NGQ125" s="91"/>
      <c r="NGR125" s="119"/>
      <c r="NGS125" s="91"/>
      <c r="NGT125" s="119"/>
      <c r="NGU125" s="91"/>
      <c r="NGV125" s="119"/>
      <c r="NGW125" s="91"/>
      <c r="NGX125" s="119"/>
      <c r="NGY125" s="91"/>
      <c r="NGZ125" s="119"/>
      <c r="NHA125" s="91"/>
      <c r="NHB125" s="119"/>
      <c r="NHC125" s="91"/>
      <c r="NHD125" s="119"/>
      <c r="NHE125" s="91"/>
      <c r="NHF125" s="119"/>
      <c r="NHG125" s="91"/>
      <c r="NHH125" s="119"/>
      <c r="NHI125" s="91"/>
      <c r="NHJ125" s="119"/>
      <c r="NHK125" s="91"/>
      <c r="NHL125" s="119"/>
      <c r="NHM125" s="91"/>
      <c r="NHN125" s="119"/>
      <c r="NHO125" s="91"/>
      <c r="NHP125" s="119"/>
      <c r="NHQ125" s="91"/>
      <c r="NHR125" s="119"/>
      <c r="NHS125" s="91"/>
      <c r="NHT125" s="119"/>
      <c r="NHU125" s="91"/>
      <c r="NHV125" s="119"/>
      <c r="NHW125" s="91"/>
      <c r="NHX125" s="119"/>
      <c r="NHY125" s="91"/>
      <c r="NHZ125" s="119"/>
      <c r="NIA125" s="91"/>
      <c r="NIB125" s="119"/>
      <c r="NIC125" s="91"/>
      <c r="NID125" s="119"/>
      <c r="NIE125" s="91"/>
      <c r="NIF125" s="119"/>
      <c r="NIG125" s="91"/>
      <c r="NIH125" s="119"/>
      <c r="NII125" s="91"/>
      <c r="NIJ125" s="119"/>
      <c r="NIK125" s="91"/>
      <c r="NIL125" s="119"/>
      <c r="NIM125" s="91"/>
      <c r="NIN125" s="119"/>
      <c r="NIO125" s="91"/>
      <c r="NIP125" s="119"/>
      <c r="NIQ125" s="91"/>
      <c r="NIR125" s="119"/>
      <c r="NIS125" s="91"/>
      <c r="NIT125" s="119"/>
      <c r="NIU125" s="91"/>
      <c r="NIV125" s="119"/>
      <c r="NIW125" s="91"/>
      <c r="NIX125" s="119"/>
      <c r="NIY125" s="91"/>
      <c r="NIZ125" s="119"/>
      <c r="NJA125" s="91"/>
      <c r="NJB125" s="119"/>
      <c r="NJC125" s="91"/>
      <c r="NJD125" s="119"/>
      <c r="NJE125" s="91"/>
      <c r="NJF125" s="119"/>
      <c r="NJG125" s="91"/>
      <c r="NJH125" s="119"/>
      <c r="NJI125" s="91"/>
      <c r="NJJ125" s="119"/>
      <c r="NJK125" s="91"/>
      <c r="NJL125" s="119"/>
      <c r="NJM125" s="91"/>
      <c r="NJN125" s="119"/>
      <c r="NJO125" s="91"/>
      <c r="NJP125" s="119"/>
      <c r="NJQ125" s="91"/>
      <c r="NJR125" s="119"/>
      <c r="NJS125" s="91"/>
      <c r="NJT125" s="119"/>
      <c r="NJU125" s="91"/>
      <c r="NJV125" s="119"/>
      <c r="NJW125" s="91"/>
      <c r="NJX125" s="119"/>
      <c r="NJY125" s="91"/>
      <c r="NJZ125" s="119"/>
      <c r="NKA125" s="91"/>
      <c r="NKB125" s="119"/>
      <c r="NKC125" s="91"/>
      <c r="NKD125" s="119"/>
      <c r="NKE125" s="91"/>
      <c r="NKF125" s="119"/>
      <c r="NKG125" s="91"/>
      <c r="NKH125" s="119"/>
      <c r="NKI125" s="91"/>
      <c r="NKJ125" s="119"/>
      <c r="NKK125" s="91"/>
      <c r="NKL125" s="119"/>
      <c r="NKM125" s="91"/>
      <c r="NKN125" s="119"/>
      <c r="NKO125" s="91"/>
      <c r="NKP125" s="119"/>
      <c r="NKQ125" s="91"/>
      <c r="NKR125" s="119"/>
      <c r="NKS125" s="91"/>
      <c r="NKT125" s="119"/>
      <c r="NKU125" s="91"/>
      <c r="NKV125" s="119"/>
      <c r="NKW125" s="91"/>
      <c r="NKX125" s="119"/>
      <c r="NKY125" s="91"/>
      <c r="NKZ125" s="119"/>
      <c r="NLA125" s="91"/>
      <c r="NLB125" s="119"/>
      <c r="NLC125" s="91"/>
      <c r="NLD125" s="119"/>
      <c r="NLE125" s="91"/>
      <c r="NLF125" s="119"/>
      <c r="NLG125" s="91"/>
      <c r="NLH125" s="119"/>
      <c r="NLI125" s="91"/>
      <c r="NLJ125" s="119"/>
      <c r="NLK125" s="91"/>
      <c r="NLL125" s="119"/>
      <c r="NLM125" s="91"/>
      <c r="NLN125" s="119"/>
      <c r="NLO125" s="91"/>
      <c r="NLP125" s="119"/>
      <c r="NLQ125" s="91"/>
      <c r="NLR125" s="119"/>
      <c r="NLS125" s="91"/>
      <c r="NLT125" s="119"/>
      <c r="NLU125" s="91"/>
      <c r="NLV125" s="119"/>
      <c r="NLW125" s="91"/>
      <c r="NLX125" s="119"/>
      <c r="NLY125" s="91"/>
      <c r="NLZ125" s="119"/>
      <c r="NMA125" s="91"/>
      <c r="NMB125" s="119"/>
      <c r="NMC125" s="91"/>
      <c r="NMD125" s="119"/>
      <c r="NME125" s="91"/>
      <c r="NMF125" s="119"/>
      <c r="NMG125" s="91"/>
      <c r="NMH125" s="119"/>
      <c r="NMI125" s="91"/>
      <c r="NMJ125" s="119"/>
      <c r="NMK125" s="91"/>
      <c r="NML125" s="119"/>
      <c r="NMM125" s="91"/>
      <c r="NMN125" s="119"/>
      <c r="NMO125" s="91"/>
      <c r="NMP125" s="119"/>
      <c r="NMQ125" s="91"/>
      <c r="NMR125" s="119"/>
      <c r="NMS125" s="91"/>
      <c r="NMT125" s="119"/>
      <c r="NMU125" s="91"/>
      <c r="NMV125" s="119"/>
      <c r="NMW125" s="91"/>
      <c r="NMX125" s="119"/>
      <c r="NMY125" s="91"/>
      <c r="NMZ125" s="119"/>
      <c r="NNA125" s="91"/>
      <c r="NNB125" s="119"/>
      <c r="NNC125" s="91"/>
      <c r="NND125" s="119"/>
      <c r="NNE125" s="91"/>
      <c r="NNF125" s="119"/>
      <c r="NNG125" s="91"/>
      <c r="NNH125" s="119"/>
      <c r="NNI125" s="91"/>
      <c r="NNJ125" s="119"/>
      <c r="NNK125" s="91"/>
      <c r="NNL125" s="119"/>
      <c r="NNM125" s="91"/>
      <c r="NNN125" s="119"/>
      <c r="NNO125" s="91"/>
      <c r="NNP125" s="119"/>
      <c r="NNQ125" s="91"/>
      <c r="NNR125" s="119"/>
      <c r="NNS125" s="91"/>
      <c r="NNT125" s="119"/>
      <c r="NNU125" s="91"/>
      <c r="NNV125" s="119"/>
      <c r="NNW125" s="91"/>
      <c r="NNX125" s="119"/>
      <c r="NNY125" s="91"/>
      <c r="NNZ125" s="119"/>
      <c r="NOA125" s="91"/>
      <c r="NOB125" s="119"/>
      <c r="NOC125" s="91"/>
      <c r="NOD125" s="119"/>
      <c r="NOE125" s="91"/>
      <c r="NOF125" s="119"/>
      <c r="NOG125" s="91"/>
      <c r="NOH125" s="119"/>
      <c r="NOI125" s="91"/>
      <c r="NOJ125" s="119"/>
      <c r="NOK125" s="91"/>
      <c r="NOL125" s="119"/>
      <c r="NOM125" s="91"/>
      <c r="NON125" s="119"/>
      <c r="NOO125" s="91"/>
      <c r="NOP125" s="119"/>
      <c r="NOQ125" s="91"/>
      <c r="NOR125" s="119"/>
      <c r="NOS125" s="91"/>
      <c r="NOT125" s="119"/>
      <c r="NOU125" s="91"/>
      <c r="NOV125" s="119"/>
      <c r="NOW125" s="91"/>
      <c r="NOX125" s="119"/>
      <c r="NOY125" s="91"/>
      <c r="NOZ125" s="119"/>
      <c r="NPA125" s="91"/>
      <c r="NPB125" s="119"/>
      <c r="NPC125" s="91"/>
      <c r="NPD125" s="119"/>
      <c r="NPE125" s="91"/>
      <c r="NPF125" s="119"/>
      <c r="NPG125" s="91"/>
      <c r="NPH125" s="119"/>
      <c r="NPI125" s="91"/>
      <c r="NPJ125" s="119"/>
      <c r="NPK125" s="91"/>
      <c r="NPL125" s="119"/>
      <c r="NPM125" s="91"/>
      <c r="NPN125" s="119"/>
      <c r="NPO125" s="91"/>
      <c r="NPP125" s="119"/>
      <c r="NPQ125" s="91"/>
      <c r="NPR125" s="119"/>
      <c r="NPS125" s="91"/>
      <c r="NPT125" s="119"/>
      <c r="NPU125" s="91"/>
      <c r="NPV125" s="119"/>
      <c r="NPW125" s="91"/>
      <c r="NPX125" s="119"/>
      <c r="NPY125" s="91"/>
      <c r="NPZ125" s="119"/>
      <c r="NQA125" s="91"/>
      <c r="NQB125" s="119"/>
      <c r="NQC125" s="91"/>
      <c r="NQD125" s="119"/>
      <c r="NQE125" s="91"/>
      <c r="NQF125" s="119"/>
      <c r="NQG125" s="91"/>
      <c r="NQH125" s="119"/>
      <c r="NQI125" s="91"/>
      <c r="NQJ125" s="119"/>
      <c r="NQK125" s="91"/>
      <c r="NQL125" s="119"/>
      <c r="NQM125" s="91"/>
      <c r="NQN125" s="119"/>
      <c r="NQO125" s="91"/>
      <c r="NQP125" s="119"/>
      <c r="NQQ125" s="91"/>
      <c r="NQR125" s="119"/>
      <c r="NQS125" s="91"/>
      <c r="NQT125" s="119"/>
      <c r="NQU125" s="91"/>
      <c r="NQV125" s="119"/>
      <c r="NQW125" s="91"/>
      <c r="NQX125" s="119"/>
      <c r="NQY125" s="91"/>
      <c r="NQZ125" s="119"/>
      <c r="NRA125" s="91"/>
      <c r="NRB125" s="119"/>
      <c r="NRC125" s="91"/>
      <c r="NRD125" s="119"/>
      <c r="NRE125" s="91"/>
      <c r="NRF125" s="119"/>
      <c r="NRG125" s="91"/>
      <c r="NRH125" s="119"/>
      <c r="NRI125" s="91"/>
      <c r="NRJ125" s="119"/>
      <c r="NRK125" s="91"/>
      <c r="NRL125" s="119"/>
      <c r="NRM125" s="91"/>
      <c r="NRN125" s="119"/>
      <c r="NRO125" s="91"/>
      <c r="NRP125" s="119"/>
      <c r="NRQ125" s="91"/>
      <c r="NRR125" s="119"/>
      <c r="NRS125" s="91"/>
      <c r="NRT125" s="119"/>
      <c r="NRU125" s="91"/>
      <c r="NRV125" s="119"/>
      <c r="NRW125" s="91"/>
      <c r="NRX125" s="119"/>
      <c r="NRY125" s="91"/>
      <c r="NRZ125" s="119"/>
      <c r="NSA125" s="91"/>
      <c r="NSB125" s="119"/>
      <c r="NSC125" s="91"/>
      <c r="NSD125" s="119"/>
      <c r="NSE125" s="91"/>
      <c r="NSF125" s="119"/>
      <c r="NSG125" s="91"/>
      <c r="NSH125" s="119"/>
      <c r="NSI125" s="91"/>
      <c r="NSJ125" s="119"/>
      <c r="NSK125" s="91"/>
      <c r="NSL125" s="119"/>
      <c r="NSM125" s="91"/>
      <c r="NSN125" s="119"/>
      <c r="NSO125" s="91"/>
      <c r="NSP125" s="119"/>
      <c r="NSQ125" s="91"/>
      <c r="NSR125" s="119"/>
      <c r="NSS125" s="91"/>
      <c r="NST125" s="119"/>
      <c r="NSU125" s="91"/>
      <c r="NSV125" s="119"/>
      <c r="NSW125" s="91"/>
      <c r="NSX125" s="119"/>
      <c r="NSY125" s="91"/>
      <c r="NSZ125" s="119"/>
      <c r="NTA125" s="91"/>
      <c r="NTB125" s="119"/>
      <c r="NTC125" s="91"/>
      <c r="NTD125" s="119"/>
      <c r="NTE125" s="91"/>
      <c r="NTF125" s="119"/>
      <c r="NTG125" s="91"/>
      <c r="NTH125" s="119"/>
      <c r="NTI125" s="91"/>
      <c r="NTJ125" s="119"/>
      <c r="NTK125" s="91"/>
      <c r="NTL125" s="119"/>
      <c r="NTM125" s="91"/>
      <c r="NTN125" s="119"/>
      <c r="NTO125" s="91"/>
      <c r="NTP125" s="119"/>
      <c r="NTQ125" s="91"/>
      <c r="NTR125" s="119"/>
      <c r="NTS125" s="91"/>
      <c r="NTT125" s="119"/>
      <c r="NTU125" s="91"/>
      <c r="NTV125" s="119"/>
      <c r="NTW125" s="91"/>
      <c r="NTX125" s="119"/>
      <c r="NTY125" s="91"/>
      <c r="NTZ125" s="119"/>
      <c r="NUA125" s="91"/>
      <c r="NUB125" s="119"/>
      <c r="NUC125" s="91"/>
      <c r="NUD125" s="119"/>
      <c r="NUE125" s="91"/>
      <c r="NUF125" s="119"/>
      <c r="NUG125" s="91"/>
      <c r="NUH125" s="119"/>
      <c r="NUI125" s="91"/>
      <c r="NUJ125" s="119"/>
      <c r="NUK125" s="91"/>
      <c r="NUL125" s="119"/>
      <c r="NUM125" s="91"/>
      <c r="NUN125" s="119"/>
      <c r="NUO125" s="91"/>
      <c r="NUP125" s="119"/>
      <c r="NUQ125" s="91"/>
      <c r="NUR125" s="119"/>
      <c r="NUS125" s="91"/>
      <c r="NUT125" s="119"/>
      <c r="NUU125" s="91"/>
      <c r="NUV125" s="119"/>
      <c r="NUW125" s="91"/>
      <c r="NUX125" s="119"/>
      <c r="NUY125" s="91"/>
      <c r="NUZ125" s="119"/>
      <c r="NVA125" s="91"/>
      <c r="NVB125" s="119"/>
      <c r="NVC125" s="91"/>
      <c r="NVD125" s="119"/>
      <c r="NVE125" s="91"/>
      <c r="NVF125" s="119"/>
      <c r="NVG125" s="91"/>
      <c r="NVH125" s="119"/>
      <c r="NVI125" s="91"/>
      <c r="NVJ125" s="119"/>
      <c r="NVK125" s="91"/>
      <c r="NVL125" s="119"/>
      <c r="NVM125" s="91"/>
      <c r="NVN125" s="119"/>
      <c r="NVO125" s="91"/>
      <c r="NVP125" s="119"/>
      <c r="NVQ125" s="91"/>
      <c r="NVR125" s="119"/>
      <c r="NVS125" s="91"/>
      <c r="NVT125" s="119"/>
      <c r="NVU125" s="91"/>
      <c r="NVV125" s="119"/>
      <c r="NVW125" s="91"/>
      <c r="NVX125" s="119"/>
      <c r="NVY125" s="91"/>
      <c r="NVZ125" s="119"/>
      <c r="NWA125" s="91"/>
      <c r="NWB125" s="119"/>
      <c r="NWC125" s="91"/>
      <c r="NWD125" s="119"/>
      <c r="NWE125" s="91"/>
      <c r="NWF125" s="119"/>
      <c r="NWG125" s="91"/>
      <c r="NWH125" s="119"/>
      <c r="NWI125" s="91"/>
      <c r="NWJ125" s="119"/>
      <c r="NWK125" s="91"/>
      <c r="NWL125" s="119"/>
      <c r="NWM125" s="91"/>
      <c r="NWN125" s="119"/>
      <c r="NWO125" s="91"/>
      <c r="NWP125" s="119"/>
      <c r="NWQ125" s="91"/>
      <c r="NWR125" s="119"/>
      <c r="NWS125" s="91"/>
      <c r="NWT125" s="119"/>
      <c r="NWU125" s="91"/>
      <c r="NWV125" s="119"/>
      <c r="NWW125" s="91"/>
      <c r="NWX125" s="119"/>
      <c r="NWY125" s="91"/>
      <c r="NWZ125" s="119"/>
      <c r="NXA125" s="91"/>
      <c r="NXB125" s="119"/>
      <c r="NXC125" s="91"/>
      <c r="NXD125" s="119"/>
      <c r="NXE125" s="91"/>
      <c r="NXF125" s="119"/>
      <c r="NXG125" s="91"/>
      <c r="NXH125" s="119"/>
      <c r="NXI125" s="91"/>
      <c r="NXJ125" s="119"/>
      <c r="NXK125" s="91"/>
      <c r="NXL125" s="119"/>
      <c r="NXM125" s="91"/>
      <c r="NXN125" s="119"/>
      <c r="NXO125" s="91"/>
      <c r="NXP125" s="119"/>
      <c r="NXQ125" s="91"/>
      <c r="NXR125" s="119"/>
      <c r="NXS125" s="91"/>
      <c r="NXT125" s="119"/>
      <c r="NXU125" s="91"/>
      <c r="NXV125" s="119"/>
      <c r="NXW125" s="91"/>
      <c r="NXX125" s="119"/>
      <c r="NXY125" s="91"/>
      <c r="NXZ125" s="119"/>
      <c r="NYA125" s="91"/>
      <c r="NYB125" s="119"/>
      <c r="NYC125" s="91"/>
      <c r="NYD125" s="119"/>
      <c r="NYE125" s="91"/>
      <c r="NYF125" s="119"/>
      <c r="NYG125" s="91"/>
      <c r="NYH125" s="119"/>
      <c r="NYI125" s="91"/>
      <c r="NYJ125" s="119"/>
      <c r="NYK125" s="91"/>
      <c r="NYL125" s="119"/>
      <c r="NYM125" s="91"/>
      <c r="NYN125" s="119"/>
      <c r="NYO125" s="91"/>
      <c r="NYP125" s="119"/>
      <c r="NYQ125" s="91"/>
      <c r="NYR125" s="119"/>
      <c r="NYS125" s="91"/>
      <c r="NYT125" s="119"/>
      <c r="NYU125" s="91"/>
      <c r="NYV125" s="119"/>
      <c r="NYW125" s="91"/>
      <c r="NYX125" s="119"/>
      <c r="NYY125" s="91"/>
      <c r="NYZ125" s="119"/>
      <c r="NZA125" s="91"/>
      <c r="NZB125" s="119"/>
      <c r="NZC125" s="91"/>
      <c r="NZD125" s="119"/>
      <c r="NZE125" s="91"/>
      <c r="NZF125" s="119"/>
      <c r="NZG125" s="91"/>
      <c r="NZH125" s="119"/>
      <c r="NZI125" s="91"/>
      <c r="NZJ125" s="119"/>
      <c r="NZK125" s="91"/>
      <c r="NZL125" s="119"/>
      <c r="NZM125" s="91"/>
      <c r="NZN125" s="119"/>
      <c r="NZO125" s="91"/>
      <c r="NZP125" s="119"/>
      <c r="NZQ125" s="91"/>
      <c r="NZR125" s="119"/>
      <c r="NZS125" s="91"/>
      <c r="NZT125" s="119"/>
      <c r="NZU125" s="91"/>
      <c r="NZV125" s="119"/>
      <c r="NZW125" s="91"/>
      <c r="NZX125" s="119"/>
      <c r="NZY125" s="91"/>
      <c r="NZZ125" s="119"/>
      <c r="OAA125" s="91"/>
      <c r="OAB125" s="119"/>
      <c r="OAC125" s="91"/>
      <c r="OAD125" s="119"/>
      <c r="OAE125" s="91"/>
      <c r="OAF125" s="119"/>
      <c r="OAG125" s="91"/>
      <c r="OAH125" s="119"/>
      <c r="OAI125" s="91"/>
      <c r="OAJ125" s="119"/>
      <c r="OAK125" s="91"/>
      <c r="OAL125" s="119"/>
      <c r="OAM125" s="91"/>
      <c r="OAN125" s="119"/>
      <c r="OAO125" s="91"/>
      <c r="OAP125" s="119"/>
      <c r="OAQ125" s="91"/>
      <c r="OAR125" s="119"/>
      <c r="OAS125" s="91"/>
      <c r="OAT125" s="119"/>
      <c r="OAU125" s="91"/>
      <c r="OAV125" s="119"/>
      <c r="OAW125" s="91"/>
      <c r="OAX125" s="119"/>
      <c r="OAY125" s="91"/>
      <c r="OAZ125" s="119"/>
      <c r="OBA125" s="91"/>
      <c r="OBB125" s="119"/>
      <c r="OBC125" s="91"/>
      <c r="OBD125" s="119"/>
      <c r="OBE125" s="91"/>
      <c r="OBF125" s="119"/>
      <c r="OBG125" s="91"/>
      <c r="OBH125" s="119"/>
      <c r="OBI125" s="91"/>
      <c r="OBJ125" s="119"/>
      <c r="OBK125" s="91"/>
      <c r="OBL125" s="119"/>
      <c r="OBM125" s="91"/>
      <c r="OBN125" s="119"/>
      <c r="OBO125" s="91"/>
      <c r="OBP125" s="119"/>
      <c r="OBQ125" s="91"/>
      <c r="OBR125" s="119"/>
      <c r="OBS125" s="91"/>
      <c r="OBT125" s="119"/>
      <c r="OBU125" s="91"/>
      <c r="OBV125" s="119"/>
      <c r="OBW125" s="91"/>
      <c r="OBX125" s="119"/>
      <c r="OBY125" s="91"/>
      <c r="OBZ125" s="119"/>
      <c r="OCA125" s="91"/>
      <c r="OCB125" s="119"/>
      <c r="OCC125" s="91"/>
      <c r="OCD125" s="119"/>
      <c r="OCE125" s="91"/>
      <c r="OCF125" s="119"/>
      <c r="OCG125" s="91"/>
      <c r="OCH125" s="119"/>
      <c r="OCI125" s="91"/>
      <c r="OCJ125" s="119"/>
      <c r="OCK125" s="91"/>
      <c r="OCL125" s="119"/>
      <c r="OCM125" s="91"/>
      <c r="OCN125" s="119"/>
      <c r="OCO125" s="91"/>
      <c r="OCP125" s="119"/>
      <c r="OCQ125" s="91"/>
      <c r="OCR125" s="119"/>
      <c r="OCS125" s="91"/>
      <c r="OCT125" s="119"/>
      <c r="OCU125" s="91"/>
      <c r="OCV125" s="119"/>
      <c r="OCW125" s="91"/>
      <c r="OCX125" s="119"/>
      <c r="OCY125" s="91"/>
      <c r="OCZ125" s="119"/>
      <c r="ODA125" s="91"/>
      <c r="ODB125" s="119"/>
      <c r="ODC125" s="91"/>
      <c r="ODD125" s="119"/>
      <c r="ODE125" s="91"/>
      <c r="ODF125" s="119"/>
      <c r="ODG125" s="91"/>
      <c r="ODH125" s="119"/>
      <c r="ODI125" s="91"/>
      <c r="ODJ125" s="119"/>
      <c r="ODK125" s="91"/>
      <c r="ODL125" s="119"/>
      <c r="ODM125" s="91"/>
      <c r="ODN125" s="119"/>
      <c r="ODO125" s="91"/>
      <c r="ODP125" s="119"/>
      <c r="ODQ125" s="91"/>
      <c r="ODR125" s="119"/>
      <c r="ODS125" s="91"/>
      <c r="ODT125" s="119"/>
      <c r="ODU125" s="91"/>
      <c r="ODV125" s="119"/>
      <c r="ODW125" s="91"/>
      <c r="ODX125" s="119"/>
      <c r="ODY125" s="91"/>
      <c r="ODZ125" s="119"/>
      <c r="OEA125" s="91"/>
      <c r="OEB125" s="119"/>
      <c r="OEC125" s="91"/>
      <c r="OED125" s="119"/>
      <c r="OEE125" s="91"/>
      <c r="OEF125" s="119"/>
      <c r="OEG125" s="91"/>
      <c r="OEH125" s="119"/>
      <c r="OEI125" s="91"/>
      <c r="OEJ125" s="119"/>
      <c r="OEK125" s="91"/>
      <c r="OEL125" s="119"/>
      <c r="OEM125" s="91"/>
      <c r="OEN125" s="119"/>
      <c r="OEO125" s="91"/>
      <c r="OEP125" s="119"/>
      <c r="OEQ125" s="91"/>
      <c r="OER125" s="119"/>
      <c r="OES125" s="91"/>
      <c r="OET125" s="119"/>
      <c r="OEU125" s="91"/>
      <c r="OEV125" s="119"/>
      <c r="OEW125" s="91"/>
      <c r="OEX125" s="119"/>
      <c r="OEY125" s="91"/>
      <c r="OEZ125" s="119"/>
      <c r="OFA125" s="91"/>
      <c r="OFB125" s="119"/>
      <c r="OFC125" s="91"/>
      <c r="OFD125" s="119"/>
      <c r="OFE125" s="91"/>
      <c r="OFF125" s="119"/>
      <c r="OFG125" s="91"/>
      <c r="OFH125" s="119"/>
      <c r="OFI125" s="91"/>
      <c r="OFJ125" s="119"/>
      <c r="OFK125" s="91"/>
      <c r="OFL125" s="119"/>
      <c r="OFM125" s="91"/>
      <c r="OFN125" s="119"/>
      <c r="OFO125" s="91"/>
      <c r="OFP125" s="119"/>
      <c r="OFQ125" s="91"/>
      <c r="OFR125" s="119"/>
      <c r="OFS125" s="91"/>
      <c r="OFT125" s="119"/>
      <c r="OFU125" s="91"/>
      <c r="OFV125" s="119"/>
      <c r="OFW125" s="91"/>
      <c r="OFX125" s="119"/>
      <c r="OFY125" s="91"/>
      <c r="OFZ125" s="119"/>
      <c r="OGA125" s="91"/>
      <c r="OGB125" s="119"/>
      <c r="OGC125" s="91"/>
      <c r="OGD125" s="119"/>
      <c r="OGE125" s="91"/>
      <c r="OGF125" s="119"/>
      <c r="OGG125" s="91"/>
      <c r="OGH125" s="119"/>
      <c r="OGI125" s="91"/>
      <c r="OGJ125" s="119"/>
      <c r="OGK125" s="91"/>
      <c r="OGL125" s="119"/>
      <c r="OGM125" s="91"/>
      <c r="OGN125" s="119"/>
      <c r="OGO125" s="91"/>
      <c r="OGP125" s="119"/>
      <c r="OGQ125" s="91"/>
      <c r="OGR125" s="119"/>
      <c r="OGS125" s="91"/>
      <c r="OGT125" s="119"/>
      <c r="OGU125" s="91"/>
      <c r="OGV125" s="119"/>
      <c r="OGW125" s="91"/>
      <c r="OGX125" s="119"/>
      <c r="OGY125" s="91"/>
      <c r="OGZ125" s="119"/>
      <c r="OHA125" s="91"/>
      <c r="OHB125" s="119"/>
      <c r="OHC125" s="91"/>
      <c r="OHD125" s="119"/>
      <c r="OHE125" s="91"/>
      <c r="OHF125" s="119"/>
      <c r="OHG125" s="91"/>
      <c r="OHH125" s="119"/>
      <c r="OHI125" s="91"/>
      <c r="OHJ125" s="119"/>
      <c r="OHK125" s="91"/>
      <c r="OHL125" s="119"/>
      <c r="OHM125" s="91"/>
      <c r="OHN125" s="119"/>
      <c r="OHO125" s="91"/>
      <c r="OHP125" s="119"/>
      <c r="OHQ125" s="91"/>
      <c r="OHR125" s="119"/>
      <c r="OHS125" s="91"/>
      <c r="OHT125" s="119"/>
      <c r="OHU125" s="91"/>
      <c r="OHV125" s="119"/>
      <c r="OHW125" s="91"/>
      <c r="OHX125" s="119"/>
      <c r="OHY125" s="91"/>
      <c r="OHZ125" s="119"/>
      <c r="OIA125" s="91"/>
      <c r="OIB125" s="119"/>
      <c r="OIC125" s="91"/>
      <c r="OID125" s="119"/>
      <c r="OIE125" s="91"/>
      <c r="OIF125" s="119"/>
      <c r="OIG125" s="91"/>
      <c r="OIH125" s="119"/>
      <c r="OII125" s="91"/>
      <c r="OIJ125" s="119"/>
      <c r="OIK125" s="91"/>
      <c r="OIL125" s="119"/>
      <c r="OIM125" s="91"/>
      <c r="OIN125" s="119"/>
      <c r="OIO125" s="91"/>
      <c r="OIP125" s="119"/>
      <c r="OIQ125" s="91"/>
      <c r="OIR125" s="119"/>
      <c r="OIS125" s="91"/>
      <c r="OIT125" s="119"/>
      <c r="OIU125" s="91"/>
      <c r="OIV125" s="119"/>
      <c r="OIW125" s="91"/>
      <c r="OIX125" s="119"/>
      <c r="OIY125" s="91"/>
      <c r="OIZ125" s="119"/>
      <c r="OJA125" s="91"/>
      <c r="OJB125" s="119"/>
      <c r="OJC125" s="91"/>
      <c r="OJD125" s="119"/>
      <c r="OJE125" s="91"/>
      <c r="OJF125" s="119"/>
      <c r="OJG125" s="91"/>
      <c r="OJH125" s="119"/>
      <c r="OJI125" s="91"/>
      <c r="OJJ125" s="119"/>
      <c r="OJK125" s="91"/>
      <c r="OJL125" s="119"/>
      <c r="OJM125" s="91"/>
      <c r="OJN125" s="119"/>
      <c r="OJO125" s="91"/>
      <c r="OJP125" s="119"/>
      <c r="OJQ125" s="91"/>
      <c r="OJR125" s="119"/>
      <c r="OJS125" s="91"/>
      <c r="OJT125" s="119"/>
      <c r="OJU125" s="91"/>
      <c r="OJV125" s="119"/>
      <c r="OJW125" s="91"/>
      <c r="OJX125" s="119"/>
      <c r="OJY125" s="91"/>
      <c r="OJZ125" s="119"/>
      <c r="OKA125" s="91"/>
      <c r="OKB125" s="119"/>
      <c r="OKC125" s="91"/>
      <c r="OKD125" s="119"/>
      <c r="OKE125" s="91"/>
      <c r="OKF125" s="119"/>
      <c r="OKG125" s="91"/>
      <c r="OKH125" s="119"/>
      <c r="OKI125" s="91"/>
      <c r="OKJ125" s="119"/>
      <c r="OKK125" s="91"/>
      <c r="OKL125" s="119"/>
      <c r="OKM125" s="91"/>
      <c r="OKN125" s="119"/>
      <c r="OKO125" s="91"/>
      <c r="OKP125" s="119"/>
      <c r="OKQ125" s="91"/>
      <c r="OKR125" s="119"/>
      <c r="OKS125" s="91"/>
      <c r="OKT125" s="119"/>
      <c r="OKU125" s="91"/>
      <c r="OKV125" s="119"/>
      <c r="OKW125" s="91"/>
      <c r="OKX125" s="119"/>
      <c r="OKY125" s="91"/>
      <c r="OKZ125" s="119"/>
      <c r="OLA125" s="91"/>
      <c r="OLB125" s="119"/>
      <c r="OLC125" s="91"/>
      <c r="OLD125" s="119"/>
      <c r="OLE125" s="91"/>
      <c r="OLF125" s="119"/>
      <c r="OLG125" s="91"/>
      <c r="OLH125" s="119"/>
      <c r="OLI125" s="91"/>
      <c r="OLJ125" s="119"/>
      <c r="OLK125" s="91"/>
      <c r="OLL125" s="119"/>
      <c r="OLM125" s="91"/>
      <c r="OLN125" s="119"/>
      <c r="OLO125" s="91"/>
      <c r="OLP125" s="119"/>
      <c r="OLQ125" s="91"/>
      <c r="OLR125" s="119"/>
      <c r="OLS125" s="91"/>
      <c r="OLT125" s="119"/>
      <c r="OLU125" s="91"/>
      <c r="OLV125" s="119"/>
      <c r="OLW125" s="91"/>
      <c r="OLX125" s="119"/>
      <c r="OLY125" s="91"/>
      <c r="OLZ125" s="119"/>
      <c r="OMA125" s="91"/>
      <c r="OMB125" s="119"/>
      <c r="OMC125" s="91"/>
      <c r="OMD125" s="119"/>
      <c r="OME125" s="91"/>
      <c r="OMF125" s="119"/>
      <c r="OMG125" s="91"/>
      <c r="OMH125" s="119"/>
      <c r="OMI125" s="91"/>
      <c r="OMJ125" s="119"/>
      <c r="OMK125" s="91"/>
      <c r="OML125" s="119"/>
      <c r="OMM125" s="91"/>
      <c r="OMN125" s="119"/>
      <c r="OMO125" s="91"/>
      <c r="OMP125" s="119"/>
      <c r="OMQ125" s="91"/>
      <c r="OMR125" s="119"/>
      <c r="OMS125" s="91"/>
      <c r="OMT125" s="119"/>
      <c r="OMU125" s="91"/>
      <c r="OMV125" s="119"/>
      <c r="OMW125" s="91"/>
      <c r="OMX125" s="119"/>
      <c r="OMY125" s="91"/>
      <c r="OMZ125" s="119"/>
      <c r="ONA125" s="91"/>
      <c r="ONB125" s="119"/>
      <c r="ONC125" s="91"/>
      <c r="OND125" s="119"/>
      <c r="ONE125" s="91"/>
      <c r="ONF125" s="119"/>
      <c r="ONG125" s="91"/>
      <c r="ONH125" s="119"/>
      <c r="ONI125" s="91"/>
      <c r="ONJ125" s="119"/>
      <c r="ONK125" s="91"/>
      <c r="ONL125" s="119"/>
      <c r="ONM125" s="91"/>
      <c r="ONN125" s="119"/>
      <c r="ONO125" s="91"/>
      <c r="ONP125" s="119"/>
      <c r="ONQ125" s="91"/>
      <c r="ONR125" s="119"/>
      <c r="ONS125" s="91"/>
      <c r="ONT125" s="119"/>
      <c r="ONU125" s="91"/>
      <c r="ONV125" s="119"/>
      <c r="ONW125" s="91"/>
      <c r="ONX125" s="119"/>
      <c r="ONY125" s="91"/>
      <c r="ONZ125" s="119"/>
      <c r="OOA125" s="91"/>
      <c r="OOB125" s="119"/>
      <c r="OOC125" s="91"/>
      <c r="OOD125" s="119"/>
      <c r="OOE125" s="91"/>
      <c r="OOF125" s="119"/>
      <c r="OOG125" s="91"/>
      <c r="OOH125" s="119"/>
      <c r="OOI125" s="91"/>
      <c r="OOJ125" s="119"/>
      <c r="OOK125" s="91"/>
      <c r="OOL125" s="119"/>
      <c r="OOM125" s="91"/>
      <c r="OON125" s="119"/>
      <c r="OOO125" s="91"/>
      <c r="OOP125" s="119"/>
      <c r="OOQ125" s="91"/>
      <c r="OOR125" s="119"/>
      <c r="OOS125" s="91"/>
      <c r="OOT125" s="119"/>
      <c r="OOU125" s="91"/>
      <c r="OOV125" s="119"/>
      <c r="OOW125" s="91"/>
      <c r="OOX125" s="119"/>
      <c r="OOY125" s="91"/>
      <c r="OOZ125" s="119"/>
      <c r="OPA125" s="91"/>
      <c r="OPB125" s="119"/>
      <c r="OPC125" s="91"/>
      <c r="OPD125" s="119"/>
      <c r="OPE125" s="91"/>
      <c r="OPF125" s="119"/>
      <c r="OPG125" s="91"/>
      <c r="OPH125" s="119"/>
      <c r="OPI125" s="91"/>
      <c r="OPJ125" s="119"/>
      <c r="OPK125" s="91"/>
      <c r="OPL125" s="119"/>
      <c r="OPM125" s="91"/>
      <c r="OPN125" s="119"/>
      <c r="OPO125" s="91"/>
      <c r="OPP125" s="119"/>
      <c r="OPQ125" s="91"/>
      <c r="OPR125" s="119"/>
      <c r="OPS125" s="91"/>
      <c r="OPT125" s="119"/>
      <c r="OPU125" s="91"/>
      <c r="OPV125" s="119"/>
      <c r="OPW125" s="91"/>
      <c r="OPX125" s="119"/>
      <c r="OPY125" s="91"/>
      <c r="OPZ125" s="119"/>
      <c r="OQA125" s="91"/>
      <c r="OQB125" s="119"/>
      <c r="OQC125" s="91"/>
      <c r="OQD125" s="119"/>
      <c r="OQE125" s="91"/>
      <c r="OQF125" s="119"/>
      <c r="OQG125" s="91"/>
      <c r="OQH125" s="119"/>
      <c r="OQI125" s="91"/>
      <c r="OQJ125" s="119"/>
      <c r="OQK125" s="91"/>
      <c r="OQL125" s="119"/>
      <c r="OQM125" s="91"/>
      <c r="OQN125" s="119"/>
      <c r="OQO125" s="91"/>
      <c r="OQP125" s="119"/>
      <c r="OQQ125" s="91"/>
      <c r="OQR125" s="119"/>
      <c r="OQS125" s="91"/>
      <c r="OQT125" s="119"/>
      <c r="OQU125" s="91"/>
      <c r="OQV125" s="119"/>
      <c r="OQW125" s="91"/>
      <c r="OQX125" s="119"/>
      <c r="OQY125" s="91"/>
      <c r="OQZ125" s="119"/>
      <c r="ORA125" s="91"/>
      <c r="ORB125" s="119"/>
      <c r="ORC125" s="91"/>
      <c r="ORD125" s="119"/>
      <c r="ORE125" s="91"/>
      <c r="ORF125" s="119"/>
      <c r="ORG125" s="91"/>
      <c r="ORH125" s="119"/>
      <c r="ORI125" s="91"/>
      <c r="ORJ125" s="119"/>
      <c r="ORK125" s="91"/>
      <c r="ORL125" s="119"/>
      <c r="ORM125" s="91"/>
      <c r="ORN125" s="119"/>
      <c r="ORO125" s="91"/>
      <c r="ORP125" s="119"/>
      <c r="ORQ125" s="91"/>
      <c r="ORR125" s="119"/>
      <c r="ORS125" s="91"/>
      <c r="ORT125" s="119"/>
      <c r="ORU125" s="91"/>
      <c r="ORV125" s="119"/>
      <c r="ORW125" s="91"/>
      <c r="ORX125" s="119"/>
      <c r="ORY125" s="91"/>
      <c r="ORZ125" s="119"/>
      <c r="OSA125" s="91"/>
      <c r="OSB125" s="119"/>
      <c r="OSC125" s="91"/>
      <c r="OSD125" s="119"/>
      <c r="OSE125" s="91"/>
      <c r="OSF125" s="119"/>
      <c r="OSG125" s="91"/>
      <c r="OSH125" s="119"/>
      <c r="OSI125" s="91"/>
      <c r="OSJ125" s="119"/>
      <c r="OSK125" s="91"/>
      <c r="OSL125" s="119"/>
      <c r="OSM125" s="91"/>
      <c r="OSN125" s="119"/>
      <c r="OSO125" s="91"/>
      <c r="OSP125" s="119"/>
      <c r="OSQ125" s="91"/>
      <c r="OSR125" s="119"/>
      <c r="OSS125" s="91"/>
      <c r="OST125" s="119"/>
      <c r="OSU125" s="91"/>
      <c r="OSV125" s="119"/>
      <c r="OSW125" s="91"/>
      <c r="OSX125" s="119"/>
      <c r="OSY125" s="91"/>
      <c r="OSZ125" s="119"/>
      <c r="OTA125" s="91"/>
      <c r="OTB125" s="119"/>
      <c r="OTC125" s="91"/>
      <c r="OTD125" s="119"/>
      <c r="OTE125" s="91"/>
      <c r="OTF125" s="119"/>
      <c r="OTG125" s="91"/>
      <c r="OTH125" s="119"/>
      <c r="OTI125" s="91"/>
      <c r="OTJ125" s="119"/>
      <c r="OTK125" s="91"/>
      <c r="OTL125" s="119"/>
      <c r="OTM125" s="91"/>
      <c r="OTN125" s="119"/>
      <c r="OTO125" s="91"/>
      <c r="OTP125" s="119"/>
      <c r="OTQ125" s="91"/>
      <c r="OTR125" s="119"/>
      <c r="OTS125" s="91"/>
      <c r="OTT125" s="119"/>
      <c r="OTU125" s="91"/>
      <c r="OTV125" s="119"/>
      <c r="OTW125" s="91"/>
      <c r="OTX125" s="119"/>
      <c r="OTY125" s="91"/>
      <c r="OTZ125" s="119"/>
      <c r="OUA125" s="91"/>
      <c r="OUB125" s="119"/>
      <c r="OUC125" s="91"/>
      <c r="OUD125" s="119"/>
      <c r="OUE125" s="91"/>
      <c r="OUF125" s="119"/>
      <c r="OUG125" s="91"/>
      <c r="OUH125" s="119"/>
      <c r="OUI125" s="91"/>
      <c r="OUJ125" s="119"/>
      <c r="OUK125" s="91"/>
      <c r="OUL125" s="119"/>
      <c r="OUM125" s="91"/>
      <c r="OUN125" s="119"/>
      <c r="OUO125" s="91"/>
      <c r="OUP125" s="119"/>
      <c r="OUQ125" s="91"/>
      <c r="OUR125" s="119"/>
      <c r="OUS125" s="91"/>
      <c r="OUT125" s="119"/>
      <c r="OUU125" s="91"/>
      <c r="OUV125" s="119"/>
      <c r="OUW125" s="91"/>
      <c r="OUX125" s="119"/>
      <c r="OUY125" s="91"/>
      <c r="OUZ125" s="119"/>
      <c r="OVA125" s="91"/>
      <c r="OVB125" s="119"/>
      <c r="OVC125" s="91"/>
      <c r="OVD125" s="119"/>
      <c r="OVE125" s="91"/>
      <c r="OVF125" s="119"/>
      <c r="OVG125" s="91"/>
      <c r="OVH125" s="119"/>
      <c r="OVI125" s="91"/>
      <c r="OVJ125" s="119"/>
      <c r="OVK125" s="91"/>
      <c r="OVL125" s="119"/>
      <c r="OVM125" s="91"/>
      <c r="OVN125" s="119"/>
      <c r="OVO125" s="91"/>
      <c r="OVP125" s="119"/>
      <c r="OVQ125" s="91"/>
      <c r="OVR125" s="119"/>
      <c r="OVS125" s="91"/>
      <c r="OVT125" s="119"/>
      <c r="OVU125" s="91"/>
      <c r="OVV125" s="119"/>
      <c r="OVW125" s="91"/>
      <c r="OVX125" s="119"/>
      <c r="OVY125" s="91"/>
      <c r="OVZ125" s="119"/>
      <c r="OWA125" s="91"/>
      <c r="OWB125" s="119"/>
      <c r="OWC125" s="91"/>
      <c r="OWD125" s="119"/>
      <c r="OWE125" s="91"/>
      <c r="OWF125" s="119"/>
      <c r="OWG125" s="91"/>
      <c r="OWH125" s="119"/>
      <c r="OWI125" s="91"/>
      <c r="OWJ125" s="119"/>
      <c r="OWK125" s="91"/>
      <c r="OWL125" s="119"/>
      <c r="OWM125" s="91"/>
      <c r="OWN125" s="119"/>
      <c r="OWO125" s="91"/>
      <c r="OWP125" s="119"/>
      <c r="OWQ125" s="91"/>
      <c r="OWR125" s="119"/>
      <c r="OWS125" s="91"/>
      <c r="OWT125" s="119"/>
      <c r="OWU125" s="91"/>
      <c r="OWV125" s="119"/>
      <c r="OWW125" s="91"/>
      <c r="OWX125" s="119"/>
      <c r="OWY125" s="91"/>
      <c r="OWZ125" s="119"/>
      <c r="OXA125" s="91"/>
      <c r="OXB125" s="119"/>
      <c r="OXC125" s="91"/>
      <c r="OXD125" s="119"/>
      <c r="OXE125" s="91"/>
      <c r="OXF125" s="119"/>
      <c r="OXG125" s="91"/>
      <c r="OXH125" s="119"/>
      <c r="OXI125" s="91"/>
      <c r="OXJ125" s="119"/>
      <c r="OXK125" s="91"/>
      <c r="OXL125" s="119"/>
      <c r="OXM125" s="91"/>
      <c r="OXN125" s="119"/>
      <c r="OXO125" s="91"/>
      <c r="OXP125" s="119"/>
      <c r="OXQ125" s="91"/>
      <c r="OXR125" s="119"/>
      <c r="OXS125" s="91"/>
      <c r="OXT125" s="119"/>
      <c r="OXU125" s="91"/>
      <c r="OXV125" s="119"/>
      <c r="OXW125" s="91"/>
      <c r="OXX125" s="119"/>
      <c r="OXY125" s="91"/>
      <c r="OXZ125" s="119"/>
      <c r="OYA125" s="91"/>
      <c r="OYB125" s="119"/>
      <c r="OYC125" s="91"/>
      <c r="OYD125" s="119"/>
      <c r="OYE125" s="91"/>
      <c r="OYF125" s="119"/>
      <c r="OYG125" s="91"/>
      <c r="OYH125" s="119"/>
      <c r="OYI125" s="91"/>
      <c r="OYJ125" s="119"/>
      <c r="OYK125" s="91"/>
      <c r="OYL125" s="119"/>
      <c r="OYM125" s="91"/>
      <c r="OYN125" s="119"/>
      <c r="OYO125" s="91"/>
      <c r="OYP125" s="119"/>
      <c r="OYQ125" s="91"/>
      <c r="OYR125" s="119"/>
      <c r="OYS125" s="91"/>
      <c r="OYT125" s="119"/>
      <c r="OYU125" s="91"/>
      <c r="OYV125" s="119"/>
      <c r="OYW125" s="91"/>
      <c r="OYX125" s="119"/>
      <c r="OYY125" s="91"/>
      <c r="OYZ125" s="119"/>
      <c r="OZA125" s="91"/>
      <c r="OZB125" s="119"/>
      <c r="OZC125" s="91"/>
      <c r="OZD125" s="119"/>
      <c r="OZE125" s="91"/>
      <c r="OZF125" s="119"/>
      <c r="OZG125" s="91"/>
      <c r="OZH125" s="119"/>
      <c r="OZI125" s="91"/>
      <c r="OZJ125" s="119"/>
      <c r="OZK125" s="91"/>
      <c r="OZL125" s="119"/>
      <c r="OZM125" s="91"/>
      <c r="OZN125" s="119"/>
      <c r="OZO125" s="91"/>
      <c r="OZP125" s="119"/>
      <c r="OZQ125" s="91"/>
      <c r="OZR125" s="119"/>
      <c r="OZS125" s="91"/>
      <c r="OZT125" s="119"/>
      <c r="OZU125" s="91"/>
      <c r="OZV125" s="119"/>
      <c r="OZW125" s="91"/>
      <c r="OZX125" s="119"/>
      <c r="OZY125" s="91"/>
      <c r="OZZ125" s="119"/>
      <c r="PAA125" s="91"/>
      <c r="PAB125" s="119"/>
      <c r="PAC125" s="91"/>
      <c r="PAD125" s="119"/>
      <c r="PAE125" s="91"/>
      <c r="PAF125" s="119"/>
      <c r="PAG125" s="91"/>
      <c r="PAH125" s="119"/>
      <c r="PAI125" s="91"/>
      <c r="PAJ125" s="119"/>
      <c r="PAK125" s="91"/>
      <c r="PAL125" s="119"/>
      <c r="PAM125" s="91"/>
      <c r="PAN125" s="119"/>
      <c r="PAO125" s="91"/>
      <c r="PAP125" s="119"/>
      <c r="PAQ125" s="91"/>
      <c r="PAR125" s="119"/>
      <c r="PAS125" s="91"/>
      <c r="PAT125" s="119"/>
      <c r="PAU125" s="91"/>
      <c r="PAV125" s="119"/>
      <c r="PAW125" s="91"/>
      <c r="PAX125" s="119"/>
      <c r="PAY125" s="91"/>
      <c r="PAZ125" s="119"/>
      <c r="PBA125" s="91"/>
      <c r="PBB125" s="119"/>
      <c r="PBC125" s="91"/>
      <c r="PBD125" s="119"/>
      <c r="PBE125" s="91"/>
      <c r="PBF125" s="119"/>
      <c r="PBG125" s="91"/>
      <c r="PBH125" s="119"/>
      <c r="PBI125" s="91"/>
      <c r="PBJ125" s="119"/>
      <c r="PBK125" s="91"/>
      <c r="PBL125" s="119"/>
      <c r="PBM125" s="91"/>
      <c r="PBN125" s="119"/>
      <c r="PBO125" s="91"/>
      <c r="PBP125" s="119"/>
      <c r="PBQ125" s="91"/>
      <c r="PBR125" s="119"/>
      <c r="PBS125" s="91"/>
      <c r="PBT125" s="119"/>
      <c r="PBU125" s="91"/>
      <c r="PBV125" s="119"/>
      <c r="PBW125" s="91"/>
      <c r="PBX125" s="119"/>
      <c r="PBY125" s="91"/>
      <c r="PBZ125" s="119"/>
      <c r="PCA125" s="91"/>
      <c r="PCB125" s="119"/>
      <c r="PCC125" s="91"/>
      <c r="PCD125" s="119"/>
      <c r="PCE125" s="91"/>
      <c r="PCF125" s="119"/>
      <c r="PCG125" s="91"/>
      <c r="PCH125" s="119"/>
      <c r="PCI125" s="91"/>
      <c r="PCJ125" s="119"/>
      <c r="PCK125" s="91"/>
      <c r="PCL125" s="119"/>
      <c r="PCM125" s="91"/>
      <c r="PCN125" s="119"/>
      <c r="PCO125" s="91"/>
      <c r="PCP125" s="119"/>
      <c r="PCQ125" s="91"/>
      <c r="PCR125" s="119"/>
      <c r="PCS125" s="91"/>
      <c r="PCT125" s="119"/>
      <c r="PCU125" s="91"/>
      <c r="PCV125" s="119"/>
      <c r="PCW125" s="91"/>
      <c r="PCX125" s="119"/>
      <c r="PCY125" s="91"/>
      <c r="PCZ125" s="119"/>
      <c r="PDA125" s="91"/>
      <c r="PDB125" s="119"/>
      <c r="PDC125" s="91"/>
      <c r="PDD125" s="119"/>
      <c r="PDE125" s="91"/>
      <c r="PDF125" s="119"/>
      <c r="PDG125" s="91"/>
      <c r="PDH125" s="119"/>
      <c r="PDI125" s="91"/>
      <c r="PDJ125" s="119"/>
      <c r="PDK125" s="91"/>
      <c r="PDL125" s="119"/>
      <c r="PDM125" s="91"/>
      <c r="PDN125" s="119"/>
      <c r="PDO125" s="91"/>
      <c r="PDP125" s="119"/>
      <c r="PDQ125" s="91"/>
      <c r="PDR125" s="119"/>
      <c r="PDS125" s="91"/>
      <c r="PDT125" s="119"/>
      <c r="PDU125" s="91"/>
      <c r="PDV125" s="119"/>
      <c r="PDW125" s="91"/>
      <c r="PDX125" s="119"/>
      <c r="PDY125" s="91"/>
      <c r="PDZ125" s="119"/>
      <c r="PEA125" s="91"/>
      <c r="PEB125" s="119"/>
      <c r="PEC125" s="91"/>
      <c r="PED125" s="119"/>
      <c r="PEE125" s="91"/>
      <c r="PEF125" s="119"/>
      <c r="PEG125" s="91"/>
      <c r="PEH125" s="119"/>
      <c r="PEI125" s="91"/>
      <c r="PEJ125" s="119"/>
      <c r="PEK125" s="91"/>
      <c r="PEL125" s="119"/>
      <c r="PEM125" s="91"/>
      <c r="PEN125" s="119"/>
      <c r="PEO125" s="91"/>
      <c r="PEP125" s="119"/>
      <c r="PEQ125" s="91"/>
      <c r="PER125" s="119"/>
      <c r="PES125" s="91"/>
      <c r="PET125" s="119"/>
      <c r="PEU125" s="91"/>
      <c r="PEV125" s="119"/>
      <c r="PEW125" s="91"/>
      <c r="PEX125" s="119"/>
      <c r="PEY125" s="91"/>
      <c r="PEZ125" s="119"/>
      <c r="PFA125" s="91"/>
      <c r="PFB125" s="119"/>
      <c r="PFC125" s="91"/>
      <c r="PFD125" s="119"/>
      <c r="PFE125" s="91"/>
      <c r="PFF125" s="119"/>
      <c r="PFG125" s="91"/>
      <c r="PFH125" s="119"/>
      <c r="PFI125" s="91"/>
      <c r="PFJ125" s="119"/>
      <c r="PFK125" s="91"/>
      <c r="PFL125" s="119"/>
      <c r="PFM125" s="91"/>
      <c r="PFN125" s="119"/>
      <c r="PFO125" s="91"/>
      <c r="PFP125" s="119"/>
      <c r="PFQ125" s="91"/>
      <c r="PFR125" s="119"/>
      <c r="PFS125" s="91"/>
      <c r="PFT125" s="119"/>
      <c r="PFU125" s="91"/>
      <c r="PFV125" s="119"/>
      <c r="PFW125" s="91"/>
      <c r="PFX125" s="119"/>
      <c r="PFY125" s="91"/>
      <c r="PFZ125" s="119"/>
      <c r="PGA125" s="91"/>
      <c r="PGB125" s="119"/>
      <c r="PGC125" s="91"/>
      <c r="PGD125" s="119"/>
      <c r="PGE125" s="91"/>
      <c r="PGF125" s="119"/>
      <c r="PGG125" s="91"/>
      <c r="PGH125" s="119"/>
      <c r="PGI125" s="91"/>
      <c r="PGJ125" s="119"/>
      <c r="PGK125" s="91"/>
      <c r="PGL125" s="119"/>
      <c r="PGM125" s="91"/>
      <c r="PGN125" s="119"/>
      <c r="PGO125" s="91"/>
      <c r="PGP125" s="119"/>
      <c r="PGQ125" s="91"/>
      <c r="PGR125" s="119"/>
      <c r="PGS125" s="91"/>
      <c r="PGT125" s="119"/>
      <c r="PGU125" s="91"/>
      <c r="PGV125" s="119"/>
      <c r="PGW125" s="91"/>
      <c r="PGX125" s="119"/>
      <c r="PGY125" s="91"/>
      <c r="PGZ125" s="119"/>
      <c r="PHA125" s="91"/>
      <c r="PHB125" s="119"/>
      <c r="PHC125" s="91"/>
      <c r="PHD125" s="119"/>
      <c r="PHE125" s="91"/>
      <c r="PHF125" s="119"/>
      <c r="PHG125" s="91"/>
      <c r="PHH125" s="119"/>
      <c r="PHI125" s="91"/>
      <c r="PHJ125" s="119"/>
      <c r="PHK125" s="91"/>
      <c r="PHL125" s="119"/>
      <c r="PHM125" s="91"/>
      <c r="PHN125" s="119"/>
      <c r="PHO125" s="91"/>
      <c r="PHP125" s="119"/>
      <c r="PHQ125" s="91"/>
      <c r="PHR125" s="119"/>
      <c r="PHS125" s="91"/>
      <c r="PHT125" s="119"/>
      <c r="PHU125" s="91"/>
      <c r="PHV125" s="119"/>
      <c r="PHW125" s="91"/>
      <c r="PHX125" s="119"/>
      <c r="PHY125" s="91"/>
      <c r="PHZ125" s="119"/>
      <c r="PIA125" s="91"/>
      <c r="PIB125" s="119"/>
      <c r="PIC125" s="91"/>
      <c r="PID125" s="119"/>
      <c r="PIE125" s="91"/>
      <c r="PIF125" s="119"/>
      <c r="PIG125" s="91"/>
      <c r="PIH125" s="119"/>
      <c r="PII125" s="91"/>
      <c r="PIJ125" s="119"/>
      <c r="PIK125" s="91"/>
      <c r="PIL125" s="119"/>
      <c r="PIM125" s="91"/>
      <c r="PIN125" s="119"/>
      <c r="PIO125" s="91"/>
      <c r="PIP125" s="119"/>
      <c r="PIQ125" s="91"/>
      <c r="PIR125" s="119"/>
      <c r="PIS125" s="91"/>
      <c r="PIT125" s="119"/>
      <c r="PIU125" s="91"/>
      <c r="PIV125" s="119"/>
      <c r="PIW125" s="91"/>
      <c r="PIX125" s="119"/>
      <c r="PIY125" s="91"/>
      <c r="PIZ125" s="119"/>
      <c r="PJA125" s="91"/>
      <c r="PJB125" s="119"/>
      <c r="PJC125" s="91"/>
      <c r="PJD125" s="119"/>
      <c r="PJE125" s="91"/>
      <c r="PJF125" s="119"/>
      <c r="PJG125" s="91"/>
      <c r="PJH125" s="119"/>
      <c r="PJI125" s="91"/>
      <c r="PJJ125" s="119"/>
      <c r="PJK125" s="91"/>
      <c r="PJL125" s="119"/>
      <c r="PJM125" s="91"/>
      <c r="PJN125" s="119"/>
      <c r="PJO125" s="91"/>
      <c r="PJP125" s="119"/>
      <c r="PJQ125" s="91"/>
      <c r="PJR125" s="119"/>
      <c r="PJS125" s="91"/>
      <c r="PJT125" s="119"/>
      <c r="PJU125" s="91"/>
      <c r="PJV125" s="119"/>
      <c r="PJW125" s="91"/>
      <c r="PJX125" s="119"/>
      <c r="PJY125" s="91"/>
      <c r="PJZ125" s="119"/>
      <c r="PKA125" s="91"/>
      <c r="PKB125" s="119"/>
      <c r="PKC125" s="91"/>
      <c r="PKD125" s="119"/>
      <c r="PKE125" s="91"/>
      <c r="PKF125" s="119"/>
      <c r="PKG125" s="91"/>
      <c r="PKH125" s="119"/>
      <c r="PKI125" s="91"/>
      <c r="PKJ125" s="119"/>
      <c r="PKK125" s="91"/>
      <c r="PKL125" s="119"/>
      <c r="PKM125" s="91"/>
      <c r="PKN125" s="119"/>
      <c r="PKO125" s="91"/>
      <c r="PKP125" s="119"/>
      <c r="PKQ125" s="91"/>
      <c r="PKR125" s="119"/>
      <c r="PKS125" s="91"/>
      <c r="PKT125" s="119"/>
      <c r="PKU125" s="91"/>
      <c r="PKV125" s="119"/>
      <c r="PKW125" s="91"/>
      <c r="PKX125" s="119"/>
      <c r="PKY125" s="91"/>
      <c r="PKZ125" s="119"/>
      <c r="PLA125" s="91"/>
      <c r="PLB125" s="119"/>
      <c r="PLC125" s="91"/>
      <c r="PLD125" s="119"/>
      <c r="PLE125" s="91"/>
      <c r="PLF125" s="119"/>
      <c r="PLG125" s="91"/>
      <c r="PLH125" s="119"/>
      <c r="PLI125" s="91"/>
      <c r="PLJ125" s="119"/>
      <c r="PLK125" s="91"/>
      <c r="PLL125" s="119"/>
      <c r="PLM125" s="91"/>
      <c r="PLN125" s="119"/>
      <c r="PLO125" s="91"/>
      <c r="PLP125" s="119"/>
      <c r="PLQ125" s="91"/>
      <c r="PLR125" s="119"/>
      <c r="PLS125" s="91"/>
      <c r="PLT125" s="119"/>
      <c r="PLU125" s="91"/>
      <c r="PLV125" s="119"/>
      <c r="PLW125" s="91"/>
      <c r="PLX125" s="119"/>
      <c r="PLY125" s="91"/>
      <c r="PLZ125" s="119"/>
      <c r="PMA125" s="91"/>
      <c r="PMB125" s="119"/>
      <c r="PMC125" s="91"/>
      <c r="PMD125" s="119"/>
      <c r="PME125" s="91"/>
      <c r="PMF125" s="119"/>
      <c r="PMG125" s="91"/>
      <c r="PMH125" s="119"/>
      <c r="PMI125" s="91"/>
      <c r="PMJ125" s="119"/>
      <c r="PMK125" s="91"/>
      <c r="PML125" s="119"/>
      <c r="PMM125" s="91"/>
      <c r="PMN125" s="119"/>
      <c r="PMO125" s="91"/>
      <c r="PMP125" s="119"/>
      <c r="PMQ125" s="91"/>
      <c r="PMR125" s="119"/>
      <c r="PMS125" s="91"/>
      <c r="PMT125" s="119"/>
      <c r="PMU125" s="91"/>
      <c r="PMV125" s="119"/>
      <c r="PMW125" s="91"/>
      <c r="PMX125" s="119"/>
      <c r="PMY125" s="91"/>
      <c r="PMZ125" s="119"/>
      <c r="PNA125" s="91"/>
      <c r="PNB125" s="119"/>
      <c r="PNC125" s="91"/>
      <c r="PND125" s="119"/>
      <c r="PNE125" s="91"/>
      <c r="PNF125" s="119"/>
      <c r="PNG125" s="91"/>
      <c r="PNH125" s="119"/>
      <c r="PNI125" s="91"/>
      <c r="PNJ125" s="119"/>
      <c r="PNK125" s="91"/>
      <c r="PNL125" s="119"/>
      <c r="PNM125" s="91"/>
      <c r="PNN125" s="119"/>
      <c r="PNO125" s="91"/>
      <c r="PNP125" s="119"/>
      <c r="PNQ125" s="91"/>
      <c r="PNR125" s="119"/>
      <c r="PNS125" s="91"/>
      <c r="PNT125" s="119"/>
      <c r="PNU125" s="91"/>
      <c r="PNV125" s="119"/>
      <c r="PNW125" s="91"/>
      <c r="PNX125" s="119"/>
      <c r="PNY125" s="91"/>
      <c r="PNZ125" s="119"/>
      <c r="POA125" s="91"/>
      <c r="POB125" s="119"/>
      <c r="POC125" s="91"/>
      <c r="POD125" s="119"/>
      <c r="POE125" s="91"/>
      <c r="POF125" s="119"/>
      <c r="POG125" s="91"/>
      <c r="POH125" s="119"/>
      <c r="POI125" s="91"/>
      <c r="POJ125" s="119"/>
      <c r="POK125" s="91"/>
      <c r="POL125" s="119"/>
      <c r="POM125" s="91"/>
      <c r="PON125" s="119"/>
      <c r="POO125" s="91"/>
      <c r="POP125" s="119"/>
      <c r="POQ125" s="91"/>
      <c r="POR125" s="119"/>
      <c r="POS125" s="91"/>
      <c r="POT125" s="119"/>
      <c r="POU125" s="91"/>
      <c r="POV125" s="119"/>
      <c r="POW125" s="91"/>
      <c r="POX125" s="119"/>
      <c r="POY125" s="91"/>
      <c r="POZ125" s="119"/>
      <c r="PPA125" s="91"/>
      <c r="PPB125" s="119"/>
      <c r="PPC125" s="91"/>
      <c r="PPD125" s="119"/>
      <c r="PPE125" s="91"/>
      <c r="PPF125" s="119"/>
      <c r="PPG125" s="91"/>
      <c r="PPH125" s="119"/>
      <c r="PPI125" s="91"/>
      <c r="PPJ125" s="119"/>
      <c r="PPK125" s="91"/>
      <c r="PPL125" s="119"/>
      <c r="PPM125" s="91"/>
      <c r="PPN125" s="119"/>
      <c r="PPO125" s="91"/>
      <c r="PPP125" s="119"/>
      <c r="PPQ125" s="91"/>
      <c r="PPR125" s="119"/>
      <c r="PPS125" s="91"/>
      <c r="PPT125" s="119"/>
      <c r="PPU125" s="91"/>
      <c r="PPV125" s="119"/>
      <c r="PPW125" s="91"/>
      <c r="PPX125" s="119"/>
      <c r="PPY125" s="91"/>
      <c r="PPZ125" s="119"/>
      <c r="PQA125" s="91"/>
      <c r="PQB125" s="119"/>
      <c r="PQC125" s="91"/>
      <c r="PQD125" s="119"/>
      <c r="PQE125" s="91"/>
      <c r="PQF125" s="119"/>
      <c r="PQG125" s="91"/>
      <c r="PQH125" s="119"/>
      <c r="PQI125" s="91"/>
      <c r="PQJ125" s="119"/>
      <c r="PQK125" s="91"/>
      <c r="PQL125" s="119"/>
      <c r="PQM125" s="91"/>
      <c r="PQN125" s="119"/>
      <c r="PQO125" s="91"/>
      <c r="PQP125" s="119"/>
      <c r="PQQ125" s="91"/>
      <c r="PQR125" s="119"/>
      <c r="PQS125" s="91"/>
      <c r="PQT125" s="119"/>
      <c r="PQU125" s="91"/>
      <c r="PQV125" s="119"/>
      <c r="PQW125" s="91"/>
      <c r="PQX125" s="119"/>
      <c r="PQY125" s="91"/>
      <c r="PQZ125" s="119"/>
      <c r="PRA125" s="91"/>
      <c r="PRB125" s="119"/>
      <c r="PRC125" s="91"/>
      <c r="PRD125" s="119"/>
      <c r="PRE125" s="91"/>
      <c r="PRF125" s="119"/>
      <c r="PRG125" s="91"/>
      <c r="PRH125" s="119"/>
      <c r="PRI125" s="91"/>
      <c r="PRJ125" s="119"/>
      <c r="PRK125" s="91"/>
      <c r="PRL125" s="119"/>
      <c r="PRM125" s="91"/>
      <c r="PRN125" s="119"/>
      <c r="PRO125" s="91"/>
      <c r="PRP125" s="119"/>
      <c r="PRQ125" s="91"/>
      <c r="PRR125" s="119"/>
      <c r="PRS125" s="91"/>
      <c r="PRT125" s="119"/>
      <c r="PRU125" s="91"/>
      <c r="PRV125" s="119"/>
      <c r="PRW125" s="91"/>
      <c r="PRX125" s="119"/>
      <c r="PRY125" s="91"/>
      <c r="PRZ125" s="119"/>
      <c r="PSA125" s="91"/>
      <c r="PSB125" s="119"/>
      <c r="PSC125" s="91"/>
      <c r="PSD125" s="119"/>
      <c r="PSE125" s="91"/>
      <c r="PSF125" s="119"/>
      <c r="PSG125" s="91"/>
      <c r="PSH125" s="119"/>
      <c r="PSI125" s="91"/>
      <c r="PSJ125" s="119"/>
      <c r="PSK125" s="91"/>
      <c r="PSL125" s="119"/>
      <c r="PSM125" s="91"/>
      <c r="PSN125" s="119"/>
      <c r="PSO125" s="91"/>
      <c r="PSP125" s="119"/>
      <c r="PSQ125" s="91"/>
      <c r="PSR125" s="119"/>
      <c r="PSS125" s="91"/>
      <c r="PST125" s="119"/>
      <c r="PSU125" s="91"/>
      <c r="PSV125" s="119"/>
      <c r="PSW125" s="91"/>
      <c r="PSX125" s="119"/>
      <c r="PSY125" s="91"/>
      <c r="PSZ125" s="119"/>
      <c r="PTA125" s="91"/>
      <c r="PTB125" s="119"/>
      <c r="PTC125" s="91"/>
      <c r="PTD125" s="119"/>
      <c r="PTE125" s="91"/>
      <c r="PTF125" s="119"/>
      <c r="PTG125" s="91"/>
      <c r="PTH125" s="119"/>
      <c r="PTI125" s="91"/>
      <c r="PTJ125" s="119"/>
      <c r="PTK125" s="91"/>
      <c r="PTL125" s="119"/>
      <c r="PTM125" s="91"/>
      <c r="PTN125" s="119"/>
      <c r="PTO125" s="91"/>
      <c r="PTP125" s="119"/>
      <c r="PTQ125" s="91"/>
      <c r="PTR125" s="119"/>
      <c r="PTS125" s="91"/>
      <c r="PTT125" s="119"/>
      <c r="PTU125" s="91"/>
      <c r="PTV125" s="119"/>
      <c r="PTW125" s="91"/>
      <c r="PTX125" s="119"/>
      <c r="PTY125" s="91"/>
      <c r="PTZ125" s="119"/>
      <c r="PUA125" s="91"/>
      <c r="PUB125" s="119"/>
      <c r="PUC125" s="91"/>
      <c r="PUD125" s="119"/>
      <c r="PUE125" s="91"/>
      <c r="PUF125" s="119"/>
      <c r="PUG125" s="91"/>
      <c r="PUH125" s="119"/>
      <c r="PUI125" s="91"/>
      <c r="PUJ125" s="119"/>
      <c r="PUK125" s="91"/>
      <c r="PUL125" s="119"/>
      <c r="PUM125" s="91"/>
      <c r="PUN125" s="119"/>
      <c r="PUO125" s="91"/>
      <c r="PUP125" s="119"/>
      <c r="PUQ125" s="91"/>
      <c r="PUR125" s="119"/>
      <c r="PUS125" s="91"/>
      <c r="PUT125" s="119"/>
      <c r="PUU125" s="91"/>
      <c r="PUV125" s="119"/>
      <c r="PUW125" s="91"/>
      <c r="PUX125" s="119"/>
      <c r="PUY125" s="91"/>
      <c r="PUZ125" s="119"/>
      <c r="PVA125" s="91"/>
      <c r="PVB125" s="119"/>
      <c r="PVC125" s="91"/>
      <c r="PVD125" s="119"/>
      <c r="PVE125" s="91"/>
      <c r="PVF125" s="119"/>
      <c r="PVG125" s="91"/>
      <c r="PVH125" s="119"/>
      <c r="PVI125" s="91"/>
      <c r="PVJ125" s="119"/>
      <c r="PVK125" s="91"/>
      <c r="PVL125" s="119"/>
      <c r="PVM125" s="91"/>
      <c r="PVN125" s="119"/>
      <c r="PVO125" s="91"/>
      <c r="PVP125" s="119"/>
      <c r="PVQ125" s="91"/>
      <c r="PVR125" s="119"/>
      <c r="PVS125" s="91"/>
      <c r="PVT125" s="119"/>
      <c r="PVU125" s="91"/>
      <c r="PVV125" s="119"/>
      <c r="PVW125" s="91"/>
      <c r="PVX125" s="119"/>
      <c r="PVY125" s="91"/>
      <c r="PVZ125" s="119"/>
      <c r="PWA125" s="91"/>
      <c r="PWB125" s="119"/>
      <c r="PWC125" s="91"/>
      <c r="PWD125" s="119"/>
      <c r="PWE125" s="91"/>
      <c r="PWF125" s="119"/>
      <c r="PWG125" s="91"/>
      <c r="PWH125" s="119"/>
      <c r="PWI125" s="91"/>
      <c r="PWJ125" s="119"/>
      <c r="PWK125" s="91"/>
      <c r="PWL125" s="119"/>
      <c r="PWM125" s="91"/>
      <c r="PWN125" s="119"/>
      <c r="PWO125" s="91"/>
      <c r="PWP125" s="119"/>
      <c r="PWQ125" s="91"/>
      <c r="PWR125" s="119"/>
      <c r="PWS125" s="91"/>
      <c r="PWT125" s="119"/>
      <c r="PWU125" s="91"/>
      <c r="PWV125" s="119"/>
      <c r="PWW125" s="91"/>
      <c r="PWX125" s="119"/>
      <c r="PWY125" s="91"/>
      <c r="PWZ125" s="119"/>
      <c r="PXA125" s="91"/>
      <c r="PXB125" s="119"/>
      <c r="PXC125" s="91"/>
      <c r="PXD125" s="119"/>
      <c r="PXE125" s="91"/>
      <c r="PXF125" s="119"/>
      <c r="PXG125" s="91"/>
      <c r="PXH125" s="119"/>
      <c r="PXI125" s="91"/>
      <c r="PXJ125" s="119"/>
      <c r="PXK125" s="91"/>
      <c r="PXL125" s="119"/>
      <c r="PXM125" s="91"/>
      <c r="PXN125" s="119"/>
      <c r="PXO125" s="91"/>
      <c r="PXP125" s="119"/>
      <c r="PXQ125" s="91"/>
      <c r="PXR125" s="119"/>
      <c r="PXS125" s="91"/>
      <c r="PXT125" s="119"/>
      <c r="PXU125" s="91"/>
      <c r="PXV125" s="119"/>
      <c r="PXW125" s="91"/>
      <c r="PXX125" s="119"/>
      <c r="PXY125" s="91"/>
      <c r="PXZ125" s="119"/>
      <c r="PYA125" s="91"/>
      <c r="PYB125" s="119"/>
      <c r="PYC125" s="91"/>
      <c r="PYD125" s="119"/>
      <c r="PYE125" s="91"/>
      <c r="PYF125" s="119"/>
      <c r="PYG125" s="91"/>
      <c r="PYH125" s="119"/>
      <c r="PYI125" s="91"/>
      <c r="PYJ125" s="119"/>
      <c r="PYK125" s="91"/>
      <c r="PYL125" s="119"/>
      <c r="PYM125" s="91"/>
      <c r="PYN125" s="119"/>
      <c r="PYO125" s="91"/>
      <c r="PYP125" s="119"/>
      <c r="PYQ125" s="91"/>
      <c r="PYR125" s="119"/>
      <c r="PYS125" s="91"/>
      <c r="PYT125" s="119"/>
      <c r="PYU125" s="91"/>
      <c r="PYV125" s="119"/>
      <c r="PYW125" s="91"/>
      <c r="PYX125" s="119"/>
      <c r="PYY125" s="91"/>
      <c r="PYZ125" s="119"/>
      <c r="PZA125" s="91"/>
      <c r="PZB125" s="119"/>
      <c r="PZC125" s="91"/>
      <c r="PZD125" s="119"/>
      <c r="PZE125" s="91"/>
      <c r="PZF125" s="119"/>
      <c r="PZG125" s="91"/>
      <c r="PZH125" s="119"/>
      <c r="PZI125" s="91"/>
      <c r="PZJ125" s="119"/>
      <c r="PZK125" s="91"/>
      <c r="PZL125" s="119"/>
      <c r="PZM125" s="91"/>
      <c r="PZN125" s="119"/>
      <c r="PZO125" s="91"/>
      <c r="PZP125" s="119"/>
      <c r="PZQ125" s="91"/>
      <c r="PZR125" s="119"/>
      <c r="PZS125" s="91"/>
      <c r="PZT125" s="119"/>
      <c r="PZU125" s="91"/>
      <c r="PZV125" s="119"/>
      <c r="PZW125" s="91"/>
      <c r="PZX125" s="119"/>
      <c r="PZY125" s="91"/>
      <c r="PZZ125" s="119"/>
      <c r="QAA125" s="91"/>
      <c r="QAB125" s="119"/>
      <c r="QAC125" s="91"/>
      <c r="QAD125" s="119"/>
      <c r="QAE125" s="91"/>
      <c r="QAF125" s="119"/>
      <c r="QAG125" s="91"/>
      <c r="QAH125" s="119"/>
      <c r="QAI125" s="91"/>
      <c r="QAJ125" s="119"/>
      <c r="QAK125" s="91"/>
      <c r="QAL125" s="119"/>
      <c r="QAM125" s="91"/>
      <c r="QAN125" s="119"/>
      <c r="QAO125" s="91"/>
      <c r="QAP125" s="119"/>
      <c r="QAQ125" s="91"/>
      <c r="QAR125" s="119"/>
      <c r="QAS125" s="91"/>
      <c r="QAT125" s="119"/>
      <c r="QAU125" s="91"/>
      <c r="QAV125" s="119"/>
      <c r="QAW125" s="91"/>
      <c r="QAX125" s="119"/>
      <c r="QAY125" s="91"/>
      <c r="QAZ125" s="119"/>
      <c r="QBA125" s="91"/>
      <c r="QBB125" s="119"/>
      <c r="QBC125" s="91"/>
      <c r="QBD125" s="119"/>
      <c r="QBE125" s="91"/>
      <c r="QBF125" s="119"/>
      <c r="QBG125" s="91"/>
      <c r="QBH125" s="119"/>
      <c r="QBI125" s="91"/>
      <c r="QBJ125" s="119"/>
      <c r="QBK125" s="91"/>
      <c r="QBL125" s="119"/>
      <c r="QBM125" s="91"/>
      <c r="QBN125" s="119"/>
      <c r="QBO125" s="91"/>
      <c r="QBP125" s="119"/>
      <c r="QBQ125" s="91"/>
      <c r="QBR125" s="119"/>
      <c r="QBS125" s="91"/>
      <c r="QBT125" s="119"/>
      <c r="QBU125" s="91"/>
      <c r="QBV125" s="119"/>
      <c r="QBW125" s="91"/>
      <c r="QBX125" s="119"/>
      <c r="QBY125" s="91"/>
      <c r="QBZ125" s="119"/>
      <c r="QCA125" s="91"/>
      <c r="QCB125" s="119"/>
      <c r="QCC125" s="91"/>
      <c r="QCD125" s="119"/>
      <c r="QCE125" s="91"/>
      <c r="QCF125" s="119"/>
      <c r="QCG125" s="91"/>
      <c r="QCH125" s="119"/>
      <c r="QCI125" s="91"/>
      <c r="QCJ125" s="119"/>
      <c r="QCK125" s="91"/>
      <c r="QCL125" s="119"/>
      <c r="QCM125" s="91"/>
      <c r="QCN125" s="119"/>
      <c r="QCO125" s="91"/>
      <c r="QCP125" s="119"/>
      <c r="QCQ125" s="91"/>
      <c r="QCR125" s="119"/>
      <c r="QCS125" s="91"/>
      <c r="QCT125" s="119"/>
      <c r="QCU125" s="91"/>
      <c r="QCV125" s="119"/>
      <c r="QCW125" s="91"/>
      <c r="QCX125" s="119"/>
      <c r="QCY125" s="91"/>
      <c r="QCZ125" s="119"/>
      <c r="QDA125" s="91"/>
      <c r="QDB125" s="119"/>
      <c r="QDC125" s="91"/>
      <c r="QDD125" s="119"/>
      <c r="QDE125" s="91"/>
      <c r="QDF125" s="119"/>
      <c r="QDG125" s="91"/>
      <c r="QDH125" s="119"/>
      <c r="QDI125" s="91"/>
      <c r="QDJ125" s="119"/>
      <c r="QDK125" s="91"/>
      <c r="QDL125" s="119"/>
      <c r="QDM125" s="91"/>
      <c r="QDN125" s="119"/>
      <c r="QDO125" s="91"/>
      <c r="QDP125" s="119"/>
      <c r="QDQ125" s="91"/>
      <c r="QDR125" s="119"/>
      <c r="QDS125" s="91"/>
      <c r="QDT125" s="119"/>
      <c r="QDU125" s="91"/>
      <c r="QDV125" s="119"/>
      <c r="QDW125" s="91"/>
      <c r="QDX125" s="119"/>
      <c r="QDY125" s="91"/>
      <c r="QDZ125" s="119"/>
      <c r="QEA125" s="91"/>
      <c r="QEB125" s="119"/>
      <c r="QEC125" s="91"/>
      <c r="QED125" s="119"/>
      <c r="QEE125" s="91"/>
      <c r="QEF125" s="119"/>
      <c r="QEG125" s="91"/>
      <c r="QEH125" s="119"/>
      <c r="QEI125" s="91"/>
      <c r="QEJ125" s="119"/>
      <c r="QEK125" s="91"/>
      <c r="QEL125" s="119"/>
      <c r="QEM125" s="91"/>
      <c r="QEN125" s="119"/>
      <c r="QEO125" s="91"/>
      <c r="QEP125" s="119"/>
      <c r="QEQ125" s="91"/>
      <c r="QER125" s="119"/>
      <c r="QES125" s="91"/>
      <c r="QET125" s="119"/>
      <c r="QEU125" s="91"/>
      <c r="QEV125" s="119"/>
      <c r="QEW125" s="91"/>
      <c r="QEX125" s="119"/>
      <c r="QEY125" s="91"/>
      <c r="QEZ125" s="119"/>
      <c r="QFA125" s="91"/>
      <c r="QFB125" s="119"/>
      <c r="QFC125" s="91"/>
      <c r="QFD125" s="119"/>
      <c r="QFE125" s="91"/>
      <c r="QFF125" s="119"/>
      <c r="QFG125" s="91"/>
      <c r="QFH125" s="119"/>
      <c r="QFI125" s="91"/>
      <c r="QFJ125" s="119"/>
      <c r="QFK125" s="91"/>
      <c r="QFL125" s="119"/>
      <c r="QFM125" s="91"/>
      <c r="QFN125" s="119"/>
      <c r="QFO125" s="91"/>
      <c r="QFP125" s="119"/>
      <c r="QFQ125" s="91"/>
      <c r="QFR125" s="119"/>
      <c r="QFS125" s="91"/>
      <c r="QFT125" s="119"/>
      <c r="QFU125" s="91"/>
      <c r="QFV125" s="119"/>
      <c r="QFW125" s="91"/>
      <c r="QFX125" s="119"/>
      <c r="QFY125" s="91"/>
      <c r="QFZ125" s="119"/>
      <c r="QGA125" s="91"/>
      <c r="QGB125" s="119"/>
      <c r="QGC125" s="91"/>
      <c r="QGD125" s="119"/>
      <c r="QGE125" s="91"/>
      <c r="QGF125" s="119"/>
      <c r="QGG125" s="91"/>
      <c r="QGH125" s="119"/>
      <c r="QGI125" s="91"/>
      <c r="QGJ125" s="119"/>
      <c r="QGK125" s="91"/>
      <c r="QGL125" s="119"/>
      <c r="QGM125" s="91"/>
      <c r="QGN125" s="119"/>
      <c r="QGO125" s="91"/>
      <c r="QGP125" s="119"/>
      <c r="QGQ125" s="91"/>
      <c r="QGR125" s="119"/>
      <c r="QGS125" s="91"/>
      <c r="QGT125" s="119"/>
      <c r="QGU125" s="91"/>
      <c r="QGV125" s="119"/>
      <c r="QGW125" s="91"/>
      <c r="QGX125" s="119"/>
      <c r="QGY125" s="91"/>
      <c r="QGZ125" s="119"/>
      <c r="QHA125" s="91"/>
      <c r="QHB125" s="119"/>
      <c r="QHC125" s="91"/>
      <c r="QHD125" s="119"/>
      <c r="QHE125" s="91"/>
      <c r="QHF125" s="119"/>
      <c r="QHG125" s="91"/>
      <c r="QHH125" s="119"/>
      <c r="QHI125" s="91"/>
      <c r="QHJ125" s="119"/>
      <c r="QHK125" s="91"/>
      <c r="QHL125" s="119"/>
      <c r="QHM125" s="91"/>
      <c r="QHN125" s="119"/>
      <c r="QHO125" s="91"/>
      <c r="QHP125" s="119"/>
      <c r="QHQ125" s="91"/>
      <c r="QHR125" s="119"/>
      <c r="QHS125" s="91"/>
      <c r="QHT125" s="119"/>
      <c r="QHU125" s="91"/>
      <c r="QHV125" s="119"/>
      <c r="QHW125" s="91"/>
      <c r="QHX125" s="119"/>
      <c r="QHY125" s="91"/>
      <c r="QHZ125" s="119"/>
      <c r="QIA125" s="91"/>
      <c r="QIB125" s="119"/>
      <c r="QIC125" s="91"/>
      <c r="QID125" s="119"/>
      <c r="QIE125" s="91"/>
      <c r="QIF125" s="119"/>
      <c r="QIG125" s="91"/>
      <c r="QIH125" s="119"/>
      <c r="QII125" s="91"/>
      <c r="QIJ125" s="119"/>
      <c r="QIK125" s="91"/>
      <c r="QIL125" s="119"/>
      <c r="QIM125" s="91"/>
      <c r="QIN125" s="119"/>
      <c r="QIO125" s="91"/>
      <c r="QIP125" s="119"/>
      <c r="QIQ125" s="91"/>
      <c r="QIR125" s="119"/>
      <c r="QIS125" s="91"/>
      <c r="QIT125" s="119"/>
      <c r="QIU125" s="91"/>
      <c r="QIV125" s="119"/>
      <c r="QIW125" s="91"/>
      <c r="QIX125" s="119"/>
      <c r="QIY125" s="91"/>
      <c r="QIZ125" s="119"/>
      <c r="QJA125" s="91"/>
      <c r="QJB125" s="119"/>
      <c r="QJC125" s="91"/>
      <c r="QJD125" s="119"/>
      <c r="QJE125" s="91"/>
      <c r="QJF125" s="119"/>
      <c r="QJG125" s="91"/>
      <c r="QJH125" s="119"/>
      <c r="QJI125" s="91"/>
      <c r="QJJ125" s="119"/>
      <c r="QJK125" s="91"/>
      <c r="QJL125" s="119"/>
      <c r="QJM125" s="91"/>
      <c r="QJN125" s="119"/>
      <c r="QJO125" s="91"/>
      <c r="QJP125" s="119"/>
      <c r="QJQ125" s="91"/>
      <c r="QJR125" s="119"/>
      <c r="QJS125" s="91"/>
      <c r="QJT125" s="119"/>
      <c r="QJU125" s="91"/>
      <c r="QJV125" s="119"/>
      <c r="QJW125" s="91"/>
      <c r="QJX125" s="119"/>
      <c r="QJY125" s="91"/>
      <c r="QJZ125" s="119"/>
      <c r="QKA125" s="91"/>
      <c r="QKB125" s="119"/>
      <c r="QKC125" s="91"/>
      <c r="QKD125" s="119"/>
      <c r="QKE125" s="91"/>
      <c r="QKF125" s="119"/>
      <c r="QKG125" s="91"/>
      <c r="QKH125" s="119"/>
      <c r="QKI125" s="91"/>
      <c r="QKJ125" s="119"/>
      <c r="QKK125" s="91"/>
      <c r="QKL125" s="119"/>
      <c r="QKM125" s="91"/>
      <c r="QKN125" s="119"/>
      <c r="QKO125" s="91"/>
      <c r="QKP125" s="119"/>
      <c r="QKQ125" s="91"/>
      <c r="QKR125" s="119"/>
      <c r="QKS125" s="91"/>
      <c r="QKT125" s="119"/>
      <c r="QKU125" s="91"/>
      <c r="QKV125" s="119"/>
      <c r="QKW125" s="91"/>
      <c r="QKX125" s="119"/>
      <c r="QKY125" s="91"/>
      <c r="QKZ125" s="119"/>
      <c r="QLA125" s="91"/>
      <c r="QLB125" s="119"/>
      <c r="QLC125" s="91"/>
      <c r="QLD125" s="119"/>
      <c r="QLE125" s="91"/>
      <c r="QLF125" s="119"/>
      <c r="QLG125" s="91"/>
      <c r="QLH125" s="119"/>
      <c r="QLI125" s="91"/>
      <c r="QLJ125" s="119"/>
      <c r="QLK125" s="91"/>
      <c r="QLL125" s="119"/>
      <c r="QLM125" s="91"/>
      <c r="QLN125" s="119"/>
      <c r="QLO125" s="91"/>
      <c r="QLP125" s="119"/>
      <c r="QLQ125" s="91"/>
      <c r="QLR125" s="119"/>
      <c r="QLS125" s="91"/>
      <c r="QLT125" s="119"/>
      <c r="QLU125" s="91"/>
      <c r="QLV125" s="119"/>
      <c r="QLW125" s="91"/>
      <c r="QLX125" s="119"/>
      <c r="QLY125" s="91"/>
      <c r="QLZ125" s="119"/>
      <c r="QMA125" s="91"/>
      <c r="QMB125" s="119"/>
      <c r="QMC125" s="91"/>
      <c r="QMD125" s="119"/>
      <c r="QME125" s="91"/>
      <c r="QMF125" s="119"/>
      <c r="QMG125" s="91"/>
      <c r="QMH125" s="119"/>
      <c r="QMI125" s="91"/>
      <c r="QMJ125" s="119"/>
      <c r="QMK125" s="91"/>
      <c r="QML125" s="119"/>
      <c r="QMM125" s="91"/>
      <c r="QMN125" s="119"/>
      <c r="QMO125" s="91"/>
      <c r="QMP125" s="119"/>
      <c r="QMQ125" s="91"/>
      <c r="QMR125" s="119"/>
      <c r="QMS125" s="91"/>
      <c r="QMT125" s="119"/>
      <c r="QMU125" s="91"/>
      <c r="QMV125" s="119"/>
      <c r="QMW125" s="91"/>
      <c r="QMX125" s="119"/>
      <c r="QMY125" s="91"/>
      <c r="QMZ125" s="119"/>
      <c r="QNA125" s="91"/>
      <c r="QNB125" s="119"/>
      <c r="QNC125" s="91"/>
      <c r="QND125" s="119"/>
      <c r="QNE125" s="91"/>
      <c r="QNF125" s="119"/>
      <c r="QNG125" s="91"/>
      <c r="QNH125" s="119"/>
      <c r="QNI125" s="91"/>
      <c r="QNJ125" s="119"/>
      <c r="QNK125" s="91"/>
      <c r="QNL125" s="119"/>
      <c r="QNM125" s="91"/>
      <c r="QNN125" s="119"/>
      <c r="QNO125" s="91"/>
      <c r="QNP125" s="119"/>
      <c r="QNQ125" s="91"/>
      <c r="QNR125" s="119"/>
      <c r="QNS125" s="91"/>
      <c r="QNT125" s="119"/>
      <c r="QNU125" s="91"/>
      <c r="QNV125" s="119"/>
      <c r="QNW125" s="91"/>
      <c r="QNX125" s="119"/>
      <c r="QNY125" s="91"/>
      <c r="QNZ125" s="119"/>
      <c r="QOA125" s="91"/>
      <c r="QOB125" s="119"/>
      <c r="QOC125" s="91"/>
      <c r="QOD125" s="119"/>
      <c r="QOE125" s="91"/>
      <c r="QOF125" s="119"/>
      <c r="QOG125" s="91"/>
      <c r="QOH125" s="119"/>
      <c r="QOI125" s="91"/>
      <c r="QOJ125" s="119"/>
      <c r="QOK125" s="91"/>
      <c r="QOL125" s="119"/>
      <c r="QOM125" s="91"/>
      <c r="QON125" s="119"/>
      <c r="QOO125" s="91"/>
      <c r="QOP125" s="119"/>
      <c r="QOQ125" s="91"/>
      <c r="QOR125" s="119"/>
      <c r="QOS125" s="91"/>
      <c r="QOT125" s="119"/>
      <c r="QOU125" s="91"/>
      <c r="QOV125" s="119"/>
      <c r="QOW125" s="91"/>
      <c r="QOX125" s="119"/>
      <c r="QOY125" s="91"/>
      <c r="QOZ125" s="119"/>
      <c r="QPA125" s="91"/>
      <c r="QPB125" s="119"/>
      <c r="QPC125" s="91"/>
      <c r="QPD125" s="119"/>
      <c r="QPE125" s="91"/>
      <c r="QPF125" s="119"/>
      <c r="QPG125" s="91"/>
      <c r="QPH125" s="119"/>
      <c r="QPI125" s="91"/>
      <c r="QPJ125" s="119"/>
      <c r="QPK125" s="91"/>
      <c r="QPL125" s="119"/>
      <c r="QPM125" s="91"/>
      <c r="QPN125" s="119"/>
      <c r="QPO125" s="91"/>
      <c r="QPP125" s="119"/>
      <c r="QPQ125" s="91"/>
      <c r="QPR125" s="119"/>
      <c r="QPS125" s="91"/>
      <c r="QPT125" s="119"/>
      <c r="QPU125" s="91"/>
      <c r="QPV125" s="119"/>
      <c r="QPW125" s="91"/>
      <c r="QPX125" s="119"/>
      <c r="QPY125" s="91"/>
      <c r="QPZ125" s="119"/>
      <c r="QQA125" s="91"/>
      <c r="QQB125" s="119"/>
      <c r="QQC125" s="91"/>
      <c r="QQD125" s="119"/>
      <c r="QQE125" s="91"/>
      <c r="QQF125" s="119"/>
      <c r="QQG125" s="91"/>
      <c r="QQH125" s="119"/>
      <c r="QQI125" s="91"/>
      <c r="QQJ125" s="119"/>
      <c r="QQK125" s="91"/>
      <c r="QQL125" s="119"/>
      <c r="QQM125" s="91"/>
      <c r="QQN125" s="119"/>
      <c r="QQO125" s="91"/>
      <c r="QQP125" s="119"/>
      <c r="QQQ125" s="91"/>
      <c r="QQR125" s="119"/>
      <c r="QQS125" s="91"/>
      <c r="QQT125" s="119"/>
      <c r="QQU125" s="91"/>
      <c r="QQV125" s="119"/>
      <c r="QQW125" s="91"/>
      <c r="QQX125" s="119"/>
      <c r="QQY125" s="91"/>
      <c r="QQZ125" s="119"/>
      <c r="QRA125" s="91"/>
      <c r="QRB125" s="119"/>
      <c r="QRC125" s="91"/>
      <c r="QRD125" s="119"/>
      <c r="QRE125" s="91"/>
      <c r="QRF125" s="119"/>
      <c r="QRG125" s="91"/>
      <c r="QRH125" s="119"/>
      <c r="QRI125" s="91"/>
      <c r="QRJ125" s="119"/>
      <c r="QRK125" s="91"/>
      <c r="QRL125" s="119"/>
      <c r="QRM125" s="91"/>
      <c r="QRN125" s="119"/>
      <c r="QRO125" s="91"/>
      <c r="QRP125" s="119"/>
      <c r="QRQ125" s="91"/>
      <c r="QRR125" s="119"/>
      <c r="QRS125" s="91"/>
      <c r="QRT125" s="119"/>
      <c r="QRU125" s="91"/>
      <c r="QRV125" s="119"/>
      <c r="QRW125" s="91"/>
      <c r="QRX125" s="119"/>
      <c r="QRY125" s="91"/>
      <c r="QRZ125" s="119"/>
      <c r="QSA125" s="91"/>
      <c r="QSB125" s="119"/>
      <c r="QSC125" s="91"/>
      <c r="QSD125" s="119"/>
      <c r="QSE125" s="91"/>
      <c r="QSF125" s="119"/>
      <c r="QSG125" s="91"/>
      <c r="QSH125" s="119"/>
      <c r="QSI125" s="91"/>
      <c r="QSJ125" s="119"/>
      <c r="QSK125" s="91"/>
      <c r="QSL125" s="119"/>
      <c r="QSM125" s="91"/>
      <c r="QSN125" s="119"/>
      <c r="QSO125" s="91"/>
      <c r="QSP125" s="119"/>
      <c r="QSQ125" s="91"/>
      <c r="QSR125" s="119"/>
      <c r="QSS125" s="91"/>
      <c r="QST125" s="119"/>
      <c r="QSU125" s="91"/>
      <c r="QSV125" s="119"/>
      <c r="QSW125" s="91"/>
      <c r="QSX125" s="119"/>
      <c r="QSY125" s="91"/>
      <c r="QSZ125" s="119"/>
      <c r="QTA125" s="91"/>
      <c r="QTB125" s="119"/>
      <c r="QTC125" s="91"/>
      <c r="QTD125" s="119"/>
      <c r="QTE125" s="91"/>
      <c r="QTF125" s="119"/>
      <c r="QTG125" s="91"/>
      <c r="QTH125" s="119"/>
      <c r="QTI125" s="91"/>
      <c r="QTJ125" s="119"/>
      <c r="QTK125" s="91"/>
      <c r="QTL125" s="119"/>
      <c r="QTM125" s="91"/>
      <c r="QTN125" s="119"/>
      <c r="QTO125" s="91"/>
      <c r="QTP125" s="119"/>
      <c r="QTQ125" s="91"/>
      <c r="QTR125" s="119"/>
      <c r="QTS125" s="91"/>
      <c r="QTT125" s="119"/>
      <c r="QTU125" s="91"/>
      <c r="QTV125" s="119"/>
      <c r="QTW125" s="91"/>
      <c r="QTX125" s="119"/>
      <c r="QTY125" s="91"/>
      <c r="QTZ125" s="119"/>
      <c r="QUA125" s="91"/>
      <c r="QUB125" s="119"/>
      <c r="QUC125" s="91"/>
      <c r="QUD125" s="119"/>
      <c r="QUE125" s="91"/>
      <c r="QUF125" s="119"/>
      <c r="QUG125" s="91"/>
      <c r="QUH125" s="119"/>
      <c r="QUI125" s="91"/>
      <c r="QUJ125" s="119"/>
      <c r="QUK125" s="91"/>
      <c r="QUL125" s="119"/>
      <c r="QUM125" s="91"/>
      <c r="QUN125" s="119"/>
      <c r="QUO125" s="91"/>
      <c r="QUP125" s="119"/>
      <c r="QUQ125" s="91"/>
      <c r="QUR125" s="119"/>
      <c r="QUS125" s="91"/>
      <c r="QUT125" s="119"/>
      <c r="QUU125" s="91"/>
      <c r="QUV125" s="119"/>
      <c r="QUW125" s="91"/>
      <c r="QUX125" s="119"/>
      <c r="QUY125" s="91"/>
      <c r="QUZ125" s="119"/>
      <c r="QVA125" s="91"/>
      <c r="QVB125" s="119"/>
      <c r="QVC125" s="91"/>
      <c r="QVD125" s="119"/>
      <c r="QVE125" s="91"/>
      <c r="QVF125" s="119"/>
      <c r="QVG125" s="91"/>
      <c r="QVH125" s="119"/>
      <c r="QVI125" s="91"/>
      <c r="QVJ125" s="119"/>
      <c r="QVK125" s="91"/>
      <c r="QVL125" s="119"/>
      <c r="QVM125" s="91"/>
      <c r="QVN125" s="119"/>
      <c r="QVO125" s="91"/>
      <c r="QVP125" s="119"/>
      <c r="QVQ125" s="91"/>
      <c r="QVR125" s="119"/>
      <c r="QVS125" s="91"/>
      <c r="QVT125" s="119"/>
      <c r="QVU125" s="91"/>
      <c r="QVV125" s="119"/>
      <c r="QVW125" s="91"/>
      <c r="QVX125" s="119"/>
      <c r="QVY125" s="91"/>
      <c r="QVZ125" s="119"/>
      <c r="QWA125" s="91"/>
      <c r="QWB125" s="119"/>
      <c r="QWC125" s="91"/>
      <c r="QWD125" s="119"/>
      <c r="QWE125" s="91"/>
      <c r="QWF125" s="119"/>
      <c r="QWG125" s="91"/>
      <c r="QWH125" s="119"/>
      <c r="QWI125" s="91"/>
      <c r="QWJ125" s="119"/>
      <c r="QWK125" s="91"/>
      <c r="QWL125" s="119"/>
      <c r="QWM125" s="91"/>
      <c r="QWN125" s="119"/>
      <c r="QWO125" s="91"/>
      <c r="QWP125" s="119"/>
      <c r="QWQ125" s="91"/>
      <c r="QWR125" s="119"/>
      <c r="QWS125" s="91"/>
      <c r="QWT125" s="119"/>
      <c r="QWU125" s="91"/>
      <c r="QWV125" s="119"/>
      <c r="QWW125" s="91"/>
      <c r="QWX125" s="119"/>
      <c r="QWY125" s="91"/>
      <c r="QWZ125" s="119"/>
      <c r="QXA125" s="91"/>
      <c r="QXB125" s="119"/>
      <c r="QXC125" s="91"/>
      <c r="QXD125" s="119"/>
      <c r="QXE125" s="91"/>
      <c r="QXF125" s="119"/>
      <c r="QXG125" s="91"/>
      <c r="QXH125" s="119"/>
      <c r="QXI125" s="91"/>
      <c r="QXJ125" s="119"/>
      <c r="QXK125" s="91"/>
      <c r="QXL125" s="119"/>
      <c r="QXM125" s="91"/>
      <c r="QXN125" s="119"/>
      <c r="QXO125" s="91"/>
      <c r="QXP125" s="119"/>
      <c r="QXQ125" s="91"/>
      <c r="QXR125" s="119"/>
      <c r="QXS125" s="91"/>
      <c r="QXT125" s="119"/>
      <c r="QXU125" s="91"/>
      <c r="QXV125" s="119"/>
      <c r="QXW125" s="91"/>
      <c r="QXX125" s="119"/>
      <c r="QXY125" s="91"/>
      <c r="QXZ125" s="119"/>
      <c r="QYA125" s="91"/>
      <c r="QYB125" s="119"/>
      <c r="QYC125" s="91"/>
      <c r="QYD125" s="119"/>
      <c r="QYE125" s="91"/>
      <c r="QYF125" s="119"/>
      <c r="QYG125" s="91"/>
      <c r="QYH125" s="119"/>
      <c r="QYI125" s="91"/>
      <c r="QYJ125" s="119"/>
      <c r="QYK125" s="91"/>
      <c r="QYL125" s="119"/>
      <c r="QYM125" s="91"/>
      <c r="QYN125" s="119"/>
      <c r="QYO125" s="91"/>
      <c r="QYP125" s="119"/>
      <c r="QYQ125" s="91"/>
      <c r="QYR125" s="119"/>
      <c r="QYS125" s="91"/>
      <c r="QYT125" s="119"/>
      <c r="QYU125" s="91"/>
      <c r="QYV125" s="119"/>
      <c r="QYW125" s="91"/>
      <c r="QYX125" s="119"/>
      <c r="QYY125" s="91"/>
      <c r="QYZ125" s="119"/>
      <c r="QZA125" s="91"/>
      <c r="QZB125" s="119"/>
      <c r="QZC125" s="91"/>
      <c r="QZD125" s="119"/>
      <c r="QZE125" s="91"/>
      <c r="QZF125" s="119"/>
      <c r="QZG125" s="91"/>
      <c r="QZH125" s="119"/>
      <c r="QZI125" s="91"/>
      <c r="QZJ125" s="119"/>
      <c r="QZK125" s="91"/>
      <c r="QZL125" s="119"/>
      <c r="QZM125" s="91"/>
      <c r="QZN125" s="119"/>
      <c r="QZO125" s="91"/>
      <c r="QZP125" s="119"/>
      <c r="QZQ125" s="91"/>
      <c r="QZR125" s="119"/>
      <c r="QZS125" s="91"/>
      <c r="QZT125" s="119"/>
      <c r="QZU125" s="91"/>
      <c r="QZV125" s="119"/>
      <c r="QZW125" s="91"/>
      <c r="QZX125" s="119"/>
      <c r="QZY125" s="91"/>
      <c r="QZZ125" s="119"/>
      <c r="RAA125" s="91"/>
      <c r="RAB125" s="119"/>
      <c r="RAC125" s="91"/>
      <c r="RAD125" s="119"/>
      <c r="RAE125" s="91"/>
      <c r="RAF125" s="119"/>
      <c r="RAG125" s="91"/>
      <c r="RAH125" s="119"/>
      <c r="RAI125" s="91"/>
      <c r="RAJ125" s="119"/>
      <c r="RAK125" s="91"/>
      <c r="RAL125" s="119"/>
      <c r="RAM125" s="91"/>
      <c r="RAN125" s="119"/>
      <c r="RAO125" s="91"/>
      <c r="RAP125" s="119"/>
      <c r="RAQ125" s="91"/>
      <c r="RAR125" s="119"/>
      <c r="RAS125" s="91"/>
      <c r="RAT125" s="119"/>
      <c r="RAU125" s="91"/>
      <c r="RAV125" s="119"/>
      <c r="RAW125" s="91"/>
      <c r="RAX125" s="119"/>
      <c r="RAY125" s="91"/>
      <c r="RAZ125" s="119"/>
      <c r="RBA125" s="91"/>
      <c r="RBB125" s="119"/>
      <c r="RBC125" s="91"/>
      <c r="RBD125" s="119"/>
      <c r="RBE125" s="91"/>
      <c r="RBF125" s="119"/>
      <c r="RBG125" s="91"/>
      <c r="RBH125" s="119"/>
      <c r="RBI125" s="91"/>
      <c r="RBJ125" s="119"/>
      <c r="RBK125" s="91"/>
      <c r="RBL125" s="119"/>
      <c r="RBM125" s="91"/>
      <c r="RBN125" s="119"/>
      <c r="RBO125" s="91"/>
      <c r="RBP125" s="119"/>
      <c r="RBQ125" s="91"/>
      <c r="RBR125" s="119"/>
      <c r="RBS125" s="91"/>
      <c r="RBT125" s="119"/>
      <c r="RBU125" s="91"/>
      <c r="RBV125" s="119"/>
      <c r="RBW125" s="91"/>
      <c r="RBX125" s="119"/>
      <c r="RBY125" s="91"/>
      <c r="RBZ125" s="119"/>
      <c r="RCA125" s="91"/>
      <c r="RCB125" s="119"/>
      <c r="RCC125" s="91"/>
      <c r="RCD125" s="119"/>
      <c r="RCE125" s="91"/>
      <c r="RCF125" s="119"/>
      <c r="RCG125" s="91"/>
      <c r="RCH125" s="119"/>
      <c r="RCI125" s="91"/>
      <c r="RCJ125" s="119"/>
      <c r="RCK125" s="91"/>
      <c r="RCL125" s="119"/>
      <c r="RCM125" s="91"/>
      <c r="RCN125" s="119"/>
      <c r="RCO125" s="91"/>
      <c r="RCP125" s="119"/>
      <c r="RCQ125" s="91"/>
      <c r="RCR125" s="119"/>
      <c r="RCS125" s="91"/>
      <c r="RCT125" s="119"/>
      <c r="RCU125" s="91"/>
      <c r="RCV125" s="119"/>
      <c r="RCW125" s="91"/>
      <c r="RCX125" s="119"/>
      <c r="RCY125" s="91"/>
      <c r="RCZ125" s="119"/>
      <c r="RDA125" s="91"/>
      <c r="RDB125" s="119"/>
      <c r="RDC125" s="91"/>
      <c r="RDD125" s="119"/>
      <c r="RDE125" s="91"/>
      <c r="RDF125" s="119"/>
      <c r="RDG125" s="91"/>
      <c r="RDH125" s="119"/>
      <c r="RDI125" s="91"/>
      <c r="RDJ125" s="119"/>
      <c r="RDK125" s="91"/>
      <c r="RDL125" s="119"/>
      <c r="RDM125" s="91"/>
      <c r="RDN125" s="119"/>
      <c r="RDO125" s="91"/>
      <c r="RDP125" s="119"/>
      <c r="RDQ125" s="91"/>
      <c r="RDR125" s="119"/>
      <c r="RDS125" s="91"/>
      <c r="RDT125" s="119"/>
      <c r="RDU125" s="91"/>
      <c r="RDV125" s="119"/>
      <c r="RDW125" s="91"/>
      <c r="RDX125" s="119"/>
      <c r="RDY125" s="91"/>
      <c r="RDZ125" s="119"/>
      <c r="REA125" s="91"/>
      <c r="REB125" s="119"/>
      <c r="REC125" s="91"/>
      <c r="RED125" s="119"/>
      <c r="REE125" s="91"/>
      <c r="REF125" s="119"/>
      <c r="REG125" s="91"/>
      <c r="REH125" s="119"/>
      <c r="REI125" s="91"/>
      <c r="REJ125" s="119"/>
      <c r="REK125" s="91"/>
      <c r="REL125" s="119"/>
      <c r="REM125" s="91"/>
      <c r="REN125" s="119"/>
      <c r="REO125" s="91"/>
      <c r="REP125" s="119"/>
      <c r="REQ125" s="91"/>
      <c r="RER125" s="119"/>
      <c r="RES125" s="91"/>
      <c r="RET125" s="119"/>
      <c r="REU125" s="91"/>
      <c r="REV125" s="119"/>
      <c r="REW125" s="91"/>
      <c r="REX125" s="119"/>
      <c r="REY125" s="91"/>
      <c r="REZ125" s="119"/>
      <c r="RFA125" s="91"/>
      <c r="RFB125" s="119"/>
      <c r="RFC125" s="91"/>
      <c r="RFD125" s="119"/>
      <c r="RFE125" s="91"/>
      <c r="RFF125" s="119"/>
      <c r="RFG125" s="91"/>
      <c r="RFH125" s="119"/>
      <c r="RFI125" s="91"/>
      <c r="RFJ125" s="119"/>
      <c r="RFK125" s="91"/>
      <c r="RFL125" s="119"/>
      <c r="RFM125" s="91"/>
      <c r="RFN125" s="119"/>
      <c r="RFO125" s="91"/>
      <c r="RFP125" s="119"/>
      <c r="RFQ125" s="91"/>
      <c r="RFR125" s="119"/>
      <c r="RFS125" s="91"/>
      <c r="RFT125" s="119"/>
      <c r="RFU125" s="91"/>
      <c r="RFV125" s="119"/>
      <c r="RFW125" s="91"/>
      <c r="RFX125" s="119"/>
      <c r="RFY125" s="91"/>
      <c r="RFZ125" s="119"/>
      <c r="RGA125" s="91"/>
      <c r="RGB125" s="119"/>
      <c r="RGC125" s="91"/>
      <c r="RGD125" s="119"/>
      <c r="RGE125" s="91"/>
      <c r="RGF125" s="119"/>
      <c r="RGG125" s="91"/>
      <c r="RGH125" s="119"/>
      <c r="RGI125" s="91"/>
      <c r="RGJ125" s="119"/>
      <c r="RGK125" s="91"/>
      <c r="RGL125" s="119"/>
      <c r="RGM125" s="91"/>
      <c r="RGN125" s="119"/>
      <c r="RGO125" s="91"/>
      <c r="RGP125" s="119"/>
      <c r="RGQ125" s="91"/>
      <c r="RGR125" s="119"/>
      <c r="RGS125" s="91"/>
      <c r="RGT125" s="119"/>
      <c r="RGU125" s="91"/>
      <c r="RGV125" s="119"/>
      <c r="RGW125" s="91"/>
      <c r="RGX125" s="119"/>
      <c r="RGY125" s="91"/>
      <c r="RGZ125" s="119"/>
      <c r="RHA125" s="91"/>
      <c r="RHB125" s="119"/>
      <c r="RHC125" s="91"/>
      <c r="RHD125" s="119"/>
      <c r="RHE125" s="91"/>
      <c r="RHF125" s="119"/>
      <c r="RHG125" s="91"/>
      <c r="RHH125" s="119"/>
      <c r="RHI125" s="91"/>
      <c r="RHJ125" s="119"/>
      <c r="RHK125" s="91"/>
      <c r="RHL125" s="119"/>
      <c r="RHM125" s="91"/>
      <c r="RHN125" s="119"/>
      <c r="RHO125" s="91"/>
      <c r="RHP125" s="119"/>
      <c r="RHQ125" s="91"/>
      <c r="RHR125" s="119"/>
      <c r="RHS125" s="91"/>
      <c r="RHT125" s="119"/>
      <c r="RHU125" s="91"/>
      <c r="RHV125" s="119"/>
      <c r="RHW125" s="91"/>
      <c r="RHX125" s="119"/>
      <c r="RHY125" s="91"/>
      <c r="RHZ125" s="119"/>
      <c r="RIA125" s="91"/>
      <c r="RIB125" s="119"/>
      <c r="RIC125" s="91"/>
      <c r="RID125" s="119"/>
      <c r="RIE125" s="91"/>
      <c r="RIF125" s="119"/>
      <c r="RIG125" s="91"/>
      <c r="RIH125" s="119"/>
      <c r="RII125" s="91"/>
      <c r="RIJ125" s="119"/>
      <c r="RIK125" s="91"/>
      <c r="RIL125" s="119"/>
      <c r="RIM125" s="91"/>
      <c r="RIN125" s="119"/>
      <c r="RIO125" s="91"/>
      <c r="RIP125" s="119"/>
      <c r="RIQ125" s="91"/>
      <c r="RIR125" s="119"/>
      <c r="RIS125" s="91"/>
      <c r="RIT125" s="119"/>
      <c r="RIU125" s="91"/>
      <c r="RIV125" s="119"/>
      <c r="RIW125" s="91"/>
      <c r="RIX125" s="119"/>
      <c r="RIY125" s="91"/>
      <c r="RIZ125" s="119"/>
      <c r="RJA125" s="91"/>
      <c r="RJB125" s="119"/>
      <c r="RJC125" s="91"/>
      <c r="RJD125" s="119"/>
      <c r="RJE125" s="91"/>
      <c r="RJF125" s="119"/>
      <c r="RJG125" s="91"/>
      <c r="RJH125" s="119"/>
      <c r="RJI125" s="91"/>
      <c r="RJJ125" s="119"/>
      <c r="RJK125" s="91"/>
      <c r="RJL125" s="119"/>
      <c r="RJM125" s="91"/>
      <c r="RJN125" s="119"/>
      <c r="RJO125" s="91"/>
      <c r="RJP125" s="119"/>
      <c r="RJQ125" s="91"/>
      <c r="RJR125" s="119"/>
      <c r="RJS125" s="91"/>
      <c r="RJT125" s="119"/>
      <c r="RJU125" s="91"/>
      <c r="RJV125" s="119"/>
      <c r="RJW125" s="91"/>
      <c r="RJX125" s="119"/>
      <c r="RJY125" s="91"/>
      <c r="RJZ125" s="119"/>
      <c r="RKA125" s="91"/>
      <c r="RKB125" s="119"/>
      <c r="RKC125" s="91"/>
      <c r="RKD125" s="119"/>
      <c r="RKE125" s="91"/>
      <c r="RKF125" s="119"/>
      <c r="RKG125" s="91"/>
      <c r="RKH125" s="119"/>
      <c r="RKI125" s="91"/>
      <c r="RKJ125" s="119"/>
      <c r="RKK125" s="91"/>
      <c r="RKL125" s="119"/>
      <c r="RKM125" s="91"/>
      <c r="RKN125" s="119"/>
      <c r="RKO125" s="91"/>
      <c r="RKP125" s="119"/>
      <c r="RKQ125" s="91"/>
      <c r="RKR125" s="119"/>
      <c r="RKS125" s="91"/>
      <c r="RKT125" s="119"/>
      <c r="RKU125" s="91"/>
      <c r="RKV125" s="119"/>
      <c r="RKW125" s="91"/>
      <c r="RKX125" s="119"/>
      <c r="RKY125" s="91"/>
      <c r="RKZ125" s="119"/>
      <c r="RLA125" s="91"/>
      <c r="RLB125" s="119"/>
      <c r="RLC125" s="91"/>
      <c r="RLD125" s="119"/>
      <c r="RLE125" s="91"/>
      <c r="RLF125" s="119"/>
      <c r="RLG125" s="91"/>
      <c r="RLH125" s="119"/>
      <c r="RLI125" s="91"/>
      <c r="RLJ125" s="119"/>
      <c r="RLK125" s="91"/>
      <c r="RLL125" s="119"/>
      <c r="RLM125" s="91"/>
      <c r="RLN125" s="119"/>
      <c r="RLO125" s="91"/>
      <c r="RLP125" s="119"/>
      <c r="RLQ125" s="91"/>
      <c r="RLR125" s="119"/>
      <c r="RLS125" s="91"/>
      <c r="RLT125" s="119"/>
      <c r="RLU125" s="91"/>
      <c r="RLV125" s="119"/>
      <c r="RLW125" s="91"/>
      <c r="RLX125" s="119"/>
      <c r="RLY125" s="91"/>
      <c r="RLZ125" s="119"/>
      <c r="RMA125" s="91"/>
      <c r="RMB125" s="119"/>
      <c r="RMC125" s="91"/>
      <c r="RMD125" s="119"/>
      <c r="RME125" s="91"/>
      <c r="RMF125" s="119"/>
      <c r="RMG125" s="91"/>
      <c r="RMH125" s="119"/>
      <c r="RMI125" s="91"/>
      <c r="RMJ125" s="119"/>
      <c r="RMK125" s="91"/>
      <c r="RML125" s="119"/>
      <c r="RMM125" s="91"/>
      <c r="RMN125" s="119"/>
      <c r="RMO125" s="91"/>
      <c r="RMP125" s="119"/>
      <c r="RMQ125" s="91"/>
      <c r="RMR125" s="119"/>
      <c r="RMS125" s="91"/>
      <c r="RMT125" s="119"/>
      <c r="RMU125" s="91"/>
      <c r="RMV125" s="119"/>
      <c r="RMW125" s="91"/>
      <c r="RMX125" s="119"/>
      <c r="RMY125" s="91"/>
      <c r="RMZ125" s="119"/>
      <c r="RNA125" s="91"/>
      <c r="RNB125" s="119"/>
      <c r="RNC125" s="91"/>
      <c r="RND125" s="119"/>
      <c r="RNE125" s="91"/>
      <c r="RNF125" s="119"/>
      <c r="RNG125" s="91"/>
      <c r="RNH125" s="119"/>
      <c r="RNI125" s="91"/>
      <c r="RNJ125" s="119"/>
      <c r="RNK125" s="91"/>
      <c r="RNL125" s="119"/>
      <c r="RNM125" s="91"/>
      <c r="RNN125" s="119"/>
      <c r="RNO125" s="91"/>
      <c r="RNP125" s="119"/>
      <c r="RNQ125" s="91"/>
      <c r="RNR125" s="119"/>
      <c r="RNS125" s="91"/>
      <c r="RNT125" s="119"/>
      <c r="RNU125" s="91"/>
      <c r="RNV125" s="119"/>
      <c r="RNW125" s="91"/>
      <c r="RNX125" s="119"/>
      <c r="RNY125" s="91"/>
      <c r="RNZ125" s="119"/>
      <c r="ROA125" s="91"/>
      <c r="ROB125" s="119"/>
      <c r="ROC125" s="91"/>
      <c r="ROD125" s="119"/>
      <c r="ROE125" s="91"/>
      <c r="ROF125" s="119"/>
      <c r="ROG125" s="91"/>
      <c r="ROH125" s="119"/>
      <c r="ROI125" s="91"/>
      <c r="ROJ125" s="119"/>
      <c r="ROK125" s="91"/>
      <c r="ROL125" s="119"/>
      <c r="ROM125" s="91"/>
      <c r="RON125" s="119"/>
      <c r="ROO125" s="91"/>
      <c r="ROP125" s="119"/>
      <c r="ROQ125" s="91"/>
      <c r="ROR125" s="119"/>
      <c r="ROS125" s="91"/>
      <c r="ROT125" s="119"/>
      <c r="ROU125" s="91"/>
      <c r="ROV125" s="119"/>
      <c r="ROW125" s="91"/>
      <c r="ROX125" s="119"/>
      <c r="ROY125" s="91"/>
      <c r="ROZ125" s="119"/>
      <c r="RPA125" s="91"/>
      <c r="RPB125" s="119"/>
      <c r="RPC125" s="91"/>
      <c r="RPD125" s="119"/>
      <c r="RPE125" s="91"/>
      <c r="RPF125" s="119"/>
      <c r="RPG125" s="91"/>
      <c r="RPH125" s="119"/>
      <c r="RPI125" s="91"/>
      <c r="RPJ125" s="119"/>
      <c r="RPK125" s="91"/>
      <c r="RPL125" s="119"/>
      <c r="RPM125" s="91"/>
      <c r="RPN125" s="119"/>
      <c r="RPO125" s="91"/>
      <c r="RPP125" s="119"/>
      <c r="RPQ125" s="91"/>
      <c r="RPR125" s="119"/>
      <c r="RPS125" s="91"/>
      <c r="RPT125" s="119"/>
      <c r="RPU125" s="91"/>
      <c r="RPV125" s="119"/>
      <c r="RPW125" s="91"/>
      <c r="RPX125" s="119"/>
      <c r="RPY125" s="91"/>
      <c r="RPZ125" s="119"/>
      <c r="RQA125" s="91"/>
      <c r="RQB125" s="119"/>
      <c r="RQC125" s="91"/>
      <c r="RQD125" s="119"/>
      <c r="RQE125" s="91"/>
      <c r="RQF125" s="119"/>
      <c r="RQG125" s="91"/>
      <c r="RQH125" s="119"/>
      <c r="RQI125" s="91"/>
      <c r="RQJ125" s="119"/>
      <c r="RQK125" s="91"/>
      <c r="RQL125" s="119"/>
      <c r="RQM125" s="91"/>
      <c r="RQN125" s="119"/>
      <c r="RQO125" s="91"/>
      <c r="RQP125" s="119"/>
      <c r="RQQ125" s="91"/>
      <c r="RQR125" s="119"/>
      <c r="RQS125" s="91"/>
      <c r="RQT125" s="119"/>
      <c r="RQU125" s="91"/>
      <c r="RQV125" s="119"/>
      <c r="RQW125" s="91"/>
      <c r="RQX125" s="119"/>
      <c r="RQY125" s="91"/>
      <c r="RQZ125" s="119"/>
      <c r="RRA125" s="91"/>
      <c r="RRB125" s="119"/>
      <c r="RRC125" s="91"/>
      <c r="RRD125" s="119"/>
      <c r="RRE125" s="91"/>
      <c r="RRF125" s="119"/>
      <c r="RRG125" s="91"/>
      <c r="RRH125" s="119"/>
      <c r="RRI125" s="91"/>
      <c r="RRJ125" s="119"/>
      <c r="RRK125" s="91"/>
      <c r="RRL125" s="119"/>
      <c r="RRM125" s="91"/>
      <c r="RRN125" s="119"/>
      <c r="RRO125" s="91"/>
      <c r="RRP125" s="119"/>
      <c r="RRQ125" s="91"/>
      <c r="RRR125" s="119"/>
      <c r="RRS125" s="91"/>
      <c r="RRT125" s="119"/>
      <c r="RRU125" s="91"/>
      <c r="RRV125" s="119"/>
      <c r="RRW125" s="91"/>
      <c r="RRX125" s="119"/>
      <c r="RRY125" s="91"/>
      <c r="RRZ125" s="119"/>
      <c r="RSA125" s="91"/>
      <c r="RSB125" s="119"/>
      <c r="RSC125" s="91"/>
      <c r="RSD125" s="119"/>
      <c r="RSE125" s="91"/>
      <c r="RSF125" s="119"/>
      <c r="RSG125" s="91"/>
      <c r="RSH125" s="119"/>
      <c r="RSI125" s="91"/>
      <c r="RSJ125" s="119"/>
      <c r="RSK125" s="91"/>
      <c r="RSL125" s="119"/>
      <c r="RSM125" s="91"/>
      <c r="RSN125" s="119"/>
      <c r="RSO125" s="91"/>
      <c r="RSP125" s="119"/>
      <c r="RSQ125" s="91"/>
      <c r="RSR125" s="119"/>
      <c r="RSS125" s="91"/>
      <c r="RST125" s="119"/>
      <c r="RSU125" s="91"/>
      <c r="RSV125" s="119"/>
      <c r="RSW125" s="91"/>
      <c r="RSX125" s="119"/>
      <c r="RSY125" s="91"/>
      <c r="RSZ125" s="119"/>
      <c r="RTA125" s="91"/>
      <c r="RTB125" s="119"/>
      <c r="RTC125" s="91"/>
      <c r="RTD125" s="119"/>
      <c r="RTE125" s="91"/>
      <c r="RTF125" s="119"/>
      <c r="RTG125" s="91"/>
      <c r="RTH125" s="119"/>
      <c r="RTI125" s="91"/>
      <c r="RTJ125" s="119"/>
      <c r="RTK125" s="91"/>
      <c r="RTL125" s="119"/>
      <c r="RTM125" s="91"/>
      <c r="RTN125" s="119"/>
      <c r="RTO125" s="91"/>
      <c r="RTP125" s="119"/>
      <c r="RTQ125" s="91"/>
      <c r="RTR125" s="119"/>
      <c r="RTS125" s="91"/>
      <c r="RTT125" s="119"/>
      <c r="RTU125" s="91"/>
      <c r="RTV125" s="119"/>
      <c r="RTW125" s="91"/>
      <c r="RTX125" s="119"/>
      <c r="RTY125" s="91"/>
      <c r="RTZ125" s="119"/>
      <c r="RUA125" s="91"/>
      <c r="RUB125" s="119"/>
      <c r="RUC125" s="91"/>
      <c r="RUD125" s="119"/>
      <c r="RUE125" s="91"/>
      <c r="RUF125" s="119"/>
      <c r="RUG125" s="91"/>
      <c r="RUH125" s="119"/>
      <c r="RUI125" s="91"/>
      <c r="RUJ125" s="119"/>
      <c r="RUK125" s="91"/>
      <c r="RUL125" s="119"/>
      <c r="RUM125" s="91"/>
      <c r="RUN125" s="119"/>
      <c r="RUO125" s="91"/>
      <c r="RUP125" s="119"/>
      <c r="RUQ125" s="91"/>
      <c r="RUR125" s="119"/>
      <c r="RUS125" s="91"/>
      <c r="RUT125" s="119"/>
      <c r="RUU125" s="91"/>
      <c r="RUV125" s="119"/>
      <c r="RUW125" s="91"/>
      <c r="RUX125" s="119"/>
      <c r="RUY125" s="91"/>
      <c r="RUZ125" s="119"/>
      <c r="RVA125" s="91"/>
      <c r="RVB125" s="119"/>
      <c r="RVC125" s="91"/>
      <c r="RVD125" s="119"/>
      <c r="RVE125" s="91"/>
      <c r="RVF125" s="119"/>
      <c r="RVG125" s="91"/>
      <c r="RVH125" s="119"/>
      <c r="RVI125" s="91"/>
      <c r="RVJ125" s="119"/>
      <c r="RVK125" s="91"/>
      <c r="RVL125" s="119"/>
      <c r="RVM125" s="91"/>
      <c r="RVN125" s="119"/>
      <c r="RVO125" s="91"/>
      <c r="RVP125" s="119"/>
      <c r="RVQ125" s="91"/>
      <c r="RVR125" s="119"/>
      <c r="RVS125" s="91"/>
      <c r="RVT125" s="119"/>
      <c r="RVU125" s="91"/>
      <c r="RVV125" s="119"/>
      <c r="RVW125" s="91"/>
      <c r="RVX125" s="119"/>
      <c r="RVY125" s="91"/>
      <c r="RVZ125" s="119"/>
      <c r="RWA125" s="91"/>
      <c r="RWB125" s="119"/>
      <c r="RWC125" s="91"/>
      <c r="RWD125" s="119"/>
      <c r="RWE125" s="91"/>
      <c r="RWF125" s="119"/>
      <c r="RWG125" s="91"/>
      <c r="RWH125" s="119"/>
      <c r="RWI125" s="91"/>
      <c r="RWJ125" s="119"/>
      <c r="RWK125" s="91"/>
      <c r="RWL125" s="119"/>
      <c r="RWM125" s="91"/>
      <c r="RWN125" s="119"/>
      <c r="RWO125" s="91"/>
      <c r="RWP125" s="119"/>
      <c r="RWQ125" s="91"/>
      <c r="RWR125" s="119"/>
      <c r="RWS125" s="91"/>
      <c r="RWT125" s="119"/>
      <c r="RWU125" s="91"/>
      <c r="RWV125" s="119"/>
      <c r="RWW125" s="91"/>
      <c r="RWX125" s="119"/>
      <c r="RWY125" s="91"/>
      <c r="RWZ125" s="119"/>
      <c r="RXA125" s="91"/>
      <c r="RXB125" s="119"/>
      <c r="RXC125" s="91"/>
      <c r="RXD125" s="119"/>
      <c r="RXE125" s="91"/>
      <c r="RXF125" s="119"/>
      <c r="RXG125" s="91"/>
      <c r="RXH125" s="119"/>
      <c r="RXI125" s="91"/>
      <c r="RXJ125" s="119"/>
      <c r="RXK125" s="91"/>
      <c r="RXL125" s="119"/>
      <c r="RXM125" s="91"/>
      <c r="RXN125" s="119"/>
      <c r="RXO125" s="91"/>
      <c r="RXP125" s="119"/>
      <c r="RXQ125" s="91"/>
      <c r="RXR125" s="119"/>
      <c r="RXS125" s="91"/>
      <c r="RXT125" s="119"/>
      <c r="RXU125" s="91"/>
      <c r="RXV125" s="119"/>
      <c r="RXW125" s="91"/>
      <c r="RXX125" s="119"/>
      <c r="RXY125" s="91"/>
      <c r="RXZ125" s="119"/>
      <c r="RYA125" s="91"/>
      <c r="RYB125" s="119"/>
      <c r="RYC125" s="91"/>
      <c r="RYD125" s="119"/>
      <c r="RYE125" s="91"/>
      <c r="RYF125" s="119"/>
      <c r="RYG125" s="91"/>
      <c r="RYH125" s="119"/>
      <c r="RYI125" s="91"/>
      <c r="RYJ125" s="119"/>
      <c r="RYK125" s="91"/>
      <c r="RYL125" s="119"/>
      <c r="RYM125" s="91"/>
      <c r="RYN125" s="119"/>
      <c r="RYO125" s="91"/>
      <c r="RYP125" s="119"/>
      <c r="RYQ125" s="91"/>
      <c r="RYR125" s="119"/>
      <c r="RYS125" s="91"/>
      <c r="RYT125" s="119"/>
      <c r="RYU125" s="91"/>
      <c r="RYV125" s="119"/>
      <c r="RYW125" s="91"/>
      <c r="RYX125" s="119"/>
      <c r="RYY125" s="91"/>
      <c r="RYZ125" s="119"/>
      <c r="RZA125" s="91"/>
      <c r="RZB125" s="119"/>
      <c r="RZC125" s="91"/>
      <c r="RZD125" s="119"/>
      <c r="RZE125" s="91"/>
      <c r="RZF125" s="119"/>
      <c r="RZG125" s="91"/>
      <c r="RZH125" s="119"/>
      <c r="RZI125" s="91"/>
      <c r="RZJ125" s="119"/>
      <c r="RZK125" s="91"/>
      <c r="RZL125" s="119"/>
      <c r="RZM125" s="91"/>
      <c r="RZN125" s="119"/>
      <c r="RZO125" s="91"/>
      <c r="RZP125" s="119"/>
      <c r="RZQ125" s="91"/>
      <c r="RZR125" s="119"/>
      <c r="RZS125" s="91"/>
      <c r="RZT125" s="119"/>
      <c r="RZU125" s="91"/>
      <c r="RZV125" s="119"/>
      <c r="RZW125" s="91"/>
      <c r="RZX125" s="119"/>
      <c r="RZY125" s="91"/>
      <c r="RZZ125" s="119"/>
      <c r="SAA125" s="91"/>
      <c r="SAB125" s="119"/>
      <c r="SAC125" s="91"/>
      <c r="SAD125" s="119"/>
      <c r="SAE125" s="91"/>
      <c r="SAF125" s="119"/>
      <c r="SAG125" s="91"/>
      <c r="SAH125" s="119"/>
      <c r="SAI125" s="91"/>
      <c r="SAJ125" s="119"/>
      <c r="SAK125" s="91"/>
      <c r="SAL125" s="119"/>
      <c r="SAM125" s="91"/>
      <c r="SAN125" s="119"/>
      <c r="SAO125" s="91"/>
      <c r="SAP125" s="119"/>
      <c r="SAQ125" s="91"/>
      <c r="SAR125" s="119"/>
      <c r="SAS125" s="91"/>
      <c r="SAT125" s="119"/>
      <c r="SAU125" s="91"/>
      <c r="SAV125" s="119"/>
      <c r="SAW125" s="91"/>
      <c r="SAX125" s="119"/>
      <c r="SAY125" s="91"/>
      <c r="SAZ125" s="119"/>
      <c r="SBA125" s="91"/>
      <c r="SBB125" s="119"/>
      <c r="SBC125" s="91"/>
      <c r="SBD125" s="119"/>
      <c r="SBE125" s="91"/>
      <c r="SBF125" s="119"/>
      <c r="SBG125" s="91"/>
      <c r="SBH125" s="119"/>
      <c r="SBI125" s="91"/>
      <c r="SBJ125" s="119"/>
      <c r="SBK125" s="91"/>
      <c r="SBL125" s="119"/>
      <c r="SBM125" s="91"/>
      <c r="SBN125" s="119"/>
      <c r="SBO125" s="91"/>
      <c r="SBP125" s="119"/>
      <c r="SBQ125" s="91"/>
      <c r="SBR125" s="119"/>
      <c r="SBS125" s="91"/>
      <c r="SBT125" s="119"/>
      <c r="SBU125" s="91"/>
      <c r="SBV125" s="119"/>
      <c r="SBW125" s="91"/>
      <c r="SBX125" s="119"/>
      <c r="SBY125" s="91"/>
      <c r="SBZ125" s="119"/>
      <c r="SCA125" s="91"/>
      <c r="SCB125" s="119"/>
      <c r="SCC125" s="91"/>
      <c r="SCD125" s="119"/>
      <c r="SCE125" s="91"/>
      <c r="SCF125" s="119"/>
      <c r="SCG125" s="91"/>
      <c r="SCH125" s="119"/>
      <c r="SCI125" s="91"/>
      <c r="SCJ125" s="119"/>
      <c r="SCK125" s="91"/>
      <c r="SCL125" s="119"/>
      <c r="SCM125" s="91"/>
      <c r="SCN125" s="119"/>
      <c r="SCO125" s="91"/>
      <c r="SCP125" s="119"/>
      <c r="SCQ125" s="91"/>
      <c r="SCR125" s="119"/>
      <c r="SCS125" s="91"/>
      <c r="SCT125" s="119"/>
      <c r="SCU125" s="91"/>
      <c r="SCV125" s="119"/>
      <c r="SCW125" s="91"/>
      <c r="SCX125" s="119"/>
      <c r="SCY125" s="91"/>
      <c r="SCZ125" s="119"/>
      <c r="SDA125" s="91"/>
      <c r="SDB125" s="119"/>
      <c r="SDC125" s="91"/>
      <c r="SDD125" s="119"/>
      <c r="SDE125" s="91"/>
      <c r="SDF125" s="119"/>
      <c r="SDG125" s="91"/>
      <c r="SDH125" s="119"/>
      <c r="SDI125" s="91"/>
      <c r="SDJ125" s="119"/>
      <c r="SDK125" s="91"/>
      <c r="SDL125" s="119"/>
      <c r="SDM125" s="91"/>
      <c r="SDN125" s="119"/>
      <c r="SDO125" s="91"/>
      <c r="SDP125" s="119"/>
      <c r="SDQ125" s="91"/>
      <c r="SDR125" s="119"/>
      <c r="SDS125" s="91"/>
      <c r="SDT125" s="119"/>
      <c r="SDU125" s="91"/>
      <c r="SDV125" s="119"/>
      <c r="SDW125" s="91"/>
      <c r="SDX125" s="119"/>
      <c r="SDY125" s="91"/>
      <c r="SDZ125" s="119"/>
      <c r="SEA125" s="91"/>
      <c r="SEB125" s="119"/>
      <c r="SEC125" s="91"/>
      <c r="SED125" s="119"/>
      <c r="SEE125" s="91"/>
      <c r="SEF125" s="119"/>
      <c r="SEG125" s="91"/>
      <c r="SEH125" s="119"/>
      <c r="SEI125" s="91"/>
      <c r="SEJ125" s="119"/>
      <c r="SEK125" s="91"/>
      <c r="SEL125" s="119"/>
      <c r="SEM125" s="91"/>
      <c r="SEN125" s="119"/>
      <c r="SEO125" s="91"/>
      <c r="SEP125" s="119"/>
      <c r="SEQ125" s="91"/>
      <c r="SER125" s="119"/>
      <c r="SES125" s="91"/>
      <c r="SET125" s="119"/>
      <c r="SEU125" s="91"/>
      <c r="SEV125" s="119"/>
      <c r="SEW125" s="91"/>
      <c r="SEX125" s="119"/>
      <c r="SEY125" s="91"/>
      <c r="SEZ125" s="119"/>
      <c r="SFA125" s="91"/>
      <c r="SFB125" s="119"/>
      <c r="SFC125" s="91"/>
      <c r="SFD125" s="119"/>
      <c r="SFE125" s="91"/>
      <c r="SFF125" s="119"/>
      <c r="SFG125" s="91"/>
      <c r="SFH125" s="119"/>
      <c r="SFI125" s="91"/>
      <c r="SFJ125" s="119"/>
      <c r="SFK125" s="91"/>
      <c r="SFL125" s="119"/>
      <c r="SFM125" s="91"/>
      <c r="SFN125" s="119"/>
      <c r="SFO125" s="91"/>
      <c r="SFP125" s="119"/>
      <c r="SFQ125" s="91"/>
      <c r="SFR125" s="119"/>
      <c r="SFS125" s="91"/>
      <c r="SFT125" s="119"/>
      <c r="SFU125" s="91"/>
      <c r="SFV125" s="119"/>
      <c r="SFW125" s="91"/>
      <c r="SFX125" s="119"/>
      <c r="SFY125" s="91"/>
      <c r="SFZ125" s="119"/>
      <c r="SGA125" s="91"/>
      <c r="SGB125" s="119"/>
      <c r="SGC125" s="91"/>
      <c r="SGD125" s="119"/>
      <c r="SGE125" s="91"/>
      <c r="SGF125" s="119"/>
      <c r="SGG125" s="91"/>
      <c r="SGH125" s="119"/>
      <c r="SGI125" s="91"/>
      <c r="SGJ125" s="119"/>
      <c r="SGK125" s="91"/>
      <c r="SGL125" s="119"/>
      <c r="SGM125" s="91"/>
      <c r="SGN125" s="119"/>
      <c r="SGO125" s="91"/>
      <c r="SGP125" s="119"/>
      <c r="SGQ125" s="91"/>
      <c r="SGR125" s="119"/>
      <c r="SGS125" s="91"/>
      <c r="SGT125" s="119"/>
      <c r="SGU125" s="91"/>
      <c r="SGV125" s="119"/>
      <c r="SGW125" s="91"/>
      <c r="SGX125" s="119"/>
      <c r="SGY125" s="91"/>
      <c r="SGZ125" s="119"/>
      <c r="SHA125" s="91"/>
      <c r="SHB125" s="119"/>
      <c r="SHC125" s="91"/>
      <c r="SHD125" s="119"/>
      <c r="SHE125" s="91"/>
      <c r="SHF125" s="119"/>
      <c r="SHG125" s="91"/>
      <c r="SHH125" s="119"/>
      <c r="SHI125" s="91"/>
      <c r="SHJ125" s="119"/>
      <c r="SHK125" s="91"/>
      <c r="SHL125" s="119"/>
      <c r="SHM125" s="91"/>
      <c r="SHN125" s="119"/>
      <c r="SHO125" s="91"/>
      <c r="SHP125" s="119"/>
      <c r="SHQ125" s="91"/>
      <c r="SHR125" s="119"/>
      <c r="SHS125" s="91"/>
      <c r="SHT125" s="119"/>
      <c r="SHU125" s="91"/>
      <c r="SHV125" s="119"/>
      <c r="SHW125" s="91"/>
      <c r="SHX125" s="119"/>
      <c r="SHY125" s="91"/>
      <c r="SHZ125" s="119"/>
      <c r="SIA125" s="91"/>
      <c r="SIB125" s="119"/>
      <c r="SIC125" s="91"/>
      <c r="SID125" s="119"/>
      <c r="SIE125" s="91"/>
      <c r="SIF125" s="119"/>
      <c r="SIG125" s="91"/>
      <c r="SIH125" s="119"/>
      <c r="SII125" s="91"/>
      <c r="SIJ125" s="119"/>
      <c r="SIK125" s="91"/>
      <c r="SIL125" s="119"/>
      <c r="SIM125" s="91"/>
      <c r="SIN125" s="119"/>
      <c r="SIO125" s="91"/>
      <c r="SIP125" s="119"/>
      <c r="SIQ125" s="91"/>
      <c r="SIR125" s="119"/>
      <c r="SIS125" s="91"/>
      <c r="SIT125" s="119"/>
      <c r="SIU125" s="91"/>
      <c r="SIV125" s="119"/>
      <c r="SIW125" s="91"/>
      <c r="SIX125" s="119"/>
      <c r="SIY125" s="91"/>
      <c r="SIZ125" s="119"/>
      <c r="SJA125" s="91"/>
      <c r="SJB125" s="119"/>
      <c r="SJC125" s="91"/>
      <c r="SJD125" s="119"/>
      <c r="SJE125" s="91"/>
      <c r="SJF125" s="119"/>
      <c r="SJG125" s="91"/>
      <c r="SJH125" s="119"/>
      <c r="SJI125" s="91"/>
      <c r="SJJ125" s="119"/>
      <c r="SJK125" s="91"/>
      <c r="SJL125" s="119"/>
      <c r="SJM125" s="91"/>
      <c r="SJN125" s="119"/>
      <c r="SJO125" s="91"/>
      <c r="SJP125" s="119"/>
      <c r="SJQ125" s="91"/>
      <c r="SJR125" s="119"/>
      <c r="SJS125" s="91"/>
      <c r="SJT125" s="119"/>
      <c r="SJU125" s="91"/>
      <c r="SJV125" s="119"/>
      <c r="SJW125" s="91"/>
      <c r="SJX125" s="119"/>
      <c r="SJY125" s="91"/>
      <c r="SJZ125" s="119"/>
      <c r="SKA125" s="91"/>
      <c r="SKB125" s="119"/>
      <c r="SKC125" s="91"/>
      <c r="SKD125" s="119"/>
      <c r="SKE125" s="91"/>
      <c r="SKF125" s="119"/>
      <c r="SKG125" s="91"/>
      <c r="SKH125" s="119"/>
      <c r="SKI125" s="91"/>
      <c r="SKJ125" s="119"/>
      <c r="SKK125" s="91"/>
      <c r="SKL125" s="119"/>
      <c r="SKM125" s="91"/>
      <c r="SKN125" s="119"/>
      <c r="SKO125" s="91"/>
      <c r="SKP125" s="119"/>
      <c r="SKQ125" s="91"/>
      <c r="SKR125" s="119"/>
      <c r="SKS125" s="91"/>
      <c r="SKT125" s="119"/>
      <c r="SKU125" s="91"/>
      <c r="SKV125" s="119"/>
      <c r="SKW125" s="91"/>
      <c r="SKX125" s="119"/>
      <c r="SKY125" s="91"/>
      <c r="SKZ125" s="119"/>
      <c r="SLA125" s="91"/>
      <c r="SLB125" s="119"/>
      <c r="SLC125" s="91"/>
      <c r="SLD125" s="119"/>
      <c r="SLE125" s="91"/>
      <c r="SLF125" s="119"/>
      <c r="SLG125" s="91"/>
      <c r="SLH125" s="119"/>
      <c r="SLI125" s="91"/>
      <c r="SLJ125" s="119"/>
      <c r="SLK125" s="91"/>
      <c r="SLL125" s="119"/>
      <c r="SLM125" s="91"/>
      <c r="SLN125" s="119"/>
      <c r="SLO125" s="91"/>
      <c r="SLP125" s="119"/>
      <c r="SLQ125" s="91"/>
      <c r="SLR125" s="119"/>
      <c r="SLS125" s="91"/>
      <c r="SLT125" s="119"/>
      <c r="SLU125" s="91"/>
      <c r="SLV125" s="119"/>
      <c r="SLW125" s="91"/>
      <c r="SLX125" s="119"/>
      <c r="SLY125" s="91"/>
      <c r="SLZ125" s="119"/>
      <c r="SMA125" s="91"/>
      <c r="SMB125" s="119"/>
      <c r="SMC125" s="91"/>
      <c r="SMD125" s="119"/>
      <c r="SME125" s="91"/>
      <c r="SMF125" s="119"/>
      <c r="SMG125" s="91"/>
      <c r="SMH125" s="119"/>
      <c r="SMI125" s="91"/>
      <c r="SMJ125" s="119"/>
      <c r="SMK125" s="91"/>
      <c r="SML125" s="119"/>
      <c r="SMM125" s="91"/>
      <c r="SMN125" s="119"/>
      <c r="SMO125" s="91"/>
      <c r="SMP125" s="119"/>
      <c r="SMQ125" s="91"/>
      <c r="SMR125" s="119"/>
      <c r="SMS125" s="91"/>
      <c r="SMT125" s="119"/>
      <c r="SMU125" s="91"/>
      <c r="SMV125" s="119"/>
      <c r="SMW125" s="91"/>
      <c r="SMX125" s="119"/>
      <c r="SMY125" s="91"/>
      <c r="SMZ125" s="119"/>
      <c r="SNA125" s="91"/>
      <c r="SNB125" s="119"/>
      <c r="SNC125" s="91"/>
      <c r="SND125" s="119"/>
      <c r="SNE125" s="91"/>
      <c r="SNF125" s="119"/>
      <c r="SNG125" s="91"/>
      <c r="SNH125" s="119"/>
      <c r="SNI125" s="91"/>
      <c r="SNJ125" s="119"/>
      <c r="SNK125" s="91"/>
      <c r="SNL125" s="119"/>
      <c r="SNM125" s="91"/>
      <c r="SNN125" s="119"/>
      <c r="SNO125" s="91"/>
      <c r="SNP125" s="119"/>
      <c r="SNQ125" s="91"/>
      <c r="SNR125" s="119"/>
      <c r="SNS125" s="91"/>
      <c r="SNT125" s="119"/>
      <c r="SNU125" s="91"/>
      <c r="SNV125" s="119"/>
      <c r="SNW125" s="91"/>
      <c r="SNX125" s="119"/>
      <c r="SNY125" s="91"/>
      <c r="SNZ125" s="119"/>
      <c r="SOA125" s="91"/>
      <c r="SOB125" s="119"/>
      <c r="SOC125" s="91"/>
      <c r="SOD125" s="119"/>
      <c r="SOE125" s="91"/>
      <c r="SOF125" s="119"/>
      <c r="SOG125" s="91"/>
      <c r="SOH125" s="119"/>
      <c r="SOI125" s="91"/>
      <c r="SOJ125" s="119"/>
      <c r="SOK125" s="91"/>
      <c r="SOL125" s="119"/>
      <c r="SOM125" s="91"/>
      <c r="SON125" s="119"/>
      <c r="SOO125" s="91"/>
      <c r="SOP125" s="119"/>
      <c r="SOQ125" s="91"/>
      <c r="SOR125" s="119"/>
      <c r="SOS125" s="91"/>
      <c r="SOT125" s="119"/>
      <c r="SOU125" s="91"/>
      <c r="SOV125" s="119"/>
      <c r="SOW125" s="91"/>
      <c r="SOX125" s="119"/>
      <c r="SOY125" s="91"/>
      <c r="SOZ125" s="119"/>
      <c r="SPA125" s="91"/>
      <c r="SPB125" s="119"/>
      <c r="SPC125" s="91"/>
      <c r="SPD125" s="119"/>
      <c r="SPE125" s="91"/>
      <c r="SPF125" s="119"/>
      <c r="SPG125" s="91"/>
      <c r="SPH125" s="119"/>
      <c r="SPI125" s="91"/>
      <c r="SPJ125" s="119"/>
      <c r="SPK125" s="91"/>
      <c r="SPL125" s="119"/>
      <c r="SPM125" s="91"/>
      <c r="SPN125" s="119"/>
      <c r="SPO125" s="91"/>
      <c r="SPP125" s="119"/>
      <c r="SPQ125" s="91"/>
      <c r="SPR125" s="119"/>
      <c r="SPS125" s="91"/>
      <c r="SPT125" s="119"/>
      <c r="SPU125" s="91"/>
      <c r="SPV125" s="119"/>
      <c r="SPW125" s="91"/>
      <c r="SPX125" s="119"/>
      <c r="SPY125" s="91"/>
      <c r="SPZ125" s="119"/>
      <c r="SQA125" s="91"/>
      <c r="SQB125" s="119"/>
      <c r="SQC125" s="91"/>
      <c r="SQD125" s="119"/>
      <c r="SQE125" s="91"/>
      <c r="SQF125" s="119"/>
      <c r="SQG125" s="91"/>
      <c r="SQH125" s="119"/>
      <c r="SQI125" s="91"/>
      <c r="SQJ125" s="119"/>
      <c r="SQK125" s="91"/>
      <c r="SQL125" s="119"/>
      <c r="SQM125" s="91"/>
      <c r="SQN125" s="119"/>
      <c r="SQO125" s="91"/>
      <c r="SQP125" s="119"/>
      <c r="SQQ125" s="91"/>
      <c r="SQR125" s="119"/>
      <c r="SQS125" s="91"/>
      <c r="SQT125" s="119"/>
      <c r="SQU125" s="91"/>
      <c r="SQV125" s="119"/>
      <c r="SQW125" s="91"/>
      <c r="SQX125" s="119"/>
      <c r="SQY125" s="91"/>
      <c r="SQZ125" s="119"/>
      <c r="SRA125" s="91"/>
      <c r="SRB125" s="119"/>
      <c r="SRC125" s="91"/>
      <c r="SRD125" s="119"/>
      <c r="SRE125" s="91"/>
      <c r="SRF125" s="119"/>
      <c r="SRG125" s="91"/>
      <c r="SRH125" s="119"/>
      <c r="SRI125" s="91"/>
      <c r="SRJ125" s="119"/>
      <c r="SRK125" s="91"/>
      <c r="SRL125" s="119"/>
      <c r="SRM125" s="91"/>
      <c r="SRN125" s="119"/>
      <c r="SRO125" s="91"/>
      <c r="SRP125" s="119"/>
      <c r="SRQ125" s="91"/>
      <c r="SRR125" s="119"/>
      <c r="SRS125" s="91"/>
      <c r="SRT125" s="119"/>
      <c r="SRU125" s="91"/>
      <c r="SRV125" s="119"/>
      <c r="SRW125" s="91"/>
      <c r="SRX125" s="119"/>
      <c r="SRY125" s="91"/>
      <c r="SRZ125" s="119"/>
      <c r="SSA125" s="91"/>
      <c r="SSB125" s="119"/>
      <c r="SSC125" s="91"/>
      <c r="SSD125" s="119"/>
      <c r="SSE125" s="91"/>
      <c r="SSF125" s="119"/>
      <c r="SSG125" s="91"/>
      <c r="SSH125" s="119"/>
      <c r="SSI125" s="91"/>
      <c r="SSJ125" s="119"/>
      <c r="SSK125" s="91"/>
      <c r="SSL125" s="119"/>
      <c r="SSM125" s="91"/>
      <c r="SSN125" s="119"/>
      <c r="SSO125" s="91"/>
      <c r="SSP125" s="119"/>
      <c r="SSQ125" s="91"/>
      <c r="SSR125" s="119"/>
      <c r="SSS125" s="91"/>
      <c r="SST125" s="119"/>
      <c r="SSU125" s="91"/>
      <c r="SSV125" s="119"/>
      <c r="SSW125" s="91"/>
      <c r="SSX125" s="119"/>
      <c r="SSY125" s="91"/>
      <c r="SSZ125" s="119"/>
      <c r="STA125" s="91"/>
      <c r="STB125" s="119"/>
      <c r="STC125" s="91"/>
      <c r="STD125" s="119"/>
      <c r="STE125" s="91"/>
      <c r="STF125" s="119"/>
      <c r="STG125" s="91"/>
      <c r="STH125" s="119"/>
      <c r="STI125" s="91"/>
      <c r="STJ125" s="119"/>
      <c r="STK125" s="91"/>
      <c r="STL125" s="119"/>
      <c r="STM125" s="91"/>
      <c r="STN125" s="119"/>
      <c r="STO125" s="91"/>
      <c r="STP125" s="119"/>
      <c r="STQ125" s="91"/>
      <c r="STR125" s="119"/>
      <c r="STS125" s="91"/>
      <c r="STT125" s="119"/>
      <c r="STU125" s="91"/>
      <c r="STV125" s="119"/>
      <c r="STW125" s="91"/>
      <c r="STX125" s="119"/>
      <c r="STY125" s="91"/>
      <c r="STZ125" s="119"/>
      <c r="SUA125" s="91"/>
      <c r="SUB125" s="119"/>
      <c r="SUC125" s="91"/>
      <c r="SUD125" s="119"/>
      <c r="SUE125" s="91"/>
      <c r="SUF125" s="119"/>
      <c r="SUG125" s="91"/>
      <c r="SUH125" s="119"/>
      <c r="SUI125" s="91"/>
      <c r="SUJ125" s="119"/>
      <c r="SUK125" s="91"/>
      <c r="SUL125" s="119"/>
      <c r="SUM125" s="91"/>
      <c r="SUN125" s="119"/>
      <c r="SUO125" s="91"/>
      <c r="SUP125" s="119"/>
      <c r="SUQ125" s="91"/>
      <c r="SUR125" s="119"/>
      <c r="SUS125" s="91"/>
      <c r="SUT125" s="119"/>
      <c r="SUU125" s="91"/>
      <c r="SUV125" s="119"/>
      <c r="SUW125" s="91"/>
      <c r="SUX125" s="119"/>
      <c r="SUY125" s="91"/>
      <c r="SUZ125" s="119"/>
      <c r="SVA125" s="91"/>
      <c r="SVB125" s="119"/>
      <c r="SVC125" s="91"/>
      <c r="SVD125" s="119"/>
      <c r="SVE125" s="91"/>
      <c r="SVF125" s="119"/>
      <c r="SVG125" s="91"/>
      <c r="SVH125" s="119"/>
      <c r="SVI125" s="91"/>
      <c r="SVJ125" s="119"/>
      <c r="SVK125" s="91"/>
      <c r="SVL125" s="119"/>
      <c r="SVM125" s="91"/>
      <c r="SVN125" s="119"/>
      <c r="SVO125" s="91"/>
      <c r="SVP125" s="119"/>
      <c r="SVQ125" s="91"/>
      <c r="SVR125" s="119"/>
      <c r="SVS125" s="91"/>
      <c r="SVT125" s="119"/>
      <c r="SVU125" s="91"/>
      <c r="SVV125" s="119"/>
      <c r="SVW125" s="91"/>
      <c r="SVX125" s="119"/>
      <c r="SVY125" s="91"/>
      <c r="SVZ125" s="119"/>
      <c r="SWA125" s="91"/>
      <c r="SWB125" s="119"/>
      <c r="SWC125" s="91"/>
      <c r="SWD125" s="119"/>
      <c r="SWE125" s="91"/>
      <c r="SWF125" s="119"/>
      <c r="SWG125" s="91"/>
      <c r="SWH125" s="119"/>
      <c r="SWI125" s="91"/>
      <c r="SWJ125" s="119"/>
      <c r="SWK125" s="91"/>
      <c r="SWL125" s="119"/>
      <c r="SWM125" s="91"/>
      <c r="SWN125" s="119"/>
      <c r="SWO125" s="91"/>
      <c r="SWP125" s="119"/>
      <c r="SWQ125" s="91"/>
      <c r="SWR125" s="119"/>
      <c r="SWS125" s="91"/>
      <c r="SWT125" s="119"/>
      <c r="SWU125" s="91"/>
      <c r="SWV125" s="119"/>
      <c r="SWW125" s="91"/>
      <c r="SWX125" s="119"/>
      <c r="SWY125" s="91"/>
      <c r="SWZ125" s="119"/>
      <c r="SXA125" s="91"/>
      <c r="SXB125" s="119"/>
      <c r="SXC125" s="91"/>
      <c r="SXD125" s="119"/>
      <c r="SXE125" s="91"/>
      <c r="SXF125" s="119"/>
      <c r="SXG125" s="91"/>
      <c r="SXH125" s="119"/>
      <c r="SXI125" s="91"/>
      <c r="SXJ125" s="119"/>
      <c r="SXK125" s="91"/>
      <c r="SXL125" s="119"/>
      <c r="SXM125" s="91"/>
      <c r="SXN125" s="119"/>
      <c r="SXO125" s="91"/>
      <c r="SXP125" s="119"/>
      <c r="SXQ125" s="91"/>
      <c r="SXR125" s="119"/>
      <c r="SXS125" s="91"/>
      <c r="SXT125" s="119"/>
      <c r="SXU125" s="91"/>
      <c r="SXV125" s="119"/>
      <c r="SXW125" s="91"/>
      <c r="SXX125" s="119"/>
      <c r="SXY125" s="91"/>
      <c r="SXZ125" s="119"/>
      <c r="SYA125" s="91"/>
      <c r="SYB125" s="119"/>
      <c r="SYC125" s="91"/>
      <c r="SYD125" s="119"/>
      <c r="SYE125" s="91"/>
      <c r="SYF125" s="119"/>
      <c r="SYG125" s="91"/>
      <c r="SYH125" s="119"/>
      <c r="SYI125" s="91"/>
      <c r="SYJ125" s="119"/>
      <c r="SYK125" s="91"/>
      <c r="SYL125" s="119"/>
      <c r="SYM125" s="91"/>
      <c r="SYN125" s="119"/>
      <c r="SYO125" s="91"/>
      <c r="SYP125" s="119"/>
      <c r="SYQ125" s="91"/>
      <c r="SYR125" s="119"/>
      <c r="SYS125" s="91"/>
      <c r="SYT125" s="119"/>
      <c r="SYU125" s="91"/>
      <c r="SYV125" s="119"/>
      <c r="SYW125" s="91"/>
      <c r="SYX125" s="119"/>
      <c r="SYY125" s="91"/>
      <c r="SYZ125" s="119"/>
      <c r="SZA125" s="91"/>
      <c r="SZB125" s="119"/>
      <c r="SZC125" s="91"/>
      <c r="SZD125" s="119"/>
      <c r="SZE125" s="91"/>
      <c r="SZF125" s="119"/>
      <c r="SZG125" s="91"/>
      <c r="SZH125" s="119"/>
      <c r="SZI125" s="91"/>
      <c r="SZJ125" s="119"/>
      <c r="SZK125" s="91"/>
      <c r="SZL125" s="119"/>
      <c r="SZM125" s="91"/>
      <c r="SZN125" s="119"/>
      <c r="SZO125" s="91"/>
      <c r="SZP125" s="119"/>
      <c r="SZQ125" s="91"/>
      <c r="SZR125" s="119"/>
      <c r="SZS125" s="91"/>
      <c r="SZT125" s="119"/>
      <c r="SZU125" s="91"/>
      <c r="SZV125" s="119"/>
      <c r="SZW125" s="91"/>
      <c r="SZX125" s="119"/>
      <c r="SZY125" s="91"/>
      <c r="SZZ125" s="119"/>
      <c r="TAA125" s="91"/>
      <c r="TAB125" s="119"/>
      <c r="TAC125" s="91"/>
      <c r="TAD125" s="119"/>
      <c r="TAE125" s="91"/>
      <c r="TAF125" s="119"/>
      <c r="TAG125" s="91"/>
      <c r="TAH125" s="119"/>
      <c r="TAI125" s="91"/>
      <c r="TAJ125" s="119"/>
      <c r="TAK125" s="91"/>
      <c r="TAL125" s="119"/>
      <c r="TAM125" s="91"/>
      <c r="TAN125" s="119"/>
      <c r="TAO125" s="91"/>
      <c r="TAP125" s="119"/>
      <c r="TAQ125" s="91"/>
      <c r="TAR125" s="119"/>
      <c r="TAS125" s="91"/>
      <c r="TAT125" s="119"/>
      <c r="TAU125" s="91"/>
      <c r="TAV125" s="119"/>
      <c r="TAW125" s="91"/>
      <c r="TAX125" s="119"/>
      <c r="TAY125" s="91"/>
      <c r="TAZ125" s="119"/>
      <c r="TBA125" s="91"/>
      <c r="TBB125" s="119"/>
      <c r="TBC125" s="91"/>
      <c r="TBD125" s="119"/>
      <c r="TBE125" s="91"/>
      <c r="TBF125" s="119"/>
      <c r="TBG125" s="91"/>
      <c r="TBH125" s="119"/>
      <c r="TBI125" s="91"/>
      <c r="TBJ125" s="119"/>
      <c r="TBK125" s="91"/>
      <c r="TBL125" s="119"/>
      <c r="TBM125" s="91"/>
      <c r="TBN125" s="119"/>
      <c r="TBO125" s="91"/>
      <c r="TBP125" s="119"/>
      <c r="TBQ125" s="91"/>
      <c r="TBR125" s="119"/>
      <c r="TBS125" s="91"/>
      <c r="TBT125" s="119"/>
      <c r="TBU125" s="91"/>
      <c r="TBV125" s="119"/>
      <c r="TBW125" s="91"/>
      <c r="TBX125" s="119"/>
      <c r="TBY125" s="91"/>
      <c r="TBZ125" s="119"/>
      <c r="TCA125" s="91"/>
      <c r="TCB125" s="119"/>
      <c r="TCC125" s="91"/>
      <c r="TCD125" s="119"/>
      <c r="TCE125" s="91"/>
      <c r="TCF125" s="119"/>
      <c r="TCG125" s="91"/>
      <c r="TCH125" s="119"/>
      <c r="TCI125" s="91"/>
      <c r="TCJ125" s="119"/>
      <c r="TCK125" s="91"/>
      <c r="TCL125" s="119"/>
      <c r="TCM125" s="91"/>
      <c r="TCN125" s="119"/>
      <c r="TCO125" s="91"/>
      <c r="TCP125" s="119"/>
      <c r="TCQ125" s="91"/>
      <c r="TCR125" s="119"/>
      <c r="TCS125" s="91"/>
      <c r="TCT125" s="119"/>
      <c r="TCU125" s="91"/>
      <c r="TCV125" s="119"/>
      <c r="TCW125" s="91"/>
      <c r="TCX125" s="119"/>
      <c r="TCY125" s="91"/>
      <c r="TCZ125" s="119"/>
      <c r="TDA125" s="91"/>
      <c r="TDB125" s="119"/>
      <c r="TDC125" s="91"/>
      <c r="TDD125" s="119"/>
      <c r="TDE125" s="91"/>
      <c r="TDF125" s="119"/>
      <c r="TDG125" s="91"/>
      <c r="TDH125" s="119"/>
      <c r="TDI125" s="91"/>
      <c r="TDJ125" s="119"/>
      <c r="TDK125" s="91"/>
      <c r="TDL125" s="119"/>
      <c r="TDM125" s="91"/>
      <c r="TDN125" s="119"/>
      <c r="TDO125" s="91"/>
      <c r="TDP125" s="119"/>
      <c r="TDQ125" s="91"/>
      <c r="TDR125" s="119"/>
      <c r="TDS125" s="91"/>
      <c r="TDT125" s="119"/>
      <c r="TDU125" s="91"/>
      <c r="TDV125" s="119"/>
      <c r="TDW125" s="91"/>
      <c r="TDX125" s="119"/>
      <c r="TDY125" s="91"/>
      <c r="TDZ125" s="119"/>
      <c r="TEA125" s="91"/>
      <c r="TEB125" s="119"/>
      <c r="TEC125" s="91"/>
      <c r="TED125" s="119"/>
      <c r="TEE125" s="91"/>
      <c r="TEF125" s="119"/>
      <c r="TEG125" s="91"/>
      <c r="TEH125" s="119"/>
      <c r="TEI125" s="91"/>
      <c r="TEJ125" s="119"/>
      <c r="TEK125" s="91"/>
      <c r="TEL125" s="119"/>
      <c r="TEM125" s="91"/>
      <c r="TEN125" s="119"/>
      <c r="TEO125" s="91"/>
      <c r="TEP125" s="119"/>
      <c r="TEQ125" s="91"/>
      <c r="TER125" s="119"/>
      <c r="TES125" s="91"/>
      <c r="TET125" s="119"/>
      <c r="TEU125" s="91"/>
      <c r="TEV125" s="119"/>
      <c r="TEW125" s="91"/>
      <c r="TEX125" s="119"/>
      <c r="TEY125" s="91"/>
      <c r="TEZ125" s="119"/>
      <c r="TFA125" s="91"/>
      <c r="TFB125" s="119"/>
      <c r="TFC125" s="91"/>
      <c r="TFD125" s="119"/>
      <c r="TFE125" s="91"/>
      <c r="TFF125" s="119"/>
      <c r="TFG125" s="91"/>
      <c r="TFH125" s="119"/>
      <c r="TFI125" s="91"/>
      <c r="TFJ125" s="119"/>
      <c r="TFK125" s="91"/>
      <c r="TFL125" s="119"/>
      <c r="TFM125" s="91"/>
      <c r="TFN125" s="119"/>
      <c r="TFO125" s="91"/>
      <c r="TFP125" s="119"/>
      <c r="TFQ125" s="91"/>
      <c r="TFR125" s="119"/>
      <c r="TFS125" s="91"/>
      <c r="TFT125" s="119"/>
      <c r="TFU125" s="91"/>
      <c r="TFV125" s="119"/>
      <c r="TFW125" s="91"/>
      <c r="TFX125" s="119"/>
      <c r="TFY125" s="91"/>
      <c r="TFZ125" s="119"/>
      <c r="TGA125" s="91"/>
      <c r="TGB125" s="119"/>
      <c r="TGC125" s="91"/>
      <c r="TGD125" s="119"/>
      <c r="TGE125" s="91"/>
      <c r="TGF125" s="119"/>
      <c r="TGG125" s="91"/>
      <c r="TGH125" s="119"/>
      <c r="TGI125" s="91"/>
      <c r="TGJ125" s="119"/>
      <c r="TGK125" s="91"/>
      <c r="TGL125" s="119"/>
      <c r="TGM125" s="91"/>
      <c r="TGN125" s="119"/>
      <c r="TGO125" s="91"/>
      <c r="TGP125" s="119"/>
      <c r="TGQ125" s="91"/>
      <c r="TGR125" s="119"/>
      <c r="TGS125" s="91"/>
      <c r="TGT125" s="119"/>
      <c r="TGU125" s="91"/>
      <c r="TGV125" s="119"/>
      <c r="TGW125" s="91"/>
      <c r="TGX125" s="119"/>
      <c r="TGY125" s="91"/>
      <c r="TGZ125" s="119"/>
      <c r="THA125" s="91"/>
      <c r="THB125" s="119"/>
      <c r="THC125" s="91"/>
      <c r="THD125" s="119"/>
      <c r="THE125" s="91"/>
      <c r="THF125" s="119"/>
      <c r="THG125" s="91"/>
      <c r="THH125" s="119"/>
      <c r="THI125" s="91"/>
      <c r="THJ125" s="119"/>
      <c r="THK125" s="91"/>
      <c r="THL125" s="119"/>
      <c r="THM125" s="91"/>
      <c r="THN125" s="119"/>
      <c r="THO125" s="91"/>
      <c r="THP125" s="119"/>
      <c r="THQ125" s="91"/>
      <c r="THR125" s="119"/>
      <c r="THS125" s="91"/>
      <c r="THT125" s="119"/>
      <c r="THU125" s="91"/>
      <c r="THV125" s="119"/>
      <c r="THW125" s="91"/>
      <c r="THX125" s="119"/>
      <c r="THY125" s="91"/>
      <c r="THZ125" s="119"/>
      <c r="TIA125" s="91"/>
      <c r="TIB125" s="119"/>
      <c r="TIC125" s="91"/>
      <c r="TID125" s="119"/>
      <c r="TIE125" s="91"/>
      <c r="TIF125" s="119"/>
      <c r="TIG125" s="91"/>
      <c r="TIH125" s="119"/>
      <c r="TII125" s="91"/>
      <c r="TIJ125" s="119"/>
      <c r="TIK125" s="91"/>
      <c r="TIL125" s="119"/>
      <c r="TIM125" s="91"/>
      <c r="TIN125" s="119"/>
      <c r="TIO125" s="91"/>
      <c r="TIP125" s="119"/>
      <c r="TIQ125" s="91"/>
      <c r="TIR125" s="119"/>
      <c r="TIS125" s="91"/>
      <c r="TIT125" s="119"/>
      <c r="TIU125" s="91"/>
      <c r="TIV125" s="119"/>
      <c r="TIW125" s="91"/>
      <c r="TIX125" s="119"/>
      <c r="TIY125" s="91"/>
      <c r="TIZ125" s="119"/>
      <c r="TJA125" s="91"/>
      <c r="TJB125" s="119"/>
      <c r="TJC125" s="91"/>
      <c r="TJD125" s="119"/>
      <c r="TJE125" s="91"/>
      <c r="TJF125" s="119"/>
      <c r="TJG125" s="91"/>
      <c r="TJH125" s="119"/>
      <c r="TJI125" s="91"/>
      <c r="TJJ125" s="119"/>
      <c r="TJK125" s="91"/>
      <c r="TJL125" s="119"/>
      <c r="TJM125" s="91"/>
      <c r="TJN125" s="119"/>
      <c r="TJO125" s="91"/>
      <c r="TJP125" s="119"/>
      <c r="TJQ125" s="91"/>
      <c r="TJR125" s="119"/>
      <c r="TJS125" s="91"/>
      <c r="TJT125" s="119"/>
      <c r="TJU125" s="91"/>
      <c r="TJV125" s="119"/>
      <c r="TJW125" s="91"/>
      <c r="TJX125" s="119"/>
      <c r="TJY125" s="91"/>
      <c r="TJZ125" s="119"/>
      <c r="TKA125" s="91"/>
      <c r="TKB125" s="119"/>
      <c r="TKC125" s="91"/>
      <c r="TKD125" s="119"/>
      <c r="TKE125" s="91"/>
      <c r="TKF125" s="119"/>
      <c r="TKG125" s="91"/>
      <c r="TKH125" s="119"/>
      <c r="TKI125" s="91"/>
      <c r="TKJ125" s="119"/>
      <c r="TKK125" s="91"/>
      <c r="TKL125" s="119"/>
      <c r="TKM125" s="91"/>
      <c r="TKN125" s="119"/>
      <c r="TKO125" s="91"/>
      <c r="TKP125" s="119"/>
      <c r="TKQ125" s="91"/>
      <c r="TKR125" s="119"/>
      <c r="TKS125" s="91"/>
      <c r="TKT125" s="119"/>
      <c r="TKU125" s="91"/>
      <c r="TKV125" s="119"/>
      <c r="TKW125" s="91"/>
      <c r="TKX125" s="119"/>
      <c r="TKY125" s="91"/>
      <c r="TKZ125" s="119"/>
      <c r="TLA125" s="91"/>
      <c r="TLB125" s="119"/>
      <c r="TLC125" s="91"/>
      <c r="TLD125" s="119"/>
      <c r="TLE125" s="91"/>
      <c r="TLF125" s="119"/>
      <c r="TLG125" s="91"/>
      <c r="TLH125" s="119"/>
      <c r="TLI125" s="91"/>
      <c r="TLJ125" s="119"/>
      <c r="TLK125" s="91"/>
      <c r="TLL125" s="119"/>
      <c r="TLM125" s="91"/>
      <c r="TLN125" s="119"/>
      <c r="TLO125" s="91"/>
      <c r="TLP125" s="119"/>
      <c r="TLQ125" s="91"/>
      <c r="TLR125" s="119"/>
      <c r="TLS125" s="91"/>
      <c r="TLT125" s="119"/>
      <c r="TLU125" s="91"/>
      <c r="TLV125" s="119"/>
      <c r="TLW125" s="91"/>
      <c r="TLX125" s="119"/>
      <c r="TLY125" s="91"/>
      <c r="TLZ125" s="119"/>
      <c r="TMA125" s="91"/>
      <c r="TMB125" s="119"/>
      <c r="TMC125" s="91"/>
      <c r="TMD125" s="119"/>
      <c r="TME125" s="91"/>
      <c r="TMF125" s="119"/>
      <c r="TMG125" s="91"/>
      <c r="TMH125" s="119"/>
      <c r="TMI125" s="91"/>
      <c r="TMJ125" s="119"/>
      <c r="TMK125" s="91"/>
      <c r="TML125" s="119"/>
      <c r="TMM125" s="91"/>
      <c r="TMN125" s="119"/>
      <c r="TMO125" s="91"/>
      <c r="TMP125" s="119"/>
      <c r="TMQ125" s="91"/>
      <c r="TMR125" s="119"/>
      <c r="TMS125" s="91"/>
      <c r="TMT125" s="119"/>
      <c r="TMU125" s="91"/>
      <c r="TMV125" s="119"/>
      <c r="TMW125" s="91"/>
      <c r="TMX125" s="119"/>
      <c r="TMY125" s="91"/>
      <c r="TMZ125" s="119"/>
      <c r="TNA125" s="91"/>
      <c r="TNB125" s="119"/>
      <c r="TNC125" s="91"/>
      <c r="TND125" s="119"/>
      <c r="TNE125" s="91"/>
      <c r="TNF125" s="119"/>
      <c r="TNG125" s="91"/>
      <c r="TNH125" s="119"/>
      <c r="TNI125" s="91"/>
      <c r="TNJ125" s="119"/>
      <c r="TNK125" s="91"/>
      <c r="TNL125" s="119"/>
      <c r="TNM125" s="91"/>
      <c r="TNN125" s="119"/>
      <c r="TNO125" s="91"/>
      <c r="TNP125" s="119"/>
      <c r="TNQ125" s="91"/>
      <c r="TNR125" s="119"/>
      <c r="TNS125" s="91"/>
      <c r="TNT125" s="119"/>
      <c r="TNU125" s="91"/>
      <c r="TNV125" s="119"/>
      <c r="TNW125" s="91"/>
      <c r="TNX125" s="119"/>
      <c r="TNY125" s="91"/>
      <c r="TNZ125" s="119"/>
      <c r="TOA125" s="91"/>
      <c r="TOB125" s="119"/>
      <c r="TOC125" s="91"/>
      <c r="TOD125" s="119"/>
      <c r="TOE125" s="91"/>
      <c r="TOF125" s="119"/>
      <c r="TOG125" s="91"/>
      <c r="TOH125" s="119"/>
      <c r="TOI125" s="91"/>
      <c r="TOJ125" s="119"/>
      <c r="TOK125" s="91"/>
      <c r="TOL125" s="119"/>
      <c r="TOM125" s="91"/>
      <c r="TON125" s="119"/>
      <c r="TOO125" s="91"/>
      <c r="TOP125" s="119"/>
      <c r="TOQ125" s="91"/>
      <c r="TOR125" s="119"/>
      <c r="TOS125" s="91"/>
      <c r="TOT125" s="119"/>
      <c r="TOU125" s="91"/>
      <c r="TOV125" s="119"/>
      <c r="TOW125" s="91"/>
      <c r="TOX125" s="119"/>
      <c r="TOY125" s="91"/>
      <c r="TOZ125" s="119"/>
      <c r="TPA125" s="91"/>
      <c r="TPB125" s="119"/>
      <c r="TPC125" s="91"/>
      <c r="TPD125" s="119"/>
      <c r="TPE125" s="91"/>
      <c r="TPF125" s="119"/>
      <c r="TPG125" s="91"/>
      <c r="TPH125" s="119"/>
      <c r="TPI125" s="91"/>
      <c r="TPJ125" s="119"/>
      <c r="TPK125" s="91"/>
      <c r="TPL125" s="119"/>
      <c r="TPM125" s="91"/>
      <c r="TPN125" s="119"/>
      <c r="TPO125" s="91"/>
      <c r="TPP125" s="119"/>
      <c r="TPQ125" s="91"/>
      <c r="TPR125" s="119"/>
      <c r="TPS125" s="91"/>
      <c r="TPT125" s="119"/>
      <c r="TPU125" s="91"/>
      <c r="TPV125" s="119"/>
      <c r="TPW125" s="91"/>
      <c r="TPX125" s="119"/>
      <c r="TPY125" s="91"/>
      <c r="TPZ125" s="119"/>
      <c r="TQA125" s="91"/>
      <c r="TQB125" s="119"/>
      <c r="TQC125" s="91"/>
      <c r="TQD125" s="119"/>
      <c r="TQE125" s="91"/>
      <c r="TQF125" s="119"/>
      <c r="TQG125" s="91"/>
      <c r="TQH125" s="119"/>
      <c r="TQI125" s="91"/>
      <c r="TQJ125" s="119"/>
      <c r="TQK125" s="91"/>
      <c r="TQL125" s="119"/>
      <c r="TQM125" s="91"/>
      <c r="TQN125" s="119"/>
      <c r="TQO125" s="91"/>
      <c r="TQP125" s="119"/>
      <c r="TQQ125" s="91"/>
      <c r="TQR125" s="119"/>
      <c r="TQS125" s="91"/>
      <c r="TQT125" s="119"/>
      <c r="TQU125" s="91"/>
      <c r="TQV125" s="119"/>
      <c r="TQW125" s="91"/>
      <c r="TQX125" s="119"/>
      <c r="TQY125" s="91"/>
      <c r="TQZ125" s="119"/>
      <c r="TRA125" s="91"/>
      <c r="TRB125" s="119"/>
      <c r="TRC125" s="91"/>
      <c r="TRD125" s="119"/>
      <c r="TRE125" s="91"/>
      <c r="TRF125" s="119"/>
      <c r="TRG125" s="91"/>
      <c r="TRH125" s="119"/>
      <c r="TRI125" s="91"/>
      <c r="TRJ125" s="119"/>
      <c r="TRK125" s="91"/>
      <c r="TRL125" s="119"/>
      <c r="TRM125" s="91"/>
      <c r="TRN125" s="119"/>
      <c r="TRO125" s="91"/>
      <c r="TRP125" s="119"/>
      <c r="TRQ125" s="91"/>
      <c r="TRR125" s="119"/>
      <c r="TRS125" s="91"/>
      <c r="TRT125" s="119"/>
      <c r="TRU125" s="91"/>
      <c r="TRV125" s="119"/>
      <c r="TRW125" s="91"/>
      <c r="TRX125" s="119"/>
      <c r="TRY125" s="91"/>
      <c r="TRZ125" s="119"/>
      <c r="TSA125" s="91"/>
      <c r="TSB125" s="119"/>
      <c r="TSC125" s="91"/>
      <c r="TSD125" s="119"/>
      <c r="TSE125" s="91"/>
      <c r="TSF125" s="119"/>
      <c r="TSG125" s="91"/>
      <c r="TSH125" s="119"/>
      <c r="TSI125" s="91"/>
      <c r="TSJ125" s="119"/>
      <c r="TSK125" s="91"/>
      <c r="TSL125" s="119"/>
      <c r="TSM125" s="91"/>
      <c r="TSN125" s="119"/>
      <c r="TSO125" s="91"/>
      <c r="TSP125" s="119"/>
      <c r="TSQ125" s="91"/>
      <c r="TSR125" s="119"/>
      <c r="TSS125" s="91"/>
      <c r="TST125" s="119"/>
      <c r="TSU125" s="91"/>
      <c r="TSV125" s="119"/>
      <c r="TSW125" s="91"/>
      <c r="TSX125" s="119"/>
      <c r="TSY125" s="91"/>
      <c r="TSZ125" s="119"/>
      <c r="TTA125" s="91"/>
      <c r="TTB125" s="119"/>
      <c r="TTC125" s="91"/>
      <c r="TTD125" s="119"/>
      <c r="TTE125" s="91"/>
      <c r="TTF125" s="119"/>
      <c r="TTG125" s="91"/>
      <c r="TTH125" s="119"/>
      <c r="TTI125" s="91"/>
      <c r="TTJ125" s="119"/>
      <c r="TTK125" s="91"/>
      <c r="TTL125" s="119"/>
      <c r="TTM125" s="91"/>
      <c r="TTN125" s="119"/>
      <c r="TTO125" s="91"/>
      <c r="TTP125" s="119"/>
      <c r="TTQ125" s="91"/>
      <c r="TTR125" s="119"/>
      <c r="TTS125" s="91"/>
      <c r="TTT125" s="119"/>
      <c r="TTU125" s="91"/>
      <c r="TTV125" s="119"/>
      <c r="TTW125" s="91"/>
      <c r="TTX125" s="119"/>
      <c r="TTY125" s="91"/>
      <c r="TTZ125" s="119"/>
      <c r="TUA125" s="91"/>
      <c r="TUB125" s="119"/>
      <c r="TUC125" s="91"/>
      <c r="TUD125" s="119"/>
      <c r="TUE125" s="91"/>
      <c r="TUF125" s="119"/>
      <c r="TUG125" s="91"/>
      <c r="TUH125" s="119"/>
      <c r="TUI125" s="91"/>
      <c r="TUJ125" s="119"/>
      <c r="TUK125" s="91"/>
      <c r="TUL125" s="119"/>
      <c r="TUM125" s="91"/>
      <c r="TUN125" s="119"/>
      <c r="TUO125" s="91"/>
      <c r="TUP125" s="119"/>
      <c r="TUQ125" s="91"/>
      <c r="TUR125" s="119"/>
      <c r="TUS125" s="91"/>
      <c r="TUT125" s="119"/>
      <c r="TUU125" s="91"/>
      <c r="TUV125" s="119"/>
      <c r="TUW125" s="91"/>
      <c r="TUX125" s="119"/>
      <c r="TUY125" s="91"/>
      <c r="TUZ125" s="119"/>
      <c r="TVA125" s="91"/>
      <c r="TVB125" s="119"/>
      <c r="TVC125" s="91"/>
      <c r="TVD125" s="119"/>
      <c r="TVE125" s="91"/>
      <c r="TVF125" s="119"/>
      <c r="TVG125" s="91"/>
      <c r="TVH125" s="119"/>
      <c r="TVI125" s="91"/>
      <c r="TVJ125" s="119"/>
      <c r="TVK125" s="91"/>
      <c r="TVL125" s="119"/>
      <c r="TVM125" s="91"/>
      <c r="TVN125" s="119"/>
      <c r="TVO125" s="91"/>
      <c r="TVP125" s="119"/>
      <c r="TVQ125" s="91"/>
      <c r="TVR125" s="119"/>
      <c r="TVS125" s="91"/>
      <c r="TVT125" s="119"/>
      <c r="TVU125" s="91"/>
      <c r="TVV125" s="119"/>
      <c r="TVW125" s="91"/>
      <c r="TVX125" s="119"/>
      <c r="TVY125" s="91"/>
      <c r="TVZ125" s="119"/>
      <c r="TWA125" s="91"/>
      <c r="TWB125" s="119"/>
      <c r="TWC125" s="91"/>
      <c r="TWD125" s="119"/>
      <c r="TWE125" s="91"/>
      <c r="TWF125" s="119"/>
      <c r="TWG125" s="91"/>
      <c r="TWH125" s="119"/>
      <c r="TWI125" s="91"/>
      <c r="TWJ125" s="119"/>
      <c r="TWK125" s="91"/>
      <c r="TWL125" s="119"/>
      <c r="TWM125" s="91"/>
      <c r="TWN125" s="119"/>
      <c r="TWO125" s="91"/>
      <c r="TWP125" s="119"/>
      <c r="TWQ125" s="91"/>
      <c r="TWR125" s="119"/>
      <c r="TWS125" s="91"/>
      <c r="TWT125" s="119"/>
      <c r="TWU125" s="91"/>
      <c r="TWV125" s="119"/>
      <c r="TWW125" s="91"/>
      <c r="TWX125" s="119"/>
      <c r="TWY125" s="91"/>
      <c r="TWZ125" s="119"/>
      <c r="TXA125" s="91"/>
      <c r="TXB125" s="119"/>
      <c r="TXC125" s="91"/>
      <c r="TXD125" s="119"/>
      <c r="TXE125" s="91"/>
      <c r="TXF125" s="119"/>
      <c r="TXG125" s="91"/>
      <c r="TXH125" s="119"/>
      <c r="TXI125" s="91"/>
      <c r="TXJ125" s="119"/>
      <c r="TXK125" s="91"/>
      <c r="TXL125" s="119"/>
      <c r="TXM125" s="91"/>
      <c r="TXN125" s="119"/>
      <c r="TXO125" s="91"/>
      <c r="TXP125" s="119"/>
      <c r="TXQ125" s="91"/>
      <c r="TXR125" s="119"/>
      <c r="TXS125" s="91"/>
      <c r="TXT125" s="119"/>
      <c r="TXU125" s="91"/>
      <c r="TXV125" s="119"/>
      <c r="TXW125" s="91"/>
      <c r="TXX125" s="119"/>
      <c r="TXY125" s="91"/>
      <c r="TXZ125" s="119"/>
      <c r="TYA125" s="91"/>
      <c r="TYB125" s="119"/>
      <c r="TYC125" s="91"/>
      <c r="TYD125" s="119"/>
      <c r="TYE125" s="91"/>
      <c r="TYF125" s="119"/>
      <c r="TYG125" s="91"/>
      <c r="TYH125" s="119"/>
      <c r="TYI125" s="91"/>
      <c r="TYJ125" s="119"/>
      <c r="TYK125" s="91"/>
      <c r="TYL125" s="119"/>
      <c r="TYM125" s="91"/>
      <c r="TYN125" s="119"/>
      <c r="TYO125" s="91"/>
      <c r="TYP125" s="119"/>
      <c r="TYQ125" s="91"/>
      <c r="TYR125" s="119"/>
      <c r="TYS125" s="91"/>
      <c r="TYT125" s="119"/>
      <c r="TYU125" s="91"/>
      <c r="TYV125" s="119"/>
      <c r="TYW125" s="91"/>
      <c r="TYX125" s="119"/>
      <c r="TYY125" s="91"/>
      <c r="TYZ125" s="119"/>
      <c r="TZA125" s="91"/>
      <c r="TZB125" s="119"/>
      <c r="TZC125" s="91"/>
      <c r="TZD125" s="119"/>
      <c r="TZE125" s="91"/>
      <c r="TZF125" s="119"/>
      <c r="TZG125" s="91"/>
      <c r="TZH125" s="119"/>
      <c r="TZI125" s="91"/>
      <c r="TZJ125" s="119"/>
      <c r="TZK125" s="91"/>
      <c r="TZL125" s="119"/>
      <c r="TZM125" s="91"/>
      <c r="TZN125" s="119"/>
      <c r="TZO125" s="91"/>
      <c r="TZP125" s="119"/>
      <c r="TZQ125" s="91"/>
      <c r="TZR125" s="119"/>
      <c r="TZS125" s="91"/>
      <c r="TZT125" s="119"/>
      <c r="TZU125" s="91"/>
      <c r="TZV125" s="119"/>
      <c r="TZW125" s="91"/>
      <c r="TZX125" s="119"/>
      <c r="TZY125" s="91"/>
      <c r="TZZ125" s="119"/>
      <c r="UAA125" s="91"/>
      <c r="UAB125" s="119"/>
      <c r="UAC125" s="91"/>
      <c r="UAD125" s="119"/>
      <c r="UAE125" s="91"/>
      <c r="UAF125" s="119"/>
      <c r="UAG125" s="91"/>
      <c r="UAH125" s="119"/>
      <c r="UAI125" s="91"/>
      <c r="UAJ125" s="119"/>
      <c r="UAK125" s="91"/>
      <c r="UAL125" s="119"/>
      <c r="UAM125" s="91"/>
      <c r="UAN125" s="119"/>
      <c r="UAO125" s="91"/>
      <c r="UAP125" s="119"/>
      <c r="UAQ125" s="91"/>
      <c r="UAR125" s="119"/>
      <c r="UAS125" s="91"/>
      <c r="UAT125" s="119"/>
      <c r="UAU125" s="91"/>
      <c r="UAV125" s="119"/>
      <c r="UAW125" s="91"/>
      <c r="UAX125" s="119"/>
      <c r="UAY125" s="91"/>
      <c r="UAZ125" s="119"/>
      <c r="UBA125" s="91"/>
      <c r="UBB125" s="119"/>
      <c r="UBC125" s="91"/>
      <c r="UBD125" s="119"/>
      <c r="UBE125" s="91"/>
      <c r="UBF125" s="119"/>
      <c r="UBG125" s="91"/>
      <c r="UBH125" s="119"/>
      <c r="UBI125" s="91"/>
      <c r="UBJ125" s="119"/>
      <c r="UBK125" s="91"/>
      <c r="UBL125" s="119"/>
      <c r="UBM125" s="91"/>
      <c r="UBN125" s="119"/>
      <c r="UBO125" s="91"/>
      <c r="UBP125" s="119"/>
      <c r="UBQ125" s="91"/>
      <c r="UBR125" s="119"/>
      <c r="UBS125" s="91"/>
      <c r="UBT125" s="119"/>
      <c r="UBU125" s="91"/>
      <c r="UBV125" s="119"/>
      <c r="UBW125" s="91"/>
      <c r="UBX125" s="119"/>
      <c r="UBY125" s="91"/>
      <c r="UBZ125" s="119"/>
      <c r="UCA125" s="91"/>
      <c r="UCB125" s="119"/>
      <c r="UCC125" s="91"/>
      <c r="UCD125" s="119"/>
      <c r="UCE125" s="91"/>
      <c r="UCF125" s="119"/>
      <c r="UCG125" s="91"/>
      <c r="UCH125" s="119"/>
      <c r="UCI125" s="91"/>
      <c r="UCJ125" s="119"/>
      <c r="UCK125" s="91"/>
      <c r="UCL125" s="119"/>
      <c r="UCM125" s="91"/>
      <c r="UCN125" s="119"/>
      <c r="UCO125" s="91"/>
      <c r="UCP125" s="119"/>
      <c r="UCQ125" s="91"/>
      <c r="UCR125" s="119"/>
      <c r="UCS125" s="91"/>
      <c r="UCT125" s="119"/>
      <c r="UCU125" s="91"/>
      <c r="UCV125" s="119"/>
      <c r="UCW125" s="91"/>
      <c r="UCX125" s="119"/>
      <c r="UCY125" s="91"/>
      <c r="UCZ125" s="119"/>
      <c r="UDA125" s="91"/>
      <c r="UDB125" s="119"/>
      <c r="UDC125" s="91"/>
      <c r="UDD125" s="119"/>
      <c r="UDE125" s="91"/>
      <c r="UDF125" s="119"/>
      <c r="UDG125" s="91"/>
      <c r="UDH125" s="119"/>
      <c r="UDI125" s="91"/>
      <c r="UDJ125" s="119"/>
      <c r="UDK125" s="91"/>
      <c r="UDL125" s="119"/>
      <c r="UDM125" s="91"/>
      <c r="UDN125" s="119"/>
      <c r="UDO125" s="91"/>
      <c r="UDP125" s="119"/>
      <c r="UDQ125" s="91"/>
      <c r="UDR125" s="119"/>
      <c r="UDS125" s="91"/>
      <c r="UDT125" s="119"/>
      <c r="UDU125" s="91"/>
      <c r="UDV125" s="119"/>
      <c r="UDW125" s="91"/>
      <c r="UDX125" s="119"/>
      <c r="UDY125" s="91"/>
      <c r="UDZ125" s="119"/>
      <c r="UEA125" s="91"/>
      <c r="UEB125" s="119"/>
      <c r="UEC125" s="91"/>
      <c r="UED125" s="119"/>
      <c r="UEE125" s="91"/>
      <c r="UEF125" s="119"/>
      <c r="UEG125" s="91"/>
      <c r="UEH125" s="119"/>
      <c r="UEI125" s="91"/>
      <c r="UEJ125" s="119"/>
      <c r="UEK125" s="91"/>
      <c r="UEL125" s="119"/>
      <c r="UEM125" s="91"/>
      <c r="UEN125" s="119"/>
      <c r="UEO125" s="91"/>
      <c r="UEP125" s="119"/>
      <c r="UEQ125" s="91"/>
      <c r="UER125" s="119"/>
      <c r="UES125" s="91"/>
      <c r="UET125" s="119"/>
      <c r="UEU125" s="91"/>
      <c r="UEV125" s="119"/>
      <c r="UEW125" s="91"/>
      <c r="UEX125" s="119"/>
      <c r="UEY125" s="91"/>
      <c r="UEZ125" s="119"/>
      <c r="UFA125" s="91"/>
      <c r="UFB125" s="119"/>
      <c r="UFC125" s="91"/>
      <c r="UFD125" s="119"/>
      <c r="UFE125" s="91"/>
      <c r="UFF125" s="119"/>
      <c r="UFG125" s="91"/>
      <c r="UFH125" s="119"/>
      <c r="UFI125" s="91"/>
      <c r="UFJ125" s="119"/>
      <c r="UFK125" s="91"/>
      <c r="UFL125" s="119"/>
      <c r="UFM125" s="91"/>
      <c r="UFN125" s="119"/>
      <c r="UFO125" s="91"/>
      <c r="UFP125" s="119"/>
      <c r="UFQ125" s="91"/>
      <c r="UFR125" s="119"/>
      <c r="UFS125" s="91"/>
      <c r="UFT125" s="119"/>
      <c r="UFU125" s="91"/>
      <c r="UFV125" s="119"/>
      <c r="UFW125" s="91"/>
      <c r="UFX125" s="119"/>
      <c r="UFY125" s="91"/>
      <c r="UFZ125" s="119"/>
      <c r="UGA125" s="91"/>
      <c r="UGB125" s="119"/>
      <c r="UGC125" s="91"/>
      <c r="UGD125" s="119"/>
      <c r="UGE125" s="91"/>
      <c r="UGF125" s="119"/>
      <c r="UGG125" s="91"/>
      <c r="UGH125" s="119"/>
      <c r="UGI125" s="91"/>
      <c r="UGJ125" s="119"/>
      <c r="UGK125" s="91"/>
      <c r="UGL125" s="119"/>
      <c r="UGM125" s="91"/>
      <c r="UGN125" s="119"/>
      <c r="UGO125" s="91"/>
      <c r="UGP125" s="119"/>
      <c r="UGQ125" s="91"/>
      <c r="UGR125" s="119"/>
      <c r="UGS125" s="91"/>
      <c r="UGT125" s="119"/>
      <c r="UGU125" s="91"/>
      <c r="UGV125" s="119"/>
      <c r="UGW125" s="91"/>
      <c r="UGX125" s="119"/>
      <c r="UGY125" s="91"/>
      <c r="UGZ125" s="119"/>
      <c r="UHA125" s="91"/>
      <c r="UHB125" s="119"/>
      <c r="UHC125" s="91"/>
      <c r="UHD125" s="119"/>
      <c r="UHE125" s="91"/>
      <c r="UHF125" s="119"/>
      <c r="UHG125" s="91"/>
      <c r="UHH125" s="119"/>
      <c r="UHI125" s="91"/>
      <c r="UHJ125" s="119"/>
      <c r="UHK125" s="91"/>
      <c r="UHL125" s="119"/>
      <c r="UHM125" s="91"/>
      <c r="UHN125" s="119"/>
      <c r="UHO125" s="91"/>
      <c r="UHP125" s="119"/>
      <c r="UHQ125" s="91"/>
      <c r="UHR125" s="119"/>
      <c r="UHS125" s="91"/>
      <c r="UHT125" s="119"/>
      <c r="UHU125" s="91"/>
      <c r="UHV125" s="119"/>
      <c r="UHW125" s="91"/>
      <c r="UHX125" s="119"/>
      <c r="UHY125" s="91"/>
      <c r="UHZ125" s="119"/>
      <c r="UIA125" s="91"/>
      <c r="UIB125" s="119"/>
      <c r="UIC125" s="91"/>
      <c r="UID125" s="119"/>
      <c r="UIE125" s="91"/>
      <c r="UIF125" s="119"/>
      <c r="UIG125" s="91"/>
      <c r="UIH125" s="119"/>
      <c r="UII125" s="91"/>
      <c r="UIJ125" s="119"/>
      <c r="UIK125" s="91"/>
      <c r="UIL125" s="119"/>
      <c r="UIM125" s="91"/>
      <c r="UIN125" s="119"/>
      <c r="UIO125" s="91"/>
      <c r="UIP125" s="119"/>
      <c r="UIQ125" s="91"/>
      <c r="UIR125" s="119"/>
      <c r="UIS125" s="91"/>
      <c r="UIT125" s="119"/>
      <c r="UIU125" s="91"/>
      <c r="UIV125" s="119"/>
      <c r="UIW125" s="91"/>
      <c r="UIX125" s="119"/>
      <c r="UIY125" s="91"/>
      <c r="UIZ125" s="119"/>
      <c r="UJA125" s="91"/>
      <c r="UJB125" s="119"/>
      <c r="UJC125" s="91"/>
      <c r="UJD125" s="119"/>
      <c r="UJE125" s="91"/>
      <c r="UJF125" s="119"/>
      <c r="UJG125" s="91"/>
      <c r="UJH125" s="119"/>
      <c r="UJI125" s="91"/>
      <c r="UJJ125" s="119"/>
      <c r="UJK125" s="91"/>
      <c r="UJL125" s="119"/>
      <c r="UJM125" s="91"/>
      <c r="UJN125" s="119"/>
      <c r="UJO125" s="91"/>
      <c r="UJP125" s="119"/>
      <c r="UJQ125" s="91"/>
      <c r="UJR125" s="119"/>
      <c r="UJS125" s="91"/>
      <c r="UJT125" s="119"/>
      <c r="UJU125" s="91"/>
      <c r="UJV125" s="119"/>
      <c r="UJW125" s="91"/>
      <c r="UJX125" s="119"/>
      <c r="UJY125" s="91"/>
      <c r="UJZ125" s="119"/>
      <c r="UKA125" s="91"/>
      <c r="UKB125" s="119"/>
      <c r="UKC125" s="91"/>
      <c r="UKD125" s="119"/>
      <c r="UKE125" s="91"/>
      <c r="UKF125" s="119"/>
      <c r="UKG125" s="91"/>
      <c r="UKH125" s="119"/>
      <c r="UKI125" s="91"/>
      <c r="UKJ125" s="119"/>
      <c r="UKK125" s="91"/>
      <c r="UKL125" s="119"/>
      <c r="UKM125" s="91"/>
      <c r="UKN125" s="119"/>
      <c r="UKO125" s="91"/>
      <c r="UKP125" s="119"/>
      <c r="UKQ125" s="91"/>
      <c r="UKR125" s="119"/>
      <c r="UKS125" s="91"/>
      <c r="UKT125" s="119"/>
      <c r="UKU125" s="91"/>
      <c r="UKV125" s="119"/>
      <c r="UKW125" s="91"/>
      <c r="UKX125" s="119"/>
      <c r="UKY125" s="91"/>
      <c r="UKZ125" s="119"/>
      <c r="ULA125" s="91"/>
      <c r="ULB125" s="119"/>
      <c r="ULC125" s="91"/>
      <c r="ULD125" s="119"/>
      <c r="ULE125" s="91"/>
      <c r="ULF125" s="119"/>
      <c r="ULG125" s="91"/>
      <c r="ULH125" s="119"/>
      <c r="ULI125" s="91"/>
      <c r="ULJ125" s="119"/>
      <c r="ULK125" s="91"/>
      <c r="ULL125" s="119"/>
      <c r="ULM125" s="91"/>
      <c r="ULN125" s="119"/>
      <c r="ULO125" s="91"/>
      <c r="ULP125" s="119"/>
      <c r="ULQ125" s="91"/>
      <c r="ULR125" s="119"/>
      <c r="ULS125" s="91"/>
      <c r="ULT125" s="119"/>
      <c r="ULU125" s="91"/>
      <c r="ULV125" s="119"/>
      <c r="ULW125" s="91"/>
      <c r="ULX125" s="119"/>
      <c r="ULY125" s="91"/>
      <c r="ULZ125" s="119"/>
      <c r="UMA125" s="91"/>
      <c r="UMB125" s="119"/>
      <c r="UMC125" s="91"/>
      <c r="UMD125" s="119"/>
      <c r="UME125" s="91"/>
      <c r="UMF125" s="119"/>
      <c r="UMG125" s="91"/>
      <c r="UMH125" s="119"/>
      <c r="UMI125" s="91"/>
      <c r="UMJ125" s="119"/>
      <c r="UMK125" s="91"/>
      <c r="UML125" s="119"/>
      <c r="UMM125" s="91"/>
      <c r="UMN125" s="119"/>
      <c r="UMO125" s="91"/>
      <c r="UMP125" s="119"/>
      <c r="UMQ125" s="91"/>
      <c r="UMR125" s="119"/>
      <c r="UMS125" s="91"/>
      <c r="UMT125" s="119"/>
      <c r="UMU125" s="91"/>
      <c r="UMV125" s="119"/>
      <c r="UMW125" s="91"/>
      <c r="UMX125" s="119"/>
      <c r="UMY125" s="91"/>
      <c r="UMZ125" s="119"/>
      <c r="UNA125" s="91"/>
      <c r="UNB125" s="119"/>
      <c r="UNC125" s="91"/>
      <c r="UND125" s="119"/>
      <c r="UNE125" s="91"/>
      <c r="UNF125" s="119"/>
      <c r="UNG125" s="91"/>
      <c r="UNH125" s="119"/>
      <c r="UNI125" s="91"/>
      <c r="UNJ125" s="119"/>
      <c r="UNK125" s="91"/>
      <c r="UNL125" s="119"/>
      <c r="UNM125" s="91"/>
      <c r="UNN125" s="119"/>
      <c r="UNO125" s="91"/>
      <c r="UNP125" s="119"/>
      <c r="UNQ125" s="91"/>
      <c r="UNR125" s="119"/>
      <c r="UNS125" s="91"/>
      <c r="UNT125" s="119"/>
      <c r="UNU125" s="91"/>
      <c r="UNV125" s="119"/>
      <c r="UNW125" s="91"/>
      <c r="UNX125" s="119"/>
      <c r="UNY125" s="91"/>
      <c r="UNZ125" s="119"/>
      <c r="UOA125" s="91"/>
      <c r="UOB125" s="119"/>
      <c r="UOC125" s="91"/>
      <c r="UOD125" s="119"/>
      <c r="UOE125" s="91"/>
      <c r="UOF125" s="119"/>
      <c r="UOG125" s="91"/>
      <c r="UOH125" s="119"/>
      <c r="UOI125" s="91"/>
      <c r="UOJ125" s="119"/>
      <c r="UOK125" s="91"/>
      <c r="UOL125" s="119"/>
      <c r="UOM125" s="91"/>
      <c r="UON125" s="119"/>
      <c r="UOO125" s="91"/>
      <c r="UOP125" s="119"/>
      <c r="UOQ125" s="91"/>
      <c r="UOR125" s="119"/>
      <c r="UOS125" s="91"/>
      <c r="UOT125" s="119"/>
      <c r="UOU125" s="91"/>
      <c r="UOV125" s="119"/>
      <c r="UOW125" s="91"/>
      <c r="UOX125" s="119"/>
      <c r="UOY125" s="91"/>
      <c r="UOZ125" s="119"/>
      <c r="UPA125" s="91"/>
      <c r="UPB125" s="119"/>
      <c r="UPC125" s="91"/>
      <c r="UPD125" s="119"/>
      <c r="UPE125" s="91"/>
      <c r="UPF125" s="119"/>
      <c r="UPG125" s="91"/>
      <c r="UPH125" s="119"/>
      <c r="UPI125" s="91"/>
      <c r="UPJ125" s="119"/>
      <c r="UPK125" s="91"/>
      <c r="UPL125" s="119"/>
      <c r="UPM125" s="91"/>
      <c r="UPN125" s="119"/>
      <c r="UPO125" s="91"/>
      <c r="UPP125" s="119"/>
      <c r="UPQ125" s="91"/>
      <c r="UPR125" s="119"/>
      <c r="UPS125" s="91"/>
      <c r="UPT125" s="119"/>
      <c r="UPU125" s="91"/>
      <c r="UPV125" s="119"/>
      <c r="UPW125" s="91"/>
      <c r="UPX125" s="119"/>
      <c r="UPY125" s="91"/>
      <c r="UPZ125" s="119"/>
      <c r="UQA125" s="91"/>
      <c r="UQB125" s="119"/>
      <c r="UQC125" s="91"/>
      <c r="UQD125" s="119"/>
      <c r="UQE125" s="91"/>
      <c r="UQF125" s="119"/>
      <c r="UQG125" s="91"/>
      <c r="UQH125" s="119"/>
      <c r="UQI125" s="91"/>
      <c r="UQJ125" s="119"/>
      <c r="UQK125" s="91"/>
      <c r="UQL125" s="119"/>
      <c r="UQM125" s="91"/>
      <c r="UQN125" s="119"/>
      <c r="UQO125" s="91"/>
      <c r="UQP125" s="119"/>
      <c r="UQQ125" s="91"/>
      <c r="UQR125" s="119"/>
      <c r="UQS125" s="91"/>
      <c r="UQT125" s="119"/>
      <c r="UQU125" s="91"/>
      <c r="UQV125" s="119"/>
      <c r="UQW125" s="91"/>
      <c r="UQX125" s="119"/>
      <c r="UQY125" s="91"/>
      <c r="UQZ125" s="119"/>
      <c r="URA125" s="91"/>
      <c r="URB125" s="119"/>
      <c r="URC125" s="91"/>
      <c r="URD125" s="119"/>
      <c r="URE125" s="91"/>
      <c r="URF125" s="119"/>
      <c r="URG125" s="91"/>
      <c r="URH125" s="119"/>
      <c r="URI125" s="91"/>
      <c r="URJ125" s="119"/>
      <c r="URK125" s="91"/>
      <c r="URL125" s="119"/>
      <c r="URM125" s="91"/>
      <c r="URN125" s="119"/>
      <c r="URO125" s="91"/>
      <c r="URP125" s="119"/>
      <c r="URQ125" s="91"/>
      <c r="URR125" s="119"/>
      <c r="URS125" s="91"/>
      <c r="URT125" s="119"/>
      <c r="URU125" s="91"/>
      <c r="URV125" s="119"/>
      <c r="URW125" s="91"/>
      <c r="URX125" s="119"/>
      <c r="URY125" s="91"/>
      <c r="URZ125" s="119"/>
      <c r="USA125" s="91"/>
      <c r="USB125" s="119"/>
      <c r="USC125" s="91"/>
      <c r="USD125" s="119"/>
      <c r="USE125" s="91"/>
      <c r="USF125" s="119"/>
      <c r="USG125" s="91"/>
      <c r="USH125" s="119"/>
      <c r="USI125" s="91"/>
      <c r="USJ125" s="119"/>
      <c r="USK125" s="91"/>
      <c r="USL125" s="119"/>
      <c r="USM125" s="91"/>
      <c r="USN125" s="119"/>
      <c r="USO125" s="91"/>
      <c r="USP125" s="119"/>
      <c r="USQ125" s="91"/>
      <c r="USR125" s="119"/>
      <c r="USS125" s="91"/>
      <c r="UST125" s="119"/>
      <c r="USU125" s="91"/>
      <c r="USV125" s="119"/>
      <c r="USW125" s="91"/>
      <c r="USX125" s="119"/>
      <c r="USY125" s="91"/>
      <c r="USZ125" s="119"/>
      <c r="UTA125" s="91"/>
      <c r="UTB125" s="119"/>
      <c r="UTC125" s="91"/>
      <c r="UTD125" s="119"/>
      <c r="UTE125" s="91"/>
      <c r="UTF125" s="119"/>
      <c r="UTG125" s="91"/>
      <c r="UTH125" s="119"/>
      <c r="UTI125" s="91"/>
      <c r="UTJ125" s="119"/>
      <c r="UTK125" s="91"/>
      <c r="UTL125" s="119"/>
      <c r="UTM125" s="91"/>
      <c r="UTN125" s="119"/>
      <c r="UTO125" s="91"/>
      <c r="UTP125" s="119"/>
      <c r="UTQ125" s="91"/>
      <c r="UTR125" s="119"/>
      <c r="UTS125" s="91"/>
      <c r="UTT125" s="119"/>
      <c r="UTU125" s="91"/>
      <c r="UTV125" s="119"/>
      <c r="UTW125" s="91"/>
      <c r="UTX125" s="119"/>
      <c r="UTY125" s="91"/>
      <c r="UTZ125" s="119"/>
      <c r="UUA125" s="91"/>
      <c r="UUB125" s="119"/>
      <c r="UUC125" s="91"/>
      <c r="UUD125" s="119"/>
      <c r="UUE125" s="91"/>
      <c r="UUF125" s="119"/>
      <c r="UUG125" s="91"/>
      <c r="UUH125" s="119"/>
      <c r="UUI125" s="91"/>
      <c r="UUJ125" s="119"/>
      <c r="UUK125" s="91"/>
      <c r="UUL125" s="119"/>
      <c r="UUM125" s="91"/>
      <c r="UUN125" s="119"/>
      <c r="UUO125" s="91"/>
      <c r="UUP125" s="119"/>
      <c r="UUQ125" s="91"/>
      <c r="UUR125" s="119"/>
      <c r="UUS125" s="91"/>
      <c r="UUT125" s="119"/>
      <c r="UUU125" s="91"/>
      <c r="UUV125" s="119"/>
      <c r="UUW125" s="91"/>
      <c r="UUX125" s="119"/>
      <c r="UUY125" s="91"/>
      <c r="UUZ125" s="119"/>
      <c r="UVA125" s="91"/>
      <c r="UVB125" s="119"/>
      <c r="UVC125" s="91"/>
      <c r="UVD125" s="119"/>
      <c r="UVE125" s="91"/>
      <c r="UVF125" s="119"/>
      <c r="UVG125" s="91"/>
      <c r="UVH125" s="119"/>
      <c r="UVI125" s="91"/>
      <c r="UVJ125" s="119"/>
      <c r="UVK125" s="91"/>
      <c r="UVL125" s="119"/>
      <c r="UVM125" s="91"/>
      <c r="UVN125" s="119"/>
      <c r="UVO125" s="91"/>
      <c r="UVP125" s="119"/>
      <c r="UVQ125" s="91"/>
      <c r="UVR125" s="119"/>
      <c r="UVS125" s="91"/>
      <c r="UVT125" s="119"/>
      <c r="UVU125" s="91"/>
      <c r="UVV125" s="119"/>
      <c r="UVW125" s="91"/>
      <c r="UVX125" s="119"/>
      <c r="UVY125" s="91"/>
      <c r="UVZ125" s="119"/>
      <c r="UWA125" s="91"/>
      <c r="UWB125" s="119"/>
      <c r="UWC125" s="91"/>
      <c r="UWD125" s="119"/>
      <c r="UWE125" s="91"/>
      <c r="UWF125" s="119"/>
      <c r="UWG125" s="91"/>
      <c r="UWH125" s="119"/>
      <c r="UWI125" s="91"/>
      <c r="UWJ125" s="119"/>
      <c r="UWK125" s="91"/>
      <c r="UWL125" s="119"/>
      <c r="UWM125" s="91"/>
      <c r="UWN125" s="119"/>
      <c r="UWO125" s="91"/>
      <c r="UWP125" s="119"/>
      <c r="UWQ125" s="91"/>
      <c r="UWR125" s="119"/>
      <c r="UWS125" s="91"/>
      <c r="UWT125" s="119"/>
      <c r="UWU125" s="91"/>
      <c r="UWV125" s="119"/>
      <c r="UWW125" s="91"/>
      <c r="UWX125" s="119"/>
      <c r="UWY125" s="91"/>
      <c r="UWZ125" s="119"/>
      <c r="UXA125" s="91"/>
      <c r="UXB125" s="119"/>
      <c r="UXC125" s="91"/>
      <c r="UXD125" s="119"/>
      <c r="UXE125" s="91"/>
      <c r="UXF125" s="119"/>
      <c r="UXG125" s="91"/>
      <c r="UXH125" s="119"/>
      <c r="UXI125" s="91"/>
      <c r="UXJ125" s="119"/>
      <c r="UXK125" s="91"/>
      <c r="UXL125" s="119"/>
      <c r="UXM125" s="91"/>
      <c r="UXN125" s="119"/>
      <c r="UXO125" s="91"/>
      <c r="UXP125" s="119"/>
      <c r="UXQ125" s="91"/>
      <c r="UXR125" s="119"/>
      <c r="UXS125" s="91"/>
      <c r="UXT125" s="119"/>
      <c r="UXU125" s="91"/>
      <c r="UXV125" s="119"/>
      <c r="UXW125" s="91"/>
      <c r="UXX125" s="119"/>
      <c r="UXY125" s="91"/>
      <c r="UXZ125" s="119"/>
      <c r="UYA125" s="91"/>
      <c r="UYB125" s="119"/>
      <c r="UYC125" s="91"/>
      <c r="UYD125" s="119"/>
      <c r="UYE125" s="91"/>
      <c r="UYF125" s="119"/>
      <c r="UYG125" s="91"/>
      <c r="UYH125" s="119"/>
      <c r="UYI125" s="91"/>
      <c r="UYJ125" s="119"/>
      <c r="UYK125" s="91"/>
      <c r="UYL125" s="119"/>
      <c r="UYM125" s="91"/>
      <c r="UYN125" s="119"/>
      <c r="UYO125" s="91"/>
      <c r="UYP125" s="119"/>
      <c r="UYQ125" s="91"/>
      <c r="UYR125" s="119"/>
      <c r="UYS125" s="91"/>
      <c r="UYT125" s="119"/>
      <c r="UYU125" s="91"/>
      <c r="UYV125" s="119"/>
      <c r="UYW125" s="91"/>
      <c r="UYX125" s="119"/>
      <c r="UYY125" s="91"/>
      <c r="UYZ125" s="119"/>
      <c r="UZA125" s="91"/>
      <c r="UZB125" s="119"/>
      <c r="UZC125" s="91"/>
      <c r="UZD125" s="119"/>
      <c r="UZE125" s="91"/>
      <c r="UZF125" s="119"/>
      <c r="UZG125" s="91"/>
      <c r="UZH125" s="119"/>
      <c r="UZI125" s="91"/>
      <c r="UZJ125" s="119"/>
      <c r="UZK125" s="91"/>
      <c r="UZL125" s="119"/>
      <c r="UZM125" s="91"/>
      <c r="UZN125" s="119"/>
      <c r="UZO125" s="91"/>
      <c r="UZP125" s="119"/>
      <c r="UZQ125" s="91"/>
      <c r="UZR125" s="119"/>
      <c r="UZS125" s="91"/>
      <c r="UZT125" s="119"/>
      <c r="UZU125" s="91"/>
      <c r="UZV125" s="119"/>
      <c r="UZW125" s="91"/>
      <c r="UZX125" s="119"/>
      <c r="UZY125" s="91"/>
      <c r="UZZ125" s="119"/>
      <c r="VAA125" s="91"/>
      <c r="VAB125" s="119"/>
      <c r="VAC125" s="91"/>
      <c r="VAD125" s="119"/>
      <c r="VAE125" s="91"/>
      <c r="VAF125" s="119"/>
      <c r="VAG125" s="91"/>
      <c r="VAH125" s="119"/>
      <c r="VAI125" s="91"/>
      <c r="VAJ125" s="119"/>
      <c r="VAK125" s="91"/>
      <c r="VAL125" s="119"/>
      <c r="VAM125" s="91"/>
      <c r="VAN125" s="119"/>
      <c r="VAO125" s="91"/>
      <c r="VAP125" s="119"/>
      <c r="VAQ125" s="91"/>
      <c r="VAR125" s="119"/>
      <c r="VAS125" s="91"/>
      <c r="VAT125" s="119"/>
      <c r="VAU125" s="91"/>
      <c r="VAV125" s="119"/>
      <c r="VAW125" s="91"/>
      <c r="VAX125" s="119"/>
      <c r="VAY125" s="91"/>
      <c r="VAZ125" s="119"/>
      <c r="VBA125" s="91"/>
      <c r="VBB125" s="119"/>
      <c r="VBC125" s="91"/>
      <c r="VBD125" s="119"/>
      <c r="VBE125" s="91"/>
      <c r="VBF125" s="119"/>
      <c r="VBG125" s="91"/>
      <c r="VBH125" s="119"/>
      <c r="VBI125" s="91"/>
      <c r="VBJ125" s="119"/>
      <c r="VBK125" s="91"/>
      <c r="VBL125" s="119"/>
      <c r="VBM125" s="91"/>
      <c r="VBN125" s="119"/>
      <c r="VBO125" s="91"/>
      <c r="VBP125" s="119"/>
      <c r="VBQ125" s="91"/>
      <c r="VBR125" s="119"/>
      <c r="VBS125" s="91"/>
      <c r="VBT125" s="119"/>
      <c r="VBU125" s="91"/>
      <c r="VBV125" s="119"/>
      <c r="VBW125" s="91"/>
      <c r="VBX125" s="119"/>
      <c r="VBY125" s="91"/>
      <c r="VBZ125" s="119"/>
      <c r="VCA125" s="91"/>
      <c r="VCB125" s="119"/>
      <c r="VCC125" s="91"/>
      <c r="VCD125" s="119"/>
      <c r="VCE125" s="91"/>
      <c r="VCF125" s="119"/>
      <c r="VCG125" s="91"/>
      <c r="VCH125" s="119"/>
      <c r="VCI125" s="91"/>
      <c r="VCJ125" s="119"/>
      <c r="VCK125" s="91"/>
      <c r="VCL125" s="119"/>
      <c r="VCM125" s="91"/>
      <c r="VCN125" s="119"/>
      <c r="VCO125" s="91"/>
      <c r="VCP125" s="119"/>
      <c r="VCQ125" s="91"/>
      <c r="VCR125" s="119"/>
      <c r="VCS125" s="91"/>
      <c r="VCT125" s="119"/>
      <c r="VCU125" s="91"/>
      <c r="VCV125" s="119"/>
      <c r="VCW125" s="91"/>
      <c r="VCX125" s="119"/>
      <c r="VCY125" s="91"/>
      <c r="VCZ125" s="119"/>
      <c r="VDA125" s="91"/>
      <c r="VDB125" s="119"/>
      <c r="VDC125" s="91"/>
      <c r="VDD125" s="119"/>
      <c r="VDE125" s="91"/>
      <c r="VDF125" s="119"/>
      <c r="VDG125" s="91"/>
      <c r="VDH125" s="119"/>
      <c r="VDI125" s="91"/>
      <c r="VDJ125" s="119"/>
      <c r="VDK125" s="91"/>
      <c r="VDL125" s="119"/>
      <c r="VDM125" s="91"/>
      <c r="VDN125" s="119"/>
      <c r="VDO125" s="91"/>
      <c r="VDP125" s="119"/>
      <c r="VDQ125" s="91"/>
      <c r="VDR125" s="119"/>
      <c r="VDS125" s="91"/>
      <c r="VDT125" s="119"/>
      <c r="VDU125" s="91"/>
      <c r="VDV125" s="119"/>
      <c r="VDW125" s="91"/>
      <c r="VDX125" s="119"/>
      <c r="VDY125" s="91"/>
      <c r="VDZ125" s="119"/>
      <c r="VEA125" s="91"/>
      <c r="VEB125" s="119"/>
      <c r="VEC125" s="91"/>
      <c r="VED125" s="119"/>
      <c r="VEE125" s="91"/>
      <c r="VEF125" s="119"/>
      <c r="VEG125" s="91"/>
      <c r="VEH125" s="119"/>
      <c r="VEI125" s="91"/>
      <c r="VEJ125" s="119"/>
      <c r="VEK125" s="91"/>
      <c r="VEL125" s="119"/>
      <c r="VEM125" s="91"/>
      <c r="VEN125" s="119"/>
      <c r="VEO125" s="91"/>
      <c r="VEP125" s="119"/>
      <c r="VEQ125" s="91"/>
      <c r="VER125" s="119"/>
      <c r="VES125" s="91"/>
      <c r="VET125" s="119"/>
      <c r="VEU125" s="91"/>
      <c r="VEV125" s="119"/>
      <c r="VEW125" s="91"/>
      <c r="VEX125" s="119"/>
      <c r="VEY125" s="91"/>
      <c r="VEZ125" s="119"/>
      <c r="VFA125" s="91"/>
      <c r="VFB125" s="119"/>
      <c r="VFC125" s="91"/>
      <c r="VFD125" s="119"/>
      <c r="VFE125" s="91"/>
      <c r="VFF125" s="119"/>
      <c r="VFG125" s="91"/>
      <c r="VFH125" s="119"/>
      <c r="VFI125" s="91"/>
      <c r="VFJ125" s="119"/>
      <c r="VFK125" s="91"/>
      <c r="VFL125" s="119"/>
      <c r="VFM125" s="91"/>
      <c r="VFN125" s="119"/>
      <c r="VFO125" s="91"/>
      <c r="VFP125" s="119"/>
      <c r="VFQ125" s="91"/>
      <c r="VFR125" s="119"/>
      <c r="VFS125" s="91"/>
      <c r="VFT125" s="119"/>
      <c r="VFU125" s="91"/>
      <c r="VFV125" s="119"/>
      <c r="VFW125" s="91"/>
      <c r="VFX125" s="119"/>
      <c r="VFY125" s="91"/>
      <c r="VFZ125" s="119"/>
      <c r="VGA125" s="91"/>
      <c r="VGB125" s="119"/>
      <c r="VGC125" s="91"/>
      <c r="VGD125" s="119"/>
      <c r="VGE125" s="91"/>
      <c r="VGF125" s="119"/>
      <c r="VGG125" s="91"/>
      <c r="VGH125" s="119"/>
      <c r="VGI125" s="91"/>
      <c r="VGJ125" s="119"/>
      <c r="VGK125" s="91"/>
      <c r="VGL125" s="119"/>
      <c r="VGM125" s="91"/>
      <c r="VGN125" s="119"/>
      <c r="VGO125" s="91"/>
      <c r="VGP125" s="119"/>
      <c r="VGQ125" s="91"/>
      <c r="VGR125" s="119"/>
      <c r="VGS125" s="91"/>
      <c r="VGT125" s="119"/>
      <c r="VGU125" s="91"/>
      <c r="VGV125" s="119"/>
      <c r="VGW125" s="91"/>
      <c r="VGX125" s="119"/>
      <c r="VGY125" s="91"/>
      <c r="VGZ125" s="119"/>
      <c r="VHA125" s="91"/>
      <c r="VHB125" s="119"/>
      <c r="VHC125" s="91"/>
      <c r="VHD125" s="119"/>
      <c r="VHE125" s="91"/>
      <c r="VHF125" s="119"/>
      <c r="VHG125" s="91"/>
      <c r="VHH125" s="119"/>
      <c r="VHI125" s="91"/>
      <c r="VHJ125" s="119"/>
      <c r="VHK125" s="91"/>
      <c r="VHL125" s="119"/>
      <c r="VHM125" s="91"/>
      <c r="VHN125" s="119"/>
      <c r="VHO125" s="91"/>
      <c r="VHP125" s="119"/>
      <c r="VHQ125" s="91"/>
      <c r="VHR125" s="119"/>
      <c r="VHS125" s="91"/>
      <c r="VHT125" s="119"/>
      <c r="VHU125" s="91"/>
      <c r="VHV125" s="119"/>
      <c r="VHW125" s="91"/>
      <c r="VHX125" s="119"/>
      <c r="VHY125" s="91"/>
      <c r="VHZ125" s="119"/>
      <c r="VIA125" s="91"/>
      <c r="VIB125" s="119"/>
      <c r="VIC125" s="91"/>
      <c r="VID125" s="119"/>
      <c r="VIE125" s="91"/>
      <c r="VIF125" s="119"/>
      <c r="VIG125" s="91"/>
      <c r="VIH125" s="119"/>
      <c r="VII125" s="91"/>
      <c r="VIJ125" s="119"/>
      <c r="VIK125" s="91"/>
      <c r="VIL125" s="119"/>
      <c r="VIM125" s="91"/>
      <c r="VIN125" s="119"/>
      <c r="VIO125" s="91"/>
      <c r="VIP125" s="119"/>
      <c r="VIQ125" s="91"/>
      <c r="VIR125" s="119"/>
      <c r="VIS125" s="91"/>
      <c r="VIT125" s="119"/>
      <c r="VIU125" s="91"/>
      <c r="VIV125" s="119"/>
      <c r="VIW125" s="91"/>
      <c r="VIX125" s="119"/>
      <c r="VIY125" s="91"/>
      <c r="VIZ125" s="119"/>
      <c r="VJA125" s="91"/>
      <c r="VJB125" s="119"/>
      <c r="VJC125" s="91"/>
      <c r="VJD125" s="119"/>
      <c r="VJE125" s="91"/>
      <c r="VJF125" s="119"/>
      <c r="VJG125" s="91"/>
      <c r="VJH125" s="119"/>
      <c r="VJI125" s="91"/>
      <c r="VJJ125" s="119"/>
      <c r="VJK125" s="91"/>
      <c r="VJL125" s="119"/>
      <c r="VJM125" s="91"/>
      <c r="VJN125" s="119"/>
      <c r="VJO125" s="91"/>
      <c r="VJP125" s="119"/>
      <c r="VJQ125" s="91"/>
      <c r="VJR125" s="119"/>
      <c r="VJS125" s="91"/>
      <c r="VJT125" s="119"/>
      <c r="VJU125" s="91"/>
      <c r="VJV125" s="119"/>
      <c r="VJW125" s="91"/>
      <c r="VJX125" s="119"/>
      <c r="VJY125" s="91"/>
      <c r="VJZ125" s="119"/>
      <c r="VKA125" s="91"/>
      <c r="VKB125" s="119"/>
      <c r="VKC125" s="91"/>
      <c r="VKD125" s="119"/>
      <c r="VKE125" s="91"/>
      <c r="VKF125" s="119"/>
      <c r="VKG125" s="91"/>
      <c r="VKH125" s="119"/>
      <c r="VKI125" s="91"/>
      <c r="VKJ125" s="119"/>
      <c r="VKK125" s="91"/>
      <c r="VKL125" s="119"/>
      <c r="VKM125" s="91"/>
      <c r="VKN125" s="119"/>
      <c r="VKO125" s="91"/>
      <c r="VKP125" s="119"/>
      <c r="VKQ125" s="91"/>
      <c r="VKR125" s="119"/>
      <c r="VKS125" s="91"/>
      <c r="VKT125" s="119"/>
      <c r="VKU125" s="91"/>
      <c r="VKV125" s="119"/>
      <c r="VKW125" s="91"/>
      <c r="VKX125" s="119"/>
      <c r="VKY125" s="91"/>
      <c r="VKZ125" s="119"/>
      <c r="VLA125" s="91"/>
      <c r="VLB125" s="119"/>
      <c r="VLC125" s="91"/>
      <c r="VLD125" s="119"/>
      <c r="VLE125" s="91"/>
      <c r="VLF125" s="119"/>
      <c r="VLG125" s="91"/>
      <c r="VLH125" s="119"/>
      <c r="VLI125" s="91"/>
      <c r="VLJ125" s="119"/>
      <c r="VLK125" s="91"/>
      <c r="VLL125" s="119"/>
      <c r="VLM125" s="91"/>
      <c r="VLN125" s="119"/>
      <c r="VLO125" s="91"/>
      <c r="VLP125" s="119"/>
      <c r="VLQ125" s="91"/>
      <c r="VLR125" s="119"/>
      <c r="VLS125" s="91"/>
      <c r="VLT125" s="119"/>
      <c r="VLU125" s="91"/>
      <c r="VLV125" s="119"/>
      <c r="VLW125" s="91"/>
      <c r="VLX125" s="119"/>
      <c r="VLY125" s="91"/>
      <c r="VLZ125" s="119"/>
      <c r="VMA125" s="91"/>
      <c r="VMB125" s="119"/>
      <c r="VMC125" s="91"/>
      <c r="VMD125" s="119"/>
      <c r="VME125" s="91"/>
      <c r="VMF125" s="119"/>
      <c r="VMG125" s="91"/>
      <c r="VMH125" s="119"/>
      <c r="VMI125" s="91"/>
      <c r="VMJ125" s="119"/>
      <c r="VMK125" s="91"/>
      <c r="VML125" s="119"/>
      <c r="VMM125" s="91"/>
      <c r="VMN125" s="119"/>
      <c r="VMO125" s="91"/>
      <c r="VMP125" s="119"/>
      <c r="VMQ125" s="91"/>
      <c r="VMR125" s="119"/>
      <c r="VMS125" s="91"/>
      <c r="VMT125" s="119"/>
      <c r="VMU125" s="91"/>
      <c r="VMV125" s="119"/>
      <c r="VMW125" s="91"/>
      <c r="VMX125" s="119"/>
      <c r="VMY125" s="91"/>
      <c r="VMZ125" s="119"/>
      <c r="VNA125" s="91"/>
      <c r="VNB125" s="119"/>
      <c r="VNC125" s="91"/>
      <c r="VND125" s="119"/>
      <c r="VNE125" s="91"/>
      <c r="VNF125" s="119"/>
      <c r="VNG125" s="91"/>
      <c r="VNH125" s="119"/>
      <c r="VNI125" s="91"/>
      <c r="VNJ125" s="119"/>
      <c r="VNK125" s="91"/>
      <c r="VNL125" s="119"/>
      <c r="VNM125" s="91"/>
      <c r="VNN125" s="119"/>
      <c r="VNO125" s="91"/>
      <c r="VNP125" s="119"/>
      <c r="VNQ125" s="91"/>
      <c r="VNR125" s="119"/>
      <c r="VNS125" s="91"/>
      <c r="VNT125" s="119"/>
      <c r="VNU125" s="91"/>
      <c r="VNV125" s="119"/>
      <c r="VNW125" s="91"/>
      <c r="VNX125" s="119"/>
      <c r="VNY125" s="91"/>
      <c r="VNZ125" s="119"/>
      <c r="VOA125" s="91"/>
      <c r="VOB125" s="119"/>
      <c r="VOC125" s="91"/>
      <c r="VOD125" s="119"/>
      <c r="VOE125" s="91"/>
      <c r="VOF125" s="119"/>
      <c r="VOG125" s="91"/>
      <c r="VOH125" s="119"/>
      <c r="VOI125" s="91"/>
      <c r="VOJ125" s="119"/>
      <c r="VOK125" s="91"/>
      <c r="VOL125" s="119"/>
      <c r="VOM125" s="91"/>
      <c r="VON125" s="119"/>
      <c r="VOO125" s="91"/>
      <c r="VOP125" s="119"/>
      <c r="VOQ125" s="91"/>
      <c r="VOR125" s="119"/>
      <c r="VOS125" s="91"/>
      <c r="VOT125" s="119"/>
      <c r="VOU125" s="91"/>
      <c r="VOV125" s="119"/>
      <c r="VOW125" s="91"/>
      <c r="VOX125" s="119"/>
      <c r="VOY125" s="91"/>
      <c r="VOZ125" s="119"/>
      <c r="VPA125" s="91"/>
      <c r="VPB125" s="119"/>
      <c r="VPC125" s="91"/>
      <c r="VPD125" s="119"/>
      <c r="VPE125" s="91"/>
      <c r="VPF125" s="119"/>
      <c r="VPG125" s="91"/>
      <c r="VPH125" s="119"/>
      <c r="VPI125" s="91"/>
      <c r="VPJ125" s="119"/>
      <c r="VPK125" s="91"/>
      <c r="VPL125" s="119"/>
      <c r="VPM125" s="91"/>
      <c r="VPN125" s="119"/>
      <c r="VPO125" s="91"/>
      <c r="VPP125" s="119"/>
      <c r="VPQ125" s="91"/>
      <c r="VPR125" s="119"/>
      <c r="VPS125" s="91"/>
      <c r="VPT125" s="119"/>
      <c r="VPU125" s="91"/>
      <c r="VPV125" s="119"/>
      <c r="VPW125" s="91"/>
      <c r="VPX125" s="119"/>
      <c r="VPY125" s="91"/>
      <c r="VPZ125" s="119"/>
      <c r="VQA125" s="91"/>
      <c r="VQB125" s="119"/>
      <c r="VQC125" s="91"/>
      <c r="VQD125" s="119"/>
      <c r="VQE125" s="91"/>
      <c r="VQF125" s="119"/>
      <c r="VQG125" s="91"/>
      <c r="VQH125" s="119"/>
      <c r="VQI125" s="91"/>
      <c r="VQJ125" s="119"/>
      <c r="VQK125" s="91"/>
      <c r="VQL125" s="119"/>
      <c r="VQM125" s="91"/>
      <c r="VQN125" s="119"/>
      <c r="VQO125" s="91"/>
      <c r="VQP125" s="119"/>
      <c r="VQQ125" s="91"/>
      <c r="VQR125" s="119"/>
      <c r="VQS125" s="91"/>
      <c r="VQT125" s="119"/>
      <c r="VQU125" s="91"/>
      <c r="VQV125" s="119"/>
      <c r="VQW125" s="91"/>
      <c r="VQX125" s="119"/>
      <c r="VQY125" s="91"/>
      <c r="VQZ125" s="119"/>
      <c r="VRA125" s="91"/>
      <c r="VRB125" s="119"/>
      <c r="VRC125" s="91"/>
      <c r="VRD125" s="119"/>
      <c r="VRE125" s="91"/>
      <c r="VRF125" s="119"/>
      <c r="VRG125" s="91"/>
      <c r="VRH125" s="119"/>
      <c r="VRI125" s="91"/>
      <c r="VRJ125" s="119"/>
      <c r="VRK125" s="91"/>
      <c r="VRL125" s="119"/>
      <c r="VRM125" s="91"/>
      <c r="VRN125" s="119"/>
      <c r="VRO125" s="91"/>
      <c r="VRP125" s="119"/>
      <c r="VRQ125" s="91"/>
      <c r="VRR125" s="119"/>
      <c r="VRS125" s="91"/>
      <c r="VRT125" s="119"/>
      <c r="VRU125" s="91"/>
      <c r="VRV125" s="119"/>
      <c r="VRW125" s="91"/>
      <c r="VRX125" s="119"/>
      <c r="VRY125" s="91"/>
      <c r="VRZ125" s="119"/>
      <c r="VSA125" s="91"/>
      <c r="VSB125" s="119"/>
      <c r="VSC125" s="91"/>
      <c r="VSD125" s="119"/>
      <c r="VSE125" s="91"/>
      <c r="VSF125" s="119"/>
      <c r="VSG125" s="91"/>
      <c r="VSH125" s="119"/>
      <c r="VSI125" s="91"/>
      <c r="VSJ125" s="119"/>
      <c r="VSK125" s="91"/>
      <c r="VSL125" s="119"/>
      <c r="VSM125" s="91"/>
      <c r="VSN125" s="119"/>
      <c r="VSO125" s="91"/>
      <c r="VSP125" s="119"/>
      <c r="VSQ125" s="91"/>
      <c r="VSR125" s="119"/>
      <c r="VSS125" s="91"/>
      <c r="VST125" s="119"/>
      <c r="VSU125" s="91"/>
      <c r="VSV125" s="119"/>
      <c r="VSW125" s="91"/>
      <c r="VSX125" s="119"/>
      <c r="VSY125" s="91"/>
      <c r="VSZ125" s="119"/>
      <c r="VTA125" s="91"/>
      <c r="VTB125" s="119"/>
      <c r="VTC125" s="91"/>
      <c r="VTD125" s="119"/>
      <c r="VTE125" s="91"/>
      <c r="VTF125" s="119"/>
      <c r="VTG125" s="91"/>
      <c r="VTH125" s="119"/>
      <c r="VTI125" s="91"/>
      <c r="VTJ125" s="119"/>
      <c r="VTK125" s="91"/>
      <c r="VTL125" s="119"/>
      <c r="VTM125" s="91"/>
      <c r="VTN125" s="119"/>
      <c r="VTO125" s="91"/>
      <c r="VTP125" s="119"/>
      <c r="VTQ125" s="91"/>
      <c r="VTR125" s="119"/>
      <c r="VTS125" s="91"/>
      <c r="VTT125" s="119"/>
      <c r="VTU125" s="91"/>
      <c r="VTV125" s="119"/>
      <c r="VTW125" s="91"/>
      <c r="VTX125" s="119"/>
      <c r="VTY125" s="91"/>
      <c r="VTZ125" s="119"/>
      <c r="VUA125" s="91"/>
      <c r="VUB125" s="119"/>
      <c r="VUC125" s="91"/>
      <c r="VUD125" s="119"/>
      <c r="VUE125" s="91"/>
      <c r="VUF125" s="119"/>
      <c r="VUG125" s="91"/>
      <c r="VUH125" s="119"/>
      <c r="VUI125" s="91"/>
      <c r="VUJ125" s="119"/>
      <c r="VUK125" s="91"/>
      <c r="VUL125" s="119"/>
      <c r="VUM125" s="91"/>
      <c r="VUN125" s="119"/>
      <c r="VUO125" s="91"/>
      <c r="VUP125" s="119"/>
      <c r="VUQ125" s="91"/>
      <c r="VUR125" s="119"/>
      <c r="VUS125" s="91"/>
      <c r="VUT125" s="119"/>
      <c r="VUU125" s="91"/>
      <c r="VUV125" s="119"/>
      <c r="VUW125" s="91"/>
      <c r="VUX125" s="119"/>
      <c r="VUY125" s="91"/>
      <c r="VUZ125" s="119"/>
      <c r="VVA125" s="91"/>
      <c r="VVB125" s="119"/>
      <c r="VVC125" s="91"/>
      <c r="VVD125" s="119"/>
      <c r="VVE125" s="91"/>
      <c r="VVF125" s="119"/>
      <c r="VVG125" s="91"/>
      <c r="VVH125" s="119"/>
      <c r="VVI125" s="91"/>
      <c r="VVJ125" s="119"/>
      <c r="VVK125" s="91"/>
      <c r="VVL125" s="119"/>
      <c r="VVM125" s="91"/>
      <c r="VVN125" s="119"/>
      <c r="VVO125" s="91"/>
      <c r="VVP125" s="119"/>
      <c r="VVQ125" s="91"/>
      <c r="VVR125" s="119"/>
      <c r="VVS125" s="91"/>
      <c r="VVT125" s="119"/>
      <c r="VVU125" s="91"/>
      <c r="VVV125" s="119"/>
      <c r="VVW125" s="91"/>
      <c r="VVX125" s="119"/>
      <c r="VVY125" s="91"/>
      <c r="VVZ125" s="119"/>
      <c r="VWA125" s="91"/>
      <c r="VWB125" s="119"/>
      <c r="VWC125" s="91"/>
      <c r="VWD125" s="119"/>
      <c r="VWE125" s="91"/>
      <c r="VWF125" s="119"/>
      <c r="VWG125" s="91"/>
      <c r="VWH125" s="119"/>
      <c r="VWI125" s="91"/>
      <c r="VWJ125" s="119"/>
      <c r="VWK125" s="91"/>
      <c r="VWL125" s="119"/>
      <c r="VWM125" s="91"/>
      <c r="VWN125" s="119"/>
      <c r="VWO125" s="91"/>
      <c r="VWP125" s="119"/>
      <c r="VWQ125" s="91"/>
      <c r="VWR125" s="119"/>
      <c r="VWS125" s="91"/>
      <c r="VWT125" s="119"/>
      <c r="VWU125" s="91"/>
      <c r="VWV125" s="119"/>
      <c r="VWW125" s="91"/>
      <c r="VWX125" s="119"/>
      <c r="VWY125" s="91"/>
      <c r="VWZ125" s="119"/>
      <c r="VXA125" s="91"/>
      <c r="VXB125" s="119"/>
      <c r="VXC125" s="91"/>
      <c r="VXD125" s="119"/>
      <c r="VXE125" s="91"/>
      <c r="VXF125" s="119"/>
      <c r="VXG125" s="91"/>
      <c r="VXH125" s="119"/>
      <c r="VXI125" s="91"/>
      <c r="VXJ125" s="119"/>
      <c r="VXK125" s="91"/>
      <c r="VXL125" s="119"/>
      <c r="VXM125" s="91"/>
      <c r="VXN125" s="119"/>
      <c r="VXO125" s="91"/>
      <c r="VXP125" s="119"/>
      <c r="VXQ125" s="91"/>
      <c r="VXR125" s="119"/>
      <c r="VXS125" s="91"/>
      <c r="VXT125" s="119"/>
      <c r="VXU125" s="91"/>
      <c r="VXV125" s="119"/>
      <c r="VXW125" s="91"/>
      <c r="VXX125" s="119"/>
      <c r="VXY125" s="91"/>
      <c r="VXZ125" s="119"/>
      <c r="VYA125" s="91"/>
      <c r="VYB125" s="119"/>
      <c r="VYC125" s="91"/>
      <c r="VYD125" s="119"/>
      <c r="VYE125" s="91"/>
      <c r="VYF125" s="119"/>
      <c r="VYG125" s="91"/>
      <c r="VYH125" s="119"/>
      <c r="VYI125" s="91"/>
      <c r="VYJ125" s="119"/>
      <c r="VYK125" s="91"/>
      <c r="VYL125" s="119"/>
      <c r="VYM125" s="91"/>
      <c r="VYN125" s="119"/>
      <c r="VYO125" s="91"/>
      <c r="VYP125" s="119"/>
      <c r="VYQ125" s="91"/>
      <c r="VYR125" s="119"/>
      <c r="VYS125" s="91"/>
      <c r="VYT125" s="119"/>
      <c r="VYU125" s="91"/>
      <c r="VYV125" s="119"/>
      <c r="VYW125" s="91"/>
      <c r="VYX125" s="119"/>
      <c r="VYY125" s="91"/>
      <c r="VYZ125" s="119"/>
      <c r="VZA125" s="91"/>
      <c r="VZB125" s="119"/>
      <c r="VZC125" s="91"/>
      <c r="VZD125" s="119"/>
      <c r="VZE125" s="91"/>
      <c r="VZF125" s="119"/>
      <c r="VZG125" s="91"/>
      <c r="VZH125" s="119"/>
      <c r="VZI125" s="91"/>
      <c r="VZJ125" s="119"/>
      <c r="VZK125" s="91"/>
      <c r="VZL125" s="119"/>
      <c r="VZM125" s="91"/>
      <c r="VZN125" s="119"/>
      <c r="VZO125" s="91"/>
      <c r="VZP125" s="119"/>
      <c r="VZQ125" s="91"/>
      <c r="VZR125" s="119"/>
      <c r="VZS125" s="91"/>
      <c r="VZT125" s="119"/>
      <c r="VZU125" s="91"/>
      <c r="VZV125" s="119"/>
      <c r="VZW125" s="91"/>
      <c r="VZX125" s="119"/>
      <c r="VZY125" s="91"/>
      <c r="VZZ125" s="119"/>
      <c r="WAA125" s="91"/>
      <c r="WAB125" s="119"/>
      <c r="WAC125" s="91"/>
      <c r="WAD125" s="119"/>
      <c r="WAE125" s="91"/>
      <c r="WAF125" s="119"/>
      <c r="WAG125" s="91"/>
      <c r="WAH125" s="119"/>
      <c r="WAI125" s="91"/>
      <c r="WAJ125" s="119"/>
      <c r="WAK125" s="91"/>
      <c r="WAL125" s="119"/>
      <c r="WAM125" s="91"/>
      <c r="WAN125" s="119"/>
      <c r="WAO125" s="91"/>
      <c r="WAP125" s="119"/>
      <c r="WAQ125" s="91"/>
      <c r="WAR125" s="119"/>
      <c r="WAS125" s="91"/>
      <c r="WAT125" s="119"/>
      <c r="WAU125" s="91"/>
      <c r="WAV125" s="119"/>
      <c r="WAW125" s="91"/>
      <c r="WAX125" s="119"/>
      <c r="WAY125" s="91"/>
      <c r="WAZ125" s="119"/>
      <c r="WBA125" s="91"/>
      <c r="WBB125" s="119"/>
      <c r="WBC125" s="91"/>
      <c r="WBD125" s="119"/>
      <c r="WBE125" s="91"/>
      <c r="WBF125" s="119"/>
      <c r="WBG125" s="91"/>
      <c r="WBH125" s="119"/>
      <c r="WBI125" s="91"/>
      <c r="WBJ125" s="119"/>
      <c r="WBK125" s="91"/>
      <c r="WBL125" s="119"/>
      <c r="WBM125" s="91"/>
      <c r="WBN125" s="119"/>
      <c r="WBO125" s="91"/>
      <c r="WBP125" s="119"/>
      <c r="WBQ125" s="91"/>
      <c r="WBR125" s="119"/>
      <c r="WBS125" s="91"/>
      <c r="WBT125" s="119"/>
      <c r="WBU125" s="91"/>
      <c r="WBV125" s="119"/>
      <c r="WBW125" s="91"/>
      <c r="WBX125" s="119"/>
      <c r="WBY125" s="91"/>
      <c r="WBZ125" s="119"/>
      <c r="WCA125" s="91"/>
      <c r="WCB125" s="119"/>
      <c r="WCC125" s="91"/>
      <c r="WCD125" s="119"/>
      <c r="WCE125" s="91"/>
      <c r="WCF125" s="119"/>
      <c r="WCG125" s="91"/>
      <c r="WCH125" s="119"/>
      <c r="WCI125" s="91"/>
      <c r="WCJ125" s="119"/>
      <c r="WCK125" s="91"/>
      <c r="WCL125" s="119"/>
      <c r="WCM125" s="91"/>
      <c r="WCN125" s="119"/>
      <c r="WCO125" s="91"/>
      <c r="WCP125" s="119"/>
      <c r="WCQ125" s="91"/>
      <c r="WCR125" s="119"/>
      <c r="WCS125" s="91"/>
      <c r="WCT125" s="119"/>
      <c r="WCU125" s="91"/>
      <c r="WCV125" s="119"/>
      <c r="WCW125" s="91"/>
      <c r="WCX125" s="119"/>
      <c r="WCY125" s="91"/>
      <c r="WCZ125" s="119"/>
      <c r="WDA125" s="91"/>
      <c r="WDB125" s="119"/>
      <c r="WDC125" s="91"/>
      <c r="WDD125" s="119"/>
      <c r="WDE125" s="91"/>
      <c r="WDF125" s="119"/>
      <c r="WDG125" s="91"/>
      <c r="WDH125" s="119"/>
      <c r="WDI125" s="91"/>
      <c r="WDJ125" s="119"/>
      <c r="WDK125" s="91"/>
      <c r="WDL125" s="119"/>
      <c r="WDM125" s="91"/>
      <c r="WDN125" s="119"/>
      <c r="WDO125" s="91"/>
      <c r="WDP125" s="119"/>
      <c r="WDQ125" s="91"/>
      <c r="WDR125" s="119"/>
      <c r="WDS125" s="91"/>
      <c r="WDT125" s="119"/>
      <c r="WDU125" s="91"/>
      <c r="WDV125" s="119"/>
      <c r="WDW125" s="91"/>
      <c r="WDX125" s="119"/>
      <c r="WDY125" s="91"/>
      <c r="WDZ125" s="119"/>
      <c r="WEA125" s="91"/>
      <c r="WEB125" s="119"/>
      <c r="WEC125" s="91"/>
      <c r="WED125" s="119"/>
      <c r="WEE125" s="91"/>
      <c r="WEF125" s="119"/>
      <c r="WEG125" s="91"/>
      <c r="WEH125" s="119"/>
      <c r="WEI125" s="91"/>
      <c r="WEJ125" s="119"/>
      <c r="WEK125" s="91"/>
      <c r="WEL125" s="119"/>
      <c r="WEM125" s="91"/>
      <c r="WEN125" s="119"/>
      <c r="WEO125" s="91"/>
      <c r="WEP125" s="119"/>
      <c r="WEQ125" s="91"/>
      <c r="WER125" s="119"/>
      <c r="WES125" s="91"/>
      <c r="WET125" s="119"/>
      <c r="WEU125" s="91"/>
      <c r="WEV125" s="119"/>
      <c r="WEW125" s="91"/>
      <c r="WEX125" s="119"/>
      <c r="WEY125" s="91"/>
      <c r="WEZ125" s="119"/>
      <c r="WFA125" s="91"/>
      <c r="WFB125" s="119"/>
      <c r="WFC125" s="91"/>
      <c r="WFD125" s="119"/>
      <c r="WFE125" s="91"/>
      <c r="WFF125" s="119"/>
      <c r="WFG125" s="91"/>
      <c r="WFH125" s="119"/>
      <c r="WFI125" s="91"/>
      <c r="WFJ125" s="119"/>
      <c r="WFK125" s="91"/>
      <c r="WFL125" s="119"/>
      <c r="WFM125" s="91"/>
      <c r="WFN125" s="119"/>
      <c r="WFO125" s="91"/>
      <c r="WFP125" s="119"/>
      <c r="WFQ125" s="91"/>
      <c r="WFR125" s="119"/>
      <c r="WFS125" s="91"/>
      <c r="WFT125" s="119"/>
      <c r="WFU125" s="91"/>
      <c r="WFV125" s="119"/>
      <c r="WFW125" s="91"/>
      <c r="WFX125" s="119"/>
      <c r="WFY125" s="91"/>
      <c r="WFZ125" s="119"/>
      <c r="WGA125" s="91"/>
      <c r="WGB125" s="119"/>
      <c r="WGC125" s="91"/>
      <c r="WGD125" s="119"/>
      <c r="WGE125" s="91"/>
      <c r="WGF125" s="119"/>
      <c r="WGG125" s="91"/>
      <c r="WGH125" s="119"/>
      <c r="WGI125" s="91"/>
      <c r="WGJ125" s="119"/>
      <c r="WGK125" s="91"/>
      <c r="WGL125" s="119"/>
      <c r="WGM125" s="91"/>
      <c r="WGN125" s="119"/>
      <c r="WGO125" s="91"/>
      <c r="WGP125" s="119"/>
      <c r="WGQ125" s="91"/>
      <c r="WGR125" s="119"/>
      <c r="WGS125" s="91"/>
      <c r="WGT125" s="119"/>
      <c r="WGU125" s="91"/>
      <c r="WGV125" s="119"/>
      <c r="WGW125" s="91"/>
      <c r="WGX125" s="119"/>
      <c r="WGY125" s="91"/>
      <c r="WGZ125" s="119"/>
      <c r="WHA125" s="91"/>
      <c r="WHB125" s="119"/>
      <c r="WHC125" s="91"/>
      <c r="WHD125" s="119"/>
      <c r="WHE125" s="91"/>
      <c r="WHF125" s="119"/>
      <c r="WHG125" s="91"/>
      <c r="WHH125" s="119"/>
      <c r="WHI125" s="91"/>
      <c r="WHJ125" s="119"/>
      <c r="WHK125" s="91"/>
      <c r="WHL125" s="119"/>
      <c r="WHM125" s="91"/>
      <c r="WHN125" s="119"/>
      <c r="WHO125" s="91"/>
      <c r="WHP125" s="119"/>
      <c r="WHQ125" s="91"/>
      <c r="WHR125" s="119"/>
      <c r="WHS125" s="91"/>
      <c r="WHT125" s="119"/>
      <c r="WHU125" s="91"/>
      <c r="WHV125" s="119"/>
      <c r="WHW125" s="91"/>
      <c r="WHX125" s="119"/>
      <c r="WHY125" s="91"/>
      <c r="WHZ125" s="119"/>
      <c r="WIA125" s="91"/>
      <c r="WIB125" s="119"/>
      <c r="WIC125" s="91"/>
      <c r="WID125" s="119"/>
      <c r="WIE125" s="91"/>
      <c r="WIF125" s="119"/>
      <c r="WIG125" s="91"/>
      <c r="WIH125" s="119"/>
      <c r="WII125" s="91"/>
      <c r="WIJ125" s="119"/>
      <c r="WIK125" s="91"/>
      <c r="WIL125" s="119"/>
      <c r="WIM125" s="91"/>
      <c r="WIN125" s="119"/>
      <c r="WIO125" s="91"/>
      <c r="WIP125" s="119"/>
      <c r="WIQ125" s="91"/>
      <c r="WIR125" s="119"/>
      <c r="WIS125" s="91"/>
      <c r="WIT125" s="119"/>
      <c r="WIU125" s="91"/>
      <c r="WIV125" s="119"/>
      <c r="WIW125" s="91"/>
      <c r="WIX125" s="119"/>
      <c r="WIY125" s="91"/>
      <c r="WIZ125" s="119"/>
      <c r="WJA125" s="91"/>
      <c r="WJB125" s="119"/>
      <c r="WJC125" s="91"/>
      <c r="WJD125" s="119"/>
      <c r="WJE125" s="91"/>
      <c r="WJF125" s="119"/>
      <c r="WJG125" s="91"/>
      <c r="WJH125" s="119"/>
      <c r="WJI125" s="91"/>
      <c r="WJJ125" s="119"/>
      <c r="WJK125" s="91"/>
      <c r="WJL125" s="119"/>
      <c r="WJM125" s="91"/>
      <c r="WJN125" s="119"/>
      <c r="WJO125" s="91"/>
      <c r="WJP125" s="119"/>
      <c r="WJQ125" s="91"/>
      <c r="WJR125" s="119"/>
      <c r="WJS125" s="91"/>
      <c r="WJT125" s="119"/>
      <c r="WJU125" s="91"/>
      <c r="WJV125" s="119"/>
      <c r="WJW125" s="91"/>
      <c r="WJX125" s="119"/>
      <c r="WJY125" s="91"/>
      <c r="WJZ125" s="119"/>
      <c r="WKA125" s="91"/>
      <c r="WKB125" s="119"/>
      <c r="WKC125" s="91"/>
      <c r="WKD125" s="119"/>
      <c r="WKE125" s="91"/>
      <c r="WKF125" s="119"/>
      <c r="WKG125" s="91"/>
      <c r="WKH125" s="119"/>
      <c r="WKI125" s="91"/>
      <c r="WKJ125" s="119"/>
      <c r="WKK125" s="91"/>
      <c r="WKL125" s="119"/>
      <c r="WKM125" s="91"/>
      <c r="WKN125" s="119"/>
      <c r="WKO125" s="91"/>
      <c r="WKP125" s="119"/>
      <c r="WKQ125" s="91"/>
      <c r="WKR125" s="119"/>
      <c r="WKS125" s="91"/>
      <c r="WKT125" s="119"/>
      <c r="WKU125" s="91"/>
      <c r="WKV125" s="119"/>
      <c r="WKW125" s="91"/>
      <c r="WKX125" s="119"/>
      <c r="WKY125" s="91"/>
      <c r="WKZ125" s="119"/>
      <c r="WLA125" s="91"/>
      <c r="WLB125" s="119"/>
      <c r="WLC125" s="91"/>
      <c r="WLD125" s="119"/>
      <c r="WLE125" s="91"/>
      <c r="WLF125" s="119"/>
      <c r="WLG125" s="91"/>
      <c r="WLH125" s="119"/>
      <c r="WLI125" s="91"/>
      <c r="WLJ125" s="119"/>
      <c r="WLK125" s="91"/>
      <c r="WLL125" s="119"/>
      <c r="WLM125" s="91"/>
      <c r="WLN125" s="119"/>
      <c r="WLO125" s="91"/>
      <c r="WLP125" s="119"/>
      <c r="WLQ125" s="91"/>
      <c r="WLR125" s="119"/>
      <c r="WLS125" s="91"/>
      <c r="WLT125" s="119"/>
      <c r="WLU125" s="91"/>
      <c r="WLV125" s="119"/>
      <c r="WLW125" s="91"/>
      <c r="WLX125" s="119"/>
      <c r="WLY125" s="91"/>
      <c r="WLZ125" s="119"/>
      <c r="WMA125" s="91"/>
      <c r="WMB125" s="119"/>
      <c r="WMC125" s="91"/>
      <c r="WMD125" s="119"/>
      <c r="WME125" s="91"/>
      <c r="WMF125" s="119"/>
      <c r="WMG125" s="91"/>
      <c r="WMH125" s="119"/>
      <c r="WMI125" s="91"/>
      <c r="WMJ125" s="119"/>
      <c r="WMK125" s="91"/>
      <c r="WML125" s="119"/>
      <c r="WMM125" s="91"/>
      <c r="WMN125" s="119"/>
      <c r="WMO125" s="91"/>
      <c r="WMP125" s="119"/>
      <c r="WMQ125" s="91"/>
      <c r="WMR125" s="119"/>
      <c r="WMS125" s="91"/>
      <c r="WMT125" s="119"/>
      <c r="WMU125" s="91"/>
      <c r="WMV125" s="119"/>
      <c r="WMW125" s="91"/>
      <c r="WMX125" s="119"/>
      <c r="WMY125" s="91"/>
      <c r="WMZ125" s="119"/>
      <c r="WNA125" s="91"/>
      <c r="WNB125" s="119"/>
      <c r="WNC125" s="91"/>
      <c r="WND125" s="119"/>
      <c r="WNE125" s="91"/>
      <c r="WNF125" s="119"/>
      <c r="WNG125" s="91"/>
      <c r="WNH125" s="119"/>
      <c r="WNI125" s="91"/>
      <c r="WNJ125" s="119"/>
      <c r="WNK125" s="91"/>
      <c r="WNL125" s="119"/>
      <c r="WNM125" s="91"/>
      <c r="WNN125" s="119"/>
      <c r="WNO125" s="91"/>
      <c r="WNP125" s="119"/>
      <c r="WNQ125" s="91"/>
      <c r="WNR125" s="119"/>
      <c r="WNS125" s="91"/>
      <c r="WNT125" s="119"/>
      <c r="WNU125" s="91"/>
      <c r="WNV125" s="119"/>
      <c r="WNW125" s="91"/>
      <c r="WNX125" s="119"/>
      <c r="WNY125" s="91"/>
      <c r="WNZ125" s="119"/>
      <c r="WOA125" s="91"/>
      <c r="WOB125" s="119"/>
      <c r="WOC125" s="91"/>
      <c r="WOD125" s="119"/>
      <c r="WOE125" s="91"/>
      <c r="WOF125" s="119"/>
      <c r="WOG125" s="91"/>
      <c r="WOH125" s="119"/>
      <c r="WOI125" s="91"/>
      <c r="WOJ125" s="119"/>
      <c r="WOK125" s="91"/>
      <c r="WOL125" s="119"/>
      <c r="WOM125" s="91"/>
      <c r="WON125" s="119"/>
      <c r="WOO125" s="91"/>
      <c r="WOP125" s="119"/>
      <c r="WOQ125" s="91"/>
      <c r="WOR125" s="119"/>
      <c r="WOS125" s="91"/>
      <c r="WOT125" s="119"/>
      <c r="WOU125" s="91"/>
      <c r="WOV125" s="119"/>
      <c r="WOW125" s="91"/>
      <c r="WOX125" s="119"/>
      <c r="WOY125" s="91"/>
      <c r="WOZ125" s="119"/>
      <c r="WPA125" s="91"/>
      <c r="WPB125" s="119"/>
      <c r="WPC125" s="91"/>
      <c r="WPD125" s="119"/>
      <c r="WPE125" s="91"/>
      <c r="WPF125" s="119"/>
      <c r="WPG125" s="91"/>
      <c r="WPH125" s="119"/>
      <c r="WPI125" s="91"/>
      <c r="WPJ125" s="119"/>
      <c r="WPK125" s="91"/>
      <c r="WPL125" s="119"/>
      <c r="WPM125" s="91"/>
      <c r="WPN125" s="119"/>
      <c r="WPO125" s="91"/>
      <c r="WPP125" s="119"/>
      <c r="WPQ125" s="91"/>
      <c r="WPR125" s="119"/>
      <c r="WPS125" s="91"/>
      <c r="WPT125" s="119"/>
      <c r="WPU125" s="91"/>
      <c r="WPV125" s="119"/>
      <c r="WPW125" s="91"/>
      <c r="WPX125" s="119"/>
      <c r="WPY125" s="91"/>
      <c r="WPZ125" s="119"/>
      <c r="WQA125" s="91"/>
      <c r="WQB125" s="119"/>
      <c r="WQC125" s="91"/>
      <c r="WQD125" s="119"/>
      <c r="WQE125" s="91"/>
      <c r="WQF125" s="119"/>
      <c r="WQG125" s="91"/>
      <c r="WQH125" s="119"/>
      <c r="WQI125" s="91"/>
      <c r="WQJ125" s="119"/>
      <c r="WQK125" s="91"/>
      <c r="WQL125" s="119"/>
      <c r="WQM125" s="91"/>
      <c r="WQN125" s="119"/>
      <c r="WQO125" s="91"/>
      <c r="WQP125" s="119"/>
      <c r="WQQ125" s="91"/>
      <c r="WQR125" s="119"/>
      <c r="WQS125" s="91"/>
      <c r="WQT125" s="119"/>
      <c r="WQU125" s="91"/>
      <c r="WQV125" s="119"/>
      <c r="WQW125" s="91"/>
      <c r="WQX125" s="119"/>
      <c r="WQY125" s="91"/>
      <c r="WQZ125" s="119"/>
      <c r="WRA125" s="91"/>
      <c r="WRB125" s="119"/>
      <c r="WRC125" s="91"/>
      <c r="WRD125" s="119"/>
      <c r="WRE125" s="91"/>
      <c r="WRF125" s="119"/>
      <c r="WRG125" s="91"/>
      <c r="WRH125" s="119"/>
      <c r="WRI125" s="91"/>
      <c r="WRJ125" s="119"/>
      <c r="WRK125" s="91"/>
      <c r="WRL125" s="119"/>
      <c r="WRM125" s="91"/>
      <c r="WRN125" s="119"/>
      <c r="WRO125" s="91"/>
      <c r="WRP125" s="119"/>
      <c r="WRQ125" s="91"/>
      <c r="WRR125" s="119"/>
      <c r="WRS125" s="91"/>
      <c r="WRT125" s="119"/>
      <c r="WRU125" s="91"/>
      <c r="WRV125" s="119"/>
      <c r="WRW125" s="91"/>
      <c r="WRX125" s="119"/>
      <c r="WRY125" s="91"/>
      <c r="WRZ125" s="119"/>
      <c r="WSA125" s="91"/>
      <c r="WSB125" s="119"/>
      <c r="WSC125" s="91"/>
      <c r="WSD125" s="119"/>
      <c r="WSE125" s="91"/>
      <c r="WSF125" s="119"/>
      <c r="WSG125" s="91"/>
      <c r="WSH125" s="119"/>
      <c r="WSI125" s="91"/>
      <c r="WSJ125" s="119"/>
      <c r="WSK125" s="91"/>
      <c r="WSL125" s="119"/>
      <c r="WSM125" s="91"/>
      <c r="WSN125" s="119"/>
      <c r="WSO125" s="91"/>
      <c r="WSP125" s="119"/>
      <c r="WSQ125" s="91"/>
      <c r="WSR125" s="119"/>
      <c r="WSS125" s="91"/>
      <c r="WST125" s="119"/>
      <c r="WSU125" s="91"/>
      <c r="WSV125" s="119"/>
      <c r="WSW125" s="91"/>
      <c r="WSX125" s="119"/>
      <c r="WSY125" s="91"/>
      <c r="WSZ125" s="119"/>
      <c r="WTA125" s="91"/>
      <c r="WTB125" s="119"/>
      <c r="WTC125" s="91"/>
      <c r="WTD125" s="119"/>
      <c r="WTE125" s="91"/>
      <c r="WTF125" s="119"/>
      <c r="WTG125" s="91"/>
      <c r="WTH125" s="119"/>
      <c r="WTI125" s="91"/>
      <c r="WTJ125" s="119"/>
      <c r="WTK125" s="91"/>
      <c r="WTL125" s="119"/>
      <c r="WTM125" s="91"/>
      <c r="WTN125" s="119"/>
      <c r="WTO125" s="91"/>
      <c r="WTP125" s="119"/>
      <c r="WTQ125" s="91"/>
      <c r="WTR125" s="119"/>
      <c r="WTS125" s="91"/>
      <c r="WTT125" s="119"/>
      <c r="WTU125" s="91"/>
      <c r="WTV125" s="119"/>
      <c r="WTW125" s="91"/>
      <c r="WTX125" s="119"/>
      <c r="WTY125" s="91"/>
      <c r="WTZ125" s="119"/>
      <c r="WUA125" s="91"/>
      <c r="WUB125" s="119"/>
      <c r="WUC125" s="91"/>
      <c r="WUD125" s="119"/>
      <c r="WUE125" s="91"/>
      <c r="WUF125" s="119"/>
      <c r="WUG125" s="91"/>
      <c r="WUH125" s="119"/>
      <c r="WUI125" s="91"/>
      <c r="WUJ125" s="119"/>
      <c r="WUK125" s="91"/>
      <c r="WUL125" s="119"/>
      <c r="WUM125" s="91"/>
      <c r="WUN125" s="119"/>
      <c r="WUO125" s="91"/>
      <c r="WUP125" s="119"/>
      <c r="WUQ125" s="91"/>
      <c r="WUR125" s="119"/>
      <c r="WUS125" s="91"/>
      <c r="WUT125" s="119"/>
      <c r="WUU125" s="91"/>
      <c r="WUV125" s="119"/>
      <c r="WUW125" s="91"/>
      <c r="WUX125" s="119"/>
      <c r="WUY125" s="91"/>
      <c r="WUZ125" s="119"/>
      <c r="WVA125" s="91"/>
      <c r="WVB125" s="119"/>
      <c r="WVC125" s="91"/>
      <c r="WVD125" s="119"/>
      <c r="WVE125" s="91"/>
      <c r="WVF125" s="119"/>
      <c r="WVG125" s="91"/>
      <c r="WVH125" s="119"/>
      <c r="WVI125" s="91"/>
      <c r="WVJ125" s="119"/>
      <c r="WVK125" s="91"/>
      <c r="WVL125" s="119"/>
      <c r="WVM125" s="91"/>
      <c r="WVN125" s="119"/>
      <c r="WVO125" s="91"/>
      <c r="WVP125" s="119"/>
      <c r="WVQ125" s="91"/>
      <c r="WVR125" s="119"/>
      <c r="WVS125" s="91"/>
      <c r="WVT125" s="119"/>
      <c r="WVU125" s="91"/>
      <c r="WVV125" s="119"/>
      <c r="WVW125" s="91"/>
      <c r="WVX125" s="119"/>
      <c r="WVY125" s="91"/>
      <c r="WVZ125" s="119"/>
      <c r="WWA125" s="91"/>
      <c r="WWB125" s="119"/>
      <c r="WWC125" s="91"/>
      <c r="WWD125" s="119"/>
      <c r="WWE125" s="91"/>
      <c r="WWF125" s="119"/>
      <c r="WWG125" s="91"/>
      <c r="WWH125" s="119"/>
      <c r="WWI125" s="91"/>
      <c r="WWJ125" s="119"/>
      <c r="WWK125" s="91"/>
      <c r="WWL125" s="119"/>
      <c r="WWM125" s="91"/>
      <c r="WWN125" s="119"/>
      <c r="WWO125" s="91"/>
      <c r="WWP125" s="119"/>
      <c r="WWQ125" s="91"/>
      <c r="WWR125" s="119"/>
      <c r="WWS125" s="91"/>
      <c r="WWT125" s="119"/>
      <c r="WWU125" s="91"/>
      <c r="WWV125" s="119"/>
      <c r="WWW125" s="91"/>
      <c r="WWX125" s="119"/>
      <c r="WWY125" s="91"/>
      <c r="WWZ125" s="119"/>
      <c r="WXA125" s="91"/>
      <c r="WXB125" s="119"/>
      <c r="WXC125" s="91"/>
      <c r="WXD125" s="119"/>
      <c r="WXE125" s="91"/>
      <c r="WXF125" s="119"/>
      <c r="WXG125" s="91"/>
      <c r="WXH125" s="119"/>
      <c r="WXI125" s="91"/>
      <c r="WXJ125" s="119"/>
      <c r="WXK125" s="91"/>
      <c r="WXL125" s="119"/>
      <c r="WXM125" s="91"/>
      <c r="WXN125" s="119"/>
      <c r="WXO125" s="91"/>
      <c r="WXP125" s="119"/>
      <c r="WXQ125" s="91"/>
      <c r="WXR125" s="119"/>
      <c r="WXS125" s="91"/>
      <c r="WXT125" s="119"/>
      <c r="WXU125" s="91"/>
      <c r="WXV125" s="119"/>
      <c r="WXW125" s="91"/>
      <c r="WXX125" s="119"/>
      <c r="WXY125" s="91"/>
      <c r="WXZ125" s="119"/>
      <c r="WYA125" s="91"/>
      <c r="WYB125" s="119"/>
      <c r="WYC125" s="91"/>
      <c r="WYD125" s="119"/>
      <c r="WYE125" s="91"/>
      <c r="WYF125" s="119"/>
      <c r="WYG125" s="91"/>
      <c r="WYH125" s="119"/>
      <c r="WYI125" s="91"/>
      <c r="WYJ125" s="119"/>
      <c r="WYK125" s="91"/>
      <c r="WYL125" s="119"/>
      <c r="WYM125" s="91"/>
      <c r="WYN125" s="119"/>
      <c r="WYO125" s="91"/>
      <c r="WYP125" s="119"/>
      <c r="WYQ125" s="91"/>
      <c r="WYR125" s="119"/>
      <c r="WYS125" s="91"/>
      <c r="WYT125" s="119"/>
      <c r="WYU125" s="91"/>
      <c r="WYV125" s="119"/>
      <c r="WYW125" s="91"/>
      <c r="WYX125" s="119"/>
      <c r="WYY125" s="91"/>
      <c r="WYZ125" s="119"/>
      <c r="WZA125" s="91"/>
      <c r="WZB125" s="119"/>
      <c r="WZC125" s="91"/>
      <c r="WZD125" s="119"/>
      <c r="WZE125" s="91"/>
      <c r="WZF125" s="119"/>
      <c r="WZG125" s="91"/>
      <c r="WZH125" s="119"/>
      <c r="WZI125" s="91"/>
      <c r="WZJ125" s="119"/>
      <c r="WZK125" s="91"/>
      <c r="WZL125" s="119"/>
      <c r="WZM125" s="91"/>
      <c r="WZN125" s="119"/>
      <c r="WZO125" s="91"/>
      <c r="WZP125" s="119"/>
      <c r="WZQ125" s="91"/>
      <c r="WZR125" s="119"/>
      <c r="WZS125" s="91"/>
      <c r="WZT125" s="119"/>
      <c r="WZU125" s="91"/>
      <c r="WZV125" s="119"/>
      <c r="WZW125" s="91"/>
      <c r="WZX125" s="119"/>
      <c r="WZY125" s="91"/>
      <c r="WZZ125" s="119"/>
      <c r="XAA125" s="91"/>
      <c r="XAB125" s="119"/>
      <c r="XAC125" s="91"/>
      <c r="XAD125" s="119"/>
      <c r="XAE125" s="91"/>
      <c r="XAF125" s="119"/>
      <c r="XAG125" s="91"/>
      <c r="XAH125" s="119"/>
      <c r="XAI125" s="91"/>
      <c r="XAJ125" s="119"/>
      <c r="XAK125" s="91"/>
      <c r="XAL125" s="119"/>
      <c r="XAM125" s="91"/>
      <c r="XAN125" s="119"/>
      <c r="XAO125" s="91"/>
      <c r="XAP125" s="119"/>
      <c r="XAQ125" s="91"/>
      <c r="XAR125" s="119"/>
      <c r="XAS125" s="91"/>
      <c r="XAT125" s="119"/>
      <c r="XAU125" s="91"/>
      <c r="XAV125" s="119"/>
      <c r="XAW125" s="91"/>
      <c r="XAX125" s="119"/>
      <c r="XAY125" s="91"/>
      <c r="XAZ125" s="119"/>
      <c r="XBA125" s="91"/>
      <c r="XBB125" s="119"/>
      <c r="XBC125" s="91"/>
      <c r="XBD125" s="119"/>
      <c r="XBE125" s="91"/>
      <c r="XBF125" s="119"/>
      <c r="XBG125" s="91"/>
      <c r="XBH125" s="119"/>
      <c r="XBI125" s="91"/>
      <c r="XBJ125" s="119"/>
      <c r="XBK125" s="91"/>
      <c r="XBL125" s="119"/>
      <c r="XBM125" s="91"/>
      <c r="XBN125" s="119"/>
      <c r="XBO125" s="91"/>
      <c r="XBP125" s="119"/>
      <c r="XBQ125" s="91"/>
      <c r="XBR125" s="119"/>
      <c r="XBS125" s="91"/>
      <c r="XBT125" s="119"/>
      <c r="XBU125" s="91"/>
      <c r="XBV125" s="119"/>
      <c r="XBW125" s="91"/>
      <c r="XBX125" s="119"/>
      <c r="XBY125" s="91"/>
      <c r="XBZ125" s="119"/>
      <c r="XCA125" s="91"/>
      <c r="XCB125" s="119"/>
      <c r="XCC125" s="91"/>
      <c r="XCD125" s="119"/>
      <c r="XCE125" s="91"/>
      <c r="XCF125" s="119"/>
      <c r="XCG125" s="91"/>
      <c r="XCH125" s="119"/>
      <c r="XCI125" s="91"/>
      <c r="XCJ125" s="119"/>
      <c r="XCK125" s="91"/>
      <c r="XCL125" s="119"/>
      <c r="XCM125" s="91"/>
      <c r="XCN125" s="119"/>
      <c r="XCO125" s="91"/>
      <c r="XCP125" s="119"/>
      <c r="XCQ125" s="91"/>
      <c r="XCR125" s="119"/>
      <c r="XCS125" s="91"/>
      <c r="XCT125" s="119"/>
      <c r="XCU125" s="91"/>
      <c r="XCV125" s="119"/>
      <c r="XCW125" s="91"/>
      <c r="XCX125" s="119"/>
      <c r="XCY125" s="91"/>
      <c r="XCZ125" s="119"/>
      <c r="XDA125" s="91"/>
      <c r="XDB125" s="119"/>
      <c r="XDC125" s="91"/>
      <c r="XDD125" s="119"/>
      <c r="XDE125" s="91"/>
      <c r="XDF125" s="119"/>
      <c r="XDG125" s="91"/>
    </row>
    <row r="126" spans="2:16335" x14ac:dyDescent="0.35">
      <c r="B126">
        <v>106530</v>
      </c>
      <c r="C126" s="91" t="s">
        <v>151</v>
      </c>
      <c r="D126" s="185">
        <v>250</v>
      </c>
      <c r="E126" s="91"/>
      <c r="F126" s="119"/>
      <c r="G126" s="91"/>
      <c r="H126" s="119"/>
      <c r="I126" s="91"/>
      <c r="J126" s="119"/>
      <c r="K126" s="91"/>
      <c r="L126" s="119"/>
      <c r="M126" s="91"/>
      <c r="N126" s="119"/>
      <c r="O126" s="91"/>
      <c r="P126" s="119"/>
      <c r="Q126" s="91"/>
      <c r="R126" s="119"/>
      <c r="S126" s="91"/>
      <c r="T126" s="119"/>
      <c r="U126" s="91"/>
      <c r="V126" s="119"/>
      <c r="W126" s="91"/>
      <c r="X126" s="119"/>
      <c r="Y126" s="91"/>
      <c r="Z126" s="119"/>
      <c r="AA126" s="91"/>
      <c r="AB126" s="119"/>
      <c r="AC126" s="91"/>
      <c r="AD126" s="119"/>
      <c r="AE126" s="91"/>
      <c r="AF126" s="119"/>
      <c r="AG126" s="91"/>
      <c r="AH126" s="119"/>
      <c r="AI126" s="91"/>
      <c r="AJ126" s="119"/>
      <c r="AK126" s="91"/>
      <c r="AL126" s="119"/>
      <c r="AM126" s="91"/>
      <c r="AN126" s="119"/>
      <c r="AO126" s="91"/>
      <c r="AP126" s="119"/>
      <c r="AQ126" s="91"/>
      <c r="AR126" s="119"/>
      <c r="AS126" s="91"/>
      <c r="AT126" s="119"/>
      <c r="AU126" s="91"/>
      <c r="AV126" s="119"/>
      <c r="AW126" s="91"/>
      <c r="AX126" s="119"/>
      <c r="AY126" s="91"/>
      <c r="AZ126" s="119"/>
      <c r="BA126" s="91"/>
      <c r="BB126" s="119"/>
      <c r="BC126" s="91"/>
      <c r="BD126" s="119"/>
      <c r="BE126" s="91"/>
      <c r="BF126" s="119"/>
      <c r="BG126" s="91"/>
      <c r="BH126" s="119"/>
      <c r="BI126" s="91"/>
      <c r="BJ126" s="119"/>
      <c r="BK126" s="91"/>
      <c r="BL126" s="119"/>
      <c r="BM126" s="91"/>
      <c r="BN126" s="119"/>
      <c r="BO126" s="91"/>
      <c r="BP126" s="119"/>
      <c r="BQ126" s="91"/>
      <c r="BR126" s="119"/>
      <c r="BS126" s="91"/>
      <c r="BT126" s="119"/>
      <c r="BU126" s="91"/>
      <c r="BV126" s="119"/>
      <c r="BW126" s="91"/>
      <c r="BX126" s="119"/>
      <c r="BY126" s="91"/>
      <c r="BZ126" s="119"/>
      <c r="CA126" s="91"/>
      <c r="CB126" s="119"/>
      <c r="CC126" s="91"/>
      <c r="CD126" s="119"/>
      <c r="CE126" s="91"/>
      <c r="CF126" s="119"/>
      <c r="CG126" s="91"/>
      <c r="CH126" s="119"/>
      <c r="CI126" s="91"/>
      <c r="CJ126" s="119"/>
      <c r="CK126" s="91"/>
      <c r="CL126" s="119"/>
      <c r="CM126" s="91"/>
      <c r="CN126" s="119"/>
      <c r="CO126" s="91"/>
      <c r="CP126" s="119"/>
      <c r="CQ126" s="91"/>
      <c r="CR126" s="119"/>
      <c r="CS126" s="91"/>
      <c r="CT126" s="119"/>
      <c r="CU126" s="91"/>
      <c r="CV126" s="119"/>
      <c r="CW126" s="91"/>
      <c r="CX126" s="119"/>
      <c r="CY126" s="91"/>
      <c r="CZ126" s="119"/>
      <c r="DA126" s="91"/>
      <c r="DB126" s="119"/>
      <c r="DC126" s="91"/>
      <c r="DD126" s="119"/>
      <c r="DE126" s="91"/>
      <c r="DF126" s="119"/>
      <c r="DG126" s="91"/>
      <c r="DH126" s="119"/>
      <c r="DI126" s="91"/>
      <c r="DJ126" s="119"/>
      <c r="DK126" s="91"/>
      <c r="DL126" s="119"/>
      <c r="DM126" s="91"/>
      <c r="DN126" s="119"/>
      <c r="DO126" s="91"/>
      <c r="DP126" s="119"/>
      <c r="DQ126" s="91"/>
      <c r="DR126" s="119"/>
      <c r="DS126" s="91"/>
      <c r="DT126" s="119"/>
      <c r="DU126" s="91"/>
      <c r="DV126" s="119"/>
      <c r="DW126" s="91"/>
      <c r="DX126" s="119"/>
      <c r="DY126" s="91"/>
      <c r="DZ126" s="119"/>
      <c r="EA126" s="91"/>
      <c r="EB126" s="119"/>
      <c r="EC126" s="91"/>
      <c r="ED126" s="119"/>
      <c r="EE126" s="91"/>
      <c r="EF126" s="119"/>
      <c r="EG126" s="91"/>
      <c r="EH126" s="119"/>
      <c r="EI126" s="91"/>
      <c r="EJ126" s="119"/>
      <c r="EK126" s="91"/>
      <c r="EL126" s="119"/>
      <c r="EM126" s="91"/>
      <c r="EN126" s="119"/>
      <c r="EO126" s="91"/>
      <c r="EP126" s="119"/>
      <c r="EQ126" s="91"/>
      <c r="ER126" s="119"/>
      <c r="ES126" s="91"/>
      <c r="ET126" s="119"/>
      <c r="EU126" s="91"/>
      <c r="EV126" s="119"/>
      <c r="EW126" s="91"/>
      <c r="EX126" s="119"/>
      <c r="EY126" s="91"/>
      <c r="EZ126" s="119"/>
      <c r="FA126" s="91"/>
      <c r="FB126" s="119"/>
      <c r="FC126" s="91"/>
      <c r="FD126" s="119"/>
      <c r="FE126" s="91"/>
      <c r="FF126" s="119"/>
      <c r="FG126" s="91"/>
      <c r="FH126" s="119"/>
      <c r="FI126" s="91"/>
      <c r="FJ126" s="119"/>
      <c r="FK126" s="91"/>
      <c r="FL126" s="119"/>
      <c r="FM126" s="91"/>
      <c r="FN126" s="119"/>
      <c r="FO126" s="91"/>
      <c r="FP126" s="119"/>
      <c r="FQ126" s="91"/>
      <c r="FR126" s="119"/>
      <c r="FS126" s="91"/>
      <c r="FT126" s="119"/>
      <c r="FU126" s="91"/>
      <c r="FV126" s="119"/>
      <c r="FW126" s="91"/>
      <c r="FX126" s="119"/>
      <c r="FY126" s="91"/>
      <c r="FZ126" s="119"/>
      <c r="GA126" s="91"/>
      <c r="GB126" s="119"/>
      <c r="GC126" s="91"/>
      <c r="GD126" s="119"/>
      <c r="GE126" s="91"/>
      <c r="GF126" s="119"/>
      <c r="GG126" s="91"/>
      <c r="GH126" s="119"/>
      <c r="GI126" s="91"/>
      <c r="GJ126" s="119"/>
      <c r="GK126" s="91"/>
      <c r="GL126" s="119"/>
      <c r="GM126" s="91"/>
      <c r="GN126" s="119"/>
      <c r="GO126" s="91"/>
      <c r="GP126" s="119"/>
      <c r="GQ126" s="91"/>
      <c r="GR126" s="119"/>
      <c r="GS126" s="91"/>
      <c r="GT126" s="119"/>
      <c r="GU126" s="91"/>
      <c r="GV126" s="119"/>
      <c r="GW126" s="91"/>
      <c r="GX126" s="119"/>
      <c r="GY126" s="91"/>
      <c r="GZ126" s="119"/>
      <c r="HA126" s="91"/>
      <c r="HB126" s="119"/>
      <c r="HC126" s="91"/>
      <c r="HD126" s="119"/>
      <c r="HE126" s="91"/>
      <c r="HF126" s="119"/>
      <c r="HG126" s="91"/>
      <c r="HH126" s="119"/>
      <c r="HI126" s="91"/>
      <c r="HJ126" s="119"/>
      <c r="HK126" s="91"/>
      <c r="HL126" s="119"/>
      <c r="HM126" s="91"/>
      <c r="HN126" s="119"/>
      <c r="HO126" s="91"/>
      <c r="HP126" s="119"/>
      <c r="HQ126" s="91"/>
      <c r="HR126" s="119"/>
      <c r="HS126" s="91"/>
      <c r="HT126" s="119"/>
      <c r="HU126" s="91"/>
      <c r="HV126" s="119"/>
      <c r="HW126" s="91"/>
      <c r="HX126" s="119"/>
      <c r="HY126" s="91"/>
      <c r="HZ126" s="119"/>
      <c r="IA126" s="91"/>
      <c r="IB126" s="119"/>
      <c r="IC126" s="91"/>
      <c r="ID126" s="119"/>
      <c r="IE126" s="91"/>
      <c r="IF126" s="119"/>
      <c r="IG126" s="91"/>
      <c r="IH126" s="119"/>
      <c r="II126" s="91"/>
      <c r="IJ126" s="119"/>
      <c r="IK126" s="91"/>
      <c r="IL126" s="119"/>
      <c r="IM126" s="91"/>
      <c r="IN126" s="119"/>
      <c r="IO126" s="91"/>
      <c r="IP126" s="119"/>
      <c r="IQ126" s="91"/>
      <c r="IR126" s="119"/>
      <c r="IS126" s="91"/>
      <c r="IT126" s="119"/>
      <c r="IU126" s="91"/>
      <c r="IV126" s="119"/>
      <c r="IW126" s="91"/>
      <c r="IX126" s="119"/>
      <c r="IY126" s="91"/>
      <c r="IZ126" s="119"/>
      <c r="JA126" s="91"/>
      <c r="JB126" s="119"/>
      <c r="JC126" s="91"/>
      <c r="JD126" s="119"/>
      <c r="JE126" s="91"/>
      <c r="JF126" s="119"/>
      <c r="JG126" s="91"/>
      <c r="JH126" s="119"/>
      <c r="JI126" s="91"/>
      <c r="JJ126" s="119"/>
      <c r="JK126" s="91"/>
      <c r="JL126" s="119"/>
      <c r="JM126" s="91"/>
      <c r="JN126" s="119"/>
      <c r="JO126" s="91"/>
      <c r="JP126" s="119"/>
      <c r="JQ126" s="91"/>
      <c r="JR126" s="119"/>
      <c r="JS126" s="91"/>
      <c r="JT126" s="119"/>
      <c r="JU126" s="91"/>
      <c r="JV126" s="119"/>
      <c r="JW126" s="91"/>
      <c r="JX126" s="119"/>
      <c r="JY126" s="91"/>
      <c r="JZ126" s="119"/>
      <c r="KA126" s="91"/>
      <c r="KB126" s="119"/>
      <c r="KC126" s="91"/>
      <c r="KD126" s="119"/>
      <c r="KE126" s="91"/>
      <c r="KF126" s="119"/>
      <c r="KG126" s="91"/>
      <c r="KH126" s="119"/>
      <c r="KI126" s="91"/>
      <c r="KJ126" s="119"/>
      <c r="KK126" s="91"/>
      <c r="KL126" s="119"/>
      <c r="KM126" s="91"/>
      <c r="KN126" s="119"/>
      <c r="KO126" s="91"/>
      <c r="KP126" s="119"/>
      <c r="KQ126" s="91"/>
      <c r="KR126" s="119"/>
      <c r="KS126" s="91"/>
      <c r="KT126" s="119"/>
      <c r="KU126" s="91"/>
      <c r="KV126" s="119"/>
      <c r="KW126" s="91"/>
      <c r="KX126" s="119"/>
      <c r="KY126" s="91"/>
      <c r="KZ126" s="119"/>
      <c r="LA126" s="91"/>
      <c r="LB126" s="119"/>
      <c r="LC126" s="91"/>
      <c r="LD126" s="119"/>
      <c r="LE126" s="91"/>
      <c r="LF126" s="119"/>
      <c r="LG126" s="91"/>
      <c r="LH126" s="119"/>
      <c r="LI126" s="91"/>
      <c r="LJ126" s="119"/>
      <c r="LK126" s="91"/>
      <c r="LL126" s="119"/>
      <c r="LM126" s="91"/>
      <c r="LN126" s="119"/>
      <c r="LO126" s="91"/>
      <c r="LP126" s="119"/>
      <c r="LQ126" s="91"/>
      <c r="LR126" s="119"/>
      <c r="LS126" s="91"/>
      <c r="LT126" s="119"/>
      <c r="LU126" s="91"/>
      <c r="LV126" s="119"/>
      <c r="LW126" s="91"/>
      <c r="LX126" s="119"/>
      <c r="LY126" s="91"/>
      <c r="LZ126" s="119"/>
      <c r="MA126" s="91"/>
      <c r="MB126" s="119"/>
      <c r="MC126" s="91"/>
      <c r="MD126" s="119"/>
      <c r="ME126" s="91"/>
      <c r="MF126" s="119"/>
      <c r="MG126" s="91"/>
      <c r="MH126" s="119"/>
      <c r="MI126" s="91"/>
      <c r="MJ126" s="119"/>
      <c r="MK126" s="91"/>
      <c r="ML126" s="119"/>
      <c r="MM126" s="91"/>
      <c r="MN126" s="119"/>
      <c r="MO126" s="91"/>
      <c r="MP126" s="119"/>
      <c r="MQ126" s="91"/>
      <c r="MR126" s="119"/>
      <c r="MS126" s="91"/>
      <c r="MT126" s="119"/>
      <c r="MU126" s="91"/>
      <c r="MV126" s="119"/>
      <c r="MW126" s="91"/>
      <c r="MX126" s="119"/>
      <c r="MY126" s="91"/>
      <c r="MZ126" s="119"/>
      <c r="NA126" s="91"/>
      <c r="NB126" s="119"/>
      <c r="NC126" s="91"/>
      <c r="ND126" s="119"/>
      <c r="NE126" s="91"/>
      <c r="NF126" s="119"/>
      <c r="NG126" s="91"/>
      <c r="NH126" s="119"/>
      <c r="NI126" s="91"/>
      <c r="NJ126" s="119"/>
      <c r="NK126" s="91"/>
      <c r="NL126" s="119"/>
      <c r="NM126" s="91"/>
      <c r="NN126" s="119"/>
      <c r="NO126" s="91"/>
      <c r="NP126" s="119"/>
      <c r="NQ126" s="91"/>
      <c r="NR126" s="119"/>
      <c r="NS126" s="91"/>
      <c r="NT126" s="119"/>
      <c r="NU126" s="91"/>
      <c r="NV126" s="119"/>
      <c r="NW126" s="91"/>
      <c r="NX126" s="119"/>
      <c r="NY126" s="91"/>
      <c r="NZ126" s="119"/>
      <c r="OA126" s="91"/>
      <c r="OB126" s="119"/>
      <c r="OC126" s="91"/>
      <c r="OD126" s="119"/>
      <c r="OE126" s="91"/>
      <c r="OF126" s="119"/>
      <c r="OG126" s="91"/>
      <c r="OH126" s="119"/>
      <c r="OI126" s="91"/>
      <c r="OJ126" s="119"/>
      <c r="OK126" s="91"/>
      <c r="OL126" s="119"/>
      <c r="OM126" s="91"/>
      <c r="ON126" s="119"/>
      <c r="OO126" s="91"/>
      <c r="OP126" s="119"/>
      <c r="OQ126" s="91"/>
      <c r="OR126" s="119"/>
      <c r="OS126" s="91"/>
      <c r="OT126" s="119"/>
      <c r="OU126" s="91"/>
      <c r="OV126" s="119"/>
      <c r="OW126" s="91"/>
      <c r="OX126" s="119"/>
      <c r="OY126" s="91"/>
      <c r="OZ126" s="119"/>
      <c r="PA126" s="91"/>
      <c r="PB126" s="119"/>
      <c r="PC126" s="91"/>
      <c r="PD126" s="119"/>
      <c r="PE126" s="91"/>
      <c r="PF126" s="119"/>
      <c r="PG126" s="91"/>
      <c r="PH126" s="119"/>
      <c r="PI126" s="91"/>
      <c r="PJ126" s="119"/>
      <c r="PK126" s="91"/>
      <c r="PL126" s="119"/>
      <c r="PM126" s="91"/>
      <c r="PN126" s="119"/>
      <c r="PO126" s="91"/>
      <c r="PP126" s="119"/>
      <c r="PQ126" s="91"/>
      <c r="PR126" s="119"/>
      <c r="PS126" s="91"/>
      <c r="PT126" s="119"/>
      <c r="PU126" s="91"/>
      <c r="PV126" s="119"/>
      <c r="PW126" s="91"/>
      <c r="PX126" s="119"/>
      <c r="PY126" s="91"/>
      <c r="PZ126" s="119"/>
      <c r="QA126" s="91"/>
      <c r="QB126" s="119"/>
      <c r="QC126" s="91"/>
      <c r="QD126" s="119"/>
      <c r="QE126" s="91"/>
      <c r="QF126" s="119"/>
      <c r="QG126" s="91"/>
      <c r="QH126" s="119"/>
      <c r="QI126" s="91"/>
      <c r="QJ126" s="119"/>
      <c r="QK126" s="91"/>
      <c r="QL126" s="119"/>
      <c r="QM126" s="91"/>
      <c r="QN126" s="119"/>
      <c r="QO126" s="91"/>
      <c r="QP126" s="119"/>
      <c r="QQ126" s="91"/>
      <c r="QR126" s="119"/>
      <c r="QS126" s="91"/>
      <c r="QT126" s="119"/>
      <c r="QU126" s="91"/>
      <c r="QV126" s="119"/>
      <c r="QW126" s="91"/>
      <c r="QX126" s="119"/>
      <c r="QY126" s="91"/>
      <c r="QZ126" s="119"/>
      <c r="RA126" s="91"/>
      <c r="RB126" s="119"/>
      <c r="RC126" s="91"/>
      <c r="RD126" s="119"/>
      <c r="RE126" s="91"/>
      <c r="RF126" s="119"/>
      <c r="RG126" s="91"/>
      <c r="RH126" s="119"/>
      <c r="RI126" s="91"/>
      <c r="RJ126" s="119"/>
      <c r="RK126" s="91"/>
      <c r="RL126" s="119"/>
      <c r="RM126" s="91"/>
      <c r="RN126" s="119"/>
      <c r="RO126" s="91"/>
      <c r="RP126" s="119"/>
      <c r="RQ126" s="91"/>
      <c r="RR126" s="119"/>
      <c r="RS126" s="91"/>
      <c r="RT126" s="119"/>
      <c r="RU126" s="91"/>
      <c r="RV126" s="119"/>
      <c r="RW126" s="91"/>
      <c r="RX126" s="119"/>
      <c r="RY126" s="91"/>
      <c r="RZ126" s="119"/>
      <c r="SA126" s="91"/>
      <c r="SB126" s="119"/>
      <c r="SC126" s="91"/>
      <c r="SD126" s="119"/>
      <c r="SE126" s="91"/>
      <c r="SF126" s="119"/>
      <c r="SG126" s="91"/>
      <c r="SH126" s="119"/>
      <c r="SI126" s="91"/>
      <c r="SJ126" s="119"/>
      <c r="SK126" s="91"/>
      <c r="SL126" s="119"/>
      <c r="SM126" s="91"/>
      <c r="SN126" s="119"/>
      <c r="SO126" s="91"/>
      <c r="SP126" s="119"/>
      <c r="SQ126" s="91"/>
      <c r="SR126" s="119"/>
      <c r="SS126" s="91"/>
      <c r="ST126" s="119"/>
      <c r="SU126" s="91"/>
      <c r="SV126" s="119"/>
      <c r="SW126" s="91"/>
      <c r="SX126" s="119"/>
      <c r="SY126" s="91"/>
      <c r="SZ126" s="119"/>
      <c r="TA126" s="91"/>
      <c r="TB126" s="119"/>
      <c r="TC126" s="91"/>
      <c r="TD126" s="119"/>
      <c r="TE126" s="91"/>
      <c r="TF126" s="119"/>
      <c r="TG126" s="91"/>
      <c r="TH126" s="119"/>
      <c r="TI126" s="91"/>
      <c r="TJ126" s="119"/>
      <c r="TK126" s="91"/>
      <c r="TL126" s="119"/>
      <c r="TM126" s="91"/>
      <c r="TN126" s="119"/>
      <c r="TO126" s="91"/>
      <c r="TP126" s="119"/>
      <c r="TQ126" s="91"/>
      <c r="TR126" s="119"/>
      <c r="TS126" s="91"/>
      <c r="TT126" s="119"/>
      <c r="TU126" s="91"/>
      <c r="TV126" s="119"/>
      <c r="TW126" s="91"/>
      <c r="TX126" s="119"/>
      <c r="TY126" s="91"/>
      <c r="TZ126" s="119"/>
      <c r="UA126" s="91"/>
      <c r="UB126" s="119"/>
      <c r="UC126" s="91"/>
      <c r="UD126" s="119"/>
      <c r="UE126" s="91"/>
      <c r="UF126" s="119"/>
      <c r="UG126" s="91"/>
      <c r="UH126" s="119"/>
      <c r="UI126" s="91"/>
      <c r="UJ126" s="119"/>
      <c r="UK126" s="91"/>
      <c r="UL126" s="119"/>
      <c r="UM126" s="91"/>
      <c r="UN126" s="119"/>
      <c r="UO126" s="91"/>
      <c r="UP126" s="119"/>
      <c r="UQ126" s="91"/>
      <c r="UR126" s="119"/>
      <c r="US126" s="91"/>
      <c r="UT126" s="119"/>
      <c r="UU126" s="91"/>
      <c r="UV126" s="119"/>
      <c r="UW126" s="91"/>
      <c r="UX126" s="119"/>
      <c r="UY126" s="91"/>
      <c r="UZ126" s="119"/>
      <c r="VA126" s="91"/>
      <c r="VB126" s="119"/>
      <c r="VC126" s="91"/>
      <c r="VD126" s="119"/>
      <c r="VE126" s="91"/>
      <c r="VF126" s="119"/>
      <c r="VG126" s="91"/>
      <c r="VH126" s="119"/>
      <c r="VI126" s="91"/>
      <c r="VJ126" s="119"/>
      <c r="VK126" s="91"/>
      <c r="VL126" s="119"/>
      <c r="VM126" s="91"/>
      <c r="VN126" s="119"/>
      <c r="VO126" s="91"/>
      <c r="VP126" s="119"/>
      <c r="VQ126" s="91"/>
      <c r="VR126" s="119"/>
      <c r="VS126" s="91"/>
      <c r="VT126" s="119"/>
      <c r="VU126" s="91"/>
      <c r="VV126" s="119"/>
      <c r="VW126" s="91"/>
      <c r="VX126" s="119"/>
      <c r="VY126" s="91"/>
      <c r="VZ126" s="119"/>
      <c r="WA126" s="91"/>
      <c r="WB126" s="119"/>
      <c r="WC126" s="91"/>
      <c r="WD126" s="119"/>
      <c r="WE126" s="91"/>
      <c r="WF126" s="119"/>
      <c r="WG126" s="91"/>
      <c r="WH126" s="119"/>
      <c r="WI126" s="91"/>
      <c r="WJ126" s="119"/>
      <c r="WK126" s="91"/>
      <c r="WL126" s="119"/>
      <c r="WM126" s="91"/>
      <c r="WN126" s="119"/>
      <c r="WO126" s="91"/>
      <c r="WP126" s="119"/>
      <c r="WQ126" s="91"/>
      <c r="WR126" s="119"/>
      <c r="WS126" s="91"/>
      <c r="WT126" s="119"/>
      <c r="WU126" s="91"/>
      <c r="WV126" s="119"/>
      <c r="WW126" s="91"/>
      <c r="WX126" s="119"/>
      <c r="WY126" s="91"/>
      <c r="WZ126" s="119"/>
      <c r="XA126" s="91"/>
      <c r="XB126" s="119"/>
      <c r="XC126" s="91"/>
      <c r="XD126" s="119"/>
      <c r="XE126" s="91"/>
      <c r="XF126" s="119"/>
      <c r="XG126" s="91"/>
      <c r="XH126" s="119"/>
      <c r="XI126" s="91"/>
      <c r="XJ126" s="119"/>
      <c r="XK126" s="91"/>
      <c r="XL126" s="119"/>
      <c r="XM126" s="91"/>
      <c r="XN126" s="119"/>
      <c r="XO126" s="91"/>
      <c r="XP126" s="119"/>
      <c r="XQ126" s="91"/>
      <c r="XR126" s="119"/>
      <c r="XS126" s="91"/>
      <c r="XT126" s="119"/>
      <c r="XU126" s="91"/>
      <c r="XV126" s="119"/>
      <c r="XW126" s="91"/>
      <c r="XX126" s="119"/>
      <c r="XY126" s="91"/>
      <c r="XZ126" s="119"/>
      <c r="YA126" s="91"/>
      <c r="YB126" s="119"/>
      <c r="YC126" s="91"/>
      <c r="YD126" s="119"/>
      <c r="YE126" s="91"/>
      <c r="YF126" s="119"/>
      <c r="YG126" s="91"/>
      <c r="YH126" s="119"/>
      <c r="YI126" s="91"/>
      <c r="YJ126" s="119"/>
      <c r="YK126" s="91"/>
      <c r="YL126" s="119"/>
      <c r="YM126" s="91"/>
      <c r="YN126" s="119"/>
      <c r="YO126" s="91"/>
      <c r="YP126" s="119"/>
      <c r="YQ126" s="91"/>
      <c r="YR126" s="119"/>
      <c r="YS126" s="91"/>
      <c r="YT126" s="119"/>
      <c r="YU126" s="91"/>
      <c r="YV126" s="119"/>
      <c r="YW126" s="91"/>
      <c r="YX126" s="119"/>
      <c r="YY126" s="91"/>
      <c r="YZ126" s="119"/>
      <c r="ZA126" s="91"/>
      <c r="ZB126" s="119"/>
      <c r="ZC126" s="91"/>
      <c r="ZD126" s="119"/>
      <c r="ZE126" s="91"/>
      <c r="ZF126" s="119"/>
      <c r="ZG126" s="91"/>
      <c r="ZH126" s="119"/>
      <c r="ZI126" s="91"/>
      <c r="ZJ126" s="119"/>
      <c r="ZK126" s="91"/>
      <c r="ZL126" s="119"/>
      <c r="ZM126" s="91"/>
      <c r="ZN126" s="119"/>
      <c r="ZO126" s="91"/>
      <c r="ZP126" s="119"/>
      <c r="ZQ126" s="91"/>
      <c r="ZR126" s="119"/>
      <c r="ZS126" s="91"/>
      <c r="ZT126" s="119"/>
      <c r="ZU126" s="91"/>
      <c r="ZV126" s="119"/>
      <c r="ZW126" s="91"/>
      <c r="ZX126" s="119"/>
      <c r="ZY126" s="91"/>
      <c r="ZZ126" s="119"/>
      <c r="AAA126" s="91"/>
      <c r="AAB126" s="119"/>
      <c r="AAC126" s="91"/>
      <c r="AAD126" s="119"/>
      <c r="AAE126" s="91"/>
      <c r="AAF126" s="119"/>
      <c r="AAG126" s="91"/>
      <c r="AAH126" s="119"/>
      <c r="AAI126" s="91"/>
      <c r="AAJ126" s="119"/>
      <c r="AAK126" s="91"/>
      <c r="AAL126" s="119"/>
      <c r="AAM126" s="91"/>
      <c r="AAN126" s="119"/>
      <c r="AAO126" s="91"/>
      <c r="AAP126" s="119"/>
      <c r="AAQ126" s="91"/>
      <c r="AAR126" s="119"/>
      <c r="AAS126" s="91"/>
      <c r="AAT126" s="119"/>
      <c r="AAU126" s="91"/>
      <c r="AAV126" s="119"/>
      <c r="AAW126" s="91"/>
      <c r="AAX126" s="119"/>
      <c r="AAY126" s="91"/>
      <c r="AAZ126" s="119"/>
      <c r="ABA126" s="91"/>
      <c r="ABB126" s="119"/>
      <c r="ABC126" s="91"/>
      <c r="ABD126" s="119"/>
      <c r="ABE126" s="91"/>
      <c r="ABF126" s="119"/>
      <c r="ABG126" s="91"/>
      <c r="ABH126" s="119"/>
      <c r="ABI126" s="91"/>
      <c r="ABJ126" s="119"/>
      <c r="ABK126" s="91"/>
      <c r="ABL126" s="119"/>
      <c r="ABM126" s="91"/>
      <c r="ABN126" s="119"/>
      <c r="ABO126" s="91"/>
      <c r="ABP126" s="119"/>
      <c r="ABQ126" s="91"/>
      <c r="ABR126" s="119"/>
      <c r="ABS126" s="91"/>
      <c r="ABT126" s="119"/>
      <c r="ABU126" s="91"/>
      <c r="ABV126" s="119"/>
      <c r="ABW126" s="91"/>
      <c r="ABX126" s="119"/>
      <c r="ABY126" s="91"/>
      <c r="ABZ126" s="119"/>
      <c r="ACA126" s="91"/>
      <c r="ACB126" s="119"/>
      <c r="ACC126" s="91"/>
      <c r="ACD126" s="119"/>
      <c r="ACE126" s="91"/>
      <c r="ACF126" s="119"/>
      <c r="ACG126" s="91"/>
      <c r="ACH126" s="119"/>
      <c r="ACI126" s="91"/>
      <c r="ACJ126" s="119"/>
      <c r="ACK126" s="91"/>
      <c r="ACL126" s="119"/>
      <c r="ACM126" s="91"/>
      <c r="ACN126" s="119"/>
      <c r="ACO126" s="91"/>
      <c r="ACP126" s="119"/>
      <c r="ACQ126" s="91"/>
      <c r="ACR126" s="119"/>
      <c r="ACS126" s="91"/>
      <c r="ACT126" s="119"/>
      <c r="ACU126" s="91"/>
      <c r="ACV126" s="119"/>
      <c r="ACW126" s="91"/>
      <c r="ACX126" s="119"/>
      <c r="ACY126" s="91"/>
      <c r="ACZ126" s="119"/>
      <c r="ADA126" s="91"/>
      <c r="ADB126" s="119"/>
      <c r="ADC126" s="91"/>
      <c r="ADD126" s="119"/>
      <c r="ADE126" s="91"/>
      <c r="ADF126" s="119"/>
      <c r="ADG126" s="91"/>
      <c r="ADH126" s="119"/>
      <c r="ADI126" s="91"/>
      <c r="ADJ126" s="119"/>
      <c r="ADK126" s="91"/>
      <c r="ADL126" s="119"/>
      <c r="ADM126" s="91"/>
      <c r="ADN126" s="119"/>
      <c r="ADO126" s="91"/>
      <c r="ADP126" s="119"/>
      <c r="ADQ126" s="91"/>
      <c r="ADR126" s="119"/>
      <c r="ADS126" s="91"/>
      <c r="ADT126" s="119"/>
      <c r="ADU126" s="91"/>
      <c r="ADV126" s="119"/>
      <c r="ADW126" s="91"/>
      <c r="ADX126" s="119"/>
      <c r="ADY126" s="91"/>
      <c r="ADZ126" s="119"/>
      <c r="AEA126" s="91"/>
      <c r="AEB126" s="119"/>
      <c r="AEC126" s="91"/>
      <c r="AED126" s="119"/>
      <c r="AEE126" s="91"/>
      <c r="AEF126" s="119"/>
      <c r="AEG126" s="91"/>
      <c r="AEH126" s="119"/>
      <c r="AEI126" s="91"/>
      <c r="AEJ126" s="119"/>
      <c r="AEK126" s="91"/>
      <c r="AEL126" s="119"/>
      <c r="AEM126" s="91"/>
      <c r="AEN126" s="119"/>
      <c r="AEO126" s="91"/>
      <c r="AEP126" s="119"/>
      <c r="AEQ126" s="91"/>
      <c r="AER126" s="119"/>
      <c r="AES126" s="91"/>
      <c r="AET126" s="119"/>
      <c r="AEU126" s="91"/>
      <c r="AEV126" s="119"/>
      <c r="AEW126" s="91"/>
      <c r="AEX126" s="119"/>
      <c r="AEY126" s="91"/>
      <c r="AEZ126" s="119"/>
      <c r="AFA126" s="91"/>
      <c r="AFB126" s="119"/>
      <c r="AFC126" s="91"/>
      <c r="AFD126" s="119"/>
      <c r="AFE126" s="91"/>
      <c r="AFF126" s="119"/>
      <c r="AFG126" s="91"/>
      <c r="AFH126" s="119"/>
      <c r="AFI126" s="91"/>
      <c r="AFJ126" s="119"/>
      <c r="AFK126" s="91"/>
      <c r="AFL126" s="119"/>
      <c r="AFM126" s="91"/>
      <c r="AFN126" s="119"/>
      <c r="AFO126" s="91"/>
      <c r="AFP126" s="119"/>
      <c r="AFQ126" s="91"/>
      <c r="AFR126" s="119"/>
      <c r="AFS126" s="91"/>
      <c r="AFT126" s="119"/>
      <c r="AFU126" s="91"/>
      <c r="AFV126" s="119"/>
      <c r="AFW126" s="91"/>
      <c r="AFX126" s="119"/>
      <c r="AFY126" s="91"/>
      <c r="AFZ126" s="119"/>
      <c r="AGA126" s="91"/>
      <c r="AGB126" s="119"/>
      <c r="AGC126" s="91"/>
      <c r="AGD126" s="119"/>
      <c r="AGE126" s="91"/>
      <c r="AGF126" s="119"/>
      <c r="AGG126" s="91"/>
      <c r="AGH126" s="119"/>
      <c r="AGI126" s="91"/>
      <c r="AGJ126" s="119"/>
      <c r="AGK126" s="91"/>
      <c r="AGL126" s="119"/>
      <c r="AGM126" s="91"/>
      <c r="AGN126" s="119"/>
      <c r="AGO126" s="91"/>
      <c r="AGP126" s="119"/>
      <c r="AGQ126" s="91"/>
      <c r="AGR126" s="119"/>
      <c r="AGS126" s="91"/>
      <c r="AGT126" s="119"/>
      <c r="AGU126" s="91"/>
      <c r="AGV126" s="119"/>
      <c r="AGW126" s="91"/>
      <c r="AGX126" s="119"/>
      <c r="AGY126" s="91"/>
      <c r="AGZ126" s="119"/>
      <c r="AHA126" s="91"/>
      <c r="AHB126" s="119"/>
      <c r="AHC126" s="91"/>
      <c r="AHD126" s="119"/>
      <c r="AHE126" s="91"/>
      <c r="AHF126" s="119"/>
      <c r="AHG126" s="91"/>
      <c r="AHH126" s="119"/>
      <c r="AHI126" s="91"/>
      <c r="AHJ126" s="119"/>
      <c r="AHK126" s="91"/>
      <c r="AHL126" s="119"/>
      <c r="AHM126" s="91"/>
      <c r="AHN126" s="119"/>
      <c r="AHO126" s="91"/>
      <c r="AHP126" s="119"/>
      <c r="AHQ126" s="91"/>
      <c r="AHR126" s="119"/>
      <c r="AHS126" s="91"/>
      <c r="AHT126" s="119"/>
      <c r="AHU126" s="91"/>
      <c r="AHV126" s="119"/>
      <c r="AHW126" s="91"/>
      <c r="AHX126" s="119"/>
      <c r="AHY126" s="91"/>
      <c r="AHZ126" s="119"/>
      <c r="AIA126" s="91"/>
      <c r="AIB126" s="119"/>
      <c r="AIC126" s="91"/>
      <c r="AID126" s="119"/>
      <c r="AIE126" s="91"/>
      <c r="AIF126" s="119"/>
      <c r="AIG126" s="91"/>
      <c r="AIH126" s="119"/>
      <c r="AII126" s="91"/>
      <c r="AIJ126" s="119"/>
      <c r="AIK126" s="91"/>
      <c r="AIL126" s="119"/>
      <c r="AIM126" s="91"/>
      <c r="AIN126" s="119"/>
      <c r="AIO126" s="91"/>
      <c r="AIP126" s="119"/>
      <c r="AIQ126" s="91"/>
      <c r="AIR126" s="119"/>
      <c r="AIS126" s="91"/>
      <c r="AIT126" s="119"/>
      <c r="AIU126" s="91"/>
      <c r="AIV126" s="119"/>
      <c r="AIW126" s="91"/>
      <c r="AIX126" s="119"/>
      <c r="AIY126" s="91"/>
      <c r="AIZ126" s="119"/>
      <c r="AJA126" s="91"/>
      <c r="AJB126" s="119"/>
      <c r="AJC126" s="91"/>
      <c r="AJD126" s="119"/>
      <c r="AJE126" s="91"/>
      <c r="AJF126" s="119"/>
      <c r="AJG126" s="91"/>
      <c r="AJH126" s="119"/>
      <c r="AJI126" s="91"/>
      <c r="AJJ126" s="119"/>
      <c r="AJK126" s="91"/>
      <c r="AJL126" s="119"/>
      <c r="AJM126" s="91"/>
      <c r="AJN126" s="119"/>
      <c r="AJO126" s="91"/>
      <c r="AJP126" s="119"/>
      <c r="AJQ126" s="91"/>
      <c r="AJR126" s="119"/>
      <c r="AJS126" s="91"/>
      <c r="AJT126" s="119"/>
      <c r="AJU126" s="91"/>
      <c r="AJV126" s="119"/>
      <c r="AJW126" s="91"/>
      <c r="AJX126" s="119"/>
      <c r="AJY126" s="91"/>
      <c r="AJZ126" s="119"/>
      <c r="AKA126" s="91"/>
      <c r="AKB126" s="119"/>
      <c r="AKC126" s="91"/>
      <c r="AKD126" s="119"/>
      <c r="AKE126" s="91"/>
      <c r="AKF126" s="119"/>
      <c r="AKG126" s="91"/>
      <c r="AKH126" s="119"/>
      <c r="AKI126" s="91"/>
      <c r="AKJ126" s="119"/>
      <c r="AKK126" s="91"/>
      <c r="AKL126" s="119"/>
      <c r="AKM126" s="91"/>
      <c r="AKN126" s="119"/>
      <c r="AKO126" s="91"/>
      <c r="AKP126" s="119"/>
      <c r="AKQ126" s="91"/>
      <c r="AKR126" s="119"/>
      <c r="AKS126" s="91"/>
      <c r="AKT126" s="119"/>
      <c r="AKU126" s="91"/>
      <c r="AKV126" s="119"/>
      <c r="AKW126" s="91"/>
      <c r="AKX126" s="119"/>
      <c r="AKY126" s="91"/>
      <c r="AKZ126" s="119"/>
      <c r="ALA126" s="91"/>
      <c r="ALB126" s="119"/>
      <c r="ALC126" s="91"/>
      <c r="ALD126" s="119"/>
      <c r="ALE126" s="91"/>
      <c r="ALF126" s="119"/>
      <c r="ALG126" s="91"/>
      <c r="ALH126" s="119"/>
      <c r="ALI126" s="91"/>
      <c r="ALJ126" s="119"/>
      <c r="ALK126" s="91"/>
      <c r="ALL126" s="119"/>
      <c r="ALM126" s="91"/>
      <c r="ALN126" s="119"/>
      <c r="ALO126" s="91"/>
      <c r="ALP126" s="119"/>
      <c r="ALQ126" s="91"/>
      <c r="ALR126" s="119"/>
      <c r="ALS126" s="91"/>
      <c r="ALT126" s="119"/>
      <c r="ALU126" s="91"/>
      <c r="ALV126" s="119"/>
      <c r="ALW126" s="91"/>
      <c r="ALX126" s="119"/>
      <c r="ALY126" s="91"/>
      <c r="ALZ126" s="119"/>
      <c r="AMA126" s="91"/>
      <c r="AMB126" s="119"/>
      <c r="AMC126" s="91"/>
      <c r="AMD126" s="119"/>
      <c r="AME126" s="91"/>
      <c r="AMF126" s="119"/>
      <c r="AMG126" s="91"/>
      <c r="AMH126" s="119"/>
      <c r="AMI126" s="91"/>
      <c r="AMJ126" s="119"/>
      <c r="AMK126" s="91"/>
      <c r="AML126" s="119"/>
      <c r="AMM126" s="91"/>
      <c r="AMN126" s="119"/>
      <c r="AMO126" s="91"/>
      <c r="AMP126" s="119"/>
      <c r="AMQ126" s="91"/>
      <c r="AMR126" s="119"/>
      <c r="AMS126" s="91"/>
      <c r="AMT126" s="119"/>
      <c r="AMU126" s="91"/>
      <c r="AMV126" s="119"/>
      <c r="AMW126" s="91"/>
      <c r="AMX126" s="119"/>
      <c r="AMY126" s="91"/>
      <c r="AMZ126" s="119"/>
      <c r="ANA126" s="91"/>
      <c r="ANB126" s="119"/>
      <c r="ANC126" s="91"/>
      <c r="AND126" s="119"/>
      <c r="ANE126" s="91"/>
      <c r="ANF126" s="119"/>
      <c r="ANG126" s="91"/>
      <c r="ANH126" s="119"/>
      <c r="ANI126" s="91"/>
      <c r="ANJ126" s="119"/>
      <c r="ANK126" s="91"/>
      <c r="ANL126" s="119"/>
      <c r="ANM126" s="91"/>
      <c r="ANN126" s="119"/>
      <c r="ANO126" s="91"/>
      <c r="ANP126" s="119"/>
      <c r="ANQ126" s="91"/>
      <c r="ANR126" s="119"/>
      <c r="ANS126" s="91"/>
      <c r="ANT126" s="119"/>
      <c r="ANU126" s="91"/>
      <c r="ANV126" s="119"/>
      <c r="ANW126" s="91"/>
      <c r="ANX126" s="119"/>
      <c r="ANY126" s="91"/>
      <c r="ANZ126" s="119"/>
      <c r="AOA126" s="91"/>
      <c r="AOB126" s="119"/>
      <c r="AOC126" s="91"/>
      <c r="AOD126" s="119"/>
      <c r="AOE126" s="91"/>
      <c r="AOF126" s="119"/>
      <c r="AOG126" s="91"/>
      <c r="AOH126" s="119"/>
      <c r="AOI126" s="91"/>
      <c r="AOJ126" s="119"/>
      <c r="AOK126" s="91"/>
      <c r="AOL126" s="119"/>
      <c r="AOM126" s="91"/>
      <c r="AON126" s="119"/>
      <c r="AOO126" s="91"/>
      <c r="AOP126" s="119"/>
      <c r="AOQ126" s="91"/>
      <c r="AOR126" s="119"/>
      <c r="AOS126" s="91"/>
      <c r="AOT126" s="119"/>
      <c r="AOU126" s="91"/>
      <c r="AOV126" s="119"/>
      <c r="AOW126" s="91"/>
      <c r="AOX126" s="119"/>
      <c r="AOY126" s="91"/>
      <c r="AOZ126" s="119"/>
      <c r="APA126" s="91"/>
      <c r="APB126" s="119"/>
      <c r="APC126" s="91"/>
      <c r="APD126" s="119"/>
      <c r="APE126" s="91"/>
      <c r="APF126" s="119"/>
      <c r="APG126" s="91"/>
      <c r="APH126" s="119"/>
      <c r="API126" s="91"/>
      <c r="APJ126" s="119"/>
      <c r="APK126" s="91"/>
      <c r="APL126" s="119"/>
      <c r="APM126" s="91"/>
      <c r="APN126" s="119"/>
      <c r="APO126" s="91"/>
      <c r="APP126" s="119"/>
      <c r="APQ126" s="91"/>
      <c r="APR126" s="119"/>
      <c r="APS126" s="91"/>
      <c r="APT126" s="119"/>
      <c r="APU126" s="91"/>
      <c r="APV126" s="119"/>
      <c r="APW126" s="91"/>
      <c r="APX126" s="119"/>
      <c r="APY126" s="91"/>
      <c r="APZ126" s="119"/>
      <c r="AQA126" s="91"/>
      <c r="AQB126" s="119"/>
      <c r="AQC126" s="91"/>
      <c r="AQD126" s="119"/>
      <c r="AQE126" s="91"/>
      <c r="AQF126" s="119"/>
      <c r="AQG126" s="91"/>
      <c r="AQH126" s="119"/>
      <c r="AQI126" s="91"/>
      <c r="AQJ126" s="119"/>
      <c r="AQK126" s="91"/>
      <c r="AQL126" s="119"/>
      <c r="AQM126" s="91"/>
      <c r="AQN126" s="119"/>
      <c r="AQO126" s="91"/>
      <c r="AQP126" s="119"/>
      <c r="AQQ126" s="91"/>
      <c r="AQR126" s="119"/>
      <c r="AQS126" s="91"/>
      <c r="AQT126" s="119"/>
      <c r="AQU126" s="91"/>
      <c r="AQV126" s="119"/>
      <c r="AQW126" s="91"/>
      <c r="AQX126" s="119"/>
      <c r="AQY126" s="91"/>
      <c r="AQZ126" s="119"/>
      <c r="ARA126" s="91"/>
      <c r="ARB126" s="119"/>
      <c r="ARC126" s="91"/>
      <c r="ARD126" s="119"/>
      <c r="ARE126" s="91"/>
      <c r="ARF126" s="119"/>
      <c r="ARG126" s="91"/>
      <c r="ARH126" s="119"/>
      <c r="ARI126" s="91"/>
      <c r="ARJ126" s="119"/>
      <c r="ARK126" s="91"/>
      <c r="ARL126" s="119"/>
      <c r="ARM126" s="91"/>
      <c r="ARN126" s="119"/>
      <c r="ARO126" s="91"/>
      <c r="ARP126" s="119"/>
      <c r="ARQ126" s="91"/>
      <c r="ARR126" s="119"/>
      <c r="ARS126" s="91"/>
      <c r="ART126" s="119"/>
      <c r="ARU126" s="91"/>
      <c r="ARV126" s="119"/>
      <c r="ARW126" s="91"/>
      <c r="ARX126" s="119"/>
      <c r="ARY126" s="91"/>
      <c r="ARZ126" s="119"/>
      <c r="ASA126" s="91"/>
      <c r="ASB126" s="119"/>
      <c r="ASC126" s="91"/>
      <c r="ASD126" s="119"/>
      <c r="ASE126" s="91"/>
      <c r="ASF126" s="119"/>
      <c r="ASG126" s="91"/>
      <c r="ASH126" s="119"/>
      <c r="ASI126" s="91"/>
      <c r="ASJ126" s="119"/>
      <c r="ASK126" s="91"/>
      <c r="ASL126" s="119"/>
      <c r="ASM126" s="91"/>
      <c r="ASN126" s="119"/>
      <c r="ASO126" s="91"/>
      <c r="ASP126" s="119"/>
      <c r="ASQ126" s="91"/>
      <c r="ASR126" s="119"/>
      <c r="ASS126" s="91"/>
      <c r="AST126" s="119"/>
      <c r="ASU126" s="91"/>
      <c r="ASV126" s="119"/>
      <c r="ASW126" s="91"/>
      <c r="ASX126" s="119"/>
      <c r="ASY126" s="91"/>
      <c r="ASZ126" s="119"/>
      <c r="ATA126" s="91"/>
      <c r="ATB126" s="119"/>
      <c r="ATC126" s="91"/>
      <c r="ATD126" s="119"/>
      <c r="ATE126" s="91"/>
      <c r="ATF126" s="119"/>
      <c r="ATG126" s="91"/>
      <c r="ATH126" s="119"/>
      <c r="ATI126" s="91"/>
      <c r="ATJ126" s="119"/>
      <c r="ATK126" s="91"/>
      <c r="ATL126" s="119"/>
      <c r="ATM126" s="91"/>
      <c r="ATN126" s="119"/>
      <c r="ATO126" s="91"/>
      <c r="ATP126" s="119"/>
      <c r="ATQ126" s="91"/>
      <c r="ATR126" s="119"/>
      <c r="ATS126" s="91"/>
      <c r="ATT126" s="119"/>
      <c r="ATU126" s="91"/>
      <c r="ATV126" s="119"/>
      <c r="ATW126" s="91"/>
      <c r="ATX126" s="119"/>
      <c r="ATY126" s="91"/>
      <c r="ATZ126" s="119"/>
      <c r="AUA126" s="91"/>
      <c r="AUB126" s="119"/>
      <c r="AUC126" s="91"/>
      <c r="AUD126" s="119"/>
      <c r="AUE126" s="91"/>
      <c r="AUF126" s="119"/>
      <c r="AUG126" s="91"/>
      <c r="AUH126" s="119"/>
      <c r="AUI126" s="91"/>
      <c r="AUJ126" s="119"/>
      <c r="AUK126" s="91"/>
      <c r="AUL126" s="119"/>
      <c r="AUM126" s="91"/>
      <c r="AUN126" s="119"/>
      <c r="AUO126" s="91"/>
      <c r="AUP126" s="119"/>
      <c r="AUQ126" s="91"/>
      <c r="AUR126" s="119"/>
      <c r="AUS126" s="91"/>
      <c r="AUT126" s="119"/>
      <c r="AUU126" s="91"/>
      <c r="AUV126" s="119"/>
      <c r="AUW126" s="91"/>
      <c r="AUX126" s="119"/>
      <c r="AUY126" s="91"/>
      <c r="AUZ126" s="119"/>
      <c r="AVA126" s="91"/>
      <c r="AVB126" s="119"/>
      <c r="AVC126" s="91"/>
      <c r="AVD126" s="119"/>
      <c r="AVE126" s="91"/>
      <c r="AVF126" s="119"/>
      <c r="AVG126" s="91"/>
      <c r="AVH126" s="119"/>
      <c r="AVI126" s="91"/>
      <c r="AVJ126" s="119"/>
      <c r="AVK126" s="91"/>
      <c r="AVL126" s="119"/>
      <c r="AVM126" s="91"/>
      <c r="AVN126" s="119"/>
      <c r="AVO126" s="91"/>
      <c r="AVP126" s="119"/>
      <c r="AVQ126" s="91"/>
      <c r="AVR126" s="119"/>
      <c r="AVS126" s="91"/>
      <c r="AVT126" s="119"/>
      <c r="AVU126" s="91"/>
      <c r="AVV126" s="119"/>
      <c r="AVW126" s="91"/>
      <c r="AVX126" s="119"/>
      <c r="AVY126" s="91"/>
      <c r="AVZ126" s="119"/>
      <c r="AWA126" s="91"/>
      <c r="AWB126" s="119"/>
      <c r="AWC126" s="91"/>
      <c r="AWD126" s="119"/>
      <c r="AWE126" s="91"/>
      <c r="AWF126" s="119"/>
      <c r="AWG126" s="91"/>
      <c r="AWH126" s="119"/>
      <c r="AWI126" s="91"/>
      <c r="AWJ126" s="119"/>
      <c r="AWK126" s="91"/>
      <c r="AWL126" s="119"/>
      <c r="AWM126" s="91"/>
      <c r="AWN126" s="119"/>
      <c r="AWO126" s="91"/>
      <c r="AWP126" s="119"/>
      <c r="AWQ126" s="91"/>
      <c r="AWR126" s="119"/>
      <c r="AWS126" s="91"/>
      <c r="AWT126" s="119"/>
      <c r="AWU126" s="91"/>
      <c r="AWV126" s="119"/>
      <c r="AWW126" s="91"/>
      <c r="AWX126" s="119"/>
      <c r="AWY126" s="91"/>
      <c r="AWZ126" s="119"/>
      <c r="AXA126" s="91"/>
      <c r="AXB126" s="119"/>
      <c r="AXC126" s="91"/>
      <c r="AXD126" s="119"/>
      <c r="AXE126" s="91"/>
      <c r="AXF126" s="119"/>
      <c r="AXG126" s="91"/>
      <c r="AXH126" s="119"/>
      <c r="AXI126" s="91"/>
      <c r="AXJ126" s="119"/>
      <c r="AXK126" s="91"/>
      <c r="AXL126" s="119"/>
      <c r="AXM126" s="91"/>
      <c r="AXN126" s="119"/>
      <c r="AXO126" s="91"/>
      <c r="AXP126" s="119"/>
      <c r="AXQ126" s="91"/>
      <c r="AXR126" s="119"/>
      <c r="AXS126" s="91"/>
      <c r="AXT126" s="119"/>
      <c r="AXU126" s="91"/>
      <c r="AXV126" s="119"/>
      <c r="AXW126" s="91"/>
      <c r="AXX126" s="119"/>
      <c r="AXY126" s="91"/>
      <c r="AXZ126" s="119"/>
      <c r="AYA126" s="91"/>
      <c r="AYB126" s="119"/>
      <c r="AYC126" s="91"/>
      <c r="AYD126" s="119"/>
      <c r="AYE126" s="91"/>
      <c r="AYF126" s="119"/>
      <c r="AYG126" s="91"/>
      <c r="AYH126" s="119"/>
      <c r="AYI126" s="91"/>
      <c r="AYJ126" s="119"/>
      <c r="AYK126" s="91"/>
      <c r="AYL126" s="119"/>
      <c r="AYM126" s="91"/>
      <c r="AYN126" s="119"/>
      <c r="AYO126" s="91"/>
      <c r="AYP126" s="119"/>
      <c r="AYQ126" s="91"/>
      <c r="AYR126" s="119"/>
      <c r="AYS126" s="91"/>
      <c r="AYT126" s="119"/>
      <c r="AYU126" s="91"/>
      <c r="AYV126" s="119"/>
      <c r="AYW126" s="91"/>
      <c r="AYX126" s="119"/>
      <c r="AYY126" s="91"/>
      <c r="AYZ126" s="119"/>
      <c r="AZA126" s="91"/>
      <c r="AZB126" s="119"/>
      <c r="AZC126" s="91"/>
      <c r="AZD126" s="119"/>
      <c r="AZE126" s="91"/>
      <c r="AZF126" s="119"/>
      <c r="AZG126" s="91"/>
      <c r="AZH126" s="119"/>
      <c r="AZI126" s="91"/>
      <c r="AZJ126" s="119"/>
      <c r="AZK126" s="91"/>
      <c r="AZL126" s="119"/>
      <c r="AZM126" s="91"/>
      <c r="AZN126" s="119"/>
      <c r="AZO126" s="91"/>
      <c r="AZP126" s="119"/>
      <c r="AZQ126" s="91"/>
      <c r="AZR126" s="119"/>
      <c r="AZS126" s="91"/>
      <c r="AZT126" s="119"/>
      <c r="AZU126" s="91"/>
      <c r="AZV126" s="119"/>
      <c r="AZW126" s="91"/>
      <c r="AZX126" s="119"/>
      <c r="AZY126" s="91"/>
      <c r="AZZ126" s="119"/>
      <c r="BAA126" s="91"/>
      <c r="BAB126" s="119"/>
      <c r="BAC126" s="91"/>
      <c r="BAD126" s="119"/>
      <c r="BAE126" s="91"/>
      <c r="BAF126" s="119"/>
      <c r="BAG126" s="91"/>
      <c r="BAH126" s="119"/>
      <c r="BAI126" s="91"/>
      <c r="BAJ126" s="119"/>
      <c r="BAK126" s="91"/>
      <c r="BAL126" s="119"/>
      <c r="BAM126" s="91"/>
      <c r="BAN126" s="119"/>
      <c r="BAO126" s="91"/>
      <c r="BAP126" s="119"/>
      <c r="BAQ126" s="91"/>
      <c r="BAR126" s="119"/>
      <c r="BAS126" s="91"/>
      <c r="BAT126" s="119"/>
      <c r="BAU126" s="91"/>
      <c r="BAV126" s="119"/>
      <c r="BAW126" s="91"/>
      <c r="BAX126" s="119"/>
      <c r="BAY126" s="91"/>
      <c r="BAZ126" s="119"/>
      <c r="BBA126" s="91"/>
      <c r="BBB126" s="119"/>
      <c r="BBC126" s="91"/>
      <c r="BBD126" s="119"/>
      <c r="BBE126" s="91"/>
      <c r="BBF126" s="119"/>
      <c r="BBG126" s="91"/>
      <c r="BBH126" s="119"/>
      <c r="BBI126" s="91"/>
      <c r="BBJ126" s="119"/>
      <c r="BBK126" s="91"/>
      <c r="BBL126" s="119"/>
      <c r="BBM126" s="91"/>
      <c r="BBN126" s="119"/>
      <c r="BBO126" s="91"/>
      <c r="BBP126" s="119"/>
      <c r="BBQ126" s="91"/>
      <c r="BBR126" s="119"/>
      <c r="BBS126" s="91"/>
      <c r="BBT126" s="119"/>
      <c r="BBU126" s="91"/>
      <c r="BBV126" s="119"/>
      <c r="BBW126" s="91"/>
      <c r="BBX126" s="119"/>
      <c r="BBY126" s="91"/>
      <c r="BBZ126" s="119"/>
      <c r="BCA126" s="91"/>
      <c r="BCB126" s="119"/>
      <c r="BCC126" s="91"/>
      <c r="BCD126" s="119"/>
      <c r="BCE126" s="91"/>
      <c r="BCF126" s="119"/>
      <c r="BCG126" s="91"/>
      <c r="BCH126" s="119"/>
      <c r="BCI126" s="91"/>
      <c r="BCJ126" s="119"/>
      <c r="BCK126" s="91"/>
      <c r="BCL126" s="119"/>
      <c r="BCM126" s="91"/>
      <c r="BCN126" s="119"/>
      <c r="BCO126" s="91"/>
      <c r="BCP126" s="119"/>
      <c r="BCQ126" s="91"/>
      <c r="BCR126" s="119"/>
      <c r="BCS126" s="91"/>
      <c r="BCT126" s="119"/>
      <c r="BCU126" s="91"/>
      <c r="BCV126" s="119"/>
      <c r="BCW126" s="91"/>
      <c r="BCX126" s="119"/>
      <c r="BCY126" s="91"/>
      <c r="BCZ126" s="119"/>
      <c r="BDA126" s="91"/>
      <c r="BDB126" s="119"/>
      <c r="BDC126" s="91"/>
      <c r="BDD126" s="119"/>
      <c r="BDE126" s="91"/>
      <c r="BDF126" s="119"/>
      <c r="BDG126" s="91"/>
      <c r="BDH126" s="119"/>
      <c r="BDI126" s="91"/>
      <c r="BDJ126" s="119"/>
      <c r="BDK126" s="91"/>
      <c r="BDL126" s="119"/>
      <c r="BDM126" s="91"/>
      <c r="BDN126" s="119"/>
      <c r="BDO126" s="91"/>
      <c r="BDP126" s="119"/>
      <c r="BDQ126" s="91"/>
      <c r="BDR126" s="119"/>
      <c r="BDS126" s="91"/>
      <c r="BDT126" s="119"/>
      <c r="BDU126" s="91"/>
      <c r="BDV126" s="119"/>
      <c r="BDW126" s="91"/>
      <c r="BDX126" s="119"/>
      <c r="BDY126" s="91"/>
      <c r="BDZ126" s="119"/>
      <c r="BEA126" s="91"/>
      <c r="BEB126" s="119"/>
      <c r="BEC126" s="91"/>
      <c r="BED126" s="119"/>
      <c r="BEE126" s="91"/>
      <c r="BEF126" s="119"/>
      <c r="BEG126" s="91"/>
      <c r="BEH126" s="119"/>
      <c r="BEI126" s="91"/>
      <c r="BEJ126" s="119"/>
      <c r="BEK126" s="91"/>
      <c r="BEL126" s="119"/>
      <c r="BEM126" s="91"/>
      <c r="BEN126" s="119"/>
      <c r="BEO126" s="91"/>
      <c r="BEP126" s="119"/>
      <c r="BEQ126" s="91"/>
      <c r="BER126" s="119"/>
      <c r="BES126" s="91"/>
      <c r="BET126" s="119"/>
      <c r="BEU126" s="91"/>
      <c r="BEV126" s="119"/>
      <c r="BEW126" s="91"/>
      <c r="BEX126" s="119"/>
      <c r="BEY126" s="91"/>
      <c r="BEZ126" s="119"/>
      <c r="BFA126" s="91"/>
      <c r="BFB126" s="119"/>
      <c r="BFC126" s="91"/>
      <c r="BFD126" s="119"/>
      <c r="BFE126" s="91"/>
      <c r="BFF126" s="119"/>
      <c r="BFG126" s="91"/>
      <c r="BFH126" s="119"/>
      <c r="BFI126" s="91"/>
      <c r="BFJ126" s="119"/>
      <c r="BFK126" s="91"/>
      <c r="BFL126" s="119"/>
      <c r="BFM126" s="91"/>
      <c r="BFN126" s="119"/>
      <c r="BFO126" s="91"/>
      <c r="BFP126" s="119"/>
      <c r="BFQ126" s="91"/>
      <c r="BFR126" s="119"/>
      <c r="BFS126" s="91"/>
      <c r="BFT126" s="119"/>
      <c r="BFU126" s="91"/>
      <c r="BFV126" s="119"/>
      <c r="BFW126" s="91"/>
      <c r="BFX126" s="119"/>
      <c r="BFY126" s="91"/>
      <c r="BFZ126" s="119"/>
      <c r="BGA126" s="91"/>
      <c r="BGB126" s="119"/>
      <c r="BGC126" s="91"/>
      <c r="BGD126" s="119"/>
      <c r="BGE126" s="91"/>
      <c r="BGF126" s="119"/>
      <c r="BGG126" s="91"/>
      <c r="BGH126" s="119"/>
      <c r="BGI126" s="91"/>
      <c r="BGJ126" s="119"/>
      <c r="BGK126" s="91"/>
      <c r="BGL126" s="119"/>
      <c r="BGM126" s="91"/>
      <c r="BGN126" s="119"/>
      <c r="BGO126" s="91"/>
      <c r="BGP126" s="119"/>
      <c r="BGQ126" s="91"/>
      <c r="BGR126" s="119"/>
      <c r="BGS126" s="91"/>
      <c r="BGT126" s="119"/>
      <c r="BGU126" s="91"/>
      <c r="BGV126" s="119"/>
      <c r="BGW126" s="91"/>
      <c r="BGX126" s="119"/>
      <c r="BGY126" s="91"/>
      <c r="BGZ126" s="119"/>
      <c r="BHA126" s="91"/>
      <c r="BHB126" s="119"/>
      <c r="BHC126" s="91"/>
      <c r="BHD126" s="119"/>
      <c r="BHE126" s="91"/>
      <c r="BHF126" s="119"/>
      <c r="BHG126" s="91"/>
      <c r="BHH126" s="119"/>
      <c r="BHI126" s="91"/>
      <c r="BHJ126" s="119"/>
      <c r="BHK126" s="91"/>
      <c r="BHL126" s="119"/>
      <c r="BHM126" s="91"/>
      <c r="BHN126" s="119"/>
      <c r="BHO126" s="91"/>
      <c r="BHP126" s="119"/>
      <c r="BHQ126" s="91"/>
      <c r="BHR126" s="119"/>
      <c r="BHS126" s="91"/>
      <c r="BHT126" s="119"/>
      <c r="BHU126" s="91"/>
      <c r="BHV126" s="119"/>
      <c r="BHW126" s="91"/>
      <c r="BHX126" s="119"/>
      <c r="BHY126" s="91"/>
      <c r="BHZ126" s="119"/>
      <c r="BIA126" s="91"/>
      <c r="BIB126" s="119"/>
      <c r="BIC126" s="91"/>
      <c r="BID126" s="119"/>
      <c r="BIE126" s="91"/>
      <c r="BIF126" s="119"/>
      <c r="BIG126" s="91"/>
      <c r="BIH126" s="119"/>
      <c r="BII126" s="91"/>
      <c r="BIJ126" s="119"/>
      <c r="BIK126" s="91"/>
      <c r="BIL126" s="119"/>
      <c r="BIM126" s="91"/>
      <c r="BIN126" s="119"/>
      <c r="BIO126" s="91"/>
      <c r="BIP126" s="119"/>
      <c r="BIQ126" s="91"/>
      <c r="BIR126" s="119"/>
      <c r="BIS126" s="91"/>
      <c r="BIT126" s="119"/>
      <c r="BIU126" s="91"/>
      <c r="BIV126" s="119"/>
      <c r="BIW126" s="91"/>
      <c r="BIX126" s="119"/>
      <c r="BIY126" s="91"/>
      <c r="BIZ126" s="119"/>
      <c r="BJA126" s="91"/>
      <c r="BJB126" s="119"/>
      <c r="BJC126" s="91"/>
      <c r="BJD126" s="119"/>
      <c r="BJE126" s="91"/>
      <c r="BJF126" s="119"/>
      <c r="BJG126" s="91"/>
      <c r="BJH126" s="119"/>
      <c r="BJI126" s="91"/>
      <c r="BJJ126" s="119"/>
      <c r="BJK126" s="91"/>
      <c r="BJL126" s="119"/>
      <c r="BJM126" s="91"/>
      <c r="BJN126" s="119"/>
      <c r="BJO126" s="91"/>
      <c r="BJP126" s="119"/>
      <c r="BJQ126" s="91"/>
      <c r="BJR126" s="119"/>
      <c r="BJS126" s="91"/>
      <c r="BJT126" s="119"/>
      <c r="BJU126" s="91"/>
      <c r="BJV126" s="119"/>
      <c r="BJW126" s="91"/>
      <c r="BJX126" s="119"/>
      <c r="BJY126" s="91"/>
      <c r="BJZ126" s="119"/>
      <c r="BKA126" s="91"/>
      <c r="BKB126" s="119"/>
      <c r="BKC126" s="91"/>
      <c r="BKD126" s="119"/>
      <c r="BKE126" s="91"/>
      <c r="BKF126" s="119"/>
      <c r="BKG126" s="91"/>
      <c r="BKH126" s="119"/>
      <c r="BKI126" s="91"/>
      <c r="BKJ126" s="119"/>
      <c r="BKK126" s="91"/>
      <c r="BKL126" s="119"/>
      <c r="BKM126" s="91"/>
      <c r="BKN126" s="119"/>
      <c r="BKO126" s="91"/>
      <c r="BKP126" s="119"/>
      <c r="BKQ126" s="91"/>
      <c r="BKR126" s="119"/>
      <c r="BKS126" s="91"/>
      <c r="BKT126" s="119"/>
      <c r="BKU126" s="91"/>
      <c r="BKV126" s="119"/>
      <c r="BKW126" s="91"/>
      <c r="BKX126" s="119"/>
      <c r="BKY126" s="91"/>
      <c r="BKZ126" s="119"/>
      <c r="BLA126" s="91"/>
      <c r="BLB126" s="119"/>
      <c r="BLC126" s="91"/>
      <c r="BLD126" s="119"/>
      <c r="BLE126" s="91"/>
      <c r="BLF126" s="119"/>
      <c r="BLG126" s="91"/>
      <c r="BLH126" s="119"/>
      <c r="BLI126" s="91"/>
      <c r="BLJ126" s="119"/>
      <c r="BLK126" s="91"/>
      <c r="BLL126" s="119"/>
      <c r="BLM126" s="91"/>
      <c r="BLN126" s="119"/>
      <c r="BLO126" s="91"/>
      <c r="BLP126" s="119"/>
      <c r="BLQ126" s="91"/>
      <c r="BLR126" s="119"/>
      <c r="BLS126" s="91"/>
      <c r="BLT126" s="119"/>
      <c r="BLU126" s="91"/>
      <c r="BLV126" s="119"/>
      <c r="BLW126" s="91"/>
      <c r="BLX126" s="119"/>
      <c r="BLY126" s="91"/>
      <c r="BLZ126" s="119"/>
      <c r="BMA126" s="91"/>
      <c r="BMB126" s="119"/>
      <c r="BMC126" s="91"/>
      <c r="BMD126" s="119"/>
      <c r="BME126" s="91"/>
      <c r="BMF126" s="119"/>
      <c r="BMG126" s="91"/>
      <c r="BMH126" s="119"/>
      <c r="BMI126" s="91"/>
      <c r="BMJ126" s="119"/>
      <c r="BMK126" s="91"/>
      <c r="BML126" s="119"/>
      <c r="BMM126" s="91"/>
      <c r="BMN126" s="119"/>
      <c r="BMO126" s="91"/>
      <c r="BMP126" s="119"/>
      <c r="BMQ126" s="91"/>
      <c r="BMR126" s="119"/>
      <c r="BMS126" s="91"/>
      <c r="BMT126" s="119"/>
      <c r="BMU126" s="91"/>
      <c r="BMV126" s="119"/>
      <c r="BMW126" s="91"/>
      <c r="BMX126" s="119"/>
      <c r="BMY126" s="91"/>
      <c r="BMZ126" s="119"/>
      <c r="BNA126" s="91"/>
      <c r="BNB126" s="119"/>
      <c r="BNC126" s="91"/>
      <c r="BND126" s="119"/>
      <c r="BNE126" s="91"/>
      <c r="BNF126" s="119"/>
      <c r="BNG126" s="91"/>
      <c r="BNH126" s="119"/>
      <c r="BNI126" s="91"/>
      <c r="BNJ126" s="119"/>
      <c r="BNK126" s="91"/>
      <c r="BNL126" s="119"/>
      <c r="BNM126" s="91"/>
      <c r="BNN126" s="119"/>
      <c r="BNO126" s="91"/>
      <c r="BNP126" s="119"/>
      <c r="BNQ126" s="91"/>
      <c r="BNR126" s="119"/>
      <c r="BNS126" s="91"/>
      <c r="BNT126" s="119"/>
      <c r="BNU126" s="91"/>
      <c r="BNV126" s="119"/>
      <c r="BNW126" s="91"/>
      <c r="BNX126" s="119"/>
      <c r="BNY126" s="91"/>
      <c r="BNZ126" s="119"/>
      <c r="BOA126" s="91"/>
      <c r="BOB126" s="119"/>
      <c r="BOC126" s="91"/>
      <c r="BOD126" s="119"/>
      <c r="BOE126" s="91"/>
      <c r="BOF126" s="119"/>
      <c r="BOG126" s="91"/>
      <c r="BOH126" s="119"/>
      <c r="BOI126" s="91"/>
      <c r="BOJ126" s="119"/>
      <c r="BOK126" s="91"/>
      <c r="BOL126" s="119"/>
      <c r="BOM126" s="91"/>
      <c r="BON126" s="119"/>
      <c r="BOO126" s="91"/>
      <c r="BOP126" s="119"/>
      <c r="BOQ126" s="91"/>
      <c r="BOR126" s="119"/>
      <c r="BOS126" s="91"/>
      <c r="BOT126" s="119"/>
      <c r="BOU126" s="91"/>
      <c r="BOV126" s="119"/>
      <c r="BOW126" s="91"/>
      <c r="BOX126" s="119"/>
      <c r="BOY126" s="91"/>
      <c r="BOZ126" s="119"/>
      <c r="BPA126" s="91"/>
      <c r="BPB126" s="119"/>
      <c r="BPC126" s="91"/>
      <c r="BPD126" s="119"/>
      <c r="BPE126" s="91"/>
      <c r="BPF126" s="119"/>
      <c r="BPG126" s="91"/>
      <c r="BPH126" s="119"/>
      <c r="BPI126" s="91"/>
      <c r="BPJ126" s="119"/>
      <c r="BPK126" s="91"/>
      <c r="BPL126" s="119"/>
      <c r="BPM126" s="91"/>
      <c r="BPN126" s="119"/>
      <c r="BPO126" s="91"/>
      <c r="BPP126" s="119"/>
      <c r="BPQ126" s="91"/>
      <c r="BPR126" s="119"/>
      <c r="BPS126" s="91"/>
      <c r="BPT126" s="119"/>
      <c r="BPU126" s="91"/>
      <c r="BPV126" s="119"/>
      <c r="BPW126" s="91"/>
      <c r="BPX126" s="119"/>
      <c r="BPY126" s="91"/>
      <c r="BPZ126" s="119"/>
      <c r="BQA126" s="91"/>
      <c r="BQB126" s="119"/>
      <c r="BQC126" s="91"/>
      <c r="BQD126" s="119"/>
      <c r="BQE126" s="91"/>
      <c r="BQF126" s="119"/>
      <c r="BQG126" s="91"/>
      <c r="BQH126" s="119"/>
      <c r="BQI126" s="91"/>
      <c r="BQJ126" s="119"/>
      <c r="BQK126" s="91"/>
      <c r="BQL126" s="119"/>
      <c r="BQM126" s="91"/>
      <c r="BQN126" s="119"/>
      <c r="BQO126" s="91"/>
      <c r="BQP126" s="119"/>
      <c r="BQQ126" s="91"/>
      <c r="BQR126" s="119"/>
      <c r="BQS126" s="91"/>
      <c r="BQT126" s="119"/>
      <c r="BQU126" s="91"/>
      <c r="BQV126" s="119"/>
      <c r="BQW126" s="91"/>
      <c r="BQX126" s="119"/>
      <c r="BQY126" s="91"/>
      <c r="BQZ126" s="119"/>
      <c r="BRA126" s="91"/>
      <c r="BRB126" s="119"/>
      <c r="BRC126" s="91"/>
      <c r="BRD126" s="119"/>
      <c r="BRE126" s="91"/>
      <c r="BRF126" s="119"/>
      <c r="BRG126" s="91"/>
      <c r="BRH126" s="119"/>
      <c r="BRI126" s="91"/>
      <c r="BRJ126" s="119"/>
      <c r="BRK126" s="91"/>
      <c r="BRL126" s="119"/>
      <c r="BRM126" s="91"/>
      <c r="BRN126" s="119"/>
      <c r="BRO126" s="91"/>
      <c r="BRP126" s="119"/>
      <c r="BRQ126" s="91"/>
      <c r="BRR126" s="119"/>
      <c r="BRS126" s="91"/>
      <c r="BRT126" s="119"/>
      <c r="BRU126" s="91"/>
      <c r="BRV126" s="119"/>
      <c r="BRW126" s="91"/>
      <c r="BRX126" s="119"/>
      <c r="BRY126" s="91"/>
      <c r="BRZ126" s="119"/>
      <c r="BSA126" s="91"/>
      <c r="BSB126" s="119"/>
      <c r="BSC126" s="91"/>
      <c r="BSD126" s="119"/>
      <c r="BSE126" s="91"/>
      <c r="BSF126" s="119"/>
      <c r="BSG126" s="91"/>
      <c r="BSH126" s="119"/>
      <c r="BSI126" s="91"/>
      <c r="BSJ126" s="119"/>
      <c r="BSK126" s="91"/>
      <c r="BSL126" s="119"/>
      <c r="BSM126" s="91"/>
      <c r="BSN126" s="119"/>
      <c r="BSO126" s="91"/>
      <c r="BSP126" s="119"/>
      <c r="BSQ126" s="91"/>
      <c r="BSR126" s="119"/>
      <c r="BSS126" s="91"/>
      <c r="BST126" s="119"/>
      <c r="BSU126" s="91"/>
      <c r="BSV126" s="119"/>
      <c r="BSW126" s="91"/>
      <c r="BSX126" s="119"/>
      <c r="BSY126" s="91"/>
      <c r="BSZ126" s="119"/>
      <c r="BTA126" s="91"/>
      <c r="BTB126" s="119"/>
      <c r="BTC126" s="91"/>
      <c r="BTD126" s="119"/>
      <c r="BTE126" s="91"/>
      <c r="BTF126" s="119"/>
      <c r="BTG126" s="91"/>
      <c r="BTH126" s="119"/>
      <c r="BTI126" s="91"/>
      <c r="BTJ126" s="119"/>
      <c r="BTK126" s="91"/>
      <c r="BTL126" s="119"/>
      <c r="BTM126" s="91"/>
      <c r="BTN126" s="119"/>
      <c r="BTO126" s="91"/>
      <c r="BTP126" s="119"/>
      <c r="BTQ126" s="91"/>
      <c r="BTR126" s="119"/>
      <c r="BTS126" s="91"/>
      <c r="BTT126" s="119"/>
      <c r="BTU126" s="91"/>
      <c r="BTV126" s="119"/>
      <c r="BTW126" s="91"/>
      <c r="BTX126" s="119"/>
      <c r="BTY126" s="91"/>
      <c r="BTZ126" s="119"/>
      <c r="BUA126" s="91"/>
      <c r="BUB126" s="119"/>
      <c r="BUC126" s="91"/>
      <c r="BUD126" s="119"/>
      <c r="BUE126" s="91"/>
      <c r="BUF126" s="119"/>
      <c r="BUG126" s="91"/>
      <c r="BUH126" s="119"/>
      <c r="BUI126" s="91"/>
      <c r="BUJ126" s="119"/>
      <c r="BUK126" s="91"/>
      <c r="BUL126" s="119"/>
      <c r="BUM126" s="91"/>
      <c r="BUN126" s="119"/>
      <c r="BUO126" s="91"/>
      <c r="BUP126" s="119"/>
      <c r="BUQ126" s="91"/>
      <c r="BUR126" s="119"/>
      <c r="BUS126" s="91"/>
      <c r="BUT126" s="119"/>
      <c r="BUU126" s="91"/>
      <c r="BUV126" s="119"/>
      <c r="BUW126" s="91"/>
      <c r="BUX126" s="119"/>
      <c r="BUY126" s="91"/>
      <c r="BUZ126" s="119"/>
      <c r="BVA126" s="91"/>
      <c r="BVB126" s="119"/>
      <c r="BVC126" s="91"/>
      <c r="BVD126" s="119"/>
      <c r="BVE126" s="91"/>
      <c r="BVF126" s="119"/>
      <c r="BVG126" s="91"/>
      <c r="BVH126" s="119"/>
      <c r="BVI126" s="91"/>
      <c r="BVJ126" s="119"/>
      <c r="BVK126" s="91"/>
      <c r="BVL126" s="119"/>
      <c r="BVM126" s="91"/>
      <c r="BVN126" s="119"/>
      <c r="BVO126" s="91"/>
      <c r="BVP126" s="119"/>
      <c r="BVQ126" s="91"/>
      <c r="BVR126" s="119"/>
      <c r="BVS126" s="91"/>
      <c r="BVT126" s="119"/>
      <c r="BVU126" s="91"/>
      <c r="BVV126" s="119"/>
      <c r="BVW126" s="91"/>
      <c r="BVX126" s="119"/>
      <c r="BVY126" s="91"/>
      <c r="BVZ126" s="119"/>
      <c r="BWA126" s="91"/>
      <c r="BWB126" s="119"/>
      <c r="BWC126" s="91"/>
      <c r="BWD126" s="119"/>
      <c r="BWE126" s="91"/>
      <c r="BWF126" s="119"/>
      <c r="BWG126" s="91"/>
      <c r="BWH126" s="119"/>
      <c r="BWI126" s="91"/>
      <c r="BWJ126" s="119"/>
      <c r="BWK126" s="91"/>
      <c r="BWL126" s="119"/>
      <c r="BWM126" s="91"/>
      <c r="BWN126" s="119"/>
      <c r="BWO126" s="91"/>
      <c r="BWP126" s="119"/>
      <c r="BWQ126" s="91"/>
      <c r="BWR126" s="119"/>
      <c r="BWS126" s="91"/>
      <c r="BWT126" s="119"/>
      <c r="BWU126" s="91"/>
      <c r="BWV126" s="119"/>
      <c r="BWW126" s="91"/>
      <c r="BWX126" s="119"/>
      <c r="BWY126" s="91"/>
      <c r="BWZ126" s="119"/>
      <c r="BXA126" s="91"/>
      <c r="BXB126" s="119"/>
      <c r="BXC126" s="91"/>
      <c r="BXD126" s="119"/>
      <c r="BXE126" s="91"/>
      <c r="BXF126" s="119"/>
      <c r="BXG126" s="91"/>
      <c r="BXH126" s="119"/>
      <c r="BXI126" s="91"/>
      <c r="BXJ126" s="119"/>
      <c r="BXK126" s="91"/>
      <c r="BXL126" s="119"/>
      <c r="BXM126" s="91"/>
      <c r="BXN126" s="119"/>
      <c r="BXO126" s="91"/>
      <c r="BXP126" s="119"/>
      <c r="BXQ126" s="91"/>
      <c r="BXR126" s="119"/>
      <c r="BXS126" s="91"/>
      <c r="BXT126" s="119"/>
      <c r="BXU126" s="91"/>
      <c r="BXV126" s="119"/>
      <c r="BXW126" s="91"/>
      <c r="BXX126" s="119"/>
      <c r="BXY126" s="91"/>
      <c r="BXZ126" s="119"/>
      <c r="BYA126" s="91"/>
      <c r="BYB126" s="119"/>
      <c r="BYC126" s="91"/>
      <c r="BYD126" s="119"/>
      <c r="BYE126" s="91"/>
      <c r="BYF126" s="119"/>
      <c r="BYG126" s="91"/>
      <c r="BYH126" s="119"/>
      <c r="BYI126" s="91"/>
      <c r="BYJ126" s="119"/>
      <c r="BYK126" s="91"/>
      <c r="BYL126" s="119"/>
      <c r="BYM126" s="91"/>
      <c r="BYN126" s="119"/>
      <c r="BYO126" s="91"/>
      <c r="BYP126" s="119"/>
      <c r="BYQ126" s="91"/>
      <c r="BYR126" s="119"/>
      <c r="BYS126" s="91"/>
      <c r="BYT126" s="119"/>
      <c r="BYU126" s="91"/>
      <c r="BYV126" s="119"/>
      <c r="BYW126" s="91"/>
      <c r="BYX126" s="119"/>
      <c r="BYY126" s="91"/>
      <c r="BYZ126" s="119"/>
      <c r="BZA126" s="91"/>
      <c r="BZB126" s="119"/>
      <c r="BZC126" s="91"/>
      <c r="BZD126" s="119"/>
      <c r="BZE126" s="91"/>
      <c r="BZF126" s="119"/>
      <c r="BZG126" s="91"/>
      <c r="BZH126" s="119"/>
      <c r="BZI126" s="91"/>
      <c r="BZJ126" s="119"/>
      <c r="BZK126" s="91"/>
      <c r="BZL126" s="119"/>
      <c r="BZM126" s="91"/>
      <c r="BZN126" s="119"/>
      <c r="BZO126" s="91"/>
      <c r="BZP126" s="119"/>
      <c r="BZQ126" s="91"/>
      <c r="BZR126" s="119"/>
      <c r="BZS126" s="91"/>
      <c r="BZT126" s="119"/>
      <c r="BZU126" s="91"/>
      <c r="BZV126" s="119"/>
      <c r="BZW126" s="91"/>
      <c r="BZX126" s="119"/>
      <c r="BZY126" s="91"/>
      <c r="BZZ126" s="119"/>
      <c r="CAA126" s="91"/>
      <c r="CAB126" s="119"/>
      <c r="CAC126" s="91"/>
      <c r="CAD126" s="119"/>
      <c r="CAE126" s="91"/>
      <c r="CAF126" s="119"/>
      <c r="CAG126" s="91"/>
      <c r="CAH126" s="119"/>
      <c r="CAI126" s="91"/>
      <c r="CAJ126" s="119"/>
      <c r="CAK126" s="91"/>
      <c r="CAL126" s="119"/>
      <c r="CAM126" s="91"/>
      <c r="CAN126" s="119"/>
      <c r="CAO126" s="91"/>
      <c r="CAP126" s="119"/>
      <c r="CAQ126" s="91"/>
      <c r="CAR126" s="119"/>
      <c r="CAS126" s="91"/>
      <c r="CAT126" s="119"/>
      <c r="CAU126" s="91"/>
      <c r="CAV126" s="119"/>
      <c r="CAW126" s="91"/>
      <c r="CAX126" s="119"/>
      <c r="CAY126" s="91"/>
      <c r="CAZ126" s="119"/>
      <c r="CBA126" s="91"/>
      <c r="CBB126" s="119"/>
      <c r="CBC126" s="91"/>
      <c r="CBD126" s="119"/>
      <c r="CBE126" s="91"/>
      <c r="CBF126" s="119"/>
      <c r="CBG126" s="91"/>
      <c r="CBH126" s="119"/>
      <c r="CBI126" s="91"/>
      <c r="CBJ126" s="119"/>
      <c r="CBK126" s="91"/>
      <c r="CBL126" s="119"/>
      <c r="CBM126" s="91"/>
      <c r="CBN126" s="119"/>
      <c r="CBO126" s="91"/>
      <c r="CBP126" s="119"/>
      <c r="CBQ126" s="91"/>
      <c r="CBR126" s="119"/>
      <c r="CBS126" s="91"/>
      <c r="CBT126" s="119"/>
      <c r="CBU126" s="91"/>
      <c r="CBV126" s="119"/>
      <c r="CBW126" s="91"/>
      <c r="CBX126" s="119"/>
      <c r="CBY126" s="91"/>
      <c r="CBZ126" s="119"/>
      <c r="CCA126" s="91"/>
      <c r="CCB126" s="119"/>
      <c r="CCC126" s="91"/>
      <c r="CCD126" s="119"/>
      <c r="CCE126" s="91"/>
      <c r="CCF126" s="119"/>
      <c r="CCG126" s="91"/>
      <c r="CCH126" s="119"/>
      <c r="CCI126" s="91"/>
      <c r="CCJ126" s="119"/>
      <c r="CCK126" s="91"/>
      <c r="CCL126" s="119"/>
      <c r="CCM126" s="91"/>
      <c r="CCN126" s="119"/>
      <c r="CCO126" s="91"/>
      <c r="CCP126" s="119"/>
      <c r="CCQ126" s="91"/>
      <c r="CCR126" s="119"/>
      <c r="CCS126" s="91"/>
      <c r="CCT126" s="119"/>
      <c r="CCU126" s="91"/>
      <c r="CCV126" s="119"/>
      <c r="CCW126" s="91"/>
      <c r="CCX126" s="119"/>
      <c r="CCY126" s="91"/>
      <c r="CCZ126" s="119"/>
      <c r="CDA126" s="91"/>
      <c r="CDB126" s="119"/>
      <c r="CDC126" s="91"/>
      <c r="CDD126" s="119"/>
      <c r="CDE126" s="91"/>
      <c r="CDF126" s="119"/>
      <c r="CDG126" s="91"/>
      <c r="CDH126" s="119"/>
      <c r="CDI126" s="91"/>
      <c r="CDJ126" s="119"/>
      <c r="CDK126" s="91"/>
      <c r="CDL126" s="119"/>
      <c r="CDM126" s="91"/>
      <c r="CDN126" s="119"/>
      <c r="CDO126" s="91"/>
      <c r="CDP126" s="119"/>
      <c r="CDQ126" s="91"/>
      <c r="CDR126" s="119"/>
      <c r="CDS126" s="91"/>
      <c r="CDT126" s="119"/>
      <c r="CDU126" s="91"/>
      <c r="CDV126" s="119"/>
      <c r="CDW126" s="91"/>
      <c r="CDX126" s="119"/>
      <c r="CDY126" s="91"/>
      <c r="CDZ126" s="119"/>
      <c r="CEA126" s="91"/>
      <c r="CEB126" s="119"/>
      <c r="CEC126" s="91"/>
      <c r="CED126" s="119"/>
      <c r="CEE126" s="91"/>
      <c r="CEF126" s="119"/>
      <c r="CEG126" s="91"/>
      <c r="CEH126" s="119"/>
      <c r="CEI126" s="91"/>
      <c r="CEJ126" s="119"/>
      <c r="CEK126" s="91"/>
      <c r="CEL126" s="119"/>
      <c r="CEM126" s="91"/>
      <c r="CEN126" s="119"/>
      <c r="CEO126" s="91"/>
      <c r="CEP126" s="119"/>
      <c r="CEQ126" s="91"/>
      <c r="CER126" s="119"/>
      <c r="CES126" s="91"/>
      <c r="CET126" s="119"/>
      <c r="CEU126" s="91"/>
      <c r="CEV126" s="119"/>
      <c r="CEW126" s="91"/>
      <c r="CEX126" s="119"/>
      <c r="CEY126" s="91"/>
      <c r="CEZ126" s="119"/>
      <c r="CFA126" s="91"/>
      <c r="CFB126" s="119"/>
      <c r="CFC126" s="91"/>
      <c r="CFD126" s="119"/>
      <c r="CFE126" s="91"/>
      <c r="CFF126" s="119"/>
      <c r="CFG126" s="91"/>
      <c r="CFH126" s="119"/>
      <c r="CFI126" s="91"/>
      <c r="CFJ126" s="119"/>
      <c r="CFK126" s="91"/>
      <c r="CFL126" s="119"/>
      <c r="CFM126" s="91"/>
      <c r="CFN126" s="119"/>
      <c r="CFO126" s="91"/>
      <c r="CFP126" s="119"/>
      <c r="CFQ126" s="91"/>
      <c r="CFR126" s="119"/>
      <c r="CFS126" s="91"/>
      <c r="CFT126" s="119"/>
      <c r="CFU126" s="91"/>
      <c r="CFV126" s="119"/>
      <c r="CFW126" s="91"/>
      <c r="CFX126" s="119"/>
      <c r="CFY126" s="91"/>
      <c r="CFZ126" s="119"/>
      <c r="CGA126" s="91"/>
      <c r="CGB126" s="119"/>
      <c r="CGC126" s="91"/>
      <c r="CGD126" s="119"/>
      <c r="CGE126" s="91"/>
      <c r="CGF126" s="119"/>
      <c r="CGG126" s="91"/>
      <c r="CGH126" s="119"/>
      <c r="CGI126" s="91"/>
      <c r="CGJ126" s="119"/>
      <c r="CGK126" s="91"/>
      <c r="CGL126" s="119"/>
      <c r="CGM126" s="91"/>
      <c r="CGN126" s="119"/>
      <c r="CGO126" s="91"/>
      <c r="CGP126" s="119"/>
      <c r="CGQ126" s="91"/>
      <c r="CGR126" s="119"/>
      <c r="CGS126" s="91"/>
      <c r="CGT126" s="119"/>
      <c r="CGU126" s="91"/>
      <c r="CGV126" s="119"/>
      <c r="CGW126" s="91"/>
      <c r="CGX126" s="119"/>
      <c r="CGY126" s="91"/>
      <c r="CGZ126" s="119"/>
      <c r="CHA126" s="91"/>
      <c r="CHB126" s="119"/>
      <c r="CHC126" s="91"/>
      <c r="CHD126" s="119"/>
      <c r="CHE126" s="91"/>
      <c r="CHF126" s="119"/>
      <c r="CHG126" s="91"/>
      <c r="CHH126" s="119"/>
      <c r="CHI126" s="91"/>
      <c r="CHJ126" s="119"/>
      <c r="CHK126" s="91"/>
      <c r="CHL126" s="119"/>
      <c r="CHM126" s="91"/>
      <c r="CHN126" s="119"/>
      <c r="CHO126" s="91"/>
      <c r="CHP126" s="119"/>
      <c r="CHQ126" s="91"/>
      <c r="CHR126" s="119"/>
      <c r="CHS126" s="91"/>
      <c r="CHT126" s="119"/>
      <c r="CHU126" s="91"/>
      <c r="CHV126" s="119"/>
      <c r="CHW126" s="91"/>
      <c r="CHX126" s="119"/>
      <c r="CHY126" s="91"/>
      <c r="CHZ126" s="119"/>
      <c r="CIA126" s="91"/>
      <c r="CIB126" s="119"/>
      <c r="CIC126" s="91"/>
      <c r="CID126" s="119"/>
      <c r="CIE126" s="91"/>
      <c r="CIF126" s="119"/>
      <c r="CIG126" s="91"/>
      <c r="CIH126" s="119"/>
      <c r="CII126" s="91"/>
      <c r="CIJ126" s="119"/>
      <c r="CIK126" s="91"/>
      <c r="CIL126" s="119"/>
      <c r="CIM126" s="91"/>
      <c r="CIN126" s="119"/>
      <c r="CIO126" s="91"/>
      <c r="CIP126" s="119"/>
      <c r="CIQ126" s="91"/>
      <c r="CIR126" s="119"/>
      <c r="CIS126" s="91"/>
      <c r="CIT126" s="119"/>
      <c r="CIU126" s="91"/>
      <c r="CIV126" s="119"/>
      <c r="CIW126" s="91"/>
      <c r="CIX126" s="119"/>
      <c r="CIY126" s="91"/>
      <c r="CIZ126" s="119"/>
      <c r="CJA126" s="91"/>
      <c r="CJB126" s="119"/>
      <c r="CJC126" s="91"/>
      <c r="CJD126" s="119"/>
      <c r="CJE126" s="91"/>
      <c r="CJF126" s="119"/>
      <c r="CJG126" s="91"/>
      <c r="CJH126" s="119"/>
      <c r="CJI126" s="91"/>
      <c r="CJJ126" s="119"/>
      <c r="CJK126" s="91"/>
      <c r="CJL126" s="119"/>
      <c r="CJM126" s="91"/>
      <c r="CJN126" s="119"/>
      <c r="CJO126" s="91"/>
      <c r="CJP126" s="119"/>
      <c r="CJQ126" s="91"/>
      <c r="CJR126" s="119"/>
      <c r="CJS126" s="91"/>
      <c r="CJT126" s="119"/>
      <c r="CJU126" s="91"/>
      <c r="CJV126" s="119"/>
      <c r="CJW126" s="91"/>
      <c r="CJX126" s="119"/>
      <c r="CJY126" s="91"/>
      <c r="CJZ126" s="119"/>
      <c r="CKA126" s="91"/>
      <c r="CKB126" s="119"/>
      <c r="CKC126" s="91"/>
      <c r="CKD126" s="119"/>
      <c r="CKE126" s="91"/>
      <c r="CKF126" s="119"/>
      <c r="CKG126" s="91"/>
      <c r="CKH126" s="119"/>
      <c r="CKI126" s="91"/>
      <c r="CKJ126" s="119"/>
      <c r="CKK126" s="91"/>
      <c r="CKL126" s="119"/>
      <c r="CKM126" s="91"/>
      <c r="CKN126" s="119"/>
      <c r="CKO126" s="91"/>
      <c r="CKP126" s="119"/>
      <c r="CKQ126" s="91"/>
      <c r="CKR126" s="119"/>
      <c r="CKS126" s="91"/>
      <c r="CKT126" s="119"/>
      <c r="CKU126" s="91"/>
      <c r="CKV126" s="119"/>
      <c r="CKW126" s="91"/>
      <c r="CKX126" s="119"/>
      <c r="CKY126" s="91"/>
      <c r="CKZ126" s="119"/>
      <c r="CLA126" s="91"/>
      <c r="CLB126" s="119"/>
      <c r="CLC126" s="91"/>
      <c r="CLD126" s="119"/>
      <c r="CLE126" s="91"/>
      <c r="CLF126" s="119"/>
      <c r="CLG126" s="91"/>
      <c r="CLH126" s="119"/>
      <c r="CLI126" s="91"/>
      <c r="CLJ126" s="119"/>
      <c r="CLK126" s="91"/>
      <c r="CLL126" s="119"/>
      <c r="CLM126" s="91"/>
      <c r="CLN126" s="119"/>
      <c r="CLO126" s="91"/>
      <c r="CLP126" s="119"/>
      <c r="CLQ126" s="91"/>
      <c r="CLR126" s="119"/>
      <c r="CLS126" s="91"/>
      <c r="CLT126" s="119"/>
      <c r="CLU126" s="91"/>
      <c r="CLV126" s="119"/>
      <c r="CLW126" s="91"/>
      <c r="CLX126" s="119"/>
      <c r="CLY126" s="91"/>
      <c r="CLZ126" s="119"/>
      <c r="CMA126" s="91"/>
      <c r="CMB126" s="119"/>
      <c r="CMC126" s="91"/>
      <c r="CMD126" s="119"/>
      <c r="CME126" s="91"/>
      <c r="CMF126" s="119"/>
      <c r="CMG126" s="91"/>
      <c r="CMH126" s="119"/>
      <c r="CMI126" s="91"/>
      <c r="CMJ126" s="119"/>
      <c r="CMK126" s="91"/>
      <c r="CML126" s="119"/>
      <c r="CMM126" s="91"/>
      <c r="CMN126" s="119"/>
      <c r="CMO126" s="91"/>
      <c r="CMP126" s="119"/>
      <c r="CMQ126" s="91"/>
      <c r="CMR126" s="119"/>
      <c r="CMS126" s="91"/>
      <c r="CMT126" s="119"/>
      <c r="CMU126" s="91"/>
      <c r="CMV126" s="119"/>
      <c r="CMW126" s="91"/>
      <c r="CMX126" s="119"/>
      <c r="CMY126" s="91"/>
      <c r="CMZ126" s="119"/>
      <c r="CNA126" s="91"/>
      <c r="CNB126" s="119"/>
      <c r="CNC126" s="91"/>
      <c r="CND126" s="119"/>
      <c r="CNE126" s="91"/>
      <c r="CNF126" s="119"/>
      <c r="CNG126" s="91"/>
      <c r="CNH126" s="119"/>
      <c r="CNI126" s="91"/>
      <c r="CNJ126" s="119"/>
      <c r="CNK126" s="91"/>
      <c r="CNL126" s="119"/>
      <c r="CNM126" s="91"/>
      <c r="CNN126" s="119"/>
      <c r="CNO126" s="91"/>
      <c r="CNP126" s="119"/>
      <c r="CNQ126" s="91"/>
      <c r="CNR126" s="119"/>
      <c r="CNS126" s="91"/>
      <c r="CNT126" s="119"/>
      <c r="CNU126" s="91"/>
      <c r="CNV126" s="119"/>
      <c r="CNW126" s="91"/>
      <c r="CNX126" s="119"/>
      <c r="CNY126" s="91"/>
      <c r="CNZ126" s="119"/>
      <c r="COA126" s="91"/>
      <c r="COB126" s="119"/>
      <c r="COC126" s="91"/>
      <c r="COD126" s="119"/>
      <c r="COE126" s="91"/>
      <c r="COF126" s="119"/>
      <c r="COG126" s="91"/>
      <c r="COH126" s="119"/>
      <c r="COI126" s="91"/>
      <c r="COJ126" s="119"/>
      <c r="COK126" s="91"/>
      <c r="COL126" s="119"/>
      <c r="COM126" s="91"/>
      <c r="CON126" s="119"/>
      <c r="COO126" s="91"/>
      <c r="COP126" s="119"/>
      <c r="COQ126" s="91"/>
      <c r="COR126" s="119"/>
      <c r="COS126" s="91"/>
      <c r="COT126" s="119"/>
      <c r="COU126" s="91"/>
      <c r="COV126" s="119"/>
      <c r="COW126" s="91"/>
      <c r="COX126" s="119"/>
      <c r="COY126" s="91"/>
      <c r="COZ126" s="119"/>
      <c r="CPA126" s="91"/>
      <c r="CPB126" s="119"/>
      <c r="CPC126" s="91"/>
      <c r="CPD126" s="119"/>
      <c r="CPE126" s="91"/>
      <c r="CPF126" s="119"/>
      <c r="CPG126" s="91"/>
      <c r="CPH126" s="119"/>
      <c r="CPI126" s="91"/>
      <c r="CPJ126" s="119"/>
      <c r="CPK126" s="91"/>
      <c r="CPL126" s="119"/>
      <c r="CPM126" s="91"/>
      <c r="CPN126" s="119"/>
      <c r="CPO126" s="91"/>
      <c r="CPP126" s="119"/>
      <c r="CPQ126" s="91"/>
      <c r="CPR126" s="119"/>
      <c r="CPS126" s="91"/>
      <c r="CPT126" s="119"/>
      <c r="CPU126" s="91"/>
      <c r="CPV126" s="119"/>
      <c r="CPW126" s="91"/>
      <c r="CPX126" s="119"/>
      <c r="CPY126" s="91"/>
      <c r="CPZ126" s="119"/>
      <c r="CQA126" s="91"/>
      <c r="CQB126" s="119"/>
      <c r="CQC126" s="91"/>
      <c r="CQD126" s="119"/>
      <c r="CQE126" s="91"/>
      <c r="CQF126" s="119"/>
      <c r="CQG126" s="91"/>
      <c r="CQH126" s="119"/>
      <c r="CQI126" s="91"/>
      <c r="CQJ126" s="119"/>
      <c r="CQK126" s="91"/>
      <c r="CQL126" s="119"/>
      <c r="CQM126" s="91"/>
      <c r="CQN126" s="119"/>
      <c r="CQO126" s="91"/>
      <c r="CQP126" s="119"/>
      <c r="CQQ126" s="91"/>
      <c r="CQR126" s="119"/>
      <c r="CQS126" s="91"/>
      <c r="CQT126" s="119"/>
      <c r="CQU126" s="91"/>
      <c r="CQV126" s="119"/>
      <c r="CQW126" s="91"/>
      <c r="CQX126" s="119"/>
      <c r="CQY126" s="91"/>
      <c r="CQZ126" s="119"/>
      <c r="CRA126" s="91"/>
      <c r="CRB126" s="119"/>
      <c r="CRC126" s="91"/>
      <c r="CRD126" s="119"/>
      <c r="CRE126" s="91"/>
      <c r="CRF126" s="119"/>
      <c r="CRG126" s="91"/>
      <c r="CRH126" s="119"/>
      <c r="CRI126" s="91"/>
      <c r="CRJ126" s="119"/>
      <c r="CRK126" s="91"/>
      <c r="CRL126" s="119"/>
      <c r="CRM126" s="91"/>
      <c r="CRN126" s="119"/>
      <c r="CRO126" s="91"/>
      <c r="CRP126" s="119"/>
      <c r="CRQ126" s="91"/>
      <c r="CRR126" s="119"/>
      <c r="CRS126" s="91"/>
      <c r="CRT126" s="119"/>
      <c r="CRU126" s="91"/>
      <c r="CRV126" s="119"/>
      <c r="CRW126" s="91"/>
      <c r="CRX126" s="119"/>
      <c r="CRY126" s="91"/>
      <c r="CRZ126" s="119"/>
      <c r="CSA126" s="91"/>
      <c r="CSB126" s="119"/>
      <c r="CSC126" s="91"/>
      <c r="CSD126" s="119"/>
      <c r="CSE126" s="91"/>
      <c r="CSF126" s="119"/>
      <c r="CSG126" s="91"/>
      <c r="CSH126" s="119"/>
      <c r="CSI126" s="91"/>
      <c r="CSJ126" s="119"/>
      <c r="CSK126" s="91"/>
      <c r="CSL126" s="119"/>
      <c r="CSM126" s="91"/>
      <c r="CSN126" s="119"/>
      <c r="CSO126" s="91"/>
      <c r="CSP126" s="119"/>
      <c r="CSQ126" s="91"/>
      <c r="CSR126" s="119"/>
      <c r="CSS126" s="91"/>
      <c r="CST126" s="119"/>
      <c r="CSU126" s="91"/>
      <c r="CSV126" s="119"/>
      <c r="CSW126" s="91"/>
      <c r="CSX126" s="119"/>
      <c r="CSY126" s="91"/>
      <c r="CSZ126" s="119"/>
      <c r="CTA126" s="91"/>
      <c r="CTB126" s="119"/>
      <c r="CTC126" s="91"/>
      <c r="CTD126" s="119"/>
      <c r="CTE126" s="91"/>
      <c r="CTF126" s="119"/>
      <c r="CTG126" s="91"/>
      <c r="CTH126" s="119"/>
      <c r="CTI126" s="91"/>
      <c r="CTJ126" s="119"/>
      <c r="CTK126" s="91"/>
      <c r="CTL126" s="119"/>
      <c r="CTM126" s="91"/>
      <c r="CTN126" s="119"/>
      <c r="CTO126" s="91"/>
      <c r="CTP126" s="119"/>
      <c r="CTQ126" s="91"/>
      <c r="CTR126" s="119"/>
      <c r="CTS126" s="91"/>
      <c r="CTT126" s="119"/>
      <c r="CTU126" s="91"/>
      <c r="CTV126" s="119"/>
      <c r="CTW126" s="91"/>
      <c r="CTX126" s="119"/>
      <c r="CTY126" s="91"/>
      <c r="CTZ126" s="119"/>
      <c r="CUA126" s="91"/>
      <c r="CUB126" s="119"/>
      <c r="CUC126" s="91"/>
      <c r="CUD126" s="119"/>
      <c r="CUE126" s="91"/>
      <c r="CUF126" s="119"/>
      <c r="CUG126" s="91"/>
      <c r="CUH126" s="119"/>
      <c r="CUI126" s="91"/>
      <c r="CUJ126" s="119"/>
      <c r="CUK126" s="91"/>
      <c r="CUL126" s="119"/>
      <c r="CUM126" s="91"/>
      <c r="CUN126" s="119"/>
      <c r="CUO126" s="91"/>
      <c r="CUP126" s="119"/>
      <c r="CUQ126" s="91"/>
      <c r="CUR126" s="119"/>
      <c r="CUS126" s="91"/>
      <c r="CUT126" s="119"/>
      <c r="CUU126" s="91"/>
      <c r="CUV126" s="119"/>
      <c r="CUW126" s="91"/>
      <c r="CUX126" s="119"/>
      <c r="CUY126" s="91"/>
      <c r="CUZ126" s="119"/>
      <c r="CVA126" s="91"/>
      <c r="CVB126" s="119"/>
      <c r="CVC126" s="91"/>
      <c r="CVD126" s="119"/>
      <c r="CVE126" s="91"/>
      <c r="CVF126" s="119"/>
      <c r="CVG126" s="91"/>
      <c r="CVH126" s="119"/>
      <c r="CVI126" s="91"/>
      <c r="CVJ126" s="119"/>
      <c r="CVK126" s="91"/>
      <c r="CVL126" s="119"/>
      <c r="CVM126" s="91"/>
      <c r="CVN126" s="119"/>
      <c r="CVO126" s="91"/>
      <c r="CVP126" s="119"/>
      <c r="CVQ126" s="91"/>
      <c r="CVR126" s="119"/>
      <c r="CVS126" s="91"/>
      <c r="CVT126" s="119"/>
      <c r="CVU126" s="91"/>
      <c r="CVV126" s="119"/>
      <c r="CVW126" s="91"/>
      <c r="CVX126" s="119"/>
      <c r="CVY126" s="91"/>
      <c r="CVZ126" s="119"/>
      <c r="CWA126" s="91"/>
      <c r="CWB126" s="119"/>
      <c r="CWC126" s="91"/>
      <c r="CWD126" s="119"/>
      <c r="CWE126" s="91"/>
      <c r="CWF126" s="119"/>
      <c r="CWG126" s="91"/>
      <c r="CWH126" s="119"/>
      <c r="CWI126" s="91"/>
      <c r="CWJ126" s="119"/>
      <c r="CWK126" s="91"/>
      <c r="CWL126" s="119"/>
      <c r="CWM126" s="91"/>
      <c r="CWN126" s="119"/>
      <c r="CWO126" s="91"/>
      <c r="CWP126" s="119"/>
      <c r="CWQ126" s="91"/>
      <c r="CWR126" s="119"/>
      <c r="CWS126" s="91"/>
      <c r="CWT126" s="119"/>
      <c r="CWU126" s="91"/>
      <c r="CWV126" s="119"/>
      <c r="CWW126" s="91"/>
      <c r="CWX126" s="119"/>
      <c r="CWY126" s="91"/>
      <c r="CWZ126" s="119"/>
      <c r="CXA126" s="91"/>
      <c r="CXB126" s="119"/>
      <c r="CXC126" s="91"/>
      <c r="CXD126" s="119"/>
      <c r="CXE126" s="91"/>
      <c r="CXF126" s="119"/>
      <c r="CXG126" s="91"/>
      <c r="CXH126" s="119"/>
      <c r="CXI126" s="91"/>
      <c r="CXJ126" s="119"/>
      <c r="CXK126" s="91"/>
      <c r="CXL126" s="119"/>
      <c r="CXM126" s="91"/>
      <c r="CXN126" s="119"/>
      <c r="CXO126" s="91"/>
      <c r="CXP126" s="119"/>
      <c r="CXQ126" s="91"/>
      <c r="CXR126" s="119"/>
      <c r="CXS126" s="91"/>
      <c r="CXT126" s="119"/>
      <c r="CXU126" s="91"/>
      <c r="CXV126" s="119"/>
      <c r="CXW126" s="91"/>
      <c r="CXX126" s="119"/>
      <c r="CXY126" s="91"/>
      <c r="CXZ126" s="119"/>
      <c r="CYA126" s="91"/>
      <c r="CYB126" s="119"/>
      <c r="CYC126" s="91"/>
      <c r="CYD126" s="119"/>
      <c r="CYE126" s="91"/>
      <c r="CYF126" s="119"/>
      <c r="CYG126" s="91"/>
      <c r="CYH126" s="119"/>
      <c r="CYI126" s="91"/>
      <c r="CYJ126" s="119"/>
      <c r="CYK126" s="91"/>
      <c r="CYL126" s="119"/>
      <c r="CYM126" s="91"/>
      <c r="CYN126" s="119"/>
      <c r="CYO126" s="91"/>
      <c r="CYP126" s="119"/>
      <c r="CYQ126" s="91"/>
      <c r="CYR126" s="119"/>
      <c r="CYS126" s="91"/>
      <c r="CYT126" s="119"/>
      <c r="CYU126" s="91"/>
      <c r="CYV126" s="119"/>
      <c r="CYW126" s="91"/>
      <c r="CYX126" s="119"/>
      <c r="CYY126" s="91"/>
      <c r="CYZ126" s="119"/>
      <c r="CZA126" s="91"/>
      <c r="CZB126" s="119"/>
      <c r="CZC126" s="91"/>
      <c r="CZD126" s="119"/>
      <c r="CZE126" s="91"/>
      <c r="CZF126" s="119"/>
      <c r="CZG126" s="91"/>
      <c r="CZH126" s="119"/>
      <c r="CZI126" s="91"/>
      <c r="CZJ126" s="119"/>
      <c r="CZK126" s="91"/>
      <c r="CZL126" s="119"/>
      <c r="CZM126" s="91"/>
      <c r="CZN126" s="119"/>
      <c r="CZO126" s="91"/>
      <c r="CZP126" s="119"/>
      <c r="CZQ126" s="91"/>
      <c r="CZR126" s="119"/>
      <c r="CZS126" s="91"/>
      <c r="CZT126" s="119"/>
      <c r="CZU126" s="91"/>
      <c r="CZV126" s="119"/>
      <c r="CZW126" s="91"/>
      <c r="CZX126" s="119"/>
      <c r="CZY126" s="91"/>
      <c r="CZZ126" s="119"/>
      <c r="DAA126" s="91"/>
      <c r="DAB126" s="119"/>
      <c r="DAC126" s="91"/>
      <c r="DAD126" s="119"/>
      <c r="DAE126" s="91"/>
      <c r="DAF126" s="119"/>
      <c r="DAG126" s="91"/>
      <c r="DAH126" s="119"/>
      <c r="DAI126" s="91"/>
      <c r="DAJ126" s="119"/>
      <c r="DAK126" s="91"/>
      <c r="DAL126" s="119"/>
      <c r="DAM126" s="91"/>
      <c r="DAN126" s="119"/>
      <c r="DAO126" s="91"/>
      <c r="DAP126" s="119"/>
      <c r="DAQ126" s="91"/>
      <c r="DAR126" s="119"/>
      <c r="DAS126" s="91"/>
      <c r="DAT126" s="119"/>
      <c r="DAU126" s="91"/>
      <c r="DAV126" s="119"/>
      <c r="DAW126" s="91"/>
      <c r="DAX126" s="119"/>
      <c r="DAY126" s="91"/>
      <c r="DAZ126" s="119"/>
      <c r="DBA126" s="91"/>
      <c r="DBB126" s="119"/>
      <c r="DBC126" s="91"/>
      <c r="DBD126" s="119"/>
      <c r="DBE126" s="91"/>
      <c r="DBF126" s="119"/>
      <c r="DBG126" s="91"/>
      <c r="DBH126" s="119"/>
      <c r="DBI126" s="91"/>
      <c r="DBJ126" s="119"/>
      <c r="DBK126" s="91"/>
      <c r="DBL126" s="119"/>
      <c r="DBM126" s="91"/>
      <c r="DBN126" s="119"/>
      <c r="DBO126" s="91"/>
      <c r="DBP126" s="119"/>
      <c r="DBQ126" s="91"/>
      <c r="DBR126" s="119"/>
      <c r="DBS126" s="91"/>
      <c r="DBT126" s="119"/>
      <c r="DBU126" s="91"/>
      <c r="DBV126" s="119"/>
      <c r="DBW126" s="91"/>
      <c r="DBX126" s="119"/>
      <c r="DBY126" s="91"/>
      <c r="DBZ126" s="119"/>
      <c r="DCA126" s="91"/>
      <c r="DCB126" s="119"/>
      <c r="DCC126" s="91"/>
      <c r="DCD126" s="119"/>
      <c r="DCE126" s="91"/>
      <c r="DCF126" s="119"/>
      <c r="DCG126" s="91"/>
      <c r="DCH126" s="119"/>
      <c r="DCI126" s="91"/>
      <c r="DCJ126" s="119"/>
      <c r="DCK126" s="91"/>
      <c r="DCL126" s="119"/>
      <c r="DCM126" s="91"/>
      <c r="DCN126" s="119"/>
      <c r="DCO126" s="91"/>
      <c r="DCP126" s="119"/>
      <c r="DCQ126" s="91"/>
      <c r="DCR126" s="119"/>
      <c r="DCS126" s="91"/>
      <c r="DCT126" s="119"/>
      <c r="DCU126" s="91"/>
      <c r="DCV126" s="119"/>
      <c r="DCW126" s="91"/>
      <c r="DCX126" s="119"/>
      <c r="DCY126" s="91"/>
      <c r="DCZ126" s="119"/>
      <c r="DDA126" s="91"/>
      <c r="DDB126" s="119"/>
      <c r="DDC126" s="91"/>
      <c r="DDD126" s="119"/>
      <c r="DDE126" s="91"/>
      <c r="DDF126" s="119"/>
      <c r="DDG126" s="91"/>
      <c r="DDH126" s="119"/>
      <c r="DDI126" s="91"/>
      <c r="DDJ126" s="119"/>
      <c r="DDK126" s="91"/>
      <c r="DDL126" s="119"/>
      <c r="DDM126" s="91"/>
      <c r="DDN126" s="119"/>
      <c r="DDO126" s="91"/>
      <c r="DDP126" s="119"/>
      <c r="DDQ126" s="91"/>
      <c r="DDR126" s="119"/>
      <c r="DDS126" s="91"/>
      <c r="DDT126" s="119"/>
      <c r="DDU126" s="91"/>
      <c r="DDV126" s="119"/>
      <c r="DDW126" s="91"/>
      <c r="DDX126" s="119"/>
      <c r="DDY126" s="91"/>
      <c r="DDZ126" s="119"/>
      <c r="DEA126" s="91"/>
      <c r="DEB126" s="119"/>
      <c r="DEC126" s="91"/>
      <c r="DED126" s="119"/>
      <c r="DEE126" s="91"/>
      <c r="DEF126" s="119"/>
      <c r="DEG126" s="91"/>
      <c r="DEH126" s="119"/>
      <c r="DEI126" s="91"/>
      <c r="DEJ126" s="119"/>
      <c r="DEK126" s="91"/>
      <c r="DEL126" s="119"/>
      <c r="DEM126" s="91"/>
      <c r="DEN126" s="119"/>
      <c r="DEO126" s="91"/>
      <c r="DEP126" s="119"/>
      <c r="DEQ126" s="91"/>
      <c r="DER126" s="119"/>
      <c r="DES126" s="91"/>
      <c r="DET126" s="119"/>
      <c r="DEU126" s="91"/>
      <c r="DEV126" s="119"/>
      <c r="DEW126" s="91"/>
      <c r="DEX126" s="119"/>
      <c r="DEY126" s="91"/>
      <c r="DEZ126" s="119"/>
      <c r="DFA126" s="91"/>
      <c r="DFB126" s="119"/>
      <c r="DFC126" s="91"/>
      <c r="DFD126" s="119"/>
      <c r="DFE126" s="91"/>
      <c r="DFF126" s="119"/>
      <c r="DFG126" s="91"/>
      <c r="DFH126" s="119"/>
      <c r="DFI126" s="91"/>
      <c r="DFJ126" s="119"/>
      <c r="DFK126" s="91"/>
      <c r="DFL126" s="119"/>
      <c r="DFM126" s="91"/>
      <c r="DFN126" s="119"/>
      <c r="DFO126" s="91"/>
      <c r="DFP126" s="119"/>
      <c r="DFQ126" s="91"/>
      <c r="DFR126" s="119"/>
      <c r="DFS126" s="91"/>
      <c r="DFT126" s="119"/>
      <c r="DFU126" s="91"/>
      <c r="DFV126" s="119"/>
      <c r="DFW126" s="91"/>
      <c r="DFX126" s="119"/>
      <c r="DFY126" s="91"/>
      <c r="DFZ126" s="119"/>
      <c r="DGA126" s="91"/>
      <c r="DGB126" s="119"/>
      <c r="DGC126" s="91"/>
      <c r="DGD126" s="119"/>
      <c r="DGE126" s="91"/>
      <c r="DGF126" s="119"/>
      <c r="DGG126" s="91"/>
      <c r="DGH126" s="119"/>
      <c r="DGI126" s="91"/>
      <c r="DGJ126" s="119"/>
      <c r="DGK126" s="91"/>
      <c r="DGL126" s="119"/>
      <c r="DGM126" s="91"/>
      <c r="DGN126" s="119"/>
      <c r="DGO126" s="91"/>
      <c r="DGP126" s="119"/>
      <c r="DGQ126" s="91"/>
      <c r="DGR126" s="119"/>
      <c r="DGS126" s="91"/>
      <c r="DGT126" s="119"/>
      <c r="DGU126" s="91"/>
      <c r="DGV126" s="119"/>
      <c r="DGW126" s="91"/>
      <c r="DGX126" s="119"/>
      <c r="DGY126" s="91"/>
      <c r="DGZ126" s="119"/>
      <c r="DHA126" s="91"/>
      <c r="DHB126" s="119"/>
      <c r="DHC126" s="91"/>
      <c r="DHD126" s="119"/>
      <c r="DHE126" s="91"/>
      <c r="DHF126" s="119"/>
      <c r="DHG126" s="91"/>
      <c r="DHH126" s="119"/>
      <c r="DHI126" s="91"/>
      <c r="DHJ126" s="119"/>
      <c r="DHK126" s="91"/>
      <c r="DHL126" s="119"/>
      <c r="DHM126" s="91"/>
      <c r="DHN126" s="119"/>
      <c r="DHO126" s="91"/>
      <c r="DHP126" s="119"/>
      <c r="DHQ126" s="91"/>
      <c r="DHR126" s="119"/>
      <c r="DHS126" s="91"/>
      <c r="DHT126" s="119"/>
      <c r="DHU126" s="91"/>
      <c r="DHV126" s="119"/>
      <c r="DHW126" s="91"/>
      <c r="DHX126" s="119"/>
      <c r="DHY126" s="91"/>
      <c r="DHZ126" s="119"/>
      <c r="DIA126" s="91"/>
      <c r="DIB126" s="119"/>
      <c r="DIC126" s="91"/>
      <c r="DID126" s="119"/>
      <c r="DIE126" s="91"/>
      <c r="DIF126" s="119"/>
      <c r="DIG126" s="91"/>
      <c r="DIH126" s="119"/>
      <c r="DII126" s="91"/>
      <c r="DIJ126" s="119"/>
      <c r="DIK126" s="91"/>
      <c r="DIL126" s="119"/>
      <c r="DIM126" s="91"/>
      <c r="DIN126" s="119"/>
      <c r="DIO126" s="91"/>
      <c r="DIP126" s="119"/>
      <c r="DIQ126" s="91"/>
      <c r="DIR126" s="119"/>
      <c r="DIS126" s="91"/>
      <c r="DIT126" s="119"/>
      <c r="DIU126" s="91"/>
      <c r="DIV126" s="119"/>
      <c r="DIW126" s="91"/>
      <c r="DIX126" s="119"/>
      <c r="DIY126" s="91"/>
      <c r="DIZ126" s="119"/>
      <c r="DJA126" s="91"/>
      <c r="DJB126" s="119"/>
      <c r="DJC126" s="91"/>
      <c r="DJD126" s="119"/>
      <c r="DJE126" s="91"/>
      <c r="DJF126" s="119"/>
      <c r="DJG126" s="91"/>
      <c r="DJH126" s="119"/>
      <c r="DJI126" s="91"/>
      <c r="DJJ126" s="119"/>
      <c r="DJK126" s="91"/>
      <c r="DJL126" s="119"/>
      <c r="DJM126" s="91"/>
      <c r="DJN126" s="119"/>
      <c r="DJO126" s="91"/>
      <c r="DJP126" s="119"/>
      <c r="DJQ126" s="91"/>
      <c r="DJR126" s="119"/>
      <c r="DJS126" s="91"/>
      <c r="DJT126" s="119"/>
      <c r="DJU126" s="91"/>
      <c r="DJV126" s="119"/>
      <c r="DJW126" s="91"/>
      <c r="DJX126" s="119"/>
      <c r="DJY126" s="91"/>
      <c r="DJZ126" s="119"/>
      <c r="DKA126" s="91"/>
      <c r="DKB126" s="119"/>
      <c r="DKC126" s="91"/>
      <c r="DKD126" s="119"/>
      <c r="DKE126" s="91"/>
      <c r="DKF126" s="119"/>
      <c r="DKG126" s="91"/>
      <c r="DKH126" s="119"/>
      <c r="DKI126" s="91"/>
      <c r="DKJ126" s="119"/>
      <c r="DKK126" s="91"/>
      <c r="DKL126" s="119"/>
      <c r="DKM126" s="91"/>
      <c r="DKN126" s="119"/>
      <c r="DKO126" s="91"/>
      <c r="DKP126" s="119"/>
      <c r="DKQ126" s="91"/>
      <c r="DKR126" s="119"/>
      <c r="DKS126" s="91"/>
      <c r="DKT126" s="119"/>
      <c r="DKU126" s="91"/>
      <c r="DKV126" s="119"/>
      <c r="DKW126" s="91"/>
      <c r="DKX126" s="119"/>
      <c r="DKY126" s="91"/>
      <c r="DKZ126" s="119"/>
      <c r="DLA126" s="91"/>
      <c r="DLB126" s="119"/>
      <c r="DLC126" s="91"/>
      <c r="DLD126" s="119"/>
      <c r="DLE126" s="91"/>
      <c r="DLF126" s="119"/>
      <c r="DLG126" s="91"/>
      <c r="DLH126" s="119"/>
      <c r="DLI126" s="91"/>
      <c r="DLJ126" s="119"/>
      <c r="DLK126" s="91"/>
      <c r="DLL126" s="119"/>
      <c r="DLM126" s="91"/>
      <c r="DLN126" s="119"/>
      <c r="DLO126" s="91"/>
      <c r="DLP126" s="119"/>
      <c r="DLQ126" s="91"/>
      <c r="DLR126" s="119"/>
      <c r="DLS126" s="91"/>
      <c r="DLT126" s="119"/>
      <c r="DLU126" s="91"/>
      <c r="DLV126" s="119"/>
      <c r="DLW126" s="91"/>
      <c r="DLX126" s="119"/>
      <c r="DLY126" s="91"/>
      <c r="DLZ126" s="119"/>
      <c r="DMA126" s="91"/>
      <c r="DMB126" s="119"/>
      <c r="DMC126" s="91"/>
      <c r="DMD126" s="119"/>
      <c r="DME126" s="91"/>
      <c r="DMF126" s="119"/>
      <c r="DMG126" s="91"/>
      <c r="DMH126" s="119"/>
      <c r="DMI126" s="91"/>
      <c r="DMJ126" s="119"/>
      <c r="DMK126" s="91"/>
      <c r="DML126" s="119"/>
      <c r="DMM126" s="91"/>
      <c r="DMN126" s="119"/>
      <c r="DMO126" s="91"/>
      <c r="DMP126" s="119"/>
      <c r="DMQ126" s="91"/>
      <c r="DMR126" s="119"/>
      <c r="DMS126" s="91"/>
      <c r="DMT126" s="119"/>
      <c r="DMU126" s="91"/>
      <c r="DMV126" s="119"/>
      <c r="DMW126" s="91"/>
      <c r="DMX126" s="119"/>
      <c r="DMY126" s="91"/>
      <c r="DMZ126" s="119"/>
      <c r="DNA126" s="91"/>
      <c r="DNB126" s="119"/>
      <c r="DNC126" s="91"/>
      <c r="DND126" s="119"/>
      <c r="DNE126" s="91"/>
      <c r="DNF126" s="119"/>
      <c r="DNG126" s="91"/>
      <c r="DNH126" s="119"/>
      <c r="DNI126" s="91"/>
      <c r="DNJ126" s="119"/>
      <c r="DNK126" s="91"/>
      <c r="DNL126" s="119"/>
      <c r="DNM126" s="91"/>
      <c r="DNN126" s="119"/>
      <c r="DNO126" s="91"/>
      <c r="DNP126" s="119"/>
      <c r="DNQ126" s="91"/>
      <c r="DNR126" s="119"/>
      <c r="DNS126" s="91"/>
      <c r="DNT126" s="119"/>
      <c r="DNU126" s="91"/>
      <c r="DNV126" s="119"/>
      <c r="DNW126" s="91"/>
      <c r="DNX126" s="119"/>
      <c r="DNY126" s="91"/>
      <c r="DNZ126" s="119"/>
      <c r="DOA126" s="91"/>
      <c r="DOB126" s="119"/>
      <c r="DOC126" s="91"/>
      <c r="DOD126" s="119"/>
      <c r="DOE126" s="91"/>
      <c r="DOF126" s="119"/>
      <c r="DOG126" s="91"/>
      <c r="DOH126" s="119"/>
      <c r="DOI126" s="91"/>
      <c r="DOJ126" s="119"/>
      <c r="DOK126" s="91"/>
      <c r="DOL126" s="119"/>
      <c r="DOM126" s="91"/>
      <c r="DON126" s="119"/>
      <c r="DOO126" s="91"/>
      <c r="DOP126" s="119"/>
      <c r="DOQ126" s="91"/>
      <c r="DOR126" s="119"/>
      <c r="DOS126" s="91"/>
      <c r="DOT126" s="119"/>
      <c r="DOU126" s="91"/>
      <c r="DOV126" s="119"/>
      <c r="DOW126" s="91"/>
      <c r="DOX126" s="119"/>
      <c r="DOY126" s="91"/>
      <c r="DOZ126" s="119"/>
      <c r="DPA126" s="91"/>
      <c r="DPB126" s="119"/>
      <c r="DPC126" s="91"/>
      <c r="DPD126" s="119"/>
      <c r="DPE126" s="91"/>
      <c r="DPF126" s="119"/>
      <c r="DPG126" s="91"/>
      <c r="DPH126" s="119"/>
      <c r="DPI126" s="91"/>
      <c r="DPJ126" s="119"/>
      <c r="DPK126" s="91"/>
      <c r="DPL126" s="119"/>
      <c r="DPM126" s="91"/>
      <c r="DPN126" s="119"/>
      <c r="DPO126" s="91"/>
      <c r="DPP126" s="119"/>
      <c r="DPQ126" s="91"/>
      <c r="DPR126" s="119"/>
      <c r="DPS126" s="91"/>
      <c r="DPT126" s="119"/>
      <c r="DPU126" s="91"/>
      <c r="DPV126" s="119"/>
      <c r="DPW126" s="91"/>
      <c r="DPX126" s="119"/>
      <c r="DPY126" s="91"/>
      <c r="DPZ126" s="119"/>
      <c r="DQA126" s="91"/>
      <c r="DQB126" s="119"/>
      <c r="DQC126" s="91"/>
      <c r="DQD126" s="119"/>
      <c r="DQE126" s="91"/>
      <c r="DQF126" s="119"/>
      <c r="DQG126" s="91"/>
      <c r="DQH126" s="119"/>
      <c r="DQI126" s="91"/>
      <c r="DQJ126" s="119"/>
      <c r="DQK126" s="91"/>
      <c r="DQL126" s="119"/>
      <c r="DQM126" s="91"/>
      <c r="DQN126" s="119"/>
      <c r="DQO126" s="91"/>
      <c r="DQP126" s="119"/>
      <c r="DQQ126" s="91"/>
      <c r="DQR126" s="119"/>
      <c r="DQS126" s="91"/>
      <c r="DQT126" s="119"/>
      <c r="DQU126" s="91"/>
      <c r="DQV126" s="119"/>
      <c r="DQW126" s="91"/>
      <c r="DQX126" s="119"/>
      <c r="DQY126" s="91"/>
      <c r="DQZ126" s="119"/>
      <c r="DRA126" s="91"/>
      <c r="DRB126" s="119"/>
      <c r="DRC126" s="91"/>
      <c r="DRD126" s="119"/>
      <c r="DRE126" s="91"/>
      <c r="DRF126" s="119"/>
      <c r="DRG126" s="91"/>
      <c r="DRH126" s="119"/>
      <c r="DRI126" s="91"/>
      <c r="DRJ126" s="119"/>
      <c r="DRK126" s="91"/>
      <c r="DRL126" s="119"/>
      <c r="DRM126" s="91"/>
      <c r="DRN126" s="119"/>
      <c r="DRO126" s="91"/>
      <c r="DRP126" s="119"/>
      <c r="DRQ126" s="91"/>
      <c r="DRR126" s="119"/>
      <c r="DRS126" s="91"/>
      <c r="DRT126" s="119"/>
      <c r="DRU126" s="91"/>
      <c r="DRV126" s="119"/>
      <c r="DRW126" s="91"/>
      <c r="DRX126" s="119"/>
      <c r="DRY126" s="91"/>
      <c r="DRZ126" s="119"/>
      <c r="DSA126" s="91"/>
      <c r="DSB126" s="119"/>
      <c r="DSC126" s="91"/>
      <c r="DSD126" s="119"/>
      <c r="DSE126" s="91"/>
      <c r="DSF126" s="119"/>
      <c r="DSG126" s="91"/>
      <c r="DSH126" s="119"/>
      <c r="DSI126" s="91"/>
      <c r="DSJ126" s="119"/>
      <c r="DSK126" s="91"/>
      <c r="DSL126" s="119"/>
      <c r="DSM126" s="91"/>
      <c r="DSN126" s="119"/>
      <c r="DSO126" s="91"/>
      <c r="DSP126" s="119"/>
      <c r="DSQ126" s="91"/>
      <c r="DSR126" s="119"/>
      <c r="DSS126" s="91"/>
      <c r="DST126" s="119"/>
      <c r="DSU126" s="91"/>
      <c r="DSV126" s="119"/>
      <c r="DSW126" s="91"/>
      <c r="DSX126" s="119"/>
      <c r="DSY126" s="91"/>
      <c r="DSZ126" s="119"/>
      <c r="DTA126" s="91"/>
      <c r="DTB126" s="119"/>
      <c r="DTC126" s="91"/>
      <c r="DTD126" s="119"/>
      <c r="DTE126" s="91"/>
      <c r="DTF126" s="119"/>
      <c r="DTG126" s="91"/>
      <c r="DTH126" s="119"/>
      <c r="DTI126" s="91"/>
      <c r="DTJ126" s="119"/>
      <c r="DTK126" s="91"/>
      <c r="DTL126" s="119"/>
      <c r="DTM126" s="91"/>
      <c r="DTN126" s="119"/>
      <c r="DTO126" s="91"/>
      <c r="DTP126" s="119"/>
      <c r="DTQ126" s="91"/>
      <c r="DTR126" s="119"/>
      <c r="DTS126" s="91"/>
      <c r="DTT126" s="119"/>
      <c r="DTU126" s="91"/>
      <c r="DTV126" s="119"/>
      <c r="DTW126" s="91"/>
      <c r="DTX126" s="119"/>
      <c r="DTY126" s="91"/>
      <c r="DTZ126" s="119"/>
      <c r="DUA126" s="91"/>
      <c r="DUB126" s="119"/>
      <c r="DUC126" s="91"/>
      <c r="DUD126" s="119"/>
      <c r="DUE126" s="91"/>
      <c r="DUF126" s="119"/>
      <c r="DUG126" s="91"/>
      <c r="DUH126" s="119"/>
      <c r="DUI126" s="91"/>
      <c r="DUJ126" s="119"/>
      <c r="DUK126" s="91"/>
      <c r="DUL126" s="119"/>
      <c r="DUM126" s="91"/>
      <c r="DUN126" s="119"/>
      <c r="DUO126" s="91"/>
      <c r="DUP126" s="119"/>
      <c r="DUQ126" s="91"/>
      <c r="DUR126" s="119"/>
      <c r="DUS126" s="91"/>
      <c r="DUT126" s="119"/>
      <c r="DUU126" s="91"/>
      <c r="DUV126" s="119"/>
      <c r="DUW126" s="91"/>
      <c r="DUX126" s="119"/>
      <c r="DUY126" s="91"/>
      <c r="DUZ126" s="119"/>
      <c r="DVA126" s="91"/>
      <c r="DVB126" s="119"/>
      <c r="DVC126" s="91"/>
      <c r="DVD126" s="119"/>
      <c r="DVE126" s="91"/>
      <c r="DVF126" s="119"/>
      <c r="DVG126" s="91"/>
      <c r="DVH126" s="119"/>
      <c r="DVI126" s="91"/>
      <c r="DVJ126" s="119"/>
      <c r="DVK126" s="91"/>
      <c r="DVL126" s="119"/>
      <c r="DVM126" s="91"/>
      <c r="DVN126" s="119"/>
      <c r="DVO126" s="91"/>
      <c r="DVP126" s="119"/>
      <c r="DVQ126" s="91"/>
      <c r="DVR126" s="119"/>
      <c r="DVS126" s="91"/>
      <c r="DVT126" s="119"/>
      <c r="DVU126" s="91"/>
      <c r="DVV126" s="119"/>
      <c r="DVW126" s="91"/>
      <c r="DVX126" s="119"/>
      <c r="DVY126" s="91"/>
      <c r="DVZ126" s="119"/>
      <c r="DWA126" s="91"/>
      <c r="DWB126" s="119"/>
      <c r="DWC126" s="91"/>
      <c r="DWD126" s="119"/>
      <c r="DWE126" s="91"/>
      <c r="DWF126" s="119"/>
      <c r="DWG126" s="91"/>
      <c r="DWH126" s="119"/>
      <c r="DWI126" s="91"/>
      <c r="DWJ126" s="119"/>
      <c r="DWK126" s="91"/>
      <c r="DWL126" s="119"/>
      <c r="DWM126" s="91"/>
      <c r="DWN126" s="119"/>
      <c r="DWO126" s="91"/>
      <c r="DWP126" s="119"/>
      <c r="DWQ126" s="91"/>
      <c r="DWR126" s="119"/>
      <c r="DWS126" s="91"/>
      <c r="DWT126" s="119"/>
      <c r="DWU126" s="91"/>
      <c r="DWV126" s="119"/>
      <c r="DWW126" s="91"/>
      <c r="DWX126" s="119"/>
      <c r="DWY126" s="91"/>
      <c r="DWZ126" s="119"/>
      <c r="DXA126" s="91"/>
      <c r="DXB126" s="119"/>
      <c r="DXC126" s="91"/>
      <c r="DXD126" s="119"/>
      <c r="DXE126" s="91"/>
      <c r="DXF126" s="119"/>
      <c r="DXG126" s="91"/>
      <c r="DXH126" s="119"/>
      <c r="DXI126" s="91"/>
      <c r="DXJ126" s="119"/>
      <c r="DXK126" s="91"/>
      <c r="DXL126" s="119"/>
      <c r="DXM126" s="91"/>
      <c r="DXN126" s="119"/>
      <c r="DXO126" s="91"/>
      <c r="DXP126" s="119"/>
      <c r="DXQ126" s="91"/>
      <c r="DXR126" s="119"/>
      <c r="DXS126" s="91"/>
      <c r="DXT126" s="119"/>
      <c r="DXU126" s="91"/>
      <c r="DXV126" s="119"/>
      <c r="DXW126" s="91"/>
      <c r="DXX126" s="119"/>
      <c r="DXY126" s="91"/>
      <c r="DXZ126" s="119"/>
      <c r="DYA126" s="91"/>
      <c r="DYB126" s="119"/>
      <c r="DYC126" s="91"/>
      <c r="DYD126" s="119"/>
      <c r="DYE126" s="91"/>
      <c r="DYF126" s="119"/>
      <c r="DYG126" s="91"/>
      <c r="DYH126" s="119"/>
      <c r="DYI126" s="91"/>
      <c r="DYJ126" s="119"/>
      <c r="DYK126" s="91"/>
      <c r="DYL126" s="119"/>
      <c r="DYM126" s="91"/>
      <c r="DYN126" s="119"/>
      <c r="DYO126" s="91"/>
      <c r="DYP126" s="119"/>
      <c r="DYQ126" s="91"/>
      <c r="DYR126" s="119"/>
      <c r="DYS126" s="91"/>
      <c r="DYT126" s="119"/>
      <c r="DYU126" s="91"/>
      <c r="DYV126" s="119"/>
      <c r="DYW126" s="91"/>
      <c r="DYX126" s="119"/>
      <c r="DYY126" s="91"/>
      <c r="DYZ126" s="119"/>
      <c r="DZA126" s="91"/>
      <c r="DZB126" s="119"/>
      <c r="DZC126" s="91"/>
      <c r="DZD126" s="119"/>
      <c r="DZE126" s="91"/>
      <c r="DZF126" s="119"/>
      <c r="DZG126" s="91"/>
      <c r="DZH126" s="119"/>
      <c r="DZI126" s="91"/>
      <c r="DZJ126" s="119"/>
      <c r="DZK126" s="91"/>
      <c r="DZL126" s="119"/>
      <c r="DZM126" s="91"/>
      <c r="DZN126" s="119"/>
      <c r="DZO126" s="91"/>
      <c r="DZP126" s="119"/>
      <c r="DZQ126" s="91"/>
      <c r="DZR126" s="119"/>
      <c r="DZS126" s="91"/>
      <c r="DZT126" s="119"/>
      <c r="DZU126" s="91"/>
      <c r="DZV126" s="119"/>
      <c r="DZW126" s="91"/>
      <c r="DZX126" s="119"/>
      <c r="DZY126" s="91"/>
      <c r="DZZ126" s="119"/>
      <c r="EAA126" s="91"/>
      <c r="EAB126" s="119"/>
      <c r="EAC126" s="91"/>
      <c r="EAD126" s="119"/>
      <c r="EAE126" s="91"/>
      <c r="EAF126" s="119"/>
      <c r="EAG126" s="91"/>
      <c r="EAH126" s="119"/>
      <c r="EAI126" s="91"/>
      <c r="EAJ126" s="119"/>
      <c r="EAK126" s="91"/>
      <c r="EAL126" s="119"/>
      <c r="EAM126" s="91"/>
      <c r="EAN126" s="119"/>
      <c r="EAO126" s="91"/>
      <c r="EAP126" s="119"/>
      <c r="EAQ126" s="91"/>
      <c r="EAR126" s="119"/>
      <c r="EAS126" s="91"/>
      <c r="EAT126" s="119"/>
      <c r="EAU126" s="91"/>
      <c r="EAV126" s="119"/>
      <c r="EAW126" s="91"/>
      <c r="EAX126" s="119"/>
      <c r="EAY126" s="91"/>
      <c r="EAZ126" s="119"/>
      <c r="EBA126" s="91"/>
      <c r="EBB126" s="119"/>
      <c r="EBC126" s="91"/>
      <c r="EBD126" s="119"/>
      <c r="EBE126" s="91"/>
      <c r="EBF126" s="119"/>
      <c r="EBG126" s="91"/>
      <c r="EBH126" s="119"/>
      <c r="EBI126" s="91"/>
      <c r="EBJ126" s="119"/>
      <c r="EBK126" s="91"/>
      <c r="EBL126" s="119"/>
      <c r="EBM126" s="91"/>
      <c r="EBN126" s="119"/>
      <c r="EBO126" s="91"/>
      <c r="EBP126" s="119"/>
      <c r="EBQ126" s="91"/>
      <c r="EBR126" s="119"/>
      <c r="EBS126" s="91"/>
      <c r="EBT126" s="119"/>
      <c r="EBU126" s="91"/>
      <c r="EBV126" s="119"/>
      <c r="EBW126" s="91"/>
      <c r="EBX126" s="119"/>
      <c r="EBY126" s="91"/>
      <c r="EBZ126" s="119"/>
      <c r="ECA126" s="91"/>
      <c r="ECB126" s="119"/>
      <c r="ECC126" s="91"/>
      <c r="ECD126" s="119"/>
      <c r="ECE126" s="91"/>
      <c r="ECF126" s="119"/>
      <c r="ECG126" s="91"/>
      <c r="ECH126" s="119"/>
      <c r="ECI126" s="91"/>
      <c r="ECJ126" s="119"/>
      <c r="ECK126" s="91"/>
      <c r="ECL126" s="119"/>
      <c r="ECM126" s="91"/>
      <c r="ECN126" s="119"/>
      <c r="ECO126" s="91"/>
      <c r="ECP126" s="119"/>
      <c r="ECQ126" s="91"/>
      <c r="ECR126" s="119"/>
      <c r="ECS126" s="91"/>
      <c r="ECT126" s="119"/>
      <c r="ECU126" s="91"/>
      <c r="ECV126" s="119"/>
      <c r="ECW126" s="91"/>
      <c r="ECX126" s="119"/>
      <c r="ECY126" s="91"/>
      <c r="ECZ126" s="119"/>
      <c r="EDA126" s="91"/>
      <c r="EDB126" s="119"/>
      <c r="EDC126" s="91"/>
      <c r="EDD126" s="119"/>
      <c r="EDE126" s="91"/>
      <c r="EDF126" s="119"/>
      <c r="EDG126" s="91"/>
      <c r="EDH126" s="119"/>
      <c r="EDI126" s="91"/>
      <c r="EDJ126" s="119"/>
      <c r="EDK126" s="91"/>
      <c r="EDL126" s="119"/>
      <c r="EDM126" s="91"/>
      <c r="EDN126" s="119"/>
      <c r="EDO126" s="91"/>
      <c r="EDP126" s="119"/>
      <c r="EDQ126" s="91"/>
      <c r="EDR126" s="119"/>
      <c r="EDS126" s="91"/>
      <c r="EDT126" s="119"/>
      <c r="EDU126" s="91"/>
      <c r="EDV126" s="119"/>
      <c r="EDW126" s="91"/>
      <c r="EDX126" s="119"/>
      <c r="EDY126" s="91"/>
      <c r="EDZ126" s="119"/>
      <c r="EEA126" s="91"/>
      <c r="EEB126" s="119"/>
      <c r="EEC126" s="91"/>
      <c r="EED126" s="119"/>
      <c r="EEE126" s="91"/>
      <c r="EEF126" s="119"/>
      <c r="EEG126" s="91"/>
      <c r="EEH126" s="119"/>
      <c r="EEI126" s="91"/>
      <c r="EEJ126" s="119"/>
      <c r="EEK126" s="91"/>
      <c r="EEL126" s="119"/>
      <c r="EEM126" s="91"/>
      <c r="EEN126" s="119"/>
      <c r="EEO126" s="91"/>
      <c r="EEP126" s="119"/>
      <c r="EEQ126" s="91"/>
      <c r="EER126" s="119"/>
      <c r="EES126" s="91"/>
      <c r="EET126" s="119"/>
      <c r="EEU126" s="91"/>
      <c r="EEV126" s="119"/>
      <c r="EEW126" s="91"/>
      <c r="EEX126" s="119"/>
      <c r="EEY126" s="91"/>
      <c r="EEZ126" s="119"/>
      <c r="EFA126" s="91"/>
      <c r="EFB126" s="119"/>
      <c r="EFC126" s="91"/>
      <c r="EFD126" s="119"/>
      <c r="EFE126" s="91"/>
      <c r="EFF126" s="119"/>
      <c r="EFG126" s="91"/>
      <c r="EFH126" s="119"/>
      <c r="EFI126" s="91"/>
      <c r="EFJ126" s="119"/>
      <c r="EFK126" s="91"/>
      <c r="EFL126" s="119"/>
      <c r="EFM126" s="91"/>
      <c r="EFN126" s="119"/>
      <c r="EFO126" s="91"/>
      <c r="EFP126" s="119"/>
      <c r="EFQ126" s="91"/>
      <c r="EFR126" s="119"/>
      <c r="EFS126" s="91"/>
      <c r="EFT126" s="119"/>
      <c r="EFU126" s="91"/>
      <c r="EFV126" s="119"/>
      <c r="EFW126" s="91"/>
      <c r="EFX126" s="119"/>
      <c r="EFY126" s="91"/>
      <c r="EFZ126" s="119"/>
      <c r="EGA126" s="91"/>
      <c r="EGB126" s="119"/>
      <c r="EGC126" s="91"/>
      <c r="EGD126" s="119"/>
      <c r="EGE126" s="91"/>
      <c r="EGF126" s="119"/>
      <c r="EGG126" s="91"/>
      <c r="EGH126" s="119"/>
      <c r="EGI126" s="91"/>
      <c r="EGJ126" s="119"/>
      <c r="EGK126" s="91"/>
      <c r="EGL126" s="119"/>
      <c r="EGM126" s="91"/>
      <c r="EGN126" s="119"/>
      <c r="EGO126" s="91"/>
      <c r="EGP126" s="119"/>
      <c r="EGQ126" s="91"/>
      <c r="EGR126" s="119"/>
      <c r="EGS126" s="91"/>
      <c r="EGT126" s="119"/>
      <c r="EGU126" s="91"/>
      <c r="EGV126" s="119"/>
      <c r="EGW126" s="91"/>
      <c r="EGX126" s="119"/>
      <c r="EGY126" s="91"/>
      <c r="EGZ126" s="119"/>
      <c r="EHA126" s="91"/>
      <c r="EHB126" s="119"/>
      <c r="EHC126" s="91"/>
      <c r="EHD126" s="119"/>
      <c r="EHE126" s="91"/>
      <c r="EHF126" s="119"/>
      <c r="EHG126" s="91"/>
      <c r="EHH126" s="119"/>
      <c r="EHI126" s="91"/>
      <c r="EHJ126" s="119"/>
      <c r="EHK126" s="91"/>
      <c r="EHL126" s="119"/>
      <c r="EHM126" s="91"/>
      <c r="EHN126" s="119"/>
      <c r="EHO126" s="91"/>
      <c r="EHP126" s="119"/>
      <c r="EHQ126" s="91"/>
      <c r="EHR126" s="119"/>
      <c r="EHS126" s="91"/>
      <c r="EHT126" s="119"/>
      <c r="EHU126" s="91"/>
      <c r="EHV126" s="119"/>
      <c r="EHW126" s="91"/>
      <c r="EHX126" s="119"/>
      <c r="EHY126" s="91"/>
      <c r="EHZ126" s="119"/>
      <c r="EIA126" s="91"/>
      <c r="EIB126" s="119"/>
      <c r="EIC126" s="91"/>
      <c r="EID126" s="119"/>
      <c r="EIE126" s="91"/>
      <c r="EIF126" s="119"/>
      <c r="EIG126" s="91"/>
      <c r="EIH126" s="119"/>
      <c r="EII126" s="91"/>
      <c r="EIJ126" s="119"/>
      <c r="EIK126" s="91"/>
      <c r="EIL126" s="119"/>
      <c r="EIM126" s="91"/>
      <c r="EIN126" s="119"/>
      <c r="EIO126" s="91"/>
      <c r="EIP126" s="119"/>
      <c r="EIQ126" s="91"/>
      <c r="EIR126" s="119"/>
      <c r="EIS126" s="91"/>
      <c r="EIT126" s="119"/>
      <c r="EIU126" s="91"/>
      <c r="EIV126" s="119"/>
      <c r="EIW126" s="91"/>
      <c r="EIX126" s="119"/>
      <c r="EIY126" s="91"/>
      <c r="EIZ126" s="119"/>
      <c r="EJA126" s="91"/>
      <c r="EJB126" s="119"/>
      <c r="EJC126" s="91"/>
      <c r="EJD126" s="119"/>
      <c r="EJE126" s="91"/>
      <c r="EJF126" s="119"/>
      <c r="EJG126" s="91"/>
      <c r="EJH126" s="119"/>
      <c r="EJI126" s="91"/>
      <c r="EJJ126" s="119"/>
      <c r="EJK126" s="91"/>
      <c r="EJL126" s="119"/>
      <c r="EJM126" s="91"/>
      <c r="EJN126" s="119"/>
      <c r="EJO126" s="91"/>
      <c r="EJP126" s="119"/>
      <c r="EJQ126" s="91"/>
      <c r="EJR126" s="119"/>
      <c r="EJS126" s="91"/>
      <c r="EJT126" s="119"/>
      <c r="EJU126" s="91"/>
      <c r="EJV126" s="119"/>
      <c r="EJW126" s="91"/>
      <c r="EJX126" s="119"/>
      <c r="EJY126" s="91"/>
      <c r="EJZ126" s="119"/>
      <c r="EKA126" s="91"/>
      <c r="EKB126" s="119"/>
      <c r="EKC126" s="91"/>
      <c r="EKD126" s="119"/>
      <c r="EKE126" s="91"/>
      <c r="EKF126" s="119"/>
      <c r="EKG126" s="91"/>
      <c r="EKH126" s="119"/>
      <c r="EKI126" s="91"/>
      <c r="EKJ126" s="119"/>
      <c r="EKK126" s="91"/>
      <c r="EKL126" s="119"/>
      <c r="EKM126" s="91"/>
      <c r="EKN126" s="119"/>
      <c r="EKO126" s="91"/>
      <c r="EKP126" s="119"/>
      <c r="EKQ126" s="91"/>
      <c r="EKR126" s="119"/>
      <c r="EKS126" s="91"/>
      <c r="EKT126" s="119"/>
      <c r="EKU126" s="91"/>
      <c r="EKV126" s="119"/>
      <c r="EKW126" s="91"/>
      <c r="EKX126" s="119"/>
      <c r="EKY126" s="91"/>
      <c r="EKZ126" s="119"/>
      <c r="ELA126" s="91"/>
      <c r="ELB126" s="119"/>
      <c r="ELC126" s="91"/>
      <c r="ELD126" s="119"/>
      <c r="ELE126" s="91"/>
      <c r="ELF126" s="119"/>
      <c r="ELG126" s="91"/>
      <c r="ELH126" s="119"/>
      <c r="ELI126" s="91"/>
      <c r="ELJ126" s="119"/>
      <c r="ELK126" s="91"/>
      <c r="ELL126" s="119"/>
      <c r="ELM126" s="91"/>
      <c r="ELN126" s="119"/>
      <c r="ELO126" s="91"/>
      <c r="ELP126" s="119"/>
      <c r="ELQ126" s="91"/>
      <c r="ELR126" s="119"/>
      <c r="ELS126" s="91"/>
      <c r="ELT126" s="119"/>
      <c r="ELU126" s="91"/>
      <c r="ELV126" s="119"/>
      <c r="ELW126" s="91"/>
      <c r="ELX126" s="119"/>
      <c r="ELY126" s="91"/>
      <c r="ELZ126" s="119"/>
      <c r="EMA126" s="91"/>
      <c r="EMB126" s="119"/>
      <c r="EMC126" s="91"/>
      <c r="EMD126" s="119"/>
      <c r="EME126" s="91"/>
      <c r="EMF126" s="119"/>
      <c r="EMG126" s="91"/>
      <c r="EMH126" s="119"/>
      <c r="EMI126" s="91"/>
      <c r="EMJ126" s="119"/>
      <c r="EMK126" s="91"/>
      <c r="EML126" s="119"/>
      <c r="EMM126" s="91"/>
      <c r="EMN126" s="119"/>
      <c r="EMO126" s="91"/>
      <c r="EMP126" s="119"/>
      <c r="EMQ126" s="91"/>
      <c r="EMR126" s="119"/>
      <c r="EMS126" s="91"/>
      <c r="EMT126" s="119"/>
      <c r="EMU126" s="91"/>
      <c r="EMV126" s="119"/>
      <c r="EMW126" s="91"/>
      <c r="EMX126" s="119"/>
      <c r="EMY126" s="91"/>
      <c r="EMZ126" s="119"/>
      <c r="ENA126" s="91"/>
      <c r="ENB126" s="119"/>
      <c r="ENC126" s="91"/>
      <c r="END126" s="119"/>
      <c r="ENE126" s="91"/>
      <c r="ENF126" s="119"/>
      <c r="ENG126" s="91"/>
      <c r="ENH126" s="119"/>
      <c r="ENI126" s="91"/>
      <c r="ENJ126" s="119"/>
      <c r="ENK126" s="91"/>
      <c r="ENL126" s="119"/>
      <c r="ENM126" s="91"/>
      <c r="ENN126" s="119"/>
      <c r="ENO126" s="91"/>
      <c r="ENP126" s="119"/>
      <c r="ENQ126" s="91"/>
      <c r="ENR126" s="119"/>
      <c r="ENS126" s="91"/>
      <c r="ENT126" s="119"/>
      <c r="ENU126" s="91"/>
      <c r="ENV126" s="119"/>
      <c r="ENW126" s="91"/>
      <c r="ENX126" s="119"/>
      <c r="ENY126" s="91"/>
      <c r="ENZ126" s="119"/>
      <c r="EOA126" s="91"/>
      <c r="EOB126" s="119"/>
      <c r="EOC126" s="91"/>
      <c r="EOD126" s="119"/>
      <c r="EOE126" s="91"/>
      <c r="EOF126" s="119"/>
      <c r="EOG126" s="91"/>
      <c r="EOH126" s="119"/>
      <c r="EOI126" s="91"/>
      <c r="EOJ126" s="119"/>
      <c r="EOK126" s="91"/>
      <c r="EOL126" s="119"/>
      <c r="EOM126" s="91"/>
      <c r="EON126" s="119"/>
      <c r="EOO126" s="91"/>
      <c r="EOP126" s="119"/>
      <c r="EOQ126" s="91"/>
      <c r="EOR126" s="119"/>
      <c r="EOS126" s="91"/>
      <c r="EOT126" s="119"/>
      <c r="EOU126" s="91"/>
      <c r="EOV126" s="119"/>
      <c r="EOW126" s="91"/>
      <c r="EOX126" s="119"/>
      <c r="EOY126" s="91"/>
      <c r="EOZ126" s="119"/>
      <c r="EPA126" s="91"/>
      <c r="EPB126" s="119"/>
      <c r="EPC126" s="91"/>
      <c r="EPD126" s="119"/>
      <c r="EPE126" s="91"/>
      <c r="EPF126" s="119"/>
      <c r="EPG126" s="91"/>
      <c r="EPH126" s="119"/>
      <c r="EPI126" s="91"/>
      <c r="EPJ126" s="119"/>
      <c r="EPK126" s="91"/>
      <c r="EPL126" s="119"/>
      <c r="EPM126" s="91"/>
      <c r="EPN126" s="119"/>
      <c r="EPO126" s="91"/>
      <c r="EPP126" s="119"/>
      <c r="EPQ126" s="91"/>
      <c r="EPR126" s="119"/>
      <c r="EPS126" s="91"/>
      <c r="EPT126" s="119"/>
      <c r="EPU126" s="91"/>
      <c r="EPV126" s="119"/>
      <c r="EPW126" s="91"/>
      <c r="EPX126" s="119"/>
      <c r="EPY126" s="91"/>
      <c r="EPZ126" s="119"/>
      <c r="EQA126" s="91"/>
      <c r="EQB126" s="119"/>
      <c r="EQC126" s="91"/>
      <c r="EQD126" s="119"/>
      <c r="EQE126" s="91"/>
      <c r="EQF126" s="119"/>
      <c r="EQG126" s="91"/>
      <c r="EQH126" s="119"/>
      <c r="EQI126" s="91"/>
      <c r="EQJ126" s="119"/>
      <c r="EQK126" s="91"/>
      <c r="EQL126" s="119"/>
      <c r="EQM126" s="91"/>
      <c r="EQN126" s="119"/>
      <c r="EQO126" s="91"/>
      <c r="EQP126" s="119"/>
      <c r="EQQ126" s="91"/>
      <c r="EQR126" s="119"/>
      <c r="EQS126" s="91"/>
      <c r="EQT126" s="119"/>
      <c r="EQU126" s="91"/>
      <c r="EQV126" s="119"/>
      <c r="EQW126" s="91"/>
      <c r="EQX126" s="119"/>
      <c r="EQY126" s="91"/>
      <c r="EQZ126" s="119"/>
      <c r="ERA126" s="91"/>
      <c r="ERB126" s="119"/>
      <c r="ERC126" s="91"/>
      <c r="ERD126" s="119"/>
      <c r="ERE126" s="91"/>
      <c r="ERF126" s="119"/>
      <c r="ERG126" s="91"/>
      <c r="ERH126" s="119"/>
      <c r="ERI126" s="91"/>
      <c r="ERJ126" s="119"/>
      <c r="ERK126" s="91"/>
      <c r="ERL126" s="119"/>
      <c r="ERM126" s="91"/>
      <c r="ERN126" s="119"/>
      <c r="ERO126" s="91"/>
      <c r="ERP126" s="119"/>
      <c r="ERQ126" s="91"/>
      <c r="ERR126" s="119"/>
      <c r="ERS126" s="91"/>
      <c r="ERT126" s="119"/>
      <c r="ERU126" s="91"/>
      <c r="ERV126" s="119"/>
      <c r="ERW126" s="91"/>
      <c r="ERX126" s="119"/>
      <c r="ERY126" s="91"/>
      <c r="ERZ126" s="119"/>
      <c r="ESA126" s="91"/>
      <c r="ESB126" s="119"/>
      <c r="ESC126" s="91"/>
      <c r="ESD126" s="119"/>
      <c r="ESE126" s="91"/>
      <c r="ESF126" s="119"/>
      <c r="ESG126" s="91"/>
      <c r="ESH126" s="119"/>
      <c r="ESI126" s="91"/>
      <c r="ESJ126" s="119"/>
      <c r="ESK126" s="91"/>
      <c r="ESL126" s="119"/>
      <c r="ESM126" s="91"/>
      <c r="ESN126" s="119"/>
      <c r="ESO126" s="91"/>
      <c r="ESP126" s="119"/>
      <c r="ESQ126" s="91"/>
      <c r="ESR126" s="119"/>
      <c r="ESS126" s="91"/>
      <c r="EST126" s="119"/>
      <c r="ESU126" s="91"/>
      <c r="ESV126" s="119"/>
      <c r="ESW126" s="91"/>
      <c r="ESX126" s="119"/>
      <c r="ESY126" s="91"/>
      <c r="ESZ126" s="119"/>
      <c r="ETA126" s="91"/>
      <c r="ETB126" s="119"/>
      <c r="ETC126" s="91"/>
      <c r="ETD126" s="119"/>
      <c r="ETE126" s="91"/>
      <c r="ETF126" s="119"/>
      <c r="ETG126" s="91"/>
      <c r="ETH126" s="119"/>
      <c r="ETI126" s="91"/>
      <c r="ETJ126" s="119"/>
      <c r="ETK126" s="91"/>
      <c r="ETL126" s="119"/>
      <c r="ETM126" s="91"/>
      <c r="ETN126" s="119"/>
      <c r="ETO126" s="91"/>
      <c r="ETP126" s="119"/>
      <c r="ETQ126" s="91"/>
      <c r="ETR126" s="119"/>
      <c r="ETS126" s="91"/>
      <c r="ETT126" s="119"/>
      <c r="ETU126" s="91"/>
      <c r="ETV126" s="119"/>
      <c r="ETW126" s="91"/>
      <c r="ETX126" s="119"/>
      <c r="ETY126" s="91"/>
      <c r="ETZ126" s="119"/>
      <c r="EUA126" s="91"/>
      <c r="EUB126" s="119"/>
      <c r="EUC126" s="91"/>
      <c r="EUD126" s="119"/>
      <c r="EUE126" s="91"/>
      <c r="EUF126" s="119"/>
      <c r="EUG126" s="91"/>
      <c r="EUH126" s="119"/>
      <c r="EUI126" s="91"/>
      <c r="EUJ126" s="119"/>
      <c r="EUK126" s="91"/>
      <c r="EUL126" s="119"/>
      <c r="EUM126" s="91"/>
      <c r="EUN126" s="119"/>
      <c r="EUO126" s="91"/>
      <c r="EUP126" s="119"/>
      <c r="EUQ126" s="91"/>
      <c r="EUR126" s="119"/>
      <c r="EUS126" s="91"/>
      <c r="EUT126" s="119"/>
      <c r="EUU126" s="91"/>
      <c r="EUV126" s="119"/>
      <c r="EUW126" s="91"/>
      <c r="EUX126" s="119"/>
      <c r="EUY126" s="91"/>
      <c r="EUZ126" s="119"/>
      <c r="EVA126" s="91"/>
      <c r="EVB126" s="119"/>
      <c r="EVC126" s="91"/>
      <c r="EVD126" s="119"/>
      <c r="EVE126" s="91"/>
      <c r="EVF126" s="119"/>
      <c r="EVG126" s="91"/>
      <c r="EVH126" s="119"/>
      <c r="EVI126" s="91"/>
      <c r="EVJ126" s="119"/>
      <c r="EVK126" s="91"/>
      <c r="EVL126" s="119"/>
      <c r="EVM126" s="91"/>
      <c r="EVN126" s="119"/>
      <c r="EVO126" s="91"/>
      <c r="EVP126" s="119"/>
      <c r="EVQ126" s="91"/>
      <c r="EVR126" s="119"/>
      <c r="EVS126" s="91"/>
      <c r="EVT126" s="119"/>
      <c r="EVU126" s="91"/>
      <c r="EVV126" s="119"/>
      <c r="EVW126" s="91"/>
      <c r="EVX126" s="119"/>
      <c r="EVY126" s="91"/>
      <c r="EVZ126" s="119"/>
      <c r="EWA126" s="91"/>
      <c r="EWB126" s="119"/>
      <c r="EWC126" s="91"/>
      <c r="EWD126" s="119"/>
      <c r="EWE126" s="91"/>
      <c r="EWF126" s="119"/>
      <c r="EWG126" s="91"/>
      <c r="EWH126" s="119"/>
      <c r="EWI126" s="91"/>
      <c r="EWJ126" s="119"/>
      <c r="EWK126" s="91"/>
      <c r="EWL126" s="119"/>
      <c r="EWM126" s="91"/>
      <c r="EWN126" s="119"/>
      <c r="EWO126" s="91"/>
      <c r="EWP126" s="119"/>
      <c r="EWQ126" s="91"/>
      <c r="EWR126" s="119"/>
      <c r="EWS126" s="91"/>
      <c r="EWT126" s="119"/>
      <c r="EWU126" s="91"/>
      <c r="EWV126" s="119"/>
      <c r="EWW126" s="91"/>
      <c r="EWX126" s="119"/>
      <c r="EWY126" s="91"/>
      <c r="EWZ126" s="119"/>
      <c r="EXA126" s="91"/>
      <c r="EXB126" s="119"/>
      <c r="EXC126" s="91"/>
      <c r="EXD126" s="119"/>
      <c r="EXE126" s="91"/>
      <c r="EXF126" s="119"/>
      <c r="EXG126" s="91"/>
      <c r="EXH126" s="119"/>
      <c r="EXI126" s="91"/>
      <c r="EXJ126" s="119"/>
      <c r="EXK126" s="91"/>
      <c r="EXL126" s="119"/>
      <c r="EXM126" s="91"/>
      <c r="EXN126" s="119"/>
      <c r="EXO126" s="91"/>
      <c r="EXP126" s="119"/>
      <c r="EXQ126" s="91"/>
      <c r="EXR126" s="119"/>
      <c r="EXS126" s="91"/>
      <c r="EXT126" s="119"/>
      <c r="EXU126" s="91"/>
      <c r="EXV126" s="119"/>
      <c r="EXW126" s="91"/>
      <c r="EXX126" s="119"/>
      <c r="EXY126" s="91"/>
      <c r="EXZ126" s="119"/>
      <c r="EYA126" s="91"/>
      <c r="EYB126" s="119"/>
      <c r="EYC126" s="91"/>
      <c r="EYD126" s="119"/>
      <c r="EYE126" s="91"/>
      <c r="EYF126" s="119"/>
      <c r="EYG126" s="91"/>
      <c r="EYH126" s="119"/>
      <c r="EYI126" s="91"/>
      <c r="EYJ126" s="119"/>
      <c r="EYK126" s="91"/>
      <c r="EYL126" s="119"/>
      <c r="EYM126" s="91"/>
      <c r="EYN126" s="119"/>
      <c r="EYO126" s="91"/>
      <c r="EYP126" s="119"/>
      <c r="EYQ126" s="91"/>
      <c r="EYR126" s="119"/>
      <c r="EYS126" s="91"/>
      <c r="EYT126" s="119"/>
      <c r="EYU126" s="91"/>
      <c r="EYV126" s="119"/>
      <c r="EYW126" s="91"/>
      <c r="EYX126" s="119"/>
      <c r="EYY126" s="91"/>
      <c r="EYZ126" s="119"/>
      <c r="EZA126" s="91"/>
      <c r="EZB126" s="119"/>
      <c r="EZC126" s="91"/>
      <c r="EZD126" s="119"/>
      <c r="EZE126" s="91"/>
      <c r="EZF126" s="119"/>
      <c r="EZG126" s="91"/>
      <c r="EZH126" s="119"/>
      <c r="EZI126" s="91"/>
      <c r="EZJ126" s="119"/>
      <c r="EZK126" s="91"/>
      <c r="EZL126" s="119"/>
      <c r="EZM126" s="91"/>
      <c r="EZN126" s="119"/>
      <c r="EZO126" s="91"/>
      <c r="EZP126" s="119"/>
      <c r="EZQ126" s="91"/>
      <c r="EZR126" s="119"/>
      <c r="EZS126" s="91"/>
      <c r="EZT126" s="119"/>
      <c r="EZU126" s="91"/>
      <c r="EZV126" s="119"/>
      <c r="EZW126" s="91"/>
      <c r="EZX126" s="119"/>
      <c r="EZY126" s="91"/>
      <c r="EZZ126" s="119"/>
      <c r="FAA126" s="91"/>
      <c r="FAB126" s="119"/>
      <c r="FAC126" s="91"/>
      <c r="FAD126" s="119"/>
      <c r="FAE126" s="91"/>
      <c r="FAF126" s="119"/>
      <c r="FAG126" s="91"/>
      <c r="FAH126" s="119"/>
      <c r="FAI126" s="91"/>
      <c r="FAJ126" s="119"/>
      <c r="FAK126" s="91"/>
      <c r="FAL126" s="119"/>
      <c r="FAM126" s="91"/>
      <c r="FAN126" s="119"/>
      <c r="FAO126" s="91"/>
      <c r="FAP126" s="119"/>
      <c r="FAQ126" s="91"/>
      <c r="FAR126" s="119"/>
      <c r="FAS126" s="91"/>
      <c r="FAT126" s="119"/>
      <c r="FAU126" s="91"/>
      <c r="FAV126" s="119"/>
      <c r="FAW126" s="91"/>
      <c r="FAX126" s="119"/>
      <c r="FAY126" s="91"/>
      <c r="FAZ126" s="119"/>
      <c r="FBA126" s="91"/>
      <c r="FBB126" s="119"/>
      <c r="FBC126" s="91"/>
      <c r="FBD126" s="119"/>
      <c r="FBE126" s="91"/>
      <c r="FBF126" s="119"/>
      <c r="FBG126" s="91"/>
      <c r="FBH126" s="119"/>
      <c r="FBI126" s="91"/>
      <c r="FBJ126" s="119"/>
      <c r="FBK126" s="91"/>
      <c r="FBL126" s="119"/>
      <c r="FBM126" s="91"/>
      <c r="FBN126" s="119"/>
      <c r="FBO126" s="91"/>
      <c r="FBP126" s="119"/>
      <c r="FBQ126" s="91"/>
      <c r="FBR126" s="119"/>
      <c r="FBS126" s="91"/>
      <c r="FBT126" s="119"/>
      <c r="FBU126" s="91"/>
      <c r="FBV126" s="119"/>
      <c r="FBW126" s="91"/>
      <c r="FBX126" s="119"/>
      <c r="FBY126" s="91"/>
      <c r="FBZ126" s="119"/>
      <c r="FCA126" s="91"/>
      <c r="FCB126" s="119"/>
      <c r="FCC126" s="91"/>
      <c r="FCD126" s="119"/>
      <c r="FCE126" s="91"/>
      <c r="FCF126" s="119"/>
      <c r="FCG126" s="91"/>
      <c r="FCH126" s="119"/>
      <c r="FCI126" s="91"/>
      <c r="FCJ126" s="119"/>
      <c r="FCK126" s="91"/>
      <c r="FCL126" s="119"/>
      <c r="FCM126" s="91"/>
      <c r="FCN126" s="119"/>
      <c r="FCO126" s="91"/>
      <c r="FCP126" s="119"/>
      <c r="FCQ126" s="91"/>
      <c r="FCR126" s="119"/>
      <c r="FCS126" s="91"/>
      <c r="FCT126" s="119"/>
      <c r="FCU126" s="91"/>
      <c r="FCV126" s="119"/>
      <c r="FCW126" s="91"/>
      <c r="FCX126" s="119"/>
      <c r="FCY126" s="91"/>
      <c r="FCZ126" s="119"/>
      <c r="FDA126" s="91"/>
      <c r="FDB126" s="119"/>
      <c r="FDC126" s="91"/>
      <c r="FDD126" s="119"/>
      <c r="FDE126" s="91"/>
      <c r="FDF126" s="119"/>
      <c r="FDG126" s="91"/>
      <c r="FDH126" s="119"/>
      <c r="FDI126" s="91"/>
      <c r="FDJ126" s="119"/>
      <c r="FDK126" s="91"/>
      <c r="FDL126" s="119"/>
      <c r="FDM126" s="91"/>
      <c r="FDN126" s="119"/>
      <c r="FDO126" s="91"/>
      <c r="FDP126" s="119"/>
      <c r="FDQ126" s="91"/>
      <c r="FDR126" s="119"/>
      <c r="FDS126" s="91"/>
      <c r="FDT126" s="119"/>
      <c r="FDU126" s="91"/>
      <c r="FDV126" s="119"/>
      <c r="FDW126" s="91"/>
      <c r="FDX126" s="119"/>
      <c r="FDY126" s="91"/>
      <c r="FDZ126" s="119"/>
      <c r="FEA126" s="91"/>
      <c r="FEB126" s="119"/>
      <c r="FEC126" s="91"/>
      <c r="FED126" s="119"/>
      <c r="FEE126" s="91"/>
      <c r="FEF126" s="119"/>
      <c r="FEG126" s="91"/>
      <c r="FEH126" s="119"/>
      <c r="FEI126" s="91"/>
      <c r="FEJ126" s="119"/>
      <c r="FEK126" s="91"/>
      <c r="FEL126" s="119"/>
      <c r="FEM126" s="91"/>
      <c r="FEN126" s="119"/>
      <c r="FEO126" s="91"/>
      <c r="FEP126" s="119"/>
      <c r="FEQ126" s="91"/>
      <c r="FER126" s="119"/>
      <c r="FES126" s="91"/>
      <c r="FET126" s="119"/>
      <c r="FEU126" s="91"/>
      <c r="FEV126" s="119"/>
      <c r="FEW126" s="91"/>
      <c r="FEX126" s="119"/>
      <c r="FEY126" s="91"/>
      <c r="FEZ126" s="119"/>
      <c r="FFA126" s="91"/>
      <c r="FFB126" s="119"/>
      <c r="FFC126" s="91"/>
      <c r="FFD126" s="119"/>
      <c r="FFE126" s="91"/>
      <c r="FFF126" s="119"/>
      <c r="FFG126" s="91"/>
      <c r="FFH126" s="119"/>
      <c r="FFI126" s="91"/>
      <c r="FFJ126" s="119"/>
      <c r="FFK126" s="91"/>
      <c r="FFL126" s="119"/>
      <c r="FFM126" s="91"/>
      <c r="FFN126" s="119"/>
      <c r="FFO126" s="91"/>
      <c r="FFP126" s="119"/>
      <c r="FFQ126" s="91"/>
      <c r="FFR126" s="119"/>
      <c r="FFS126" s="91"/>
      <c r="FFT126" s="119"/>
      <c r="FFU126" s="91"/>
      <c r="FFV126" s="119"/>
      <c r="FFW126" s="91"/>
      <c r="FFX126" s="119"/>
      <c r="FFY126" s="91"/>
      <c r="FFZ126" s="119"/>
      <c r="FGA126" s="91"/>
      <c r="FGB126" s="119"/>
      <c r="FGC126" s="91"/>
      <c r="FGD126" s="119"/>
      <c r="FGE126" s="91"/>
      <c r="FGF126" s="119"/>
      <c r="FGG126" s="91"/>
      <c r="FGH126" s="119"/>
      <c r="FGI126" s="91"/>
      <c r="FGJ126" s="119"/>
      <c r="FGK126" s="91"/>
      <c r="FGL126" s="119"/>
      <c r="FGM126" s="91"/>
      <c r="FGN126" s="119"/>
      <c r="FGO126" s="91"/>
      <c r="FGP126" s="119"/>
      <c r="FGQ126" s="91"/>
      <c r="FGR126" s="119"/>
      <c r="FGS126" s="91"/>
      <c r="FGT126" s="119"/>
      <c r="FGU126" s="91"/>
      <c r="FGV126" s="119"/>
      <c r="FGW126" s="91"/>
      <c r="FGX126" s="119"/>
      <c r="FGY126" s="91"/>
      <c r="FGZ126" s="119"/>
      <c r="FHA126" s="91"/>
      <c r="FHB126" s="119"/>
      <c r="FHC126" s="91"/>
      <c r="FHD126" s="119"/>
      <c r="FHE126" s="91"/>
      <c r="FHF126" s="119"/>
      <c r="FHG126" s="91"/>
      <c r="FHH126" s="119"/>
      <c r="FHI126" s="91"/>
      <c r="FHJ126" s="119"/>
      <c r="FHK126" s="91"/>
      <c r="FHL126" s="119"/>
      <c r="FHM126" s="91"/>
      <c r="FHN126" s="119"/>
      <c r="FHO126" s="91"/>
      <c r="FHP126" s="119"/>
      <c r="FHQ126" s="91"/>
      <c r="FHR126" s="119"/>
      <c r="FHS126" s="91"/>
      <c r="FHT126" s="119"/>
      <c r="FHU126" s="91"/>
      <c r="FHV126" s="119"/>
      <c r="FHW126" s="91"/>
      <c r="FHX126" s="119"/>
      <c r="FHY126" s="91"/>
      <c r="FHZ126" s="119"/>
      <c r="FIA126" s="91"/>
      <c r="FIB126" s="119"/>
      <c r="FIC126" s="91"/>
      <c r="FID126" s="119"/>
      <c r="FIE126" s="91"/>
      <c r="FIF126" s="119"/>
      <c r="FIG126" s="91"/>
      <c r="FIH126" s="119"/>
      <c r="FII126" s="91"/>
      <c r="FIJ126" s="119"/>
      <c r="FIK126" s="91"/>
      <c r="FIL126" s="119"/>
      <c r="FIM126" s="91"/>
      <c r="FIN126" s="119"/>
      <c r="FIO126" s="91"/>
      <c r="FIP126" s="119"/>
      <c r="FIQ126" s="91"/>
      <c r="FIR126" s="119"/>
      <c r="FIS126" s="91"/>
      <c r="FIT126" s="119"/>
      <c r="FIU126" s="91"/>
      <c r="FIV126" s="119"/>
      <c r="FIW126" s="91"/>
      <c r="FIX126" s="119"/>
      <c r="FIY126" s="91"/>
      <c r="FIZ126" s="119"/>
      <c r="FJA126" s="91"/>
      <c r="FJB126" s="119"/>
      <c r="FJC126" s="91"/>
      <c r="FJD126" s="119"/>
      <c r="FJE126" s="91"/>
      <c r="FJF126" s="119"/>
      <c r="FJG126" s="91"/>
      <c r="FJH126" s="119"/>
      <c r="FJI126" s="91"/>
      <c r="FJJ126" s="119"/>
      <c r="FJK126" s="91"/>
      <c r="FJL126" s="119"/>
      <c r="FJM126" s="91"/>
      <c r="FJN126" s="119"/>
      <c r="FJO126" s="91"/>
      <c r="FJP126" s="119"/>
      <c r="FJQ126" s="91"/>
      <c r="FJR126" s="119"/>
      <c r="FJS126" s="91"/>
      <c r="FJT126" s="119"/>
      <c r="FJU126" s="91"/>
      <c r="FJV126" s="119"/>
      <c r="FJW126" s="91"/>
      <c r="FJX126" s="119"/>
      <c r="FJY126" s="91"/>
      <c r="FJZ126" s="119"/>
      <c r="FKA126" s="91"/>
      <c r="FKB126" s="119"/>
      <c r="FKC126" s="91"/>
      <c r="FKD126" s="119"/>
      <c r="FKE126" s="91"/>
      <c r="FKF126" s="119"/>
      <c r="FKG126" s="91"/>
      <c r="FKH126" s="119"/>
      <c r="FKI126" s="91"/>
      <c r="FKJ126" s="119"/>
      <c r="FKK126" s="91"/>
      <c r="FKL126" s="119"/>
      <c r="FKM126" s="91"/>
      <c r="FKN126" s="119"/>
      <c r="FKO126" s="91"/>
      <c r="FKP126" s="119"/>
      <c r="FKQ126" s="91"/>
      <c r="FKR126" s="119"/>
      <c r="FKS126" s="91"/>
      <c r="FKT126" s="119"/>
      <c r="FKU126" s="91"/>
      <c r="FKV126" s="119"/>
      <c r="FKW126" s="91"/>
      <c r="FKX126" s="119"/>
      <c r="FKY126" s="91"/>
      <c r="FKZ126" s="119"/>
      <c r="FLA126" s="91"/>
      <c r="FLB126" s="119"/>
      <c r="FLC126" s="91"/>
      <c r="FLD126" s="119"/>
      <c r="FLE126" s="91"/>
      <c r="FLF126" s="119"/>
      <c r="FLG126" s="91"/>
      <c r="FLH126" s="119"/>
      <c r="FLI126" s="91"/>
      <c r="FLJ126" s="119"/>
      <c r="FLK126" s="91"/>
      <c r="FLL126" s="119"/>
      <c r="FLM126" s="91"/>
      <c r="FLN126" s="119"/>
      <c r="FLO126" s="91"/>
      <c r="FLP126" s="119"/>
      <c r="FLQ126" s="91"/>
      <c r="FLR126" s="119"/>
      <c r="FLS126" s="91"/>
      <c r="FLT126" s="119"/>
      <c r="FLU126" s="91"/>
      <c r="FLV126" s="119"/>
      <c r="FLW126" s="91"/>
      <c r="FLX126" s="119"/>
      <c r="FLY126" s="91"/>
      <c r="FLZ126" s="119"/>
      <c r="FMA126" s="91"/>
      <c r="FMB126" s="119"/>
      <c r="FMC126" s="91"/>
      <c r="FMD126" s="119"/>
      <c r="FME126" s="91"/>
      <c r="FMF126" s="119"/>
      <c r="FMG126" s="91"/>
      <c r="FMH126" s="119"/>
      <c r="FMI126" s="91"/>
      <c r="FMJ126" s="119"/>
      <c r="FMK126" s="91"/>
      <c r="FML126" s="119"/>
      <c r="FMM126" s="91"/>
      <c r="FMN126" s="119"/>
      <c r="FMO126" s="91"/>
      <c r="FMP126" s="119"/>
      <c r="FMQ126" s="91"/>
      <c r="FMR126" s="119"/>
      <c r="FMS126" s="91"/>
      <c r="FMT126" s="119"/>
      <c r="FMU126" s="91"/>
      <c r="FMV126" s="119"/>
      <c r="FMW126" s="91"/>
      <c r="FMX126" s="119"/>
      <c r="FMY126" s="91"/>
      <c r="FMZ126" s="119"/>
      <c r="FNA126" s="91"/>
      <c r="FNB126" s="119"/>
      <c r="FNC126" s="91"/>
      <c r="FND126" s="119"/>
      <c r="FNE126" s="91"/>
      <c r="FNF126" s="119"/>
      <c r="FNG126" s="91"/>
      <c r="FNH126" s="119"/>
      <c r="FNI126" s="91"/>
      <c r="FNJ126" s="119"/>
      <c r="FNK126" s="91"/>
      <c r="FNL126" s="119"/>
      <c r="FNM126" s="91"/>
      <c r="FNN126" s="119"/>
      <c r="FNO126" s="91"/>
      <c r="FNP126" s="119"/>
      <c r="FNQ126" s="91"/>
      <c r="FNR126" s="119"/>
      <c r="FNS126" s="91"/>
      <c r="FNT126" s="119"/>
      <c r="FNU126" s="91"/>
      <c r="FNV126" s="119"/>
      <c r="FNW126" s="91"/>
      <c r="FNX126" s="119"/>
      <c r="FNY126" s="91"/>
      <c r="FNZ126" s="119"/>
      <c r="FOA126" s="91"/>
      <c r="FOB126" s="119"/>
      <c r="FOC126" s="91"/>
      <c r="FOD126" s="119"/>
      <c r="FOE126" s="91"/>
      <c r="FOF126" s="119"/>
      <c r="FOG126" s="91"/>
      <c r="FOH126" s="119"/>
      <c r="FOI126" s="91"/>
      <c r="FOJ126" s="119"/>
      <c r="FOK126" s="91"/>
      <c r="FOL126" s="119"/>
      <c r="FOM126" s="91"/>
      <c r="FON126" s="119"/>
      <c r="FOO126" s="91"/>
      <c r="FOP126" s="119"/>
      <c r="FOQ126" s="91"/>
      <c r="FOR126" s="119"/>
      <c r="FOS126" s="91"/>
      <c r="FOT126" s="119"/>
      <c r="FOU126" s="91"/>
      <c r="FOV126" s="119"/>
      <c r="FOW126" s="91"/>
      <c r="FOX126" s="119"/>
      <c r="FOY126" s="91"/>
      <c r="FOZ126" s="119"/>
      <c r="FPA126" s="91"/>
      <c r="FPB126" s="119"/>
      <c r="FPC126" s="91"/>
      <c r="FPD126" s="119"/>
      <c r="FPE126" s="91"/>
      <c r="FPF126" s="119"/>
      <c r="FPG126" s="91"/>
      <c r="FPH126" s="119"/>
      <c r="FPI126" s="91"/>
      <c r="FPJ126" s="119"/>
      <c r="FPK126" s="91"/>
      <c r="FPL126" s="119"/>
      <c r="FPM126" s="91"/>
      <c r="FPN126" s="119"/>
      <c r="FPO126" s="91"/>
      <c r="FPP126" s="119"/>
      <c r="FPQ126" s="91"/>
      <c r="FPR126" s="119"/>
      <c r="FPS126" s="91"/>
      <c r="FPT126" s="119"/>
      <c r="FPU126" s="91"/>
      <c r="FPV126" s="119"/>
      <c r="FPW126" s="91"/>
      <c r="FPX126" s="119"/>
      <c r="FPY126" s="91"/>
      <c r="FPZ126" s="119"/>
      <c r="FQA126" s="91"/>
      <c r="FQB126" s="119"/>
      <c r="FQC126" s="91"/>
      <c r="FQD126" s="119"/>
      <c r="FQE126" s="91"/>
      <c r="FQF126" s="119"/>
      <c r="FQG126" s="91"/>
      <c r="FQH126" s="119"/>
      <c r="FQI126" s="91"/>
      <c r="FQJ126" s="119"/>
      <c r="FQK126" s="91"/>
      <c r="FQL126" s="119"/>
      <c r="FQM126" s="91"/>
      <c r="FQN126" s="119"/>
      <c r="FQO126" s="91"/>
      <c r="FQP126" s="119"/>
      <c r="FQQ126" s="91"/>
      <c r="FQR126" s="119"/>
      <c r="FQS126" s="91"/>
      <c r="FQT126" s="119"/>
      <c r="FQU126" s="91"/>
      <c r="FQV126" s="119"/>
      <c r="FQW126" s="91"/>
      <c r="FQX126" s="119"/>
      <c r="FQY126" s="91"/>
      <c r="FQZ126" s="119"/>
      <c r="FRA126" s="91"/>
      <c r="FRB126" s="119"/>
      <c r="FRC126" s="91"/>
      <c r="FRD126" s="119"/>
      <c r="FRE126" s="91"/>
      <c r="FRF126" s="119"/>
      <c r="FRG126" s="91"/>
      <c r="FRH126" s="119"/>
      <c r="FRI126" s="91"/>
      <c r="FRJ126" s="119"/>
      <c r="FRK126" s="91"/>
      <c r="FRL126" s="119"/>
      <c r="FRM126" s="91"/>
      <c r="FRN126" s="119"/>
      <c r="FRO126" s="91"/>
      <c r="FRP126" s="119"/>
      <c r="FRQ126" s="91"/>
      <c r="FRR126" s="119"/>
      <c r="FRS126" s="91"/>
      <c r="FRT126" s="119"/>
      <c r="FRU126" s="91"/>
      <c r="FRV126" s="119"/>
      <c r="FRW126" s="91"/>
      <c r="FRX126" s="119"/>
      <c r="FRY126" s="91"/>
      <c r="FRZ126" s="119"/>
      <c r="FSA126" s="91"/>
      <c r="FSB126" s="119"/>
      <c r="FSC126" s="91"/>
      <c r="FSD126" s="119"/>
      <c r="FSE126" s="91"/>
      <c r="FSF126" s="119"/>
      <c r="FSG126" s="91"/>
      <c r="FSH126" s="119"/>
      <c r="FSI126" s="91"/>
      <c r="FSJ126" s="119"/>
      <c r="FSK126" s="91"/>
      <c r="FSL126" s="119"/>
      <c r="FSM126" s="91"/>
      <c r="FSN126" s="119"/>
      <c r="FSO126" s="91"/>
      <c r="FSP126" s="119"/>
      <c r="FSQ126" s="91"/>
      <c r="FSR126" s="119"/>
      <c r="FSS126" s="91"/>
      <c r="FST126" s="119"/>
      <c r="FSU126" s="91"/>
      <c r="FSV126" s="119"/>
      <c r="FSW126" s="91"/>
      <c r="FSX126" s="119"/>
      <c r="FSY126" s="91"/>
      <c r="FSZ126" s="119"/>
      <c r="FTA126" s="91"/>
      <c r="FTB126" s="119"/>
      <c r="FTC126" s="91"/>
      <c r="FTD126" s="119"/>
      <c r="FTE126" s="91"/>
      <c r="FTF126" s="119"/>
      <c r="FTG126" s="91"/>
      <c r="FTH126" s="119"/>
      <c r="FTI126" s="91"/>
      <c r="FTJ126" s="119"/>
      <c r="FTK126" s="91"/>
      <c r="FTL126" s="119"/>
      <c r="FTM126" s="91"/>
      <c r="FTN126" s="119"/>
      <c r="FTO126" s="91"/>
      <c r="FTP126" s="119"/>
      <c r="FTQ126" s="91"/>
      <c r="FTR126" s="119"/>
      <c r="FTS126" s="91"/>
      <c r="FTT126" s="119"/>
      <c r="FTU126" s="91"/>
      <c r="FTV126" s="119"/>
      <c r="FTW126" s="91"/>
      <c r="FTX126" s="119"/>
      <c r="FTY126" s="91"/>
      <c r="FTZ126" s="119"/>
      <c r="FUA126" s="91"/>
      <c r="FUB126" s="119"/>
      <c r="FUC126" s="91"/>
      <c r="FUD126" s="119"/>
      <c r="FUE126" s="91"/>
      <c r="FUF126" s="119"/>
      <c r="FUG126" s="91"/>
      <c r="FUH126" s="119"/>
      <c r="FUI126" s="91"/>
      <c r="FUJ126" s="119"/>
      <c r="FUK126" s="91"/>
      <c r="FUL126" s="119"/>
      <c r="FUM126" s="91"/>
      <c r="FUN126" s="119"/>
      <c r="FUO126" s="91"/>
      <c r="FUP126" s="119"/>
      <c r="FUQ126" s="91"/>
      <c r="FUR126" s="119"/>
      <c r="FUS126" s="91"/>
      <c r="FUT126" s="119"/>
      <c r="FUU126" s="91"/>
      <c r="FUV126" s="119"/>
      <c r="FUW126" s="91"/>
      <c r="FUX126" s="119"/>
      <c r="FUY126" s="91"/>
      <c r="FUZ126" s="119"/>
      <c r="FVA126" s="91"/>
      <c r="FVB126" s="119"/>
      <c r="FVC126" s="91"/>
      <c r="FVD126" s="119"/>
      <c r="FVE126" s="91"/>
      <c r="FVF126" s="119"/>
      <c r="FVG126" s="91"/>
      <c r="FVH126" s="119"/>
      <c r="FVI126" s="91"/>
      <c r="FVJ126" s="119"/>
      <c r="FVK126" s="91"/>
      <c r="FVL126" s="119"/>
      <c r="FVM126" s="91"/>
      <c r="FVN126" s="119"/>
      <c r="FVO126" s="91"/>
      <c r="FVP126" s="119"/>
      <c r="FVQ126" s="91"/>
      <c r="FVR126" s="119"/>
      <c r="FVS126" s="91"/>
      <c r="FVT126" s="119"/>
      <c r="FVU126" s="91"/>
      <c r="FVV126" s="119"/>
      <c r="FVW126" s="91"/>
      <c r="FVX126" s="119"/>
      <c r="FVY126" s="91"/>
      <c r="FVZ126" s="119"/>
      <c r="FWA126" s="91"/>
      <c r="FWB126" s="119"/>
      <c r="FWC126" s="91"/>
      <c r="FWD126" s="119"/>
      <c r="FWE126" s="91"/>
      <c r="FWF126" s="119"/>
      <c r="FWG126" s="91"/>
      <c r="FWH126" s="119"/>
      <c r="FWI126" s="91"/>
      <c r="FWJ126" s="119"/>
      <c r="FWK126" s="91"/>
      <c r="FWL126" s="119"/>
      <c r="FWM126" s="91"/>
      <c r="FWN126" s="119"/>
      <c r="FWO126" s="91"/>
      <c r="FWP126" s="119"/>
      <c r="FWQ126" s="91"/>
      <c r="FWR126" s="119"/>
      <c r="FWS126" s="91"/>
      <c r="FWT126" s="119"/>
      <c r="FWU126" s="91"/>
      <c r="FWV126" s="119"/>
      <c r="FWW126" s="91"/>
      <c r="FWX126" s="119"/>
      <c r="FWY126" s="91"/>
      <c r="FWZ126" s="119"/>
      <c r="FXA126" s="91"/>
      <c r="FXB126" s="119"/>
      <c r="FXC126" s="91"/>
      <c r="FXD126" s="119"/>
      <c r="FXE126" s="91"/>
      <c r="FXF126" s="119"/>
      <c r="FXG126" s="91"/>
      <c r="FXH126" s="119"/>
      <c r="FXI126" s="91"/>
      <c r="FXJ126" s="119"/>
      <c r="FXK126" s="91"/>
      <c r="FXL126" s="119"/>
      <c r="FXM126" s="91"/>
      <c r="FXN126" s="119"/>
      <c r="FXO126" s="91"/>
      <c r="FXP126" s="119"/>
      <c r="FXQ126" s="91"/>
      <c r="FXR126" s="119"/>
      <c r="FXS126" s="91"/>
      <c r="FXT126" s="119"/>
      <c r="FXU126" s="91"/>
      <c r="FXV126" s="119"/>
      <c r="FXW126" s="91"/>
      <c r="FXX126" s="119"/>
      <c r="FXY126" s="91"/>
      <c r="FXZ126" s="119"/>
      <c r="FYA126" s="91"/>
      <c r="FYB126" s="119"/>
      <c r="FYC126" s="91"/>
      <c r="FYD126" s="119"/>
      <c r="FYE126" s="91"/>
      <c r="FYF126" s="119"/>
      <c r="FYG126" s="91"/>
      <c r="FYH126" s="119"/>
      <c r="FYI126" s="91"/>
      <c r="FYJ126" s="119"/>
      <c r="FYK126" s="91"/>
      <c r="FYL126" s="119"/>
      <c r="FYM126" s="91"/>
      <c r="FYN126" s="119"/>
      <c r="FYO126" s="91"/>
      <c r="FYP126" s="119"/>
      <c r="FYQ126" s="91"/>
      <c r="FYR126" s="119"/>
      <c r="FYS126" s="91"/>
      <c r="FYT126" s="119"/>
      <c r="FYU126" s="91"/>
      <c r="FYV126" s="119"/>
      <c r="FYW126" s="91"/>
      <c r="FYX126" s="119"/>
      <c r="FYY126" s="91"/>
      <c r="FYZ126" s="119"/>
      <c r="FZA126" s="91"/>
      <c r="FZB126" s="119"/>
      <c r="FZC126" s="91"/>
      <c r="FZD126" s="119"/>
      <c r="FZE126" s="91"/>
      <c r="FZF126" s="119"/>
      <c r="FZG126" s="91"/>
      <c r="FZH126" s="119"/>
      <c r="FZI126" s="91"/>
      <c r="FZJ126" s="119"/>
      <c r="FZK126" s="91"/>
      <c r="FZL126" s="119"/>
      <c r="FZM126" s="91"/>
      <c r="FZN126" s="119"/>
      <c r="FZO126" s="91"/>
      <c r="FZP126" s="119"/>
      <c r="FZQ126" s="91"/>
      <c r="FZR126" s="119"/>
      <c r="FZS126" s="91"/>
      <c r="FZT126" s="119"/>
      <c r="FZU126" s="91"/>
      <c r="FZV126" s="119"/>
      <c r="FZW126" s="91"/>
      <c r="FZX126" s="119"/>
      <c r="FZY126" s="91"/>
      <c r="FZZ126" s="119"/>
      <c r="GAA126" s="91"/>
      <c r="GAB126" s="119"/>
      <c r="GAC126" s="91"/>
      <c r="GAD126" s="119"/>
      <c r="GAE126" s="91"/>
      <c r="GAF126" s="119"/>
      <c r="GAG126" s="91"/>
      <c r="GAH126" s="119"/>
      <c r="GAI126" s="91"/>
      <c r="GAJ126" s="119"/>
      <c r="GAK126" s="91"/>
      <c r="GAL126" s="119"/>
      <c r="GAM126" s="91"/>
      <c r="GAN126" s="119"/>
      <c r="GAO126" s="91"/>
      <c r="GAP126" s="119"/>
      <c r="GAQ126" s="91"/>
      <c r="GAR126" s="119"/>
      <c r="GAS126" s="91"/>
      <c r="GAT126" s="119"/>
      <c r="GAU126" s="91"/>
      <c r="GAV126" s="119"/>
      <c r="GAW126" s="91"/>
      <c r="GAX126" s="119"/>
      <c r="GAY126" s="91"/>
      <c r="GAZ126" s="119"/>
      <c r="GBA126" s="91"/>
      <c r="GBB126" s="119"/>
      <c r="GBC126" s="91"/>
      <c r="GBD126" s="119"/>
      <c r="GBE126" s="91"/>
      <c r="GBF126" s="119"/>
      <c r="GBG126" s="91"/>
      <c r="GBH126" s="119"/>
      <c r="GBI126" s="91"/>
      <c r="GBJ126" s="119"/>
      <c r="GBK126" s="91"/>
      <c r="GBL126" s="119"/>
      <c r="GBM126" s="91"/>
      <c r="GBN126" s="119"/>
      <c r="GBO126" s="91"/>
      <c r="GBP126" s="119"/>
      <c r="GBQ126" s="91"/>
      <c r="GBR126" s="119"/>
      <c r="GBS126" s="91"/>
      <c r="GBT126" s="119"/>
      <c r="GBU126" s="91"/>
      <c r="GBV126" s="119"/>
      <c r="GBW126" s="91"/>
      <c r="GBX126" s="119"/>
      <c r="GBY126" s="91"/>
      <c r="GBZ126" s="119"/>
      <c r="GCA126" s="91"/>
      <c r="GCB126" s="119"/>
      <c r="GCC126" s="91"/>
      <c r="GCD126" s="119"/>
      <c r="GCE126" s="91"/>
      <c r="GCF126" s="119"/>
      <c r="GCG126" s="91"/>
      <c r="GCH126" s="119"/>
      <c r="GCI126" s="91"/>
      <c r="GCJ126" s="119"/>
      <c r="GCK126" s="91"/>
      <c r="GCL126" s="119"/>
      <c r="GCM126" s="91"/>
      <c r="GCN126" s="119"/>
      <c r="GCO126" s="91"/>
      <c r="GCP126" s="119"/>
      <c r="GCQ126" s="91"/>
      <c r="GCR126" s="119"/>
      <c r="GCS126" s="91"/>
      <c r="GCT126" s="119"/>
      <c r="GCU126" s="91"/>
      <c r="GCV126" s="119"/>
      <c r="GCW126" s="91"/>
      <c r="GCX126" s="119"/>
      <c r="GCY126" s="91"/>
      <c r="GCZ126" s="119"/>
      <c r="GDA126" s="91"/>
      <c r="GDB126" s="119"/>
      <c r="GDC126" s="91"/>
      <c r="GDD126" s="119"/>
      <c r="GDE126" s="91"/>
      <c r="GDF126" s="119"/>
      <c r="GDG126" s="91"/>
      <c r="GDH126" s="119"/>
      <c r="GDI126" s="91"/>
      <c r="GDJ126" s="119"/>
      <c r="GDK126" s="91"/>
      <c r="GDL126" s="119"/>
      <c r="GDM126" s="91"/>
      <c r="GDN126" s="119"/>
      <c r="GDO126" s="91"/>
      <c r="GDP126" s="119"/>
      <c r="GDQ126" s="91"/>
      <c r="GDR126" s="119"/>
      <c r="GDS126" s="91"/>
      <c r="GDT126" s="119"/>
      <c r="GDU126" s="91"/>
      <c r="GDV126" s="119"/>
      <c r="GDW126" s="91"/>
      <c r="GDX126" s="119"/>
      <c r="GDY126" s="91"/>
      <c r="GDZ126" s="119"/>
      <c r="GEA126" s="91"/>
      <c r="GEB126" s="119"/>
      <c r="GEC126" s="91"/>
      <c r="GED126" s="119"/>
      <c r="GEE126" s="91"/>
      <c r="GEF126" s="119"/>
      <c r="GEG126" s="91"/>
      <c r="GEH126" s="119"/>
      <c r="GEI126" s="91"/>
      <c r="GEJ126" s="119"/>
      <c r="GEK126" s="91"/>
      <c r="GEL126" s="119"/>
      <c r="GEM126" s="91"/>
      <c r="GEN126" s="119"/>
      <c r="GEO126" s="91"/>
      <c r="GEP126" s="119"/>
      <c r="GEQ126" s="91"/>
      <c r="GER126" s="119"/>
      <c r="GES126" s="91"/>
      <c r="GET126" s="119"/>
      <c r="GEU126" s="91"/>
      <c r="GEV126" s="119"/>
      <c r="GEW126" s="91"/>
      <c r="GEX126" s="119"/>
      <c r="GEY126" s="91"/>
      <c r="GEZ126" s="119"/>
      <c r="GFA126" s="91"/>
      <c r="GFB126" s="119"/>
      <c r="GFC126" s="91"/>
      <c r="GFD126" s="119"/>
      <c r="GFE126" s="91"/>
      <c r="GFF126" s="119"/>
      <c r="GFG126" s="91"/>
      <c r="GFH126" s="119"/>
      <c r="GFI126" s="91"/>
      <c r="GFJ126" s="119"/>
      <c r="GFK126" s="91"/>
      <c r="GFL126" s="119"/>
      <c r="GFM126" s="91"/>
      <c r="GFN126" s="119"/>
      <c r="GFO126" s="91"/>
      <c r="GFP126" s="119"/>
      <c r="GFQ126" s="91"/>
      <c r="GFR126" s="119"/>
      <c r="GFS126" s="91"/>
      <c r="GFT126" s="119"/>
      <c r="GFU126" s="91"/>
      <c r="GFV126" s="119"/>
      <c r="GFW126" s="91"/>
      <c r="GFX126" s="119"/>
      <c r="GFY126" s="91"/>
      <c r="GFZ126" s="119"/>
      <c r="GGA126" s="91"/>
      <c r="GGB126" s="119"/>
      <c r="GGC126" s="91"/>
      <c r="GGD126" s="119"/>
      <c r="GGE126" s="91"/>
      <c r="GGF126" s="119"/>
      <c r="GGG126" s="91"/>
      <c r="GGH126" s="119"/>
      <c r="GGI126" s="91"/>
      <c r="GGJ126" s="119"/>
      <c r="GGK126" s="91"/>
      <c r="GGL126" s="119"/>
      <c r="GGM126" s="91"/>
      <c r="GGN126" s="119"/>
      <c r="GGO126" s="91"/>
      <c r="GGP126" s="119"/>
      <c r="GGQ126" s="91"/>
      <c r="GGR126" s="119"/>
      <c r="GGS126" s="91"/>
      <c r="GGT126" s="119"/>
      <c r="GGU126" s="91"/>
      <c r="GGV126" s="119"/>
      <c r="GGW126" s="91"/>
      <c r="GGX126" s="119"/>
      <c r="GGY126" s="91"/>
      <c r="GGZ126" s="119"/>
      <c r="GHA126" s="91"/>
      <c r="GHB126" s="119"/>
      <c r="GHC126" s="91"/>
      <c r="GHD126" s="119"/>
      <c r="GHE126" s="91"/>
      <c r="GHF126" s="119"/>
      <c r="GHG126" s="91"/>
      <c r="GHH126" s="119"/>
      <c r="GHI126" s="91"/>
      <c r="GHJ126" s="119"/>
      <c r="GHK126" s="91"/>
      <c r="GHL126" s="119"/>
      <c r="GHM126" s="91"/>
      <c r="GHN126" s="119"/>
      <c r="GHO126" s="91"/>
      <c r="GHP126" s="119"/>
      <c r="GHQ126" s="91"/>
      <c r="GHR126" s="119"/>
      <c r="GHS126" s="91"/>
      <c r="GHT126" s="119"/>
      <c r="GHU126" s="91"/>
      <c r="GHV126" s="119"/>
      <c r="GHW126" s="91"/>
      <c r="GHX126" s="119"/>
      <c r="GHY126" s="91"/>
      <c r="GHZ126" s="119"/>
      <c r="GIA126" s="91"/>
      <c r="GIB126" s="119"/>
      <c r="GIC126" s="91"/>
      <c r="GID126" s="119"/>
      <c r="GIE126" s="91"/>
      <c r="GIF126" s="119"/>
      <c r="GIG126" s="91"/>
      <c r="GIH126" s="119"/>
      <c r="GII126" s="91"/>
      <c r="GIJ126" s="119"/>
      <c r="GIK126" s="91"/>
      <c r="GIL126" s="119"/>
      <c r="GIM126" s="91"/>
      <c r="GIN126" s="119"/>
      <c r="GIO126" s="91"/>
      <c r="GIP126" s="119"/>
      <c r="GIQ126" s="91"/>
      <c r="GIR126" s="119"/>
      <c r="GIS126" s="91"/>
      <c r="GIT126" s="119"/>
      <c r="GIU126" s="91"/>
      <c r="GIV126" s="119"/>
      <c r="GIW126" s="91"/>
      <c r="GIX126" s="119"/>
      <c r="GIY126" s="91"/>
      <c r="GIZ126" s="119"/>
      <c r="GJA126" s="91"/>
      <c r="GJB126" s="119"/>
      <c r="GJC126" s="91"/>
      <c r="GJD126" s="119"/>
      <c r="GJE126" s="91"/>
      <c r="GJF126" s="119"/>
      <c r="GJG126" s="91"/>
      <c r="GJH126" s="119"/>
      <c r="GJI126" s="91"/>
      <c r="GJJ126" s="119"/>
      <c r="GJK126" s="91"/>
      <c r="GJL126" s="119"/>
      <c r="GJM126" s="91"/>
      <c r="GJN126" s="119"/>
      <c r="GJO126" s="91"/>
      <c r="GJP126" s="119"/>
      <c r="GJQ126" s="91"/>
      <c r="GJR126" s="119"/>
      <c r="GJS126" s="91"/>
      <c r="GJT126" s="119"/>
      <c r="GJU126" s="91"/>
      <c r="GJV126" s="119"/>
      <c r="GJW126" s="91"/>
      <c r="GJX126" s="119"/>
      <c r="GJY126" s="91"/>
      <c r="GJZ126" s="119"/>
      <c r="GKA126" s="91"/>
      <c r="GKB126" s="119"/>
      <c r="GKC126" s="91"/>
      <c r="GKD126" s="119"/>
      <c r="GKE126" s="91"/>
      <c r="GKF126" s="119"/>
      <c r="GKG126" s="91"/>
      <c r="GKH126" s="119"/>
      <c r="GKI126" s="91"/>
      <c r="GKJ126" s="119"/>
      <c r="GKK126" s="91"/>
      <c r="GKL126" s="119"/>
      <c r="GKM126" s="91"/>
      <c r="GKN126" s="119"/>
      <c r="GKO126" s="91"/>
      <c r="GKP126" s="119"/>
      <c r="GKQ126" s="91"/>
      <c r="GKR126" s="119"/>
      <c r="GKS126" s="91"/>
      <c r="GKT126" s="119"/>
      <c r="GKU126" s="91"/>
      <c r="GKV126" s="119"/>
      <c r="GKW126" s="91"/>
      <c r="GKX126" s="119"/>
      <c r="GKY126" s="91"/>
      <c r="GKZ126" s="119"/>
      <c r="GLA126" s="91"/>
      <c r="GLB126" s="119"/>
      <c r="GLC126" s="91"/>
      <c r="GLD126" s="119"/>
      <c r="GLE126" s="91"/>
      <c r="GLF126" s="119"/>
      <c r="GLG126" s="91"/>
      <c r="GLH126" s="119"/>
      <c r="GLI126" s="91"/>
      <c r="GLJ126" s="119"/>
      <c r="GLK126" s="91"/>
      <c r="GLL126" s="119"/>
      <c r="GLM126" s="91"/>
      <c r="GLN126" s="119"/>
      <c r="GLO126" s="91"/>
      <c r="GLP126" s="119"/>
      <c r="GLQ126" s="91"/>
      <c r="GLR126" s="119"/>
      <c r="GLS126" s="91"/>
      <c r="GLT126" s="119"/>
      <c r="GLU126" s="91"/>
      <c r="GLV126" s="119"/>
      <c r="GLW126" s="91"/>
      <c r="GLX126" s="119"/>
      <c r="GLY126" s="91"/>
      <c r="GLZ126" s="119"/>
      <c r="GMA126" s="91"/>
      <c r="GMB126" s="119"/>
      <c r="GMC126" s="91"/>
      <c r="GMD126" s="119"/>
      <c r="GME126" s="91"/>
      <c r="GMF126" s="119"/>
      <c r="GMG126" s="91"/>
      <c r="GMH126" s="119"/>
      <c r="GMI126" s="91"/>
      <c r="GMJ126" s="119"/>
      <c r="GMK126" s="91"/>
      <c r="GML126" s="119"/>
      <c r="GMM126" s="91"/>
      <c r="GMN126" s="119"/>
      <c r="GMO126" s="91"/>
      <c r="GMP126" s="119"/>
      <c r="GMQ126" s="91"/>
      <c r="GMR126" s="119"/>
      <c r="GMS126" s="91"/>
      <c r="GMT126" s="119"/>
      <c r="GMU126" s="91"/>
      <c r="GMV126" s="119"/>
      <c r="GMW126" s="91"/>
      <c r="GMX126" s="119"/>
      <c r="GMY126" s="91"/>
      <c r="GMZ126" s="119"/>
      <c r="GNA126" s="91"/>
      <c r="GNB126" s="119"/>
      <c r="GNC126" s="91"/>
      <c r="GND126" s="119"/>
      <c r="GNE126" s="91"/>
      <c r="GNF126" s="119"/>
      <c r="GNG126" s="91"/>
      <c r="GNH126" s="119"/>
      <c r="GNI126" s="91"/>
      <c r="GNJ126" s="119"/>
      <c r="GNK126" s="91"/>
      <c r="GNL126" s="119"/>
      <c r="GNM126" s="91"/>
      <c r="GNN126" s="119"/>
      <c r="GNO126" s="91"/>
      <c r="GNP126" s="119"/>
      <c r="GNQ126" s="91"/>
      <c r="GNR126" s="119"/>
      <c r="GNS126" s="91"/>
      <c r="GNT126" s="119"/>
      <c r="GNU126" s="91"/>
      <c r="GNV126" s="119"/>
      <c r="GNW126" s="91"/>
      <c r="GNX126" s="119"/>
      <c r="GNY126" s="91"/>
      <c r="GNZ126" s="119"/>
      <c r="GOA126" s="91"/>
      <c r="GOB126" s="119"/>
      <c r="GOC126" s="91"/>
      <c r="GOD126" s="119"/>
      <c r="GOE126" s="91"/>
      <c r="GOF126" s="119"/>
      <c r="GOG126" s="91"/>
      <c r="GOH126" s="119"/>
      <c r="GOI126" s="91"/>
      <c r="GOJ126" s="119"/>
      <c r="GOK126" s="91"/>
      <c r="GOL126" s="119"/>
      <c r="GOM126" s="91"/>
      <c r="GON126" s="119"/>
      <c r="GOO126" s="91"/>
      <c r="GOP126" s="119"/>
      <c r="GOQ126" s="91"/>
      <c r="GOR126" s="119"/>
      <c r="GOS126" s="91"/>
      <c r="GOT126" s="119"/>
      <c r="GOU126" s="91"/>
      <c r="GOV126" s="119"/>
      <c r="GOW126" s="91"/>
      <c r="GOX126" s="119"/>
      <c r="GOY126" s="91"/>
      <c r="GOZ126" s="119"/>
      <c r="GPA126" s="91"/>
      <c r="GPB126" s="119"/>
      <c r="GPC126" s="91"/>
      <c r="GPD126" s="119"/>
      <c r="GPE126" s="91"/>
      <c r="GPF126" s="119"/>
      <c r="GPG126" s="91"/>
      <c r="GPH126" s="119"/>
      <c r="GPI126" s="91"/>
      <c r="GPJ126" s="119"/>
      <c r="GPK126" s="91"/>
      <c r="GPL126" s="119"/>
      <c r="GPM126" s="91"/>
      <c r="GPN126" s="119"/>
      <c r="GPO126" s="91"/>
      <c r="GPP126" s="119"/>
      <c r="GPQ126" s="91"/>
      <c r="GPR126" s="119"/>
      <c r="GPS126" s="91"/>
      <c r="GPT126" s="119"/>
      <c r="GPU126" s="91"/>
      <c r="GPV126" s="119"/>
      <c r="GPW126" s="91"/>
      <c r="GPX126" s="119"/>
      <c r="GPY126" s="91"/>
      <c r="GPZ126" s="119"/>
      <c r="GQA126" s="91"/>
      <c r="GQB126" s="119"/>
      <c r="GQC126" s="91"/>
      <c r="GQD126" s="119"/>
      <c r="GQE126" s="91"/>
      <c r="GQF126" s="119"/>
      <c r="GQG126" s="91"/>
      <c r="GQH126" s="119"/>
      <c r="GQI126" s="91"/>
      <c r="GQJ126" s="119"/>
      <c r="GQK126" s="91"/>
      <c r="GQL126" s="119"/>
      <c r="GQM126" s="91"/>
      <c r="GQN126" s="119"/>
      <c r="GQO126" s="91"/>
      <c r="GQP126" s="119"/>
      <c r="GQQ126" s="91"/>
      <c r="GQR126" s="119"/>
      <c r="GQS126" s="91"/>
      <c r="GQT126" s="119"/>
      <c r="GQU126" s="91"/>
      <c r="GQV126" s="119"/>
      <c r="GQW126" s="91"/>
      <c r="GQX126" s="119"/>
      <c r="GQY126" s="91"/>
      <c r="GQZ126" s="119"/>
      <c r="GRA126" s="91"/>
      <c r="GRB126" s="119"/>
      <c r="GRC126" s="91"/>
      <c r="GRD126" s="119"/>
      <c r="GRE126" s="91"/>
      <c r="GRF126" s="119"/>
      <c r="GRG126" s="91"/>
      <c r="GRH126" s="119"/>
      <c r="GRI126" s="91"/>
      <c r="GRJ126" s="119"/>
      <c r="GRK126" s="91"/>
      <c r="GRL126" s="119"/>
      <c r="GRM126" s="91"/>
      <c r="GRN126" s="119"/>
      <c r="GRO126" s="91"/>
      <c r="GRP126" s="119"/>
      <c r="GRQ126" s="91"/>
      <c r="GRR126" s="119"/>
      <c r="GRS126" s="91"/>
      <c r="GRT126" s="119"/>
      <c r="GRU126" s="91"/>
      <c r="GRV126" s="119"/>
      <c r="GRW126" s="91"/>
      <c r="GRX126" s="119"/>
      <c r="GRY126" s="91"/>
      <c r="GRZ126" s="119"/>
      <c r="GSA126" s="91"/>
      <c r="GSB126" s="119"/>
      <c r="GSC126" s="91"/>
      <c r="GSD126" s="119"/>
      <c r="GSE126" s="91"/>
      <c r="GSF126" s="119"/>
      <c r="GSG126" s="91"/>
      <c r="GSH126" s="119"/>
      <c r="GSI126" s="91"/>
      <c r="GSJ126" s="119"/>
      <c r="GSK126" s="91"/>
      <c r="GSL126" s="119"/>
      <c r="GSM126" s="91"/>
      <c r="GSN126" s="119"/>
      <c r="GSO126" s="91"/>
      <c r="GSP126" s="119"/>
      <c r="GSQ126" s="91"/>
      <c r="GSR126" s="119"/>
      <c r="GSS126" s="91"/>
      <c r="GST126" s="119"/>
      <c r="GSU126" s="91"/>
      <c r="GSV126" s="119"/>
      <c r="GSW126" s="91"/>
      <c r="GSX126" s="119"/>
      <c r="GSY126" s="91"/>
      <c r="GSZ126" s="119"/>
      <c r="GTA126" s="91"/>
      <c r="GTB126" s="119"/>
      <c r="GTC126" s="91"/>
      <c r="GTD126" s="119"/>
      <c r="GTE126" s="91"/>
      <c r="GTF126" s="119"/>
      <c r="GTG126" s="91"/>
      <c r="GTH126" s="119"/>
      <c r="GTI126" s="91"/>
      <c r="GTJ126" s="119"/>
      <c r="GTK126" s="91"/>
      <c r="GTL126" s="119"/>
      <c r="GTM126" s="91"/>
      <c r="GTN126" s="119"/>
      <c r="GTO126" s="91"/>
      <c r="GTP126" s="119"/>
      <c r="GTQ126" s="91"/>
      <c r="GTR126" s="119"/>
      <c r="GTS126" s="91"/>
      <c r="GTT126" s="119"/>
      <c r="GTU126" s="91"/>
      <c r="GTV126" s="119"/>
      <c r="GTW126" s="91"/>
      <c r="GTX126" s="119"/>
      <c r="GTY126" s="91"/>
      <c r="GTZ126" s="119"/>
      <c r="GUA126" s="91"/>
      <c r="GUB126" s="119"/>
      <c r="GUC126" s="91"/>
      <c r="GUD126" s="119"/>
      <c r="GUE126" s="91"/>
      <c r="GUF126" s="119"/>
      <c r="GUG126" s="91"/>
      <c r="GUH126" s="119"/>
      <c r="GUI126" s="91"/>
      <c r="GUJ126" s="119"/>
      <c r="GUK126" s="91"/>
      <c r="GUL126" s="119"/>
      <c r="GUM126" s="91"/>
      <c r="GUN126" s="119"/>
      <c r="GUO126" s="91"/>
      <c r="GUP126" s="119"/>
      <c r="GUQ126" s="91"/>
      <c r="GUR126" s="119"/>
      <c r="GUS126" s="91"/>
      <c r="GUT126" s="119"/>
      <c r="GUU126" s="91"/>
      <c r="GUV126" s="119"/>
      <c r="GUW126" s="91"/>
      <c r="GUX126" s="119"/>
      <c r="GUY126" s="91"/>
      <c r="GUZ126" s="119"/>
      <c r="GVA126" s="91"/>
      <c r="GVB126" s="119"/>
      <c r="GVC126" s="91"/>
      <c r="GVD126" s="119"/>
      <c r="GVE126" s="91"/>
      <c r="GVF126" s="119"/>
      <c r="GVG126" s="91"/>
      <c r="GVH126" s="119"/>
      <c r="GVI126" s="91"/>
      <c r="GVJ126" s="119"/>
      <c r="GVK126" s="91"/>
      <c r="GVL126" s="119"/>
      <c r="GVM126" s="91"/>
      <c r="GVN126" s="119"/>
      <c r="GVO126" s="91"/>
      <c r="GVP126" s="119"/>
      <c r="GVQ126" s="91"/>
      <c r="GVR126" s="119"/>
      <c r="GVS126" s="91"/>
      <c r="GVT126" s="119"/>
      <c r="GVU126" s="91"/>
      <c r="GVV126" s="119"/>
      <c r="GVW126" s="91"/>
      <c r="GVX126" s="119"/>
      <c r="GVY126" s="91"/>
      <c r="GVZ126" s="119"/>
      <c r="GWA126" s="91"/>
      <c r="GWB126" s="119"/>
      <c r="GWC126" s="91"/>
      <c r="GWD126" s="119"/>
      <c r="GWE126" s="91"/>
      <c r="GWF126" s="119"/>
      <c r="GWG126" s="91"/>
      <c r="GWH126" s="119"/>
      <c r="GWI126" s="91"/>
      <c r="GWJ126" s="119"/>
      <c r="GWK126" s="91"/>
      <c r="GWL126" s="119"/>
      <c r="GWM126" s="91"/>
      <c r="GWN126" s="119"/>
      <c r="GWO126" s="91"/>
      <c r="GWP126" s="119"/>
      <c r="GWQ126" s="91"/>
      <c r="GWR126" s="119"/>
      <c r="GWS126" s="91"/>
      <c r="GWT126" s="119"/>
      <c r="GWU126" s="91"/>
      <c r="GWV126" s="119"/>
      <c r="GWW126" s="91"/>
      <c r="GWX126" s="119"/>
      <c r="GWY126" s="91"/>
      <c r="GWZ126" s="119"/>
      <c r="GXA126" s="91"/>
      <c r="GXB126" s="119"/>
      <c r="GXC126" s="91"/>
      <c r="GXD126" s="119"/>
      <c r="GXE126" s="91"/>
      <c r="GXF126" s="119"/>
      <c r="GXG126" s="91"/>
      <c r="GXH126" s="119"/>
      <c r="GXI126" s="91"/>
      <c r="GXJ126" s="119"/>
      <c r="GXK126" s="91"/>
      <c r="GXL126" s="119"/>
      <c r="GXM126" s="91"/>
      <c r="GXN126" s="119"/>
      <c r="GXO126" s="91"/>
      <c r="GXP126" s="119"/>
      <c r="GXQ126" s="91"/>
      <c r="GXR126" s="119"/>
      <c r="GXS126" s="91"/>
      <c r="GXT126" s="119"/>
      <c r="GXU126" s="91"/>
      <c r="GXV126" s="119"/>
      <c r="GXW126" s="91"/>
      <c r="GXX126" s="119"/>
      <c r="GXY126" s="91"/>
      <c r="GXZ126" s="119"/>
      <c r="GYA126" s="91"/>
      <c r="GYB126" s="119"/>
      <c r="GYC126" s="91"/>
      <c r="GYD126" s="119"/>
      <c r="GYE126" s="91"/>
      <c r="GYF126" s="119"/>
      <c r="GYG126" s="91"/>
      <c r="GYH126" s="119"/>
      <c r="GYI126" s="91"/>
      <c r="GYJ126" s="119"/>
      <c r="GYK126" s="91"/>
      <c r="GYL126" s="119"/>
      <c r="GYM126" s="91"/>
      <c r="GYN126" s="119"/>
      <c r="GYO126" s="91"/>
      <c r="GYP126" s="119"/>
      <c r="GYQ126" s="91"/>
      <c r="GYR126" s="119"/>
      <c r="GYS126" s="91"/>
      <c r="GYT126" s="119"/>
      <c r="GYU126" s="91"/>
      <c r="GYV126" s="119"/>
      <c r="GYW126" s="91"/>
      <c r="GYX126" s="119"/>
      <c r="GYY126" s="91"/>
      <c r="GYZ126" s="119"/>
      <c r="GZA126" s="91"/>
      <c r="GZB126" s="119"/>
      <c r="GZC126" s="91"/>
      <c r="GZD126" s="119"/>
      <c r="GZE126" s="91"/>
      <c r="GZF126" s="119"/>
      <c r="GZG126" s="91"/>
      <c r="GZH126" s="119"/>
      <c r="GZI126" s="91"/>
      <c r="GZJ126" s="119"/>
      <c r="GZK126" s="91"/>
      <c r="GZL126" s="119"/>
      <c r="GZM126" s="91"/>
      <c r="GZN126" s="119"/>
      <c r="GZO126" s="91"/>
      <c r="GZP126" s="119"/>
      <c r="GZQ126" s="91"/>
      <c r="GZR126" s="119"/>
      <c r="GZS126" s="91"/>
      <c r="GZT126" s="119"/>
      <c r="GZU126" s="91"/>
      <c r="GZV126" s="119"/>
      <c r="GZW126" s="91"/>
      <c r="GZX126" s="119"/>
      <c r="GZY126" s="91"/>
      <c r="GZZ126" s="119"/>
      <c r="HAA126" s="91"/>
      <c r="HAB126" s="119"/>
      <c r="HAC126" s="91"/>
      <c r="HAD126" s="119"/>
      <c r="HAE126" s="91"/>
      <c r="HAF126" s="119"/>
      <c r="HAG126" s="91"/>
      <c r="HAH126" s="119"/>
      <c r="HAI126" s="91"/>
      <c r="HAJ126" s="119"/>
      <c r="HAK126" s="91"/>
      <c r="HAL126" s="119"/>
      <c r="HAM126" s="91"/>
      <c r="HAN126" s="119"/>
      <c r="HAO126" s="91"/>
      <c r="HAP126" s="119"/>
      <c r="HAQ126" s="91"/>
      <c r="HAR126" s="119"/>
      <c r="HAS126" s="91"/>
      <c r="HAT126" s="119"/>
      <c r="HAU126" s="91"/>
      <c r="HAV126" s="119"/>
      <c r="HAW126" s="91"/>
      <c r="HAX126" s="119"/>
      <c r="HAY126" s="91"/>
      <c r="HAZ126" s="119"/>
      <c r="HBA126" s="91"/>
      <c r="HBB126" s="119"/>
      <c r="HBC126" s="91"/>
      <c r="HBD126" s="119"/>
      <c r="HBE126" s="91"/>
      <c r="HBF126" s="119"/>
      <c r="HBG126" s="91"/>
      <c r="HBH126" s="119"/>
      <c r="HBI126" s="91"/>
      <c r="HBJ126" s="119"/>
      <c r="HBK126" s="91"/>
      <c r="HBL126" s="119"/>
      <c r="HBM126" s="91"/>
      <c r="HBN126" s="119"/>
      <c r="HBO126" s="91"/>
      <c r="HBP126" s="119"/>
      <c r="HBQ126" s="91"/>
      <c r="HBR126" s="119"/>
      <c r="HBS126" s="91"/>
      <c r="HBT126" s="119"/>
      <c r="HBU126" s="91"/>
      <c r="HBV126" s="119"/>
      <c r="HBW126" s="91"/>
      <c r="HBX126" s="119"/>
      <c r="HBY126" s="91"/>
      <c r="HBZ126" s="119"/>
      <c r="HCA126" s="91"/>
      <c r="HCB126" s="119"/>
      <c r="HCC126" s="91"/>
      <c r="HCD126" s="119"/>
      <c r="HCE126" s="91"/>
      <c r="HCF126" s="119"/>
      <c r="HCG126" s="91"/>
      <c r="HCH126" s="119"/>
      <c r="HCI126" s="91"/>
      <c r="HCJ126" s="119"/>
      <c r="HCK126" s="91"/>
      <c r="HCL126" s="119"/>
      <c r="HCM126" s="91"/>
      <c r="HCN126" s="119"/>
      <c r="HCO126" s="91"/>
      <c r="HCP126" s="119"/>
      <c r="HCQ126" s="91"/>
      <c r="HCR126" s="119"/>
      <c r="HCS126" s="91"/>
      <c r="HCT126" s="119"/>
      <c r="HCU126" s="91"/>
      <c r="HCV126" s="119"/>
      <c r="HCW126" s="91"/>
      <c r="HCX126" s="119"/>
      <c r="HCY126" s="91"/>
      <c r="HCZ126" s="119"/>
      <c r="HDA126" s="91"/>
      <c r="HDB126" s="119"/>
      <c r="HDC126" s="91"/>
      <c r="HDD126" s="119"/>
      <c r="HDE126" s="91"/>
      <c r="HDF126" s="119"/>
      <c r="HDG126" s="91"/>
      <c r="HDH126" s="119"/>
      <c r="HDI126" s="91"/>
      <c r="HDJ126" s="119"/>
      <c r="HDK126" s="91"/>
      <c r="HDL126" s="119"/>
      <c r="HDM126" s="91"/>
      <c r="HDN126" s="119"/>
      <c r="HDO126" s="91"/>
      <c r="HDP126" s="119"/>
      <c r="HDQ126" s="91"/>
      <c r="HDR126" s="119"/>
      <c r="HDS126" s="91"/>
      <c r="HDT126" s="119"/>
      <c r="HDU126" s="91"/>
      <c r="HDV126" s="119"/>
      <c r="HDW126" s="91"/>
      <c r="HDX126" s="119"/>
      <c r="HDY126" s="91"/>
      <c r="HDZ126" s="119"/>
      <c r="HEA126" s="91"/>
      <c r="HEB126" s="119"/>
      <c r="HEC126" s="91"/>
      <c r="HED126" s="119"/>
      <c r="HEE126" s="91"/>
      <c r="HEF126" s="119"/>
      <c r="HEG126" s="91"/>
      <c r="HEH126" s="119"/>
      <c r="HEI126" s="91"/>
      <c r="HEJ126" s="119"/>
      <c r="HEK126" s="91"/>
      <c r="HEL126" s="119"/>
      <c r="HEM126" s="91"/>
      <c r="HEN126" s="119"/>
      <c r="HEO126" s="91"/>
      <c r="HEP126" s="119"/>
      <c r="HEQ126" s="91"/>
      <c r="HER126" s="119"/>
      <c r="HES126" s="91"/>
      <c r="HET126" s="119"/>
      <c r="HEU126" s="91"/>
      <c r="HEV126" s="119"/>
      <c r="HEW126" s="91"/>
      <c r="HEX126" s="119"/>
      <c r="HEY126" s="91"/>
      <c r="HEZ126" s="119"/>
      <c r="HFA126" s="91"/>
      <c r="HFB126" s="119"/>
      <c r="HFC126" s="91"/>
      <c r="HFD126" s="119"/>
      <c r="HFE126" s="91"/>
      <c r="HFF126" s="119"/>
      <c r="HFG126" s="91"/>
      <c r="HFH126" s="119"/>
      <c r="HFI126" s="91"/>
      <c r="HFJ126" s="119"/>
      <c r="HFK126" s="91"/>
      <c r="HFL126" s="119"/>
      <c r="HFM126" s="91"/>
      <c r="HFN126" s="119"/>
      <c r="HFO126" s="91"/>
      <c r="HFP126" s="119"/>
      <c r="HFQ126" s="91"/>
      <c r="HFR126" s="119"/>
      <c r="HFS126" s="91"/>
      <c r="HFT126" s="119"/>
      <c r="HFU126" s="91"/>
      <c r="HFV126" s="119"/>
      <c r="HFW126" s="91"/>
      <c r="HFX126" s="119"/>
      <c r="HFY126" s="91"/>
      <c r="HFZ126" s="119"/>
      <c r="HGA126" s="91"/>
      <c r="HGB126" s="119"/>
      <c r="HGC126" s="91"/>
      <c r="HGD126" s="119"/>
      <c r="HGE126" s="91"/>
      <c r="HGF126" s="119"/>
      <c r="HGG126" s="91"/>
      <c r="HGH126" s="119"/>
      <c r="HGI126" s="91"/>
      <c r="HGJ126" s="119"/>
      <c r="HGK126" s="91"/>
      <c r="HGL126" s="119"/>
      <c r="HGM126" s="91"/>
      <c r="HGN126" s="119"/>
      <c r="HGO126" s="91"/>
      <c r="HGP126" s="119"/>
      <c r="HGQ126" s="91"/>
      <c r="HGR126" s="119"/>
      <c r="HGS126" s="91"/>
      <c r="HGT126" s="119"/>
      <c r="HGU126" s="91"/>
      <c r="HGV126" s="119"/>
      <c r="HGW126" s="91"/>
      <c r="HGX126" s="119"/>
      <c r="HGY126" s="91"/>
      <c r="HGZ126" s="119"/>
      <c r="HHA126" s="91"/>
      <c r="HHB126" s="119"/>
      <c r="HHC126" s="91"/>
      <c r="HHD126" s="119"/>
      <c r="HHE126" s="91"/>
      <c r="HHF126" s="119"/>
      <c r="HHG126" s="91"/>
      <c r="HHH126" s="119"/>
      <c r="HHI126" s="91"/>
      <c r="HHJ126" s="119"/>
      <c r="HHK126" s="91"/>
      <c r="HHL126" s="119"/>
      <c r="HHM126" s="91"/>
      <c r="HHN126" s="119"/>
      <c r="HHO126" s="91"/>
      <c r="HHP126" s="119"/>
      <c r="HHQ126" s="91"/>
      <c r="HHR126" s="119"/>
      <c r="HHS126" s="91"/>
      <c r="HHT126" s="119"/>
      <c r="HHU126" s="91"/>
      <c r="HHV126" s="119"/>
      <c r="HHW126" s="91"/>
      <c r="HHX126" s="119"/>
      <c r="HHY126" s="91"/>
      <c r="HHZ126" s="119"/>
      <c r="HIA126" s="91"/>
      <c r="HIB126" s="119"/>
      <c r="HIC126" s="91"/>
      <c r="HID126" s="119"/>
      <c r="HIE126" s="91"/>
      <c r="HIF126" s="119"/>
      <c r="HIG126" s="91"/>
      <c r="HIH126" s="119"/>
      <c r="HII126" s="91"/>
      <c r="HIJ126" s="119"/>
      <c r="HIK126" s="91"/>
      <c r="HIL126" s="119"/>
      <c r="HIM126" s="91"/>
      <c r="HIN126" s="119"/>
      <c r="HIO126" s="91"/>
      <c r="HIP126" s="119"/>
      <c r="HIQ126" s="91"/>
      <c r="HIR126" s="119"/>
      <c r="HIS126" s="91"/>
      <c r="HIT126" s="119"/>
      <c r="HIU126" s="91"/>
      <c r="HIV126" s="119"/>
      <c r="HIW126" s="91"/>
      <c r="HIX126" s="119"/>
      <c r="HIY126" s="91"/>
      <c r="HIZ126" s="119"/>
      <c r="HJA126" s="91"/>
      <c r="HJB126" s="119"/>
      <c r="HJC126" s="91"/>
      <c r="HJD126" s="119"/>
      <c r="HJE126" s="91"/>
      <c r="HJF126" s="119"/>
      <c r="HJG126" s="91"/>
      <c r="HJH126" s="119"/>
      <c r="HJI126" s="91"/>
      <c r="HJJ126" s="119"/>
      <c r="HJK126" s="91"/>
      <c r="HJL126" s="119"/>
      <c r="HJM126" s="91"/>
      <c r="HJN126" s="119"/>
      <c r="HJO126" s="91"/>
      <c r="HJP126" s="119"/>
      <c r="HJQ126" s="91"/>
      <c r="HJR126" s="119"/>
      <c r="HJS126" s="91"/>
      <c r="HJT126" s="119"/>
      <c r="HJU126" s="91"/>
      <c r="HJV126" s="119"/>
      <c r="HJW126" s="91"/>
      <c r="HJX126" s="119"/>
      <c r="HJY126" s="91"/>
      <c r="HJZ126" s="119"/>
      <c r="HKA126" s="91"/>
      <c r="HKB126" s="119"/>
      <c r="HKC126" s="91"/>
      <c r="HKD126" s="119"/>
      <c r="HKE126" s="91"/>
      <c r="HKF126" s="119"/>
      <c r="HKG126" s="91"/>
      <c r="HKH126" s="119"/>
      <c r="HKI126" s="91"/>
      <c r="HKJ126" s="119"/>
      <c r="HKK126" s="91"/>
      <c r="HKL126" s="119"/>
      <c r="HKM126" s="91"/>
      <c r="HKN126" s="119"/>
      <c r="HKO126" s="91"/>
      <c r="HKP126" s="119"/>
      <c r="HKQ126" s="91"/>
      <c r="HKR126" s="119"/>
      <c r="HKS126" s="91"/>
      <c r="HKT126" s="119"/>
      <c r="HKU126" s="91"/>
      <c r="HKV126" s="119"/>
      <c r="HKW126" s="91"/>
      <c r="HKX126" s="119"/>
      <c r="HKY126" s="91"/>
      <c r="HKZ126" s="119"/>
      <c r="HLA126" s="91"/>
      <c r="HLB126" s="119"/>
      <c r="HLC126" s="91"/>
      <c r="HLD126" s="119"/>
      <c r="HLE126" s="91"/>
      <c r="HLF126" s="119"/>
      <c r="HLG126" s="91"/>
      <c r="HLH126" s="119"/>
      <c r="HLI126" s="91"/>
      <c r="HLJ126" s="119"/>
      <c r="HLK126" s="91"/>
      <c r="HLL126" s="119"/>
      <c r="HLM126" s="91"/>
      <c r="HLN126" s="119"/>
      <c r="HLO126" s="91"/>
      <c r="HLP126" s="119"/>
      <c r="HLQ126" s="91"/>
      <c r="HLR126" s="119"/>
      <c r="HLS126" s="91"/>
      <c r="HLT126" s="119"/>
      <c r="HLU126" s="91"/>
      <c r="HLV126" s="119"/>
      <c r="HLW126" s="91"/>
      <c r="HLX126" s="119"/>
      <c r="HLY126" s="91"/>
      <c r="HLZ126" s="119"/>
      <c r="HMA126" s="91"/>
      <c r="HMB126" s="119"/>
      <c r="HMC126" s="91"/>
      <c r="HMD126" s="119"/>
      <c r="HME126" s="91"/>
      <c r="HMF126" s="119"/>
      <c r="HMG126" s="91"/>
      <c r="HMH126" s="119"/>
      <c r="HMI126" s="91"/>
      <c r="HMJ126" s="119"/>
      <c r="HMK126" s="91"/>
      <c r="HML126" s="119"/>
      <c r="HMM126" s="91"/>
      <c r="HMN126" s="119"/>
      <c r="HMO126" s="91"/>
      <c r="HMP126" s="119"/>
      <c r="HMQ126" s="91"/>
      <c r="HMR126" s="119"/>
      <c r="HMS126" s="91"/>
      <c r="HMT126" s="119"/>
      <c r="HMU126" s="91"/>
      <c r="HMV126" s="119"/>
      <c r="HMW126" s="91"/>
      <c r="HMX126" s="119"/>
      <c r="HMY126" s="91"/>
      <c r="HMZ126" s="119"/>
      <c r="HNA126" s="91"/>
      <c r="HNB126" s="119"/>
      <c r="HNC126" s="91"/>
      <c r="HND126" s="119"/>
      <c r="HNE126" s="91"/>
      <c r="HNF126" s="119"/>
      <c r="HNG126" s="91"/>
      <c r="HNH126" s="119"/>
      <c r="HNI126" s="91"/>
      <c r="HNJ126" s="119"/>
      <c r="HNK126" s="91"/>
      <c r="HNL126" s="119"/>
      <c r="HNM126" s="91"/>
      <c r="HNN126" s="119"/>
      <c r="HNO126" s="91"/>
      <c r="HNP126" s="119"/>
      <c r="HNQ126" s="91"/>
      <c r="HNR126" s="119"/>
      <c r="HNS126" s="91"/>
      <c r="HNT126" s="119"/>
      <c r="HNU126" s="91"/>
      <c r="HNV126" s="119"/>
      <c r="HNW126" s="91"/>
      <c r="HNX126" s="119"/>
      <c r="HNY126" s="91"/>
      <c r="HNZ126" s="119"/>
      <c r="HOA126" s="91"/>
      <c r="HOB126" s="119"/>
      <c r="HOC126" s="91"/>
      <c r="HOD126" s="119"/>
      <c r="HOE126" s="91"/>
      <c r="HOF126" s="119"/>
      <c r="HOG126" s="91"/>
      <c r="HOH126" s="119"/>
      <c r="HOI126" s="91"/>
      <c r="HOJ126" s="119"/>
      <c r="HOK126" s="91"/>
      <c r="HOL126" s="119"/>
      <c r="HOM126" s="91"/>
      <c r="HON126" s="119"/>
      <c r="HOO126" s="91"/>
      <c r="HOP126" s="119"/>
      <c r="HOQ126" s="91"/>
      <c r="HOR126" s="119"/>
      <c r="HOS126" s="91"/>
      <c r="HOT126" s="119"/>
      <c r="HOU126" s="91"/>
      <c r="HOV126" s="119"/>
      <c r="HOW126" s="91"/>
      <c r="HOX126" s="119"/>
      <c r="HOY126" s="91"/>
      <c r="HOZ126" s="119"/>
      <c r="HPA126" s="91"/>
      <c r="HPB126" s="119"/>
      <c r="HPC126" s="91"/>
      <c r="HPD126" s="119"/>
      <c r="HPE126" s="91"/>
      <c r="HPF126" s="119"/>
      <c r="HPG126" s="91"/>
      <c r="HPH126" s="119"/>
      <c r="HPI126" s="91"/>
      <c r="HPJ126" s="119"/>
      <c r="HPK126" s="91"/>
      <c r="HPL126" s="119"/>
      <c r="HPM126" s="91"/>
      <c r="HPN126" s="119"/>
      <c r="HPO126" s="91"/>
      <c r="HPP126" s="119"/>
      <c r="HPQ126" s="91"/>
      <c r="HPR126" s="119"/>
      <c r="HPS126" s="91"/>
      <c r="HPT126" s="119"/>
      <c r="HPU126" s="91"/>
      <c r="HPV126" s="119"/>
      <c r="HPW126" s="91"/>
      <c r="HPX126" s="119"/>
      <c r="HPY126" s="91"/>
      <c r="HPZ126" s="119"/>
      <c r="HQA126" s="91"/>
      <c r="HQB126" s="119"/>
      <c r="HQC126" s="91"/>
      <c r="HQD126" s="119"/>
      <c r="HQE126" s="91"/>
      <c r="HQF126" s="119"/>
      <c r="HQG126" s="91"/>
      <c r="HQH126" s="119"/>
      <c r="HQI126" s="91"/>
      <c r="HQJ126" s="119"/>
      <c r="HQK126" s="91"/>
      <c r="HQL126" s="119"/>
      <c r="HQM126" s="91"/>
      <c r="HQN126" s="119"/>
      <c r="HQO126" s="91"/>
      <c r="HQP126" s="119"/>
      <c r="HQQ126" s="91"/>
      <c r="HQR126" s="119"/>
      <c r="HQS126" s="91"/>
      <c r="HQT126" s="119"/>
      <c r="HQU126" s="91"/>
      <c r="HQV126" s="119"/>
      <c r="HQW126" s="91"/>
      <c r="HQX126" s="119"/>
      <c r="HQY126" s="91"/>
      <c r="HQZ126" s="119"/>
      <c r="HRA126" s="91"/>
      <c r="HRB126" s="119"/>
      <c r="HRC126" s="91"/>
      <c r="HRD126" s="119"/>
      <c r="HRE126" s="91"/>
      <c r="HRF126" s="119"/>
      <c r="HRG126" s="91"/>
      <c r="HRH126" s="119"/>
      <c r="HRI126" s="91"/>
      <c r="HRJ126" s="119"/>
      <c r="HRK126" s="91"/>
      <c r="HRL126" s="119"/>
      <c r="HRM126" s="91"/>
      <c r="HRN126" s="119"/>
      <c r="HRO126" s="91"/>
      <c r="HRP126" s="119"/>
      <c r="HRQ126" s="91"/>
      <c r="HRR126" s="119"/>
      <c r="HRS126" s="91"/>
      <c r="HRT126" s="119"/>
      <c r="HRU126" s="91"/>
      <c r="HRV126" s="119"/>
      <c r="HRW126" s="91"/>
      <c r="HRX126" s="119"/>
      <c r="HRY126" s="91"/>
      <c r="HRZ126" s="119"/>
      <c r="HSA126" s="91"/>
      <c r="HSB126" s="119"/>
      <c r="HSC126" s="91"/>
      <c r="HSD126" s="119"/>
      <c r="HSE126" s="91"/>
      <c r="HSF126" s="119"/>
      <c r="HSG126" s="91"/>
      <c r="HSH126" s="119"/>
      <c r="HSI126" s="91"/>
      <c r="HSJ126" s="119"/>
      <c r="HSK126" s="91"/>
      <c r="HSL126" s="119"/>
      <c r="HSM126" s="91"/>
      <c r="HSN126" s="119"/>
      <c r="HSO126" s="91"/>
      <c r="HSP126" s="119"/>
      <c r="HSQ126" s="91"/>
      <c r="HSR126" s="119"/>
      <c r="HSS126" s="91"/>
      <c r="HST126" s="119"/>
      <c r="HSU126" s="91"/>
      <c r="HSV126" s="119"/>
      <c r="HSW126" s="91"/>
      <c r="HSX126" s="119"/>
      <c r="HSY126" s="91"/>
      <c r="HSZ126" s="119"/>
      <c r="HTA126" s="91"/>
      <c r="HTB126" s="119"/>
      <c r="HTC126" s="91"/>
      <c r="HTD126" s="119"/>
      <c r="HTE126" s="91"/>
      <c r="HTF126" s="119"/>
      <c r="HTG126" s="91"/>
      <c r="HTH126" s="119"/>
      <c r="HTI126" s="91"/>
      <c r="HTJ126" s="119"/>
      <c r="HTK126" s="91"/>
      <c r="HTL126" s="119"/>
      <c r="HTM126" s="91"/>
      <c r="HTN126" s="119"/>
      <c r="HTO126" s="91"/>
      <c r="HTP126" s="119"/>
      <c r="HTQ126" s="91"/>
      <c r="HTR126" s="119"/>
      <c r="HTS126" s="91"/>
      <c r="HTT126" s="119"/>
      <c r="HTU126" s="91"/>
      <c r="HTV126" s="119"/>
      <c r="HTW126" s="91"/>
      <c r="HTX126" s="119"/>
      <c r="HTY126" s="91"/>
      <c r="HTZ126" s="119"/>
      <c r="HUA126" s="91"/>
      <c r="HUB126" s="119"/>
      <c r="HUC126" s="91"/>
      <c r="HUD126" s="119"/>
      <c r="HUE126" s="91"/>
      <c r="HUF126" s="119"/>
      <c r="HUG126" s="91"/>
      <c r="HUH126" s="119"/>
      <c r="HUI126" s="91"/>
      <c r="HUJ126" s="119"/>
      <c r="HUK126" s="91"/>
      <c r="HUL126" s="119"/>
      <c r="HUM126" s="91"/>
      <c r="HUN126" s="119"/>
      <c r="HUO126" s="91"/>
      <c r="HUP126" s="119"/>
      <c r="HUQ126" s="91"/>
      <c r="HUR126" s="119"/>
      <c r="HUS126" s="91"/>
      <c r="HUT126" s="119"/>
      <c r="HUU126" s="91"/>
      <c r="HUV126" s="119"/>
      <c r="HUW126" s="91"/>
      <c r="HUX126" s="119"/>
      <c r="HUY126" s="91"/>
      <c r="HUZ126" s="119"/>
      <c r="HVA126" s="91"/>
      <c r="HVB126" s="119"/>
      <c r="HVC126" s="91"/>
      <c r="HVD126" s="119"/>
      <c r="HVE126" s="91"/>
      <c r="HVF126" s="119"/>
      <c r="HVG126" s="91"/>
      <c r="HVH126" s="119"/>
      <c r="HVI126" s="91"/>
      <c r="HVJ126" s="119"/>
      <c r="HVK126" s="91"/>
      <c r="HVL126" s="119"/>
      <c r="HVM126" s="91"/>
      <c r="HVN126" s="119"/>
      <c r="HVO126" s="91"/>
      <c r="HVP126" s="119"/>
      <c r="HVQ126" s="91"/>
      <c r="HVR126" s="119"/>
      <c r="HVS126" s="91"/>
      <c r="HVT126" s="119"/>
      <c r="HVU126" s="91"/>
      <c r="HVV126" s="119"/>
      <c r="HVW126" s="91"/>
      <c r="HVX126" s="119"/>
      <c r="HVY126" s="91"/>
      <c r="HVZ126" s="119"/>
      <c r="HWA126" s="91"/>
      <c r="HWB126" s="119"/>
      <c r="HWC126" s="91"/>
      <c r="HWD126" s="119"/>
      <c r="HWE126" s="91"/>
      <c r="HWF126" s="119"/>
      <c r="HWG126" s="91"/>
      <c r="HWH126" s="119"/>
      <c r="HWI126" s="91"/>
      <c r="HWJ126" s="119"/>
      <c r="HWK126" s="91"/>
      <c r="HWL126" s="119"/>
      <c r="HWM126" s="91"/>
      <c r="HWN126" s="119"/>
      <c r="HWO126" s="91"/>
      <c r="HWP126" s="119"/>
      <c r="HWQ126" s="91"/>
      <c r="HWR126" s="119"/>
      <c r="HWS126" s="91"/>
      <c r="HWT126" s="119"/>
      <c r="HWU126" s="91"/>
      <c r="HWV126" s="119"/>
      <c r="HWW126" s="91"/>
      <c r="HWX126" s="119"/>
      <c r="HWY126" s="91"/>
      <c r="HWZ126" s="119"/>
      <c r="HXA126" s="91"/>
      <c r="HXB126" s="119"/>
      <c r="HXC126" s="91"/>
      <c r="HXD126" s="119"/>
      <c r="HXE126" s="91"/>
      <c r="HXF126" s="119"/>
      <c r="HXG126" s="91"/>
      <c r="HXH126" s="119"/>
      <c r="HXI126" s="91"/>
      <c r="HXJ126" s="119"/>
      <c r="HXK126" s="91"/>
      <c r="HXL126" s="119"/>
      <c r="HXM126" s="91"/>
      <c r="HXN126" s="119"/>
      <c r="HXO126" s="91"/>
      <c r="HXP126" s="119"/>
      <c r="HXQ126" s="91"/>
      <c r="HXR126" s="119"/>
      <c r="HXS126" s="91"/>
      <c r="HXT126" s="119"/>
      <c r="HXU126" s="91"/>
      <c r="HXV126" s="119"/>
      <c r="HXW126" s="91"/>
      <c r="HXX126" s="119"/>
      <c r="HXY126" s="91"/>
      <c r="HXZ126" s="119"/>
      <c r="HYA126" s="91"/>
      <c r="HYB126" s="119"/>
      <c r="HYC126" s="91"/>
      <c r="HYD126" s="119"/>
      <c r="HYE126" s="91"/>
      <c r="HYF126" s="119"/>
      <c r="HYG126" s="91"/>
      <c r="HYH126" s="119"/>
      <c r="HYI126" s="91"/>
      <c r="HYJ126" s="119"/>
      <c r="HYK126" s="91"/>
      <c r="HYL126" s="119"/>
      <c r="HYM126" s="91"/>
      <c r="HYN126" s="119"/>
      <c r="HYO126" s="91"/>
      <c r="HYP126" s="119"/>
      <c r="HYQ126" s="91"/>
      <c r="HYR126" s="119"/>
      <c r="HYS126" s="91"/>
      <c r="HYT126" s="119"/>
      <c r="HYU126" s="91"/>
      <c r="HYV126" s="119"/>
      <c r="HYW126" s="91"/>
      <c r="HYX126" s="119"/>
      <c r="HYY126" s="91"/>
      <c r="HYZ126" s="119"/>
      <c r="HZA126" s="91"/>
      <c r="HZB126" s="119"/>
      <c r="HZC126" s="91"/>
      <c r="HZD126" s="119"/>
      <c r="HZE126" s="91"/>
      <c r="HZF126" s="119"/>
      <c r="HZG126" s="91"/>
      <c r="HZH126" s="119"/>
      <c r="HZI126" s="91"/>
      <c r="HZJ126" s="119"/>
      <c r="HZK126" s="91"/>
      <c r="HZL126" s="119"/>
      <c r="HZM126" s="91"/>
      <c r="HZN126" s="119"/>
      <c r="HZO126" s="91"/>
      <c r="HZP126" s="119"/>
      <c r="HZQ126" s="91"/>
      <c r="HZR126" s="119"/>
      <c r="HZS126" s="91"/>
      <c r="HZT126" s="119"/>
      <c r="HZU126" s="91"/>
      <c r="HZV126" s="119"/>
      <c r="HZW126" s="91"/>
      <c r="HZX126" s="119"/>
      <c r="HZY126" s="91"/>
      <c r="HZZ126" s="119"/>
      <c r="IAA126" s="91"/>
      <c r="IAB126" s="119"/>
      <c r="IAC126" s="91"/>
      <c r="IAD126" s="119"/>
      <c r="IAE126" s="91"/>
      <c r="IAF126" s="119"/>
      <c r="IAG126" s="91"/>
      <c r="IAH126" s="119"/>
      <c r="IAI126" s="91"/>
      <c r="IAJ126" s="119"/>
      <c r="IAK126" s="91"/>
      <c r="IAL126" s="119"/>
      <c r="IAM126" s="91"/>
      <c r="IAN126" s="119"/>
      <c r="IAO126" s="91"/>
      <c r="IAP126" s="119"/>
      <c r="IAQ126" s="91"/>
      <c r="IAR126" s="119"/>
      <c r="IAS126" s="91"/>
      <c r="IAT126" s="119"/>
      <c r="IAU126" s="91"/>
      <c r="IAV126" s="119"/>
      <c r="IAW126" s="91"/>
      <c r="IAX126" s="119"/>
      <c r="IAY126" s="91"/>
      <c r="IAZ126" s="119"/>
      <c r="IBA126" s="91"/>
      <c r="IBB126" s="119"/>
      <c r="IBC126" s="91"/>
      <c r="IBD126" s="119"/>
      <c r="IBE126" s="91"/>
      <c r="IBF126" s="119"/>
      <c r="IBG126" s="91"/>
      <c r="IBH126" s="119"/>
      <c r="IBI126" s="91"/>
      <c r="IBJ126" s="119"/>
      <c r="IBK126" s="91"/>
      <c r="IBL126" s="119"/>
      <c r="IBM126" s="91"/>
      <c r="IBN126" s="119"/>
      <c r="IBO126" s="91"/>
      <c r="IBP126" s="119"/>
      <c r="IBQ126" s="91"/>
      <c r="IBR126" s="119"/>
      <c r="IBS126" s="91"/>
      <c r="IBT126" s="119"/>
      <c r="IBU126" s="91"/>
      <c r="IBV126" s="119"/>
      <c r="IBW126" s="91"/>
      <c r="IBX126" s="119"/>
      <c r="IBY126" s="91"/>
      <c r="IBZ126" s="119"/>
      <c r="ICA126" s="91"/>
      <c r="ICB126" s="119"/>
      <c r="ICC126" s="91"/>
      <c r="ICD126" s="119"/>
      <c r="ICE126" s="91"/>
      <c r="ICF126" s="119"/>
      <c r="ICG126" s="91"/>
      <c r="ICH126" s="119"/>
      <c r="ICI126" s="91"/>
      <c r="ICJ126" s="119"/>
      <c r="ICK126" s="91"/>
      <c r="ICL126" s="119"/>
      <c r="ICM126" s="91"/>
      <c r="ICN126" s="119"/>
      <c r="ICO126" s="91"/>
      <c r="ICP126" s="119"/>
      <c r="ICQ126" s="91"/>
      <c r="ICR126" s="119"/>
      <c r="ICS126" s="91"/>
      <c r="ICT126" s="119"/>
      <c r="ICU126" s="91"/>
      <c r="ICV126" s="119"/>
      <c r="ICW126" s="91"/>
      <c r="ICX126" s="119"/>
      <c r="ICY126" s="91"/>
      <c r="ICZ126" s="119"/>
      <c r="IDA126" s="91"/>
      <c r="IDB126" s="119"/>
      <c r="IDC126" s="91"/>
      <c r="IDD126" s="119"/>
      <c r="IDE126" s="91"/>
      <c r="IDF126" s="119"/>
      <c r="IDG126" s="91"/>
      <c r="IDH126" s="119"/>
      <c r="IDI126" s="91"/>
      <c r="IDJ126" s="119"/>
      <c r="IDK126" s="91"/>
      <c r="IDL126" s="119"/>
      <c r="IDM126" s="91"/>
      <c r="IDN126" s="119"/>
      <c r="IDO126" s="91"/>
      <c r="IDP126" s="119"/>
      <c r="IDQ126" s="91"/>
      <c r="IDR126" s="119"/>
      <c r="IDS126" s="91"/>
      <c r="IDT126" s="119"/>
      <c r="IDU126" s="91"/>
      <c r="IDV126" s="119"/>
      <c r="IDW126" s="91"/>
      <c r="IDX126" s="119"/>
      <c r="IDY126" s="91"/>
      <c r="IDZ126" s="119"/>
      <c r="IEA126" s="91"/>
      <c r="IEB126" s="119"/>
      <c r="IEC126" s="91"/>
      <c r="IED126" s="119"/>
      <c r="IEE126" s="91"/>
      <c r="IEF126" s="119"/>
      <c r="IEG126" s="91"/>
      <c r="IEH126" s="119"/>
      <c r="IEI126" s="91"/>
      <c r="IEJ126" s="119"/>
      <c r="IEK126" s="91"/>
      <c r="IEL126" s="119"/>
      <c r="IEM126" s="91"/>
      <c r="IEN126" s="119"/>
      <c r="IEO126" s="91"/>
      <c r="IEP126" s="119"/>
      <c r="IEQ126" s="91"/>
      <c r="IER126" s="119"/>
      <c r="IES126" s="91"/>
      <c r="IET126" s="119"/>
      <c r="IEU126" s="91"/>
      <c r="IEV126" s="119"/>
      <c r="IEW126" s="91"/>
      <c r="IEX126" s="119"/>
      <c r="IEY126" s="91"/>
      <c r="IEZ126" s="119"/>
      <c r="IFA126" s="91"/>
      <c r="IFB126" s="119"/>
      <c r="IFC126" s="91"/>
      <c r="IFD126" s="119"/>
      <c r="IFE126" s="91"/>
      <c r="IFF126" s="119"/>
      <c r="IFG126" s="91"/>
      <c r="IFH126" s="119"/>
      <c r="IFI126" s="91"/>
      <c r="IFJ126" s="119"/>
      <c r="IFK126" s="91"/>
      <c r="IFL126" s="119"/>
      <c r="IFM126" s="91"/>
      <c r="IFN126" s="119"/>
      <c r="IFO126" s="91"/>
      <c r="IFP126" s="119"/>
      <c r="IFQ126" s="91"/>
      <c r="IFR126" s="119"/>
      <c r="IFS126" s="91"/>
      <c r="IFT126" s="119"/>
      <c r="IFU126" s="91"/>
      <c r="IFV126" s="119"/>
      <c r="IFW126" s="91"/>
      <c r="IFX126" s="119"/>
      <c r="IFY126" s="91"/>
      <c r="IFZ126" s="119"/>
      <c r="IGA126" s="91"/>
      <c r="IGB126" s="119"/>
      <c r="IGC126" s="91"/>
      <c r="IGD126" s="119"/>
      <c r="IGE126" s="91"/>
      <c r="IGF126" s="119"/>
      <c r="IGG126" s="91"/>
      <c r="IGH126" s="119"/>
      <c r="IGI126" s="91"/>
      <c r="IGJ126" s="119"/>
      <c r="IGK126" s="91"/>
      <c r="IGL126" s="119"/>
      <c r="IGM126" s="91"/>
      <c r="IGN126" s="119"/>
      <c r="IGO126" s="91"/>
      <c r="IGP126" s="119"/>
      <c r="IGQ126" s="91"/>
      <c r="IGR126" s="119"/>
      <c r="IGS126" s="91"/>
      <c r="IGT126" s="119"/>
      <c r="IGU126" s="91"/>
      <c r="IGV126" s="119"/>
      <c r="IGW126" s="91"/>
      <c r="IGX126" s="119"/>
      <c r="IGY126" s="91"/>
      <c r="IGZ126" s="119"/>
      <c r="IHA126" s="91"/>
      <c r="IHB126" s="119"/>
      <c r="IHC126" s="91"/>
      <c r="IHD126" s="119"/>
      <c r="IHE126" s="91"/>
      <c r="IHF126" s="119"/>
      <c r="IHG126" s="91"/>
      <c r="IHH126" s="119"/>
      <c r="IHI126" s="91"/>
      <c r="IHJ126" s="119"/>
      <c r="IHK126" s="91"/>
      <c r="IHL126" s="119"/>
      <c r="IHM126" s="91"/>
      <c r="IHN126" s="119"/>
      <c r="IHO126" s="91"/>
      <c r="IHP126" s="119"/>
      <c r="IHQ126" s="91"/>
      <c r="IHR126" s="119"/>
      <c r="IHS126" s="91"/>
      <c r="IHT126" s="119"/>
      <c r="IHU126" s="91"/>
      <c r="IHV126" s="119"/>
      <c r="IHW126" s="91"/>
      <c r="IHX126" s="119"/>
      <c r="IHY126" s="91"/>
      <c r="IHZ126" s="119"/>
      <c r="IIA126" s="91"/>
      <c r="IIB126" s="119"/>
      <c r="IIC126" s="91"/>
      <c r="IID126" s="119"/>
      <c r="IIE126" s="91"/>
      <c r="IIF126" s="119"/>
      <c r="IIG126" s="91"/>
      <c r="IIH126" s="119"/>
      <c r="III126" s="91"/>
      <c r="IIJ126" s="119"/>
      <c r="IIK126" s="91"/>
      <c r="IIL126" s="119"/>
      <c r="IIM126" s="91"/>
      <c r="IIN126" s="119"/>
      <c r="IIO126" s="91"/>
      <c r="IIP126" s="119"/>
      <c r="IIQ126" s="91"/>
      <c r="IIR126" s="119"/>
      <c r="IIS126" s="91"/>
      <c r="IIT126" s="119"/>
      <c r="IIU126" s="91"/>
      <c r="IIV126" s="119"/>
      <c r="IIW126" s="91"/>
      <c r="IIX126" s="119"/>
      <c r="IIY126" s="91"/>
      <c r="IIZ126" s="119"/>
      <c r="IJA126" s="91"/>
      <c r="IJB126" s="119"/>
      <c r="IJC126" s="91"/>
      <c r="IJD126" s="119"/>
      <c r="IJE126" s="91"/>
      <c r="IJF126" s="119"/>
      <c r="IJG126" s="91"/>
      <c r="IJH126" s="119"/>
      <c r="IJI126" s="91"/>
      <c r="IJJ126" s="119"/>
      <c r="IJK126" s="91"/>
      <c r="IJL126" s="119"/>
      <c r="IJM126" s="91"/>
      <c r="IJN126" s="119"/>
      <c r="IJO126" s="91"/>
      <c r="IJP126" s="119"/>
      <c r="IJQ126" s="91"/>
      <c r="IJR126" s="119"/>
      <c r="IJS126" s="91"/>
      <c r="IJT126" s="119"/>
      <c r="IJU126" s="91"/>
      <c r="IJV126" s="119"/>
      <c r="IJW126" s="91"/>
      <c r="IJX126" s="119"/>
      <c r="IJY126" s="91"/>
      <c r="IJZ126" s="119"/>
      <c r="IKA126" s="91"/>
      <c r="IKB126" s="119"/>
      <c r="IKC126" s="91"/>
      <c r="IKD126" s="119"/>
      <c r="IKE126" s="91"/>
      <c r="IKF126" s="119"/>
      <c r="IKG126" s="91"/>
      <c r="IKH126" s="119"/>
      <c r="IKI126" s="91"/>
      <c r="IKJ126" s="119"/>
      <c r="IKK126" s="91"/>
      <c r="IKL126" s="119"/>
      <c r="IKM126" s="91"/>
      <c r="IKN126" s="119"/>
      <c r="IKO126" s="91"/>
      <c r="IKP126" s="119"/>
      <c r="IKQ126" s="91"/>
      <c r="IKR126" s="119"/>
      <c r="IKS126" s="91"/>
      <c r="IKT126" s="119"/>
      <c r="IKU126" s="91"/>
      <c r="IKV126" s="119"/>
      <c r="IKW126" s="91"/>
      <c r="IKX126" s="119"/>
      <c r="IKY126" s="91"/>
      <c r="IKZ126" s="119"/>
      <c r="ILA126" s="91"/>
      <c r="ILB126" s="119"/>
      <c r="ILC126" s="91"/>
      <c r="ILD126" s="119"/>
      <c r="ILE126" s="91"/>
      <c r="ILF126" s="119"/>
      <c r="ILG126" s="91"/>
      <c r="ILH126" s="119"/>
      <c r="ILI126" s="91"/>
      <c r="ILJ126" s="119"/>
      <c r="ILK126" s="91"/>
      <c r="ILL126" s="119"/>
      <c r="ILM126" s="91"/>
      <c r="ILN126" s="119"/>
      <c r="ILO126" s="91"/>
      <c r="ILP126" s="119"/>
      <c r="ILQ126" s="91"/>
      <c r="ILR126" s="119"/>
      <c r="ILS126" s="91"/>
      <c r="ILT126" s="119"/>
      <c r="ILU126" s="91"/>
      <c r="ILV126" s="119"/>
      <c r="ILW126" s="91"/>
      <c r="ILX126" s="119"/>
      <c r="ILY126" s="91"/>
      <c r="ILZ126" s="119"/>
      <c r="IMA126" s="91"/>
      <c r="IMB126" s="119"/>
      <c r="IMC126" s="91"/>
      <c r="IMD126" s="119"/>
      <c r="IME126" s="91"/>
      <c r="IMF126" s="119"/>
      <c r="IMG126" s="91"/>
      <c r="IMH126" s="119"/>
      <c r="IMI126" s="91"/>
      <c r="IMJ126" s="119"/>
      <c r="IMK126" s="91"/>
      <c r="IML126" s="119"/>
      <c r="IMM126" s="91"/>
      <c r="IMN126" s="119"/>
      <c r="IMO126" s="91"/>
      <c r="IMP126" s="119"/>
      <c r="IMQ126" s="91"/>
      <c r="IMR126" s="119"/>
      <c r="IMS126" s="91"/>
      <c r="IMT126" s="119"/>
      <c r="IMU126" s="91"/>
      <c r="IMV126" s="119"/>
      <c r="IMW126" s="91"/>
      <c r="IMX126" s="119"/>
      <c r="IMY126" s="91"/>
      <c r="IMZ126" s="119"/>
      <c r="INA126" s="91"/>
      <c r="INB126" s="119"/>
      <c r="INC126" s="91"/>
      <c r="IND126" s="119"/>
      <c r="INE126" s="91"/>
      <c r="INF126" s="119"/>
      <c r="ING126" s="91"/>
      <c r="INH126" s="119"/>
      <c r="INI126" s="91"/>
      <c r="INJ126" s="119"/>
      <c r="INK126" s="91"/>
      <c r="INL126" s="119"/>
      <c r="INM126" s="91"/>
      <c r="INN126" s="119"/>
      <c r="INO126" s="91"/>
      <c r="INP126" s="119"/>
      <c r="INQ126" s="91"/>
      <c r="INR126" s="119"/>
      <c r="INS126" s="91"/>
      <c r="INT126" s="119"/>
      <c r="INU126" s="91"/>
      <c r="INV126" s="119"/>
      <c r="INW126" s="91"/>
      <c r="INX126" s="119"/>
      <c r="INY126" s="91"/>
      <c r="INZ126" s="119"/>
      <c r="IOA126" s="91"/>
      <c r="IOB126" s="119"/>
      <c r="IOC126" s="91"/>
      <c r="IOD126" s="119"/>
      <c r="IOE126" s="91"/>
      <c r="IOF126" s="119"/>
      <c r="IOG126" s="91"/>
      <c r="IOH126" s="119"/>
      <c r="IOI126" s="91"/>
      <c r="IOJ126" s="119"/>
      <c r="IOK126" s="91"/>
      <c r="IOL126" s="119"/>
      <c r="IOM126" s="91"/>
      <c r="ION126" s="119"/>
      <c r="IOO126" s="91"/>
      <c r="IOP126" s="119"/>
      <c r="IOQ126" s="91"/>
      <c r="IOR126" s="119"/>
      <c r="IOS126" s="91"/>
      <c r="IOT126" s="119"/>
      <c r="IOU126" s="91"/>
      <c r="IOV126" s="119"/>
      <c r="IOW126" s="91"/>
      <c r="IOX126" s="119"/>
      <c r="IOY126" s="91"/>
      <c r="IOZ126" s="119"/>
      <c r="IPA126" s="91"/>
      <c r="IPB126" s="119"/>
      <c r="IPC126" s="91"/>
      <c r="IPD126" s="119"/>
      <c r="IPE126" s="91"/>
      <c r="IPF126" s="119"/>
      <c r="IPG126" s="91"/>
      <c r="IPH126" s="119"/>
      <c r="IPI126" s="91"/>
      <c r="IPJ126" s="119"/>
      <c r="IPK126" s="91"/>
      <c r="IPL126" s="119"/>
      <c r="IPM126" s="91"/>
      <c r="IPN126" s="119"/>
      <c r="IPO126" s="91"/>
      <c r="IPP126" s="119"/>
      <c r="IPQ126" s="91"/>
      <c r="IPR126" s="119"/>
      <c r="IPS126" s="91"/>
      <c r="IPT126" s="119"/>
      <c r="IPU126" s="91"/>
      <c r="IPV126" s="119"/>
      <c r="IPW126" s="91"/>
      <c r="IPX126" s="119"/>
      <c r="IPY126" s="91"/>
      <c r="IPZ126" s="119"/>
      <c r="IQA126" s="91"/>
      <c r="IQB126" s="119"/>
      <c r="IQC126" s="91"/>
      <c r="IQD126" s="119"/>
      <c r="IQE126" s="91"/>
      <c r="IQF126" s="119"/>
      <c r="IQG126" s="91"/>
      <c r="IQH126" s="119"/>
      <c r="IQI126" s="91"/>
      <c r="IQJ126" s="119"/>
      <c r="IQK126" s="91"/>
      <c r="IQL126" s="119"/>
      <c r="IQM126" s="91"/>
      <c r="IQN126" s="119"/>
      <c r="IQO126" s="91"/>
      <c r="IQP126" s="119"/>
      <c r="IQQ126" s="91"/>
      <c r="IQR126" s="119"/>
      <c r="IQS126" s="91"/>
      <c r="IQT126" s="119"/>
      <c r="IQU126" s="91"/>
      <c r="IQV126" s="119"/>
      <c r="IQW126" s="91"/>
      <c r="IQX126" s="119"/>
      <c r="IQY126" s="91"/>
      <c r="IQZ126" s="119"/>
      <c r="IRA126" s="91"/>
      <c r="IRB126" s="119"/>
      <c r="IRC126" s="91"/>
      <c r="IRD126" s="119"/>
      <c r="IRE126" s="91"/>
      <c r="IRF126" s="119"/>
      <c r="IRG126" s="91"/>
      <c r="IRH126" s="119"/>
      <c r="IRI126" s="91"/>
      <c r="IRJ126" s="119"/>
      <c r="IRK126" s="91"/>
      <c r="IRL126" s="119"/>
      <c r="IRM126" s="91"/>
      <c r="IRN126" s="119"/>
      <c r="IRO126" s="91"/>
      <c r="IRP126" s="119"/>
      <c r="IRQ126" s="91"/>
      <c r="IRR126" s="119"/>
      <c r="IRS126" s="91"/>
      <c r="IRT126" s="119"/>
      <c r="IRU126" s="91"/>
      <c r="IRV126" s="119"/>
      <c r="IRW126" s="91"/>
      <c r="IRX126" s="119"/>
      <c r="IRY126" s="91"/>
      <c r="IRZ126" s="119"/>
      <c r="ISA126" s="91"/>
      <c r="ISB126" s="119"/>
      <c r="ISC126" s="91"/>
      <c r="ISD126" s="119"/>
      <c r="ISE126" s="91"/>
      <c r="ISF126" s="119"/>
      <c r="ISG126" s="91"/>
      <c r="ISH126" s="119"/>
      <c r="ISI126" s="91"/>
      <c r="ISJ126" s="119"/>
      <c r="ISK126" s="91"/>
      <c r="ISL126" s="119"/>
      <c r="ISM126" s="91"/>
      <c r="ISN126" s="119"/>
      <c r="ISO126" s="91"/>
      <c r="ISP126" s="119"/>
      <c r="ISQ126" s="91"/>
      <c r="ISR126" s="119"/>
      <c r="ISS126" s="91"/>
      <c r="IST126" s="119"/>
      <c r="ISU126" s="91"/>
      <c r="ISV126" s="119"/>
      <c r="ISW126" s="91"/>
      <c r="ISX126" s="119"/>
      <c r="ISY126" s="91"/>
      <c r="ISZ126" s="119"/>
      <c r="ITA126" s="91"/>
      <c r="ITB126" s="119"/>
      <c r="ITC126" s="91"/>
      <c r="ITD126" s="119"/>
      <c r="ITE126" s="91"/>
      <c r="ITF126" s="119"/>
      <c r="ITG126" s="91"/>
      <c r="ITH126" s="119"/>
      <c r="ITI126" s="91"/>
      <c r="ITJ126" s="119"/>
      <c r="ITK126" s="91"/>
      <c r="ITL126" s="119"/>
      <c r="ITM126" s="91"/>
      <c r="ITN126" s="119"/>
      <c r="ITO126" s="91"/>
      <c r="ITP126" s="119"/>
      <c r="ITQ126" s="91"/>
      <c r="ITR126" s="119"/>
      <c r="ITS126" s="91"/>
      <c r="ITT126" s="119"/>
      <c r="ITU126" s="91"/>
      <c r="ITV126" s="119"/>
      <c r="ITW126" s="91"/>
      <c r="ITX126" s="119"/>
      <c r="ITY126" s="91"/>
      <c r="ITZ126" s="119"/>
      <c r="IUA126" s="91"/>
      <c r="IUB126" s="119"/>
      <c r="IUC126" s="91"/>
      <c r="IUD126" s="119"/>
      <c r="IUE126" s="91"/>
      <c r="IUF126" s="119"/>
      <c r="IUG126" s="91"/>
      <c r="IUH126" s="119"/>
      <c r="IUI126" s="91"/>
      <c r="IUJ126" s="119"/>
      <c r="IUK126" s="91"/>
      <c r="IUL126" s="119"/>
      <c r="IUM126" s="91"/>
      <c r="IUN126" s="119"/>
      <c r="IUO126" s="91"/>
      <c r="IUP126" s="119"/>
      <c r="IUQ126" s="91"/>
      <c r="IUR126" s="119"/>
      <c r="IUS126" s="91"/>
      <c r="IUT126" s="119"/>
      <c r="IUU126" s="91"/>
      <c r="IUV126" s="119"/>
      <c r="IUW126" s="91"/>
      <c r="IUX126" s="119"/>
      <c r="IUY126" s="91"/>
      <c r="IUZ126" s="119"/>
      <c r="IVA126" s="91"/>
      <c r="IVB126" s="119"/>
      <c r="IVC126" s="91"/>
      <c r="IVD126" s="119"/>
      <c r="IVE126" s="91"/>
      <c r="IVF126" s="119"/>
      <c r="IVG126" s="91"/>
      <c r="IVH126" s="119"/>
      <c r="IVI126" s="91"/>
      <c r="IVJ126" s="119"/>
      <c r="IVK126" s="91"/>
      <c r="IVL126" s="119"/>
      <c r="IVM126" s="91"/>
      <c r="IVN126" s="119"/>
      <c r="IVO126" s="91"/>
      <c r="IVP126" s="119"/>
      <c r="IVQ126" s="91"/>
      <c r="IVR126" s="119"/>
      <c r="IVS126" s="91"/>
      <c r="IVT126" s="119"/>
      <c r="IVU126" s="91"/>
      <c r="IVV126" s="119"/>
      <c r="IVW126" s="91"/>
      <c r="IVX126" s="119"/>
      <c r="IVY126" s="91"/>
      <c r="IVZ126" s="119"/>
      <c r="IWA126" s="91"/>
      <c r="IWB126" s="119"/>
      <c r="IWC126" s="91"/>
      <c r="IWD126" s="119"/>
      <c r="IWE126" s="91"/>
      <c r="IWF126" s="119"/>
      <c r="IWG126" s="91"/>
      <c r="IWH126" s="119"/>
      <c r="IWI126" s="91"/>
      <c r="IWJ126" s="119"/>
      <c r="IWK126" s="91"/>
      <c r="IWL126" s="119"/>
      <c r="IWM126" s="91"/>
      <c r="IWN126" s="119"/>
      <c r="IWO126" s="91"/>
      <c r="IWP126" s="119"/>
      <c r="IWQ126" s="91"/>
      <c r="IWR126" s="119"/>
      <c r="IWS126" s="91"/>
      <c r="IWT126" s="119"/>
      <c r="IWU126" s="91"/>
      <c r="IWV126" s="119"/>
      <c r="IWW126" s="91"/>
      <c r="IWX126" s="119"/>
      <c r="IWY126" s="91"/>
      <c r="IWZ126" s="119"/>
      <c r="IXA126" s="91"/>
      <c r="IXB126" s="119"/>
      <c r="IXC126" s="91"/>
      <c r="IXD126" s="119"/>
      <c r="IXE126" s="91"/>
      <c r="IXF126" s="119"/>
      <c r="IXG126" s="91"/>
      <c r="IXH126" s="119"/>
      <c r="IXI126" s="91"/>
      <c r="IXJ126" s="119"/>
      <c r="IXK126" s="91"/>
      <c r="IXL126" s="119"/>
      <c r="IXM126" s="91"/>
      <c r="IXN126" s="119"/>
      <c r="IXO126" s="91"/>
      <c r="IXP126" s="119"/>
      <c r="IXQ126" s="91"/>
      <c r="IXR126" s="119"/>
      <c r="IXS126" s="91"/>
      <c r="IXT126" s="119"/>
      <c r="IXU126" s="91"/>
      <c r="IXV126" s="119"/>
      <c r="IXW126" s="91"/>
      <c r="IXX126" s="119"/>
      <c r="IXY126" s="91"/>
      <c r="IXZ126" s="119"/>
      <c r="IYA126" s="91"/>
      <c r="IYB126" s="119"/>
      <c r="IYC126" s="91"/>
      <c r="IYD126" s="119"/>
      <c r="IYE126" s="91"/>
      <c r="IYF126" s="119"/>
      <c r="IYG126" s="91"/>
      <c r="IYH126" s="119"/>
      <c r="IYI126" s="91"/>
      <c r="IYJ126" s="119"/>
      <c r="IYK126" s="91"/>
      <c r="IYL126" s="119"/>
      <c r="IYM126" s="91"/>
      <c r="IYN126" s="119"/>
      <c r="IYO126" s="91"/>
      <c r="IYP126" s="119"/>
      <c r="IYQ126" s="91"/>
      <c r="IYR126" s="119"/>
      <c r="IYS126" s="91"/>
      <c r="IYT126" s="119"/>
      <c r="IYU126" s="91"/>
      <c r="IYV126" s="119"/>
      <c r="IYW126" s="91"/>
      <c r="IYX126" s="119"/>
      <c r="IYY126" s="91"/>
      <c r="IYZ126" s="119"/>
      <c r="IZA126" s="91"/>
      <c r="IZB126" s="119"/>
      <c r="IZC126" s="91"/>
      <c r="IZD126" s="119"/>
      <c r="IZE126" s="91"/>
      <c r="IZF126" s="119"/>
      <c r="IZG126" s="91"/>
      <c r="IZH126" s="119"/>
      <c r="IZI126" s="91"/>
      <c r="IZJ126" s="119"/>
      <c r="IZK126" s="91"/>
      <c r="IZL126" s="119"/>
      <c r="IZM126" s="91"/>
      <c r="IZN126" s="119"/>
      <c r="IZO126" s="91"/>
      <c r="IZP126" s="119"/>
      <c r="IZQ126" s="91"/>
      <c r="IZR126" s="119"/>
      <c r="IZS126" s="91"/>
      <c r="IZT126" s="119"/>
      <c r="IZU126" s="91"/>
      <c r="IZV126" s="119"/>
      <c r="IZW126" s="91"/>
      <c r="IZX126" s="119"/>
      <c r="IZY126" s="91"/>
      <c r="IZZ126" s="119"/>
      <c r="JAA126" s="91"/>
      <c r="JAB126" s="119"/>
      <c r="JAC126" s="91"/>
      <c r="JAD126" s="119"/>
      <c r="JAE126" s="91"/>
      <c r="JAF126" s="119"/>
      <c r="JAG126" s="91"/>
      <c r="JAH126" s="119"/>
      <c r="JAI126" s="91"/>
      <c r="JAJ126" s="119"/>
      <c r="JAK126" s="91"/>
      <c r="JAL126" s="119"/>
      <c r="JAM126" s="91"/>
      <c r="JAN126" s="119"/>
      <c r="JAO126" s="91"/>
      <c r="JAP126" s="119"/>
      <c r="JAQ126" s="91"/>
      <c r="JAR126" s="119"/>
      <c r="JAS126" s="91"/>
      <c r="JAT126" s="119"/>
      <c r="JAU126" s="91"/>
      <c r="JAV126" s="119"/>
      <c r="JAW126" s="91"/>
      <c r="JAX126" s="119"/>
      <c r="JAY126" s="91"/>
      <c r="JAZ126" s="119"/>
      <c r="JBA126" s="91"/>
      <c r="JBB126" s="119"/>
      <c r="JBC126" s="91"/>
      <c r="JBD126" s="119"/>
      <c r="JBE126" s="91"/>
      <c r="JBF126" s="119"/>
      <c r="JBG126" s="91"/>
      <c r="JBH126" s="119"/>
      <c r="JBI126" s="91"/>
      <c r="JBJ126" s="119"/>
      <c r="JBK126" s="91"/>
      <c r="JBL126" s="119"/>
      <c r="JBM126" s="91"/>
      <c r="JBN126" s="119"/>
      <c r="JBO126" s="91"/>
      <c r="JBP126" s="119"/>
      <c r="JBQ126" s="91"/>
      <c r="JBR126" s="119"/>
      <c r="JBS126" s="91"/>
      <c r="JBT126" s="119"/>
      <c r="JBU126" s="91"/>
      <c r="JBV126" s="119"/>
      <c r="JBW126" s="91"/>
      <c r="JBX126" s="119"/>
      <c r="JBY126" s="91"/>
      <c r="JBZ126" s="119"/>
      <c r="JCA126" s="91"/>
      <c r="JCB126" s="119"/>
      <c r="JCC126" s="91"/>
      <c r="JCD126" s="119"/>
      <c r="JCE126" s="91"/>
      <c r="JCF126" s="119"/>
      <c r="JCG126" s="91"/>
      <c r="JCH126" s="119"/>
      <c r="JCI126" s="91"/>
      <c r="JCJ126" s="119"/>
      <c r="JCK126" s="91"/>
      <c r="JCL126" s="119"/>
      <c r="JCM126" s="91"/>
      <c r="JCN126" s="119"/>
      <c r="JCO126" s="91"/>
      <c r="JCP126" s="119"/>
      <c r="JCQ126" s="91"/>
      <c r="JCR126" s="119"/>
      <c r="JCS126" s="91"/>
      <c r="JCT126" s="119"/>
      <c r="JCU126" s="91"/>
      <c r="JCV126" s="119"/>
      <c r="JCW126" s="91"/>
      <c r="JCX126" s="119"/>
      <c r="JCY126" s="91"/>
      <c r="JCZ126" s="119"/>
      <c r="JDA126" s="91"/>
      <c r="JDB126" s="119"/>
      <c r="JDC126" s="91"/>
      <c r="JDD126" s="119"/>
      <c r="JDE126" s="91"/>
      <c r="JDF126" s="119"/>
      <c r="JDG126" s="91"/>
      <c r="JDH126" s="119"/>
      <c r="JDI126" s="91"/>
      <c r="JDJ126" s="119"/>
      <c r="JDK126" s="91"/>
      <c r="JDL126" s="119"/>
      <c r="JDM126" s="91"/>
      <c r="JDN126" s="119"/>
      <c r="JDO126" s="91"/>
      <c r="JDP126" s="119"/>
      <c r="JDQ126" s="91"/>
      <c r="JDR126" s="119"/>
      <c r="JDS126" s="91"/>
      <c r="JDT126" s="119"/>
      <c r="JDU126" s="91"/>
      <c r="JDV126" s="119"/>
      <c r="JDW126" s="91"/>
      <c r="JDX126" s="119"/>
      <c r="JDY126" s="91"/>
      <c r="JDZ126" s="119"/>
      <c r="JEA126" s="91"/>
      <c r="JEB126" s="119"/>
      <c r="JEC126" s="91"/>
      <c r="JED126" s="119"/>
      <c r="JEE126" s="91"/>
      <c r="JEF126" s="119"/>
      <c r="JEG126" s="91"/>
      <c r="JEH126" s="119"/>
      <c r="JEI126" s="91"/>
      <c r="JEJ126" s="119"/>
      <c r="JEK126" s="91"/>
      <c r="JEL126" s="119"/>
      <c r="JEM126" s="91"/>
      <c r="JEN126" s="119"/>
      <c r="JEO126" s="91"/>
      <c r="JEP126" s="119"/>
      <c r="JEQ126" s="91"/>
      <c r="JER126" s="119"/>
      <c r="JES126" s="91"/>
      <c r="JET126" s="119"/>
      <c r="JEU126" s="91"/>
      <c r="JEV126" s="119"/>
      <c r="JEW126" s="91"/>
      <c r="JEX126" s="119"/>
      <c r="JEY126" s="91"/>
      <c r="JEZ126" s="119"/>
      <c r="JFA126" s="91"/>
      <c r="JFB126" s="119"/>
      <c r="JFC126" s="91"/>
      <c r="JFD126" s="119"/>
      <c r="JFE126" s="91"/>
      <c r="JFF126" s="119"/>
      <c r="JFG126" s="91"/>
      <c r="JFH126" s="119"/>
      <c r="JFI126" s="91"/>
      <c r="JFJ126" s="119"/>
      <c r="JFK126" s="91"/>
      <c r="JFL126" s="119"/>
      <c r="JFM126" s="91"/>
      <c r="JFN126" s="119"/>
      <c r="JFO126" s="91"/>
      <c r="JFP126" s="119"/>
      <c r="JFQ126" s="91"/>
      <c r="JFR126" s="119"/>
      <c r="JFS126" s="91"/>
      <c r="JFT126" s="119"/>
      <c r="JFU126" s="91"/>
      <c r="JFV126" s="119"/>
      <c r="JFW126" s="91"/>
      <c r="JFX126" s="119"/>
      <c r="JFY126" s="91"/>
      <c r="JFZ126" s="119"/>
      <c r="JGA126" s="91"/>
      <c r="JGB126" s="119"/>
      <c r="JGC126" s="91"/>
      <c r="JGD126" s="119"/>
      <c r="JGE126" s="91"/>
      <c r="JGF126" s="119"/>
      <c r="JGG126" s="91"/>
      <c r="JGH126" s="119"/>
      <c r="JGI126" s="91"/>
      <c r="JGJ126" s="119"/>
      <c r="JGK126" s="91"/>
      <c r="JGL126" s="119"/>
      <c r="JGM126" s="91"/>
      <c r="JGN126" s="119"/>
      <c r="JGO126" s="91"/>
      <c r="JGP126" s="119"/>
      <c r="JGQ126" s="91"/>
      <c r="JGR126" s="119"/>
      <c r="JGS126" s="91"/>
      <c r="JGT126" s="119"/>
      <c r="JGU126" s="91"/>
      <c r="JGV126" s="119"/>
      <c r="JGW126" s="91"/>
      <c r="JGX126" s="119"/>
      <c r="JGY126" s="91"/>
      <c r="JGZ126" s="119"/>
      <c r="JHA126" s="91"/>
      <c r="JHB126" s="119"/>
      <c r="JHC126" s="91"/>
      <c r="JHD126" s="119"/>
      <c r="JHE126" s="91"/>
      <c r="JHF126" s="119"/>
      <c r="JHG126" s="91"/>
      <c r="JHH126" s="119"/>
      <c r="JHI126" s="91"/>
      <c r="JHJ126" s="119"/>
      <c r="JHK126" s="91"/>
      <c r="JHL126" s="119"/>
      <c r="JHM126" s="91"/>
      <c r="JHN126" s="119"/>
      <c r="JHO126" s="91"/>
      <c r="JHP126" s="119"/>
      <c r="JHQ126" s="91"/>
      <c r="JHR126" s="119"/>
      <c r="JHS126" s="91"/>
      <c r="JHT126" s="119"/>
      <c r="JHU126" s="91"/>
      <c r="JHV126" s="119"/>
      <c r="JHW126" s="91"/>
      <c r="JHX126" s="119"/>
      <c r="JHY126" s="91"/>
      <c r="JHZ126" s="119"/>
      <c r="JIA126" s="91"/>
      <c r="JIB126" s="119"/>
      <c r="JIC126" s="91"/>
      <c r="JID126" s="119"/>
      <c r="JIE126" s="91"/>
      <c r="JIF126" s="119"/>
      <c r="JIG126" s="91"/>
      <c r="JIH126" s="119"/>
      <c r="JII126" s="91"/>
      <c r="JIJ126" s="119"/>
      <c r="JIK126" s="91"/>
      <c r="JIL126" s="119"/>
      <c r="JIM126" s="91"/>
      <c r="JIN126" s="119"/>
      <c r="JIO126" s="91"/>
      <c r="JIP126" s="119"/>
      <c r="JIQ126" s="91"/>
      <c r="JIR126" s="119"/>
      <c r="JIS126" s="91"/>
      <c r="JIT126" s="119"/>
      <c r="JIU126" s="91"/>
      <c r="JIV126" s="119"/>
      <c r="JIW126" s="91"/>
      <c r="JIX126" s="119"/>
      <c r="JIY126" s="91"/>
      <c r="JIZ126" s="119"/>
      <c r="JJA126" s="91"/>
      <c r="JJB126" s="119"/>
      <c r="JJC126" s="91"/>
      <c r="JJD126" s="119"/>
      <c r="JJE126" s="91"/>
      <c r="JJF126" s="119"/>
      <c r="JJG126" s="91"/>
      <c r="JJH126" s="119"/>
      <c r="JJI126" s="91"/>
      <c r="JJJ126" s="119"/>
      <c r="JJK126" s="91"/>
      <c r="JJL126" s="119"/>
      <c r="JJM126" s="91"/>
      <c r="JJN126" s="119"/>
      <c r="JJO126" s="91"/>
      <c r="JJP126" s="119"/>
      <c r="JJQ126" s="91"/>
      <c r="JJR126" s="119"/>
      <c r="JJS126" s="91"/>
      <c r="JJT126" s="119"/>
      <c r="JJU126" s="91"/>
      <c r="JJV126" s="119"/>
      <c r="JJW126" s="91"/>
      <c r="JJX126" s="119"/>
      <c r="JJY126" s="91"/>
      <c r="JJZ126" s="119"/>
      <c r="JKA126" s="91"/>
      <c r="JKB126" s="119"/>
      <c r="JKC126" s="91"/>
      <c r="JKD126" s="119"/>
      <c r="JKE126" s="91"/>
      <c r="JKF126" s="119"/>
      <c r="JKG126" s="91"/>
      <c r="JKH126" s="119"/>
      <c r="JKI126" s="91"/>
      <c r="JKJ126" s="119"/>
      <c r="JKK126" s="91"/>
      <c r="JKL126" s="119"/>
      <c r="JKM126" s="91"/>
      <c r="JKN126" s="119"/>
      <c r="JKO126" s="91"/>
      <c r="JKP126" s="119"/>
      <c r="JKQ126" s="91"/>
      <c r="JKR126" s="119"/>
      <c r="JKS126" s="91"/>
      <c r="JKT126" s="119"/>
      <c r="JKU126" s="91"/>
      <c r="JKV126" s="119"/>
      <c r="JKW126" s="91"/>
      <c r="JKX126" s="119"/>
      <c r="JKY126" s="91"/>
      <c r="JKZ126" s="119"/>
      <c r="JLA126" s="91"/>
      <c r="JLB126" s="119"/>
      <c r="JLC126" s="91"/>
      <c r="JLD126" s="119"/>
      <c r="JLE126" s="91"/>
      <c r="JLF126" s="119"/>
      <c r="JLG126" s="91"/>
      <c r="JLH126" s="119"/>
      <c r="JLI126" s="91"/>
      <c r="JLJ126" s="119"/>
      <c r="JLK126" s="91"/>
      <c r="JLL126" s="119"/>
      <c r="JLM126" s="91"/>
      <c r="JLN126" s="119"/>
      <c r="JLO126" s="91"/>
      <c r="JLP126" s="119"/>
      <c r="JLQ126" s="91"/>
      <c r="JLR126" s="119"/>
      <c r="JLS126" s="91"/>
      <c r="JLT126" s="119"/>
      <c r="JLU126" s="91"/>
      <c r="JLV126" s="119"/>
      <c r="JLW126" s="91"/>
      <c r="JLX126" s="119"/>
      <c r="JLY126" s="91"/>
      <c r="JLZ126" s="119"/>
      <c r="JMA126" s="91"/>
      <c r="JMB126" s="119"/>
      <c r="JMC126" s="91"/>
      <c r="JMD126" s="119"/>
      <c r="JME126" s="91"/>
      <c r="JMF126" s="119"/>
      <c r="JMG126" s="91"/>
      <c r="JMH126" s="119"/>
      <c r="JMI126" s="91"/>
      <c r="JMJ126" s="119"/>
      <c r="JMK126" s="91"/>
      <c r="JML126" s="119"/>
      <c r="JMM126" s="91"/>
      <c r="JMN126" s="119"/>
      <c r="JMO126" s="91"/>
      <c r="JMP126" s="119"/>
      <c r="JMQ126" s="91"/>
      <c r="JMR126" s="119"/>
      <c r="JMS126" s="91"/>
      <c r="JMT126" s="119"/>
      <c r="JMU126" s="91"/>
      <c r="JMV126" s="119"/>
      <c r="JMW126" s="91"/>
      <c r="JMX126" s="119"/>
      <c r="JMY126" s="91"/>
      <c r="JMZ126" s="119"/>
      <c r="JNA126" s="91"/>
      <c r="JNB126" s="119"/>
      <c r="JNC126" s="91"/>
      <c r="JND126" s="119"/>
      <c r="JNE126" s="91"/>
      <c r="JNF126" s="119"/>
      <c r="JNG126" s="91"/>
      <c r="JNH126" s="119"/>
      <c r="JNI126" s="91"/>
      <c r="JNJ126" s="119"/>
      <c r="JNK126" s="91"/>
      <c r="JNL126" s="119"/>
      <c r="JNM126" s="91"/>
      <c r="JNN126" s="119"/>
      <c r="JNO126" s="91"/>
      <c r="JNP126" s="119"/>
      <c r="JNQ126" s="91"/>
      <c r="JNR126" s="119"/>
      <c r="JNS126" s="91"/>
      <c r="JNT126" s="119"/>
      <c r="JNU126" s="91"/>
      <c r="JNV126" s="119"/>
      <c r="JNW126" s="91"/>
      <c r="JNX126" s="119"/>
      <c r="JNY126" s="91"/>
      <c r="JNZ126" s="119"/>
      <c r="JOA126" s="91"/>
      <c r="JOB126" s="119"/>
      <c r="JOC126" s="91"/>
      <c r="JOD126" s="119"/>
      <c r="JOE126" s="91"/>
      <c r="JOF126" s="119"/>
      <c r="JOG126" s="91"/>
      <c r="JOH126" s="119"/>
      <c r="JOI126" s="91"/>
      <c r="JOJ126" s="119"/>
      <c r="JOK126" s="91"/>
      <c r="JOL126" s="119"/>
      <c r="JOM126" s="91"/>
      <c r="JON126" s="119"/>
      <c r="JOO126" s="91"/>
      <c r="JOP126" s="119"/>
      <c r="JOQ126" s="91"/>
      <c r="JOR126" s="119"/>
      <c r="JOS126" s="91"/>
      <c r="JOT126" s="119"/>
      <c r="JOU126" s="91"/>
      <c r="JOV126" s="119"/>
      <c r="JOW126" s="91"/>
      <c r="JOX126" s="119"/>
      <c r="JOY126" s="91"/>
      <c r="JOZ126" s="119"/>
      <c r="JPA126" s="91"/>
      <c r="JPB126" s="119"/>
      <c r="JPC126" s="91"/>
      <c r="JPD126" s="119"/>
      <c r="JPE126" s="91"/>
      <c r="JPF126" s="119"/>
      <c r="JPG126" s="91"/>
      <c r="JPH126" s="119"/>
      <c r="JPI126" s="91"/>
      <c r="JPJ126" s="119"/>
      <c r="JPK126" s="91"/>
      <c r="JPL126" s="119"/>
      <c r="JPM126" s="91"/>
      <c r="JPN126" s="119"/>
      <c r="JPO126" s="91"/>
      <c r="JPP126" s="119"/>
      <c r="JPQ126" s="91"/>
      <c r="JPR126" s="119"/>
      <c r="JPS126" s="91"/>
      <c r="JPT126" s="119"/>
      <c r="JPU126" s="91"/>
      <c r="JPV126" s="119"/>
      <c r="JPW126" s="91"/>
      <c r="JPX126" s="119"/>
      <c r="JPY126" s="91"/>
      <c r="JPZ126" s="119"/>
      <c r="JQA126" s="91"/>
      <c r="JQB126" s="119"/>
      <c r="JQC126" s="91"/>
      <c r="JQD126" s="119"/>
      <c r="JQE126" s="91"/>
      <c r="JQF126" s="119"/>
      <c r="JQG126" s="91"/>
      <c r="JQH126" s="119"/>
      <c r="JQI126" s="91"/>
      <c r="JQJ126" s="119"/>
      <c r="JQK126" s="91"/>
      <c r="JQL126" s="119"/>
      <c r="JQM126" s="91"/>
      <c r="JQN126" s="119"/>
      <c r="JQO126" s="91"/>
      <c r="JQP126" s="119"/>
      <c r="JQQ126" s="91"/>
      <c r="JQR126" s="119"/>
      <c r="JQS126" s="91"/>
      <c r="JQT126" s="119"/>
      <c r="JQU126" s="91"/>
      <c r="JQV126" s="119"/>
      <c r="JQW126" s="91"/>
      <c r="JQX126" s="119"/>
      <c r="JQY126" s="91"/>
      <c r="JQZ126" s="119"/>
      <c r="JRA126" s="91"/>
      <c r="JRB126" s="119"/>
      <c r="JRC126" s="91"/>
      <c r="JRD126" s="119"/>
      <c r="JRE126" s="91"/>
      <c r="JRF126" s="119"/>
      <c r="JRG126" s="91"/>
      <c r="JRH126" s="119"/>
      <c r="JRI126" s="91"/>
      <c r="JRJ126" s="119"/>
      <c r="JRK126" s="91"/>
      <c r="JRL126" s="119"/>
      <c r="JRM126" s="91"/>
      <c r="JRN126" s="119"/>
      <c r="JRO126" s="91"/>
      <c r="JRP126" s="119"/>
      <c r="JRQ126" s="91"/>
      <c r="JRR126" s="119"/>
      <c r="JRS126" s="91"/>
      <c r="JRT126" s="119"/>
      <c r="JRU126" s="91"/>
      <c r="JRV126" s="119"/>
      <c r="JRW126" s="91"/>
      <c r="JRX126" s="119"/>
      <c r="JRY126" s="91"/>
      <c r="JRZ126" s="119"/>
      <c r="JSA126" s="91"/>
      <c r="JSB126" s="119"/>
      <c r="JSC126" s="91"/>
      <c r="JSD126" s="119"/>
      <c r="JSE126" s="91"/>
      <c r="JSF126" s="119"/>
      <c r="JSG126" s="91"/>
      <c r="JSH126" s="119"/>
      <c r="JSI126" s="91"/>
      <c r="JSJ126" s="119"/>
      <c r="JSK126" s="91"/>
      <c r="JSL126" s="119"/>
      <c r="JSM126" s="91"/>
      <c r="JSN126" s="119"/>
      <c r="JSO126" s="91"/>
      <c r="JSP126" s="119"/>
      <c r="JSQ126" s="91"/>
      <c r="JSR126" s="119"/>
      <c r="JSS126" s="91"/>
      <c r="JST126" s="119"/>
      <c r="JSU126" s="91"/>
      <c r="JSV126" s="119"/>
      <c r="JSW126" s="91"/>
      <c r="JSX126" s="119"/>
      <c r="JSY126" s="91"/>
      <c r="JSZ126" s="119"/>
      <c r="JTA126" s="91"/>
      <c r="JTB126" s="119"/>
      <c r="JTC126" s="91"/>
      <c r="JTD126" s="119"/>
      <c r="JTE126" s="91"/>
      <c r="JTF126" s="119"/>
      <c r="JTG126" s="91"/>
      <c r="JTH126" s="119"/>
      <c r="JTI126" s="91"/>
      <c r="JTJ126" s="119"/>
      <c r="JTK126" s="91"/>
      <c r="JTL126" s="119"/>
      <c r="JTM126" s="91"/>
      <c r="JTN126" s="119"/>
      <c r="JTO126" s="91"/>
      <c r="JTP126" s="119"/>
      <c r="JTQ126" s="91"/>
      <c r="JTR126" s="119"/>
      <c r="JTS126" s="91"/>
      <c r="JTT126" s="119"/>
      <c r="JTU126" s="91"/>
      <c r="JTV126" s="119"/>
      <c r="JTW126" s="91"/>
      <c r="JTX126" s="119"/>
      <c r="JTY126" s="91"/>
      <c r="JTZ126" s="119"/>
      <c r="JUA126" s="91"/>
      <c r="JUB126" s="119"/>
      <c r="JUC126" s="91"/>
      <c r="JUD126" s="119"/>
      <c r="JUE126" s="91"/>
      <c r="JUF126" s="119"/>
      <c r="JUG126" s="91"/>
      <c r="JUH126" s="119"/>
      <c r="JUI126" s="91"/>
      <c r="JUJ126" s="119"/>
      <c r="JUK126" s="91"/>
      <c r="JUL126" s="119"/>
      <c r="JUM126" s="91"/>
      <c r="JUN126" s="119"/>
      <c r="JUO126" s="91"/>
      <c r="JUP126" s="119"/>
      <c r="JUQ126" s="91"/>
      <c r="JUR126" s="119"/>
      <c r="JUS126" s="91"/>
      <c r="JUT126" s="119"/>
      <c r="JUU126" s="91"/>
      <c r="JUV126" s="119"/>
      <c r="JUW126" s="91"/>
      <c r="JUX126" s="119"/>
      <c r="JUY126" s="91"/>
      <c r="JUZ126" s="119"/>
      <c r="JVA126" s="91"/>
      <c r="JVB126" s="119"/>
      <c r="JVC126" s="91"/>
      <c r="JVD126" s="119"/>
      <c r="JVE126" s="91"/>
      <c r="JVF126" s="119"/>
      <c r="JVG126" s="91"/>
      <c r="JVH126" s="119"/>
      <c r="JVI126" s="91"/>
      <c r="JVJ126" s="119"/>
      <c r="JVK126" s="91"/>
      <c r="JVL126" s="119"/>
      <c r="JVM126" s="91"/>
      <c r="JVN126" s="119"/>
      <c r="JVO126" s="91"/>
      <c r="JVP126" s="119"/>
      <c r="JVQ126" s="91"/>
      <c r="JVR126" s="119"/>
      <c r="JVS126" s="91"/>
      <c r="JVT126" s="119"/>
      <c r="JVU126" s="91"/>
      <c r="JVV126" s="119"/>
      <c r="JVW126" s="91"/>
      <c r="JVX126" s="119"/>
      <c r="JVY126" s="91"/>
      <c r="JVZ126" s="119"/>
      <c r="JWA126" s="91"/>
      <c r="JWB126" s="119"/>
      <c r="JWC126" s="91"/>
      <c r="JWD126" s="119"/>
      <c r="JWE126" s="91"/>
      <c r="JWF126" s="119"/>
      <c r="JWG126" s="91"/>
      <c r="JWH126" s="119"/>
      <c r="JWI126" s="91"/>
      <c r="JWJ126" s="119"/>
      <c r="JWK126" s="91"/>
      <c r="JWL126" s="119"/>
      <c r="JWM126" s="91"/>
      <c r="JWN126" s="119"/>
      <c r="JWO126" s="91"/>
      <c r="JWP126" s="119"/>
      <c r="JWQ126" s="91"/>
      <c r="JWR126" s="119"/>
      <c r="JWS126" s="91"/>
      <c r="JWT126" s="119"/>
      <c r="JWU126" s="91"/>
      <c r="JWV126" s="119"/>
      <c r="JWW126" s="91"/>
      <c r="JWX126" s="119"/>
      <c r="JWY126" s="91"/>
      <c r="JWZ126" s="119"/>
      <c r="JXA126" s="91"/>
      <c r="JXB126" s="119"/>
      <c r="JXC126" s="91"/>
      <c r="JXD126" s="119"/>
      <c r="JXE126" s="91"/>
      <c r="JXF126" s="119"/>
      <c r="JXG126" s="91"/>
      <c r="JXH126" s="119"/>
      <c r="JXI126" s="91"/>
      <c r="JXJ126" s="119"/>
      <c r="JXK126" s="91"/>
      <c r="JXL126" s="119"/>
      <c r="JXM126" s="91"/>
      <c r="JXN126" s="119"/>
      <c r="JXO126" s="91"/>
      <c r="JXP126" s="119"/>
      <c r="JXQ126" s="91"/>
      <c r="JXR126" s="119"/>
      <c r="JXS126" s="91"/>
      <c r="JXT126" s="119"/>
      <c r="JXU126" s="91"/>
      <c r="JXV126" s="119"/>
      <c r="JXW126" s="91"/>
      <c r="JXX126" s="119"/>
      <c r="JXY126" s="91"/>
      <c r="JXZ126" s="119"/>
      <c r="JYA126" s="91"/>
      <c r="JYB126" s="119"/>
      <c r="JYC126" s="91"/>
      <c r="JYD126" s="119"/>
      <c r="JYE126" s="91"/>
      <c r="JYF126" s="119"/>
      <c r="JYG126" s="91"/>
      <c r="JYH126" s="119"/>
      <c r="JYI126" s="91"/>
      <c r="JYJ126" s="119"/>
      <c r="JYK126" s="91"/>
      <c r="JYL126" s="119"/>
      <c r="JYM126" s="91"/>
      <c r="JYN126" s="119"/>
      <c r="JYO126" s="91"/>
      <c r="JYP126" s="119"/>
      <c r="JYQ126" s="91"/>
      <c r="JYR126" s="119"/>
      <c r="JYS126" s="91"/>
      <c r="JYT126" s="119"/>
      <c r="JYU126" s="91"/>
      <c r="JYV126" s="119"/>
      <c r="JYW126" s="91"/>
      <c r="JYX126" s="119"/>
      <c r="JYY126" s="91"/>
      <c r="JYZ126" s="119"/>
      <c r="JZA126" s="91"/>
      <c r="JZB126" s="119"/>
      <c r="JZC126" s="91"/>
      <c r="JZD126" s="119"/>
      <c r="JZE126" s="91"/>
      <c r="JZF126" s="119"/>
      <c r="JZG126" s="91"/>
      <c r="JZH126" s="119"/>
      <c r="JZI126" s="91"/>
      <c r="JZJ126" s="119"/>
      <c r="JZK126" s="91"/>
      <c r="JZL126" s="119"/>
      <c r="JZM126" s="91"/>
      <c r="JZN126" s="119"/>
      <c r="JZO126" s="91"/>
      <c r="JZP126" s="119"/>
      <c r="JZQ126" s="91"/>
      <c r="JZR126" s="119"/>
      <c r="JZS126" s="91"/>
      <c r="JZT126" s="119"/>
      <c r="JZU126" s="91"/>
      <c r="JZV126" s="119"/>
      <c r="JZW126" s="91"/>
      <c r="JZX126" s="119"/>
      <c r="JZY126" s="91"/>
      <c r="JZZ126" s="119"/>
      <c r="KAA126" s="91"/>
      <c r="KAB126" s="119"/>
      <c r="KAC126" s="91"/>
      <c r="KAD126" s="119"/>
      <c r="KAE126" s="91"/>
      <c r="KAF126" s="119"/>
      <c r="KAG126" s="91"/>
      <c r="KAH126" s="119"/>
      <c r="KAI126" s="91"/>
      <c r="KAJ126" s="119"/>
      <c r="KAK126" s="91"/>
      <c r="KAL126" s="119"/>
      <c r="KAM126" s="91"/>
      <c r="KAN126" s="119"/>
      <c r="KAO126" s="91"/>
      <c r="KAP126" s="119"/>
      <c r="KAQ126" s="91"/>
      <c r="KAR126" s="119"/>
      <c r="KAS126" s="91"/>
      <c r="KAT126" s="119"/>
      <c r="KAU126" s="91"/>
      <c r="KAV126" s="119"/>
      <c r="KAW126" s="91"/>
      <c r="KAX126" s="119"/>
      <c r="KAY126" s="91"/>
      <c r="KAZ126" s="119"/>
      <c r="KBA126" s="91"/>
      <c r="KBB126" s="119"/>
      <c r="KBC126" s="91"/>
      <c r="KBD126" s="119"/>
      <c r="KBE126" s="91"/>
      <c r="KBF126" s="119"/>
      <c r="KBG126" s="91"/>
      <c r="KBH126" s="119"/>
      <c r="KBI126" s="91"/>
      <c r="KBJ126" s="119"/>
      <c r="KBK126" s="91"/>
      <c r="KBL126" s="119"/>
      <c r="KBM126" s="91"/>
      <c r="KBN126" s="119"/>
      <c r="KBO126" s="91"/>
      <c r="KBP126" s="119"/>
      <c r="KBQ126" s="91"/>
      <c r="KBR126" s="119"/>
      <c r="KBS126" s="91"/>
      <c r="KBT126" s="119"/>
      <c r="KBU126" s="91"/>
      <c r="KBV126" s="119"/>
      <c r="KBW126" s="91"/>
      <c r="KBX126" s="119"/>
      <c r="KBY126" s="91"/>
      <c r="KBZ126" s="119"/>
      <c r="KCA126" s="91"/>
      <c r="KCB126" s="119"/>
      <c r="KCC126" s="91"/>
      <c r="KCD126" s="119"/>
      <c r="KCE126" s="91"/>
      <c r="KCF126" s="119"/>
      <c r="KCG126" s="91"/>
      <c r="KCH126" s="119"/>
      <c r="KCI126" s="91"/>
      <c r="KCJ126" s="119"/>
      <c r="KCK126" s="91"/>
      <c r="KCL126" s="119"/>
      <c r="KCM126" s="91"/>
      <c r="KCN126" s="119"/>
      <c r="KCO126" s="91"/>
      <c r="KCP126" s="119"/>
      <c r="KCQ126" s="91"/>
      <c r="KCR126" s="119"/>
      <c r="KCS126" s="91"/>
      <c r="KCT126" s="119"/>
      <c r="KCU126" s="91"/>
      <c r="KCV126" s="119"/>
      <c r="KCW126" s="91"/>
      <c r="KCX126" s="119"/>
      <c r="KCY126" s="91"/>
      <c r="KCZ126" s="119"/>
      <c r="KDA126" s="91"/>
      <c r="KDB126" s="119"/>
      <c r="KDC126" s="91"/>
      <c r="KDD126" s="119"/>
      <c r="KDE126" s="91"/>
      <c r="KDF126" s="119"/>
      <c r="KDG126" s="91"/>
      <c r="KDH126" s="119"/>
      <c r="KDI126" s="91"/>
      <c r="KDJ126" s="119"/>
      <c r="KDK126" s="91"/>
      <c r="KDL126" s="119"/>
      <c r="KDM126" s="91"/>
      <c r="KDN126" s="119"/>
      <c r="KDO126" s="91"/>
      <c r="KDP126" s="119"/>
      <c r="KDQ126" s="91"/>
      <c r="KDR126" s="119"/>
      <c r="KDS126" s="91"/>
      <c r="KDT126" s="119"/>
      <c r="KDU126" s="91"/>
      <c r="KDV126" s="119"/>
      <c r="KDW126" s="91"/>
      <c r="KDX126" s="119"/>
      <c r="KDY126" s="91"/>
      <c r="KDZ126" s="119"/>
      <c r="KEA126" s="91"/>
      <c r="KEB126" s="119"/>
      <c r="KEC126" s="91"/>
      <c r="KED126" s="119"/>
      <c r="KEE126" s="91"/>
      <c r="KEF126" s="119"/>
      <c r="KEG126" s="91"/>
      <c r="KEH126" s="119"/>
      <c r="KEI126" s="91"/>
      <c r="KEJ126" s="119"/>
      <c r="KEK126" s="91"/>
      <c r="KEL126" s="119"/>
      <c r="KEM126" s="91"/>
      <c r="KEN126" s="119"/>
      <c r="KEO126" s="91"/>
      <c r="KEP126" s="119"/>
      <c r="KEQ126" s="91"/>
      <c r="KER126" s="119"/>
      <c r="KES126" s="91"/>
      <c r="KET126" s="119"/>
      <c r="KEU126" s="91"/>
      <c r="KEV126" s="119"/>
      <c r="KEW126" s="91"/>
      <c r="KEX126" s="119"/>
      <c r="KEY126" s="91"/>
      <c r="KEZ126" s="119"/>
      <c r="KFA126" s="91"/>
      <c r="KFB126" s="119"/>
      <c r="KFC126" s="91"/>
      <c r="KFD126" s="119"/>
      <c r="KFE126" s="91"/>
      <c r="KFF126" s="119"/>
      <c r="KFG126" s="91"/>
      <c r="KFH126" s="119"/>
      <c r="KFI126" s="91"/>
      <c r="KFJ126" s="119"/>
      <c r="KFK126" s="91"/>
      <c r="KFL126" s="119"/>
      <c r="KFM126" s="91"/>
      <c r="KFN126" s="119"/>
      <c r="KFO126" s="91"/>
      <c r="KFP126" s="119"/>
      <c r="KFQ126" s="91"/>
      <c r="KFR126" s="119"/>
      <c r="KFS126" s="91"/>
      <c r="KFT126" s="119"/>
      <c r="KFU126" s="91"/>
      <c r="KFV126" s="119"/>
      <c r="KFW126" s="91"/>
      <c r="KFX126" s="119"/>
      <c r="KFY126" s="91"/>
      <c r="KFZ126" s="119"/>
      <c r="KGA126" s="91"/>
      <c r="KGB126" s="119"/>
      <c r="KGC126" s="91"/>
      <c r="KGD126" s="119"/>
      <c r="KGE126" s="91"/>
      <c r="KGF126" s="119"/>
      <c r="KGG126" s="91"/>
      <c r="KGH126" s="119"/>
      <c r="KGI126" s="91"/>
      <c r="KGJ126" s="119"/>
      <c r="KGK126" s="91"/>
      <c r="KGL126" s="119"/>
      <c r="KGM126" s="91"/>
      <c r="KGN126" s="119"/>
      <c r="KGO126" s="91"/>
      <c r="KGP126" s="119"/>
      <c r="KGQ126" s="91"/>
      <c r="KGR126" s="119"/>
      <c r="KGS126" s="91"/>
      <c r="KGT126" s="119"/>
      <c r="KGU126" s="91"/>
      <c r="KGV126" s="119"/>
      <c r="KGW126" s="91"/>
      <c r="KGX126" s="119"/>
      <c r="KGY126" s="91"/>
      <c r="KGZ126" s="119"/>
      <c r="KHA126" s="91"/>
      <c r="KHB126" s="119"/>
      <c r="KHC126" s="91"/>
      <c r="KHD126" s="119"/>
      <c r="KHE126" s="91"/>
      <c r="KHF126" s="119"/>
      <c r="KHG126" s="91"/>
      <c r="KHH126" s="119"/>
      <c r="KHI126" s="91"/>
      <c r="KHJ126" s="119"/>
      <c r="KHK126" s="91"/>
      <c r="KHL126" s="119"/>
      <c r="KHM126" s="91"/>
      <c r="KHN126" s="119"/>
      <c r="KHO126" s="91"/>
      <c r="KHP126" s="119"/>
      <c r="KHQ126" s="91"/>
      <c r="KHR126" s="119"/>
      <c r="KHS126" s="91"/>
      <c r="KHT126" s="119"/>
      <c r="KHU126" s="91"/>
      <c r="KHV126" s="119"/>
      <c r="KHW126" s="91"/>
      <c r="KHX126" s="119"/>
      <c r="KHY126" s="91"/>
      <c r="KHZ126" s="119"/>
      <c r="KIA126" s="91"/>
      <c r="KIB126" s="119"/>
      <c r="KIC126" s="91"/>
      <c r="KID126" s="119"/>
      <c r="KIE126" s="91"/>
      <c r="KIF126" s="119"/>
      <c r="KIG126" s="91"/>
      <c r="KIH126" s="119"/>
      <c r="KII126" s="91"/>
      <c r="KIJ126" s="119"/>
      <c r="KIK126" s="91"/>
      <c r="KIL126" s="119"/>
      <c r="KIM126" s="91"/>
      <c r="KIN126" s="119"/>
      <c r="KIO126" s="91"/>
      <c r="KIP126" s="119"/>
      <c r="KIQ126" s="91"/>
      <c r="KIR126" s="119"/>
      <c r="KIS126" s="91"/>
      <c r="KIT126" s="119"/>
      <c r="KIU126" s="91"/>
      <c r="KIV126" s="119"/>
      <c r="KIW126" s="91"/>
      <c r="KIX126" s="119"/>
      <c r="KIY126" s="91"/>
      <c r="KIZ126" s="119"/>
      <c r="KJA126" s="91"/>
      <c r="KJB126" s="119"/>
      <c r="KJC126" s="91"/>
      <c r="KJD126" s="119"/>
      <c r="KJE126" s="91"/>
      <c r="KJF126" s="119"/>
      <c r="KJG126" s="91"/>
      <c r="KJH126" s="119"/>
      <c r="KJI126" s="91"/>
      <c r="KJJ126" s="119"/>
      <c r="KJK126" s="91"/>
      <c r="KJL126" s="119"/>
      <c r="KJM126" s="91"/>
      <c r="KJN126" s="119"/>
      <c r="KJO126" s="91"/>
      <c r="KJP126" s="119"/>
      <c r="KJQ126" s="91"/>
      <c r="KJR126" s="119"/>
      <c r="KJS126" s="91"/>
      <c r="KJT126" s="119"/>
      <c r="KJU126" s="91"/>
      <c r="KJV126" s="119"/>
      <c r="KJW126" s="91"/>
      <c r="KJX126" s="119"/>
      <c r="KJY126" s="91"/>
      <c r="KJZ126" s="119"/>
      <c r="KKA126" s="91"/>
      <c r="KKB126" s="119"/>
      <c r="KKC126" s="91"/>
      <c r="KKD126" s="119"/>
      <c r="KKE126" s="91"/>
      <c r="KKF126" s="119"/>
      <c r="KKG126" s="91"/>
      <c r="KKH126" s="119"/>
      <c r="KKI126" s="91"/>
      <c r="KKJ126" s="119"/>
      <c r="KKK126" s="91"/>
      <c r="KKL126" s="119"/>
      <c r="KKM126" s="91"/>
      <c r="KKN126" s="119"/>
      <c r="KKO126" s="91"/>
      <c r="KKP126" s="119"/>
      <c r="KKQ126" s="91"/>
      <c r="KKR126" s="119"/>
      <c r="KKS126" s="91"/>
      <c r="KKT126" s="119"/>
      <c r="KKU126" s="91"/>
      <c r="KKV126" s="119"/>
      <c r="KKW126" s="91"/>
      <c r="KKX126" s="119"/>
      <c r="KKY126" s="91"/>
      <c r="KKZ126" s="119"/>
      <c r="KLA126" s="91"/>
      <c r="KLB126" s="119"/>
      <c r="KLC126" s="91"/>
      <c r="KLD126" s="119"/>
      <c r="KLE126" s="91"/>
      <c r="KLF126" s="119"/>
      <c r="KLG126" s="91"/>
      <c r="KLH126" s="119"/>
      <c r="KLI126" s="91"/>
      <c r="KLJ126" s="119"/>
      <c r="KLK126" s="91"/>
      <c r="KLL126" s="119"/>
      <c r="KLM126" s="91"/>
      <c r="KLN126" s="119"/>
      <c r="KLO126" s="91"/>
      <c r="KLP126" s="119"/>
      <c r="KLQ126" s="91"/>
      <c r="KLR126" s="119"/>
      <c r="KLS126" s="91"/>
      <c r="KLT126" s="119"/>
      <c r="KLU126" s="91"/>
      <c r="KLV126" s="119"/>
      <c r="KLW126" s="91"/>
      <c r="KLX126" s="119"/>
      <c r="KLY126" s="91"/>
      <c r="KLZ126" s="119"/>
      <c r="KMA126" s="91"/>
      <c r="KMB126" s="119"/>
      <c r="KMC126" s="91"/>
      <c r="KMD126" s="119"/>
      <c r="KME126" s="91"/>
      <c r="KMF126" s="119"/>
      <c r="KMG126" s="91"/>
      <c r="KMH126" s="119"/>
      <c r="KMI126" s="91"/>
      <c r="KMJ126" s="119"/>
      <c r="KMK126" s="91"/>
      <c r="KML126" s="119"/>
      <c r="KMM126" s="91"/>
      <c r="KMN126" s="119"/>
      <c r="KMO126" s="91"/>
      <c r="KMP126" s="119"/>
      <c r="KMQ126" s="91"/>
      <c r="KMR126" s="119"/>
      <c r="KMS126" s="91"/>
      <c r="KMT126" s="119"/>
      <c r="KMU126" s="91"/>
      <c r="KMV126" s="119"/>
      <c r="KMW126" s="91"/>
      <c r="KMX126" s="119"/>
      <c r="KMY126" s="91"/>
      <c r="KMZ126" s="119"/>
      <c r="KNA126" s="91"/>
      <c r="KNB126" s="119"/>
      <c r="KNC126" s="91"/>
      <c r="KND126" s="119"/>
      <c r="KNE126" s="91"/>
      <c r="KNF126" s="119"/>
      <c r="KNG126" s="91"/>
      <c r="KNH126" s="119"/>
      <c r="KNI126" s="91"/>
      <c r="KNJ126" s="119"/>
      <c r="KNK126" s="91"/>
      <c r="KNL126" s="119"/>
      <c r="KNM126" s="91"/>
      <c r="KNN126" s="119"/>
      <c r="KNO126" s="91"/>
      <c r="KNP126" s="119"/>
      <c r="KNQ126" s="91"/>
      <c r="KNR126" s="119"/>
      <c r="KNS126" s="91"/>
      <c r="KNT126" s="119"/>
      <c r="KNU126" s="91"/>
      <c r="KNV126" s="119"/>
      <c r="KNW126" s="91"/>
      <c r="KNX126" s="119"/>
      <c r="KNY126" s="91"/>
      <c r="KNZ126" s="119"/>
      <c r="KOA126" s="91"/>
      <c r="KOB126" s="119"/>
      <c r="KOC126" s="91"/>
      <c r="KOD126" s="119"/>
      <c r="KOE126" s="91"/>
      <c r="KOF126" s="119"/>
      <c r="KOG126" s="91"/>
      <c r="KOH126" s="119"/>
      <c r="KOI126" s="91"/>
      <c r="KOJ126" s="119"/>
      <c r="KOK126" s="91"/>
      <c r="KOL126" s="119"/>
      <c r="KOM126" s="91"/>
      <c r="KON126" s="119"/>
      <c r="KOO126" s="91"/>
      <c r="KOP126" s="119"/>
      <c r="KOQ126" s="91"/>
      <c r="KOR126" s="119"/>
      <c r="KOS126" s="91"/>
      <c r="KOT126" s="119"/>
      <c r="KOU126" s="91"/>
      <c r="KOV126" s="119"/>
      <c r="KOW126" s="91"/>
      <c r="KOX126" s="119"/>
      <c r="KOY126" s="91"/>
      <c r="KOZ126" s="119"/>
      <c r="KPA126" s="91"/>
      <c r="KPB126" s="119"/>
      <c r="KPC126" s="91"/>
      <c r="KPD126" s="119"/>
      <c r="KPE126" s="91"/>
      <c r="KPF126" s="119"/>
      <c r="KPG126" s="91"/>
      <c r="KPH126" s="119"/>
      <c r="KPI126" s="91"/>
      <c r="KPJ126" s="119"/>
      <c r="KPK126" s="91"/>
      <c r="KPL126" s="119"/>
      <c r="KPM126" s="91"/>
      <c r="KPN126" s="119"/>
      <c r="KPO126" s="91"/>
      <c r="KPP126" s="119"/>
      <c r="KPQ126" s="91"/>
      <c r="KPR126" s="119"/>
      <c r="KPS126" s="91"/>
      <c r="KPT126" s="119"/>
      <c r="KPU126" s="91"/>
      <c r="KPV126" s="119"/>
      <c r="KPW126" s="91"/>
      <c r="KPX126" s="119"/>
      <c r="KPY126" s="91"/>
      <c r="KPZ126" s="119"/>
      <c r="KQA126" s="91"/>
      <c r="KQB126" s="119"/>
      <c r="KQC126" s="91"/>
      <c r="KQD126" s="119"/>
      <c r="KQE126" s="91"/>
      <c r="KQF126" s="119"/>
      <c r="KQG126" s="91"/>
      <c r="KQH126" s="119"/>
      <c r="KQI126" s="91"/>
      <c r="KQJ126" s="119"/>
      <c r="KQK126" s="91"/>
      <c r="KQL126" s="119"/>
      <c r="KQM126" s="91"/>
      <c r="KQN126" s="119"/>
      <c r="KQO126" s="91"/>
      <c r="KQP126" s="119"/>
      <c r="KQQ126" s="91"/>
      <c r="KQR126" s="119"/>
      <c r="KQS126" s="91"/>
      <c r="KQT126" s="119"/>
      <c r="KQU126" s="91"/>
      <c r="KQV126" s="119"/>
      <c r="KQW126" s="91"/>
      <c r="KQX126" s="119"/>
      <c r="KQY126" s="91"/>
      <c r="KQZ126" s="119"/>
      <c r="KRA126" s="91"/>
      <c r="KRB126" s="119"/>
      <c r="KRC126" s="91"/>
      <c r="KRD126" s="119"/>
      <c r="KRE126" s="91"/>
      <c r="KRF126" s="119"/>
      <c r="KRG126" s="91"/>
      <c r="KRH126" s="119"/>
      <c r="KRI126" s="91"/>
      <c r="KRJ126" s="119"/>
      <c r="KRK126" s="91"/>
      <c r="KRL126" s="119"/>
      <c r="KRM126" s="91"/>
      <c r="KRN126" s="119"/>
      <c r="KRO126" s="91"/>
      <c r="KRP126" s="119"/>
      <c r="KRQ126" s="91"/>
      <c r="KRR126" s="119"/>
      <c r="KRS126" s="91"/>
      <c r="KRT126" s="119"/>
      <c r="KRU126" s="91"/>
      <c r="KRV126" s="119"/>
      <c r="KRW126" s="91"/>
      <c r="KRX126" s="119"/>
      <c r="KRY126" s="91"/>
      <c r="KRZ126" s="119"/>
      <c r="KSA126" s="91"/>
      <c r="KSB126" s="119"/>
      <c r="KSC126" s="91"/>
      <c r="KSD126" s="119"/>
      <c r="KSE126" s="91"/>
      <c r="KSF126" s="119"/>
      <c r="KSG126" s="91"/>
      <c r="KSH126" s="119"/>
      <c r="KSI126" s="91"/>
      <c r="KSJ126" s="119"/>
      <c r="KSK126" s="91"/>
      <c r="KSL126" s="119"/>
      <c r="KSM126" s="91"/>
      <c r="KSN126" s="119"/>
      <c r="KSO126" s="91"/>
      <c r="KSP126" s="119"/>
      <c r="KSQ126" s="91"/>
      <c r="KSR126" s="119"/>
      <c r="KSS126" s="91"/>
      <c r="KST126" s="119"/>
      <c r="KSU126" s="91"/>
      <c r="KSV126" s="119"/>
      <c r="KSW126" s="91"/>
      <c r="KSX126" s="119"/>
      <c r="KSY126" s="91"/>
      <c r="KSZ126" s="119"/>
      <c r="KTA126" s="91"/>
      <c r="KTB126" s="119"/>
      <c r="KTC126" s="91"/>
      <c r="KTD126" s="119"/>
      <c r="KTE126" s="91"/>
      <c r="KTF126" s="119"/>
      <c r="KTG126" s="91"/>
      <c r="KTH126" s="119"/>
      <c r="KTI126" s="91"/>
      <c r="KTJ126" s="119"/>
      <c r="KTK126" s="91"/>
      <c r="KTL126" s="119"/>
      <c r="KTM126" s="91"/>
      <c r="KTN126" s="119"/>
      <c r="KTO126" s="91"/>
      <c r="KTP126" s="119"/>
      <c r="KTQ126" s="91"/>
      <c r="KTR126" s="119"/>
      <c r="KTS126" s="91"/>
      <c r="KTT126" s="119"/>
      <c r="KTU126" s="91"/>
      <c r="KTV126" s="119"/>
      <c r="KTW126" s="91"/>
      <c r="KTX126" s="119"/>
      <c r="KTY126" s="91"/>
      <c r="KTZ126" s="119"/>
      <c r="KUA126" s="91"/>
      <c r="KUB126" s="119"/>
      <c r="KUC126" s="91"/>
      <c r="KUD126" s="119"/>
      <c r="KUE126" s="91"/>
      <c r="KUF126" s="119"/>
      <c r="KUG126" s="91"/>
      <c r="KUH126" s="119"/>
      <c r="KUI126" s="91"/>
      <c r="KUJ126" s="119"/>
      <c r="KUK126" s="91"/>
      <c r="KUL126" s="119"/>
      <c r="KUM126" s="91"/>
      <c r="KUN126" s="119"/>
      <c r="KUO126" s="91"/>
      <c r="KUP126" s="119"/>
      <c r="KUQ126" s="91"/>
      <c r="KUR126" s="119"/>
      <c r="KUS126" s="91"/>
      <c r="KUT126" s="119"/>
      <c r="KUU126" s="91"/>
      <c r="KUV126" s="119"/>
      <c r="KUW126" s="91"/>
      <c r="KUX126" s="119"/>
      <c r="KUY126" s="91"/>
      <c r="KUZ126" s="119"/>
      <c r="KVA126" s="91"/>
      <c r="KVB126" s="119"/>
      <c r="KVC126" s="91"/>
      <c r="KVD126" s="119"/>
      <c r="KVE126" s="91"/>
      <c r="KVF126" s="119"/>
      <c r="KVG126" s="91"/>
      <c r="KVH126" s="119"/>
      <c r="KVI126" s="91"/>
      <c r="KVJ126" s="119"/>
      <c r="KVK126" s="91"/>
      <c r="KVL126" s="119"/>
      <c r="KVM126" s="91"/>
      <c r="KVN126" s="119"/>
      <c r="KVO126" s="91"/>
      <c r="KVP126" s="119"/>
      <c r="KVQ126" s="91"/>
      <c r="KVR126" s="119"/>
      <c r="KVS126" s="91"/>
      <c r="KVT126" s="119"/>
      <c r="KVU126" s="91"/>
      <c r="KVV126" s="119"/>
      <c r="KVW126" s="91"/>
      <c r="KVX126" s="119"/>
      <c r="KVY126" s="91"/>
      <c r="KVZ126" s="119"/>
      <c r="KWA126" s="91"/>
      <c r="KWB126" s="119"/>
      <c r="KWC126" s="91"/>
      <c r="KWD126" s="119"/>
      <c r="KWE126" s="91"/>
      <c r="KWF126" s="119"/>
      <c r="KWG126" s="91"/>
      <c r="KWH126" s="119"/>
      <c r="KWI126" s="91"/>
      <c r="KWJ126" s="119"/>
      <c r="KWK126" s="91"/>
      <c r="KWL126" s="119"/>
      <c r="KWM126" s="91"/>
      <c r="KWN126" s="119"/>
      <c r="KWO126" s="91"/>
      <c r="KWP126" s="119"/>
      <c r="KWQ126" s="91"/>
      <c r="KWR126" s="119"/>
      <c r="KWS126" s="91"/>
      <c r="KWT126" s="119"/>
      <c r="KWU126" s="91"/>
      <c r="KWV126" s="119"/>
      <c r="KWW126" s="91"/>
      <c r="KWX126" s="119"/>
      <c r="KWY126" s="91"/>
      <c r="KWZ126" s="119"/>
      <c r="KXA126" s="91"/>
      <c r="KXB126" s="119"/>
      <c r="KXC126" s="91"/>
      <c r="KXD126" s="119"/>
      <c r="KXE126" s="91"/>
      <c r="KXF126" s="119"/>
      <c r="KXG126" s="91"/>
      <c r="KXH126" s="119"/>
      <c r="KXI126" s="91"/>
      <c r="KXJ126" s="119"/>
      <c r="KXK126" s="91"/>
      <c r="KXL126" s="119"/>
      <c r="KXM126" s="91"/>
      <c r="KXN126" s="119"/>
      <c r="KXO126" s="91"/>
      <c r="KXP126" s="119"/>
      <c r="KXQ126" s="91"/>
      <c r="KXR126" s="119"/>
      <c r="KXS126" s="91"/>
      <c r="KXT126" s="119"/>
      <c r="KXU126" s="91"/>
      <c r="KXV126" s="119"/>
      <c r="KXW126" s="91"/>
      <c r="KXX126" s="119"/>
      <c r="KXY126" s="91"/>
      <c r="KXZ126" s="119"/>
      <c r="KYA126" s="91"/>
      <c r="KYB126" s="119"/>
      <c r="KYC126" s="91"/>
      <c r="KYD126" s="119"/>
      <c r="KYE126" s="91"/>
      <c r="KYF126" s="119"/>
      <c r="KYG126" s="91"/>
      <c r="KYH126" s="119"/>
      <c r="KYI126" s="91"/>
      <c r="KYJ126" s="119"/>
      <c r="KYK126" s="91"/>
      <c r="KYL126" s="119"/>
      <c r="KYM126" s="91"/>
      <c r="KYN126" s="119"/>
      <c r="KYO126" s="91"/>
      <c r="KYP126" s="119"/>
      <c r="KYQ126" s="91"/>
      <c r="KYR126" s="119"/>
      <c r="KYS126" s="91"/>
      <c r="KYT126" s="119"/>
      <c r="KYU126" s="91"/>
      <c r="KYV126" s="119"/>
      <c r="KYW126" s="91"/>
      <c r="KYX126" s="119"/>
      <c r="KYY126" s="91"/>
      <c r="KYZ126" s="119"/>
      <c r="KZA126" s="91"/>
      <c r="KZB126" s="119"/>
      <c r="KZC126" s="91"/>
      <c r="KZD126" s="119"/>
      <c r="KZE126" s="91"/>
      <c r="KZF126" s="119"/>
      <c r="KZG126" s="91"/>
      <c r="KZH126" s="119"/>
      <c r="KZI126" s="91"/>
      <c r="KZJ126" s="119"/>
      <c r="KZK126" s="91"/>
      <c r="KZL126" s="119"/>
      <c r="KZM126" s="91"/>
      <c r="KZN126" s="119"/>
      <c r="KZO126" s="91"/>
      <c r="KZP126" s="119"/>
      <c r="KZQ126" s="91"/>
      <c r="KZR126" s="119"/>
      <c r="KZS126" s="91"/>
      <c r="KZT126" s="119"/>
      <c r="KZU126" s="91"/>
      <c r="KZV126" s="119"/>
      <c r="KZW126" s="91"/>
      <c r="KZX126" s="119"/>
      <c r="KZY126" s="91"/>
      <c r="KZZ126" s="119"/>
      <c r="LAA126" s="91"/>
      <c r="LAB126" s="119"/>
      <c r="LAC126" s="91"/>
      <c r="LAD126" s="119"/>
      <c r="LAE126" s="91"/>
      <c r="LAF126" s="119"/>
      <c r="LAG126" s="91"/>
      <c r="LAH126" s="119"/>
      <c r="LAI126" s="91"/>
      <c r="LAJ126" s="119"/>
      <c r="LAK126" s="91"/>
      <c r="LAL126" s="119"/>
      <c r="LAM126" s="91"/>
      <c r="LAN126" s="119"/>
      <c r="LAO126" s="91"/>
      <c r="LAP126" s="119"/>
      <c r="LAQ126" s="91"/>
      <c r="LAR126" s="119"/>
      <c r="LAS126" s="91"/>
      <c r="LAT126" s="119"/>
      <c r="LAU126" s="91"/>
      <c r="LAV126" s="119"/>
      <c r="LAW126" s="91"/>
      <c r="LAX126" s="119"/>
      <c r="LAY126" s="91"/>
      <c r="LAZ126" s="119"/>
      <c r="LBA126" s="91"/>
      <c r="LBB126" s="119"/>
      <c r="LBC126" s="91"/>
      <c r="LBD126" s="119"/>
      <c r="LBE126" s="91"/>
      <c r="LBF126" s="119"/>
      <c r="LBG126" s="91"/>
      <c r="LBH126" s="119"/>
      <c r="LBI126" s="91"/>
      <c r="LBJ126" s="119"/>
      <c r="LBK126" s="91"/>
      <c r="LBL126" s="119"/>
      <c r="LBM126" s="91"/>
      <c r="LBN126" s="119"/>
      <c r="LBO126" s="91"/>
      <c r="LBP126" s="119"/>
      <c r="LBQ126" s="91"/>
      <c r="LBR126" s="119"/>
      <c r="LBS126" s="91"/>
      <c r="LBT126" s="119"/>
      <c r="LBU126" s="91"/>
      <c r="LBV126" s="119"/>
      <c r="LBW126" s="91"/>
      <c r="LBX126" s="119"/>
      <c r="LBY126" s="91"/>
      <c r="LBZ126" s="119"/>
      <c r="LCA126" s="91"/>
      <c r="LCB126" s="119"/>
      <c r="LCC126" s="91"/>
      <c r="LCD126" s="119"/>
      <c r="LCE126" s="91"/>
      <c r="LCF126" s="119"/>
      <c r="LCG126" s="91"/>
      <c r="LCH126" s="119"/>
      <c r="LCI126" s="91"/>
      <c r="LCJ126" s="119"/>
      <c r="LCK126" s="91"/>
      <c r="LCL126" s="119"/>
      <c r="LCM126" s="91"/>
      <c r="LCN126" s="119"/>
      <c r="LCO126" s="91"/>
      <c r="LCP126" s="119"/>
      <c r="LCQ126" s="91"/>
      <c r="LCR126" s="119"/>
      <c r="LCS126" s="91"/>
      <c r="LCT126" s="119"/>
      <c r="LCU126" s="91"/>
      <c r="LCV126" s="119"/>
      <c r="LCW126" s="91"/>
      <c r="LCX126" s="119"/>
      <c r="LCY126" s="91"/>
      <c r="LCZ126" s="119"/>
      <c r="LDA126" s="91"/>
      <c r="LDB126" s="119"/>
      <c r="LDC126" s="91"/>
      <c r="LDD126" s="119"/>
      <c r="LDE126" s="91"/>
      <c r="LDF126" s="119"/>
      <c r="LDG126" s="91"/>
      <c r="LDH126" s="119"/>
      <c r="LDI126" s="91"/>
      <c r="LDJ126" s="119"/>
      <c r="LDK126" s="91"/>
      <c r="LDL126" s="119"/>
      <c r="LDM126" s="91"/>
      <c r="LDN126" s="119"/>
      <c r="LDO126" s="91"/>
      <c r="LDP126" s="119"/>
      <c r="LDQ126" s="91"/>
      <c r="LDR126" s="119"/>
      <c r="LDS126" s="91"/>
      <c r="LDT126" s="119"/>
      <c r="LDU126" s="91"/>
      <c r="LDV126" s="119"/>
      <c r="LDW126" s="91"/>
      <c r="LDX126" s="119"/>
      <c r="LDY126" s="91"/>
      <c r="LDZ126" s="119"/>
      <c r="LEA126" s="91"/>
      <c r="LEB126" s="119"/>
      <c r="LEC126" s="91"/>
      <c r="LED126" s="119"/>
      <c r="LEE126" s="91"/>
      <c r="LEF126" s="119"/>
      <c r="LEG126" s="91"/>
      <c r="LEH126" s="119"/>
      <c r="LEI126" s="91"/>
      <c r="LEJ126" s="119"/>
      <c r="LEK126" s="91"/>
      <c r="LEL126" s="119"/>
      <c r="LEM126" s="91"/>
      <c r="LEN126" s="119"/>
      <c r="LEO126" s="91"/>
      <c r="LEP126" s="119"/>
      <c r="LEQ126" s="91"/>
      <c r="LER126" s="119"/>
      <c r="LES126" s="91"/>
      <c r="LET126" s="119"/>
      <c r="LEU126" s="91"/>
      <c r="LEV126" s="119"/>
      <c r="LEW126" s="91"/>
      <c r="LEX126" s="119"/>
      <c r="LEY126" s="91"/>
      <c r="LEZ126" s="119"/>
      <c r="LFA126" s="91"/>
      <c r="LFB126" s="119"/>
      <c r="LFC126" s="91"/>
      <c r="LFD126" s="119"/>
      <c r="LFE126" s="91"/>
      <c r="LFF126" s="119"/>
      <c r="LFG126" s="91"/>
      <c r="LFH126" s="119"/>
      <c r="LFI126" s="91"/>
      <c r="LFJ126" s="119"/>
      <c r="LFK126" s="91"/>
      <c r="LFL126" s="119"/>
      <c r="LFM126" s="91"/>
      <c r="LFN126" s="119"/>
      <c r="LFO126" s="91"/>
      <c r="LFP126" s="119"/>
      <c r="LFQ126" s="91"/>
      <c r="LFR126" s="119"/>
      <c r="LFS126" s="91"/>
      <c r="LFT126" s="119"/>
      <c r="LFU126" s="91"/>
      <c r="LFV126" s="119"/>
      <c r="LFW126" s="91"/>
      <c r="LFX126" s="119"/>
      <c r="LFY126" s="91"/>
      <c r="LFZ126" s="119"/>
      <c r="LGA126" s="91"/>
      <c r="LGB126" s="119"/>
      <c r="LGC126" s="91"/>
      <c r="LGD126" s="119"/>
      <c r="LGE126" s="91"/>
      <c r="LGF126" s="119"/>
      <c r="LGG126" s="91"/>
      <c r="LGH126" s="119"/>
      <c r="LGI126" s="91"/>
      <c r="LGJ126" s="119"/>
      <c r="LGK126" s="91"/>
      <c r="LGL126" s="119"/>
      <c r="LGM126" s="91"/>
      <c r="LGN126" s="119"/>
      <c r="LGO126" s="91"/>
      <c r="LGP126" s="119"/>
      <c r="LGQ126" s="91"/>
      <c r="LGR126" s="119"/>
      <c r="LGS126" s="91"/>
      <c r="LGT126" s="119"/>
      <c r="LGU126" s="91"/>
      <c r="LGV126" s="119"/>
      <c r="LGW126" s="91"/>
      <c r="LGX126" s="119"/>
      <c r="LGY126" s="91"/>
      <c r="LGZ126" s="119"/>
      <c r="LHA126" s="91"/>
      <c r="LHB126" s="119"/>
      <c r="LHC126" s="91"/>
      <c r="LHD126" s="119"/>
      <c r="LHE126" s="91"/>
      <c r="LHF126" s="119"/>
      <c r="LHG126" s="91"/>
      <c r="LHH126" s="119"/>
      <c r="LHI126" s="91"/>
      <c r="LHJ126" s="119"/>
      <c r="LHK126" s="91"/>
      <c r="LHL126" s="119"/>
      <c r="LHM126" s="91"/>
      <c r="LHN126" s="119"/>
      <c r="LHO126" s="91"/>
      <c r="LHP126" s="119"/>
      <c r="LHQ126" s="91"/>
      <c r="LHR126" s="119"/>
      <c r="LHS126" s="91"/>
      <c r="LHT126" s="119"/>
      <c r="LHU126" s="91"/>
      <c r="LHV126" s="119"/>
      <c r="LHW126" s="91"/>
      <c r="LHX126" s="119"/>
      <c r="LHY126" s="91"/>
      <c r="LHZ126" s="119"/>
      <c r="LIA126" s="91"/>
      <c r="LIB126" s="119"/>
      <c r="LIC126" s="91"/>
      <c r="LID126" s="119"/>
      <c r="LIE126" s="91"/>
      <c r="LIF126" s="119"/>
      <c r="LIG126" s="91"/>
      <c r="LIH126" s="119"/>
      <c r="LII126" s="91"/>
      <c r="LIJ126" s="119"/>
      <c r="LIK126" s="91"/>
      <c r="LIL126" s="119"/>
      <c r="LIM126" s="91"/>
      <c r="LIN126" s="119"/>
      <c r="LIO126" s="91"/>
      <c r="LIP126" s="119"/>
      <c r="LIQ126" s="91"/>
      <c r="LIR126" s="119"/>
      <c r="LIS126" s="91"/>
      <c r="LIT126" s="119"/>
      <c r="LIU126" s="91"/>
      <c r="LIV126" s="119"/>
      <c r="LIW126" s="91"/>
      <c r="LIX126" s="119"/>
      <c r="LIY126" s="91"/>
      <c r="LIZ126" s="119"/>
      <c r="LJA126" s="91"/>
      <c r="LJB126" s="119"/>
      <c r="LJC126" s="91"/>
      <c r="LJD126" s="119"/>
      <c r="LJE126" s="91"/>
      <c r="LJF126" s="119"/>
      <c r="LJG126" s="91"/>
      <c r="LJH126" s="119"/>
      <c r="LJI126" s="91"/>
      <c r="LJJ126" s="119"/>
      <c r="LJK126" s="91"/>
      <c r="LJL126" s="119"/>
      <c r="LJM126" s="91"/>
      <c r="LJN126" s="119"/>
      <c r="LJO126" s="91"/>
      <c r="LJP126" s="119"/>
      <c r="LJQ126" s="91"/>
      <c r="LJR126" s="119"/>
      <c r="LJS126" s="91"/>
      <c r="LJT126" s="119"/>
      <c r="LJU126" s="91"/>
      <c r="LJV126" s="119"/>
      <c r="LJW126" s="91"/>
      <c r="LJX126" s="119"/>
      <c r="LJY126" s="91"/>
      <c r="LJZ126" s="119"/>
      <c r="LKA126" s="91"/>
      <c r="LKB126" s="119"/>
      <c r="LKC126" s="91"/>
      <c r="LKD126" s="119"/>
      <c r="LKE126" s="91"/>
      <c r="LKF126" s="119"/>
      <c r="LKG126" s="91"/>
      <c r="LKH126" s="119"/>
      <c r="LKI126" s="91"/>
      <c r="LKJ126" s="119"/>
      <c r="LKK126" s="91"/>
      <c r="LKL126" s="119"/>
      <c r="LKM126" s="91"/>
      <c r="LKN126" s="119"/>
      <c r="LKO126" s="91"/>
      <c r="LKP126" s="119"/>
      <c r="LKQ126" s="91"/>
      <c r="LKR126" s="119"/>
      <c r="LKS126" s="91"/>
      <c r="LKT126" s="119"/>
      <c r="LKU126" s="91"/>
      <c r="LKV126" s="119"/>
      <c r="LKW126" s="91"/>
      <c r="LKX126" s="119"/>
      <c r="LKY126" s="91"/>
      <c r="LKZ126" s="119"/>
      <c r="LLA126" s="91"/>
      <c r="LLB126" s="119"/>
      <c r="LLC126" s="91"/>
      <c r="LLD126" s="119"/>
      <c r="LLE126" s="91"/>
      <c r="LLF126" s="119"/>
      <c r="LLG126" s="91"/>
      <c r="LLH126" s="119"/>
      <c r="LLI126" s="91"/>
      <c r="LLJ126" s="119"/>
      <c r="LLK126" s="91"/>
      <c r="LLL126" s="119"/>
      <c r="LLM126" s="91"/>
      <c r="LLN126" s="119"/>
      <c r="LLO126" s="91"/>
      <c r="LLP126" s="119"/>
      <c r="LLQ126" s="91"/>
      <c r="LLR126" s="119"/>
      <c r="LLS126" s="91"/>
      <c r="LLT126" s="119"/>
      <c r="LLU126" s="91"/>
      <c r="LLV126" s="119"/>
      <c r="LLW126" s="91"/>
      <c r="LLX126" s="119"/>
      <c r="LLY126" s="91"/>
      <c r="LLZ126" s="119"/>
      <c r="LMA126" s="91"/>
      <c r="LMB126" s="119"/>
      <c r="LMC126" s="91"/>
      <c r="LMD126" s="119"/>
      <c r="LME126" s="91"/>
      <c r="LMF126" s="119"/>
      <c r="LMG126" s="91"/>
      <c r="LMH126" s="119"/>
      <c r="LMI126" s="91"/>
      <c r="LMJ126" s="119"/>
      <c r="LMK126" s="91"/>
      <c r="LML126" s="119"/>
      <c r="LMM126" s="91"/>
      <c r="LMN126" s="119"/>
      <c r="LMO126" s="91"/>
      <c r="LMP126" s="119"/>
      <c r="LMQ126" s="91"/>
      <c r="LMR126" s="119"/>
      <c r="LMS126" s="91"/>
      <c r="LMT126" s="119"/>
      <c r="LMU126" s="91"/>
      <c r="LMV126" s="119"/>
      <c r="LMW126" s="91"/>
      <c r="LMX126" s="119"/>
      <c r="LMY126" s="91"/>
      <c r="LMZ126" s="119"/>
      <c r="LNA126" s="91"/>
      <c r="LNB126" s="119"/>
      <c r="LNC126" s="91"/>
      <c r="LND126" s="119"/>
      <c r="LNE126" s="91"/>
      <c r="LNF126" s="119"/>
      <c r="LNG126" s="91"/>
      <c r="LNH126" s="119"/>
      <c r="LNI126" s="91"/>
      <c r="LNJ126" s="119"/>
      <c r="LNK126" s="91"/>
      <c r="LNL126" s="119"/>
      <c r="LNM126" s="91"/>
      <c r="LNN126" s="119"/>
      <c r="LNO126" s="91"/>
      <c r="LNP126" s="119"/>
      <c r="LNQ126" s="91"/>
      <c r="LNR126" s="119"/>
      <c r="LNS126" s="91"/>
      <c r="LNT126" s="119"/>
      <c r="LNU126" s="91"/>
      <c r="LNV126" s="119"/>
      <c r="LNW126" s="91"/>
      <c r="LNX126" s="119"/>
      <c r="LNY126" s="91"/>
      <c r="LNZ126" s="119"/>
      <c r="LOA126" s="91"/>
      <c r="LOB126" s="119"/>
      <c r="LOC126" s="91"/>
      <c r="LOD126" s="119"/>
      <c r="LOE126" s="91"/>
      <c r="LOF126" s="119"/>
      <c r="LOG126" s="91"/>
      <c r="LOH126" s="119"/>
      <c r="LOI126" s="91"/>
      <c r="LOJ126" s="119"/>
      <c r="LOK126" s="91"/>
      <c r="LOL126" s="119"/>
      <c r="LOM126" s="91"/>
      <c r="LON126" s="119"/>
      <c r="LOO126" s="91"/>
      <c r="LOP126" s="119"/>
      <c r="LOQ126" s="91"/>
      <c r="LOR126" s="119"/>
      <c r="LOS126" s="91"/>
      <c r="LOT126" s="119"/>
      <c r="LOU126" s="91"/>
      <c r="LOV126" s="119"/>
      <c r="LOW126" s="91"/>
      <c r="LOX126" s="119"/>
      <c r="LOY126" s="91"/>
      <c r="LOZ126" s="119"/>
      <c r="LPA126" s="91"/>
      <c r="LPB126" s="119"/>
      <c r="LPC126" s="91"/>
      <c r="LPD126" s="119"/>
      <c r="LPE126" s="91"/>
      <c r="LPF126" s="119"/>
      <c r="LPG126" s="91"/>
      <c r="LPH126" s="119"/>
      <c r="LPI126" s="91"/>
      <c r="LPJ126" s="119"/>
      <c r="LPK126" s="91"/>
      <c r="LPL126" s="119"/>
      <c r="LPM126" s="91"/>
      <c r="LPN126" s="119"/>
      <c r="LPO126" s="91"/>
      <c r="LPP126" s="119"/>
      <c r="LPQ126" s="91"/>
      <c r="LPR126" s="119"/>
      <c r="LPS126" s="91"/>
      <c r="LPT126" s="119"/>
      <c r="LPU126" s="91"/>
      <c r="LPV126" s="119"/>
      <c r="LPW126" s="91"/>
      <c r="LPX126" s="119"/>
      <c r="LPY126" s="91"/>
      <c r="LPZ126" s="119"/>
      <c r="LQA126" s="91"/>
      <c r="LQB126" s="119"/>
      <c r="LQC126" s="91"/>
      <c r="LQD126" s="119"/>
      <c r="LQE126" s="91"/>
      <c r="LQF126" s="119"/>
      <c r="LQG126" s="91"/>
      <c r="LQH126" s="119"/>
      <c r="LQI126" s="91"/>
      <c r="LQJ126" s="119"/>
      <c r="LQK126" s="91"/>
      <c r="LQL126" s="119"/>
      <c r="LQM126" s="91"/>
      <c r="LQN126" s="119"/>
      <c r="LQO126" s="91"/>
      <c r="LQP126" s="119"/>
      <c r="LQQ126" s="91"/>
      <c r="LQR126" s="119"/>
      <c r="LQS126" s="91"/>
      <c r="LQT126" s="119"/>
      <c r="LQU126" s="91"/>
      <c r="LQV126" s="119"/>
      <c r="LQW126" s="91"/>
      <c r="LQX126" s="119"/>
      <c r="LQY126" s="91"/>
      <c r="LQZ126" s="119"/>
      <c r="LRA126" s="91"/>
      <c r="LRB126" s="119"/>
      <c r="LRC126" s="91"/>
      <c r="LRD126" s="119"/>
      <c r="LRE126" s="91"/>
      <c r="LRF126" s="119"/>
      <c r="LRG126" s="91"/>
      <c r="LRH126" s="119"/>
      <c r="LRI126" s="91"/>
      <c r="LRJ126" s="119"/>
      <c r="LRK126" s="91"/>
      <c r="LRL126" s="119"/>
      <c r="LRM126" s="91"/>
      <c r="LRN126" s="119"/>
      <c r="LRO126" s="91"/>
      <c r="LRP126" s="119"/>
      <c r="LRQ126" s="91"/>
      <c r="LRR126" s="119"/>
      <c r="LRS126" s="91"/>
      <c r="LRT126" s="119"/>
      <c r="LRU126" s="91"/>
      <c r="LRV126" s="119"/>
      <c r="LRW126" s="91"/>
      <c r="LRX126" s="119"/>
      <c r="LRY126" s="91"/>
      <c r="LRZ126" s="119"/>
      <c r="LSA126" s="91"/>
      <c r="LSB126" s="119"/>
      <c r="LSC126" s="91"/>
      <c r="LSD126" s="119"/>
      <c r="LSE126" s="91"/>
      <c r="LSF126" s="119"/>
      <c r="LSG126" s="91"/>
      <c r="LSH126" s="119"/>
      <c r="LSI126" s="91"/>
      <c r="LSJ126" s="119"/>
      <c r="LSK126" s="91"/>
      <c r="LSL126" s="119"/>
      <c r="LSM126" s="91"/>
      <c r="LSN126" s="119"/>
      <c r="LSO126" s="91"/>
      <c r="LSP126" s="119"/>
      <c r="LSQ126" s="91"/>
      <c r="LSR126" s="119"/>
      <c r="LSS126" s="91"/>
      <c r="LST126" s="119"/>
      <c r="LSU126" s="91"/>
      <c r="LSV126" s="119"/>
      <c r="LSW126" s="91"/>
      <c r="LSX126" s="119"/>
      <c r="LSY126" s="91"/>
      <c r="LSZ126" s="119"/>
      <c r="LTA126" s="91"/>
      <c r="LTB126" s="119"/>
      <c r="LTC126" s="91"/>
      <c r="LTD126" s="119"/>
      <c r="LTE126" s="91"/>
      <c r="LTF126" s="119"/>
      <c r="LTG126" s="91"/>
      <c r="LTH126" s="119"/>
      <c r="LTI126" s="91"/>
      <c r="LTJ126" s="119"/>
      <c r="LTK126" s="91"/>
      <c r="LTL126" s="119"/>
      <c r="LTM126" s="91"/>
      <c r="LTN126" s="119"/>
      <c r="LTO126" s="91"/>
      <c r="LTP126" s="119"/>
      <c r="LTQ126" s="91"/>
      <c r="LTR126" s="119"/>
      <c r="LTS126" s="91"/>
      <c r="LTT126" s="119"/>
      <c r="LTU126" s="91"/>
      <c r="LTV126" s="119"/>
      <c r="LTW126" s="91"/>
      <c r="LTX126" s="119"/>
      <c r="LTY126" s="91"/>
      <c r="LTZ126" s="119"/>
      <c r="LUA126" s="91"/>
      <c r="LUB126" s="119"/>
      <c r="LUC126" s="91"/>
      <c r="LUD126" s="119"/>
      <c r="LUE126" s="91"/>
      <c r="LUF126" s="119"/>
      <c r="LUG126" s="91"/>
      <c r="LUH126" s="119"/>
      <c r="LUI126" s="91"/>
      <c r="LUJ126" s="119"/>
      <c r="LUK126" s="91"/>
      <c r="LUL126" s="119"/>
      <c r="LUM126" s="91"/>
      <c r="LUN126" s="119"/>
      <c r="LUO126" s="91"/>
      <c r="LUP126" s="119"/>
      <c r="LUQ126" s="91"/>
      <c r="LUR126" s="119"/>
      <c r="LUS126" s="91"/>
      <c r="LUT126" s="119"/>
      <c r="LUU126" s="91"/>
      <c r="LUV126" s="119"/>
      <c r="LUW126" s="91"/>
      <c r="LUX126" s="119"/>
      <c r="LUY126" s="91"/>
      <c r="LUZ126" s="119"/>
      <c r="LVA126" s="91"/>
      <c r="LVB126" s="119"/>
      <c r="LVC126" s="91"/>
      <c r="LVD126" s="119"/>
      <c r="LVE126" s="91"/>
      <c r="LVF126" s="119"/>
      <c r="LVG126" s="91"/>
      <c r="LVH126" s="119"/>
      <c r="LVI126" s="91"/>
      <c r="LVJ126" s="119"/>
      <c r="LVK126" s="91"/>
      <c r="LVL126" s="119"/>
      <c r="LVM126" s="91"/>
      <c r="LVN126" s="119"/>
      <c r="LVO126" s="91"/>
      <c r="LVP126" s="119"/>
      <c r="LVQ126" s="91"/>
      <c r="LVR126" s="119"/>
      <c r="LVS126" s="91"/>
      <c r="LVT126" s="119"/>
      <c r="LVU126" s="91"/>
      <c r="LVV126" s="119"/>
      <c r="LVW126" s="91"/>
      <c r="LVX126" s="119"/>
      <c r="LVY126" s="91"/>
      <c r="LVZ126" s="119"/>
      <c r="LWA126" s="91"/>
      <c r="LWB126" s="119"/>
      <c r="LWC126" s="91"/>
      <c r="LWD126" s="119"/>
      <c r="LWE126" s="91"/>
      <c r="LWF126" s="119"/>
      <c r="LWG126" s="91"/>
      <c r="LWH126" s="119"/>
      <c r="LWI126" s="91"/>
      <c r="LWJ126" s="119"/>
      <c r="LWK126" s="91"/>
      <c r="LWL126" s="119"/>
      <c r="LWM126" s="91"/>
      <c r="LWN126" s="119"/>
      <c r="LWO126" s="91"/>
      <c r="LWP126" s="119"/>
      <c r="LWQ126" s="91"/>
      <c r="LWR126" s="119"/>
      <c r="LWS126" s="91"/>
      <c r="LWT126" s="119"/>
      <c r="LWU126" s="91"/>
      <c r="LWV126" s="119"/>
      <c r="LWW126" s="91"/>
      <c r="LWX126" s="119"/>
      <c r="LWY126" s="91"/>
      <c r="LWZ126" s="119"/>
      <c r="LXA126" s="91"/>
      <c r="LXB126" s="119"/>
      <c r="LXC126" s="91"/>
      <c r="LXD126" s="119"/>
      <c r="LXE126" s="91"/>
      <c r="LXF126" s="119"/>
      <c r="LXG126" s="91"/>
      <c r="LXH126" s="119"/>
      <c r="LXI126" s="91"/>
      <c r="LXJ126" s="119"/>
      <c r="LXK126" s="91"/>
      <c r="LXL126" s="119"/>
      <c r="LXM126" s="91"/>
      <c r="LXN126" s="119"/>
      <c r="LXO126" s="91"/>
      <c r="LXP126" s="119"/>
      <c r="LXQ126" s="91"/>
      <c r="LXR126" s="119"/>
      <c r="LXS126" s="91"/>
      <c r="LXT126" s="119"/>
      <c r="LXU126" s="91"/>
      <c r="LXV126" s="119"/>
      <c r="LXW126" s="91"/>
      <c r="LXX126" s="119"/>
      <c r="LXY126" s="91"/>
      <c r="LXZ126" s="119"/>
      <c r="LYA126" s="91"/>
      <c r="LYB126" s="119"/>
      <c r="LYC126" s="91"/>
      <c r="LYD126" s="119"/>
      <c r="LYE126" s="91"/>
      <c r="LYF126" s="119"/>
      <c r="LYG126" s="91"/>
      <c r="LYH126" s="119"/>
      <c r="LYI126" s="91"/>
      <c r="LYJ126" s="119"/>
      <c r="LYK126" s="91"/>
      <c r="LYL126" s="119"/>
      <c r="LYM126" s="91"/>
      <c r="LYN126" s="119"/>
      <c r="LYO126" s="91"/>
      <c r="LYP126" s="119"/>
      <c r="LYQ126" s="91"/>
      <c r="LYR126" s="119"/>
      <c r="LYS126" s="91"/>
      <c r="LYT126" s="119"/>
      <c r="LYU126" s="91"/>
      <c r="LYV126" s="119"/>
      <c r="LYW126" s="91"/>
      <c r="LYX126" s="119"/>
      <c r="LYY126" s="91"/>
      <c r="LYZ126" s="119"/>
      <c r="LZA126" s="91"/>
      <c r="LZB126" s="119"/>
      <c r="LZC126" s="91"/>
      <c r="LZD126" s="119"/>
      <c r="LZE126" s="91"/>
      <c r="LZF126" s="119"/>
      <c r="LZG126" s="91"/>
      <c r="LZH126" s="119"/>
      <c r="LZI126" s="91"/>
      <c r="LZJ126" s="119"/>
      <c r="LZK126" s="91"/>
      <c r="LZL126" s="119"/>
      <c r="LZM126" s="91"/>
      <c r="LZN126" s="119"/>
      <c r="LZO126" s="91"/>
      <c r="LZP126" s="119"/>
      <c r="LZQ126" s="91"/>
      <c r="LZR126" s="119"/>
      <c r="LZS126" s="91"/>
      <c r="LZT126" s="119"/>
      <c r="LZU126" s="91"/>
      <c r="LZV126" s="119"/>
      <c r="LZW126" s="91"/>
      <c r="LZX126" s="119"/>
      <c r="LZY126" s="91"/>
      <c r="LZZ126" s="119"/>
      <c r="MAA126" s="91"/>
      <c r="MAB126" s="119"/>
      <c r="MAC126" s="91"/>
      <c r="MAD126" s="119"/>
      <c r="MAE126" s="91"/>
      <c r="MAF126" s="119"/>
      <c r="MAG126" s="91"/>
      <c r="MAH126" s="119"/>
      <c r="MAI126" s="91"/>
      <c r="MAJ126" s="119"/>
      <c r="MAK126" s="91"/>
      <c r="MAL126" s="119"/>
      <c r="MAM126" s="91"/>
      <c r="MAN126" s="119"/>
      <c r="MAO126" s="91"/>
      <c r="MAP126" s="119"/>
      <c r="MAQ126" s="91"/>
      <c r="MAR126" s="119"/>
      <c r="MAS126" s="91"/>
      <c r="MAT126" s="119"/>
      <c r="MAU126" s="91"/>
      <c r="MAV126" s="119"/>
      <c r="MAW126" s="91"/>
      <c r="MAX126" s="119"/>
      <c r="MAY126" s="91"/>
      <c r="MAZ126" s="119"/>
      <c r="MBA126" s="91"/>
      <c r="MBB126" s="119"/>
      <c r="MBC126" s="91"/>
      <c r="MBD126" s="119"/>
      <c r="MBE126" s="91"/>
      <c r="MBF126" s="119"/>
      <c r="MBG126" s="91"/>
      <c r="MBH126" s="119"/>
      <c r="MBI126" s="91"/>
      <c r="MBJ126" s="119"/>
      <c r="MBK126" s="91"/>
      <c r="MBL126" s="119"/>
      <c r="MBM126" s="91"/>
      <c r="MBN126" s="119"/>
      <c r="MBO126" s="91"/>
      <c r="MBP126" s="119"/>
      <c r="MBQ126" s="91"/>
      <c r="MBR126" s="119"/>
      <c r="MBS126" s="91"/>
      <c r="MBT126" s="119"/>
      <c r="MBU126" s="91"/>
      <c r="MBV126" s="119"/>
      <c r="MBW126" s="91"/>
      <c r="MBX126" s="119"/>
      <c r="MBY126" s="91"/>
      <c r="MBZ126" s="119"/>
      <c r="MCA126" s="91"/>
      <c r="MCB126" s="119"/>
      <c r="MCC126" s="91"/>
      <c r="MCD126" s="119"/>
      <c r="MCE126" s="91"/>
      <c r="MCF126" s="119"/>
      <c r="MCG126" s="91"/>
      <c r="MCH126" s="119"/>
      <c r="MCI126" s="91"/>
      <c r="MCJ126" s="119"/>
      <c r="MCK126" s="91"/>
      <c r="MCL126" s="119"/>
      <c r="MCM126" s="91"/>
      <c r="MCN126" s="119"/>
      <c r="MCO126" s="91"/>
      <c r="MCP126" s="119"/>
      <c r="MCQ126" s="91"/>
      <c r="MCR126" s="119"/>
      <c r="MCS126" s="91"/>
      <c r="MCT126" s="119"/>
      <c r="MCU126" s="91"/>
      <c r="MCV126" s="119"/>
      <c r="MCW126" s="91"/>
      <c r="MCX126" s="119"/>
      <c r="MCY126" s="91"/>
      <c r="MCZ126" s="119"/>
      <c r="MDA126" s="91"/>
      <c r="MDB126" s="119"/>
      <c r="MDC126" s="91"/>
      <c r="MDD126" s="119"/>
      <c r="MDE126" s="91"/>
      <c r="MDF126" s="119"/>
      <c r="MDG126" s="91"/>
      <c r="MDH126" s="119"/>
      <c r="MDI126" s="91"/>
      <c r="MDJ126" s="119"/>
      <c r="MDK126" s="91"/>
      <c r="MDL126" s="119"/>
      <c r="MDM126" s="91"/>
      <c r="MDN126" s="119"/>
      <c r="MDO126" s="91"/>
      <c r="MDP126" s="119"/>
      <c r="MDQ126" s="91"/>
      <c r="MDR126" s="119"/>
      <c r="MDS126" s="91"/>
      <c r="MDT126" s="119"/>
      <c r="MDU126" s="91"/>
      <c r="MDV126" s="119"/>
      <c r="MDW126" s="91"/>
      <c r="MDX126" s="119"/>
      <c r="MDY126" s="91"/>
      <c r="MDZ126" s="119"/>
      <c r="MEA126" s="91"/>
      <c r="MEB126" s="119"/>
      <c r="MEC126" s="91"/>
      <c r="MED126" s="119"/>
      <c r="MEE126" s="91"/>
      <c r="MEF126" s="119"/>
      <c r="MEG126" s="91"/>
      <c r="MEH126" s="119"/>
      <c r="MEI126" s="91"/>
      <c r="MEJ126" s="119"/>
      <c r="MEK126" s="91"/>
      <c r="MEL126" s="119"/>
      <c r="MEM126" s="91"/>
      <c r="MEN126" s="119"/>
      <c r="MEO126" s="91"/>
      <c r="MEP126" s="119"/>
      <c r="MEQ126" s="91"/>
      <c r="MER126" s="119"/>
      <c r="MES126" s="91"/>
      <c r="MET126" s="119"/>
      <c r="MEU126" s="91"/>
      <c r="MEV126" s="119"/>
      <c r="MEW126" s="91"/>
      <c r="MEX126" s="119"/>
      <c r="MEY126" s="91"/>
      <c r="MEZ126" s="119"/>
      <c r="MFA126" s="91"/>
      <c r="MFB126" s="119"/>
      <c r="MFC126" s="91"/>
      <c r="MFD126" s="119"/>
      <c r="MFE126" s="91"/>
      <c r="MFF126" s="119"/>
      <c r="MFG126" s="91"/>
      <c r="MFH126" s="119"/>
      <c r="MFI126" s="91"/>
      <c r="MFJ126" s="119"/>
      <c r="MFK126" s="91"/>
      <c r="MFL126" s="119"/>
      <c r="MFM126" s="91"/>
      <c r="MFN126" s="119"/>
      <c r="MFO126" s="91"/>
      <c r="MFP126" s="119"/>
      <c r="MFQ126" s="91"/>
      <c r="MFR126" s="119"/>
      <c r="MFS126" s="91"/>
      <c r="MFT126" s="119"/>
      <c r="MFU126" s="91"/>
      <c r="MFV126" s="119"/>
      <c r="MFW126" s="91"/>
      <c r="MFX126" s="119"/>
      <c r="MFY126" s="91"/>
      <c r="MFZ126" s="119"/>
      <c r="MGA126" s="91"/>
      <c r="MGB126" s="119"/>
      <c r="MGC126" s="91"/>
      <c r="MGD126" s="119"/>
      <c r="MGE126" s="91"/>
      <c r="MGF126" s="119"/>
      <c r="MGG126" s="91"/>
      <c r="MGH126" s="119"/>
      <c r="MGI126" s="91"/>
      <c r="MGJ126" s="119"/>
      <c r="MGK126" s="91"/>
      <c r="MGL126" s="119"/>
      <c r="MGM126" s="91"/>
      <c r="MGN126" s="119"/>
      <c r="MGO126" s="91"/>
      <c r="MGP126" s="119"/>
      <c r="MGQ126" s="91"/>
      <c r="MGR126" s="119"/>
      <c r="MGS126" s="91"/>
      <c r="MGT126" s="119"/>
      <c r="MGU126" s="91"/>
      <c r="MGV126" s="119"/>
      <c r="MGW126" s="91"/>
      <c r="MGX126" s="119"/>
      <c r="MGY126" s="91"/>
      <c r="MGZ126" s="119"/>
      <c r="MHA126" s="91"/>
      <c r="MHB126" s="119"/>
      <c r="MHC126" s="91"/>
      <c r="MHD126" s="119"/>
      <c r="MHE126" s="91"/>
      <c r="MHF126" s="119"/>
      <c r="MHG126" s="91"/>
      <c r="MHH126" s="119"/>
      <c r="MHI126" s="91"/>
      <c r="MHJ126" s="119"/>
      <c r="MHK126" s="91"/>
      <c r="MHL126" s="119"/>
      <c r="MHM126" s="91"/>
      <c r="MHN126" s="119"/>
      <c r="MHO126" s="91"/>
      <c r="MHP126" s="119"/>
      <c r="MHQ126" s="91"/>
      <c r="MHR126" s="119"/>
      <c r="MHS126" s="91"/>
      <c r="MHT126" s="119"/>
      <c r="MHU126" s="91"/>
      <c r="MHV126" s="119"/>
      <c r="MHW126" s="91"/>
      <c r="MHX126" s="119"/>
      <c r="MHY126" s="91"/>
      <c r="MHZ126" s="119"/>
      <c r="MIA126" s="91"/>
      <c r="MIB126" s="119"/>
      <c r="MIC126" s="91"/>
      <c r="MID126" s="119"/>
      <c r="MIE126" s="91"/>
      <c r="MIF126" s="119"/>
      <c r="MIG126" s="91"/>
      <c r="MIH126" s="119"/>
      <c r="MII126" s="91"/>
      <c r="MIJ126" s="119"/>
      <c r="MIK126" s="91"/>
      <c r="MIL126" s="119"/>
      <c r="MIM126" s="91"/>
      <c r="MIN126" s="119"/>
      <c r="MIO126" s="91"/>
      <c r="MIP126" s="119"/>
      <c r="MIQ126" s="91"/>
      <c r="MIR126" s="119"/>
      <c r="MIS126" s="91"/>
      <c r="MIT126" s="119"/>
      <c r="MIU126" s="91"/>
      <c r="MIV126" s="119"/>
      <c r="MIW126" s="91"/>
      <c r="MIX126" s="119"/>
      <c r="MIY126" s="91"/>
      <c r="MIZ126" s="119"/>
      <c r="MJA126" s="91"/>
      <c r="MJB126" s="119"/>
      <c r="MJC126" s="91"/>
      <c r="MJD126" s="119"/>
      <c r="MJE126" s="91"/>
      <c r="MJF126" s="119"/>
      <c r="MJG126" s="91"/>
      <c r="MJH126" s="119"/>
      <c r="MJI126" s="91"/>
      <c r="MJJ126" s="119"/>
      <c r="MJK126" s="91"/>
      <c r="MJL126" s="119"/>
      <c r="MJM126" s="91"/>
      <c r="MJN126" s="119"/>
      <c r="MJO126" s="91"/>
      <c r="MJP126" s="119"/>
      <c r="MJQ126" s="91"/>
      <c r="MJR126" s="119"/>
      <c r="MJS126" s="91"/>
      <c r="MJT126" s="119"/>
      <c r="MJU126" s="91"/>
      <c r="MJV126" s="119"/>
      <c r="MJW126" s="91"/>
      <c r="MJX126" s="119"/>
      <c r="MJY126" s="91"/>
      <c r="MJZ126" s="119"/>
      <c r="MKA126" s="91"/>
      <c r="MKB126" s="119"/>
      <c r="MKC126" s="91"/>
      <c r="MKD126" s="119"/>
      <c r="MKE126" s="91"/>
      <c r="MKF126" s="119"/>
      <c r="MKG126" s="91"/>
      <c r="MKH126" s="119"/>
      <c r="MKI126" s="91"/>
      <c r="MKJ126" s="119"/>
      <c r="MKK126" s="91"/>
      <c r="MKL126" s="119"/>
      <c r="MKM126" s="91"/>
      <c r="MKN126" s="119"/>
      <c r="MKO126" s="91"/>
      <c r="MKP126" s="119"/>
      <c r="MKQ126" s="91"/>
      <c r="MKR126" s="119"/>
      <c r="MKS126" s="91"/>
      <c r="MKT126" s="119"/>
      <c r="MKU126" s="91"/>
      <c r="MKV126" s="119"/>
      <c r="MKW126" s="91"/>
      <c r="MKX126" s="119"/>
      <c r="MKY126" s="91"/>
      <c r="MKZ126" s="119"/>
      <c r="MLA126" s="91"/>
      <c r="MLB126" s="119"/>
      <c r="MLC126" s="91"/>
      <c r="MLD126" s="119"/>
      <c r="MLE126" s="91"/>
      <c r="MLF126" s="119"/>
      <c r="MLG126" s="91"/>
      <c r="MLH126" s="119"/>
      <c r="MLI126" s="91"/>
      <c r="MLJ126" s="119"/>
      <c r="MLK126" s="91"/>
      <c r="MLL126" s="119"/>
      <c r="MLM126" s="91"/>
      <c r="MLN126" s="119"/>
      <c r="MLO126" s="91"/>
      <c r="MLP126" s="119"/>
      <c r="MLQ126" s="91"/>
      <c r="MLR126" s="119"/>
      <c r="MLS126" s="91"/>
      <c r="MLT126" s="119"/>
      <c r="MLU126" s="91"/>
      <c r="MLV126" s="119"/>
      <c r="MLW126" s="91"/>
      <c r="MLX126" s="119"/>
      <c r="MLY126" s="91"/>
      <c r="MLZ126" s="119"/>
      <c r="MMA126" s="91"/>
      <c r="MMB126" s="119"/>
      <c r="MMC126" s="91"/>
      <c r="MMD126" s="119"/>
      <c r="MME126" s="91"/>
      <c r="MMF126" s="119"/>
      <c r="MMG126" s="91"/>
      <c r="MMH126" s="119"/>
      <c r="MMI126" s="91"/>
      <c r="MMJ126" s="119"/>
      <c r="MMK126" s="91"/>
      <c r="MML126" s="119"/>
      <c r="MMM126" s="91"/>
      <c r="MMN126" s="119"/>
      <c r="MMO126" s="91"/>
      <c r="MMP126" s="119"/>
      <c r="MMQ126" s="91"/>
      <c r="MMR126" s="119"/>
      <c r="MMS126" s="91"/>
      <c r="MMT126" s="119"/>
      <c r="MMU126" s="91"/>
      <c r="MMV126" s="119"/>
      <c r="MMW126" s="91"/>
      <c r="MMX126" s="119"/>
      <c r="MMY126" s="91"/>
      <c r="MMZ126" s="119"/>
      <c r="MNA126" s="91"/>
      <c r="MNB126" s="119"/>
      <c r="MNC126" s="91"/>
      <c r="MND126" s="119"/>
      <c r="MNE126" s="91"/>
      <c r="MNF126" s="119"/>
      <c r="MNG126" s="91"/>
      <c r="MNH126" s="119"/>
      <c r="MNI126" s="91"/>
      <c r="MNJ126" s="119"/>
      <c r="MNK126" s="91"/>
      <c r="MNL126" s="119"/>
      <c r="MNM126" s="91"/>
      <c r="MNN126" s="119"/>
      <c r="MNO126" s="91"/>
      <c r="MNP126" s="119"/>
      <c r="MNQ126" s="91"/>
      <c r="MNR126" s="119"/>
      <c r="MNS126" s="91"/>
      <c r="MNT126" s="119"/>
      <c r="MNU126" s="91"/>
      <c r="MNV126" s="119"/>
      <c r="MNW126" s="91"/>
      <c r="MNX126" s="119"/>
      <c r="MNY126" s="91"/>
      <c r="MNZ126" s="119"/>
      <c r="MOA126" s="91"/>
      <c r="MOB126" s="119"/>
      <c r="MOC126" s="91"/>
      <c r="MOD126" s="119"/>
      <c r="MOE126" s="91"/>
      <c r="MOF126" s="119"/>
      <c r="MOG126" s="91"/>
      <c r="MOH126" s="119"/>
      <c r="MOI126" s="91"/>
      <c r="MOJ126" s="119"/>
      <c r="MOK126" s="91"/>
      <c r="MOL126" s="119"/>
      <c r="MOM126" s="91"/>
      <c r="MON126" s="119"/>
      <c r="MOO126" s="91"/>
      <c r="MOP126" s="119"/>
      <c r="MOQ126" s="91"/>
      <c r="MOR126" s="119"/>
      <c r="MOS126" s="91"/>
      <c r="MOT126" s="119"/>
      <c r="MOU126" s="91"/>
      <c r="MOV126" s="119"/>
      <c r="MOW126" s="91"/>
      <c r="MOX126" s="119"/>
      <c r="MOY126" s="91"/>
      <c r="MOZ126" s="119"/>
      <c r="MPA126" s="91"/>
      <c r="MPB126" s="119"/>
      <c r="MPC126" s="91"/>
      <c r="MPD126" s="119"/>
      <c r="MPE126" s="91"/>
      <c r="MPF126" s="119"/>
      <c r="MPG126" s="91"/>
      <c r="MPH126" s="119"/>
      <c r="MPI126" s="91"/>
      <c r="MPJ126" s="119"/>
      <c r="MPK126" s="91"/>
      <c r="MPL126" s="119"/>
      <c r="MPM126" s="91"/>
      <c r="MPN126" s="119"/>
      <c r="MPO126" s="91"/>
      <c r="MPP126" s="119"/>
      <c r="MPQ126" s="91"/>
      <c r="MPR126" s="119"/>
      <c r="MPS126" s="91"/>
      <c r="MPT126" s="119"/>
      <c r="MPU126" s="91"/>
      <c r="MPV126" s="119"/>
      <c r="MPW126" s="91"/>
      <c r="MPX126" s="119"/>
      <c r="MPY126" s="91"/>
      <c r="MPZ126" s="119"/>
      <c r="MQA126" s="91"/>
      <c r="MQB126" s="119"/>
      <c r="MQC126" s="91"/>
      <c r="MQD126" s="119"/>
      <c r="MQE126" s="91"/>
      <c r="MQF126" s="119"/>
      <c r="MQG126" s="91"/>
      <c r="MQH126" s="119"/>
      <c r="MQI126" s="91"/>
      <c r="MQJ126" s="119"/>
      <c r="MQK126" s="91"/>
      <c r="MQL126" s="119"/>
      <c r="MQM126" s="91"/>
      <c r="MQN126" s="119"/>
      <c r="MQO126" s="91"/>
      <c r="MQP126" s="119"/>
      <c r="MQQ126" s="91"/>
      <c r="MQR126" s="119"/>
      <c r="MQS126" s="91"/>
      <c r="MQT126" s="119"/>
      <c r="MQU126" s="91"/>
      <c r="MQV126" s="119"/>
      <c r="MQW126" s="91"/>
      <c r="MQX126" s="119"/>
      <c r="MQY126" s="91"/>
      <c r="MQZ126" s="119"/>
      <c r="MRA126" s="91"/>
      <c r="MRB126" s="119"/>
      <c r="MRC126" s="91"/>
      <c r="MRD126" s="119"/>
      <c r="MRE126" s="91"/>
      <c r="MRF126" s="119"/>
      <c r="MRG126" s="91"/>
      <c r="MRH126" s="119"/>
      <c r="MRI126" s="91"/>
      <c r="MRJ126" s="119"/>
      <c r="MRK126" s="91"/>
      <c r="MRL126" s="119"/>
      <c r="MRM126" s="91"/>
      <c r="MRN126" s="119"/>
      <c r="MRO126" s="91"/>
      <c r="MRP126" s="119"/>
      <c r="MRQ126" s="91"/>
      <c r="MRR126" s="119"/>
      <c r="MRS126" s="91"/>
      <c r="MRT126" s="119"/>
      <c r="MRU126" s="91"/>
      <c r="MRV126" s="119"/>
      <c r="MRW126" s="91"/>
      <c r="MRX126" s="119"/>
      <c r="MRY126" s="91"/>
      <c r="MRZ126" s="119"/>
      <c r="MSA126" s="91"/>
      <c r="MSB126" s="119"/>
      <c r="MSC126" s="91"/>
      <c r="MSD126" s="119"/>
      <c r="MSE126" s="91"/>
      <c r="MSF126" s="119"/>
      <c r="MSG126" s="91"/>
      <c r="MSH126" s="119"/>
      <c r="MSI126" s="91"/>
      <c r="MSJ126" s="119"/>
      <c r="MSK126" s="91"/>
      <c r="MSL126" s="119"/>
      <c r="MSM126" s="91"/>
      <c r="MSN126" s="119"/>
      <c r="MSO126" s="91"/>
      <c r="MSP126" s="119"/>
      <c r="MSQ126" s="91"/>
      <c r="MSR126" s="119"/>
      <c r="MSS126" s="91"/>
      <c r="MST126" s="119"/>
      <c r="MSU126" s="91"/>
      <c r="MSV126" s="119"/>
      <c r="MSW126" s="91"/>
      <c r="MSX126" s="119"/>
      <c r="MSY126" s="91"/>
      <c r="MSZ126" s="119"/>
      <c r="MTA126" s="91"/>
      <c r="MTB126" s="119"/>
      <c r="MTC126" s="91"/>
      <c r="MTD126" s="119"/>
      <c r="MTE126" s="91"/>
      <c r="MTF126" s="119"/>
      <c r="MTG126" s="91"/>
      <c r="MTH126" s="119"/>
      <c r="MTI126" s="91"/>
      <c r="MTJ126" s="119"/>
      <c r="MTK126" s="91"/>
      <c r="MTL126" s="119"/>
      <c r="MTM126" s="91"/>
      <c r="MTN126" s="119"/>
      <c r="MTO126" s="91"/>
      <c r="MTP126" s="119"/>
      <c r="MTQ126" s="91"/>
      <c r="MTR126" s="119"/>
      <c r="MTS126" s="91"/>
      <c r="MTT126" s="119"/>
      <c r="MTU126" s="91"/>
      <c r="MTV126" s="119"/>
      <c r="MTW126" s="91"/>
      <c r="MTX126" s="119"/>
      <c r="MTY126" s="91"/>
      <c r="MTZ126" s="119"/>
      <c r="MUA126" s="91"/>
      <c r="MUB126" s="119"/>
      <c r="MUC126" s="91"/>
      <c r="MUD126" s="119"/>
      <c r="MUE126" s="91"/>
      <c r="MUF126" s="119"/>
      <c r="MUG126" s="91"/>
      <c r="MUH126" s="119"/>
      <c r="MUI126" s="91"/>
      <c r="MUJ126" s="119"/>
      <c r="MUK126" s="91"/>
      <c r="MUL126" s="119"/>
      <c r="MUM126" s="91"/>
      <c r="MUN126" s="119"/>
      <c r="MUO126" s="91"/>
      <c r="MUP126" s="119"/>
      <c r="MUQ126" s="91"/>
      <c r="MUR126" s="119"/>
      <c r="MUS126" s="91"/>
      <c r="MUT126" s="119"/>
      <c r="MUU126" s="91"/>
      <c r="MUV126" s="119"/>
      <c r="MUW126" s="91"/>
      <c r="MUX126" s="119"/>
      <c r="MUY126" s="91"/>
      <c r="MUZ126" s="119"/>
      <c r="MVA126" s="91"/>
      <c r="MVB126" s="119"/>
      <c r="MVC126" s="91"/>
      <c r="MVD126" s="119"/>
      <c r="MVE126" s="91"/>
      <c r="MVF126" s="119"/>
      <c r="MVG126" s="91"/>
      <c r="MVH126" s="119"/>
      <c r="MVI126" s="91"/>
      <c r="MVJ126" s="119"/>
      <c r="MVK126" s="91"/>
      <c r="MVL126" s="119"/>
      <c r="MVM126" s="91"/>
      <c r="MVN126" s="119"/>
      <c r="MVO126" s="91"/>
      <c r="MVP126" s="119"/>
      <c r="MVQ126" s="91"/>
      <c r="MVR126" s="119"/>
      <c r="MVS126" s="91"/>
      <c r="MVT126" s="119"/>
      <c r="MVU126" s="91"/>
      <c r="MVV126" s="119"/>
      <c r="MVW126" s="91"/>
      <c r="MVX126" s="119"/>
      <c r="MVY126" s="91"/>
      <c r="MVZ126" s="119"/>
      <c r="MWA126" s="91"/>
      <c r="MWB126" s="119"/>
      <c r="MWC126" s="91"/>
      <c r="MWD126" s="119"/>
      <c r="MWE126" s="91"/>
      <c r="MWF126" s="119"/>
      <c r="MWG126" s="91"/>
      <c r="MWH126" s="119"/>
      <c r="MWI126" s="91"/>
      <c r="MWJ126" s="119"/>
      <c r="MWK126" s="91"/>
      <c r="MWL126" s="119"/>
      <c r="MWM126" s="91"/>
      <c r="MWN126" s="119"/>
      <c r="MWO126" s="91"/>
      <c r="MWP126" s="119"/>
      <c r="MWQ126" s="91"/>
      <c r="MWR126" s="119"/>
      <c r="MWS126" s="91"/>
      <c r="MWT126" s="119"/>
      <c r="MWU126" s="91"/>
      <c r="MWV126" s="119"/>
      <c r="MWW126" s="91"/>
      <c r="MWX126" s="119"/>
      <c r="MWY126" s="91"/>
      <c r="MWZ126" s="119"/>
      <c r="MXA126" s="91"/>
      <c r="MXB126" s="119"/>
      <c r="MXC126" s="91"/>
      <c r="MXD126" s="119"/>
      <c r="MXE126" s="91"/>
      <c r="MXF126" s="119"/>
      <c r="MXG126" s="91"/>
      <c r="MXH126" s="119"/>
      <c r="MXI126" s="91"/>
      <c r="MXJ126" s="119"/>
      <c r="MXK126" s="91"/>
      <c r="MXL126" s="119"/>
      <c r="MXM126" s="91"/>
      <c r="MXN126" s="119"/>
      <c r="MXO126" s="91"/>
      <c r="MXP126" s="119"/>
      <c r="MXQ126" s="91"/>
      <c r="MXR126" s="119"/>
      <c r="MXS126" s="91"/>
      <c r="MXT126" s="119"/>
      <c r="MXU126" s="91"/>
      <c r="MXV126" s="119"/>
      <c r="MXW126" s="91"/>
      <c r="MXX126" s="119"/>
      <c r="MXY126" s="91"/>
      <c r="MXZ126" s="119"/>
      <c r="MYA126" s="91"/>
      <c r="MYB126" s="119"/>
      <c r="MYC126" s="91"/>
      <c r="MYD126" s="119"/>
      <c r="MYE126" s="91"/>
      <c r="MYF126" s="119"/>
      <c r="MYG126" s="91"/>
      <c r="MYH126" s="119"/>
      <c r="MYI126" s="91"/>
      <c r="MYJ126" s="119"/>
      <c r="MYK126" s="91"/>
      <c r="MYL126" s="119"/>
      <c r="MYM126" s="91"/>
      <c r="MYN126" s="119"/>
      <c r="MYO126" s="91"/>
      <c r="MYP126" s="119"/>
      <c r="MYQ126" s="91"/>
      <c r="MYR126" s="119"/>
      <c r="MYS126" s="91"/>
      <c r="MYT126" s="119"/>
      <c r="MYU126" s="91"/>
      <c r="MYV126" s="119"/>
      <c r="MYW126" s="91"/>
      <c r="MYX126" s="119"/>
      <c r="MYY126" s="91"/>
      <c r="MYZ126" s="119"/>
      <c r="MZA126" s="91"/>
      <c r="MZB126" s="119"/>
      <c r="MZC126" s="91"/>
      <c r="MZD126" s="119"/>
      <c r="MZE126" s="91"/>
      <c r="MZF126" s="119"/>
      <c r="MZG126" s="91"/>
      <c r="MZH126" s="119"/>
      <c r="MZI126" s="91"/>
      <c r="MZJ126" s="119"/>
      <c r="MZK126" s="91"/>
      <c r="MZL126" s="119"/>
      <c r="MZM126" s="91"/>
      <c r="MZN126" s="119"/>
      <c r="MZO126" s="91"/>
      <c r="MZP126" s="119"/>
      <c r="MZQ126" s="91"/>
      <c r="MZR126" s="119"/>
      <c r="MZS126" s="91"/>
      <c r="MZT126" s="119"/>
      <c r="MZU126" s="91"/>
      <c r="MZV126" s="119"/>
      <c r="MZW126" s="91"/>
      <c r="MZX126" s="119"/>
      <c r="MZY126" s="91"/>
      <c r="MZZ126" s="119"/>
      <c r="NAA126" s="91"/>
      <c r="NAB126" s="119"/>
      <c r="NAC126" s="91"/>
      <c r="NAD126" s="119"/>
      <c r="NAE126" s="91"/>
      <c r="NAF126" s="119"/>
      <c r="NAG126" s="91"/>
      <c r="NAH126" s="119"/>
      <c r="NAI126" s="91"/>
      <c r="NAJ126" s="119"/>
      <c r="NAK126" s="91"/>
      <c r="NAL126" s="119"/>
      <c r="NAM126" s="91"/>
      <c r="NAN126" s="119"/>
      <c r="NAO126" s="91"/>
      <c r="NAP126" s="119"/>
      <c r="NAQ126" s="91"/>
      <c r="NAR126" s="119"/>
      <c r="NAS126" s="91"/>
      <c r="NAT126" s="119"/>
      <c r="NAU126" s="91"/>
      <c r="NAV126" s="119"/>
      <c r="NAW126" s="91"/>
      <c r="NAX126" s="119"/>
      <c r="NAY126" s="91"/>
      <c r="NAZ126" s="119"/>
      <c r="NBA126" s="91"/>
      <c r="NBB126" s="119"/>
      <c r="NBC126" s="91"/>
      <c r="NBD126" s="119"/>
      <c r="NBE126" s="91"/>
      <c r="NBF126" s="119"/>
      <c r="NBG126" s="91"/>
      <c r="NBH126" s="119"/>
      <c r="NBI126" s="91"/>
      <c r="NBJ126" s="119"/>
      <c r="NBK126" s="91"/>
      <c r="NBL126" s="119"/>
      <c r="NBM126" s="91"/>
      <c r="NBN126" s="119"/>
      <c r="NBO126" s="91"/>
      <c r="NBP126" s="119"/>
      <c r="NBQ126" s="91"/>
      <c r="NBR126" s="119"/>
      <c r="NBS126" s="91"/>
      <c r="NBT126" s="119"/>
      <c r="NBU126" s="91"/>
      <c r="NBV126" s="119"/>
      <c r="NBW126" s="91"/>
      <c r="NBX126" s="119"/>
      <c r="NBY126" s="91"/>
      <c r="NBZ126" s="119"/>
      <c r="NCA126" s="91"/>
      <c r="NCB126" s="119"/>
      <c r="NCC126" s="91"/>
      <c r="NCD126" s="119"/>
      <c r="NCE126" s="91"/>
      <c r="NCF126" s="119"/>
      <c r="NCG126" s="91"/>
      <c r="NCH126" s="119"/>
      <c r="NCI126" s="91"/>
      <c r="NCJ126" s="119"/>
      <c r="NCK126" s="91"/>
      <c r="NCL126" s="119"/>
      <c r="NCM126" s="91"/>
      <c r="NCN126" s="119"/>
      <c r="NCO126" s="91"/>
      <c r="NCP126" s="119"/>
      <c r="NCQ126" s="91"/>
      <c r="NCR126" s="119"/>
      <c r="NCS126" s="91"/>
      <c r="NCT126" s="119"/>
      <c r="NCU126" s="91"/>
      <c r="NCV126" s="119"/>
      <c r="NCW126" s="91"/>
      <c r="NCX126" s="119"/>
      <c r="NCY126" s="91"/>
      <c r="NCZ126" s="119"/>
      <c r="NDA126" s="91"/>
      <c r="NDB126" s="119"/>
      <c r="NDC126" s="91"/>
      <c r="NDD126" s="119"/>
      <c r="NDE126" s="91"/>
      <c r="NDF126" s="119"/>
      <c r="NDG126" s="91"/>
      <c r="NDH126" s="119"/>
      <c r="NDI126" s="91"/>
      <c r="NDJ126" s="119"/>
      <c r="NDK126" s="91"/>
      <c r="NDL126" s="119"/>
      <c r="NDM126" s="91"/>
      <c r="NDN126" s="119"/>
      <c r="NDO126" s="91"/>
      <c r="NDP126" s="119"/>
      <c r="NDQ126" s="91"/>
      <c r="NDR126" s="119"/>
      <c r="NDS126" s="91"/>
      <c r="NDT126" s="119"/>
      <c r="NDU126" s="91"/>
      <c r="NDV126" s="119"/>
      <c r="NDW126" s="91"/>
      <c r="NDX126" s="119"/>
      <c r="NDY126" s="91"/>
      <c r="NDZ126" s="119"/>
      <c r="NEA126" s="91"/>
      <c r="NEB126" s="119"/>
      <c r="NEC126" s="91"/>
      <c r="NED126" s="119"/>
      <c r="NEE126" s="91"/>
      <c r="NEF126" s="119"/>
      <c r="NEG126" s="91"/>
      <c r="NEH126" s="119"/>
      <c r="NEI126" s="91"/>
      <c r="NEJ126" s="119"/>
      <c r="NEK126" s="91"/>
      <c r="NEL126" s="119"/>
      <c r="NEM126" s="91"/>
      <c r="NEN126" s="119"/>
      <c r="NEO126" s="91"/>
      <c r="NEP126" s="119"/>
      <c r="NEQ126" s="91"/>
      <c r="NER126" s="119"/>
      <c r="NES126" s="91"/>
      <c r="NET126" s="119"/>
      <c r="NEU126" s="91"/>
      <c r="NEV126" s="119"/>
      <c r="NEW126" s="91"/>
      <c r="NEX126" s="119"/>
      <c r="NEY126" s="91"/>
      <c r="NEZ126" s="119"/>
      <c r="NFA126" s="91"/>
      <c r="NFB126" s="119"/>
      <c r="NFC126" s="91"/>
      <c r="NFD126" s="119"/>
      <c r="NFE126" s="91"/>
      <c r="NFF126" s="119"/>
      <c r="NFG126" s="91"/>
      <c r="NFH126" s="119"/>
      <c r="NFI126" s="91"/>
      <c r="NFJ126" s="119"/>
      <c r="NFK126" s="91"/>
      <c r="NFL126" s="119"/>
      <c r="NFM126" s="91"/>
      <c r="NFN126" s="119"/>
      <c r="NFO126" s="91"/>
      <c r="NFP126" s="119"/>
      <c r="NFQ126" s="91"/>
      <c r="NFR126" s="119"/>
      <c r="NFS126" s="91"/>
      <c r="NFT126" s="119"/>
      <c r="NFU126" s="91"/>
      <c r="NFV126" s="119"/>
      <c r="NFW126" s="91"/>
      <c r="NFX126" s="119"/>
      <c r="NFY126" s="91"/>
      <c r="NFZ126" s="119"/>
      <c r="NGA126" s="91"/>
      <c r="NGB126" s="119"/>
      <c r="NGC126" s="91"/>
      <c r="NGD126" s="119"/>
      <c r="NGE126" s="91"/>
      <c r="NGF126" s="119"/>
      <c r="NGG126" s="91"/>
      <c r="NGH126" s="119"/>
      <c r="NGI126" s="91"/>
      <c r="NGJ126" s="119"/>
      <c r="NGK126" s="91"/>
      <c r="NGL126" s="119"/>
      <c r="NGM126" s="91"/>
      <c r="NGN126" s="119"/>
      <c r="NGO126" s="91"/>
      <c r="NGP126" s="119"/>
      <c r="NGQ126" s="91"/>
      <c r="NGR126" s="119"/>
      <c r="NGS126" s="91"/>
      <c r="NGT126" s="119"/>
      <c r="NGU126" s="91"/>
      <c r="NGV126" s="119"/>
      <c r="NGW126" s="91"/>
      <c r="NGX126" s="119"/>
      <c r="NGY126" s="91"/>
      <c r="NGZ126" s="119"/>
      <c r="NHA126" s="91"/>
      <c r="NHB126" s="119"/>
      <c r="NHC126" s="91"/>
      <c r="NHD126" s="119"/>
      <c r="NHE126" s="91"/>
      <c r="NHF126" s="119"/>
      <c r="NHG126" s="91"/>
      <c r="NHH126" s="119"/>
      <c r="NHI126" s="91"/>
      <c r="NHJ126" s="119"/>
      <c r="NHK126" s="91"/>
      <c r="NHL126" s="119"/>
      <c r="NHM126" s="91"/>
      <c r="NHN126" s="119"/>
      <c r="NHO126" s="91"/>
      <c r="NHP126" s="119"/>
      <c r="NHQ126" s="91"/>
      <c r="NHR126" s="119"/>
      <c r="NHS126" s="91"/>
      <c r="NHT126" s="119"/>
      <c r="NHU126" s="91"/>
      <c r="NHV126" s="119"/>
      <c r="NHW126" s="91"/>
      <c r="NHX126" s="119"/>
      <c r="NHY126" s="91"/>
      <c r="NHZ126" s="119"/>
      <c r="NIA126" s="91"/>
      <c r="NIB126" s="119"/>
      <c r="NIC126" s="91"/>
      <c r="NID126" s="119"/>
      <c r="NIE126" s="91"/>
      <c r="NIF126" s="119"/>
      <c r="NIG126" s="91"/>
      <c r="NIH126" s="119"/>
      <c r="NII126" s="91"/>
      <c r="NIJ126" s="119"/>
      <c r="NIK126" s="91"/>
      <c r="NIL126" s="119"/>
      <c r="NIM126" s="91"/>
      <c r="NIN126" s="119"/>
      <c r="NIO126" s="91"/>
      <c r="NIP126" s="119"/>
      <c r="NIQ126" s="91"/>
      <c r="NIR126" s="119"/>
      <c r="NIS126" s="91"/>
      <c r="NIT126" s="119"/>
      <c r="NIU126" s="91"/>
      <c r="NIV126" s="119"/>
      <c r="NIW126" s="91"/>
      <c r="NIX126" s="119"/>
      <c r="NIY126" s="91"/>
      <c r="NIZ126" s="119"/>
      <c r="NJA126" s="91"/>
      <c r="NJB126" s="119"/>
      <c r="NJC126" s="91"/>
      <c r="NJD126" s="119"/>
      <c r="NJE126" s="91"/>
      <c r="NJF126" s="119"/>
      <c r="NJG126" s="91"/>
      <c r="NJH126" s="119"/>
      <c r="NJI126" s="91"/>
      <c r="NJJ126" s="119"/>
      <c r="NJK126" s="91"/>
      <c r="NJL126" s="119"/>
      <c r="NJM126" s="91"/>
      <c r="NJN126" s="119"/>
      <c r="NJO126" s="91"/>
      <c r="NJP126" s="119"/>
      <c r="NJQ126" s="91"/>
      <c r="NJR126" s="119"/>
      <c r="NJS126" s="91"/>
      <c r="NJT126" s="119"/>
      <c r="NJU126" s="91"/>
      <c r="NJV126" s="119"/>
      <c r="NJW126" s="91"/>
      <c r="NJX126" s="119"/>
      <c r="NJY126" s="91"/>
      <c r="NJZ126" s="119"/>
      <c r="NKA126" s="91"/>
      <c r="NKB126" s="119"/>
      <c r="NKC126" s="91"/>
      <c r="NKD126" s="119"/>
      <c r="NKE126" s="91"/>
      <c r="NKF126" s="119"/>
      <c r="NKG126" s="91"/>
      <c r="NKH126" s="119"/>
      <c r="NKI126" s="91"/>
      <c r="NKJ126" s="119"/>
      <c r="NKK126" s="91"/>
      <c r="NKL126" s="119"/>
      <c r="NKM126" s="91"/>
      <c r="NKN126" s="119"/>
      <c r="NKO126" s="91"/>
      <c r="NKP126" s="119"/>
      <c r="NKQ126" s="91"/>
      <c r="NKR126" s="119"/>
      <c r="NKS126" s="91"/>
      <c r="NKT126" s="119"/>
      <c r="NKU126" s="91"/>
      <c r="NKV126" s="119"/>
      <c r="NKW126" s="91"/>
      <c r="NKX126" s="119"/>
      <c r="NKY126" s="91"/>
      <c r="NKZ126" s="119"/>
      <c r="NLA126" s="91"/>
      <c r="NLB126" s="119"/>
      <c r="NLC126" s="91"/>
      <c r="NLD126" s="119"/>
      <c r="NLE126" s="91"/>
      <c r="NLF126" s="119"/>
      <c r="NLG126" s="91"/>
      <c r="NLH126" s="119"/>
      <c r="NLI126" s="91"/>
      <c r="NLJ126" s="119"/>
      <c r="NLK126" s="91"/>
      <c r="NLL126" s="119"/>
      <c r="NLM126" s="91"/>
      <c r="NLN126" s="119"/>
      <c r="NLO126" s="91"/>
      <c r="NLP126" s="119"/>
      <c r="NLQ126" s="91"/>
      <c r="NLR126" s="119"/>
      <c r="NLS126" s="91"/>
      <c r="NLT126" s="119"/>
      <c r="NLU126" s="91"/>
      <c r="NLV126" s="119"/>
      <c r="NLW126" s="91"/>
      <c r="NLX126" s="119"/>
      <c r="NLY126" s="91"/>
      <c r="NLZ126" s="119"/>
      <c r="NMA126" s="91"/>
      <c r="NMB126" s="119"/>
      <c r="NMC126" s="91"/>
      <c r="NMD126" s="119"/>
      <c r="NME126" s="91"/>
      <c r="NMF126" s="119"/>
      <c r="NMG126" s="91"/>
      <c r="NMH126" s="119"/>
      <c r="NMI126" s="91"/>
      <c r="NMJ126" s="119"/>
      <c r="NMK126" s="91"/>
      <c r="NML126" s="119"/>
      <c r="NMM126" s="91"/>
      <c r="NMN126" s="119"/>
      <c r="NMO126" s="91"/>
      <c r="NMP126" s="119"/>
      <c r="NMQ126" s="91"/>
      <c r="NMR126" s="119"/>
      <c r="NMS126" s="91"/>
      <c r="NMT126" s="119"/>
      <c r="NMU126" s="91"/>
      <c r="NMV126" s="119"/>
      <c r="NMW126" s="91"/>
      <c r="NMX126" s="119"/>
      <c r="NMY126" s="91"/>
      <c r="NMZ126" s="119"/>
      <c r="NNA126" s="91"/>
      <c r="NNB126" s="119"/>
      <c r="NNC126" s="91"/>
      <c r="NND126" s="119"/>
      <c r="NNE126" s="91"/>
      <c r="NNF126" s="119"/>
      <c r="NNG126" s="91"/>
      <c r="NNH126" s="119"/>
      <c r="NNI126" s="91"/>
      <c r="NNJ126" s="119"/>
      <c r="NNK126" s="91"/>
      <c r="NNL126" s="119"/>
      <c r="NNM126" s="91"/>
      <c r="NNN126" s="119"/>
      <c r="NNO126" s="91"/>
      <c r="NNP126" s="119"/>
      <c r="NNQ126" s="91"/>
      <c r="NNR126" s="119"/>
      <c r="NNS126" s="91"/>
      <c r="NNT126" s="119"/>
      <c r="NNU126" s="91"/>
      <c r="NNV126" s="119"/>
      <c r="NNW126" s="91"/>
      <c r="NNX126" s="119"/>
      <c r="NNY126" s="91"/>
      <c r="NNZ126" s="119"/>
      <c r="NOA126" s="91"/>
      <c r="NOB126" s="119"/>
      <c r="NOC126" s="91"/>
      <c r="NOD126" s="119"/>
      <c r="NOE126" s="91"/>
      <c r="NOF126" s="119"/>
      <c r="NOG126" s="91"/>
      <c r="NOH126" s="119"/>
      <c r="NOI126" s="91"/>
      <c r="NOJ126" s="119"/>
      <c r="NOK126" s="91"/>
      <c r="NOL126" s="119"/>
      <c r="NOM126" s="91"/>
      <c r="NON126" s="119"/>
      <c r="NOO126" s="91"/>
      <c r="NOP126" s="119"/>
      <c r="NOQ126" s="91"/>
      <c r="NOR126" s="119"/>
      <c r="NOS126" s="91"/>
      <c r="NOT126" s="119"/>
      <c r="NOU126" s="91"/>
      <c r="NOV126" s="119"/>
      <c r="NOW126" s="91"/>
      <c r="NOX126" s="119"/>
      <c r="NOY126" s="91"/>
      <c r="NOZ126" s="119"/>
      <c r="NPA126" s="91"/>
      <c r="NPB126" s="119"/>
      <c r="NPC126" s="91"/>
      <c r="NPD126" s="119"/>
      <c r="NPE126" s="91"/>
      <c r="NPF126" s="119"/>
      <c r="NPG126" s="91"/>
      <c r="NPH126" s="119"/>
      <c r="NPI126" s="91"/>
      <c r="NPJ126" s="119"/>
      <c r="NPK126" s="91"/>
      <c r="NPL126" s="119"/>
      <c r="NPM126" s="91"/>
      <c r="NPN126" s="119"/>
      <c r="NPO126" s="91"/>
      <c r="NPP126" s="119"/>
      <c r="NPQ126" s="91"/>
      <c r="NPR126" s="119"/>
      <c r="NPS126" s="91"/>
      <c r="NPT126" s="119"/>
      <c r="NPU126" s="91"/>
      <c r="NPV126" s="119"/>
      <c r="NPW126" s="91"/>
      <c r="NPX126" s="119"/>
      <c r="NPY126" s="91"/>
      <c r="NPZ126" s="119"/>
      <c r="NQA126" s="91"/>
      <c r="NQB126" s="119"/>
      <c r="NQC126" s="91"/>
      <c r="NQD126" s="119"/>
      <c r="NQE126" s="91"/>
      <c r="NQF126" s="119"/>
      <c r="NQG126" s="91"/>
      <c r="NQH126" s="119"/>
      <c r="NQI126" s="91"/>
      <c r="NQJ126" s="119"/>
      <c r="NQK126" s="91"/>
      <c r="NQL126" s="119"/>
      <c r="NQM126" s="91"/>
      <c r="NQN126" s="119"/>
      <c r="NQO126" s="91"/>
      <c r="NQP126" s="119"/>
      <c r="NQQ126" s="91"/>
      <c r="NQR126" s="119"/>
      <c r="NQS126" s="91"/>
      <c r="NQT126" s="119"/>
      <c r="NQU126" s="91"/>
      <c r="NQV126" s="119"/>
      <c r="NQW126" s="91"/>
      <c r="NQX126" s="119"/>
      <c r="NQY126" s="91"/>
      <c r="NQZ126" s="119"/>
      <c r="NRA126" s="91"/>
      <c r="NRB126" s="119"/>
      <c r="NRC126" s="91"/>
      <c r="NRD126" s="119"/>
      <c r="NRE126" s="91"/>
      <c r="NRF126" s="119"/>
      <c r="NRG126" s="91"/>
      <c r="NRH126" s="119"/>
      <c r="NRI126" s="91"/>
      <c r="NRJ126" s="119"/>
      <c r="NRK126" s="91"/>
      <c r="NRL126" s="119"/>
      <c r="NRM126" s="91"/>
      <c r="NRN126" s="119"/>
      <c r="NRO126" s="91"/>
      <c r="NRP126" s="119"/>
      <c r="NRQ126" s="91"/>
      <c r="NRR126" s="119"/>
      <c r="NRS126" s="91"/>
      <c r="NRT126" s="119"/>
      <c r="NRU126" s="91"/>
      <c r="NRV126" s="119"/>
      <c r="NRW126" s="91"/>
      <c r="NRX126" s="119"/>
      <c r="NRY126" s="91"/>
      <c r="NRZ126" s="119"/>
      <c r="NSA126" s="91"/>
      <c r="NSB126" s="119"/>
      <c r="NSC126" s="91"/>
      <c r="NSD126" s="119"/>
      <c r="NSE126" s="91"/>
      <c r="NSF126" s="119"/>
      <c r="NSG126" s="91"/>
      <c r="NSH126" s="119"/>
      <c r="NSI126" s="91"/>
      <c r="NSJ126" s="119"/>
      <c r="NSK126" s="91"/>
      <c r="NSL126" s="119"/>
      <c r="NSM126" s="91"/>
      <c r="NSN126" s="119"/>
      <c r="NSO126" s="91"/>
      <c r="NSP126" s="119"/>
      <c r="NSQ126" s="91"/>
      <c r="NSR126" s="119"/>
      <c r="NSS126" s="91"/>
      <c r="NST126" s="119"/>
      <c r="NSU126" s="91"/>
      <c r="NSV126" s="119"/>
      <c r="NSW126" s="91"/>
      <c r="NSX126" s="119"/>
      <c r="NSY126" s="91"/>
      <c r="NSZ126" s="119"/>
      <c r="NTA126" s="91"/>
      <c r="NTB126" s="119"/>
      <c r="NTC126" s="91"/>
      <c r="NTD126" s="119"/>
      <c r="NTE126" s="91"/>
      <c r="NTF126" s="119"/>
      <c r="NTG126" s="91"/>
      <c r="NTH126" s="119"/>
      <c r="NTI126" s="91"/>
      <c r="NTJ126" s="119"/>
      <c r="NTK126" s="91"/>
      <c r="NTL126" s="119"/>
      <c r="NTM126" s="91"/>
      <c r="NTN126" s="119"/>
      <c r="NTO126" s="91"/>
      <c r="NTP126" s="119"/>
      <c r="NTQ126" s="91"/>
      <c r="NTR126" s="119"/>
      <c r="NTS126" s="91"/>
      <c r="NTT126" s="119"/>
      <c r="NTU126" s="91"/>
      <c r="NTV126" s="119"/>
      <c r="NTW126" s="91"/>
      <c r="NTX126" s="119"/>
      <c r="NTY126" s="91"/>
      <c r="NTZ126" s="119"/>
      <c r="NUA126" s="91"/>
      <c r="NUB126" s="119"/>
      <c r="NUC126" s="91"/>
      <c r="NUD126" s="119"/>
      <c r="NUE126" s="91"/>
      <c r="NUF126" s="119"/>
      <c r="NUG126" s="91"/>
      <c r="NUH126" s="119"/>
      <c r="NUI126" s="91"/>
      <c r="NUJ126" s="119"/>
      <c r="NUK126" s="91"/>
      <c r="NUL126" s="119"/>
      <c r="NUM126" s="91"/>
      <c r="NUN126" s="119"/>
      <c r="NUO126" s="91"/>
      <c r="NUP126" s="119"/>
      <c r="NUQ126" s="91"/>
      <c r="NUR126" s="119"/>
      <c r="NUS126" s="91"/>
      <c r="NUT126" s="119"/>
      <c r="NUU126" s="91"/>
      <c r="NUV126" s="119"/>
      <c r="NUW126" s="91"/>
      <c r="NUX126" s="119"/>
      <c r="NUY126" s="91"/>
      <c r="NUZ126" s="119"/>
      <c r="NVA126" s="91"/>
      <c r="NVB126" s="119"/>
      <c r="NVC126" s="91"/>
      <c r="NVD126" s="119"/>
      <c r="NVE126" s="91"/>
      <c r="NVF126" s="119"/>
      <c r="NVG126" s="91"/>
      <c r="NVH126" s="119"/>
      <c r="NVI126" s="91"/>
      <c r="NVJ126" s="119"/>
      <c r="NVK126" s="91"/>
      <c r="NVL126" s="119"/>
      <c r="NVM126" s="91"/>
      <c r="NVN126" s="119"/>
      <c r="NVO126" s="91"/>
      <c r="NVP126" s="119"/>
      <c r="NVQ126" s="91"/>
      <c r="NVR126" s="119"/>
      <c r="NVS126" s="91"/>
      <c r="NVT126" s="119"/>
      <c r="NVU126" s="91"/>
      <c r="NVV126" s="119"/>
      <c r="NVW126" s="91"/>
      <c r="NVX126" s="119"/>
      <c r="NVY126" s="91"/>
      <c r="NVZ126" s="119"/>
      <c r="NWA126" s="91"/>
      <c r="NWB126" s="119"/>
      <c r="NWC126" s="91"/>
      <c r="NWD126" s="119"/>
      <c r="NWE126" s="91"/>
      <c r="NWF126" s="119"/>
      <c r="NWG126" s="91"/>
      <c r="NWH126" s="119"/>
      <c r="NWI126" s="91"/>
      <c r="NWJ126" s="119"/>
      <c r="NWK126" s="91"/>
      <c r="NWL126" s="119"/>
      <c r="NWM126" s="91"/>
      <c r="NWN126" s="119"/>
      <c r="NWO126" s="91"/>
      <c r="NWP126" s="119"/>
      <c r="NWQ126" s="91"/>
      <c r="NWR126" s="119"/>
      <c r="NWS126" s="91"/>
      <c r="NWT126" s="119"/>
      <c r="NWU126" s="91"/>
      <c r="NWV126" s="119"/>
      <c r="NWW126" s="91"/>
      <c r="NWX126" s="119"/>
      <c r="NWY126" s="91"/>
      <c r="NWZ126" s="119"/>
      <c r="NXA126" s="91"/>
      <c r="NXB126" s="119"/>
      <c r="NXC126" s="91"/>
      <c r="NXD126" s="119"/>
      <c r="NXE126" s="91"/>
      <c r="NXF126" s="119"/>
      <c r="NXG126" s="91"/>
      <c r="NXH126" s="119"/>
      <c r="NXI126" s="91"/>
      <c r="NXJ126" s="119"/>
      <c r="NXK126" s="91"/>
      <c r="NXL126" s="119"/>
      <c r="NXM126" s="91"/>
      <c r="NXN126" s="119"/>
      <c r="NXO126" s="91"/>
      <c r="NXP126" s="119"/>
      <c r="NXQ126" s="91"/>
      <c r="NXR126" s="119"/>
      <c r="NXS126" s="91"/>
      <c r="NXT126" s="119"/>
      <c r="NXU126" s="91"/>
      <c r="NXV126" s="119"/>
      <c r="NXW126" s="91"/>
      <c r="NXX126" s="119"/>
      <c r="NXY126" s="91"/>
      <c r="NXZ126" s="119"/>
      <c r="NYA126" s="91"/>
      <c r="NYB126" s="119"/>
      <c r="NYC126" s="91"/>
      <c r="NYD126" s="119"/>
      <c r="NYE126" s="91"/>
      <c r="NYF126" s="119"/>
      <c r="NYG126" s="91"/>
      <c r="NYH126" s="119"/>
      <c r="NYI126" s="91"/>
      <c r="NYJ126" s="119"/>
      <c r="NYK126" s="91"/>
      <c r="NYL126" s="119"/>
      <c r="NYM126" s="91"/>
      <c r="NYN126" s="119"/>
      <c r="NYO126" s="91"/>
      <c r="NYP126" s="119"/>
      <c r="NYQ126" s="91"/>
      <c r="NYR126" s="119"/>
      <c r="NYS126" s="91"/>
      <c r="NYT126" s="119"/>
      <c r="NYU126" s="91"/>
      <c r="NYV126" s="119"/>
      <c r="NYW126" s="91"/>
      <c r="NYX126" s="119"/>
      <c r="NYY126" s="91"/>
      <c r="NYZ126" s="119"/>
      <c r="NZA126" s="91"/>
      <c r="NZB126" s="119"/>
      <c r="NZC126" s="91"/>
      <c r="NZD126" s="119"/>
      <c r="NZE126" s="91"/>
      <c r="NZF126" s="119"/>
      <c r="NZG126" s="91"/>
      <c r="NZH126" s="119"/>
      <c r="NZI126" s="91"/>
      <c r="NZJ126" s="119"/>
      <c r="NZK126" s="91"/>
      <c r="NZL126" s="119"/>
      <c r="NZM126" s="91"/>
      <c r="NZN126" s="119"/>
      <c r="NZO126" s="91"/>
      <c r="NZP126" s="119"/>
      <c r="NZQ126" s="91"/>
      <c r="NZR126" s="119"/>
      <c r="NZS126" s="91"/>
      <c r="NZT126" s="119"/>
      <c r="NZU126" s="91"/>
      <c r="NZV126" s="119"/>
      <c r="NZW126" s="91"/>
      <c r="NZX126" s="119"/>
      <c r="NZY126" s="91"/>
      <c r="NZZ126" s="119"/>
      <c r="OAA126" s="91"/>
      <c r="OAB126" s="119"/>
      <c r="OAC126" s="91"/>
      <c r="OAD126" s="119"/>
      <c r="OAE126" s="91"/>
      <c r="OAF126" s="119"/>
      <c r="OAG126" s="91"/>
      <c r="OAH126" s="119"/>
      <c r="OAI126" s="91"/>
      <c r="OAJ126" s="119"/>
      <c r="OAK126" s="91"/>
      <c r="OAL126" s="119"/>
      <c r="OAM126" s="91"/>
      <c r="OAN126" s="119"/>
      <c r="OAO126" s="91"/>
      <c r="OAP126" s="119"/>
      <c r="OAQ126" s="91"/>
      <c r="OAR126" s="119"/>
      <c r="OAS126" s="91"/>
      <c r="OAT126" s="119"/>
      <c r="OAU126" s="91"/>
      <c r="OAV126" s="119"/>
      <c r="OAW126" s="91"/>
      <c r="OAX126" s="119"/>
      <c r="OAY126" s="91"/>
      <c r="OAZ126" s="119"/>
      <c r="OBA126" s="91"/>
      <c r="OBB126" s="119"/>
      <c r="OBC126" s="91"/>
      <c r="OBD126" s="119"/>
      <c r="OBE126" s="91"/>
      <c r="OBF126" s="119"/>
      <c r="OBG126" s="91"/>
      <c r="OBH126" s="119"/>
      <c r="OBI126" s="91"/>
      <c r="OBJ126" s="119"/>
      <c r="OBK126" s="91"/>
      <c r="OBL126" s="119"/>
      <c r="OBM126" s="91"/>
      <c r="OBN126" s="119"/>
      <c r="OBO126" s="91"/>
      <c r="OBP126" s="119"/>
      <c r="OBQ126" s="91"/>
      <c r="OBR126" s="119"/>
      <c r="OBS126" s="91"/>
      <c r="OBT126" s="119"/>
      <c r="OBU126" s="91"/>
      <c r="OBV126" s="119"/>
      <c r="OBW126" s="91"/>
      <c r="OBX126" s="119"/>
      <c r="OBY126" s="91"/>
      <c r="OBZ126" s="119"/>
      <c r="OCA126" s="91"/>
      <c r="OCB126" s="119"/>
      <c r="OCC126" s="91"/>
      <c r="OCD126" s="119"/>
      <c r="OCE126" s="91"/>
      <c r="OCF126" s="119"/>
      <c r="OCG126" s="91"/>
      <c r="OCH126" s="119"/>
      <c r="OCI126" s="91"/>
      <c r="OCJ126" s="119"/>
      <c r="OCK126" s="91"/>
      <c r="OCL126" s="119"/>
      <c r="OCM126" s="91"/>
      <c r="OCN126" s="119"/>
      <c r="OCO126" s="91"/>
      <c r="OCP126" s="119"/>
      <c r="OCQ126" s="91"/>
      <c r="OCR126" s="119"/>
      <c r="OCS126" s="91"/>
      <c r="OCT126" s="119"/>
      <c r="OCU126" s="91"/>
      <c r="OCV126" s="119"/>
      <c r="OCW126" s="91"/>
      <c r="OCX126" s="119"/>
      <c r="OCY126" s="91"/>
      <c r="OCZ126" s="119"/>
      <c r="ODA126" s="91"/>
      <c r="ODB126" s="119"/>
      <c r="ODC126" s="91"/>
      <c r="ODD126" s="119"/>
      <c r="ODE126" s="91"/>
      <c r="ODF126" s="119"/>
      <c r="ODG126" s="91"/>
      <c r="ODH126" s="119"/>
      <c r="ODI126" s="91"/>
      <c r="ODJ126" s="119"/>
      <c r="ODK126" s="91"/>
      <c r="ODL126" s="119"/>
      <c r="ODM126" s="91"/>
      <c r="ODN126" s="119"/>
      <c r="ODO126" s="91"/>
      <c r="ODP126" s="119"/>
      <c r="ODQ126" s="91"/>
      <c r="ODR126" s="119"/>
      <c r="ODS126" s="91"/>
      <c r="ODT126" s="119"/>
      <c r="ODU126" s="91"/>
      <c r="ODV126" s="119"/>
      <c r="ODW126" s="91"/>
      <c r="ODX126" s="119"/>
      <c r="ODY126" s="91"/>
      <c r="ODZ126" s="119"/>
      <c r="OEA126" s="91"/>
      <c r="OEB126" s="119"/>
      <c r="OEC126" s="91"/>
      <c r="OED126" s="119"/>
      <c r="OEE126" s="91"/>
      <c r="OEF126" s="119"/>
      <c r="OEG126" s="91"/>
      <c r="OEH126" s="119"/>
      <c r="OEI126" s="91"/>
      <c r="OEJ126" s="119"/>
      <c r="OEK126" s="91"/>
      <c r="OEL126" s="119"/>
      <c r="OEM126" s="91"/>
      <c r="OEN126" s="119"/>
      <c r="OEO126" s="91"/>
      <c r="OEP126" s="119"/>
      <c r="OEQ126" s="91"/>
      <c r="OER126" s="119"/>
      <c r="OES126" s="91"/>
      <c r="OET126" s="119"/>
      <c r="OEU126" s="91"/>
      <c r="OEV126" s="119"/>
      <c r="OEW126" s="91"/>
      <c r="OEX126" s="119"/>
      <c r="OEY126" s="91"/>
      <c r="OEZ126" s="119"/>
      <c r="OFA126" s="91"/>
      <c r="OFB126" s="119"/>
      <c r="OFC126" s="91"/>
      <c r="OFD126" s="119"/>
      <c r="OFE126" s="91"/>
      <c r="OFF126" s="119"/>
      <c r="OFG126" s="91"/>
      <c r="OFH126" s="119"/>
      <c r="OFI126" s="91"/>
      <c r="OFJ126" s="119"/>
      <c r="OFK126" s="91"/>
      <c r="OFL126" s="119"/>
      <c r="OFM126" s="91"/>
      <c r="OFN126" s="119"/>
      <c r="OFO126" s="91"/>
      <c r="OFP126" s="119"/>
      <c r="OFQ126" s="91"/>
      <c r="OFR126" s="119"/>
      <c r="OFS126" s="91"/>
      <c r="OFT126" s="119"/>
      <c r="OFU126" s="91"/>
      <c r="OFV126" s="119"/>
      <c r="OFW126" s="91"/>
      <c r="OFX126" s="119"/>
      <c r="OFY126" s="91"/>
      <c r="OFZ126" s="119"/>
      <c r="OGA126" s="91"/>
      <c r="OGB126" s="119"/>
      <c r="OGC126" s="91"/>
      <c r="OGD126" s="119"/>
      <c r="OGE126" s="91"/>
      <c r="OGF126" s="119"/>
      <c r="OGG126" s="91"/>
      <c r="OGH126" s="119"/>
      <c r="OGI126" s="91"/>
      <c r="OGJ126" s="119"/>
      <c r="OGK126" s="91"/>
      <c r="OGL126" s="119"/>
      <c r="OGM126" s="91"/>
      <c r="OGN126" s="119"/>
      <c r="OGO126" s="91"/>
      <c r="OGP126" s="119"/>
      <c r="OGQ126" s="91"/>
      <c r="OGR126" s="119"/>
      <c r="OGS126" s="91"/>
      <c r="OGT126" s="119"/>
      <c r="OGU126" s="91"/>
      <c r="OGV126" s="119"/>
      <c r="OGW126" s="91"/>
      <c r="OGX126" s="119"/>
      <c r="OGY126" s="91"/>
      <c r="OGZ126" s="119"/>
      <c r="OHA126" s="91"/>
      <c r="OHB126" s="119"/>
      <c r="OHC126" s="91"/>
      <c r="OHD126" s="119"/>
      <c r="OHE126" s="91"/>
      <c r="OHF126" s="119"/>
      <c r="OHG126" s="91"/>
      <c r="OHH126" s="119"/>
      <c r="OHI126" s="91"/>
      <c r="OHJ126" s="119"/>
      <c r="OHK126" s="91"/>
      <c r="OHL126" s="119"/>
      <c r="OHM126" s="91"/>
      <c r="OHN126" s="119"/>
      <c r="OHO126" s="91"/>
      <c r="OHP126" s="119"/>
      <c r="OHQ126" s="91"/>
      <c r="OHR126" s="119"/>
      <c r="OHS126" s="91"/>
      <c r="OHT126" s="119"/>
      <c r="OHU126" s="91"/>
      <c r="OHV126" s="119"/>
      <c r="OHW126" s="91"/>
      <c r="OHX126" s="119"/>
      <c r="OHY126" s="91"/>
      <c r="OHZ126" s="119"/>
      <c r="OIA126" s="91"/>
      <c r="OIB126" s="119"/>
      <c r="OIC126" s="91"/>
      <c r="OID126" s="119"/>
      <c r="OIE126" s="91"/>
      <c r="OIF126" s="119"/>
      <c r="OIG126" s="91"/>
      <c r="OIH126" s="119"/>
      <c r="OII126" s="91"/>
      <c r="OIJ126" s="119"/>
      <c r="OIK126" s="91"/>
      <c r="OIL126" s="119"/>
      <c r="OIM126" s="91"/>
      <c r="OIN126" s="119"/>
      <c r="OIO126" s="91"/>
      <c r="OIP126" s="119"/>
      <c r="OIQ126" s="91"/>
      <c r="OIR126" s="119"/>
      <c r="OIS126" s="91"/>
      <c r="OIT126" s="119"/>
      <c r="OIU126" s="91"/>
      <c r="OIV126" s="119"/>
      <c r="OIW126" s="91"/>
      <c r="OIX126" s="119"/>
      <c r="OIY126" s="91"/>
      <c r="OIZ126" s="119"/>
      <c r="OJA126" s="91"/>
      <c r="OJB126" s="119"/>
      <c r="OJC126" s="91"/>
      <c r="OJD126" s="119"/>
      <c r="OJE126" s="91"/>
      <c r="OJF126" s="119"/>
      <c r="OJG126" s="91"/>
      <c r="OJH126" s="119"/>
      <c r="OJI126" s="91"/>
      <c r="OJJ126" s="119"/>
      <c r="OJK126" s="91"/>
      <c r="OJL126" s="119"/>
      <c r="OJM126" s="91"/>
      <c r="OJN126" s="119"/>
      <c r="OJO126" s="91"/>
      <c r="OJP126" s="119"/>
      <c r="OJQ126" s="91"/>
      <c r="OJR126" s="119"/>
      <c r="OJS126" s="91"/>
      <c r="OJT126" s="119"/>
      <c r="OJU126" s="91"/>
      <c r="OJV126" s="119"/>
      <c r="OJW126" s="91"/>
      <c r="OJX126" s="119"/>
      <c r="OJY126" s="91"/>
      <c r="OJZ126" s="119"/>
      <c r="OKA126" s="91"/>
      <c r="OKB126" s="119"/>
      <c r="OKC126" s="91"/>
      <c r="OKD126" s="119"/>
      <c r="OKE126" s="91"/>
      <c r="OKF126" s="119"/>
      <c r="OKG126" s="91"/>
      <c r="OKH126" s="119"/>
      <c r="OKI126" s="91"/>
      <c r="OKJ126" s="119"/>
      <c r="OKK126" s="91"/>
      <c r="OKL126" s="119"/>
      <c r="OKM126" s="91"/>
      <c r="OKN126" s="119"/>
      <c r="OKO126" s="91"/>
      <c r="OKP126" s="119"/>
      <c r="OKQ126" s="91"/>
      <c r="OKR126" s="119"/>
      <c r="OKS126" s="91"/>
      <c r="OKT126" s="119"/>
      <c r="OKU126" s="91"/>
      <c r="OKV126" s="119"/>
      <c r="OKW126" s="91"/>
      <c r="OKX126" s="119"/>
      <c r="OKY126" s="91"/>
      <c r="OKZ126" s="119"/>
      <c r="OLA126" s="91"/>
      <c r="OLB126" s="119"/>
      <c r="OLC126" s="91"/>
      <c r="OLD126" s="119"/>
      <c r="OLE126" s="91"/>
      <c r="OLF126" s="119"/>
      <c r="OLG126" s="91"/>
      <c r="OLH126" s="119"/>
      <c r="OLI126" s="91"/>
      <c r="OLJ126" s="119"/>
      <c r="OLK126" s="91"/>
      <c r="OLL126" s="119"/>
      <c r="OLM126" s="91"/>
      <c r="OLN126" s="119"/>
      <c r="OLO126" s="91"/>
      <c r="OLP126" s="119"/>
      <c r="OLQ126" s="91"/>
      <c r="OLR126" s="119"/>
      <c r="OLS126" s="91"/>
      <c r="OLT126" s="119"/>
      <c r="OLU126" s="91"/>
      <c r="OLV126" s="119"/>
      <c r="OLW126" s="91"/>
      <c r="OLX126" s="119"/>
      <c r="OLY126" s="91"/>
      <c r="OLZ126" s="119"/>
      <c r="OMA126" s="91"/>
      <c r="OMB126" s="119"/>
      <c r="OMC126" s="91"/>
      <c r="OMD126" s="119"/>
      <c r="OME126" s="91"/>
      <c r="OMF126" s="119"/>
      <c r="OMG126" s="91"/>
      <c r="OMH126" s="119"/>
      <c r="OMI126" s="91"/>
      <c r="OMJ126" s="119"/>
      <c r="OMK126" s="91"/>
      <c r="OML126" s="119"/>
      <c r="OMM126" s="91"/>
      <c r="OMN126" s="119"/>
      <c r="OMO126" s="91"/>
      <c r="OMP126" s="119"/>
      <c r="OMQ126" s="91"/>
      <c r="OMR126" s="119"/>
      <c r="OMS126" s="91"/>
      <c r="OMT126" s="119"/>
      <c r="OMU126" s="91"/>
      <c r="OMV126" s="119"/>
      <c r="OMW126" s="91"/>
      <c r="OMX126" s="119"/>
      <c r="OMY126" s="91"/>
      <c r="OMZ126" s="119"/>
      <c r="ONA126" s="91"/>
      <c r="ONB126" s="119"/>
      <c r="ONC126" s="91"/>
      <c r="OND126" s="119"/>
      <c r="ONE126" s="91"/>
      <c r="ONF126" s="119"/>
      <c r="ONG126" s="91"/>
      <c r="ONH126" s="119"/>
      <c r="ONI126" s="91"/>
      <c r="ONJ126" s="119"/>
      <c r="ONK126" s="91"/>
      <c r="ONL126" s="119"/>
      <c r="ONM126" s="91"/>
      <c r="ONN126" s="119"/>
      <c r="ONO126" s="91"/>
      <c r="ONP126" s="119"/>
      <c r="ONQ126" s="91"/>
      <c r="ONR126" s="119"/>
      <c r="ONS126" s="91"/>
      <c r="ONT126" s="119"/>
      <c r="ONU126" s="91"/>
      <c r="ONV126" s="119"/>
      <c r="ONW126" s="91"/>
      <c r="ONX126" s="119"/>
      <c r="ONY126" s="91"/>
      <c r="ONZ126" s="119"/>
      <c r="OOA126" s="91"/>
      <c r="OOB126" s="119"/>
      <c r="OOC126" s="91"/>
      <c r="OOD126" s="119"/>
      <c r="OOE126" s="91"/>
      <c r="OOF126" s="119"/>
      <c r="OOG126" s="91"/>
      <c r="OOH126" s="119"/>
      <c r="OOI126" s="91"/>
      <c r="OOJ126" s="119"/>
      <c r="OOK126" s="91"/>
      <c r="OOL126" s="119"/>
      <c r="OOM126" s="91"/>
      <c r="OON126" s="119"/>
      <c r="OOO126" s="91"/>
      <c r="OOP126" s="119"/>
      <c r="OOQ126" s="91"/>
      <c r="OOR126" s="119"/>
      <c r="OOS126" s="91"/>
      <c r="OOT126" s="119"/>
      <c r="OOU126" s="91"/>
      <c r="OOV126" s="119"/>
      <c r="OOW126" s="91"/>
      <c r="OOX126" s="119"/>
      <c r="OOY126" s="91"/>
      <c r="OOZ126" s="119"/>
      <c r="OPA126" s="91"/>
      <c r="OPB126" s="119"/>
      <c r="OPC126" s="91"/>
      <c r="OPD126" s="119"/>
      <c r="OPE126" s="91"/>
      <c r="OPF126" s="119"/>
      <c r="OPG126" s="91"/>
      <c r="OPH126" s="119"/>
      <c r="OPI126" s="91"/>
      <c r="OPJ126" s="119"/>
      <c r="OPK126" s="91"/>
      <c r="OPL126" s="119"/>
      <c r="OPM126" s="91"/>
      <c r="OPN126" s="119"/>
      <c r="OPO126" s="91"/>
      <c r="OPP126" s="119"/>
      <c r="OPQ126" s="91"/>
      <c r="OPR126" s="119"/>
      <c r="OPS126" s="91"/>
      <c r="OPT126" s="119"/>
      <c r="OPU126" s="91"/>
      <c r="OPV126" s="119"/>
      <c r="OPW126" s="91"/>
      <c r="OPX126" s="119"/>
      <c r="OPY126" s="91"/>
      <c r="OPZ126" s="119"/>
      <c r="OQA126" s="91"/>
      <c r="OQB126" s="119"/>
      <c r="OQC126" s="91"/>
      <c r="OQD126" s="119"/>
      <c r="OQE126" s="91"/>
      <c r="OQF126" s="119"/>
      <c r="OQG126" s="91"/>
      <c r="OQH126" s="119"/>
      <c r="OQI126" s="91"/>
      <c r="OQJ126" s="119"/>
      <c r="OQK126" s="91"/>
      <c r="OQL126" s="119"/>
      <c r="OQM126" s="91"/>
      <c r="OQN126" s="119"/>
      <c r="OQO126" s="91"/>
      <c r="OQP126" s="119"/>
      <c r="OQQ126" s="91"/>
      <c r="OQR126" s="119"/>
      <c r="OQS126" s="91"/>
      <c r="OQT126" s="119"/>
      <c r="OQU126" s="91"/>
      <c r="OQV126" s="119"/>
      <c r="OQW126" s="91"/>
      <c r="OQX126" s="119"/>
      <c r="OQY126" s="91"/>
      <c r="OQZ126" s="119"/>
      <c r="ORA126" s="91"/>
      <c r="ORB126" s="119"/>
      <c r="ORC126" s="91"/>
      <c r="ORD126" s="119"/>
      <c r="ORE126" s="91"/>
      <c r="ORF126" s="119"/>
      <c r="ORG126" s="91"/>
      <c r="ORH126" s="119"/>
      <c r="ORI126" s="91"/>
      <c r="ORJ126" s="119"/>
      <c r="ORK126" s="91"/>
      <c r="ORL126" s="119"/>
      <c r="ORM126" s="91"/>
      <c r="ORN126" s="119"/>
      <c r="ORO126" s="91"/>
      <c r="ORP126" s="119"/>
      <c r="ORQ126" s="91"/>
      <c r="ORR126" s="119"/>
      <c r="ORS126" s="91"/>
      <c r="ORT126" s="119"/>
      <c r="ORU126" s="91"/>
      <c r="ORV126" s="119"/>
      <c r="ORW126" s="91"/>
      <c r="ORX126" s="119"/>
      <c r="ORY126" s="91"/>
      <c r="ORZ126" s="119"/>
      <c r="OSA126" s="91"/>
      <c r="OSB126" s="119"/>
      <c r="OSC126" s="91"/>
      <c r="OSD126" s="119"/>
      <c r="OSE126" s="91"/>
      <c r="OSF126" s="119"/>
      <c r="OSG126" s="91"/>
      <c r="OSH126" s="119"/>
      <c r="OSI126" s="91"/>
      <c r="OSJ126" s="119"/>
      <c r="OSK126" s="91"/>
      <c r="OSL126" s="119"/>
      <c r="OSM126" s="91"/>
      <c r="OSN126" s="119"/>
      <c r="OSO126" s="91"/>
      <c r="OSP126" s="119"/>
      <c r="OSQ126" s="91"/>
      <c r="OSR126" s="119"/>
      <c r="OSS126" s="91"/>
      <c r="OST126" s="119"/>
      <c r="OSU126" s="91"/>
      <c r="OSV126" s="119"/>
      <c r="OSW126" s="91"/>
      <c r="OSX126" s="119"/>
      <c r="OSY126" s="91"/>
      <c r="OSZ126" s="119"/>
      <c r="OTA126" s="91"/>
      <c r="OTB126" s="119"/>
      <c r="OTC126" s="91"/>
      <c r="OTD126" s="119"/>
      <c r="OTE126" s="91"/>
      <c r="OTF126" s="119"/>
      <c r="OTG126" s="91"/>
      <c r="OTH126" s="119"/>
      <c r="OTI126" s="91"/>
      <c r="OTJ126" s="119"/>
      <c r="OTK126" s="91"/>
      <c r="OTL126" s="119"/>
      <c r="OTM126" s="91"/>
      <c r="OTN126" s="119"/>
      <c r="OTO126" s="91"/>
      <c r="OTP126" s="119"/>
      <c r="OTQ126" s="91"/>
      <c r="OTR126" s="119"/>
      <c r="OTS126" s="91"/>
      <c r="OTT126" s="119"/>
      <c r="OTU126" s="91"/>
      <c r="OTV126" s="119"/>
      <c r="OTW126" s="91"/>
      <c r="OTX126" s="119"/>
      <c r="OTY126" s="91"/>
      <c r="OTZ126" s="119"/>
      <c r="OUA126" s="91"/>
      <c r="OUB126" s="119"/>
      <c r="OUC126" s="91"/>
      <c r="OUD126" s="119"/>
      <c r="OUE126" s="91"/>
      <c r="OUF126" s="119"/>
      <c r="OUG126" s="91"/>
      <c r="OUH126" s="119"/>
      <c r="OUI126" s="91"/>
      <c r="OUJ126" s="119"/>
      <c r="OUK126" s="91"/>
      <c r="OUL126" s="119"/>
      <c r="OUM126" s="91"/>
      <c r="OUN126" s="119"/>
      <c r="OUO126" s="91"/>
      <c r="OUP126" s="119"/>
      <c r="OUQ126" s="91"/>
      <c r="OUR126" s="119"/>
      <c r="OUS126" s="91"/>
      <c r="OUT126" s="119"/>
      <c r="OUU126" s="91"/>
      <c r="OUV126" s="119"/>
      <c r="OUW126" s="91"/>
      <c r="OUX126" s="119"/>
      <c r="OUY126" s="91"/>
      <c r="OUZ126" s="119"/>
      <c r="OVA126" s="91"/>
      <c r="OVB126" s="119"/>
      <c r="OVC126" s="91"/>
      <c r="OVD126" s="119"/>
      <c r="OVE126" s="91"/>
      <c r="OVF126" s="119"/>
      <c r="OVG126" s="91"/>
      <c r="OVH126" s="119"/>
      <c r="OVI126" s="91"/>
      <c r="OVJ126" s="119"/>
      <c r="OVK126" s="91"/>
      <c r="OVL126" s="119"/>
      <c r="OVM126" s="91"/>
      <c r="OVN126" s="119"/>
      <c r="OVO126" s="91"/>
      <c r="OVP126" s="119"/>
      <c r="OVQ126" s="91"/>
      <c r="OVR126" s="119"/>
      <c r="OVS126" s="91"/>
      <c r="OVT126" s="119"/>
      <c r="OVU126" s="91"/>
      <c r="OVV126" s="119"/>
      <c r="OVW126" s="91"/>
      <c r="OVX126" s="119"/>
      <c r="OVY126" s="91"/>
      <c r="OVZ126" s="119"/>
      <c r="OWA126" s="91"/>
      <c r="OWB126" s="119"/>
      <c r="OWC126" s="91"/>
      <c r="OWD126" s="119"/>
      <c r="OWE126" s="91"/>
      <c r="OWF126" s="119"/>
      <c r="OWG126" s="91"/>
      <c r="OWH126" s="119"/>
      <c r="OWI126" s="91"/>
      <c r="OWJ126" s="119"/>
      <c r="OWK126" s="91"/>
      <c r="OWL126" s="119"/>
      <c r="OWM126" s="91"/>
      <c r="OWN126" s="119"/>
      <c r="OWO126" s="91"/>
      <c r="OWP126" s="119"/>
      <c r="OWQ126" s="91"/>
      <c r="OWR126" s="119"/>
      <c r="OWS126" s="91"/>
      <c r="OWT126" s="119"/>
      <c r="OWU126" s="91"/>
      <c r="OWV126" s="119"/>
      <c r="OWW126" s="91"/>
      <c r="OWX126" s="119"/>
      <c r="OWY126" s="91"/>
      <c r="OWZ126" s="119"/>
      <c r="OXA126" s="91"/>
      <c r="OXB126" s="119"/>
      <c r="OXC126" s="91"/>
      <c r="OXD126" s="119"/>
      <c r="OXE126" s="91"/>
      <c r="OXF126" s="119"/>
      <c r="OXG126" s="91"/>
      <c r="OXH126" s="119"/>
      <c r="OXI126" s="91"/>
      <c r="OXJ126" s="119"/>
      <c r="OXK126" s="91"/>
      <c r="OXL126" s="119"/>
      <c r="OXM126" s="91"/>
      <c r="OXN126" s="119"/>
      <c r="OXO126" s="91"/>
      <c r="OXP126" s="119"/>
      <c r="OXQ126" s="91"/>
      <c r="OXR126" s="119"/>
      <c r="OXS126" s="91"/>
      <c r="OXT126" s="119"/>
      <c r="OXU126" s="91"/>
      <c r="OXV126" s="119"/>
      <c r="OXW126" s="91"/>
      <c r="OXX126" s="119"/>
      <c r="OXY126" s="91"/>
      <c r="OXZ126" s="119"/>
      <c r="OYA126" s="91"/>
      <c r="OYB126" s="119"/>
      <c r="OYC126" s="91"/>
      <c r="OYD126" s="119"/>
      <c r="OYE126" s="91"/>
      <c r="OYF126" s="119"/>
      <c r="OYG126" s="91"/>
      <c r="OYH126" s="119"/>
      <c r="OYI126" s="91"/>
      <c r="OYJ126" s="119"/>
      <c r="OYK126" s="91"/>
      <c r="OYL126" s="119"/>
      <c r="OYM126" s="91"/>
      <c r="OYN126" s="119"/>
      <c r="OYO126" s="91"/>
      <c r="OYP126" s="119"/>
      <c r="OYQ126" s="91"/>
      <c r="OYR126" s="119"/>
      <c r="OYS126" s="91"/>
      <c r="OYT126" s="119"/>
      <c r="OYU126" s="91"/>
      <c r="OYV126" s="119"/>
      <c r="OYW126" s="91"/>
      <c r="OYX126" s="119"/>
      <c r="OYY126" s="91"/>
      <c r="OYZ126" s="119"/>
      <c r="OZA126" s="91"/>
      <c r="OZB126" s="119"/>
      <c r="OZC126" s="91"/>
      <c r="OZD126" s="119"/>
      <c r="OZE126" s="91"/>
      <c r="OZF126" s="119"/>
      <c r="OZG126" s="91"/>
      <c r="OZH126" s="119"/>
      <c r="OZI126" s="91"/>
      <c r="OZJ126" s="119"/>
      <c r="OZK126" s="91"/>
      <c r="OZL126" s="119"/>
      <c r="OZM126" s="91"/>
      <c r="OZN126" s="119"/>
      <c r="OZO126" s="91"/>
      <c r="OZP126" s="119"/>
      <c r="OZQ126" s="91"/>
      <c r="OZR126" s="119"/>
      <c r="OZS126" s="91"/>
      <c r="OZT126" s="119"/>
      <c r="OZU126" s="91"/>
      <c r="OZV126" s="119"/>
      <c r="OZW126" s="91"/>
      <c r="OZX126" s="119"/>
      <c r="OZY126" s="91"/>
      <c r="OZZ126" s="119"/>
      <c r="PAA126" s="91"/>
      <c r="PAB126" s="119"/>
      <c r="PAC126" s="91"/>
      <c r="PAD126" s="119"/>
      <c r="PAE126" s="91"/>
      <c r="PAF126" s="119"/>
      <c r="PAG126" s="91"/>
      <c r="PAH126" s="119"/>
      <c r="PAI126" s="91"/>
      <c r="PAJ126" s="119"/>
      <c r="PAK126" s="91"/>
      <c r="PAL126" s="119"/>
      <c r="PAM126" s="91"/>
      <c r="PAN126" s="119"/>
      <c r="PAO126" s="91"/>
      <c r="PAP126" s="119"/>
      <c r="PAQ126" s="91"/>
      <c r="PAR126" s="119"/>
      <c r="PAS126" s="91"/>
      <c r="PAT126" s="119"/>
      <c r="PAU126" s="91"/>
      <c r="PAV126" s="119"/>
      <c r="PAW126" s="91"/>
      <c r="PAX126" s="119"/>
      <c r="PAY126" s="91"/>
      <c r="PAZ126" s="119"/>
      <c r="PBA126" s="91"/>
      <c r="PBB126" s="119"/>
      <c r="PBC126" s="91"/>
      <c r="PBD126" s="119"/>
      <c r="PBE126" s="91"/>
      <c r="PBF126" s="119"/>
      <c r="PBG126" s="91"/>
      <c r="PBH126" s="119"/>
      <c r="PBI126" s="91"/>
      <c r="PBJ126" s="119"/>
      <c r="PBK126" s="91"/>
      <c r="PBL126" s="119"/>
      <c r="PBM126" s="91"/>
      <c r="PBN126" s="119"/>
      <c r="PBO126" s="91"/>
      <c r="PBP126" s="119"/>
      <c r="PBQ126" s="91"/>
      <c r="PBR126" s="119"/>
      <c r="PBS126" s="91"/>
      <c r="PBT126" s="119"/>
      <c r="PBU126" s="91"/>
      <c r="PBV126" s="119"/>
      <c r="PBW126" s="91"/>
      <c r="PBX126" s="119"/>
      <c r="PBY126" s="91"/>
      <c r="PBZ126" s="119"/>
      <c r="PCA126" s="91"/>
      <c r="PCB126" s="119"/>
      <c r="PCC126" s="91"/>
      <c r="PCD126" s="119"/>
      <c r="PCE126" s="91"/>
      <c r="PCF126" s="119"/>
      <c r="PCG126" s="91"/>
      <c r="PCH126" s="119"/>
      <c r="PCI126" s="91"/>
      <c r="PCJ126" s="119"/>
      <c r="PCK126" s="91"/>
      <c r="PCL126" s="119"/>
      <c r="PCM126" s="91"/>
      <c r="PCN126" s="119"/>
      <c r="PCO126" s="91"/>
      <c r="PCP126" s="119"/>
      <c r="PCQ126" s="91"/>
      <c r="PCR126" s="119"/>
      <c r="PCS126" s="91"/>
      <c r="PCT126" s="119"/>
      <c r="PCU126" s="91"/>
      <c r="PCV126" s="119"/>
      <c r="PCW126" s="91"/>
      <c r="PCX126" s="119"/>
      <c r="PCY126" s="91"/>
      <c r="PCZ126" s="119"/>
      <c r="PDA126" s="91"/>
      <c r="PDB126" s="119"/>
      <c r="PDC126" s="91"/>
      <c r="PDD126" s="119"/>
      <c r="PDE126" s="91"/>
      <c r="PDF126" s="119"/>
      <c r="PDG126" s="91"/>
      <c r="PDH126" s="119"/>
      <c r="PDI126" s="91"/>
      <c r="PDJ126" s="119"/>
      <c r="PDK126" s="91"/>
      <c r="PDL126" s="119"/>
      <c r="PDM126" s="91"/>
      <c r="PDN126" s="119"/>
      <c r="PDO126" s="91"/>
      <c r="PDP126" s="119"/>
      <c r="PDQ126" s="91"/>
      <c r="PDR126" s="119"/>
      <c r="PDS126" s="91"/>
      <c r="PDT126" s="119"/>
      <c r="PDU126" s="91"/>
      <c r="PDV126" s="119"/>
      <c r="PDW126" s="91"/>
      <c r="PDX126" s="119"/>
      <c r="PDY126" s="91"/>
      <c r="PDZ126" s="119"/>
      <c r="PEA126" s="91"/>
      <c r="PEB126" s="119"/>
      <c r="PEC126" s="91"/>
      <c r="PED126" s="119"/>
      <c r="PEE126" s="91"/>
      <c r="PEF126" s="119"/>
      <c r="PEG126" s="91"/>
      <c r="PEH126" s="119"/>
      <c r="PEI126" s="91"/>
      <c r="PEJ126" s="119"/>
      <c r="PEK126" s="91"/>
      <c r="PEL126" s="119"/>
      <c r="PEM126" s="91"/>
      <c r="PEN126" s="119"/>
      <c r="PEO126" s="91"/>
      <c r="PEP126" s="119"/>
      <c r="PEQ126" s="91"/>
      <c r="PER126" s="119"/>
      <c r="PES126" s="91"/>
      <c r="PET126" s="119"/>
      <c r="PEU126" s="91"/>
      <c r="PEV126" s="119"/>
      <c r="PEW126" s="91"/>
      <c r="PEX126" s="119"/>
      <c r="PEY126" s="91"/>
      <c r="PEZ126" s="119"/>
      <c r="PFA126" s="91"/>
      <c r="PFB126" s="119"/>
      <c r="PFC126" s="91"/>
      <c r="PFD126" s="119"/>
      <c r="PFE126" s="91"/>
      <c r="PFF126" s="119"/>
      <c r="PFG126" s="91"/>
      <c r="PFH126" s="119"/>
      <c r="PFI126" s="91"/>
      <c r="PFJ126" s="119"/>
      <c r="PFK126" s="91"/>
      <c r="PFL126" s="119"/>
      <c r="PFM126" s="91"/>
      <c r="PFN126" s="119"/>
      <c r="PFO126" s="91"/>
      <c r="PFP126" s="119"/>
      <c r="PFQ126" s="91"/>
      <c r="PFR126" s="119"/>
      <c r="PFS126" s="91"/>
      <c r="PFT126" s="119"/>
      <c r="PFU126" s="91"/>
      <c r="PFV126" s="119"/>
      <c r="PFW126" s="91"/>
      <c r="PFX126" s="119"/>
      <c r="PFY126" s="91"/>
      <c r="PFZ126" s="119"/>
      <c r="PGA126" s="91"/>
      <c r="PGB126" s="119"/>
      <c r="PGC126" s="91"/>
      <c r="PGD126" s="119"/>
      <c r="PGE126" s="91"/>
      <c r="PGF126" s="119"/>
      <c r="PGG126" s="91"/>
      <c r="PGH126" s="119"/>
      <c r="PGI126" s="91"/>
      <c r="PGJ126" s="119"/>
      <c r="PGK126" s="91"/>
      <c r="PGL126" s="119"/>
      <c r="PGM126" s="91"/>
      <c r="PGN126" s="119"/>
      <c r="PGO126" s="91"/>
      <c r="PGP126" s="119"/>
      <c r="PGQ126" s="91"/>
      <c r="PGR126" s="119"/>
      <c r="PGS126" s="91"/>
      <c r="PGT126" s="119"/>
      <c r="PGU126" s="91"/>
      <c r="PGV126" s="119"/>
      <c r="PGW126" s="91"/>
      <c r="PGX126" s="119"/>
      <c r="PGY126" s="91"/>
      <c r="PGZ126" s="119"/>
      <c r="PHA126" s="91"/>
      <c r="PHB126" s="119"/>
      <c r="PHC126" s="91"/>
      <c r="PHD126" s="119"/>
      <c r="PHE126" s="91"/>
      <c r="PHF126" s="119"/>
      <c r="PHG126" s="91"/>
      <c r="PHH126" s="119"/>
      <c r="PHI126" s="91"/>
      <c r="PHJ126" s="119"/>
      <c r="PHK126" s="91"/>
      <c r="PHL126" s="119"/>
      <c r="PHM126" s="91"/>
      <c r="PHN126" s="119"/>
      <c r="PHO126" s="91"/>
      <c r="PHP126" s="119"/>
      <c r="PHQ126" s="91"/>
      <c r="PHR126" s="119"/>
      <c r="PHS126" s="91"/>
      <c r="PHT126" s="119"/>
      <c r="PHU126" s="91"/>
      <c r="PHV126" s="119"/>
      <c r="PHW126" s="91"/>
      <c r="PHX126" s="119"/>
      <c r="PHY126" s="91"/>
      <c r="PHZ126" s="119"/>
      <c r="PIA126" s="91"/>
      <c r="PIB126" s="119"/>
      <c r="PIC126" s="91"/>
      <c r="PID126" s="119"/>
      <c r="PIE126" s="91"/>
      <c r="PIF126" s="119"/>
      <c r="PIG126" s="91"/>
      <c r="PIH126" s="119"/>
      <c r="PII126" s="91"/>
      <c r="PIJ126" s="119"/>
      <c r="PIK126" s="91"/>
      <c r="PIL126" s="119"/>
      <c r="PIM126" s="91"/>
      <c r="PIN126" s="119"/>
      <c r="PIO126" s="91"/>
      <c r="PIP126" s="119"/>
      <c r="PIQ126" s="91"/>
      <c r="PIR126" s="119"/>
      <c r="PIS126" s="91"/>
      <c r="PIT126" s="119"/>
      <c r="PIU126" s="91"/>
      <c r="PIV126" s="119"/>
      <c r="PIW126" s="91"/>
      <c r="PIX126" s="119"/>
      <c r="PIY126" s="91"/>
      <c r="PIZ126" s="119"/>
      <c r="PJA126" s="91"/>
      <c r="PJB126" s="119"/>
      <c r="PJC126" s="91"/>
      <c r="PJD126" s="119"/>
      <c r="PJE126" s="91"/>
      <c r="PJF126" s="119"/>
      <c r="PJG126" s="91"/>
      <c r="PJH126" s="119"/>
      <c r="PJI126" s="91"/>
      <c r="PJJ126" s="119"/>
      <c r="PJK126" s="91"/>
      <c r="PJL126" s="119"/>
      <c r="PJM126" s="91"/>
      <c r="PJN126" s="119"/>
      <c r="PJO126" s="91"/>
      <c r="PJP126" s="119"/>
      <c r="PJQ126" s="91"/>
      <c r="PJR126" s="119"/>
      <c r="PJS126" s="91"/>
      <c r="PJT126" s="119"/>
      <c r="PJU126" s="91"/>
      <c r="PJV126" s="119"/>
      <c r="PJW126" s="91"/>
      <c r="PJX126" s="119"/>
      <c r="PJY126" s="91"/>
      <c r="PJZ126" s="119"/>
      <c r="PKA126" s="91"/>
      <c r="PKB126" s="119"/>
      <c r="PKC126" s="91"/>
      <c r="PKD126" s="119"/>
      <c r="PKE126" s="91"/>
      <c r="PKF126" s="119"/>
      <c r="PKG126" s="91"/>
      <c r="PKH126" s="119"/>
      <c r="PKI126" s="91"/>
      <c r="PKJ126" s="119"/>
      <c r="PKK126" s="91"/>
      <c r="PKL126" s="119"/>
      <c r="PKM126" s="91"/>
      <c r="PKN126" s="119"/>
      <c r="PKO126" s="91"/>
      <c r="PKP126" s="119"/>
      <c r="PKQ126" s="91"/>
      <c r="PKR126" s="119"/>
      <c r="PKS126" s="91"/>
      <c r="PKT126" s="119"/>
      <c r="PKU126" s="91"/>
      <c r="PKV126" s="119"/>
      <c r="PKW126" s="91"/>
      <c r="PKX126" s="119"/>
      <c r="PKY126" s="91"/>
      <c r="PKZ126" s="119"/>
      <c r="PLA126" s="91"/>
      <c r="PLB126" s="119"/>
      <c r="PLC126" s="91"/>
      <c r="PLD126" s="119"/>
      <c r="PLE126" s="91"/>
      <c r="PLF126" s="119"/>
      <c r="PLG126" s="91"/>
      <c r="PLH126" s="119"/>
      <c r="PLI126" s="91"/>
      <c r="PLJ126" s="119"/>
      <c r="PLK126" s="91"/>
      <c r="PLL126" s="119"/>
      <c r="PLM126" s="91"/>
      <c r="PLN126" s="119"/>
      <c r="PLO126" s="91"/>
      <c r="PLP126" s="119"/>
      <c r="PLQ126" s="91"/>
      <c r="PLR126" s="119"/>
      <c r="PLS126" s="91"/>
      <c r="PLT126" s="119"/>
      <c r="PLU126" s="91"/>
      <c r="PLV126" s="119"/>
      <c r="PLW126" s="91"/>
      <c r="PLX126" s="119"/>
      <c r="PLY126" s="91"/>
      <c r="PLZ126" s="119"/>
      <c r="PMA126" s="91"/>
      <c r="PMB126" s="119"/>
      <c r="PMC126" s="91"/>
      <c r="PMD126" s="119"/>
      <c r="PME126" s="91"/>
      <c r="PMF126" s="119"/>
      <c r="PMG126" s="91"/>
      <c r="PMH126" s="119"/>
      <c r="PMI126" s="91"/>
      <c r="PMJ126" s="119"/>
      <c r="PMK126" s="91"/>
      <c r="PML126" s="119"/>
      <c r="PMM126" s="91"/>
      <c r="PMN126" s="119"/>
      <c r="PMO126" s="91"/>
      <c r="PMP126" s="119"/>
      <c r="PMQ126" s="91"/>
      <c r="PMR126" s="119"/>
      <c r="PMS126" s="91"/>
      <c r="PMT126" s="119"/>
      <c r="PMU126" s="91"/>
      <c r="PMV126" s="119"/>
      <c r="PMW126" s="91"/>
      <c r="PMX126" s="119"/>
      <c r="PMY126" s="91"/>
      <c r="PMZ126" s="119"/>
      <c r="PNA126" s="91"/>
      <c r="PNB126" s="119"/>
      <c r="PNC126" s="91"/>
      <c r="PND126" s="119"/>
      <c r="PNE126" s="91"/>
      <c r="PNF126" s="119"/>
      <c r="PNG126" s="91"/>
      <c r="PNH126" s="119"/>
      <c r="PNI126" s="91"/>
      <c r="PNJ126" s="119"/>
      <c r="PNK126" s="91"/>
      <c r="PNL126" s="119"/>
      <c r="PNM126" s="91"/>
      <c r="PNN126" s="119"/>
      <c r="PNO126" s="91"/>
      <c r="PNP126" s="119"/>
      <c r="PNQ126" s="91"/>
      <c r="PNR126" s="119"/>
      <c r="PNS126" s="91"/>
      <c r="PNT126" s="119"/>
      <c r="PNU126" s="91"/>
      <c r="PNV126" s="119"/>
      <c r="PNW126" s="91"/>
      <c r="PNX126" s="119"/>
      <c r="PNY126" s="91"/>
      <c r="PNZ126" s="119"/>
      <c r="POA126" s="91"/>
      <c r="POB126" s="119"/>
      <c r="POC126" s="91"/>
      <c r="POD126" s="119"/>
      <c r="POE126" s="91"/>
      <c r="POF126" s="119"/>
      <c r="POG126" s="91"/>
      <c r="POH126" s="119"/>
      <c r="POI126" s="91"/>
      <c r="POJ126" s="119"/>
      <c r="POK126" s="91"/>
      <c r="POL126" s="119"/>
      <c r="POM126" s="91"/>
      <c r="PON126" s="119"/>
      <c r="POO126" s="91"/>
      <c r="POP126" s="119"/>
      <c r="POQ126" s="91"/>
      <c r="POR126" s="119"/>
      <c r="POS126" s="91"/>
      <c r="POT126" s="119"/>
      <c r="POU126" s="91"/>
      <c r="POV126" s="119"/>
      <c r="POW126" s="91"/>
      <c r="POX126" s="119"/>
      <c r="POY126" s="91"/>
      <c r="POZ126" s="119"/>
      <c r="PPA126" s="91"/>
      <c r="PPB126" s="119"/>
      <c r="PPC126" s="91"/>
      <c r="PPD126" s="119"/>
      <c r="PPE126" s="91"/>
      <c r="PPF126" s="119"/>
      <c r="PPG126" s="91"/>
      <c r="PPH126" s="119"/>
      <c r="PPI126" s="91"/>
      <c r="PPJ126" s="119"/>
      <c r="PPK126" s="91"/>
      <c r="PPL126" s="119"/>
      <c r="PPM126" s="91"/>
      <c r="PPN126" s="119"/>
      <c r="PPO126" s="91"/>
      <c r="PPP126" s="119"/>
      <c r="PPQ126" s="91"/>
      <c r="PPR126" s="119"/>
      <c r="PPS126" s="91"/>
      <c r="PPT126" s="119"/>
      <c r="PPU126" s="91"/>
      <c r="PPV126" s="119"/>
      <c r="PPW126" s="91"/>
      <c r="PPX126" s="119"/>
      <c r="PPY126" s="91"/>
      <c r="PPZ126" s="119"/>
      <c r="PQA126" s="91"/>
      <c r="PQB126" s="119"/>
      <c r="PQC126" s="91"/>
      <c r="PQD126" s="119"/>
      <c r="PQE126" s="91"/>
      <c r="PQF126" s="119"/>
      <c r="PQG126" s="91"/>
      <c r="PQH126" s="119"/>
      <c r="PQI126" s="91"/>
      <c r="PQJ126" s="119"/>
      <c r="PQK126" s="91"/>
      <c r="PQL126" s="119"/>
      <c r="PQM126" s="91"/>
      <c r="PQN126" s="119"/>
      <c r="PQO126" s="91"/>
      <c r="PQP126" s="119"/>
      <c r="PQQ126" s="91"/>
      <c r="PQR126" s="119"/>
      <c r="PQS126" s="91"/>
      <c r="PQT126" s="119"/>
      <c r="PQU126" s="91"/>
      <c r="PQV126" s="119"/>
      <c r="PQW126" s="91"/>
      <c r="PQX126" s="119"/>
      <c r="PQY126" s="91"/>
      <c r="PQZ126" s="119"/>
      <c r="PRA126" s="91"/>
      <c r="PRB126" s="119"/>
      <c r="PRC126" s="91"/>
      <c r="PRD126" s="119"/>
      <c r="PRE126" s="91"/>
      <c r="PRF126" s="119"/>
      <c r="PRG126" s="91"/>
      <c r="PRH126" s="119"/>
      <c r="PRI126" s="91"/>
      <c r="PRJ126" s="119"/>
      <c r="PRK126" s="91"/>
      <c r="PRL126" s="119"/>
      <c r="PRM126" s="91"/>
      <c r="PRN126" s="119"/>
      <c r="PRO126" s="91"/>
      <c r="PRP126" s="119"/>
      <c r="PRQ126" s="91"/>
      <c r="PRR126" s="119"/>
      <c r="PRS126" s="91"/>
      <c r="PRT126" s="119"/>
      <c r="PRU126" s="91"/>
      <c r="PRV126" s="119"/>
      <c r="PRW126" s="91"/>
      <c r="PRX126" s="119"/>
      <c r="PRY126" s="91"/>
      <c r="PRZ126" s="119"/>
      <c r="PSA126" s="91"/>
      <c r="PSB126" s="119"/>
      <c r="PSC126" s="91"/>
      <c r="PSD126" s="119"/>
      <c r="PSE126" s="91"/>
      <c r="PSF126" s="119"/>
      <c r="PSG126" s="91"/>
      <c r="PSH126" s="119"/>
      <c r="PSI126" s="91"/>
      <c r="PSJ126" s="119"/>
      <c r="PSK126" s="91"/>
      <c r="PSL126" s="119"/>
      <c r="PSM126" s="91"/>
      <c r="PSN126" s="119"/>
      <c r="PSO126" s="91"/>
      <c r="PSP126" s="119"/>
      <c r="PSQ126" s="91"/>
      <c r="PSR126" s="119"/>
      <c r="PSS126" s="91"/>
      <c r="PST126" s="119"/>
      <c r="PSU126" s="91"/>
      <c r="PSV126" s="119"/>
      <c r="PSW126" s="91"/>
      <c r="PSX126" s="119"/>
      <c r="PSY126" s="91"/>
      <c r="PSZ126" s="119"/>
      <c r="PTA126" s="91"/>
      <c r="PTB126" s="119"/>
      <c r="PTC126" s="91"/>
      <c r="PTD126" s="119"/>
      <c r="PTE126" s="91"/>
      <c r="PTF126" s="119"/>
      <c r="PTG126" s="91"/>
      <c r="PTH126" s="119"/>
      <c r="PTI126" s="91"/>
      <c r="PTJ126" s="119"/>
      <c r="PTK126" s="91"/>
      <c r="PTL126" s="119"/>
      <c r="PTM126" s="91"/>
      <c r="PTN126" s="119"/>
      <c r="PTO126" s="91"/>
      <c r="PTP126" s="119"/>
      <c r="PTQ126" s="91"/>
      <c r="PTR126" s="119"/>
      <c r="PTS126" s="91"/>
      <c r="PTT126" s="119"/>
      <c r="PTU126" s="91"/>
      <c r="PTV126" s="119"/>
      <c r="PTW126" s="91"/>
      <c r="PTX126" s="119"/>
      <c r="PTY126" s="91"/>
      <c r="PTZ126" s="119"/>
      <c r="PUA126" s="91"/>
      <c r="PUB126" s="119"/>
      <c r="PUC126" s="91"/>
      <c r="PUD126" s="119"/>
      <c r="PUE126" s="91"/>
      <c r="PUF126" s="119"/>
      <c r="PUG126" s="91"/>
      <c r="PUH126" s="119"/>
      <c r="PUI126" s="91"/>
      <c r="PUJ126" s="119"/>
      <c r="PUK126" s="91"/>
      <c r="PUL126" s="119"/>
      <c r="PUM126" s="91"/>
      <c r="PUN126" s="119"/>
      <c r="PUO126" s="91"/>
      <c r="PUP126" s="119"/>
      <c r="PUQ126" s="91"/>
      <c r="PUR126" s="119"/>
      <c r="PUS126" s="91"/>
      <c r="PUT126" s="119"/>
      <c r="PUU126" s="91"/>
      <c r="PUV126" s="119"/>
      <c r="PUW126" s="91"/>
      <c r="PUX126" s="119"/>
      <c r="PUY126" s="91"/>
      <c r="PUZ126" s="119"/>
      <c r="PVA126" s="91"/>
      <c r="PVB126" s="119"/>
      <c r="PVC126" s="91"/>
      <c r="PVD126" s="119"/>
      <c r="PVE126" s="91"/>
      <c r="PVF126" s="119"/>
      <c r="PVG126" s="91"/>
      <c r="PVH126" s="119"/>
      <c r="PVI126" s="91"/>
      <c r="PVJ126" s="119"/>
      <c r="PVK126" s="91"/>
      <c r="PVL126" s="119"/>
      <c r="PVM126" s="91"/>
      <c r="PVN126" s="119"/>
      <c r="PVO126" s="91"/>
      <c r="PVP126" s="119"/>
      <c r="PVQ126" s="91"/>
      <c r="PVR126" s="119"/>
      <c r="PVS126" s="91"/>
      <c r="PVT126" s="119"/>
      <c r="PVU126" s="91"/>
      <c r="PVV126" s="119"/>
      <c r="PVW126" s="91"/>
      <c r="PVX126" s="119"/>
      <c r="PVY126" s="91"/>
      <c r="PVZ126" s="119"/>
      <c r="PWA126" s="91"/>
      <c r="PWB126" s="119"/>
      <c r="PWC126" s="91"/>
      <c r="PWD126" s="119"/>
      <c r="PWE126" s="91"/>
      <c r="PWF126" s="119"/>
      <c r="PWG126" s="91"/>
      <c r="PWH126" s="119"/>
      <c r="PWI126" s="91"/>
      <c r="PWJ126" s="119"/>
      <c r="PWK126" s="91"/>
      <c r="PWL126" s="119"/>
      <c r="PWM126" s="91"/>
      <c r="PWN126" s="119"/>
      <c r="PWO126" s="91"/>
      <c r="PWP126" s="119"/>
      <c r="PWQ126" s="91"/>
      <c r="PWR126" s="119"/>
      <c r="PWS126" s="91"/>
      <c r="PWT126" s="119"/>
      <c r="PWU126" s="91"/>
      <c r="PWV126" s="119"/>
      <c r="PWW126" s="91"/>
      <c r="PWX126" s="119"/>
      <c r="PWY126" s="91"/>
      <c r="PWZ126" s="119"/>
      <c r="PXA126" s="91"/>
      <c r="PXB126" s="119"/>
      <c r="PXC126" s="91"/>
      <c r="PXD126" s="119"/>
      <c r="PXE126" s="91"/>
      <c r="PXF126" s="119"/>
      <c r="PXG126" s="91"/>
      <c r="PXH126" s="119"/>
      <c r="PXI126" s="91"/>
      <c r="PXJ126" s="119"/>
      <c r="PXK126" s="91"/>
      <c r="PXL126" s="119"/>
      <c r="PXM126" s="91"/>
      <c r="PXN126" s="119"/>
      <c r="PXO126" s="91"/>
      <c r="PXP126" s="119"/>
      <c r="PXQ126" s="91"/>
      <c r="PXR126" s="119"/>
      <c r="PXS126" s="91"/>
      <c r="PXT126" s="119"/>
      <c r="PXU126" s="91"/>
      <c r="PXV126" s="119"/>
      <c r="PXW126" s="91"/>
      <c r="PXX126" s="119"/>
      <c r="PXY126" s="91"/>
      <c r="PXZ126" s="119"/>
      <c r="PYA126" s="91"/>
      <c r="PYB126" s="119"/>
      <c r="PYC126" s="91"/>
      <c r="PYD126" s="119"/>
      <c r="PYE126" s="91"/>
      <c r="PYF126" s="119"/>
      <c r="PYG126" s="91"/>
      <c r="PYH126" s="119"/>
      <c r="PYI126" s="91"/>
      <c r="PYJ126" s="119"/>
      <c r="PYK126" s="91"/>
      <c r="PYL126" s="119"/>
      <c r="PYM126" s="91"/>
      <c r="PYN126" s="119"/>
      <c r="PYO126" s="91"/>
      <c r="PYP126" s="119"/>
      <c r="PYQ126" s="91"/>
      <c r="PYR126" s="119"/>
      <c r="PYS126" s="91"/>
      <c r="PYT126" s="119"/>
      <c r="PYU126" s="91"/>
      <c r="PYV126" s="119"/>
      <c r="PYW126" s="91"/>
      <c r="PYX126" s="119"/>
      <c r="PYY126" s="91"/>
      <c r="PYZ126" s="119"/>
      <c r="PZA126" s="91"/>
      <c r="PZB126" s="119"/>
      <c r="PZC126" s="91"/>
      <c r="PZD126" s="119"/>
      <c r="PZE126" s="91"/>
      <c r="PZF126" s="119"/>
      <c r="PZG126" s="91"/>
      <c r="PZH126" s="119"/>
      <c r="PZI126" s="91"/>
      <c r="PZJ126" s="119"/>
      <c r="PZK126" s="91"/>
      <c r="PZL126" s="119"/>
      <c r="PZM126" s="91"/>
      <c r="PZN126" s="119"/>
      <c r="PZO126" s="91"/>
      <c r="PZP126" s="119"/>
      <c r="PZQ126" s="91"/>
      <c r="PZR126" s="119"/>
      <c r="PZS126" s="91"/>
      <c r="PZT126" s="119"/>
      <c r="PZU126" s="91"/>
      <c r="PZV126" s="119"/>
      <c r="PZW126" s="91"/>
      <c r="PZX126" s="119"/>
      <c r="PZY126" s="91"/>
      <c r="PZZ126" s="119"/>
      <c r="QAA126" s="91"/>
      <c r="QAB126" s="119"/>
      <c r="QAC126" s="91"/>
      <c r="QAD126" s="119"/>
      <c r="QAE126" s="91"/>
      <c r="QAF126" s="119"/>
      <c r="QAG126" s="91"/>
      <c r="QAH126" s="119"/>
      <c r="QAI126" s="91"/>
      <c r="QAJ126" s="119"/>
      <c r="QAK126" s="91"/>
      <c r="QAL126" s="119"/>
      <c r="QAM126" s="91"/>
      <c r="QAN126" s="119"/>
      <c r="QAO126" s="91"/>
      <c r="QAP126" s="119"/>
      <c r="QAQ126" s="91"/>
      <c r="QAR126" s="119"/>
      <c r="QAS126" s="91"/>
      <c r="QAT126" s="119"/>
      <c r="QAU126" s="91"/>
      <c r="QAV126" s="119"/>
      <c r="QAW126" s="91"/>
      <c r="QAX126" s="119"/>
      <c r="QAY126" s="91"/>
      <c r="QAZ126" s="119"/>
      <c r="QBA126" s="91"/>
      <c r="QBB126" s="119"/>
      <c r="QBC126" s="91"/>
      <c r="QBD126" s="119"/>
      <c r="QBE126" s="91"/>
      <c r="QBF126" s="119"/>
      <c r="QBG126" s="91"/>
      <c r="QBH126" s="119"/>
      <c r="QBI126" s="91"/>
      <c r="QBJ126" s="119"/>
      <c r="QBK126" s="91"/>
      <c r="QBL126" s="119"/>
      <c r="QBM126" s="91"/>
      <c r="QBN126" s="119"/>
      <c r="QBO126" s="91"/>
      <c r="QBP126" s="119"/>
      <c r="QBQ126" s="91"/>
      <c r="QBR126" s="119"/>
      <c r="QBS126" s="91"/>
      <c r="QBT126" s="119"/>
      <c r="QBU126" s="91"/>
      <c r="QBV126" s="119"/>
      <c r="QBW126" s="91"/>
      <c r="QBX126" s="119"/>
      <c r="QBY126" s="91"/>
      <c r="QBZ126" s="119"/>
      <c r="QCA126" s="91"/>
      <c r="QCB126" s="119"/>
      <c r="QCC126" s="91"/>
      <c r="QCD126" s="119"/>
      <c r="QCE126" s="91"/>
      <c r="QCF126" s="119"/>
      <c r="QCG126" s="91"/>
      <c r="QCH126" s="119"/>
      <c r="QCI126" s="91"/>
      <c r="QCJ126" s="119"/>
      <c r="QCK126" s="91"/>
      <c r="QCL126" s="119"/>
      <c r="QCM126" s="91"/>
      <c r="QCN126" s="119"/>
      <c r="QCO126" s="91"/>
      <c r="QCP126" s="119"/>
      <c r="QCQ126" s="91"/>
      <c r="QCR126" s="119"/>
      <c r="QCS126" s="91"/>
      <c r="QCT126" s="119"/>
      <c r="QCU126" s="91"/>
      <c r="QCV126" s="119"/>
      <c r="QCW126" s="91"/>
      <c r="QCX126" s="119"/>
      <c r="QCY126" s="91"/>
      <c r="QCZ126" s="119"/>
      <c r="QDA126" s="91"/>
      <c r="QDB126" s="119"/>
      <c r="QDC126" s="91"/>
      <c r="QDD126" s="119"/>
      <c r="QDE126" s="91"/>
      <c r="QDF126" s="119"/>
      <c r="QDG126" s="91"/>
      <c r="QDH126" s="119"/>
      <c r="QDI126" s="91"/>
      <c r="QDJ126" s="119"/>
      <c r="QDK126" s="91"/>
      <c r="QDL126" s="119"/>
      <c r="QDM126" s="91"/>
      <c r="QDN126" s="119"/>
      <c r="QDO126" s="91"/>
      <c r="QDP126" s="119"/>
      <c r="QDQ126" s="91"/>
      <c r="QDR126" s="119"/>
      <c r="QDS126" s="91"/>
      <c r="QDT126" s="119"/>
      <c r="QDU126" s="91"/>
      <c r="QDV126" s="119"/>
      <c r="QDW126" s="91"/>
      <c r="QDX126" s="119"/>
      <c r="QDY126" s="91"/>
      <c r="QDZ126" s="119"/>
      <c r="QEA126" s="91"/>
      <c r="QEB126" s="119"/>
      <c r="QEC126" s="91"/>
      <c r="QED126" s="119"/>
      <c r="QEE126" s="91"/>
      <c r="QEF126" s="119"/>
      <c r="QEG126" s="91"/>
      <c r="QEH126" s="119"/>
      <c r="QEI126" s="91"/>
      <c r="QEJ126" s="119"/>
      <c r="QEK126" s="91"/>
      <c r="QEL126" s="119"/>
      <c r="QEM126" s="91"/>
      <c r="QEN126" s="119"/>
      <c r="QEO126" s="91"/>
      <c r="QEP126" s="119"/>
      <c r="QEQ126" s="91"/>
      <c r="QER126" s="119"/>
      <c r="QES126" s="91"/>
      <c r="QET126" s="119"/>
      <c r="QEU126" s="91"/>
      <c r="QEV126" s="119"/>
      <c r="QEW126" s="91"/>
      <c r="QEX126" s="119"/>
      <c r="QEY126" s="91"/>
      <c r="QEZ126" s="119"/>
      <c r="QFA126" s="91"/>
      <c r="QFB126" s="119"/>
      <c r="QFC126" s="91"/>
      <c r="QFD126" s="119"/>
      <c r="QFE126" s="91"/>
      <c r="QFF126" s="119"/>
      <c r="QFG126" s="91"/>
      <c r="QFH126" s="119"/>
      <c r="QFI126" s="91"/>
      <c r="QFJ126" s="119"/>
      <c r="QFK126" s="91"/>
      <c r="QFL126" s="119"/>
      <c r="QFM126" s="91"/>
      <c r="QFN126" s="119"/>
      <c r="QFO126" s="91"/>
      <c r="QFP126" s="119"/>
      <c r="QFQ126" s="91"/>
      <c r="QFR126" s="119"/>
      <c r="QFS126" s="91"/>
      <c r="QFT126" s="119"/>
      <c r="QFU126" s="91"/>
      <c r="QFV126" s="119"/>
      <c r="QFW126" s="91"/>
      <c r="QFX126" s="119"/>
      <c r="QFY126" s="91"/>
      <c r="QFZ126" s="119"/>
      <c r="QGA126" s="91"/>
      <c r="QGB126" s="119"/>
      <c r="QGC126" s="91"/>
      <c r="QGD126" s="119"/>
      <c r="QGE126" s="91"/>
      <c r="QGF126" s="119"/>
      <c r="QGG126" s="91"/>
      <c r="QGH126" s="119"/>
      <c r="QGI126" s="91"/>
      <c r="QGJ126" s="119"/>
      <c r="QGK126" s="91"/>
      <c r="QGL126" s="119"/>
      <c r="QGM126" s="91"/>
      <c r="QGN126" s="119"/>
      <c r="QGO126" s="91"/>
      <c r="QGP126" s="119"/>
      <c r="QGQ126" s="91"/>
      <c r="QGR126" s="119"/>
      <c r="QGS126" s="91"/>
      <c r="QGT126" s="119"/>
      <c r="QGU126" s="91"/>
      <c r="QGV126" s="119"/>
      <c r="QGW126" s="91"/>
      <c r="QGX126" s="119"/>
      <c r="QGY126" s="91"/>
      <c r="QGZ126" s="119"/>
      <c r="QHA126" s="91"/>
      <c r="QHB126" s="119"/>
      <c r="QHC126" s="91"/>
      <c r="QHD126" s="119"/>
      <c r="QHE126" s="91"/>
      <c r="QHF126" s="119"/>
      <c r="QHG126" s="91"/>
      <c r="QHH126" s="119"/>
      <c r="QHI126" s="91"/>
      <c r="QHJ126" s="119"/>
      <c r="QHK126" s="91"/>
      <c r="QHL126" s="119"/>
      <c r="QHM126" s="91"/>
      <c r="QHN126" s="119"/>
      <c r="QHO126" s="91"/>
      <c r="QHP126" s="119"/>
      <c r="QHQ126" s="91"/>
      <c r="QHR126" s="119"/>
      <c r="QHS126" s="91"/>
      <c r="QHT126" s="119"/>
      <c r="QHU126" s="91"/>
      <c r="QHV126" s="119"/>
      <c r="QHW126" s="91"/>
      <c r="QHX126" s="119"/>
      <c r="QHY126" s="91"/>
      <c r="QHZ126" s="119"/>
      <c r="QIA126" s="91"/>
      <c r="QIB126" s="119"/>
      <c r="QIC126" s="91"/>
      <c r="QID126" s="119"/>
      <c r="QIE126" s="91"/>
      <c r="QIF126" s="119"/>
      <c r="QIG126" s="91"/>
      <c r="QIH126" s="119"/>
      <c r="QII126" s="91"/>
      <c r="QIJ126" s="119"/>
      <c r="QIK126" s="91"/>
      <c r="QIL126" s="119"/>
      <c r="QIM126" s="91"/>
      <c r="QIN126" s="119"/>
      <c r="QIO126" s="91"/>
      <c r="QIP126" s="119"/>
      <c r="QIQ126" s="91"/>
      <c r="QIR126" s="119"/>
      <c r="QIS126" s="91"/>
      <c r="QIT126" s="119"/>
      <c r="QIU126" s="91"/>
      <c r="QIV126" s="119"/>
      <c r="QIW126" s="91"/>
      <c r="QIX126" s="119"/>
      <c r="QIY126" s="91"/>
      <c r="QIZ126" s="119"/>
      <c r="QJA126" s="91"/>
      <c r="QJB126" s="119"/>
      <c r="QJC126" s="91"/>
      <c r="QJD126" s="119"/>
      <c r="QJE126" s="91"/>
      <c r="QJF126" s="119"/>
      <c r="QJG126" s="91"/>
      <c r="QJH126" s="119"/>
      <c r="QJI126" s="91"/>
      <c r="QJJ126" s="119"/>
      <c r="QJK126" s="91"/>
      <c r="QJL126" s="119"/>
      <c r="QJM126" s="91"/>
      <c r="QJN126" s="119"/>
      <c r="QJO126" s="91"/>
      <c r="QJP126" s="119"/>
      <c r="QJQ126" s="91"/>
      <c r="QJR126" s="119"/>
      <c r="QJS126" s="91"/>
      <c r="QJT126" s="119"/>
      <c r="QJU126" s="91"/>
      <c r="QJV126" s="119"/>
      <c r="QJW126" s="91"/>
      <c r="QJX126" s="119"/>
      <c r="QJY126" s="91"/>
      <c r="QJZ126" s="119"/>
      <c r="QKA126" s="91"/>
      <c r="QKB126" s="119"/>
      <c r="QKC126" s="91"/>
      <c r="QKD126" s="119"/>
      <c r="QKE126" s="91"/>
      <c r="QKF126" s="119"/>
      <c r="QKG126" s="91"/>
      <c r="QKH126" s="119"/>
      <c r="QKI126" s="91"/>
      <c r="QKJ126" s="119"/>
      <c r="QKK126" s="91"/>
      <c r="QKL126" s="119"/>
      <c r="QKM126" s="91"/>
      <c r="QKN126" s="119"/>
      <c r="QKO126" s="91"/>
      <c r="QKP126" s="119"/>
      <c r="QKQ126" s="91"/>
      <c r="QKR126" s="119"/>
      <c r="QKS126" s="91"/>
      <c r="QKT126" s="119"/>
      <c r="QKU126" s="91"/>
      <c r="QKV126" s="119"/>
      <c r="QKW126" s="91"/>
      <c r="QKX126" s="119"/>
      <c r="QKY126" s="91"/>
      <c r="QKZ126" s="119"/>
      <c r="QLA126" s="91"/>
      <c r="QLB126" s="119"/>
      <c r="QLC126" s="91"/>
      <c r="QLD126" s="119"/>
      <c r="QLE126" s="91"/>
      <c r="QLF126" s="119"/>
      <c r="QLG126" s="91"/>
      <c r="QLH126" s="119"/>
      <c r="QLI126" s="91"/>
      <c r="QLJ126" s="119"/>
      <c r="QLK126" s="91"/>
      <c r="QLL126" s="119"/>
      <c r="QLM126" s="91"/>
      <c r="QLN126" s="119"/>
      <c r="QLO126" s="91"/>
      <c r="QLP126" s="119"/>
      <c r="QLQ126" s="91"/>
      <c r="QLR126" s="119"/>
      <c r="QLS126" s="91"/>
      <c r="QLT126" s="119"/>
      <c r="QLU126" s="91"/>
      <c r="QLV126" s="119"/>
      <c r="QLW126" s="91"/>
      <c r="QLX126" s="119"/>
      <c r="QLY126" s="91"/>
      <c r="QLZ126" s="119"/>
      <c r="QMA126" s="91"/>
      <c r="QMB126" s="119"/>
      <c r="QMC126" s="91"/>
      <c r="QMD126" s="119"/>
      <c r="QME126" s="91"/>
      <c r="QMF126" s="119"/>
      <c r="QMG126" s="91"/>
      <c r="QMH126" s="119"/>
      <c r="QMI126" s="91"/>
      <c r="QMJ126" s="119"/>
      <c r="QMK126" s="91"/>
      <c r="QML126" s="119"/>
      <c r="QMM126" s="91"/>
      <c r="QMN126" s="119"/>
      <c r="QMO126" s="91"/>
      <c r="QMP126" s="119"/>
      <c r="QMQ126" s="91"/>
      <c r="QMR126" s="119"/>
      <c r="QMS126" s="91"/>
      <c r="QMT126" s="119"/>
      <c r="QMU126" s="91"/>
      <c r="QMV126" s="119"/>
      <c r="QMW126" s="91"/>
      <c r="QMX126" s="119"/>
      <c r="QMY126" s="91"/>
      <c r="QMZ126" s="119"/>
      <c r="QNA126" s="91"/>
      <c r="QNB126" s="119"/>
      <c r="QNC126" s="91"/>
      <c r="QND126" s="119"/>
      <c r="QNE126" s="91"/>
      <c r="QNF126" s="119"/>
      <c r="QNG126" s="91"/>
      <c r="QNH126" s="119"/>
      <c r="QNI126" s="91"/>
      <c r="QNJ126" s="119"/>
      <c r="QNK126" s="91"/>
      <c r="QNL126" s="119"/>
      <c r="QNM126" s="91"/>
      <c r="QNN126" s="119"/>
      <c r="QNO126" s="91"/>
      <c r="QNP126" s="119"/>
      <c r="QNQ126" s="91"/>
      <c r="QNR126" s="119"/>
      <c r="QNS126" s="91"/>
      <c r="QNT126" s="119"/>
      <c r="QNU126" s="91"/>
      <c r="QNV126" s="119"/>
      <c r="QNW126" s="91"/>
      <c r="QNX126" s="119"/>
      <c r="QNY126" s="91"/>
      <c r="QNZ126" s="119"/>
      <c r="QOA126" s="91"/>
      <c r="QOB126" s="119"/>
      <c r="QOC126" s="91"/>
      <c r="QOD126" s="119"/>
      <c r="QOE126" s="91"/>
      <c r="QOF126" s="119"/>
      <c r="QOG126" s="91"/>
      <c r="QOH126" s="119"/>
      <c r="QOI126" s="91"/>
      <c r="QOJ126" s="119"/>
      <c r="QOK126" s="91"/>
      <c r="QOL126" s="119"/>
      <c r="QOM126" s="91"/>
      <c r="QON126" s="119"/>
      <c r="QOO126" s="91"/>
      <c r="QOP126" s="119"/>
      <c r="QOQ126" s="91"/>
      <c r="QOR126" s="119"/>
      <c r="QOS126" s="91"/>
      <c r="QOT126" s="119"/>
      <c r="QOU126" s="91"/>
      <c r="QOV126" s="119"/>
      <c r="QOW126" s="91"/>
      <c r="QOX126" s="119"/>
      <c r="QOY126" s="91"/>
      <c r="QOZ126" s="119"/>
      <c r="QPA126" s="91"/>
      <c r="QPB126" s="119"/>
      <c r="QPC126" s="91"/>
      <c r="QPD126" s="119"/>
      <c r="QPE126" s="91"/>
      <c r="QPF126" s="119"/>
      <c r="QPG126" s="91"/>
      <c r="QPH126" s="119"/>
      <c r="QPI126" s="91"/>
      <c r="QPJ126" s="119"/>
      <c r="QPK126" s="91"/>
      <c r="QPL126" s="119"/>
      <c r="QPM126" s="91"/>
      <c r="QPN126" s="119"/>
      <c r="QPO126" s="91"/>
      <c r="QPP126" s="119"/>
      <c r="QPQ126" s="91"/>
      <c r="QPR126" s="119"/>
      <c r="QPS126" s="91"/>
      <c r="QPT126" s="119"/>
      <c r="QPU126" s="91"/>
      <c r="QPV126" s="119"/>
      <c r="QPW126" s="91"/>
      <c r="QPX126" s="119"/>
      <c r="QPY126" s="91"/>
      <c r="QPZ126" s="119"/>
      <c r="QQA126" s="91"/>
      <c r="QQB126" s="119"/>
      <c r="QQC126" s="91"/>
      <c r="QQD126" s="119"/>
      <c r="QQE126" s="91"/>
      <c r="QQF126" s="119"/>
      <c r="QQG126" s="91"/>
      <c r="QQH126" s="119"/>
      <c r="QQI126" s="91"/>
      <c r="QQJ126" s="119"/>
      <c r="QQK126" s="91"/>
      <c r="QQL126" s="119"/>
      <c r="QQM126" s="91"/>
      <c r="QQN126" s="119"/>
      <c r="QQO126" s="91"/>
      <c r="QQP126" s="119"/>
      <c r="QQQ126" s="91"/>
      <c r="QQR126" s="119"/>
      <c r="QQS126" s="91"/>
      <c r="QQT126" s="119"/>
      <c r="QQU126" s="91"/>
      <c r="QQV126" s="119"/>
      <c r="QQW126" s="91"/>
      <c r="QQX126" s="119"/>
      <c r="QQY126" s="91"/>
      <c r="QQZ126" s="119"/>
      <c r="QRA126" s="91"/>
      <c r="QRB126" s="119"/>
      <c r="QRC126" s="91"/>
      <c r="QRD126" s="119"/>
      <c r="QRE126" s="91"/>
      <c r="QRF126" s="119"/>
      <c r="QRG126" s="91"/>
      <c r="QRH126" s="119"/>
      <c r="QRI126" s="91"/>
      <c r="QRJ126" s="119"/>
      <c r="QRK126" s="91"/>
      <c r="QRL126" s="119"/>
      <c r="QRM126" s="91"/>
      <c r="QRN126" s="119"/>
      <c r="QRO126" s="91"/>
      <c r="QRP126" s="119"/>
      <c r="QRQ126" s="91"/>
      <c r="QRR126" s="119"/>
      <c r="QRS126" s="91"/>
      <c r="QRT126" s="119"/>
      <c r="QRU126" s="91"/>
      <c r="QRV126" s="119"/>
      <c r="QRW126" s="91"/>
      <c r="QRX126" s="119"/>
      <c r="QRY126" s="91"/>
      <c r="QRZ126" s="119"/>
      <c r="QSA126" s="91"/>
      <c r="QSB126" s="119"/>
      <c r="QSC126" s="91"/>
      <c r="QSD126" s="119"/>
      <c r="QSE126" s="91"/>
      <c r="QSF126" s="119"/>
      <c r="QSG126" s="91"/>
      <c r="QSH126" s="119"/>
      <c r="QSI126" s="91"/>
      <c r="QSJ126" s="119"/>
      <c r="QSK126" s="91"/>
      <c r="QSL126" s="119"/>
      <c r="QSM126" s="91"/>
      <c r="QSN126" s="119"/>
      <c r="QSO126" s="91"/>
      <c r="QSP126" s="119"/>
      <c r="QSQ126" s="91"/>
      <c r="QSR126" s="119"/>
      <c r="QSS126" s="91"/>
      <c r="QST126" s="119"/>
      <c r="QSU126" s="91"/>
      <c r="QSV126" s="119"/>
      <c r="QSW126" s="91"/>
      <c r="QSX126" s="119"/>
      <c r="QSY126" s="91"/>
      <c r="QSZ126" s="119"/>
      <c r="QTA126" s="91"/>
      <c r="QTB126" s="119"/>
      <c r="QTC126" s="91"/>
      <c r="QTD126" s="119"/>
      <c r="QTE126" s="91"/>
      <c r="QTF126" s="119"/>
      <c r="QTG126" s="91"/>
      <c r="QTH126" s="119"/>
      <c r="QTI126" s="91"/>
      <c r="QTJ126" s="119"/>
      <c r="QTK126" s="91"/>
      <c r="QTL126" s="119"/>
      <c r="QTM126" s="91"/>
      <c r="QTN126" s="119"/>
      <c r="QTO126" s="91"/>
      <c r="QTP126" s="119"/>
      <c r="QTQ126" s="91"/>
      <c r="QTR126" s="119"/>
      <c r="QTS126" s="91"/>
      <c r="QTT126" s="119"/>
      <c r="QTU126" s="91"/>
      <c r="QTV126" s="119"/>
      <c r="QTW126" s="91"/>
      <c r="QTX126" s="119"/>
      <c r="QTY126" s="91"/>
      <c r="QTZ126" s="119"/>
      <c r="QUA126" s="91"/>
      <c r="QUB126" s="119"/>
      <c r="QUC126" s="91"/>
      <c r="QUD126" s="119"/>
      <c r="QUE126" s="91"/>
      <c r="QUF126" s="119"/>
      <c r="QUG126" s="91"/>
      <c r="QUH126" s="119"/>
      <c r="QUI126" s="91"/>
      <c r="QUJ126" s="119"/>
      <c r="QUK126" s="91"/>
      <c r="QUL126" s="119"/>
      <c r="QUM126" s="91"/>
      <c r="QUN126" s="119"/>
      <c r="QUO126" s="91"/>
      <c r="QUP126" s="119"/>
      <c r="QUQ126" s="91"/>
      <c r="QUR126" s="119"/>
      <c r="QUS126" s="91"/>
      <c r="QUT126" s="119"/>
      <c r="QUU126" s="91"/>
      <c r="QUV126" s="119"/>
      <c r="QUW126" s="91"/>
      <c r="QUX126" s="119"/>
      <c r="QUY126" s="91"/>
      <c r="QUZ126" s="119"/>
      <c r="QVA126" s="91"/>
      <c r="QVB126" s="119"/>
      <c r="QVC126" s="91"/>
      <c r="QVD126" s="119"/>
      <c r="QVE126" s="91"/>
      <c r="QVF126" s="119"/>
      <c r="QVG126" s="91"/>
      <c r="QVH126" s="119"/>
      <c r="QVI126" s="91"/>
      <c r="QVJ126" s="119"/>
      <c r="QVK126" s="91"/>
      <c r="QVL126" s="119"/>
      <c r="QVM126" s="91"/>
      <c r="QVN126" s="119"/>
      <c r="QVO126" s="91"/>
      <c r="QVP126" s="119"/>
      <c r="QVQ126" s="91"/>
      <c r="QVR126" s="119"/>
      <c r="QVS126" s="91"/>
      <c r="QVT126" s="119"/>
      <c r="QVU126" s="91"/>
      <c r="QVV126" s="119"/>
      <c r="QVW126" s="91"/>
      <c r="QVX126" s="119"/>
      <c r="QVY126" s="91"/>
      <c r="QVZ126" s="119"/>
      <c r="QWA126" s="91"/>
      <c r="QWB126" s="119"/>
      <c r="QWC126" s="91"/>
      <c r="QWD126" s="119"/>
      <c r="QWE126" s="91"/>
      <c r="QWF126" s="119"/>
      <c r="QWG126" s="91"/>
      <c r="QWH126" s="119"/>
      <c r="QWI126" s="91"/>
      <c r="QWJ126" s="119"/>
      <c r="QWK126" s="91"/>
      <c r="QWL126" s="119"/>
      <c r="QWM126" s="91"/>
      <c r="QWN126" s="119"/>
      <c r="QWO126" s="91"/>
      <c r="QWP126" s="119"/>
      <c r="QWQ126" s="91"/>
      <c r="QWR126" s="119"/>
      <c r="QWS126" s="91"/>
      <c r="QWT126" s="119"/>
      <c r="QWU126" s="91"/>
      <c r="QWV126" s="119"/>
      <c r="QWW126" s="91"/>
      <c r="QWX126" s="119"/>
      <c r="QWY126" s="91"/>
      <c r="QWZ126" s="119"/>
      <c r="QXA126" s="91"/>
      <c r="QXB126" s="119"/>
      <c r="QXC126" s="91"/>
      <c r="QXD126" s="119"/>
      <c r="QXE126" s="91"/>
      <c r="QXF126" s="119"/>
      <c r="QXG126" s="91"/>
      <c r="QXH126" s="119"/>
      <c r="QXI126" s="91"/>
      <c r="QXJ126" s="119"/>
      <c r="QXK126" s="91"/>
      <c r="QXL126" s="119"/>
      <c r="QXM126" s="91"/>
      <c r="QXN126" s="119"/>
      <c r="QXO126" s="91"/>
      <c r="QXP126" s="119"/>
      <c r="QXQ126" s="91"/>
      <c r="QXR126" s="119"/>
      <c r="QXS126" s="91"/>
      <c r="QXT126" s="119"/>
      <c r="QXU126" s="91"/>
      <c r="QXV126" s="119"/>
      <c r="QXW126" s="91"/>
      <c r="QXX126" s="119"/>
      <c r="QXY126" s="91"/>
      <c r="QXZ126" s="119"/>
      <c r="QYA126" s="91"/>
      <c r="QYB126" s="119"/>
      <c r="QYC126" s="91"/>
      <c r="QYD126" s="119"/>
      <c r="QYE126" s="91"/>
      <c r="QYF126" s="119"/>
      <c r="QYG126" s="91"/>
      <c r="QYH126" s="119"/>
      <c r="QYI126" s="91"/>
      <c r="QYJ126" s="119"/>
      <c r="QYK126" s="91"/>
      <c r="QYL126" s="119"/>
      <c r="QYM126" s="91"/>
      <c r="QYN126" s="119"/>
      <c r="QYO126" s="91"/>
      <c r="QYP126" s="119"/>
      <c r="QYQ126" s="91"/>
      <c r="QYR126" s="119"/>
      <c r="QYS126" s="91"/>
      <c r="QYT126" s="119"/>
      <c r="QYU126" s="91"/>
      <c r="QYV126" s="119"/>
      <c r="QYW126" s="91"/>
      <c r="QYX126" s="119"/>
      <c r="QYY126" s="91"/>
      <c r="QYZ126" s="119"/>
      <c r="QZA126" s="91"/>
      <c r="QZB126" s="119"/>
      <c r="QZC126" s="91"/>
      <c r="QZD126" s="119"/>
      <c r="QZE126" s="91"/>
      <c r="QZF126" s="119"/>
      <c r="QZG126" s="91"/>
      <c r="QZH126" s="119"/>
      <c r="QZI126" s="91"/>
      <c r="QZJ126" s="119"/>
      <c r="QZK126" s="91"/>
      <c r="QZL126" s="119"/>
      <c r="QZM126" s="91"/>
      <c r="QZN126" s="119"/>
      <c r="QZO126" s="91"/>
      <c r="QZP126" s="119"/>
      <c r="QZQ126" s="91"/>
      <c r="QZR126" s="119"/>
      <c r="QZS126" s="91"/>
      <c r="QZT126" s="119"/>
      <c r="QZU126" s="91"/>
      <c r="QZV126" s="119"/>
      <c r="QZW126" s="91"/>
      <c r="QZX126" s="119"/>
      <c r="QZY126" s="91"/>
      <c r="QZZ126" s="119"/>
      <c r="RAA126" s="91"/>
      <c r="RAB126" s="119"/>
      <c r="RAC126" s="91"/>
      <c r="RAD126" s="119"/>
      <c r="RAE126" s="91"/>
      <c r="RAF126" s="119"/>
      <c r="RAG126" s="91"/>
      <c r="RAH126" s="119"/>
      <c r="RAI126" s="91"/>
      <c r="RAJ126" s="119"/>
      <c r="RAK126" s="91"/>
      <c r="RAL126" s="119"/>
      <c r="RAM126" s="91"/>
      <c r="RAN126" s="119"/>
      <c r="RAO126" s="91"/>
      <c r="RAP126" s="119"/>
      <c r="RAQ126" s="91"/>
      <c r="RAR126" s="119"/>
      <c r="RAS126" s="91"/>
      <c r="RAT126" s="119"/>
      <c r="RAU126" s="91"/>
      <c r="RAV126" s="119"/>
      <c r="RAW126" s="91"/>
      <c r="RAX126" s="119"/>
      <c r="RAY126" s="91"/>
      <c r="RAZ126" s="119"/>
      <c r="RBA126" s="91"/>
      <c r="RBB126" s="119"/>
      <c r="RBC126" s="91"/>
      <c r="RBD126" s="119"/>
      <c r="RBE126" s="91"/>
      <c r="RBF126" s="119"/>
      <c r="RBG126" s="91"/>
      <c r="RBH126" s="119"/>
      <c r="RBI126" s="91"/>
      <c r="RBJ126" s="119"/>
      <c r="RBK126" s="91"/>
      <c r="RBL126" s="119"/>
      <c r="RBM126" s="91"/>
      <c r="RBN126" s="119"/>
      <c r="RBO126" s="91"/>
      <c r="RBP126" s="119"/>
      <c r="RBQ126" s="91"/>
      <c r="RBR126" s="119"/>
      <c r="RBS126" s="91"/>
      <c r="RBT126" s="119"/>
      <c r="RBU126" s="91"/>
      <c r="RBV126" s="119"/>
      <c r="RBW126" s="91"/>
      <c r="RBX126" s="119"/>
      <c r="RBY126" s="91"/>
      <c r="RBZ126" s="119"/>
      <c r="RCA126" s="91"/>
      <c r="RCB126" s="119"/>
      <c r="RCC126" s="91"/>
      <c r="RCD126" s="119"/>
      <c r="RCE126" s="91"/>
      <c r="RCF126" s="119"/>
      <c r="RCG126" s="91"/>
      <c r="RCH126" s="119"/>
      <c r="RCI126" s="91"/>
      <c r="RCJ126" s="119"/>
      <c r="RCK126" s="91"/>
      <c r="RCL126" s="119"/>
      <c r="RCM126" s="91"/>
      <c r="RCN126" s="119"/>
      <c r="RCO126" s="91"/>
      <c r="RCP126" s="119"/>
      <c r="RCQ126" s="91"/>
      <c r="RCR126" s="119"/>
      <c r="RCS126" s="91"/>
      <c r="RCT126" s="119"/>
      <c r="RCU126" s="91"/>
      <c r="RCV126" s="119"/>
      <c r="RCW126" s="91"/>
      <c r="RCX126" s="119"/>
      <c r="RCY126" s="91"/>
      <c r="RCZ126" s="119"/>
      <c r="RDA126" s="91"/>
      <c r="RDB126" s="119"/>
      <c r="RDC126" s="91"/>
      <c r="RDD126" s="119"/>
      <c r="RDE126" s="91"/>
      <c r="RDF126" s="119"/>
      <c r="RDG126" s="91"/>
      <c r="RDH126" s="119"/>
      <c r="RDI126" s="91"/>
      <c r="RDJ126" s="119"/>
      <c r="RDK126" s="91"/>
      <c r="RDL126" s="119"/>
      <c r="RDM126" s="91"/>
      <c r="RDN126" s="119"/>
      <c r="RDO126" s="91"/>
      <c r="RDP126" s="119"/>
      <c r="RDQ126" s="91"/>
      <c r="RDR126" s="119"/>
      <c r="RDS126" s="91"/>
      <c r="RDT126" s="119"/>
      <c r="RDU126" s="91"/>
      <c r="RDV126" s="119"/>
      <c r="RDW126" s="91"/>
      <c r="RDX126" s="119"/>
      <c r="RDY126" s="91"/>
      <c r="RDZ126" s="119"/>
      <c r="REA126" s="91"/>
      <c r="REB126" s="119"/>
      <c r="REC126" s="91"/>
      <c r="RED126" s="119"/>
      <c r="REE126" s="91"/>
      <c r="REF126" s="119"/>
      <c r="REG126" s="91"/>
      <c r="REH126" s="119"/>
      <c r="REI126" s="91"/>
      <c r="REJ126" s="119"/>
      <c r="REK126" s="91"/>
      <c r="REL126" s="119"/>
      <c r="REM126" s="91"/>
      <c r="REN126" s="119"/>
      <c r="REO126" s="91"/>
      <c r="REP126" s="119"/>
      <c r="REQ126" s="91"/>
      <c r="RER126" s="119"/>
      <c r="RES126" s="91"/>
      <c r="RET126" s="119"/>
      <c r="REU126" s="91"/>
      <c r="REV126" s="119"/>
      <c r="REW126" s="91"/>
      <c r="REX126" s="119"/>
      <c r="REY126" s="91"/>
      <c r="REZ126" s="119"/>
      <c r="RFA126" s="91"/>
      <c r="RFB126" s="119"/>
      <c r="RFC126" s="91"/>
      <c r="RFD126" s="119"/>
      <c r="RFE126" s="91"/>
      <c r="RFF126" s="119"/>
      <c r="RFG126" s="91"/>
      <c r="RFH126" s="119"/>
      <c r="RFI126" s="91"/>
      <c r="RFJ126" s="119"/>
      <c r="RFK126" s="91"/>
      <c r="RFL126" s="119"/>
      <c r="RFM126" s="91"/>
      <c r="RFN126" s="119"/>
      <c r="RFO126" s="91"/>
      <c r="RFP126" s="119"/>
      <c r="RFQ126" s="91"/>
      <c r="RFR126" s="119"/>
      <c r="RFS126" s="91"/>
      <c r="RFT126" s="119"/>
      <c r="RFU126" s="91"/>
      <c r="RFV126" s="119"/>
      <c r="RFW126" s="91"/>
      <c r="RFX126" s="119"/>
      <c r="RFY126" s="91"/>
      <c r="RFZ126" s="119"/>
      <c r="RGA126" s="91"/>
      <c r="RGB126" s="119"/>
      <c r="RGC126" s="91"/>
      <c r="RGD126" s="119"/>
      <c r="RGE126" s="91"/>
      <c r="RGF126" s="119"/>
      <c r="RGG126" s="91"/>
      <c r="RGH126" s="119"/>
      <c r="RGI126" s="91"/>
      <c r="RGJ126" s="119"/>
      <c r="RGK126" s="91"/>
      <c r="RGL126" s="119"/>
      <c r="RGM126" s="91"/>
      <c r="RGN126" s="119"/>
      <c r="RGO126" s="91"/>
      <c r="RGP126" s="119"/>
      <c r="RGQ126" s="91"/>
      <c r="RGR126" s="119"/>
      <c r="RGS126" s="91"/>
      <c r="RGT126" s="119"/>
      <c r="RGU126" s="91"/>
      <c r="RGV126" s="119"/>
      <c r="RGW126" s="91"/>
      <c r="RGX126" s="119"/>
      <c r="RGY126" s="91"/>
      <c r="RGZ126" s="119"/>
      <c r="RHA126" s="91"/>
      <c r="RHB126" s="119"/>
      <c r="RHC126" s="91"/>
      <c r="RHD126" s="119"/>
      <c r="RHE126" s="91"/>
      <c r="RHF126" s="119"/>
      <c r="RHG126" s="91"/>
      <c r="RHH126" s="119"/>
      <c r="RHI126" s="91"/>
      <c r="RHJ126" s="119"/>
      <c r="RHK126" s="91"/>
      <c r="RHL126" s="119"/>
      <c r="RHM126" s="91"/>
      <c r="RHN126" s="119"/>
      <c r="RHO126" s="91"/>
      <c r="RHP126" s="119"/>
      <c r="RHQ126" s="91"/>
      <c r="RHR126" s="119"/>
      <c r="RHS126" s="91"/>
      <c r="RHT126" s="119"/>
      <c r="RHU126" s="91"/>
      <c r="RHV126" s="119"/>
      <c r="RHW126" s="91"/>
      <c r="RHX126" s="119"/>
      <c r="RHY126" s="91"/>
      <c r="RHZ126" s="119"/>
      <c r="RIA126" s="91"/>
      <c r="RIB126" s="119"/>
      <c r="RIC126" s="91"/>
      <c r="RID126" s="119"/>
      <c r="RIE126" s="91"/>
      <c r="RIF126" s="119"/>
      <c r="RIG126" s="91"/>
      <c r="RIH126" s="119"/>
      <c r="RII126" s="91"/>
      <c r="RIJ126" s="119"/>
      <c r="RIK126" s="91"/>
      <c r="RIL126" s="119"/>
      <c r="RIM126" s="91"/>
      <c r="RIN126" s="119"/>
      <c r="RIO126" s="91"/>
      <c r="RIP126" s="119"/>
      <c r="RIQ126" s="91"/>
      <c r="RIR126" s="119"/>
      <c r="RIS126" s="91"/>
      <c r="RIT126" s="119"/>
      <c r="RIU126" s="91"/>
      <c r="RIV126" s="119"/>
      <c r="RIW126" s="91"/>
      <c r="RIX126" s="119"/>
      <c r="RIY126" s="91"/>
      <c r="RIZ126" s="119"/>
      <c r="RJA126" s="91"/>
      <c r="RJB126" s="119"/>
      <c r="RJC126" s="91"/>
      <c r="RJD126" s="119"/>
      <c r="RJE126" s="91"/>
      <c r="RJF126" s="119"/>
      <c r="RJG126" s="91"/>
      <c r="RJH126" s="119"/>
      <c r="RJI126" s="91"/>
      <c r="RJJ126" s="119"/>
      <c r="RJK126" s="91"/>
      <c r="RJL126" s="119"/>
      <c r="RJM126" s="91"/>
      <c r="RJN126" s="119"/>
      <c r="RJO126" s="91"/>
      <c r="RJP126" s="119"/>
      <c r="RJQ126" s="91"/>
      <c r="RJR126" s="119"/>
      <c r="RJS126" s="91"/>
      <c r="RJT126" s="119"/>
      <c r="RJU126" s="91"/>
      <c r="RJV126" s="119"/>
      <c r="RJW126" s="91"/>
      <c r="RJX126" s="119"/>
      <c r="RJY126" s="91"/>
      <c r="RJZ126" s="119"/>
      <c r="RKA126" s="91"/>
      <c r="RKB126" s="119"/>
      <c r="RKC126" s="91"/>
      <c r="RKD126" s="119"/>
      <c r="RKE126" s="91"/>
      <c r="RKF126" s="119"/>
      <c r="RKG126" s="91"/>
      <c r="RKH126" s="119"/>
      <c r="RKI126" s="91"/>
      <c r="RKJ126" s="119"/>
      <c r="RKK126" s="91"/>
      <c r="RKL126" s="119"/>
      <c r="RKM126" s="91"/>
      <c r="RKN126" s="119"/>
      <c r="RKO126" s="91"/>
      <c r="RKP126" s="119"/>
      <c r="RKQ126" s="91"/>
      <c r="RKR126" s="119"/>
      <c r="RKS126" s="91"/>
      <c r="RKT126" s="119"/>
      <c r="RKU126" s="91"/>
      <c r="RKV126" s="119"/>
      <c r="RKW126" s="91"/>
      <c r="RKX126" s="119"/>
      <c r="RKY126" s="91"/>
      <c r="RKZ126" s="119"/>
      <c r="RLA126" s="91"/>
      <c r="RLB126" s="119"/>
      <c r="RLC126" s="91"/>
      <c r="RLD126" s="119"/>
      <c r="RLE126" s="91"/>
      <c r="RLF126" s="119"/>
      <c r="RLG126" s="91"/>
      <c r="RLH126" s="119"/>
      <c r="RLI126" s="91"/>
      <c r="RLJ126" s="119"/>
      <c r="RLK126" s="91"/>
      <c r="RLL126" s="119"/>
      <c r="RLM126" s="91"/>
      <c r="RLN126" s="119"/>
      <c r="RLO126" s="91"/>
      <c r="RLP126" s="119"/>
      <c r="RLQ126" s="91"/>
      <c r="RLR126" s="119"/>
      <c r="RLS126" s="91"/>
      <c r="RLT126" s="119"/>
      <c r="RLU126" s="91"/>
      <c r="RLV126" s="119"/>
      <c r="RLW126" s="91"/>
      <c r="RLX126" s="119"/>
      <c r="RLY126" s="91"/>
      <c r="RLZ126" s="119"/>
      <c r="RMA126" s="91"/>
      <c r="RMB126" s="119"/>
      <c r="RMC126" s="91"/>
      <c r="RMD126" s="119"/>
      <c r="RME126" s="91"/>
      <c r="RMF126" s="119"/>
      <c r="RMG126" s="91"/>
      <c r="RMH126" s="119"/>
      <c r="RMI126" s="91"/>
      <c r="RMJ126" s="119"/>
      <c r="RMK126" s="91"/>
      <c r="RML126" s="119"/>
      <c r="RMM126" s="91"/>
      <c r="RMN126" s="119"/>
      <c r="RMO126" s="91"/>
      <c r="RMP126" s="119"/>
      <c r="RMQ126" s="91"/>
      <c r="RMR126" s="119"/>
      <c r="RMS126" s="91"/>
      <c r="RMT126" s="119"/>
      <c r="RMU126" s="91"/>
      <c r="RMV126" s="119"/>
      <c r="RMW126" s="91"/>
      <c r="RMX126" s="119"/>
      <c r="RMY126" s="91"/>
      <c r="RMZ126" s="119"/>
      <c r="RNA126" s="91"/>
      <c r="RNB126" s="119"/>
      <c r="RNC126" s="91"/>
      <c r="RND126" s="119"/>
      <c r="RNE126" s="91"/>
      <c r="RNF126" s="119"/>
      <c r="RNG126" s="91"/>
      <c r="RNH126" s="119"/>
      <c r="RNI126" s="91"/>
      <c r="RNJ126" s="119"/>
      <c r="RNK126" s="91"/>
      <c r="RNL126" s="119"/>
      <c r="RNM126" s="91"/>
      <c r="RNN126" s="119"/>
      <c r="RNO126" s="91"/>
      <c r="RNP126" s="119"/>
      <c r="RNQ126" s="91"/>
      <c r="RNR126" s="119"/>
      <c r="RNS126" s="91"/>
      <c r="RNT126" s="119"/>
      <c r="RNU126" s="91"/>
      <c r="RNV126" s="119"/>
      <c r="RNW126" s="91"/>
      <c r="RNX126" s="119"/>
      <c r="RNY126" s="91"/>
      <c r="RNZ126" s="119"/>
      <c r="ROA126" s="91"/>
      <c r="ROB126" s="119"/>
      <c r="ROC126" s="91"/>
      <c r="ROD126" s="119"/>
      <c r="ROE126" s="91"/>
      <c r="ROF126" s="119"/>
      <c r="ROG126" s="91"/>
      <c r="ROH126" s="119"/>
      <c r="ROI126" s="91"/>
      <c r="ROJ126" s="119"/>
      <c r="ROK126" s="91"/>
      <c r="ROL126" s="119"/>
      <c r="ROM126" s="91"/>
      <c r="RON126" s="119"/>
      <c r="ROO126" s="91"/>
      <c r="ROP126" s="119"/>
      <c r="ROQ126" s="91"/>
      <c r="ROR126" s="119"/>
      <c r="ROS126" s="91"/>
      <c r="ROT126" s="119"/>
      <c r="ROU126" s="91"/>
      <c r="ROV126" s="119"/>
      <c r="ROW126" s="91"/>
      <c r="ROX126" s="119"/>
      <c r="ROY126" s="91"/>
      <c r="ROZ126" s="119"/>
      <c r="RPA126" s="91"/>
      <c r="RPB126" s="119"/>
      <c r="RPC126" s="91"/>
      <c r="RPD126" s="119"/>
      <c r="RPE126" s="91"/>
      <c r="RPF126" s="119"/>
      <c r="RPG126" s="91"/>
      <c r="RPH126" s="119"/>
      <c r="RPI126" s="91"/>
      <c r="RPJ126" s="119"/>
      <c r="RPK126" s="91"/>
      <c r="RPL126" s="119"/>
      <c r="RPM126" s="91"/>
      <c r="RPN126" s="119"/>
      <c r="RPO126" s="91"/>
      <c r="RPP126" s="119"/>
      <c r="RPQ126" s="91"/>
      <c r="RPR126" s="119"/>
      <c r="RPS126" s="91"/>
      <c r="RPT126" s="119"/>
      <c r="RPU126" s="91"/>
      <c r="RPV126" s="119"/>
      <c r="RPW126" s="91"/>
      <c r="RPX126" s="119"/>
      <c r="RPY126" s="91"/>
      <c r="RPZ126" s="119"/>
      <c r="RQA126" s="91"/>
      <c r="RQB126" s="119"/>
      <c r="RQC126" s="91"/>
      <c r="RQD126" s="119"/>
      <c r="RQE126" s="91"/>
      <c r="RQF126" s="119"/>
      <c r="RQG126" s="91"/>
      <c r="RQH126" s="119"/>
      <c r="RQI126" s="91"/>
      <c r="RQJ126" s="119"/>
      <c r="RQK126" s="91"/>
      <c r="RQL126" s="119"/>
      <c r="RQM126" s="91"/>
      <c r="RQN126" s="119"/>
      <c r="RQO126" s="91"/>
      <c r="RQP126" s="119"/>
      <c r="RQQ126" s="91"/>
      <c r="RQR126" s="119"/>
      <c r="RQS126" s="91"/>
      <c r="RQT126" s="119"/>
      <c r="RQU126" s="91"/>
      <c r="RQV126" s="119"/>
      <c r="RQW126" s="91"/>
      <c r="RQX126" s="119"/>
      <c r="RQY126" s="91"/>
      <c r="RQZ126" s="119"/>
      <c r="RRA126" s="91"/>
      <c r="RRB126" s="119"/>
      <c r="RRC126" s="91"/>
      <c r="RRD126" s="119"/>
      <c r="RRE126" s="91"/>
      <c r="RRF126" s="119"/>
      <c r="RRG126" s="91"/>
      <c r="RRH126" s="119"/>
      <c r="RRI126" s="91"/>
      <c r="RRJ126" s="119"/>
      <c r="RRK126" s="91"/>
      <c r="RRL126" s="119"/>
      <c r="RRM126" s="91"/>
      <c r="RRN126" s="119"/>
      <c r="RRO126" s="91"/>
      <c r="RRP126" s="119"/>
      <c r="RRQ126" s="91"/>
      <c r="RRR126" s="119"/>
      <c r="RRS126" s="91"/>
      <c r="RRT126" s="119"/>
      <c r="RRU126" s="91"/>
      <c r="RRV126" s="119"/>
      <c r="RRW126" s="91"/>
      <c r="RRX126" s="119"/>
      <c r="RRY126" s="91"/>
      <c r="RRZ126" s="119"/>
      <c r="RSA126" s="91"/>
      <c r="RSB126" s="119"/>
      <c r="RSC126" s="91"/>
      <c r="RSD126" s="119"/>
      <c r="RSE126" s="91"/>
      <c r="RSF126" s="119"/>
      <c r="RSG126" s="91"/>
      <c r="RSH126" s="119"/>
      <c r="RSI126" s="91"/>
      <c r="RSJ126" s="119"/>
      <c r="RSK126" s="91"/>
      <c r="RSL126" s="119"/>
      <c r="RSM126" s="91"/>
      <c r="RSN126" s="119"/>
      <c r="RSO126" s="91"/>
      <c r="RSP126" s="119"/>
      <c r="RSQ126" s="91"/>
      <c r="RSR126" s="119"/>
      <c r="RSS126" s="91"/>
      <c r="RST126" s="119"/>
      <c r="RSU126" s="91"/>
      <c r="RSV126" s="119"/>
      <c r="RSW126" s="91"/>
      <c r="RSX126" s="119"/>
      <c r="RSY126" s="91"/>
      <c r="RSZ126" s="119"/>
      <c r="RTA126" s="91"/>
      <c r="RTB126" s="119"/>
      <c r="RTC126" s="91"/>
      <c r="RTD126" s="119"/>
      <c r="RTE126" s="91"/>
      <c r="RTF126" s="119"/>
      <c r="RTG126" s="91"/>
      <c r="RTH126" s="119"/>
      <c r="RTI126" s="91"/>
      <c r="RTJ126" s="119"/>
      <c r="RTK126" s="91"/>
      <c r="RTL126" s="119"/>
      <c r="RTM126" s="91"/>
      <c r="RTN126" s="119"/>
      <c r="RTO126" s="91"/>
      <c r="RTP126" s="119"/>
      <c r="RTQ126" s="91"/>
      <c r="RTR126" s="119"/>
      <c r="RTS126" s="91"/>
      <c r="RTT126" s="119"/>
      <c r="RTU126" s="91"/>
      <c r="RTV126" s="119"/>
      <c r="RTW126" s="91"/>
      <c r="RTX126" s="119"/>
      <c r="RTY126" s="91"/>
      <c r="RTZ126" s="119"/>
      <c r="RUA126" s="91"/>
      <c r="RUB126" s="119"/>
      <c r="RUC126" s="91"/>
      <c r="RUD126" s="119"/>
      <c r="RUE126" s="91"/>
      <c r="RUF126" s="119"/>
      <c r="RUG126" s="91"/>
      <c r="RUH126" s="119"/>
      <c r="RUI126" s="91"/>
      <c r="RUJ126" s="119"/>
      <c r="RUK126" s="91"/>
      <c r="RUL126" s="119"/>
      <c r="RUM126" s="91"/>
      <c r="RUN126" s="119"/>
      <c r="RUO126" s="91"/>
      <c r="RUP126" s="119"/>
      <c r="RUQ126" s="91"/>
      <c r="RUR126" s="119"/>
      <c r="RUS126" s="91"/>
      <c r="RUT126" s="119"/>
      <c r="RUU126" s="91"/>
      <c r="RUV126" s="119"/>
      <c r="RUW126" s="91"/>
      <c r="RUX126" s="119"/>
      <c r="RUY126" s="91"/>
      <c r="RUZ126" s="119"/>
      <c r="RVA126" s="91"/>
      <c r="RVB126" s="119"/>
      <c r="RVC126" s="91"/>
      <c r="RVD126" s="119"/>
      <c r="RVE126" s="91"/>
      <c r="RVF126" s="119"/>
      <c r="RVG126" s="91"/>
      <c r="RVH126" s="119"/>
      <c r="RVI126" s="91"/>
      <c r="RVJ126" s="119"/>
      <c r="RVK126" s="91"/>
      <c r="RVL126" s="119"/>
      <c r="RVM126" s="91"/>
      <c r="RVN126" s="119"/>
      <c r="RVO126" s="91"/>
      <c r="RVP126" s="119"/>
      <c r="RVQ126" s="91"/>
      <c r="RVR126" s="119"/>
      <c r="RVS126" s="91"/>
      <c r="RVT126" s="119"/>
      <c r="RVU126" s="91"/>
      <c r="RVV126" s="119"/>
      <c r="RVW126" s="91"/>
      <c r="RVX126" s="119"/>
      <c r="RVY126" s="91"/>
      <c r="RVZ126" s="119"/>
      <c r="RWA126" s="91"/>
      <c r="RWB126" s="119"/>
      <c r="RWC126" s="91"/>
      <c r="RWD126" s="119"/>
      <c r="RWE126" s="91"/>
      <c r="RWF126" s="119"/>
      <c r="RWG126" s="91"/>
      <c r="RWH126" s="119"/>
      <c r="RWI126" s="91"/>
      <c r="RWJ126" s="119"/>
      <c r="RWK126" s="91"/>
      <c r="RWL126" s="119"/>
      <c r="RWM126" s="91"/>
      <c r="RWN126" s="119"/>
      <c r="RWO126" s="91"/>
      <c r="RWP126" s="119"/>
      <c r="RWQ126" s="91"/>
      <c r="RWR126" s="119"/>
      <c r="RWS126" s="91"/>
      <c r="RWT126" s="119"/>
      <c r="RWU126" s="91"/>
      <c r="RWV126" s="119"/>
      <c r="RWW126" s="91"/>
      <c r="RWX126" s="119"/>
      <c r="RWY126" s="91"/>
      <c r="RWZ126" s="119"/>
      <c r="RXA126" s="91"/>
      <c r="RXB126" s="119"/>
      <c r="RXC126" s="91"/>
      <c r="RXD126" s="119"/>
      <c r="RXE126" s="91"/>
      <c r="RXF126" s="119"/>
      <c r="RXG126" s="91"/>
      <c r="RXH126" s="119"/>
      <c r="RXI126" s="91"/>
      <c r="RXJ126" s="119"/>
      <c r="RXK126" s="91"/>
      <c r="RXL126" s="119"/>
      <c r="RXM126" s="91"/>
      <c r="RXN126" s="119"/>
      <c r="RXO126" s="91"/>
      <c r="RXP126" s="119"/>
      <c r="RXQ126" s="91"/>
      <c r="RXR126" s="119"/>
      <c r="RXS126" s="91"/>
      <c r="RXT126" s="119"/>
      <c r="RXU126" s="91"/>
      <c r="RXV126" s="119"/>
      <c r="RXW126" s="91"/>
      <c r="RXX126" s="119"/>
      <c r="RXY126" s="91"/>
      <c r="RXZ126" s="119"/>
      <c r="RYA126" s="91"/>
      <c r="RYB126" s="119"/>
      <c r="RYC126" s="91"/>
      <c r="RYD126" s="119"/>
      <c r="RYE126" s="91"/>
      <c r="RYF126" s="119"/>
      <c r="RYG126" s="91"/>
      <c r="RYH126" s="119"/>
      <c r="RYI126" s="91"/>
      <c r="RYJ126" s="119"/>
      <c r="RYK126" s="91"/>
      <c r="RYL126" s="119"/>
      <c r="RYM126" s="91"/>
      <c r="RYN126" s="119"/>
      <c r="RYO126" s="91"/>
      <c r="RYP126" s="119"/>
      <c r="RYQ126" s="91"/>
      <c r="RYR126" s="119"/>
      <c r="RYS126" s="91"/>
      <c r="RYT126" s="119"/>
      <c r="RYU126" s="91"/>
      <c r="RYV126" s="119"/>
      <c r="RYW126" s="91"/>
      <c r="RYX126" s="119"/>
      <c r="RYY126" s="91"/>
      <c r="RYZ126" s="119"/>
      <c r="RZA126" s="91"/>
      <c r="RZB126" s="119"/>
      <c r="RZC126" s="91"/>
      <c r="RZD126" s="119"/>
      <c r="RZE126" s="91"/>
      <c r="RZF126" s="119"/>
      <c r="RZG126" s="91"/>
      <c r="RZH126" s="119"/>
      <c r="RZI126" s="91"/>
      <c r="RZJ126" s="119"/>
      <c r="RZK126" s="91"/>
      <c r="RZL126" s="119"/>
      <c r="RZM126" s="91"/>
      <c r="RZN126" s="119"/>
      <c r="RZO126" s="91"/>
      <c r="RZP126" s="119"/>
      <c r="RZQ126" s="91"/>
      <c r="RZR126" s="119"/>
      <c r="RZS126" s="91"/>
      <c r="RZT126" s="119"/>
      <c r="RZU126" s="91"/>
      <c r="RZV126" s="119"/>
      <c r="RZW126" s="91"/>
      <c r="RZX126" s="119"/>
      <c r="RZY126" s="91"/>
      <c r="RZZ126" s="119"/>
      <c r="SAA126" s="91"/>
      <c r="SAB126" s="119"/>
      <c r="SAC126" s="91"/>
      <c r="SAD126" s="119"/>
      <c r="SAE126" s="91"/>
      <c r="SAF126" s="119"/>
      <c r="SAG126" s="91"/>
      <c r="SAH126" s="119"/>
      <c r="SAI126" s="91"/>
      <c r="SAJ126" s="119"/>
      <c r="SAK126" s="91"/>
      <c r="SAL126" s="119"/>
      <c r="SAM126" s="91"/>
      <c r="SAN126" s="119"/>
      <c r="SAO126" s="91"/>
      <c r="SAP126" s="119"/>
      <c r="SAQ126" s="91"/>
      <c r="SAR126" s="119"/>
      <c r="SAS126" s="91"/>
      <c r="SAT126" s="119"/>
      <c r="SAU126" s="91"/>
      <c r="SAV126" s="119"/>
      <c r="SAW126" s="91"/>
      <c r="SAX126" s="119"/>
      <c r="SAY126" s="91"/>
      <c r="SAZ126" s="119"/>
      <c r="SBA126" s="91"/>
      <c r="SBB126" s="119"/>
      <c r="SBC126" s="91"/>
      <c r="SBD126" s="119"/>
      <c r="SBE126" s="91"/>
      <c r="SBF126" s="119"/>
      <c r="SBG126" s="91"/>
      <c r="SBH126" s="119"/>
      <c r="SBI126" s="91"/>
      <c r="SBJ126" s="119"/>
      <c r="SBK126" s="91"/>
      <c r="SBL126" s="119"/>
      <c r="SBM126" s="91"/>
      <c r="SBN126" s="119"/>
      <c r="SBO126" s="91"/>
      <c r="SBP126" s="119"/>
      <c r="SBQ126" s="91"/>
      <c r="SBR126" s="119"/>
      <c r="SBS126" s="91"/>
      <c r="SBT126" s="119"/>
      <c r="SBU126" s="91"/>
      <c r="SBV126" s="119"/>
      <c r="SBW126" s="91"/>
      <c r="SBX126" s="119"/>
      <c r="SBY126" s="91"/>
      <c r="SBZ126" s="119"/>
      <c r="SCA126" s="91"/>
      <c r="SCB126" s="119"/>
      <c r="SCC126" s="91"/>
      <c r="SCD126" s="119"/>
      <c r="SCE126" s="91"/>
      <c r="SCF126" s="119"/>
      <c r="SCG126" s="91"/>
      <c r="SCH126" s="119"/>
      <c r="SCI126" s="91"/>
      <c r="SCJ126" s="119"/>
      <c r="SCK126" s="91"/>
      <c r="SCL126" s="119"/>
      <c r="SCM126" s="91"/>
      <c r="SCN126" s="119"/>
      <c r="SCO126" s="91"/>
      <c r="SCP126" s="119"/>
      <c r="SCQ126" s="91"/>
      <c r="SCR126" s="119"/>
      <c r="SCS126" s="91"/>
      <c r="SCT126" s="119"/>
      <c r="SCU126" s="91"/>
      <c r="SCV126" s="119"/>
      <c r="SCW126" s="91"/>
      <c r="SCX126" s="119"/>
      <c r="SCY126" s="91"/>
      <c r="SCZ126" s="119"/>
      <c r="SDA126" s="91"/>
      <c r="SDB126" s="119"/>
      <c r="SDC126" s="91"/>
      <c r="SDD126" s="119"/>
      <c r="SDE126" s="91"/>
      <c r="SDF126" s="119"/>
      <c r="SDG126" s="91"/>
      <c r="SDH126" s="119"/>
      <c r="SDI126" s="91"/>
      <c r="SDJ126" s="119"/>
      <c r="SDK126" s="91"/>
      <c r="SDL126" s="119"/>
      <c r="SDM126" s="91"/>
      <c r="SDN126" s="119"/>
      <c r="SDO126" s="91"/>
      <c r="SDP126" s="119"/>
      <c r="SDQ126" s="91"/>
      <c r="SDR126" s="119"/>
      <c r="SDS126" s="91"/>
      <c r="SDT126" s="119"/>
      <c r="SDU126" s="91"/>
      <c r="SDV126" s="119"/>
      <c r="SDW126" s="91"/>
      <c r="SDX126" s="119"/>
      <c r="SDY126" s="91"/>
      <c r="SDZ126" s="119"/>
      <c r="SEA126" s="91"/>
      <c r="SEB126" s="119"/>
      <c r="SEC126" s="91"/>
      <c r="SED126" s="119"/>
      <c r="SEE126" s="91"/>
      <c r="SEF126" s="119"/>
      <c r="SEG126" s="91"/>
      <c r="SEH126" s="119"/>
      <c r="SEI126" s="91"/>
      <c r="SEJ126" s="119"/>
      <c r="SEK126" s="91"/>
      <c r="SEL126" s="119"/>
      <c r="SEM126" s="91"/>
      <c r="SEN126" s="119"/>
      <c r="SEO126" s="91"/>
      <c r="SEP126" s="119"/>
      <c r="SEQ126" s="91"/>
      <c r="SER126" s="119"/>
      <c r="SES126" s="91"/>
      <c r="SET126" s="119"/>
      <c r="SEU126" s="91"/>
      <c r="SEV126" s="119"/>
      <c r="SEW126" s="91"/>
      <c r="SEX126" s="119"/>
      <c r="SEY126" s="91"/>
      <c r="SEZ126" s="119"/>
      <c r="SFA126" s="91"/>
      <c r="SFB126" s="119"/>
      <c r="SFC126" s="91"/>
      <c r="SFD126" s="119"/>
      <c r="SFE126" s="91"/>
      <c r="SFF126" s="119"/>
      <c r="SFG126" s="91"/>
      <c r="SFH126" s="119"/>
      <c r="SFI126" s="91"/>
      <c r="SFJ126" s="119"/>
      <c r="SFK126" s="91"/>
      <c r="SFL126" s="119"/>
      <c r="SFM126" s="91"/>
      <c r="SFN126" s="119"/>
      <c r="SFO126" s="91"/>
      <c r="SFP126" s="119"/>
      <c r="SFQ126" s="91"/>
      <c r="SFR126" s="119"/>
      <c r="SFS126" s="91"/>
      <c r="SFT126" s="119"/>
      <c r="SFU126" s="91"/>
      <c r="SFV126" s="119"/>
      <c r="SFW126" s="91"/>
      <c r="SFX126" s="119"/>
      <c r="SFY126" s="91"/>
      <c r="SFZ126" s="119"/>
      <c r="SGA126" s="91"/>
      <c r="SGB126" s="119"/>
      <c r="SGC126" s="91"/>
      <c r="SGD126" s="119"/>
      <c r="SGE126" s="91"/>
      <c r="SGF126" s="119"/>
      <c r="SGG126" s="91"/>
      <c r="SGH126" s="119"/>
      <c r="SGI126" s="91"/>
      <c r="SGJ126" s="119"/>
      <c r="SGK126" s="91"/>
      <c r="SGL126" s="119"/>
      <c r="SGM126" s="91"/>
      <c r="SGN126" s="119"/>
      <c r="SGO126" s="91"/>
      <c r="SGP126" s="119"/>
      <c r="SGQ126" s="91"/>
      <c r="SGR126" s="119"/>
      <c r="SGS126" s="91"/>
      <c r="SGT126" s="119"/>
      <c r="SGU126" s="91"/>
      <c r="SGV126" s="119"/>
      <c r="SGW126" s="91"/>
      <c r="SGX126" s="119"/>
      <c r="SGY126" s="91"/>
      <c r="SGZ126" s="119"/>
      <c r="SHA126" s="91"/>
      <c r="SHB126" s="119"/>
      <c r="SHC126" s="91"/>
      <c r="SHD126" s="119"/>
      <c r="SHE126" s="91"/>
      <c r="SHF126" s="119"/>
      <c r="SHG126" s="91"/>
      <c r="SHH126" s="119"/>
      <c r="SHI126" s="91"/>
      <c r="SHJ126" s="119"/>
      <c r="SHK126" s="91"/>
      <c r="SHL126" s="119"/>
      <c r="SHM126" s="91"/>
      <c r="SHN126" s="119"/>
      <c r="SHO126" s="91"/>
      <c r="SHP126" s="119"/>
      <c r="SHQ126" s="91"/>
      <c r="SHR126" s="119"/>
      <c r="SHS126" s="91"/>
      <c r="SHT126" s="119"/>
      <c r="SHU126" s="91"/>
      <c r="SHV126" s="119"/>
      <c r="SHW126" s="91"/>
      <c r="SHX126" s="119"/>
      <c r="SHY126" s="91"/>
      <c r="SHZ126" s="119"/>
      <c r="SIA126" s="91"/>
      <c r="SIB126" s="119"/>
      <c r="SIC126" s="91"/>
      <c r="SID126" s="119"/>
      <c r="SIE126" s="91"/>
      <c r="SIF126" s="119"/>
      <c r="SIG126" s="91"/>
      <c r="SIH126" s="119"/>
      <c r="SII126" s="91"/>
      <c r="SIJ126" s="119"/>
      <c r="SIK126" s="91"/>
      <c r="SIL126" s="119"/>
      <c r="SIM126" s="91"/>
      <c r="SIN126" s="119"/>
      <c r="SIO126" s="91"/>
      <c r="SIP126" s="119"/>
      <c r="SIQ126" s="91"/>
      <c r="SIR126" s="119"/>
      <c r="SIS126" s="91"/>
      <c r="SIT126" s="119"/>
      <c r="SIU126" s="91"/>
      <c r="SIV126" s="119"/>
      <c r="SIW126" s="91"/>
      <c r="SIX126" s="119"/>
      <c r="SIY126" s="91"/>
      <c r="SIZ126" s="119"/>
      <c r="SJA126" s="91"/>
      <c r="SJB126" s="119"/>
      <c r="SJC126" s="91"/>
      <c r="SJD126" s="119"/>
      <c r="SJE126" s="91"/>
      <c r="SJF126" s="119"/>
      <c r="SJG126" s="91"/>
      <c r="SJH126" s="119"/>
      <c r="SJI126" s="91"/>
      <c r="SJJ126" s="119"/>
      <c r="SJK126" s="91"/>
      <c r="SJL126" s="119"/>
      <c r="SJM126" s="91"/>
      <c r="SJN126" s="119"/>
      <c r="SJO126" s="91"/>
      <c r="SJP126" s="119"/>
      <c r="SJQ126" s="91"/>
      <c r="SJR126" s="119"/>
      <c r="SJS126" s="91"/>
      <c r="SJT126" s="119"/>
      <c r="SJU126" s="91"/>
      <c r="SJV126" s="119"/>
      <c r="SJW126" s="91"/>
      <c r="SJX126" s="119"/>
      <c r="SJY126" s="91"/>
      <c r="SJZ126" s="119"/>
      <c r="SKA126" s="91"/>
      <c r="SKB126" s="119"/>
      <c r="SKC126" s="91"/>
      <c r="SKD126" s="119"/>
      <c r="SKE126" s="91"/>
      <c r="SKF126" s="119"/>
      <c r="SKG126" s="91"/>
      <c r="SKH126" s="119"/>
      <c r="SKI126" s="91"/>
      <c r="SKJ126" s="119"/>
      <c r="SKK126" s="91"/>
      <c r="SKL126" s="119"/>
      <c r="SKM126" s="91"/>
      <c r="SKN126" s="119"/>
      <c r="SKO126" s="91"/>
      <c r="SKP126" s="119"/>
      <c r="SKQ126" s="91"/>
      <c r="SKR126" s="119"/>
      <c r="SKS126" s="91"/>
      <c r="SKT126" s="119"/>
      <c r="SKU126" s="91"/>
      <c r="SKV126" s="119"/>
      <c r="SKW126" s="91"/>
      <c r="SKX126" s="119"/>
      <c r="SKY126" s="91"/>
      <c r="SKZ126" s="119"/>
      <c r="SLA126" s="91"/>
      <c r="SLB126" s="119"/>
      <c r="SLC126" s="91"/>
      <c r="SLD126" s="119"/>
      <c r="SLE126" s="91"/>
      <c r="SLF126" s="119"/>
      <c r="SLG126" s="91"/>
      <c r="SLH126" s="119"/>
      <c r="SLI126" s="91"/>
      <c r="SLJ126" s="119"/>
      <c r="SLK126" s="91"/>
      <c r="SLL126" s="119"/>
      <c r="SLM126" s="91"/>
      <c r="SLN126" s="119"/>
      <c r="SLO126" s="91"/>
      <c r="SLP126" s="119"/>
      <c r="SLQ126" s="91"/>
      <c r="SLR126" s="119"/>
      <c r="SLS126" s="91"/>
      <c r="SLT126" s="119"/>
      <c r="SLU126" s="91"/>
      <c r="SLV126" s="119"/>
      <c r="SLW126" s="91"/>
      <c r="SLX126" s="119"/>
      <c r="SLY126" s="91"/>
      <c r="SLZ126" s="119"/>
      <c r="SMA126" s="91"/>
      <c r="SMB126" s="119"/>
      <c r="SMC126" s="91"/>
      <c r="SMD126" s="119"/>
      <c r="SME126" s="91"/>
      <c r="SMF126" s="119"/>
      <c r="SMG126" s="91"/>
      <c r="SMH126" s="119"/>
      <c r="SMI126" s="91"/>
      <c r="SMJ126" s="119"/>
      <c r="SMK126" s="91"/>
      <c r="SML126" s="119"/>
      <c r="SMM126" s="91"/>
      <c r="SMN126" s="119"/>
      <c r="SMO126" s="91"/>
      <c r="SMP126" s="119"/>
      <c r="SMQ126" s="91"/>
      <c r="SMR126" s="119"/>
      <c r="SMS126" s="91"/>
      <c r="SMT126" s="119"/>
      <c r="SMU126" s="91"/>
      <c r="SMV126" s="119"/>
      <c r="SMW126" s="91"/>
      <c r="SMX126" s="119"/>
      <c r="SMY126" s="91"/>
      <c r="SMZ126" s="119"/>
      <c r="SNA126" s="91"/>
      <c r="SNB126" s="119"/>
      <c r="SNC126" s="91"/>
      <c r="SND126" s="119"/>
      <c r="SNE126" s="91"/>
      <c r="SNF126" s="119"/>
      <c r="SNG126" s="91"/>
      <c r="SNH126" s="119"/>
      <c r="SNI126" s="91"/>
      <c r="SNJ126" s="119"/>
      <c r="SNK126" s="91"/>
      <c r="SNL126" s="119"/>
      <c r="SNM126" s="91"/>
      <c r="SNN126" s="119"/>
      <c r="SNO126" s="91"/>
      <c r="SNP126" s="119"/>
      <c r="SNQ126" s="91"/>
      <c r="SNR126" s="119"/>
      <c r="SNS126" s="91"/>
      <c r="SNT126" s="119"/>
      <c r="SNU126" s="91"/>
      <c r="SNV126" s="119"/>
      <c r="SNW126" s="91"/>
      <c r="SNX126" s="119"/>
      <c r="SNY126" s="91"/>
      <c r="SNZ126" s="119"/>
      <c r="SOA126" s="91"/>
      <c r="SOB126" s="119"/>
      <c r="SOC126" s="91"/>
      <c r="SOD126" s="119"/>
      <c r="SOE126" s="91"/>
      <c r="SOF126" s="119"/>
      <c r="SOG126" s="91"/>
      <c r="SOH126" s="119"/>
      <c r="SOI126" s="91"/>
      <c r="SOJ126" s="119"/>
      <c r="SOK126" s="91"/>
      <c r="SOL126" s="119"/>
      <c r="SOM126" s="91"/>
      <c r="SON126" s="119"/>
      <c r="SOO126" s="91"/>
      <c r="SOP126" s="119"/>
      <c r="SOQ126" s="91"/>
      <c r="SOR126" s="119"/>
      <c r="SOS126" s="91"/>
      <c r="SOT126" s="119"/>
      <c r="SOU126" s="91"/>
      <c r="SOV126" s="119"/>
      <c r="SOW126" s="91"/>
      <c r="SOX126" s="119"/>
      <c r="SOY126" s="91"/>
      <c r="SOZ126" s="119"/>
      <c r="SPA126" s="91"/>
      <c r="SPB126" s="119"/>
      <c r="SPC126" s="91"/>
      <c r="SPD126" s="119"/>
      <c r="SPE126" s="91"/>
      <c r="SPF126" s="119"/>
      <c r="SPG126" s="91"/>
      <c r="SPH126" s="119"/>
      <c r="SPI126" s="91"/>
      <c r="SPJ126" s="119"/>
      <c r="SPK126" s="91"/>
      <c r="SPL126" s="119"/>
      <c r="SPM126" s="91"/>
      <c r="SPN126" s="119"/>
      <c r="SPO126" s="91"/>
      <c r="SPP126" s="119"/>
      <c r="SPQ126" s="91"/>
      <c r="SPR126" s="119"/>
      <c r="SPS126" s="91"/>
      <c r="SPT126" s="119"/>
      <c r="SPU126" s="91"/>
      <c r="SPV126" s="119"/>
      <c r="SPW126" s="91"/>
      <c r="SPX126" s="119"/>
      <c r="SPY126" s="91"/>
      <c r="SPZ126" s="119"/>
      <c r="SQA126" s="91"/>
      <c r="SQB126" s="119"/>
      <c r="SQC126" s="91"/>
      <c r="SQD126" s="119"/>
      <c r="SQE126" s="91"/>
      <c r="SQF126" s="119"/>
      <c r="SQG126" s="91"/>
      <c r="SQH126" s="119"/>
      <c r="SQI126" s="91"/>
      <c r="SQJ126" s="119"/>
      <c r="SQK126" s="91"/>
      <c r="SQL126" s="119"/>
      <c r="SQM126" s="91"/>
      <c r="SQN126" s="119"/>
      <c r="SQO126" s="91"/>
      <c r="SQP126" s="119"/>
      <c r="SQQ126" s="91"/>
      <c r="SQR126" s="119"/>
      <c r="SQS126" s="91"/>
      <c r="SQT126" s="119"/>
      <c r="SQU126" s="91"/>
      <c r="SQV126" s="119"/>
      <c r="SQW126" s="91"/>
      <c r="SQX126" s="119"/>
      <c r="SQY126" s="91"/>
      <c r="SQZ126" s="119"/>
      <c r="SRA126" s="91"/>
      <c r="SRB126" s="119"/>
      <c r="SRC126" s="91"/>
      <c r="SRD126" s="119"/>
      <c r="SRE126" s="91"/>
      <c r="SRF126" s="119"/>
      <c r="SRG126" s="91"/>
      <c r="SRH126" s="119"/>
      <c r="SRI126" s="91"/>
      <c r="SRJ126" s="119"/>
      <c r="SRK126" s="91"/>
      <c r="SRL126" s="119"/>
      <c r="SRM126" s="91"/>
      <c r="SRN126" s="119"/>
      <c r="SRO126" s="91"/>
      <c r="SRP126" s="119"/>
      <c r="SRQ126" s="91"/>
      <c r="SRR126" s="119"/>
      <c r="SRS126" s="91"/>
      <c r="SRT126" s="119"/>
      <c r="SRU126" s="91"/>
      <c r="SRV126" s="119"/>
      <c r="SRW126" s="91"/>
      <c r="SRX126" s="119"/>
      <c r="SRY126" s="91"/>
      <c r="SRZ126" s="119"/>
      <c r="SSA126" s="91"/>
      <c r="SSB126" s="119"/>
      <c r="SSC126" s="91"/>
      <c r="SSD126" s="119"/>
      <c r="SSE126" s="91"/>
      <c r="SSF126" s="119"/>
      <c r="SSG126" s="91"/>
      <c r="SSH126" s="119"/>
      <c r="SSI126" s="91"/>
      <c r="SSJ126" s="119"/>
      <c r="SSK126" s="91"/>
      <c r="SSL126" s="119"/>
      <c r="SSM126" s="91"/>
      <c r="SSN126" s="119"/>
      <c r="SSO126" s="91"/>
      <c r="SSP126" s="119"/>
      <c r="SSQ126" s="91"/>
      <c r="SSR126" s="119"/>
      <c r="SSS126" s="91"/>
      <c r="SST126" s="119"/>
      <c r="SSU126" s="91"/>
      <c r="SSV126" s="119"/>
      <c r="SSW126" s="91"/>
      <c r="SSX126" s="119"/>
      <c r="SSY126" s="91"/>
      <c r="SSZ126" s="119"/>
      <c r="STA126" s="91"/>
      <c r="STB126" s="119"/>
      <c r="STC126" s="91"/>
      <c r="STD126" s="119"/>
      <c r="STE126" s="91"/>
      <c r="STF126" s="119"/>
      <c r="STG126" s="91"/>
      <c r="STH126" s="119"/>
      <c r="STI126" s="91"/>
      <c r="STJ126" s="119"/>
      <c r="STK126" s="91"/>
      <c r="STL126" s="119"/>
      <c r="STM126" s="91"/>
      <c r="STN126" s="119"/>
      <c r="STO126" s="91"/>
      <c r="STP126" s="119"/>
      <c r="STQ126" s="91"/>
      <c r="STR126" s="119"/>
      <c r="STS126" s="91"/>
      <c r="STT126" s="119"/>
      <c r="STU126" s="91"/>
      <c r="STV126" s="119"/>
      <c r="STW126" s="91"/>
      <c r="STX126" s="119"/>
      <c r="STY126" s="91"/>
      <c r="STZ126" s="119"/>
      <c r="SUA126" s="91"/>
      <c r="SUB126" s="119"/>
      <c r="SUC126" s="91"/>
      <c r="SUD126" s="119"/>
      <c r="SUE126" s="91"/>
      <c r="SUF126" s="119"/>
      <c r="SUG126" s="91"/>
      <c r="SUH126" s="119"/>
      <c r="SUI126" s="91"/>
      <c r="SUJ126" s="119"/>
      <c r="SUK126" s="91"/>
      <c r="SUL126" s="119"/>
      <c r="SUM126" s="91"/>
      <c r="SUN126" s="119"/>
      <c r="SUO126" s="91"/>
      <c r="SUP126" s="119"/>
      <c r="SUQ126" s="91"/>
      <c r="SUR126" s="119"/>
      <c r="SUS126" s="91"/>
      <c r="SUT126" s="119"/>
      <c r="SUU126" s="91"/>
      <c r="SUV126" s="119"/>
      <c r="SUW126" s="91"/>
      <c r="SUX126" s="119"/>
      <c r="SUY126" s="91"/>
      <c r="SUZ126" s="119"/>
      <c r="SVA126" s="91"/>
      <c r="SVB126" s="119"/>
      <c r="SVC126" s="91"/>
      <c r="SVD126" s="119"/>
      <c r="SVE126" s="91"/>
      <c r="SVF126" s="119"/>
      <c r="SVG126" s="91"/>
      <c r="SVH126" s="119"/>
      <c r="SVI126" s="91"/>
      <c r="SVJ126" s="119"/>
      <c r="SVK126" s="91"/>
      <c r="SVL126" s="119"/>
      <c r="SVM126" s="91"/>
      <c r="SVN126" s="119"/>
      <c r="SVO126" s="91"/>
      <c r="SVP126" s="119"/>
      <c r="SVQ126" s="91"/>
      <c r="SVR126" s="119"/>
      <c r="SVS126" s="91"/>
      <c r="SVT126" s="119"/>
      <c r="SVU126" s="91"/>
      <c r="SVV126" s="119"/>
      <c r="SVW126" s="91"/>
      <c r="SVX126" s="119"/>
      <c r="SVY126" s="91"/>
      <c r="SVZ126" s="119"/>
      <c r="SWA126" s="91"/>
      <c r="SWB126" s="119"/>
      <c r="SWC126" s="91"/>
      <c r="SWD126" s="119"/>
      <c r="SWE126" s="91"/>
      <c r="SWF126" s="119"/>
      <c r="SWG126" s="91"/>
      <c r="SWH126" s="119"/>
      <c r="SWI126" s="91"/>
      <c r="SWJ126" s="119"/>
      <c r="SWK126" s="91"/>
      <c r="SWL126" s="119"/>
      <c r="SWM126" s="91"/>
      <c r="SWN126" s="119"/>
      <c r="SWO126" s="91"/>
      <c r="SWP126" s="119"/>
      <c r="SWQ126" s="91"/>
      <c r="SWR126" s="119"/>
      <c r="SWS126" s="91"/>
      <c r="SWT126" s="119"/>
      <c r="SWU126" s="91"/>
      <c r="SWV126" s="119"/>
      <c r="SWW126" s="91"/>
      <c r="SWX126" s="119"/>
      <c r="SWY126" s="91"/>
      <c r="SWZ126" s="119"/>
      <c r="SXA126" s="91"/>
      <c r="SXB126" s="119"/>
      <c r="SXC126" s="91"/>
      <c r="SXD126" s="119"/>
      <c r="SXE126" s="91"/>
      <c r="SXF126" s="119"/>
      <c r="SXG126" s="91"/>
      <c r="SXH126" s="119"/>
      <c r="SXI126" s="91"/>
      <c r="SXJ126" s="119"/>
      <c r="SXK126" s="91"/>
      <c r="SXL126" s="119"/>
      <c r="SXM126" s="91"/>
      <c r="SXN126" s="119"/>
      <c r="SXO126" s="91"/>
      <c r="SXP126" s="119"/>
      <c r="SXQ126" s="91"/>
      <c r="SXR126" s="119"/>
      <c r="SXS126" s="91"/>
      <c r="SXT126" s="119"/>
      <c r="SXU126" s="91"/>
      <c r="SXV126" s="119"/>
      <c r="SXW126" s="91"/>
      <c r="SXX126" s="119"/>
      <c r="SXY126" s="91"/>
      <c r="SXZ126" s="119"/>
      <c r="SYA126" s="91"/>
      <c r="SYB126" s="119"/>
      <c r="SYC126" s="91"/>
      <c r="SYD126" s="119"/>
      <c r="SYE126" s="91"/>
      <c r="SYF126" s="119"/>
      <c r="SYG126" s="91"/>
      <c r="SYH126" s="119"/>
      <c r="SYI126" s="91"/>
      <c r="SYJ126" s="119"/>
      <c r="SYK126" s="91"/>
      <c r="SYL126" s="119"/>
      <c r="SYM126" s="91"/>
      <c r="SYN126" s="119"/>
      <c r="SYO126" s="91"/>
      <c r="SYP126" s="119"/>
      <c r="SYQ126" s="91"/>
      <c r="SYR126" s="119"/>
      <c r="SYS126" s="91"/>
      <c r="SYT126" s="119"/>
      <c r="SYU126" s="91"/>
      <c r="SYV126" s="119"/>
      <c r="SYW126" s="91"/>
      <c r="SYX126" s="119"/>
      <c r="SYY126" s="91"/>
      <c r="SYZ126" s="119"/>
      <c r="SZA126" s="91"/>
      <c r="SZB126" s="119"/>
      <c r="SZC126" s="91"/>
      <c r="SZD126" s="119"/>
      <c r="SZE126" s="91"/>
      <c r="SZF126" s="119"/>
      <c r="SZG126" s="91"/>
      <c r="SZH126" s="119"/>
      <c r="SZI126" s="91"/>
      <c r="SZJ126" s="119"/>
      <c r="SZK126" s="91"/>
      <c r="SZL126" s="119"/>
      <c r="SZM126" s="91"/>
      <c r="SZN126" s="119"/>
      <c r="SZO126" s="91"/>
      <c r="SZP126" s="119"/>
      <c r="SZQ126" s="91"/>
      <c r="SZR126" s="119"/>
      <c r="SZS126" s="91"/>
      <c r="SZT126" s="119"/>
      <c r="SZU126" s="91"/>
      <c r="SZV126" s="119"/>
      <c r="SZW126" s="91"/>
      <c r="SZX126" s="119"/>
      <c r="SZY126" s="91"/>
      <c r="SZZ126" s="119"/>
      <c r="TAA126" s="91"/>
      <c r="TAB126" s="119"/>
      <c r="TAC126" s="91"/>
      <c r="TAD126" s="119"/>
      <c r="TAE126" s="91"/>
      <c r="TAF126" s="119"/>
      <c r="TAG126" s="91"/>
      <c r="TAH126" s="119"/>
      <c r="TAI126" s="91"/>
      <c r="TAJ126" s="119"/>
      <c r="TAK126" s="91"/>
      <c r="TAL126" s="119"/>
      <c r="TAM126" s="91"/>
      <c r="TAN126" s="119"/>
      <c r="TAO126" s="91"/>
      <c r="TAP126" s="119"/>
      <c r="TAQ126" s="91"/>
      <c r="TAR126" s="119"/>
      <c r="TAS126" s="91"/>
      <c r="TAT126" s="119"/>
      <c r="TAU126" s="91"/>
      <c r="TAV126" s="119"/>
      <c r="TAW126" s="91"/>
      <c r="TAX126" s="119"/>
      <c r="TAY126" s="91"/>
      <c r="TAZ126" s="119"/>
      <c r="TBA126" s="91"/>
      <c r="TBB126" s="119"/>
      <c r="TBC126" s="91"/>
      <c r="TBD126" s="119"/>
      <c r="TBE126" s="91"/>
      <c r="TBF126" s="119"/>
      <c r="TBG126" s="91"/>
      <c r="TBH126" s="119"/>
      <c r="TBI126" s="91"/>
      <c r="TBJ126" s="119"/>
      <c r="TBK126" s="91"/>
      <c r="TBL126" s="119"/>
      <c r="TBM126" s="91"/>
      <c r="TBN126" s="119"/>
      <c r="TBO126" s="91"/>
      <c r="TBP126" s="119"/>
      <c r="TBQ126" s="91"/>
      <c r="TBR126" s="119"/>
      <c r="TBS126" s="91"/>
      <c r="TBT126" s="119"/>
      <c r="TBU126" s="91"/>
      <c r="TBV126" s="119"/>
      <c r="TBW126" s="91"/>
      <c r="TBX126" s="119"/>
      <c r="TBY126" s="91"/>
      <c r="TBZ126" s="119"/>
      <c r="TCA126" s="91"/>
      <c r="TCB126" s="119"/>
      <c r="TCC126" s="91"/>
      <c r="TCD126" s="119"/>
      <c r="TCE126" s="91"/>
      <c r="TCF126" s="119"/>
      <c r="TCG126" s="91"/>
      <c r="TCH126" s="119"/>
      <c r="TCI126" s="91"/>
      <c r="TCJ126" s="119"/>
      <c r="TCK126" s="91"/>
      <c r="TCL126" s="119"/>
      <c r="TCM126" s="91"/>
      <c r="TCN126" s="119"/>
      <c r="TCO126" s="91"/>
      <c r="TCP126" s="119"/>
      <c r="TCQ126" s="91"/>
      <c r="TCR126" s="119"/>
      <c r="TCS126" s="91"/>
      <c r="TCT126" s="119"/>
      <c r="TCU126" s="91"/>
      <c r="TCV126" s="119"/>
      <c r="TCW126" s="91"/>
      <c r="TCX126" s="119"/>
      <c r="TCY126" s="91"/>
      <c r="TCZ126" s="119"/>
      <c r="TDA126" s="91"/>
      <c r="TDB126" s="119"/>
      <c r="TDC126" s="91"/>
      <c r="TDD126" s="119"/>
      <c r="TDE126" s="91"/>
      <c r="TDF126" s="119"/>
      <c r="TDG126" s="91"/>
      <c r="TDH126" s="119"/>
      <c r="TDI126" s="91"/>
      <c r="TDJ126" s="119"/>
      <c r="TDK126" s="91"/>
      <c r="TDL126" s="119"/>
      <c r="TDM126" s="91"/>
      <c r="TDN126" s="119"/>
      <c r="TDO126" s="91"/>
      <c r="TDP126" s="119"/>
      <c r="TDQ126" s="91"/>
      <c r="TDR126" s="119"/>
      <c r="TDS126" s="91"/>
      <c r="TDT126" s="119"/>
      <c r="TDU126" s="91"/>
      <c r="TDV126" s="119"/>
      <c r="TDW126" s="91"/>
      <c r="TDX126" s="119"/>
      <c r="TDY126" s="91"/>
      <c r="TDZ126" s="119"/>
      <c r="TEA126" s="91"/>
      <c r="TEB126" s="119"/>
      <c r="TEC126" s="91"/>
      <c r="TED126" s="119"/>
      <c r="TEE126" s="91"/>
      <c r="TEF126" s="119"/>
      <c r="TEG126" s="91"/>
      <c r="TEH126" s="119"/>
      <c r="TEI126" s="91"/>
      <c r="TEJ126" s="119"/>
      <c r="TEK126" s="91"/>
      <c r="TEL126" s="119"/>
      <c r="TEM126" s="91"/>
      <c r="TEN126" s="119"/>
      <c r="TEO126" s="91"/>
      <c r="TEP126" s="119"/>
      <c r="TEQ126" s="91"/>
      <c r="TER126" s="119"/>
      <c r="TES126" s="91"/>
      <c r="TET126" s="119"/>
      <c r="TEU126" s="91"/>
      <c r="TEV126" s="119"/>
      <c r="TEW126" s="91"/>
      <c r="TEX126" s="119"/>
      <c r="TEY126" s="91"/>
      <c r="TEZ126" s="119"/>
      <c r="TFA126" s="91"/>
      <c r="TFB126" s="119"/>
      <c r="TFC126" s="91"/>
      <c r="TFD126" s="119"/>
      <c r="TFE126" s="91"/>
      <c r="TFF126" s="119"/>
      <c r="TFG126" s="91"/>
      <c r="TFH126" s="119"/>
      <c r="TFI126" s="91"/>
      <c r="TFJ126" s="119"/>
      <c r="TFK126" s="91"/>
      <c r="TFL126" s="119"/>
      <c r="TFM126" s="91"/>
      <c r="TFN126" s="119"/>
      <c r="TFO126" s="91"/>
      <c r="TFP126" s="119"/>
      <c r="TFQ126" s="91"/>
      <c r="TFR126" s="119"/>
      <c r="TFS126" s="91"/>
      <c r="TFT126" s="119"/>
      <c r="TFU126" s="91"/>
      <c r="TFV126" s="119"/>
      <c r="TFW126" s="91"/>
      <c r="TFX126" s="119"/>
      <c r="TFY126" s="91"/>
      <c r="TFZ126" s="119"/>
      <c r="TGA126" s="91"/>
      <c r="TGB126" s="119"/>
      <c r="TGC126" s="91"/>
      <c r="TGD126" s="119"/>
      <c r="TGE126" s="91"/>
      <c r="TGF126" s="119"/>
      <c r="TGG126" s="91"/>
      <c r="TGH126" s="119"/>
      <c r="TGI126" s="91"/>
      <c r="TGJ126" s="119"/>
      <c r="TGK126" s="91"/>
      <c r="TGL126" s="119"/>
      <c r="TGM126" s="91"/>
      <c r="TGN126" s="119"/>
      <c r="TGO126" s="91"/>
      <c r="TGP126" s="119"/>
      <c r="TGQ126" s="91"/>
      <c r="TGR126" s="119"/>
      <c r="TGS126" s="91"/>
      <c r="TGT126" s="119"/>
      <c r="TGU126" s="91"/>
      <c r="TGV126" s="119"/>
      <c r="TGW126" s="91"/>
      <c r="TGX126" s="119"/>
      <c r="TGY126" s="91"/>
      <c r="TGZ126" s="119"/>
      <c r="THA126" s="91"/>
      <c r="THB126" s="119"/>
      <c r="THC126" s="91"/>
      <c r="THD126" s="119"/>
      <c r="THE126" s="91"/>
      <c r="THF126" s="119"/>
      <c r="THG126" s="91"/>
      <c r="THH126" s="119"/>
      <c r="THI126" s="91"/>
      <c r="THJ126" s="119"/>
      <c r="THK126" s="91"/>
      <c r="THL126" s="119"/>
      <c r="THM126" s="91"/>
      <c r="THN126" s="119"/>
      <c r="THO126" s="91"/>
      <c r="THP126" s="119"/>
      <c r="THQ126" s="91"/>
      <c r="THR126" s="119"/>
      <c r="THS126" s="91"/>
      <c r="THT126" s="119"/>
      <c r="THU126" s="91"/>
      <c r="THV126" s="119"/>
      <c r="THW126" s="91"/>
      <c r="THX126" s="119"/>
      <c r="THY126" s="91"/>
      <c r="THZ126" s="119"/>
      <c r="TIA126" s="91"/>
      <c r="TIB126" s="119"/>
      <c r="TIC126" s="91"/>
      <c r="TID126" s="119"/>
      <c r="TIE126" s="91"/>
      <c r="TIF126" s="119"/>
      <c r="TIG126" s="91"/>
      <c r="TIH126" s="119"/>
      <c r="TII126" s="91"/>
      <c r="TIJ126" s="119"/>
      <c r="TIK126" s="91"/>
      <c r="TIL126" s="119"/>
      <c r="TIM126" s="91"/>
      <c r="TIN126" s="119"/>
      <c r="TIO126" s="91"/>
      <c r="TIP126" s="119"/>
      <c r="TIQ126" s="91"/>
      <c r="TIR126" s="119"/>
      <c r="TIS126" s="91"/>
      <c r="TIT126" s="119"/>
      <c r="TIU126" s="91"/>
      <c r="TIV126" s="119"/>
      <c r="TIW126" s="91"/>
      <c r="TIX126" s="119"/>
      <c r="TIY126" s="91"/>
      <c r="TIZ126" s="119"/>
      <c r="TJA126" s="91"/>
      <c r="TJB126" s="119"/>
      <c r="TJC126" s="91"/>
      <c r="TJD126" s="119"/>
      <c r="TJE126" s="91"/>
      <c r="TJF126" s="119"/>
      <c r="TJG126" s="91"/>
      <c r="TJH126" s="119"/>
      <c r="TJI126" s="91"/>
      <c r="TJJ126" s="119"/>
      <c r="TJK126" s="91"/>
      <c r="TJL126" s="119"/>
      <c r="TJM126" s="91"/>
      <c r="TJN126" s="119"/>
      <c r="TJO126" s="91"/>
      <c r="TJP126" s="119"/>
      <c r="TJQ126" s="91"/>
      <c r="TJR126" s="119"/>
      <c r="TJS126" s="91"/>
      <c r="TJT126" s="119"/>
      <c r="TJU126" s="91"/>
      <c r="TJV126" s="119"/>
      <c r="TJW126" s="91"/>
      <c r="TJX126" s="119"/>
      <c r="TJY126" s="91"/>
      <c r="TJZ126" s="119"/>
      <c r="TKA126" s="91"/>
      <c r="TKB126" s="119"/>
      <c r="TKC126" s="91"/>
      <c r="TKD126" s="119"/>
      <c r="TKE126" s="91"/>
      <c r="TKF126" s="119"/>
      <c r="TKG126" s="91"/>
      <c r="TKH126" s="119"/>
      <c r="TKI126" s="91"/>
      <c r="TKJ126" s="119"/>
      <c r="TKK126" s="91"/>
      <c r="TKL126" s="119"/>
      <c r="TKM126" s="91"/>
      <c r="TKN126" s="119"/>
      <c r="TKO126" s="91"/>
      <c r="TKP126" s="119"/>
      <c r="TKQ126" s="91"/>
      <c r="TKR126" s="119"/>
      <c r="TKS126" s="91"/>
      <c r="TKT126" s="119"/>
      <c r="TKU126" s="91"/>
      <c r="TKV126" s="119"/>
      <c r="TKW126" s="91"/>
      <c r="TKX126" s="119"/>
      <c r="TKY126" s="91"/>
      <c r="TKZ126" s="119"/>
      <c r="TLA126" s="91"/>
      <c r="TLB126" s="119"/>
      <c r="TLC126" s="91"/>
      <c r="TLD126" s="119"/>
      <c r="TLE126" s="91"/>
      <c r="TLF126" s="119"/>
      <c r="TLG126" s="91"/>
      <c r="TLH126" s="119"/>
      <c r="TLI126" s="91"/>
      <c r="TLJ126" s="119"/>
      <c r="TLK126" s="91"/>
      <c r="TLL126" s="119"/>
      <c r="TLM126" s="91"/>
      <c r="TLN126" s="119"/>
      <c r="TLO126" s="91"/>
      <c r="TLP126" s="119"/>
      <c r="TLQ126" s="91"/>
      <c r="TLR126" s="119"/>
      <c r="TLS126" s="91"/>
      <c r="TLT126" s="119"/>
      <c r="TLU126" s="91"/>
      <c r="TLV126" s="119"/>
      <c r="TLW126" s="91"/>
      <c r="TLX126" s="119"/>
      <c r="TLY126" s="91"/>
      <c r="TLZ126" s="119"/>
      <c r="TMA126" s="91"/>
      <c r="TMB126" s="119"/>
      <c r="TMC126" s="91"/>
      <c r="TMD126" s="119"/>
      <c r="TME126" s="91"/>
      <c r="TMF126" s="119"/>
      <c r="TMG126" s="91"/>
      <c r="TMH126" s="119"/>
      <c r="TMI126" s="91"/>
      <c r="TMJ126" s="119"/>
      <c r="TMK126" s="91"/>
      <c r="TML126" s="119"/>
      <c r="TMM126" s="91"/>
      <c r="TMN126" s="119"/>
      <c r="TMO126" s="91"/>
      <c r="TMP126" s="119"/>
      <c r="TMQ126" s="91"/>
      <c r="TMR126" s="119"/>
      <c r="TMS126" s="91"/>
      <c r="TMT126" s="119"/>
      <c r="TMU126" s="91"/>
      <c r="TMV126" s="119"/>
      <c r="TMW126" s="91"/>
      <c r="TMX126" s="119"/>
      <c r="TMY126" s="91"/>
      <c r="TMZ126" s="119"/>
      <c r="TNA126" s="91"/>
      <c r="TNB126" s="119"/>
      <c r="TNC126" s="91"/>
      <c r="TND126" s="119"/>
      <c r="TNE126" s="91"/>
      <c r="TNF126" s="119"/>
      <c r="TNG126" s="91"/>
      <c r="TNH126" s="119"/>
      <c r="TNI126" s="91"/>
      <c r="TNJ126" s="119"/>
      <c r="TNK126" s="91"/>
      <c r="TNL126" s="119"/>
      <c r="TNM126" s="91"/>
      <c r="TNN126" s="119"/>
      <c r="TNO126" s="91"/>
      <c r="TNP126" s="119"/>
      <c r="TNQ126" s="91"/>
      <c r="TNR126" s="119"/>
      <c r="TNS126" s="91"/>
      <c r="TNT126" s="119"/>
      <c r="TNU126" s="91"/>
      <c r="TNV126" s="119"/>
      <c r="TNW126" s="91"/>
      <c r="TNX126" s="119"/>
      <c r="TNY126" s="91"/>
      <c r="TNZ126" s="119"/>
      <c r="TOA126" s="91"/>
      <c r="TOB126" s="119"/>
      <c r="TOC126" s="91"/>
      <c r="TOD126" s="119"/>
      <c r="TOE126" s="91"/>
      <c r="TOF126" s="119"/>
      <c r="TOG126" s="91"/>
      <c r="TOH126" s="119"/>
      <c r="TOI126" s="91"/>
      <c r="TOJ126" s="119"/>
      <c r="TOK126" s="91"/>
      <c r="TOL126" s="119"/>
      <c r="TOM126" s="91"/>
      <c r="TON126" s="119"/>
      <c r="TOO126" s="91"/>
      <c r="TOP126" s="119"/>
      <c r="TOQ126" s="91"/>
      <c r="TOR126" s="119"/>
      <c r="TOS126" s="91"/>
      <c r="TOT126" s="119"/>
      <c r="TOU126" s="91"/>
      <c r="TOV126" s="119"/>
      <c r="TOW126" s="91"/>
      <c r="TOX126" s="119"/>
      <c r="TOY126" s="91"/>
      <c r="TOZ126" s="119"/>
      <c r="TPA126" s="91"/>
      <c r="TPB126" s="119"/>
      <c r="TPC126" s="91"/>
      <c r="TPD126" s="119"/>
      <c r="TPE126" s="91"/>
      <c r="TPF126" s="119"/>
      <c r="TPG126" s="91"/>
      <c r="TPH126" s="119"/>
      <c r="TPI126" s="91"/>
      <c r="TPJ126" s="119"/>
      <c r="TPK126" s="91"/>
      <c r="TPL126" s="119"/>
      <c r="TPM126" s="91"/>
      <c r="TPN126" s="119"/>
      <c r="TPO126" s="91"/>
      <c r="TPP126" s="119"/>
      <c r="TPQ126" s="91"/>
      <c r="TPR126" s="119"/>
      <c r="TPS126" s="91"/>
      <c r="TPT126" s="119"/>
      <c r="TPU126" s="91"/>
      <c r="TPV126" s="119"/>
      <c r="TPW126" s="91"/>
      <c r="TPX126" s="119"/>
      <c r="TPY126" s="91"/>
      <c r="TPZ126" s="119"/>
      <c r="TQA126" s="91"/>
      <c r="TQB126" s="119"/>
      <c r="TQC126" s="91"/>
      <c r="TQD126" s="119"/>
      <c r="TQE126" s="91"/>
      <c r="TQF126" s="119"/>
      <c r="TQG126" s="91"/>
      <c r="TQH126" s="119"/>
      <c r="TQI126" s="91"/>
      <c r="TQJ126" s="119"/>
      <c r="TQK126" s="91"/>
      <c r="TQL126" s="119"/>
      <c r="TQM126" s="91"/>
      <c r="TQN126" s="119"/>
      <c r="TQO126" s="91"/>
      <c r="TQP126" s="119"/>
      <c r="TQQ126" s="91"/>
      <c r="TQR126" s="119"/>
      <c r="TQS126" s="91"/>
      <c r="TQT126" s="119"/>
      <c r="TQU126" s="91"/>
      <c r="TQV126" s="119"/>
      <c r="TQW126" s="91"/>
      <c r="TQX126" s="119"/>
      <c r="TQY126" s="91"/>
      <c r="TQZ126" s="119"/>
      <c r="TRA126" s="91"/>
      <c r="TRB126" s="119"/>
      <c r="TRC126" s="91"/>
      <c r="TRD126" s="119"/>
      <c r="TRE126" s="91"/>
      <c r="TRF126" s="119"/>
      <c r="TRG126" s="91"/>
      <c r="TRH126" s="119"/>
      <c r="TRI126" s="91"/>
      <c r="TRJ126" s="119"/>
      <c r="TRK126" s="91"/>
      <c r="TRL126" s="119"/>
      <c r="TRM126" s="91"/>
      <c r="TRN126" s="119"/>
      <c r="TRO126" s="91"/>
      <c r="TRP126" s="119"/>
      <c r="TRQ126" s="91"/>
      <c r="TRR126" s="119"/>
      <c r="TRS126" s="91"/>
      <c r="TRT126" s="119"/>
      <c r="TRU126" s="91"/>
      <c r="TRV126" s="119"/>
      <c r="TRW126" s="91"/>
      <c r="TRX126" s="119"/>
      <c r="TRY126" s="91"/>
      <c r="TRZ126" s="119"/>
      <c r="TSA126" s="91"/>
      <c r="TSB126" s="119"/>
      <c r="TSC126" s="91"/>
      <c r="TSD126" s="119"/>
      <c r="TSE126" s="91"/>
      <c r="TSF126" s="119"/>
      <c r="TSG126" s="91"/>
      <c r="TSH126" s="119"/>
      <c r="TSI126" s="91"/>
      <c r="TSJ126" s="119"/>
      <c r="TSK126" s="91"/>
      <c r="TSL126" s="119"/>
      <c r="TSM126" s="91"/>
      <c r="TSN126" s="119"/>
      <c r="TSO126" s="91"/>
      <c r="TSP126" s="119"/>
      <c r="TSQ126" s="91"/>
      <c r="TSR126" s="119"/>
      <c r="TSS126" s="91"/>
      <c r="TST126" s="119"/>
      <c r="TSU126" s="91"/>
      <c r="TSV126" s="119"/>
      <c r="TSW126" s="91"/>
      <c r="TSX126" s="119"/>
      <c r="TSY126" s="91"/>
      <c r="TSZ126" s="119"/>
      <c r="TTA126" s="91"/>
      <c r="TTB126" s="119"/>
      <c r="TTC126" s="91"/>
      <c r="TTD126" s="119"/>
      <c r="TTE126" s="91"/>
      <c r="TTF126" s="119"/>
      <c r="TTG126" s="91"/>
      <c r="TTH126" s="119"/>
      <c r="TTI126" s="91"/>
      <c r="TTJ126" s="119"/>
      <c r="TTK126" s="91"/>
      <c r="TTL126" s="119"/>
      <c r="TTM126" s="91"/>
      <c r="TTN126" s="119"/>
      <c r="TTO126" s="91"/>
      <c r="TTP126" s="119"/>
      <c r="TTQ126" s="91"/>
      <c r="TTR126" s="119"/>
      <c r="TTS126" s="91"/>
      <c r="TTT126" s="119"/>
      <c r="TTU126" s="91"/>
      <c r="TTV126" s="119"/>
      <c r="TTW126" s="91"/>
      <c r="TTX126" s="119"/>
      <c r="TTY126" s="91"/>
      <c r="TTZ126" s="119"/>
      <c r="TUA126" s="91"/>
      <c r="TUB126" s="119"/>
      <c r="TUC126" s="91"/>
      <c r="TUD126" s="119"/>
      <c r="TUE126" s="91"/>
      <c r="TUF126" s="119"/>
      <c r="TUG126" s="91"/>
      <c r="TUH126" s="119"/>
      <c r="TUI126" s="91"/>
      <c r="TUJ126" s="119"/>
      <c r="TUK126" s="91"/>
      <c r="TUL126" s="119"/>
      <c r="TUM126" s="91"/>
      <c r="TUN126" s="119"/>
      <c r="TUO126" s="91"/>
      <c r="TUP126" s="119"/>
      <c r="TUQ126" s="91"/>
      <c r="TUR126" s="119"/>
      <c r="TUS126" s="91"/>
      <c r="TUT126" s="119"/>
      <c r="TUU126" s="91"/>
      <c r="TUV126" s="119"/>
      <c r="TUW126" s="91"/>
      <c r="TUX126" s="119"/>
      <c r="TUY126" s="91"/>
      <c r="TUZ126" s="119"/>
      <c r="TVA126" s="91"/>
      <c r="TVB126" s="119"/>
      <c r="TVC126" s="91"/>
      <c r="TVD126" s="119"/>
      <c r="TVE126" s="91"/>
      <c r="TVF126" s="119"/>
      <c r="TVG126" s="91"/>
      <c r="TVH126" s="119"/>
      <c r="TVI126" s="91"/>
      <c r="TVJ126" s="119"/>
      <c r="TVK126" s="91"/>
      <c r="TVL126" s="119"/>
      <c r="TVM126" s="91"/>
      <c r="TVN126" s="119"/>
      <c r="TVO126" s="91"/>
      <c r="TVP126" s="119"/>
      <c r="TVQ126" s="91"/>
      <c r="TVR126" s="119"/>
      <c r="TVS126" s="91"/>
      <c r="TVT126" s="119"/>
      <c r="TVU126" s="91"/>
      <c r="TVV126" s="119"/>
      <c r="TVW126" s="91"/>
      <c r="TVX126" s="119"/>
      <c r="TVY126" s="91"/>
      <c r="TVZ126" s="119"/>
      <c r="TWA126" s="91"/>
      <c r="TWB126" s="119"/>
      <c r="TWC126" s="91"/>
      <c r="TWD126" s="119"/>
      <c r="TWE126" s="91"/>
      <c r="TWF126" s="119"/>
      <c r="TWG126" s="91"/>
      <c r="TWH126" s="119"/>
      <c r="TWI126" s="91"/>
      <c r="TWJ126" s="119"/>
      <c r="TWK126" s="91"/>
      <c r="TWL126" s="119"/>
      <c r="TWM126" s="91"/>
      <c r="TWN126" s="119"/>
      <c r="TWO126" s="91"/>
      <c r="TWP126" s="119"/>
      <c r="TWQ126" s="91"/>
      <c r="TWR126" s="119"/>
      <c r="TWS126" s="91"/>
      <c r="TWT126" s="119"/>
      <c r="TWU126" s="91"/>
      <c r="TWV126" s="119"/>
      <c r="TWW126" s="91"/>
      <c r="TWX126" s="119"/>
      <c r="TWY126" s="91"/>
      <c r="TWZ126" s="119"/>
      <c r="TXA126" s="91"/>
      <c r="TXB126" s="119"/>
      <c r="TXC126" s="91"/>
      <c r="TXD126" s="119"/>
      <c r="TXE126" s="91"/>
      <c r="TXF126" s="119"/>
      <c r="TXG126" s="91"/>
      <c r="TXH126" s="119"/>
      <c r="TXI126" s="91"/>
      <c r="TXJ126" s="119"/>
      <c r="TXK126" s="91"/>
      <c r="TXL126" s="119"/>
      <c r="TXM126" s="91"/>
      <c r="TXN126" s="119"/>
      <c r="TXO126" s="91"/>
      <c r="TXP126" s="119"/>
      <c r="TXQ126" s="91"/>
      <c r="TXR126" s="119"/>
      <c r="TXS126" s="91"/>
      <c r="TXT126" s="119"/>
      <c r="TXU126" s="91"/>
      <c r="TXV126" s="119"/>
      <c r="TXW126" s="91"/>
      <c r="TXX126" s="119"/>
      <c r="TXY126" s="91"/>
      <c r="TXZ126" s="119"/>
      <c r="TYA126" s="91"/>
      <c r="TYB126" s="119"/>
      <c r="TYC126" s="91"/>
      <c r="TYD126" s="119"/>
      <c r="TYE126" s="91"/>
      <c r="TYF126" s="119"/>
      <c r="TYG126" s="91"/>
      <c r="TYH126" s="119"/>
      <c r="TYI126" s="91"/>
      <c r="TYJ126" s="119"/>
      <c r="TYK126" s="91"/>
      <c r="TYL126" s="119"/>
      <c r="TYM126" s="91"/>
      <c r="TYN126" s="119"/>
      <c r="TYO126" s="91"/>
      <c r="TYP126" s="119"/>
      <c r="TYQ126" s="91"/>
      <c r="TYR126" s="119"/>
      <c r="TYS126" s="91"/>
      <c r="TYT126" s="119"/>
      <c r="TYU126" s="91"/>
      <c r="TYV126" s="119"/>
      <c r="TYW126" s="91"/>
      <c r="TYX126" s="119"/>
      <c r="TYY126" s="91"/>
      <c r="TYZ126" s="119"/>
      <c r="TZA126" s="91"/>
      <c r="TZB126" s="119"/>
      <c r="TZC126" s="91"/>
      <c r="TZD126" s="119"/>
      <c r="TZE126" s="91"/>
      <c r="TZF126" s="119"/>
      <c r="TZG126" s="91"/>
      <c r="TZH126" s="119"/>
      <c r="TZI126" s="91"/>
      <c r="TZJ126" s="119"/>
      <c r="TZK126" s="91"/>
      <c r="TZL126" s="119"/>
      <c r="TZM126" s="91"/>
      <c r="TZN126" s="119"/>
      <c r="TZO126" s="91"/>
      <c r="TZP126" s="119"/>
      <c r="TZQ126" s="91"/>
      <c r="TZR126" s="119"/>
      <c r="TZS126" s="91"/>
      <c r="TZT126" s="119"/>
      <c r="TZU126" s="91"/>
      <c r="TZV126" s="119"/>
      <c r="TZW126" s="91"/>
      <c r="TZX126" s="119"/>
      <c r="TZY126" s="91"/>
      <c r="TZZ126" s="119"/>
      <c r="UAA126" s="91"/>
      <c r="UAB126" s="119"/>
      <c r="UAC126" s="91"/>
      <c r="UAD126" s="119"/>
      <c r="UAE126" s="91"/>
      <c r="UAF126" s="119"/>
      <c r="UAG126" s="91"/>
      <c r="UAH126" s="119"/>
      <c r="UAI126" s="91"/>
      <c r="UAJ126" s="119"/>
      <c r="UAK126" s="91"/>
      <c r="UAL126" s="119"/>
      <c r="UAM126" s="91"/>
      <c r="UAN126" s="119"/>
      <c r="UAO126" s="91"/>
      <c r="UAP126" s="119"/>
      <c r="UAQ126" s="91"/>
      <c r="UAR126" s="119"/>
      <c r="UAS126" s="91"/>
      <c r="UAT126" s="119"/>
      <c r="UAU126" s="91"/>
      <c r="UAV126" s="119"/>
      <c r="UAW126" s="91"/>
      <c r="UAX126" s="119"/>
      <c r="UAY126" s="91"/>
      <c r="UAZ126" s="119"/>
      <c r="UBA126" s="91"/>
      <c r="UBB126" s="119"/>
      <c r="UBC126" s="91"/>
      <c r="UBD126" s="119"/>
      <c r="UBE126" s="91"/>
      <c r="UBF126" s="119"/>
      <c r="UBG126" s="91"/>
      <c r="UBH126" s="119"/>
      <c r="UBI126" s="91"/>
      <c r="UBJ126" s="119"/>
      <c r="UBK126" s="91"/>
      <c r="UBL126" s="119"/>
      <c r="UBM126" s="91"/>
      <c r="UBN126" s="119"/>
      <c r="UBO126" s="91"/>
      <c r="UBP126" s="119"/>
      <c r="UBQ126" s="91"/>
      <c r="UBR126" s="119"/>
      <c r="UBS126" s="91"/>
      <c r="UBT126" s="119"/>
      <c r="UBU126" s="91"/>
      <c r="UBV126" s="119"/>
      <c r="UBW126" s="91"/>
      <c r="UBX126" s="119"/>
      <c r="UBY126" s="91"/>
      <c r="UBZ126" s="119"/>
      <c r="UCA126" s="91"/>
      <c r="UCB126" s="119"/>
      <c r="UCC126" s="91"/>
      <c r="UCD126" s="119"/>
      <c r="UCE126" s="91"/>
      <c r="UCF126" s="119"/>
      <c r="UCG126" s="91"/>
      <c r="UCH126" s="119"/>
      <c r="UCI126" s="91"/>
      <c r="UCJ126" s="119"/>
      <c r="UCK126" s="91"/>
      <c r="UCL126" s="119"/>
      <c r="UCM126" s="91"/>
      <c r="UCN126" s="119"/>
      <c r="UCO126" s="91"/>
      <c r="UCP126" s="119"/>
      <c r="UCQ126" s="91"/>
      <c r="UCR126" s="119"/>
      <c r="UCS126" s="91"/>
      <c r="UCT126" s="119"/>
      <c r="UCU126" s="91"/>
      <c r="UCV126" s="119"/>
      <c r="UCW126" s="91"/>
      <c r="UCX126" s="119"/>
      <c r="UCY126" s="91"/>
      <c r="UCZ126" s="119"/>
      <c r="UDA126" s="91"/>
      <c r="UDB126" s="119"/>
      <c r="UDC126" s="91"/>
      <c r="UDD126" s="119"/>
      <c r="UDE126" s="91"/>
      <c r="UDF126" s="119"/>
      <c r="UDG126" s="91"/>
      <c r="UDH126" s="119"/>
      <c r="UDI126" s="91"/>
      <c r="UDJ126" s="119"/>
      <c r="UDK126" s="91"/>
      <c r="UDL126" s="119"/>
      <c r="UDM126" s="91"/>
      <c r="UDN126" s="119"/>
      <c r="UDO126" s="91"/>
      <c r="UDP126" s="119"/>
      <c r="UDQ126" s="91"/>
      <c r="UDR126" s="119"/>
      <c r="UDS126" s="91"/>
      <c r="UDT126" s="119"/>
      <c r="UDU126" s="91"/>
      <c r="UDV126" s="119"/>
      <c r="UDW126" s="91"/>
      <c r="UDX126" s="119"/>
      <c r="UDY126" s="91"/>
      <c r="UDZ126" s="119"/>
      <c r="UEA126" s="91"/>
      <c r="UEB126" s="119"/>
      <c r="UEC126" s="91"/>
      <c r="UED126" s="119"/>
      <c r="UEE126" s="91"/>
      <c r="UEF126" s="119"/>
      <c r="UEG126" s="91"/>
      <c r="UEH126" s="119"/>
      <c r="UEI126" s="91"/>
      <c r="UEJ126" s="119"/>
      <c r="UEK126" s="91"/>
      <c r="UEL126" s="119"/>
      <c r="UEM126" s="91"/>
      <c r="UEN126" s="119"/>
      <c r="UEO126" s="91"/>
      <c r="UEP126" s="119"/>
      <c r="UEQ126" s="91"/>
      <c r="UER126" s="119"/>
      <c r="UES126" s="91"/>
      <c r="UET126" s="119"/>
      <c r="UEU126" s="91"/>
      <c r="UEV126" s="119"/>
      <c r="UEW126" s="91"/>
      <c r="UEX126" s="119"/>
      <c r="UEY126" s="91"/>
      <c r="UEZ126" s="119"/>
      <c r="UFA126" s="91"/>
      <c r="UFB126" s="119"/>
      <c r="UFC126" s="91"/>
      <c r="UFD126" s="119"/>
      <c r="UFE126" s="91"/>
      <c r="UFF126" s="119"/>
      <c r="UFG126" s="91"/>
      <c r="UFH126" s="119"/>
      <c r="UFI126" s="91"/>
      <c r="UFJ126" s="119"/>
      <c r="UFK126" s="91"/>
      <c r="UFL126" s="119"/>
      <c r="UFM126" s="91"/>
      <c r="UFN126" s="119"/>
      <c r="UFO126" s="91"/>
      <c r="UFP126" s="119"/>
      <c r="UFQ126" s="91"/>
      <c r="UFR126" s="119"/>
      <c r="UFS126" s="91"/>
      <c r="UFT126" s="119"/>
      <c r="UFU126" s="91"/>
      <c r="UFV126" s="119"/>
      <c r="UFW126" s="91"/>
      <c r="UFX126" s="119"/>
      <c r="UFY126" s="91"/>
      <c r="UFZ126" s="119"/>
      <c r="UGA126" s="91"/>
      <c r="UGB126" s="119"/>
      <c r="UGC126" s="91"/>
      <c r="UGD126" s="119"/>
      <c r="UGE126" s="91"/>
      <c r="UGF126" s="119"/>
      <c r="UGG126" s="91"/>
      <c r="UGH126" s="119"/>
      <c r="UGI126" s="91"/>
      <c r="UGJ126" s="119"/>
      <c r="UGK126" s="91"/>
      <c r="UGL126" s="119"/>
      <c r="UGM126" s="91"/>
      <c r="UGN126" s="119"/>
      <c r="UGO126" s="91"/>
      <c r="UGP126" s="119"/>
      <c r="UGQ126" s="91"/>
      <c r="UGR126" s="119"/>
      <c r="UGS126" s="91"/>
      <c r="UGT126" s="119"/>
      <c r="UGU126" s="91"/>
      <c r="UGV126" s="119"/>
      <c r="UGW126" s="91"/>
      <c r="UGX126" s="119"/>
      <c r="UGY126" s="91"/>
      <c r="UGZ126" s="119"/>
      <c r="UHA126" s="91"/>
      <c r="UHB126" s="119"/>
      <c r="UHC126" s="91"/>
      <c r="UHD126" s="119"/>
      <c r="UHE126" s="91"/>
      <c r="UHF126" s="119"/>
      <c r="UHG126" s="91"/>
      <c r="UHH126" s="119"/>
      <c r="UHI126" s="91"/>
      <c r="UHJ126" s="119"/>
      <c r="UHK126" s="91"/>
      <c r="UHL126" s="119"/>
      <c r="UHM126" s="91"/>
      <c r="UHN126" s="119"/>
      <c r="UHO126" s="91"/>
      <c r="UHP126" s="119"/>
      <c r="UHQ126" s="91"/>
      <c r="UHR126" s="119"/>
      <c r="UHS126" s="91"/>
      <c r="UHT126" s="119"/>
      <c r="UHU126" s="91"/>
      <c r="UHV126" s="119"/>
      <c r="UHW126" s="91"/>
      <c r="UHX126" s="119"/>
      <c r="UHY126" s="91"/>
      <c r="UHZ126" s="119"/>
      <c r="UIA126" s="91"/>
      <c r="UIB126" s="119"/>
      <c r="UIC126" s="91"/>
      <c r="UID126" s="119"/>
      <c r="UIE126" s="91"/>
      <c r="UIF126" s="119"/>
      <c r="UIG126" s="91"/>
      <c r="UIH126" s="119"/>
      <c r="UII126" s="91"/>
      <c r="UIJ126" s="119"/>
      <c r="UIK126" s="91"/>
      <c r="UIL126" s="119"/>
      <c r="UIM126" s="91"/>
      <c r="UIN126" s="119"/>
      <c r="UIO126" s="91"/>
      <c r="UIP126" s="119"/>
      <c r="UIQ126" s="91"/>
      <c r="UIR126" s="119"/>
      <c r="UIS126" s="91"/>
      <c r="UIT126" s="119"/>
      <c r="UIU126" s="91"/>
      <c r="UIV126" s="119"/>
      <c r="UIW126" s="91"/>
      <c r="UIX126" s="119"/>
      <c r="UIY126" s="91"/>
      <c r="UIZ126" s="119"/>
      <c r="UJA126" s="91"/>
      <c r="UJB126" s="119"/>
      <c r="UJC126" s="91"/>
      <c r="UJD126" s="119"/>
      <c r="UJE126" s="91"/>
      <c r="UJF126" s="119"/>
      <c r="UJG126" s="91"/>
      <c r="UJH126" s="119"/>
      <c r="UJI126" s="91"/>
      <c r="UJJ126" s="119"/>
      <c r="UJK126" s="91"/>
      <c r="UJL126" s="119"/>
      <c r="UJM126" s="91"/>
      <c r="UJN126" s="119"/>
      <c r="UJO126" s="91"/>
      <c r="UJP126" s="119"/>
      <c r="UJQ126" s="91"/>
      <c r="UJR126" s="119"/>
      <c r="UJS126" s="91"/>
      <c r="UJT126" s="119"/>
      <c r="UJU126" s="91"/>
      <c r="UJV126" s="119"/>
      <c r="UJW126" s="91"/>
      <c r="UJX126" s="119"/>
      <c r="UJY126" s="91"/>
      <c r="UJZ126" s="119"/>
      <c r="UKA126" s="91"/>
      <c r="UKB126" s="119"/>
      <c r="UKC126" s="91"/>
      <c r="UKD126" s="119"/>
      <c r="UKE126" s="91"/>
      <c r="UKF126" s="119"/>
      <c r="UKG126" s="91"/>
      <c r="UKH126" s="119"/>
      <c r="UKI126" s="91"/>
      <c r="UKJ126" s="119"/>
      <c r="UKK126" s="91"/>
      <c r="UKL126" s="119"/>
      <c r="UKM126" s="91"/>
      <c r="UKN126" s="119"/>
      <c r="UKO126" s="91"/>
      <c r="UKP126" s="119"/>
      <c r="UKQ126" s="91"/>
      <c r="UKR126" s="119"/>
      <c r="UKS126" s="91"/>
      <c r="UKT126" s="119"/>
      <c r="UKU126" s="91"/>
      <c r="UKV126" s="119"/>
      <c r="UKW126" s="91"/>
      <c r="UKX126" s="119"/>
      <c r="UKY126" s="91"/>
      <c r="UKZ126" s="119"/>
      <c r="ULA126" s="91"/>
      <c r="ULB126" s="119"/>
      <c r="ULC126" s="91"/>
      <c r="ULD126" s="119"/>
      <c r="ULE126" s="91"/>
      <c r="ULF126" s="119"/>
      <c r="ULG126" s="91"/>
      <c r="ULH126" s="119"/>
      <c r="ULI126" s="91"/>
      <c r="ULJ126" s="119"/>
      <c r="ULK126" s="91"/>
      <c r="ULL126" s="119"/>
      <c r="ULM126" s="91"/>
      <c r="ULN126" s="119"/>
      <c r="ULO126" s="91"/>
      <c r="ULP126" s="119"/>
      <c r="ULQ126" s="91"/>
      <c r="ULR126" s="119"/>
      <c r="ULS126" s="91"/>
      <c r="ULT126" s="119"/>
      <c r="ULU126" s="91"/>
      <c r="ULV126" s="119"/>
      <c r="ULW126" s="91"/>
      <c r="ULX126" s="119"/>
      <c r="ULY126" s="91"/>
      <c r="ULZ126" s="119"/>
      <c r="UMA126" s="91"/>
      <c r="UMB126" s="119"/>
      <c r="UMC126" s="91"/>
      <c r="UMD126" s="119"/>
      <c r="UME126" s="91"/>
      <c r="UMF126" s="119"/>
      <c r="UMG126" s="91"/>
      <c r="UMH126" s="119"/>
      <c r="UMI126" s="91"/>
      <c r="UMJ126" s="119"/>
      <c r="UMK126" s="91"/>
      <c r="UML126" s="119"/>
      <c r="UMM126" s="91"/>
      <c r="UMN126" s="119"/>
      <c r="UMO126" s="91"/>
      <c r="UMP126" s="119"/>
      <c r="UMQ126" s="91"/>
      <c r="UMR126" s="119"/>
      <c r="UMS126" s="91"/>
      <c r="UMT126" s="119"/>
      <c r="UMU126" s="91"/>
      <c r="UMV126" s="119"/>
      <c r="UMW126" s="91"/>
      <c r="UMX126" s="119"/>
      <c r="UMY126" s="91"/>
      <c r="UMZ126" s="119"/>
      <c r="UNA126" s="91"/>
      <c r="UNB126" s="119"/>
      <c r="UNC126" s="91"/>
      <c r="UND126" s="119"/>
      <c r="UNE126" s="91"/>
      <c r="UNF126" s="119"/>
      <c r="UNG126" s="91"/>
      <c r="UNH126" s="119"/>
      <c r="UNI126" s="91"/>
      <c r="UNJ126" s="119"/>
      <c r="UNK126" s="91"/>
      <c r="UNL126" s="119"/>
      <c r="UNM126" s="91"/>
      <c r="UNN126" s="119"/>
      <c r="UNO126" s="91"/>
      <c r="UNP126" s="119"/>
      <c r="UNQ126" s="91"/>
      <c r="UNR126" s="119"/>
      <c r="UNS126" s="91"/>
      <c r="UNT126" s="119"/>
      <c r="UNU126" s="91"/>
      <c r="UNV126" s="119"/>
      <c r="UNW126" s="91"/>
      <c r="UNX126" s="119"/>
      <c r="UNY126" s="91"/>
      <c r="UNZ126" s="119"/>
      <c r="UOA126" s="91"/>
      <c r="UOB126" s="119"/>
      <c r="UOC126" s="91"/>
      <c r="UOD126" s="119"/>
      <c r="UOE126" s="91"/>
      <c r="UOF126" s="119"/>
      <c r="UOG126" s="91"/>
      <c r="UOH126" s="119"/>
      <c r="UOI126" s="91"/>
      <c r="UOJ126" s="119"/>
      <c r="UOK126" s="91"/>
      <c r="UOL126" s="119"/>
      <c r="UOM126" s="91"/>
      <c r="UON126" s="119"/>
      <c r="UOO126" s="91"/>
      <c r="UOP126" s="119"/>
      <c r="UOQ126" s="91"/>
      <c r="UOR126" s="119"/>
      <c r="UOS126" s="91"/>
      <c r="UOT126" s="119"/>
      <c r="UOU126" s="91"/>
      <c r="UOV126" s="119"/>
      <c r="UOW126" s="91"/>
      <c r="UOX126" s="119"/>
      <c r="UOY126" s="91"/>
      <c r="UOZ126" s="119"/>
      <c r="UPA126" s="91"/>
      <c r="UPB126" s="119"/>
      <c r="UPC126" s="91"/>
      <c r="UPD126" s="119"/>
      <c r="UPE126" s="91"/>
      <c r="UPF126" s="119"/>
      <c r="UPG126" s="91"/>
      <c r="UPH126" s="119"/>
      <c r="UPI126" s="91"/>
      <c r="UPJ126" s="119"/>
      <c r="UPK126" s="91"/>
      <c r="UPL126" s="119"/>
      <c r="UPM126" s="91"/>
      <c r="UPN126" s="119"/>
      <c r="UPO126" s="91"/>
      <c r="UPP126" s="119"/>
      <c r="UPQ126" s="91"/>
      <c r="UPR126" s="119"/>
      <c r="UPS126" s="91"/>
      <c r="UPT126" s="119"/>
      <c r="UPU126" s="91"/>
      <c r="UPV126" s="119"/>
      <c r="UPW126" s="91"/>
      <c r="UPX126" s="119"/>
      <c r="UPY126" s="91"/>
      <c r="UPZ126" s="119"/>
      <c r="UQA126" s="91"/>
      <c r="UQB126" s="119"/>
      <c r="UQC126" s="91"/>
      <c r="UQD126" s="119"/>
      <c r="UQE126" s="91"/>
      <c r="UQF126" s="119"/>
      <c r="UQG126" s="91"/>
      <c r="UQH126" s="119"/>
      <c r="UQI126" s="91"/>
      <c r="UQJ126" s="119"/>
      <c r="UQK126" s="91"/>
      <c r="UQL126" s="119"/>
      <c r="UQM126" s="91"/>
      <c r="UQN126" s="119"/>
      <c r="UQO126" s="91"/>
      <c r="UQP126" s="119"/>
      <c r="UQQ126" s="91"/>
      <c r="UQR126" s="119"/>
      <c r="UQS126" s="91"/>
      <c r="UQT126" s="119"/>
      <c r="UQU126" s="91"/>
      <c r="UQV126" s="119"/>
      <c r="UQW126" s="91"/>
      <c r="UQX126" s="119"/>
      <c r="UQY126" s="91"/>
      <c r="UQZ126" s="119"/>
      <c r="URA126" s="91"/>
      <c r="URB126" s="119"/>
      <c r="URC126" s="91"/>
      <c r="URD126" s="119"/>
      <c r="URE126" s="91"/>
      <c r="URF126" s="119"/>
      <c r="URG126" s="91"/>
      <c r="URH126" s="119"/>
      <c r="URI126" s="91"/>
      <c r="URJ126" s="119"/>
      <c r="URK126" s="91"/>
      <c r="URL126" s="119"/>
      <c r="URM126" s="91"/>
      <c r="URN126" s="119"/>
      <c r="URO126" s="91"/>
      <c r="URP126" s="119"/>
      <c r="URQ126" s="91"/>
      <c r="URR126" s="119"/>
      <c r="URS126" s="91"/>
      <c r="URT126" s="119"/>
      <c r="URU126" s="91"/>
      <c r="URV126" s="119"/>
      <c r="URW126" s="91"/>
      <c r="URX126" s="119"/>
      <c r="URY126" s="91"/>
      <c r="URZ126" s="119"/>
      <c r="USA126" s="91"/>
      <c r="USB126" s="119"/>
      <c r="USC126" s="91"/>
      <c r="USD126" s="119"/>
      <c r="USE126" s="91"/>
      <c r="USF126" s="119"/>
      <c r="USG126" s="91"/>
      <c r="USH126" s="119"/>
      <c r="USI126" s="91"/>
      <c r="USJ126" s="119"/>
      <c r="USK126" s="91"/>
      <c r="USL126" s="119"/>
      <c r="USM126" s="91"/>
      <c r="USN126" s="119"/>
      <c r="USO126" s="91"/>
      <c r="USP126" s="119"/>
      <c r="USQ126" s="91"/>
      <c r="USR126" s="119"/>
      <c r="USS126" s="91"/>
      <c r="UST126" s="119"/>
      <c r="USU126" s="91"/>
      <c r="USV126" s="119"/>
      <c r="USW126" s="91"/>
      <c r="USX126" s="119"/>
      <c r="USY126" s="91"/>
      <c r="USZ126" s="119"/>
      <c r="UTA126" s="91"/>
      <c r="UTB126" s="119"/>
      <c r="UTC126" s="91"/>
      <c r="UTD126" s="119"/>
      <c r="UTE126" s="91"/>
      <c r="UTF126" s="119"/>
      <c r="UTG126" s="91"/>
      <c r="UTH126" s="119"/>
      <c r="UTI126" s="91"/>
      <c r="UTJ126" s="119"/>
      <c r="UTK126" s="91"/>
      <c r="UTL126" s="119"/>
      <c r="UTM126" s="91"/>
      <c r="UTN126" s="119"/>
      <c r="UTO126" s="91"/>
      <c r="UTP126" s="119"/>
      <c r="UTQ126" s="91"/>
      <c r="UTR126" s="119"/>
      <c r="UTS126" s="91"/>
      <c r="UTT126" s="119"/>
      <c r="UTU126" s="91"/>
      <c r="UTV126" s="119"/>
      <c r="UTW126" s="91"/>
      <c r="UTX126" s="119"/>
      <c r="UTY126" s="91"/>
      <c r="UTZ126" s="119"/>
      <c r="UUA126" s="91"/>
      <c r="UUB126" s="119"/>
      <c r="UUC126" s="91"/>
      <c r="UUD126" s="119"/>
      <c r="UUE126" s="91"/>
      <c r="UUF126" s="119"/>
      <c r="UUG126" s="91"/>
      <c r="UUH126" s="119"/>
      <c r="UUI126" s="91"/>
      <c r="UUJ126" s="119"/>
      <c r="UUK126" s="91"/>
      <c r="UUL126" s="119"/>
      <c r="UUM126" s="91"/>
      <c r="UUN126" s="119"/>
      <c r="UUO126" s="91"/>
      <c r="UUP126" s="119"/>
      <c r="UUQ126" s="91"/>
      <c r="UUR126" s="119"/>
      <c r="UUS126" s="91"/>
      <c r="UUT126" s="119"/>
      <c r="UUU126" s="91"/>
      <c r="UUV126" s="119"/>
      <c r="UUW126" s="91"/>
      <c r="UUX126" s="119"/>
      <c r="UUY126" s="91"/>
      <c r="UUZ126" s="119"/>
      <c r="UVA126" s="91"/>
      <c r="UVB126" s="119"/>
      <c r="UVC126" s="91"/>
      <c r="UVD126" s="119"/>
      <c r="UVE126" s="91"/>
      <c r="UVF126" s="119"/>
      <c r="UVG126" s="91"/>
      <c r="UVH126" s="119"/>
      <c r="UVI126" s="91"/>
      <c r="UVJ126" s="119"/>
      <c r="UVK126" s="91"/>
      <c r="UVL126" s="119"/>
      <c r="UVM126" s="91"/>
      <c r="UVN126" s="119"/>
      <c r="UVO126" s="91"/>
      <c r="UVP126" s="119"/>
      <c r="UVQ126" s="91"/>
      <c r="UVR126" s="119"/>
      <c r="UVS126" s="91"/>
      <c r="UVT126" s="119"/>
      <c r="UVU126" s="91"/>
      <c r="UVV126" s="119"/>
      <c r="UVW126" s="91"/>
      <c r="UVX126" s="119"/>
      <c r="UVY126" s="91"/>
      <c r="UVZ126" s="119"/>
      <c r="UWA126" s="91"/>
      <c r="UWB126" s="119"/>
      <c r="UWC126" s="91"/>
      <c r="UWD126" s="119"/>
      <c r="UWE126" s="91"/>
      <c r="UWF126" s="119"/>
      <c r="UWG126" s="91"/>
      <c r="UWH126" s="119"/>
      <c r="UWI126" s="91"/>
      <c r="UWJ126" s="119"/>
      <c r="UWK126" s="91"/>
      <c r="UWL126" s="119"/>
      <c r="UWM126" s="91"/>
      <c r="UWN126" s="119"/>
      <c r="UWO126" s="91"/>
      <c r="UWP126" s="119"/>
      <c r="UWQ126" s="91"/>
      <c r="UWR126" s="119"/>
      <c r="UWS126" s="91"/>
      <c r="UWT126" s="119"/>
      <c r="UWU126" s="91"/>
      <c r="UWV126" s="119"/>
      <c r="UWW126" s="91"/>
      <c r="UWX126" s="119"/>
      <c r="UWY126" s="91"/>
      <c r="UWZ126" s="119"/>
      <c r="UXA126" s="91"/>
      <c r="UXB126" s="119"/>
      <c r="UXC126" s="91"/>
      <c r="UXD126" s="119"/>
      <c r="UXE126" s="91"/>
      <c r="UXF126" s="119"/>
      <c r="UXG126" s="91"/>
      <c r="UXH126" s="119"/>
      <c r="UXI126" s="91"/>
      <c r="UXJ126" s="119"/>
      <c r="UXK126" s="91"/>
      <c r="UXL126" s="119"/>
      <c r="UXM126" s="91"/>
      <c r="UXN126" s="119"/>
      <c r="UXO126" s="91"/>
      <c r="UXP126" s="119"/>
      <c r="UXQ126" s="91"/>
      <c r="UXR126" s="119"/>
      <c r="UXS126" s="91"/>
      <c r="UXT126" s="119"/>
      <c r="UXU126" s="91"/>
      <c r="UXV126" s="119"/>
      <c r="UXW126" s="91"/>
      <c r="UXX126" s="119"/>
      <c r="UXY126" s="91"/>
      <c r="UXZ126" s="119"/>
      <c r="UYA126" s="91"/>
      <c r="UYB126" s="119"/>
      <c r="UYC126" s="91"/>
      <c r="UYD126" s="119"/>
      <c r="UYE126" s="91"/>
      <c r="UYF126" s="119"/>
      <c r="UYG126" s="91"/>
      <c r="UYH126" s="119"/>
      <c r="UYI126" s="91"/>
      <c r="UYJ126" s="119"/>
      <c r="UYK126" s="91"/>
      <c r="UYL126" s="119"/>
      <c r="UYM126" s="91"/>
      <c r="UYN126" s="119"/>
      <c r="UYO126" s="91"/>
      <c r="UYP126" s="119"/>
      <c r="UYQ126" s="91"/>
      <c r="UYR126" s="119"/>
      <c r="UYS126" s="91"/>
      <c r="UYT126" s="119"/>
      <c r="UYU126" s="91"/>
      <c r="UYV126" s="119"/>
      <c r="UYW126" s="91"/>
      <c r="UYX126" s="119"/>
      <c r="UYY126" s="91"/>
      <c r="UYZ126" s="119"/>
      <c r="UZA126" s="91"/>
      <c r="UZB126" s="119"/>
      <c r="UZC126" s="91"/>
      <c r="UZD126" s="119"/>
      <c r="UZE126" s="91"/>
      <c r="UZF126" s="119"/>
      <c r="UZG126" s="91"/>
      <c r="UZH126" s="119"/>
      <c r="UZI126" s="91"/>
      <c r="UZJ126" s="119"/>
      <c r="UZK126" s="91"/>
      <c r="UZL126" s="119"/>
      <c r="UZM126" s="91"/>
      <c r="UZN126" s="119"/>
      <c r="UZO126" s="91"/>
      <c r="UZP126" s="119"/>
      <c r="UZQ126" s="91"/>
      <c r="UZR126" s="119"/>
      <c r="UZS126" s="91"/>
      <c r="UZT126" s="119"/>
      <c r="UZU126" s="91"/>
      <c r="UZV126" s="119"/>
      <c r="UZW126" s="91"/>
      <c r="UZX126" s="119"/>
      <c r="UZY126" s="91"/>
      <c r="UZZ126" s="119"/>
      <c r="VAA126" s="91"/>
      <c r="VAB126" s="119"/>
      <c r="VAC126" s="91"/>
      <c r="VAD126" s="119"/>
      <c r="VAE126" s="91"/>
      <c r="VAF126" s="119"/>
      <c r="VAG126" s="91"/>
      <c r="VAH126" s="119"/>
      <c r="VAI126" s="91"/>
      <c r="VAJ126" s="119"/>
      <c r="VAK126" s="91"/>
      <c r="VAL126" s="119"/>
      <c r="VAM126" s="91"/>
      <c r="VAN126" s="119"/>
      <c r="VAO126" s="91"/>
      <c r="VAP126" s="119"/>
      <c r="VAQ126" s="91"/>
      <c r="VAR126" s="119"/>
      <c r="VAS126" s="91"/>
      <c r="VAT126" s="119"/>
      <c r="VAU126" s="91"/>
      <c r="VAV126" s="119"/>
      <c r="VAW126" s="91"/>
      <c r="VAX126" s="119"/>
      <c r="VAY126" s="91"/>
      <c r="VAZ126" s="119"/>
      <c r="VBA126" s="91"/>
      <c r="VBB126" s="119"/>
      <c r="VBC126" s="91"/>
      <c r="VBD126" s="119"/>
      <c r="VBE126" s="91"/>
      <c r="VBF126" s="119"/>
      <c r="VBG126" s="91"/>
      <c r="VBH126" s="119"/>
      <c r="VBI126" s="91"/>
      <c r="VBJ126" s="119"/>
      <c r="VBK126" s="91"/>
      <c r="VBL126" s="119"/>
      <c r="VBM126" s="91"/>
      <c r="VBN126" s="119"/>
      <c r="VBO126" s="91"/>
      <c r="VBP126" s="119"/>
      <c r="VBQ126" s="91"/>
      <c r="VBR126" s="119"/>
      <c r="VBS126" s="91"/>
      <c r="VBT126" s="119"/>
      <c r="VBU126" s="91"/>
      <c r="VBV126" s="119"/>
      <c r="VBW126" s="91"/>
      <c r="VBX126" s="119"/>
      <c r="VBY126" s="91"/>
      <c r="VBZ126" s="119"/>
      <c r="VCA126" s="91"/>
      <c r="VCB126" s="119"/>
      <c r="VCC126" s="91"/>
      <c r="VCD126" s="119"/>
      <c r="VCE126" s="91"/>
      <c r="VCF126" s="119"/>
      <c r="VCG126" s="91"/>
      <c r="VCH126" s="119"/>
      <c r="VCI126" s="91"/>
      <c r="VCJ126" s="119"/>
      <c r="VCK126" s="91"/>
      <c r="VCL126" s="119"/>
      <c r="VCM126" s="91"/>
      <c r="VCN126" s="119"/>
      <c r="VCO126" s="91"/>
      <c r="VCP126" s="119"/>
      <c r="VCQ126" s="91"/>
      <c r="VCR126" s="119"/>
      <c r="VCS126" s="91"/>
      <c r="VCT126" s="119"/>
      <c r="VCU126" s="91"/>
      <c r="VCV126" s="119"/>
      <c r="VCW126" s="91"/>
      <c r="VCX126" s="119"/>
      <c r="VCY126" s="91"/>
      <c r="VCZ126" s="119"/>
      <c r="VDA126" s="91"/>
      <c r="VDB126" s="119"/>
      <c r="VDC126" s="91"/>
      <c r="VDD126" s="119"/>
      <c r="VDE126" s="91"/>
      <c r="VDF126" s="119"/>
      <c r="VDG126" s="91"/>
      <c r="VDH126" s="119"/>
      <c r="VDI126" s="91"/>
      <c r="VDJ126" s="119"/>
      <c r="VDK126" s="91"/>
      <c r="VDL126" s="119"/>
      <c r="VDM126" s="91"/>
      <c r="VDN126" s="119"/>
      <c r="VDO126" s="91"/>
      <c r="VDP126" s="119"/>
      <c r="VDQ126" s="91"/>
      <c r="VDR126" s="119"/>
      <c r="VDS126" s="91"/>
      <c r="VDT126" s="119"/>
      <c r="VDU126" s="91"/>
      <c r="VDV126" s="119"/>
      <c r="VDW126" s="91"/>
      <c r="VDX126" s="119"/>
      <c r="VDY126" s="91"/>
      <c r="VDZ126" s="119"/>
      <c r="VEA126" s="91"/>
      <c r="VEB126" s="119"/>
      <c r="VEC126" s="91"/>
      <c r="VED126" s="119"/>
      <c r="VEE126" s="91"/>
      <c r="VEF126" s="119"/>
      <c r="VEG126" s="91"/>
      <c r="VEH126" s="119"/>
      <c r="VEI126" s="91"/>
      <c r="VEJ126" s="119"/>
      <c r="VEK126" s="91"/>
      <c r="VEL126" s="119"/>
      <c r="VEM126" s="91"/>
      <c r="VEN126" s="119"/>
      <c r="VEO126" s="91"/>
      <c r="VEP126" s="119"/>
      <c r="VEQ126" s="91"/>
      <c r="VER126" s="119"/>
      <c r="VES126" s="91"/>
      <c r="VET126" s="119"/>
      <c r="VEU126" s="91"/>
      <c r="VEV126" s="119"/>
      <c r="VEW126" s="91"/>
      <c r="VEX126" s="119"/>
      <c r="VEY126" s="91"/>
      <c r="VEZ126" s="119"/>
      <c r="VFA126" s="91"/>
      <c r="VFB126" s="119"/>
      <c r="VFC126" s="91"/>
      <c r="VFD126" s="119"/>
      <c r="VFE126" s="91"/>
      <c r="VFF126" s="119"/>
      <c r="VFG126" s="91"/>
      <c r="VFH126" s="119"/>
      <c r="VFI126" s="91"/>
      <c r="VFJ126" s="119"/>
      <c r="VFK126" s="91"/>
      <c r="VFL126" s="119"/>
      <c r="VFM126" s="91"/>
      <c r="VFN126" s="119"/>
      <c r="VFO126" s="91"/>
      <c r="VFP126" s="119"/>
      <c r="VFQ126" s="91"/>
      <c r="VFR126" s="119"/>
      <c r="VFS126" s="91"/>
      <c r="VFT126" s="119"/>
      <c r="VFU126" s="91"/>
      <c r="VFV126" s="119"/>
      <c r="VFW126" s="91"/>
      <c r="VFX126" s="119"/>
      <c r="VFY126" s="91"/>
      <c r="VFZ126" s="119"/>
      <c r="VGA126" s="91"/>
      <c r="VGB126" s="119"/>
      <c r="VGC126" s="91"/>
      <c r="VGD126" s="119"/>
      <c r="VGE126" s="91"/>
      <c r="VGF126" s="119"/>
      <c r="VGG126" s="91"/>
      <c r="VGH126" s="119"/>
      <c r="VGI126" s="91"/>
      <c r="VGJ126" s="119"/>
      <c r="VGK126" s="91"/>
      <c r="VGL126" s="119"/>
      <c r="VGM126" s="91"/>
      <c r="VGN126" s="119"/>
      <c r="VGO126" s="91"/>
      <c r="VGP126" s="119"/>
      <c r="VGQ126" s="91"/>
      <c r="VGR126" s="119"/>
      <c r="VGS126" s="91"/>
      <c r="VGT126" s="119"/>
      <c r="VGU126" s="91"/>
      <c r="VGV126" s="119"/>
      <c r="VGW126" s="91"/>
      <c r="VGX126" s="119"/>
      <c r="VGY126" s="91"/>
      <c r="VGZ126" s="119"/>
      <c r="VHA126" s="91"/>
      <c r="VHB126" s="119"/>
      <c r="VHC126" s="91"/>
      <c r="VHD126" s="119"/>
      <c r="VHE126" s="91"/>
      <c r="VHF126" s="119"/>
      <c r="VHG126" s="91"/>
      <c r="VHH126" s="119"/>
      <c r="VHI126" s="91"/>
      <c r="VHJ126" s="119"/>
      <c r="VHK126" s="91"/>
      <c r="VHL126" s="119"/>
      <c r="VHM126" s="91"/>
      <c r="VHN126" s="119"/>
      <c r="VHO126" s="91"/>
      <c r="VHP126" s="119"/>
      <c r="VHQ126" s="91"/>
      <c r="VHR126" s="119"/>
      <c r="VHS126" s="91"/>
      <c r="VHT126" s="119"/>
      <c r="VHU126" s="91"/>
      <c r="VHV126" s="119"/>
      <c r="VHW126" s="91"/>
      <c r="VHX126" s="119"/>
      <c r="VHY126" s="91"/>
      <c r="VHZ126" s="119"/>
      <c r="VIA126" s="91"/>
      <c r="VIB126" s="119"/>
      <c r="VIC126" s="91"/>
      <c r="VID126" s="119"/>
      <c r="VIE126" s="91"/>
      <c r="VIF126" s="119"/>
      <c r="VIG126" s="91"/>
      <c r="VIH126" s="119"/>
      <c r="VII126" s="91"/>
      <c r="VIJ126" s="119"/>
      <c r="VIK126" s="91"/>
      <c r="VIL126" s="119"/>
      <c r="VIM126" s="91"/>
      <c r="VIN126" s="119"/>
      <c r="VIO126" s="91"/>
      <c r="VIP126" s="119"/>
      <c r="VIQ126" s="91"/>
      <c r="VIR126" s="119"/>
      <c r="VIS126" s="91"/>
      <c r="VIT126" s="119"/>
      <c r="VIU126" s="91"/>
      <c r="VIV126" s="119"/>
      <c r="VIW126" s="91"/>
      <c r="VIX126" s="119"/>
      <c r="VIY126" s="91"/>
      <c r="VIZ126" s="119"/>
      <c r="VJA126" s="91"/>
      <c r="VJB126" s="119"/>
      <c r="VJC126" s="91"/>
      <c r="VJD126" s="119"/>
      <c r="VJE126" s="91"/>
      <c r="VJF126" s="119"/>
      <c r="VJG126" s="91"/>
      <c r="VJH126" s="119"/>
      <c r="VJI126" s="91"/>
      <c r="VJJ126" s="119"/>
      <c r="VJK126" s="91"/>
      <c r="VJL126" s="119"/>
      <c r="VJM126" s="91"/>
      <c r="VJN126" s="119"/>
      <c r="VJO126" s="91"/>
      <c r="VJP126" s="119"/>
      <c r="VJQ126" s="91"/>
      <c r="VJR126" s="119"/>
      <c r="VJS126" s="91"/>
      <c r="VJT126" s="119"/>
      <c r="VJU126" s="91"/>
      <c r="VJV126" s="119"/>
      <c r="VJW126" s="91"/>
      <c r="VJX126" s="119"/>
      <c r="VJY126" s="91"/>
      <c r="VJZ126" s="119"/>
      <c r="VKA126" s="91"/>
      <c r="VKB126" s="119"/>
      <c r="VKC126" s="91"/>
      <c r="VKD126" s="119"/>
      <c r="VKE126" s="91"/>
      <c r="VKF126" s="119"/>
      <c r="VKG126" s="91"/>
      <c r="VKH126" s="119"/>
      <c r="VKI126" s="91"/>
      <c r="VKJ126" s="119"/>
      <c r="VKK126" s="91"/>
      <c r="VKL126" s="119"/>
      <c r="VKM126" s="91"/>
      <c r="VKN126" s="119"/>
      <c r="VKO126" s="91"/>
      <c r="VKP126" s="119"/>
      <c r="VKQ126" s="91"/>
      <c r="VKR126" s="119"/>
      <c r="VKS126" s="91"/>
      <c r="VKT126" s="119"/>
      <c r="VKU126" s="91"/>
      <c r="VKV126" s="119"/>
      <c r="VKW126" s="91"/>
      <c r="VKX126" s="119"/>
      <c r="VKY126" s="91"/>
      <c r="VKZ126" s="119"/>
      <c r="VLA126" s="91"/>
      <c r="VLB126" s="119"/>
      <c r="VLC126" s="91"/>
      <c r="VLD126" s="119"/>
      <c r="VLE126" s="91"/>
      <c r="VLF126" s="119"/>
      <c r="VLG126" s="91"/>
      <c r="VLH126" s="119"/>
      <c r="VLI126" s="91"/>
      <c r="VLJ126" s="119"/>
      <c r="VLK126" s="91"/>
      <c r="VLL126" s="119"/>
      <c r="VLM126" s="91"/>
      <c r="VLN126" s="119"/>
      <c r="VLO126" s="91"/>
      <c r="VLP126" s="119"/>
      <c r="VLQ126" s="91"/>
      <c r="VLR126" s="119"/>
      <c r="VLS126" s="91"/>
      <c r="VLT126" s="119"/>
      <c r="VLU126" s="91"/>
      <c r="VLV126" s="119"/>
      <c r="VLW126" s="91"/>
      <c r="VLX126" s="119"/>
      <c r="VLY126" s="91"/>
      <c r="VLZ126" s="119"/>
      <c r="VMA126" s="91"/>
      <c r="VMB126" s="119"/>
      <c r="VMC126" s="91"/>
      <c r="VMD126" s="119"/>
      <c r="VME126" s="91"/>
      <c r="VMF126" s="119"/>
      <c r="VMG126" s="91"/>
      <c r="VMH126" s="119"/>
      <c r="VMI126" s="91"/>
      <c r="VMJ126" s="119"/>
      <c r="VMK126" s="91"/>
      <c r="VML126" s="119"/>
      <c r="VMM126" s="91"/>
      <c r="VMN126" s="119"/>
      <c r="VMO126" s="91"/>
      <c r="VMP126" s="119"/>
      <c r="VMQ126" s="91"/>
      <c r="VMR126" s="119"/>
      <c r="VMS126" s="91"/>
      <c r="VMT126" s="119"/>
      <c r="VMU126" s="91"/>
      <c r="VMV126" s="119"/>
      <c r="VMW126" s="91"/>
      <c r="VMX126" s="119"/>
      <c r="VMY126" s="91"/>
      <c r="VMZ126" s="119"/>
      <c r="VNA126" s="91"/>
      <c r="VNB126" s="119"/>
      <c r="VNC126" s="91"/>
      <c r="VND126" s="119"/>
      <c r="VNE126" s="91"/>
      <c r="VNF126" s="119"/>
      <c r="VNG126" s="91"/>
      <c r="VNH126" s="119"/>
      <c r="VNI126" s="91"/>
      <c r="VNJ126" s="119"/>
      <c r="VNK126" s="91"/>
      <c r="VNL126" s="119"/>
      <c r="VNM126" s="91"/>
      <c r="VNN126" s="119"/>
      <c r="VNO126" s="91"/>
      <c r="VNP126" s="119"/>
      <c r="VNQ126" s="91"/>
      <c r="VNR126" s="119"/>
      <c r="VNS126" s="91"/>
      <c r="VNT126" s="119"/>
      <c r="VNU126" s="91"/>
      <c r="VNV126" s="119"/>
      <c r="VNW126" s="91"/>
      <c r="VNX126" s="119"/>
      <c r="VNY126" s="91"/>
      <c r="VNZ126" s="119"/>
      <c r="VOA126" s="91"/>
      <c r="VOB126" s="119"/>
      <c r="VOC126" s="91"/>
      <c r="VOD126" s="119"/>
      <c r="VOE126" s="91"/>
      <c r="VOF126" s="119"/>
      <c r="VOG126" s="91"/>
      <c r="VOH126" s="119"/>
      <c r="VOI126" s="91"/>
      <c r="VOJ126" s="119"/>
      <c r="VOK126" s="91"/>
      <c r="VOL126" s="119"/>
      <c r="VOM126" s="91"/>
      <c r="VON126" s="119"/>
      <c r="VOO126" s="91"/>
      <c r="VOP126" s="119"/>
      <c r="VOQ126" s="91"/>
      <c r="VOR126" s="119"/>
      <c r="VOS126" s="91"/>
      <c r="VOT126" s="119"/>
      <c r="VOU126" s="91"/>
      <c r="VOV126" s="119"/>
      <c r="VOW126" s="91"/>
      <c r="VOX126" s="119"/>
      <c r="VOY126" s="91"/>
      <c r="VOZ126" s="119"/>
      <c r="VPA126" s="91"/>
      <c r="VPB126" s="119"/>
      <c r="VPC126" s="91"/>
      <c r="VPD126" s="119"/>
      <c r="VPE126" s="91"/>
      <c r="VPF126" s="119"/>
      <c r="VPG126" s="91"/>
      <c r="VPH126" s="119"/>
      <c r="VPI126" s="91"/>
      <c r="VPJ126" s="119"/>
      <c r="VPK126" s="91"/>
      <c r="VPL126" s="119"/>
      <c r="VPM126" s="91"/>
      <c r="VPN126" s="119"/>
      <c r="VPO126" s="91"/>
      <c r="VPP126" s="119"/>
      <c r="VPQ126" s="91"/>
      <c r="VPR126" s="119"/>
      <c r="VPS126" s="91"/>
      <c r="VPT126" s="119"/>
      <c r="VPU126" s="91"/>
      <c r="VPV126" s="119"/>
      <c r="VPW126" s="91"/>
      <c r="VPX126" s="119"/>
      <c r="VPY126" s="91"/>
      <c r="VPZ126" s="119"/>
      <c r="VQA126" s="91"/>
      <c r="VQB126" s="119"/>
      <c r="VQC126" s="91"/>
      <c r="VQD126" s="119"/>
      <c r="VQE126" s="91"/>
      <c r="VQF126" s="119"/>
      <c r="VQG126" s="91"/>
      <c r="VQH126" s="119"/>
      <c r="VQI126" s="91"/>
      <c r="VQJ126" s="119"/>
      <c r="VQK126" s="91"/>
      <c r="VQL126" s="119"/>
      <c r="VQM126" s="91"/>
      <c r="VQN126" s="119"/>
      <c r="VQO126" s="91"/>
      <c r="VQP126" s="119"/>
      <c r="VQQ126" s="91"/>
      <c r="VQR126" s="119"/>
      <c r="VQS126" s="91"/>
      <c r="VQT126" s="119"/>
      <c r="VQU126" s="91"/>
      <c r="VQV126" s="119"/>
      <c r="VQW126" s="91"/>
      <c r="VQX126" s="119"/>
      <c r="VQY126" s="91"/>
      <c r="VQZ126" s="119"/>
      <c r="VRA126" s="91"/>
      <c r="VRB126" s="119"/>
      <c r="VRC126" s="91"/>
      <c r="VRD126" s="119"/>
      <c r="VRE126" s="91"/>
      <c r="VRF126" s="119"/>
      <c r="VRG126" s="91"/>
      <c r="VRH126" s="119"/>
      <c r="VRI126" s="91"/>
      <c r="VRJ126" s="119"/>
      <c r="VRK126" s="91"/>
      <c r="VRL126" s="119"/>
      <c r="VRM126" s="91"/>
      <c r="VRN126" s="119"/>
      <c r="VRO126" s="91"/>
      <c r="VRP126" s="119"/>
      <c r="VRQ126" s="91"/>
      <c r="VRR126" s="119"/>
      <c r="VRS126" s="91"/>
      <c r="VRT126" s="119"/>
      <c r="VRU126" s="91"/>
      <c r="VRV126" s="119"/>
      <c r="VRW126" s="91"/>
      <c r="VRX126" s="119"/>
      <c r="VRY126" s="91"/>
      <c r="VRZ126" s="119"/>
      <c r="VSA126" s="91"/>
      <c r="VSB126" s="119"/>
      <c r="VSC126" s="91"/>
      <c r="VSD126" s="119"/>
      <c r="VSE126" s="91"/>
      <c r="VSF126" s="119"/>
      <c r="VSG126" s="91"/>
      <c r="VSH126" s="119"/>
      <c r="VSI126" s="91"/>
      <c r="VSJ126" s="119"/>
      <c r="VSK126" s="91"/>
      <c r="VSL126" s="119"/>
      <c r="VSM126" s="91"/>
      <c r="VSN126" s="119"/>
      <c r="VSO126" s="91"/>
      <c r="VSP126" s="119"/>
      <c r="VSQ126" s="91"/>
      <c r="VSR126" s="119"/>
      <c r="VSS126" s="91"/>
      <c r="VST126" s="119"/>
      <c r="VSU126" s="91"/>
      <c r="VSV126" s="119"/>
      <c r="VSW126" s="91"/>
      <c r="VSX126" s="119"/>
      <c r="VSY126" s="91"/>
      <c r="VSZ126" s="119"/>
      <c r="VTA126" s="91"/>
      <c r="VTB126" s="119"/>
      <c r="VTC126" s="91"/>
      <c r="VTD126" s="119"/>
      <c r="VTE126" s="91"/>
      <c r="VTF126" s="119"/>
      <c r="VTG126" s="91"/>
      <c r="VTH126" s="119"/>
      <c r="VTI126" s="91"/>
      <c r="VTJ126" s="119"/>
      <c r="VTK126" s="91"/>
      <c r="VTL126" s="119"/>
      <c r="VTM126" s="91"/>
      <c r="VTN126" s="119"/>
      <c r="VTO126" s="91"/>
      <c r="VTP126" s="119"/>
      <c r="VTQ126" s="91"/>
      <c r="VTR126" s="119"/>
      <c r="VTS126" s="91"/>
      <c r="VTT126" s="119"/>
      <c r="VTU126" s="91"/>
      <c r="VTV126" s="119"/>
      <c r="VTW126" s="91"/>
      <c r="VTX126" s="119"/>
      <c r="VTY126" s="91"/>
      <c r="VTZ126" s="119"/>
      <c r="VUA126" s="91"/>
      <c r="VUB126" s="119"/>
      <c r="VUC126" s="91"/>
      <c r="VUD126" s="119"/>
      <c r="VUE126" s="91"/>
      <c r="VUF126" s="119"/>
      <c r="VUG126" s="91"/>
      <c r="VUH126" s="119"/>
      <c r="VUI126" s="91"/>
      <c r="VUJ126" s="119"/>
      <c r="VUK126" s="91"/>
      <c r="VUL126" s="119"/>
      <c r="VUM126" s="91"/>
      <c r="VUN126" s="119"/>
      <c r="VUO126" s="91"/>
      <c r="VUP126" s="119"/>
      <c r="VUQ126" s="91"/>
      <c r="VUR126" s="119"/>
      <c r="VUS126" s="91"/>
      <c r="VUT126" s="119"/>
      <c r="VUU126" s="91"/>
      <c r="VUV126" s="119"/>
      <c r="VUW126" s="91"/>
      <c r="VUX126" s="119"/>
      <c r="VUY126" s="91"/>
      <c r="VUZ126" s="119"/>
      <c r="VVA126" s="91"/>
      <c r="VVB126" s="119"/>
      <c r="VVC126" s="91"/>
      <c r="VVD126" s="119"/>
      <c r="VVE126" s="91"/>
      <c r="VVF126" s="119"/>
      <c r="VVG126" s="91"/>
      <c r="VVH126" s="119"/>
      <c r="VVI126" s="91"/>
      <c r="VVJ126" s="119"/>
      <c r="VVK126" s="91"/>
      <c r="VVL126" s="119"/>
      <c r="VVM126" s="91"/>
      <c r="VVN126" s="119"/>
      <c r="VVO126" s="91"/>
      <c r="VVP126" s="119"/>
      <c r="VVQ126" s="91"/>
      <c r="VVR126" s="119"/>
      <c r="VVS126" s="91"/>
      <c r="VVT126" s="119"/>
      <c r="VVU126" s="91"/>
      <c r="VVV126" s="119"/>
      <c r="VVW126" s="91"/>
      <c r="VVX126" s="119"/>
      <c r="VVY126" s="91"/>
      <c r="VVZ126" s="119"/>
      <c r="VWA126" s="91"/>
      <c r="VWB126" s="119"/>
      <c r="VWC126" s="91"/>
      <c r="VWD126" s="119"/>
      <c r="VWE126" s="91"/>
      <c r="VWF126" s="119"/>
      <c r="VWG126" s="91"/>
      <c r="VWH126" s="119"/>
      <c r="VWI126" s="91"/>
      <c r="VWJ126" s="119"/>
      <c r="VWK126" s="91"/>
      <c r="VWL126" s="119"/>
      <c r="VWM126" s="91"/>
      <c r="VWN126" s="119"/>
      <c r="VWO126" s="91"/>
      <c r="VWP126" s="119"/>
      <c r="VWQ126" s="91"/>
      <c r="VWR126" s="119"/>
      <c r="VWS126" s="91"/>
      <c r="VWT126" s="119"/>
      <c r="VWU126" s="91"/>
      <c r="VWV126" s="119"/>
      <c r="VWW126" s="91"/>
      <c r="VWX126" s="119"/>
      <c r="VWY126" s="91"/>
      <c r="VWZ126" s="119"/>
      <c r="VXA126" s="91"/>
      <c r="VXB126" s="119"/>
      <c r="VXC126" s="91"/>
      <c r="VXD126" s="119"/>
      <c r="VXE126" s="91"/>
      <c r="VXF126" s="119"/>
      <c r="VXG126" s="91"/>
      <c r="VXH126" s="119"/>
      <c r="VXI126" s="91"/>
      <c r="VXJ126" s="119"/>
      <c r="VXK126" s="91"/>
      <c r="VXL126" s="119"/>
      <c r="VXM126" s="91"/>
      <c r="VXN126" s="119"/>
      <c r="VXO126" s="91"/>
      <c r="VXP126" s="119"/>
      <c r="VXQ126" s="91"/>
      <c r="VXR126" s="119"/>
      <c r="VXS126" s="91"/>
      <c r="VXT126" s="119"/>
      <c r="VXU126" s="91"/>
      <c r="VXV126" s="119"/>
      <c r="VXW126" s="91"/>
      <c r="VXX126" s="119"/>
      <c r="VXY126" s="91"/>
      <c r="VXZ126" s="119"/>
      <c r="VYA126" s="91"/>
      <c r="VYB126" s="119"/>
      <c r="VYC126" s="91"/>
      <c r="VYD126" s="119"/>
      <c r="VYE126" s="91"/>
      <c r="VYF126" s="119"/>
      <c r="VYG126" s="91"/>
      <c r="VYH126" s="119"/>
      <c r="VYI126" s="91"/>
      <c r="VYJ126" s="119"/>
      <c r="VYK126" s="91"/>
      <c r="VYL126" s="119"/>
      <c r="VYM126" s="91"/>
      <c r="VYN126" s="119"/>
      <c r="VYO126" s="91"/>
      <c r="VYP126" s="119"/>
      <c r="VYQ126" s="91"/>
      <c r="VYR126" s="119"/>
      <c r="VYS126" s="91"/>
      <c r="VYT126" s="119"/>
      <c r="VYU126" s="91"/>
      <c r="VYV126" s="119"/>
      <c r="VYW126" s="91"/>
      <c r="VYX126" s="119"/>
      <c r="VYY126" s="91"/>
      <c r="VYZ126" s="119"/>
      <c r="VZA126" s="91"/>
      <c r="VZB126" s="119"/>
      <c r="VZC126" s="91"/>
      <c r="VZD126" s="119"/>
      <c r="VZE126" s="91"/>
      <c r="VZF126" s="119"/>
      <c r="VZG126" s="91"/>
      <c r="VZH126" s="119"/>
      <c r="VZI126" s="91"/>
      <c r="VZJ126" s="119"/>
      <c r="VZK126" s="91"/>
      <c r="VZL126" s="119"/>
      <c r="VZM126" s="91"/>
      <c r="VZN126" s="119"/>
      <c r="VZO126" s="91"/>
      <c r="VZP126" s="119"/>
      <c r="VZQ126" s="91"/>
      <c r="VZR126" s="119"/>
      <c r="VZS126" s="91"/>
      <c r="VZT126" s="119"/>
      <c r="VZU126" s="91"/>
      <c r="VZV126" s="119"/>
      <c r="VZW126" s="91"/>
      <c r="VZX126" s="119"/>
      <c r="VZY126" s="91"/>
      <c r="VZZ126" s="119"/>
      <c r="WAA126" s="91"/>
      <c r="WAB126" s="119"/>
      <c r="WAC126" s="91"/>
      <c r="WAD126" s="119"/>
      <c r="WAE126" s="91"/>
      <c r="WAF126" s="119"/>
      <c r="WAG126" s="91"/>
      <c r="WAH126" s="119"/>
      <c r="WAI126" s="91"/>
      <c r="WAJ126" s="119"/>
      <c r="WAK126" s="91"/>
      <c r="WAL126" s="119"/>
      <c r="WAM126" s="91"/>
      <c r="WAN126" s="119"/>
      <c r="WAO126" s="91"/>
      <c r="WAP126" s="119"/>
      <c r="WAQ126" s="91"/>
      <c r="WAR126" s="119"/>
      <c r="WAS126" s="91"/>
      <c r="WAT126" s="119"/>
      <c r="WAU126" s="91"/>
      <c r="WAV126" s="119"/>
      <c r="WAW126" s="91"/>
      <c r="WAX126" s="119"/>
      <c r="WAY126" s="91"/>
      <c r="WAZ126" s="119"/>
      <c r="WBA126" s="91"/>
      <c r="WBB126" s="119"/>
      <c r="WBC126" s="91"/>
      <c r="WBD126" s="119"/>
      <c r="WBE126" s="91"/>
      <c r="WBF126" s="119"/>
      <c r="WBG126" s="91"/>
      <c r="WBH126" s="119"/>
      <c r="WBI126" s="91"/>
      <c r="WBJ126" s="119"/>
      <c r="WBK126" s="91"/>
      <c r="WBL126" s="119"/>
      <c r="WBM126" s="91"/>
      <c r="WBN126" s="119"/>
      <c r="WBO126" s="91"/>
      <c r="WBP126" s="119"/>
      <c r="WBQ126" s="91"/>
      <c r="WBR126" s="119"/>
      <c r="WBS126" s="91"/>
      <c r="WBT126" s="119"/>
      <c r="WBU126" s="91"/>
      <c r="WBV126" s="119"/>
      <c r="WBW126" s="91"/>
      <c r="WBX126" s="119"/>
      <c r="WBY126" s="91"/>
      <c r="WBZ126" s="119"/>
      <c r="WCA126" s="91"/>
      <c r="WCB126" s="119"/>
      <c r="WCC126" s="91"/>
      <c r="WCD126" s="119"/>
      <c r="WCE126" s="91"/>
      <c r="WCF126" s="119"/>
      <c r="WCG126" s="91"/>
      <c r="WCH126" s="119"/>
      <c r="WCI126" s="91"/>
      <c r="WCJ126" s="119"/>
      <c r="WCK126" s="91"/>
      <c r="WCL126" s="119"/>
      <c r="WCM126" s="91"/>
      <c r="WCN126" s="119"/>
      <c r="WCO126" s="91"/>
      <c r="WCP126" s="119"/>
      <c r="WCQ126" s="91"/>
      <c r="WCR126" s="119"/>
      <c r="WCS126" s="91"/>
      <c r="WCT126" s="119"/>
      <c r="WCU126" s="91"/>
      <c r="WCV126" s="119"/>
      <c r="WCW126" s="91"/>
      <c r="WCX126" s="119"/>
      <c r="WCY126" s="91"/>
      <c r="WCZ126" s="119"/>
      <c r="WDA126" s="91"/>
      <c r="WDB126" s="119"/>
      <c r="WDC126" s="91"/>
      <c r="WDD126" s="119"/>
      <c r="WDE126" s="91"/>
      <c r="WDF126" s="119"/>
      <c r="WDG126" s="91"/>
      <c r="WDH126" s="119"/>
      <c r="WDI126" s="91"/>
      <c r="WDJ126" s="119"/>
      <c r="WDK126" s="91"/>
      <c r="WDL126" s="119"/>
      <c r="WDM126" s="91"/>
      <c r="WDN126" s="119"/>
      <c r="WDO126" s="91"/>
      <c r="WDP126" s="119"/>
      <c r="WDQ126" s="91"/>
      <c r="WDR126" s="119"/>
      <c r="WDS126" s="91"/>
      <c r="WDT126" s="119"/>
      <c r="WDU126" s="91"/>
      <c r="WDV126" s="119"/>
      <c r="WDW126" s="91"/>
      <c r="WDX126" s="119"/>
      <c r="WDY126" s="91"/>
      <c r="WDZ126" s="119"/>
      <c r="WEA126" s="91"/>
      <c r="WEB126" s="119"/>
      <c r="WEC126" s="91"/>
      <c r="WED126" s="119"/>
      <c r="WEE126" s="91"/>
      <c r="WEF126" s="119"/>
      <c r="WEG126" s="91"/>
      <c r="WEH126" s="119"/>
      <c r="WEI126" s="91"/>
      <c r="WEJ126" s="119"/>
      <c r="WEK126" s="91"/>
      <c r="WEL126" s="119"/>
      <c r="WEM126" s="91"/>
      <c r="WEN126" s="119"/>
      <c r="WEO126" s="91"/>
      <c r="WEP126" s="119"/>
      <c r="WEQ126" s="91"/>
      <c r="WER126" s="119"/>
      <c r="WES126" s="91"/>
      <c r="WET126" s="119"/>
      <c r="WEU126" s="91"/>
      <c r="WEV126" s="119"/>
      <c r="WEW126" s="91"/>
      <c r="WEX126" s="119"/>
      <c r="WEY126" s="91"/>
      <c r="WEZ126" s="119"/>
      <c r="WFA126" s="91"/>
      <c r="WFB126" s="119"/>
      <c r="WFC126" s="91"/>
      <c r="WFD126" s="119"/>
      <c r="WFE126" s="91"/>
      <c r="WFF126" s="119"/>
      <c r="WFG126" s="91"/>
      <c r="WFH126" s="119"/>
      <c r="WFI126" s="91"/>
      <c r="WFJ126" s="119"/>
      <c r="WFK126" s="91"/>
      <c r="WFL126" s="119"/>
      <c r="WFM126" s="91"/>
      <c r="WFN126" s="119"/>
      <c r="WFO126" s="91"/>
      <c r="WFP126" s="119"/>
      <c r="WFQ126" s="91"/>
      <c r="WFR126" s="119"/>
      <c r="WFS126" s="91"/>
      <c r="WFT126" s="119"/>
      <c r="WFU126" s="91"/>
      <c r="WFV126" s="119"/>
      <c r="WFW126" s="91"/>
      <c r="WFX126" s="119"/>
      <c r="WFY126" s="91"/>
      <c r="WFZ126" s="119"/>
      <c r="WGA126" s="91"/>
      <c r="WGB126" s="119"/>
      <c r="WGC126" s="91"/>
      <c r="WGD126" s="119"/>
      <c r="WGE126" s="91"/>
      <c r="WGF126" s="119"/>
      <c r="WGG126" s="91"/>
      <c r="WGH126" s="119"/>
      <c r="WGI126" s="91"/>
      <c r="WGJ126" s="119"/>
      <c r="WGK126" s="91"/>
      <c r="WGL126" s="119"/>
      <c r="WGM126" s="91"/>
      <c r="WGN126" s="119"/>
      <c r="WGO126" s="91"/>
      <c r="WGP126" s="119"/>
      <c r="WGQ126" s="91"/>
      <c r="WGR126" s="119"/>
      <c r="WGS126" s="91"/>
      <c r="WGT126" s="119"/>
      <c r="WGU126" s="91"/>
      <c r="WGV126" s="119"/>
      <c r="WGW126" s="91"/>
      <c r="WGX126" s="119"/>
      <c r="WGY126" s="91"/>
      <c r="WGZ126" s="119"/>
      <c r="WHA126" s="91"/>
      <c r="WHB126" s="119"/>
      <c r="WHC126" s="91"/>
      <c r="WHD126" s="119"/>
      <c r="WHE126" s="91"/>
      <c r="WHF126" s="119"/>
      <c r="WHG126" s="91"/>
      <c r="WHH126" s="119"/>
      <c r="WHI126" s="91"/>
      <c r="WHJ126" s="119"/>
      <c r="WHK126" s="91"/>
      <c r="WHL126" s="119"/>
      <c r="WHM126" s="91"/>
      <c r="WHN126" s="119"/>
      <c r="WHO126" s="91"/>
      <c r="WHP126" s="119"/>
      <c r="WHQ126" s="91"/>
      <c r="WHR126" s="119"/>
      <c r="WHS126" s="91"/>
      <c r="WHT126" s="119"/>
      <c r="WHU126" s="91"/>
      <c r="WHV126" s="119"/>
      <c r="WHW126" s="91"/>
      <c r="WHX126" s="119"/>
      <c r="WHY126" s="91"/>
      <c r="WHZ126" s="119"/>
      <c r="WIA126" s="91"/>
      <c r="WIB126" s="119"/>
      <c r="WIC126" s="91"/>
      <c r="WID126" s="119"/>
      <c r="WIE126" s="91"/>
      <c r="WIF126" s="119"/>
      <c r="WIG126" s="91"/>
      <c r="WIH126" s="119"/>
      <c r="WII126" s="91"/>
      <c r="WIJ126" s="119"/>
      <c r="WIK126" s="91"/>
      <c r="WIL126" s="119"/>
      <c r="WIM126" s="91"/>
      <c r="WIN126" s="119"/>
      <c r="WIO126" s="91"/>
      <c r="WIP126" s="119"/>
      <c r="WIQ126" s="91"/>
      <c r="WIR126" s="119"/>
      <c r="WIS126" s="91"/>
      <c r="WIT126" s="119"/>
      <c r="WIU126" s="91"/>
      <c r="WIV126" s="119"/>
      <c r="WIW126" s="91"/>
      <c r="WIX126" s="119"/>
      <c r="WIY126" s="91"/>
      <c r="WIZ126" s="119"/>
      <c r="WJA126" s="91"/>
      <c r="WJB126" s="119"/>
      <c r="WJC126" s="91"/>
      <c r="WJD126" s="119"/>
      <c r="WJE126" s="91"/>
      <c r="WJF126" s="119"/>
      <c r="WJG126" s="91"/>
      <c r="WJH126" s="119"/>
      <c r="WJI126" s="91"/>
      <c r="WJJ126" s="119"/>
      <c r="WJK126" s="91"/>
      <c r="WJL126" s="119"/>
      <c r="WJM126" s="91"/>
      <c r="WJN126" s="119"/>
      <c r="WJO126" s="91"/>
      <c r="WJP126" s="119"/>
      <c r="WJQ126" s="91"/>
      <c r="WJR126" s="119"/>
      <c r="WJS126" s="91"/>
      <c r="WJT126" s="119"/>
      <c r="WJU126" s="91"/>
      <c r="WJV126" s="119"/>
      <c r="WJW126" s="91"/>
      <c r="WJX126" s="119"/>
      <c r="WJY126" s="91"/>
      <c r="WJZ126" s="119"/>
      <c r="WKA126" s="91"/>
      <c r="WKB126" s="119"/>
      <c r="WKC126" s="91"/>
      <c r="WKD126" s="119"/>
      <c r="WKE126" s="91"/>
      <c r="WKF126" s="119"/>
      <c r="WKG126" s="91"/>
      <c r="WKH126" s="119"/>
      <c r="WKI126" s="91"/>
      <c r="WKJ126" s="119"/>
      <c r="WKK126" s="91"/>
      <c r="WKL126" s="119"/>
      <c r="WKM126" s="91"/>
      <c r="WKN126" s="119"/>
      <c r="WKO126" s="91"/>
      <c r="WKP126" s="119"/>
      <c r="WKQ126" s="91"/>
      <c r="WKR126" s="119"/>
      <c r="WKS126" s="91"/>
      <c r="WKT126" s="119"/>
      <c r="WKU126" s="91"/>
      <c r="WKV126" s="119"/>
      <c r="WKW126" s="91"/>
      <c r="WKX126" s="119"/>
      <c r="WKY126" s="91"/>
      <c r="WKZ126" s="119"/>
      <c r="WLA126" s="91"/>
      <c r="WLB126" s="119"/>
      <c r="WLC126" s="91"/>
      <c r="WLD126" s="119"/>
      <c r="WLE126" s="91"/>
      <c r="WLF126" s="119"/>
      <c r="WLG126" s="91"/>
      <c r="WLH126" s="119"/>
      <c r="WLI126" s="91"/>
      <c r="WLJ126" s="119"/>
      <c r="WLK126" s="91"/>
      <c r="WLL126" s="119"/>
      <c r="WLM126" s="91"/>
      <c r="WLN126" s="119"/>
      <c r="WLO126" s="91"/>
      <c r="WLP126" s="119"/>
      <c r="WLQ126" s="91"/>
      <c r="WLR126" s="119"/>
      <c r="WLS126" s="91"/>
      <c r="WLT126" s="119"/>
      <c r="WLU126" s="91"/>
      <c r="WLV126" s="119"/>
      <c r="WLW126" s="91"/>
      <c r="WLX126" s="119"/>
      <c r="WLY126" s="91"/>
      <c r="WLZ126" s="119"/>
      <c r="WMA126" s="91"/>
      <c r="WMB126" s="119"/>
      <c r="WMC126" s="91"/>
      <c r="WMD126" s="119"/>
      <c r="WME126" s="91"/>
      <c r="WMF126" s="119"/>
      <c r="WMG126" s="91"/>
      <c r="WMH126" s="119"/>
      <c r="WMI126" s="91"/>
      <c r="WMJ126" s="119"/>
      <c r="WMK126" s="91"/>
      <c r="WML126" s="119"/>
      <c r="WMM126" s="91"/>
      <c r="WMN126" s="119"/>
      <c r="WMO126" s="91"/>
      <c r="WMP126" s="119"/>
      <c r="WMQ126" s="91"/>
      <c r="WMR126" s="119"/>
      <c r="WMS126" s="91"/>
      <c r="WMT126" s="119"/>
      <c r="WMU126" s="91"/>
      <c r="WMV126" s="119"/>
      <c r="WMW126" s="91"/>
      <c r="WMX126" s="119"/>
      <c r="WMY126" s="91"/>
      <c r="WMZ126" s="119"/>
      <c r="WNA126" s="91"/>
      <c r="WNB126" s="119"/>
      <c r="WNC126" s="91"/>
      <c r="WND126" s="119"/>
      <c r="WNE126" s="91"/>
      <c r="WNF126" s="119"/>
      <c r="WNG126" s="91"/>
      <c r="WNH126" s="119"/>
      <c r="WNI126" s="91"/>
      <c r="WNJ126" s="119"/>
      <c r="WNK126" s="91"/>
      <c r="WNL126" s="119"/>
      <c r="WNM126" s="91"/>
      <c r="WNN126" s="119"/>
      <c r="WNO126" s="91"/>
      <c r="WNP126" s="119"/>
      <c r="WNQ126" s="91"/>
      <c r="WNR126" s="119"/>
      <c r="WNS126" s="91"/>
      <c r="WNT126" s="119"/>
      <c r="WNU126" s="91"/>
      <c r="WNV126" s="119"/>
      <c r="WNW126" s="91"/>
      <c r="WNX126" s="119"/>
      <c r="WNY126" s="91"/>
      <c r="WNZ126" s="119"/>
      <c r="WOA126" s="91"/>
      <c r="WOB126" s="119"/>
      <c r="WOC126" s="91"/>
      <c r="WOD126" s="119"/>
      <c r="WOE126" s="91"/>
      <c r="WOF126" s="119"/>
      <c r="WOG126" s="91"/>
      <c r="WOH126" s="119"/>
      <c r="WOI126" s="91"/>
      <c r="WOJ126" s="119"/>
      <c r="WOK126" s="91"/>
      <c r="WOL126" s="119"/>
      <c r="WOM126" s="91"/>
      <c r="WON126" s="119"/>
      <c r="WOO126" s="91"/>
      <c r="WOP126" s="119"/>
      <c r="WOQ126" s="91"/>
      <c r="WOR126" s="119"/>
      <c r="WOS126" s="91"/>
      <c r="WOT126" s="119"/>
      <c r="WOU126" s="91"/>
      <c r="WOV126" s="119"/>
      <c r="WOW126" s="91"/>
      <c r="WOX126" s="119"/>
      <c r="WOY126" s="91"/>
      <c r="WOZ126" s="119"/>
      <c r="WPA126" s="91"/>
      <c r="WPB126" s="119"/>
      <c r="WPC126" s="91"/>
      <c r="WPD126" s="119"/>
      <c r="WPE126" s="91"/>
      <c r="WPF126" s="119"/>
      <c r="WPG126" s="91"/>
      <c r="WPH126" s="119"/>
      <c r="WPI126" s="91"/>
      <c r="WPJ126" s="119"/>
      <c r="WPK126" s="91"/>
      <c r="WPL126" s="119"/>
      <c r="WPM126" s="91"/>
      <c r="WPN126" s="119"/>
      <c r="WPO126" s="91"/>
      <c r="WPP126" s="119"/>
      <c r="WPQ126" s="91"/>
      <c r="WPR126" s="119"/>
      <c r="WPS126" s="91"/>
      <c r="WPT126" s="119"/>
      <c r="WPU126" s="91"/>
      <c r="WPV126" s="119"/>
      <c r="WPW126" s="91"/>
      <c r="WPX126" s="119"/>
      <c r="WPY126" s="91"/>
      <c r="WPZ126" s="119"/>
      <c r="WQA126" s="91"/>
      <c r="WQB126" s="119"/>
      <c r="WQC126" s="91"/>
      <c r="WQD126" s="119"/>
      <c r="WQE126" s="91"/>
      <c r="WQF126" s="119"/>
      <c r="WQG126" s="91"/>
      <c r="WQH126" s="119"/>
      <c r="WQI126" s="91"/>
      <c r="WQJ126" s="119"/>
      <c r="WQK126" s="91"/>
      <c r="WQL126" s="119"/>
      <c r="WQM126" s="91"/>
      <c r="WQN126" s="119"/>
      <c r="WQO126" s="91"/>
      <c r="WQP126" s="119"/>
      <c r="WQQ126" s="91"/>
      <c r="WQR126" s="119"/>
      <c r="WQS126" s="91"/>
      <c r="WQT126" s="119"/>
      <c r="WQU126" s="91"/>
      <c r="WQV126" s="119"/>
      <c r="WQW126" s="91"/>
      <c r="WQX126" s="119"/>
      <c r="WQY126" s="91"/>
      <c r="WQZ126" s="119"/>
      <c r="WRA126" s="91"/>
      <c r="WRB126" s="119"/>
      <c r="WRC126" s="91"/>
      <c r="WRD126" s="119"/>
      <c r="WRE126" s="91"/>
      <c r="WRF126" s="119"/>
      <c r="WRG126" s="91"/>
      <c r="WRH126" s="119"/>
      <c r="WRI126" s="91"/>
      <c r="WRJ126" s="119"/>
      <c r="WRK126" s="91"/>
      <c r="WRL126" s="119"/>
      <c r="WRM126" s="91"/>
      <c r="WRN126" s="119"/>
      <c r="WRO126" s="91"/>
      <c r="WRP126" s="119"/>
      <c r="WRQ126" s="91"/>
      <c r="WRR126" s="119"/>
      <c r="WRS126" s="91"/>
      <c r="WRT126" s="119"/>
      <c r="WRU126" s="91"/>
      <c r="WRV126" s="119"/>
      <c r="WRW126" s="91"/>
      <c r="WRX126" s="119"/>
      <c r="WRY126" s="91"/>
      <c r="WRZ126" s="119"/>
      <c r="WSA126" s="91"/>
      <c r="WSB126" s="119"/>
      <c r="WSC126" s="91"/>
      <c r="WSD126" s="119"/>
      <c r="WSE126" s="91"/>
      <c r="WSF126" s="119"/>
      <c r="WSG126" s="91"/>
      <c r="WSH126" s="119"/>
      <c r="WSI126" s="91"/>
      <c r="WSJ126" s="119"/>
      <c r="WSK126" s="91"/>
      <c r="WSL126" s="119"/>
      <c r="WSM126" s="91"/>
      <c r="WSN126" s="119"/>
      <c r="WSO126" s="91"/>
      <c r="WSP126" s="119"/>
      <c r="WSQ126" s="91"/>
      <c r="WSR126" s="119"/>
      <c r="WSS126" s="91"/>
      <c r="WST126" s="119"/>
      <c r="WSU126" s="91"/>
      <c r="WSV126" s="119"/>
      <c r="WSW126" s="91"/>
      <c r="WSX126" s="119"/>
      <c r="WSY126" s="91"/>
      <c r="WSZ126" s="119"/>
      <c r="WTA126" s="91"/>
      <c r="WTB126" s="119"/>
      <c r="WTC126" s="91"/>
      <c r="WTD126" s="119"/>
      <c r="WTE126" s="91"/>
      <c r="WTF126" s="119"/>
      <c r="WTG126" s="91"/>
      <c r="WTH126" s="119"/>
      <c r="WTI126" s="91"/>
      <c r="WTJ126" s="119"/>
      <c r="WTK126" s="91"/>
      <c r="WTL126" s="119"/>
      <c r="WTM126" s="91"/>
      <c r="WTN126" s="119"/>
      <c r="WTO126" s="91"/>
      <c r="WTP126" s="119"/>
      <c r="WTQ126" s="91"/>
      <c r="WTR126" s="119"/>
      <c r="WTS126" s="91"/>
      <c r="WTT126" s="119"/>
      <c r="WTU126" s="91"/>
      <c r="WTV126" s="119"/>
      <c r="WTW126" s="91"/>
      <c r="WTX126" s="119"/>
      <c r="WTY126" s="91"/>
      <c r="WTZ126" s="119"/>
      <c r="WUA126" s="91"/>
      <c r="WUB126" s="119"/>
      <c r="WUC126" s="91"/>
      <c r="WUD126" s="119"/>
      <c r="WUE126" s="91"/>
      <c r="WUF126" s="119"/>
      <c r="WUG126" s="91"/>
      <c r="WUH126" s="119"/>
      <c r="WUI126" s="91"/>
      <c r="WUJ126" s="119"/>
      <c r="WUK126" s="91"/>
      <c r="WUL126" s="119"/>
      <c r="WUM126" s="91"/>
      <c r="WUN126" s="119"/>
      <c r="WUO126" s="91"/>
      <c r="WUP126" s="119"/>
      <c r="WUQ126" s="91"/>
      <c r="WUR126" s="119"/>
      <c r="WUS126" s="91"/>
      <c r="WUT126" s="119"/>
      <c r="WUU126" s="91"/>
      <c r="WUV126" s="119"/>
      <c r="WUW126" s="91"/>
      <c r="WUX126" s="119"/>
      <c r="WUY126" s="91"/>
      <c r="WUZ126" s="119"/>
      <c r="WVA126" s="91"/>
      <c r="WVB126" s="119"/>
      <c r="WVC126" s="91"/>
      <c r="WVD126" s="119"/>
      <c r="WVE126" s="91"/>
      <c r="WVF126" s="119"/>
      <c r="WVG126" s="91"/>
      <c r="WVH126" s="119"/>
      <c r="WVI126" s="91"/>
      <c r="WVJ126" s="119"/>
      <c r="WVK126" s="91"/>
      <c r="WVL126" s="119"/>
      <c r="WVM126" s="91"/>
      <c r="WVN126" s="119"/>
      <c r="WVO126" s="91"/>
      <c r="WVP126" s="119"/>
      <c r="WVQ126" s="91"/>
      <c r="WVR126" s="119"/>
      <c r="WVS126" s="91"/>
      <c r="WVT126" s="119"/>
      <c r="WVU126" s="91"/>
      <c r="WVV126" s="119"/>
      <c r="WVW126" s="91"/>
      <c r="WVX126" s="119"/>
      <c r="WVY126" s="91"/>
      <c r="WVZ126" s="119"/>
      <c r="WWA126" s="91"/>
      <c r="WWB126" s="119"/>
      <c r="WWC126" s="91"/>
      <c r="WWD126" s="119"/>
      <c r="WWE126" s="91"/>
      <c r="WWF126" s="119"/>
      <c r="WWG126" s="91"/>
      <c r="WWH126" s="119"/>
      <c r="WWI126" s="91"/>
      <c r="WWJ126" s="119"/>
      <c r="WWK126" s="91"/>
      <c r="WWL126" s="119"/>
      <c r="WWM126" s="91"/>
      <c r="WWN126" s="119"/>
      <c r="WWO126" s="91"/>
      <c r="WWP126" s="119"/>
      <c r="WWQ126" s="91"/>
      <c r="WWR126" s="119"/>
      <c r="WWS126" s="91"/>
      <c r="WWT126" s="119"/>
      <c r="WWU126" s="91"/>
      <c r="WWV126" s="119"/>
      <c r="WWW126" s="91"/>
      <c r="WWX126" s="119"/>
      <c r="WWY126" s="91"/>
      <c r="WWZ126" s="119"/>
      <c r="WXA126" s="91"/>
      <c r="WXB126" s="119"/>
      <c r="WXC126" s="91"/>
      <c r="WXD126" s="119"/>
      <c r="WXE126" s="91"/>
      <c r="WXF126" s="119"/>
      <c r="WXG126" s="91"/>
      <c r="WXH126" s="119"/>
      <c r="WXI126" s="91"/>
      <c r="WXJ126" s="119"/>
      <c r="WXK126" s="91"/>
      <c r="WXL126" s="119"/>
      <c r="WXM126" s="91"/>
      <c r="WXN126" s="119"/>
      <c r="WXO126" s="91"/>
      <c r="WXP126" s="119"/>
      <c r="WXQ126" s="91"/>
      <c r="WXR126" s="119"/>
      <c r="WXS126" s="91"/>
      <c r="WXT126" s="119"/>
      <c r="WXU126" s="91"/>
      <c r="WXV126" s="119"/>
      <c r="WXW126" s="91"/>
      <c r="WXX126" s="119"/>
      <c r="WXY126" s="91"/>
      <c r="WXZ126" s="119"/>
      <c r="WYA126" s="91"/>
      <c r="WYB126" s="119"/>
      <c r="WYC126" s="91"/>
      <c r="WYD126" s="119"/>
      <c r="WYE126" s="91"/>
      <c r="WYF126" s="119"/>
      <c r="WYG126" s="91"/>
      <c r="WYH126" s="119"/>
      <c r="WYI126" s="91"/>
      <c r="WYJ126" s="119"/>
      <c r="WYK126" s="91"/>
      <c r="WYL126" s="119"/>
      <c r="WYM126" s="91"/>
      <c r="WYN126" s="119"/>
      <c r="WYO126" s="91"/>
      <c r="WYP126" s="119"/>
      <c r="WYQ126" s="91"/>
      <c r="WYR126" s="119"/>
      <c r="WYS126" s="91"/>
      <c r="WYT126" s="119"/>
      <c r="WYU126" s="91"/>
      <c r="WYV126" s="119"/>
      <c r="WYW126" s="91"/>
      <c r="WYX126" s="119"/>
      <c r="WYY126" s="91"/>
      <c r="WYZ126" s="119"/>
      <c r="WZA126" s="91"/>
      <c r="WZB126" s="119"/>
      <c r="WZC126" s="91"/>
      <c r="WZD126" s="119"/>
      <c r="WZE126" s="91"/>
      <c r="WZF126" s="119"/>
      <c r="WZG126" s="91"/>
      <c r="WZH126" s="119"/>
      <c r="WZI126" s="91"/>
      <c r="WZJ126" s="119"/>
      <c r="WZK126" s="91"/>
      <c r="WZL126" s="119"/>
      <c r="WZM126" s="91"/>
      <c r="WZN126" s="119"/>
      <c r="WZO126" s="91"/>
      <c r="WZP126" s="119"/>
      <c r="WZQ126" s="91"/>
      <c r="WZR126" s="119"/>
      <c r="WZS126" s="91"/>
      <c r="WZT126" s="119"/>
      <c r="WZU126" s="91"/>
      <c r="WZV126" s="119"/>
      <c r="WZW126" s="91"/>
      <c r="WZX126" s="119"/>
      <c r="WZY126" s="91"/>
      <c r="WZZ126" s="119"/>
      <c r="XAA126" s="91"/>
      <c r="XAB126" s="119"/>
      <c r="XAC126" s="91"/>
      <c r="XAD126" s="119"/>
      <c r="XAE126" s="91"/>
      <c r="XAF126" s="119"/>
      <c r="XAG126" s="91"/>
      <c r="XAH126" s="119"/>
      <c r="XAI126" s="91"/>
      <c r="XAJ126" s="119"/>
      <c r="XAK126" s="91"/>
      <c r="XAL126" s="119"/>
      <c r="XAM126" s="91"/>
      <c r="XAN126" s="119"/>
      <c r="XAO126" s="91"/>
      <c r="XAP126" s="119"/>
      <c r="XAQ126" s="91"/>
      <c r="XAR126" s="119"/>
      <c r="XAS126" s="91"/>
      <c r="XAT126" s="119"/>
      <c r="XAU126" s="91"/>
      <c r="XAV126" s="119"/>
      <c r="XAW126" s="91"/>
      <c r="XAX126" s="119"/>
      <c r="XAY126" s="91"/>
      <c r="XAZ126" s="119"/>
      <c r="XBA126" s="91"/>
      <c r="XBB126" s="119"/>
      <c r="XBC126" s="91"/>
      <c r="XBD126" s="119"/>
      <c r="XBE126" s="91"/>
      <c r="XBF126" s="119"/>
      <c r="XBG126" s="91"/>
      <c r="XBH126" s="119"/>
      <c r="XBI126" s="91"/>
      <c r="XBJ126" s="119"/>
      <c r="XBK126" s="91"/>
      <c r="XBL126" s="119"/>
      <c r="XBM126" s="91"/>
      <c r="XBN126" s="119"/>
      <c r="XBO126" s="91"/>
      <c r="XBP126" s="119"/>
      <c r="XBQ126" s="91"/>
      <c r="XBR126" s="119"/>
      <c r="XBS126" s="91"/>
      <c r="XBT126" s="119"/>
      <c r="XBU126" s="91"/>
      <c r="XBV126" s="119"/>
      <c r="XBW126" s="91"/>
      <c r="XBX126" s="119"/>
      <c r="XBY126" s="91"/>
      <c r="XBZ126" s="119"/>
      <c r="XCA126" s="91"/>
      <c r="XCB126" s="119"/>
      <c r="XCC126" s="91"/>
      <c r="XCD126" s="119"/>
      <c r="XCE126" s="91"/>
      <c r="XCF126" s="119"/>
      <c r="XCG126" s="91"/>
      <c r="XCH126" s="119"/>
      <c r="XCI126" s="91"/>
      <c r="XCJ126" s="119"/>
      <c r="XCK126" s="91"/>
      <c r="XCL126" s="119"/>
      <c r="XCM126" s="91"/>
      <c r="XCN126" s="119"/>
      <c r="XCO126" s="91"/>
      <c r="XCP126" s="119"/>
      <c r="XCQ126" s="91"/>
      <c r="XCR126" s="119"/>
      <c r="XCS126" s="91"/>
      <c r="XCT126" s="119"/>
      <c r="XCU126" s="91"/>
      <c r="XCV126" s="119"/>
      <c r="XCW126" s="91"/>
      <c r="XCX126" s="119"/>
      <c r="XCY126" s="91"/>
      <c r="XCZ126" s="119"/>
      <c r="XDA126" s="91"/>
      <c r="XDB126" s="119"/>
      <c r="XDC126" s="91"/>
      <c r="XDD126" s="119"/>
      <c r="XDE126" s="91"/>
      <c r="XDF126" s="119"/>
      <c r="XDG126" s="91"/>
    </row>
    <row r="127" spans="2:16335" x14ac:dyDescent="0.35">
      <c r="B127">
        <v>106546</v>
      </c>
      <c r="C127" s="91" t="s">
        <v>20</v>
      </c>
      <c r="D127" s="185">
        <v>850</v>
      </c>
      <c r="E127" s="91"/>
      <c r="F127" s="119"/>
      <c r="G127" s="91"/>
      <c r="H127" s="119"/>
      <c r="I127" s="91"/>
      <c r="J127" s="119"/>
      <c r="K127" s="91"/>
      <c r="L127" s="119"/>
      <c r="M127" s="91"/>
      <c r="N127" s="119"/>
      <c r="O127" s="91"/>
      <c r="P127" s="119"/>
      <c r="Q127" s="91"/>
      <c r="R127" s="119"/>
      <c r="S127" s="91"/>
      <c r="T127" s="119"/>
      <c r="U127" s="91"/>
      <c r="V127" s="119"/>
      <c r="W127" s="91"/>
      <c r="X127" s="119"/>
      <c r="Y127" s="91"/>
      <c r="Z127" s="119"/>
      <c r="AA127" s="91"/>
      <c r="AB127" s="119"/>
      <c r="AC127" s="91"/>
      <c r="AD127" s="119"/>
      <c r="AE127" s="91"/>
      <c r="AF127" s="119"/>
      <c r="AG127" s="91"/>
      <c r="AH127" s="119"/>
      <c r="AI127" s="91"/>
      <c r="AJ127" s="119"/>
      <c r="AK127" s="91"/>
      <c r="AL127" s="119"/>
      <c r="AM127" s="91"/>
      <c r="AN127" s="119"/>
      <c r="AO127" s="91"/>
      <c r="AP127" s="119"/>
      <c r="AQ127" s="91"/>
      <c r="AR127" s="119"/>
      <c r="AS127" s="91"/>
      <c r="AT127" s="119"/>
      <c r="AU127" s="91"/>
      <c r="AV127" s="119"/>
      <c r="AW127" s="91"/>
      <c r="AX127" s="119"/>
      <c r="AY127" s="91"/>
      <c r="AZ127" s="119"/>
      <c r="BA127" s="91"/>
      <c r="BB127" s="119"/>
      <c r="BC127" s="91"/>
      <c r="BD127" s="119"/>
      <c r="BE127" s="91"/>
      <c r="BF127" s="119"/>
      <c r="BG127" s="91"/>
      <c r="BH127" s="119"/>
      <c r="BI127" s="91"/>
      <c r="BJ127" s="119"/>
      <c r="BK127" s="91"/>
      <c r="BL127" s="119"/>
      <c r="BM127" s="91"/>
      <c r="BN127" s="119"/>
      <c r="BO127" s="91"/>
      <c r="BP127" s="119"/>
      <c r="BQ127" s="91"/>
      <c r="BR127" s="119"/>
      <c r="BS127" s="91"/>
      <c r="BT127" s="119"/>
      <c r="BU127" s="91"/>
      <c r="BV127" s="119"/>
      <c r="BW127" s="91"/>
      <c r="BX127" s="119"/>
      <c r="BY127" s="91"/>
      <c r="BZ127" s="119"/>
      <c r="CA127" s="91"/>
      <c r="CB127" s="119"/>
      <c r="CC127" s="91"/>
      <c r="CD127" s="119"/>
      <c r="CE127" s="91"/>
      <c r="CF127" s="119"/>
      <c r="CG127" s="91"/>
      <c r="CH127" s="119"/>
      <c r="CI127" s="91"/>
      <c r="CJ127" s="119"/>
      <c r="CK127" s="91"/>
      <c r="CL127" s="119"/>
      <c r="CM127" s="91"/>
      <c r="CN127" s="119"/>
      <c r="CO127" s="91"/>
      <c r="CP127" s="119"/>
      <c r="CQ127" s="91"/>
      <c r="CR127" s="119"/>
      <c r="CS127" s="91"/>
      <c r="CT127" s="119"/>
      <c r="CU127" s="91"/>
      <c r="CV127" s="119"/>
      <c r="CW127" s="91"/>
      <c r="CX127" s="119"/>
      <c r="CY127" s="91"/>
      <c r="CZ127" s="119"/>
      <c r="DA127" s="91"/>
      <c r="DB127" s="119"/>
      <c r="DC127" s="91"/>
      <c r="DD127" s="119"/>
      <c r="DE127" s="91"/>
      <c r="DF127" s="119"/>
      <c r="DG127" s="91"/>
      <c r="DH127" s="119"/>
      <c r="DI127" s="91"/>
      <c r="DJ127" s="119"/>
      <c r="DK127" s="91"/>
      <c r="DL127" s="119"/>
      <c r="DM127" s="91"/>
      <c r="DN127" s="119"/>
      <c r="DO127" s="91"/>
      <c r="DP127" s="119"/>
      <c r="DQ127" s="91"/>
      <c r="DR127" s="119"/>
      <c r="DS127" s="91"/>
      <c r="DT127" s="119"/>
      <c r="DU127" s="91"/>
      <c r="DV127" s="119"/>
      <c r="DW127" s="91"/>
      <c r="DX127" s="119"/>
      <c r="DY127" s="91"/>
      <c r="DZ127" s="119"/>
      <c r="EA127" s="91"/>
      <c r="EB127" s="119"/>
      <c r="EC127" s="91"/>
      <c r="ED127" s="119"/>
      <c r="EE127" s="91"/>
      <c r="EF127" s="119"/>
      <c r="EG127" s="91"/>
      <c r="EH127" s="119"/>
      <c r="EI127" s="91"/>
      <c r="EJ127" s="119"/>
      <c r="EK127" s="91"/>
      <c r="EL127" s="119"/>
      <c r="EM127" s="91"/>
      <c r="EN127" s="119"/>
      <c r="EO127" s="91"/>
      <c r="EP127" s="119"/>
      <c r="EQ127" s="91"/>
      <c r="ER127" s="119"/>
      <c r="ES127" s="91"/>
      <c r="ET127" s="119"/>
      <c r="EU127" s="91"/>
      <c r="EV127" s="119"/>
      <c r="EW127" s="91"/>
      <c r="EX127" s="119"/>
      <c r="EY127" s="91"/>
      <c r="EZ127" s="119"/>
      <c r="FA127" s="91"/>
      <c r="FB127" s="119"/>
      <c r="FC127" s="91"/>
      <c r="FD127" s="119"/>
      <c r="FE127" s="91"/>
      <c r="FF127" s="119"/>
      <c r="FG127" s="91"/>
      <c r="FH127" s="119"/>
      <c r="FI127" s="91"/>
      <c r="FJ127" s="119"/>
      <c r="FK127" s="91"/>
      <c r="FL127" s="119"/>
      <c r="FM127" s="91"/>
      <c r="FN127" s="119"/>
      <c r="FO127" s="91"/>
      <c r="FP127" s="119"/>
      <c r="FQ127" s="91"/>
      <c r="FR127" s="119"/>
      <c r="FS127" s="91"/>
      <c r="FT127" s="119"/>
      <c r="FU127" s="91"/>
      <c r="FV127" s="119"/>
      <c r="FW127" s="91"/>
      <c r="FX127" s="119"/>
      <c r="FY127" s="91"/>
      <c r="FZ127" s="119"/>
      <c r="GA127" s="91"/>
      <c r="GB127" s="119"/>
      <c r="GC127" s="91"/>
      <c r="GD127" s="119"/>
      <c r="GE127" s="91"/>
      <c r="GF127" s="119"/>
      <c r="GG127" s="91"/>
      <c r="GH127" s="119"/>
      <c r="GI127" s="91"/>
      <c r="GJ127" s="119"/>
      <c r="GK127" s="91"/>
      <c r="GL127" s="119"/>
      <c r="GM127" s="91"/>
      <c r="GN127" s="119"/>
      <c r="GO127" s="91"/>
      <c r="GP127" s="119"/>
      <c r="GQ127" s="91"/>
      <c r="GR127" s="119"/>
      <c r="GS127" s="91"/>
      <c r="GT127" s="119"/>
      <c r="GU127" s="91"/>
      <c r="GV127" s="119"/>
      <c r="GW127" s="91"/>
      <c r="GX127" s="119"/>
      <c r="GY127" s="91"/>
      <c r="GZ127" s="119"/>
      <c r="HA127" s="91"/>
      <c r="HB127" s="119"/>
      <c r="HC127" s="91"/>
      <c r="HD127" s="119"/>
      <c r="HE127" s="91"/>
      <c r="HF127" s="119"/>
      <c r="HG127" s="91"/>
      <c r="HH127" s="119"/>
      <c r="HI127" s="91"/>
      <c r="HJ127" s="119"/>
      <c r="HK127" s="91"/>
      <c r="HL127" s="119"/>
      <c r="HM127" s="91"/>
      <c r="HN127" s="119"/>
      <c r="HO127" s="91"/>
      <c r="HP127" s="119"/>
      <c r="HQ127" s="91"/>
      <c r="HR127" s="119"/>
      <c r="HS127" s="91"/>
      <c r="HT127" s="119"/>
      <c r="HU127" s="91"/>
      <c r="HV127" s="119"/>
      <c r="HW127" s="91"/>
      <c r="HX127" s="119"/>
      <c r="HY127" s="91"/>
      <c r="HZ127" s="119"/>
      <c r="IA127" s="91"/>
      <c r="IB127" s="119"/>
      <c r="IC127" s="91"/>
      <c r="ID127" s="119"/>
      <c r="IE127" s="91"/>
      <c r="IF127" s="119"/>
      <c r="IG127" s="91"/>
      <c r="IH127" s="119"/>
      <c r="II127" s="91"/>
      <c r="IJ127" s="119"/>
      <c r="IK127" s="91"/>
      <c r="IL127" s="119"/>
      <c r="IM127" s="91"/>
      <c r="IN127" s="119"/>
      <c r="IO127" s="91"/>
      <c r="IP127" s="119"/>
      <c r="IQ127" s="91"/>
      <c r="IR127" s="119"/>
      <c r="IS127" s="91"/>
      <c r="IT127" s="119"/>
      <c r="IU127" s="91"/>
      <c r="IV127" s="119"/>
      <c r="IW127" s="91"/>
      <c r="IX127" s="119"/>
      <c r="IY127" s="91"/>
      <c r="IZ127" s="119"/>
      <c r="JA127" s="91"/>
      <c r="JB127" s="119"/>
      <c r="JC127" s="91"/>
      <c r="JD127" s="119"/>
      <c r="JE127" s="91"/>
      <c r="JF127" s="119"/>
      <c r="JG127" s="91"/>
      <c r="JH127" s="119"/>
      <c r="JI127" s="91"/>
      <c r="JJ127" s="119"/>
      <c r="JK127" s="91"/>
      <c r="JL127" s="119"/>
      <c r="JM127" s="91"/>
      <c r="JN127" s="119"/>
      <c r="JO127" s="91"/>
      <c r="JP127" s="119"/>
      <c r="JQ127" s="91"/>
      <c r="JR127" s="119"/>
      <c r="JS127" s="91"/>
      <c r="JT127" s="119"/>
      <c r="JU127" s="91"/>
      <c r="JV127" s="119"/>
      <c r="JW127" s="91"/>
      <c r="JX127" s="119"/>
      <c r="JY127" s="91"/>
      <c r="JZ127" s="119"/>
      <c r="KA127" s="91"/>
      <c r="KB127" s="119"/>
      <c r="KC127" s="91"/>
      <c r="KD127" s="119"/>
      <c r="KE127" s="91"/>
      <c r="KF127" s="119"/>
      <c r="KG127" s="91"/>
      <c r="KH127" s="119"/>
      <c r="KI127" s="91"/>
      <c r="KJ127" s="119"/>
      <c r="KK127" s="91"/>
      <c r="KL127" s="119"/>
      <c r="KM127" s="91"/>
      <c r="KN127" s="119"/>
      <c r="KO127" s="91"/>
      <c r="KP127" s="119"/>
      <c r="KQ127" s="91"/>
      <c r="KR127" s="119"/>
      <c r="KS127" s="91"/>
      <c r="KT127" s="119"/>
      <c r="KU127" s="91"/>
      <c r="KV127" s="119"/>
      <c r="KW127" s="91"/>
      <c r="KX127" s="119"/>
      <c r="KY127" s="91"/>
      <c r="KZ127" s="119"/>
      <c r="LA127" s="91"/>
      <c r="LB127" s="119"/>
      <c r="LC127" s="91"/>
      <c r="LD127" s="119"/>
      <c r="LE127" s="91"/>
      <c r="LF127" s="119"/>
      <c r="LG127" s="91"/>
      <c r="LH127" s="119"/>
      <c r="LI127" s="91"/>
      <c r="LJ127" s="119"/>
      <c r="LK127" s="91"/>
      <c r="LL127" s="119"/>
      <c r="LM127" s="91"/>
      <c r="LN127" s="119"/>
      <c r="LO127" s="91"/>
      <c r="LP127" s="119"/>
      <c r="LQ127" s="91"/>
      <c r="LR127" s="119"/>
      <c r="LS127" s="91"/>
      <c r="LT127" s="119"/>
      <c r="LU127" s="91"/>
      <c r="LV127" s="119"/>
      <c r="LW127" s="91"/>
      <c r="LX127" s="119"/>
      <c r="LY127" s="91"/>
      <c r="LZ127" s="119"/>
      <c r="MA127" s="91"/>
      <c r="MB127" s="119"/>
      <c r="MC127" s="91"/>
      <c r="MD127" s="119"/>
      <c r="ME127" s="91"/>
      <c r="MF127" s="119"/>
      <c r="MG127" s="91"/>
      <c r="MH127" s="119"/>
      <c r="MI127" s="91"/>
      <c r="MJ127" s="119"/>
      <c r="MK127" s="91"/>
      <c r="ML127" s="119"/>
      <c r="MM127" s="91"/>
      <c r="MN127" s="119"/>
      <c r="MO127" s="91"/>
      <c r="MP127" s="119"/>
      <c r="MQ127" s="91"/>
      <c r="MR127" s="119"/>
      <c r="MS127" s="91"/>
      <c r="MT127" s="119"/>
      <c r="MU127" s="91"/>
      <c r="MV127" s="119"/>
      <c r="MW127" s="91"/>
      <c r="MX127" s="119"/>
      <c r="MY127" s="91"/>
      <c r="MZ127" s="119"/>
      <c r="NA127" s="91"/>
      <c r="NB127" s="119"/>
      <c r="NC127" s="91"/>
      <c r="ND127" s="119"/>
      <c r="NE127" s="91"/>
      <c r="NF127" s="119"/>
      <c r="NG127" s="91"/>
      <c r="NH127" s="119"/>
      <c r="NI127" s="91"/>
      <c r="NJ127" s="119"/>
      <c r="NK127" s="91"/>
      <c r="NL127" s="119"/>
      <c r="NM127" s="91"/>
      <c r="NN127" s="119"/>
      <c r="NO127" s="91"/>
      <c r="NP127" s="119"/>
      <c r="NQ127" s="91"/>
      <c r="NR127" s="119"/>
      <c r="NS127" s="91"/>
      <c r="NT127" s="119"/>
      <c r="NU127" s="91"/>
      <c r="NV127" s="119"/>
      <c r="NW127" s="91"/>
      <c r="NX127" s="119"/>
      <c r="NY127" s="91"/>
      <c r="NZ127" s="119"/>
      <c r="OA127" s="91"/>
      <c r="OB127" s="119"/>
      <c r="OC127" s="91"/>
      <c r="OD127" s="119"/>
      <c r="OE127" s="91"/>
      <c r="OF127" s="119"/>
      <c r="OG127" s="91"/>
      <c r="OH127" s="119"/>
      <c r="OI127" s="91"/>
      <c r="OJ127" s="119"/>
      <c r="OK127" s="91"/>
      <c r="OL127" s="119"/>
      <c r="OM127" s="91"/>
      <c r="ON127" s="119"/>
      <c r="OO127" s="91"/>
      <c r="OP127" s="119"/>
      <c r="OQ127" s="91"/>
      <c r="OR127" s="119"/>
      <c r="OS127" s="91"/>
      <c r="OT127" s="119"/>
      <c r="OU127" s="91"/>
      <c r="OV127" s="119"/>
      <c r="OW127" s="91"/>
      <c r="OX127" s="119"/>
      <c r="OY127" s="91"/>
      <c r="OZ127" s="119"/>
      <c r="PA127" s="91"/>
      <c r="PB127" s="119"/>
      <c r="PC127" s="91"/>
      <c r="PD127" s="119"/>
      <c r="PE127" s="91"/>
      <c r="PF127" s="119"/>
      <c r="PG127" s="91"/>
      <c r="PH127" s="119"/>
      <c r="PI127" s="91"/>
      <c r="PJ127" s="119"/>
      <c r="PK127" s="91"/>
      <c r="PL127" s="119"/>
      <c r="PM127" s="91"/>
      <c r="PN127" s="119"/>
      <c r="PO127" s="91"/>
      <c r="PP127" s="119"/>
      <c r="PQ127" s="91"/>
      <c r="PR127" s="119"/>
      <c r="PS127" s="91"/>
      <c r="PT127" s="119"/>
      <c r="PU127" s="91"/>
      <c r="PV127" s="119"/>
      <c r="PW127" s="91"/>
      <c r="PX127" s="119"/>
      <c r="PY127" s="91"/>
      <c r="PZ127" s="119"/>
      <c r="QA127" s="91"/>
      <c r="QB127" s="119"/>
      <c r="QC127" s="91"/>
      <c r="QD127" s="119"/>
      <c r="QE127" s="91"/>
      <c r="QF127" s="119"/>
      <c r="QG127" s="91"/>
      <c r="QH127" s="119"/>
      <c r="QI127" s="91"/>
      <c r="QJ127" s="119"/>
      <c r="QK127" s="91"/>
      <c r="QL127" s="119"/>
      <c r="QM127" s="91"/>
      <c r="QN127" s="119"/>
      <c r="QO127" s="91"/>
      <c r="QP127" s="119"/>
      <c r="QQ127" s="91"/>
      <c r="QR127" s="119"/>
      <c r="QS127" s="91"/>
      <c r="QT127" s="119"/>
      <c r="QU127" s="91"/>
      <c r="QV127" s="119"/>
      <c r="QW127" s="91"/>
      <c r="QX127" s="119"/>
      <c r="QY127" s="91"/>
      <c r="QZ127" s="119"/>
      <c r="RA127" s="91"/>
      <c r="RB127" s="119"/>
      <c r="RC127" s="91"/>
      <c r="RD127" s="119"/>
      <c r="RE127" s="91"/>
      <c r="RF127" s="119"/>
      <c r="RG127" s="91"/>
      <c r="RH127" s="119"/>
      <c r="RI127" s="91"/>
      <c r="RJ127" s="119"/>
      <c r="RK127" s="91"/>
      <c r="RL127" s="119"/>
      <c r="RM127" s="91"/>
      <c r="RN127" s="119"/>
      <c r="RO127" s="91"/>
      <c r="RP127" s="119"/>
      <c r="RQ127" s="91"/>
      <c r="RR127" s="119"/>
      <c r="RS127" s="91"/>
      <c r="RT127" s="119"/>
      <c r="RU127" s="91"/>
      <c r="RV127" s="119"/>
      <c r="RW127" s="91"/>
      <c r="RX127" s="119"/>
      <c r="RY127" s="91"/>
      <c r="RZ127" s="119"/>
      <c r="SA127" s="91"/>
      <c r="SB127" s="119"/>
      <c r="SC127" s="91"/>
      <c r="SD127" s="119"/>
      <c r="SE127" s="91"/>
      <c r="SF127" s="119"/>
      <c r="SG127" s="91"/>
      <c r="SH127" s="119"/>
      <c r="SI127" s="91"/>
      <c r="SJ127" s="119"/>
      <c r="SK127" s="91"/>
      <c r="SL127" s="119"/>
      <c r="SM127" s="91"/>
      <c r="SN127" s="119"/>
      <c r="SO127" s="91"/>
      <c r="SP127" s="119"/>
      <c r="SQ127" s="91"/>
      <c r="SR127" s="119"/>
      <c r="SS127" s="91"/>
      <c r="ST127" s="119"/>
      <c r="SU127" s="91"/>
      <c r="SV127" s="119"/>
      <c r="SW127" s="91"/>
      <c r="SX127" s="119"/>
      <c r="SY127" s="91"/>
      <c r="SZ127" s="119"/>
      <c r="TA127" s="91"/>
      <c r="TB127" s="119"/>
      <c r="TC127" s="91"/>
      <c r="TD127" s="119"/>
      <c r="TE127" s="91"/>
      <c r="TF127" s="119"/>
      <c r="TG127" s="91"/>
      <c r="TH127" s="119"/>
      <c r="TI127" s="91"/>
      <c r="TJ127" s="119"/>
      <c r="TK127" s="91"/>
      <c r="TL127" s="119"/>
      <c r="TM127" s="91"/>
      <c r="TN127" s="119"/>
      <c r="TO127" s="91"/>
      <c r="TP127" s="119"/>
      <c r="TQ127" s="91"/>
      <c r="TR127" s="119"/>
      <c r="TS127" s="91"/>
      <c r="TT127" s="119"/>
      <c r="TU127" s="91"/>
      <c r="TV127" s="119"/>
      <c r="TW127" s="91"/>
      <c r="TX127" s="119"/>
      <c r="TY127" s="91"/>
      <c r="TZ127" s="119"/>
      <c r="UA127" s="91"/>
      <c r="UB127" s="119"/>
      <c r="UC127" s="91"/>
      <c r="UD127" s="119"/>
      <c r="UE127" s="91"/>
      <c r="UF127" s="119"/>
      <c r="UG127" s="91"/>
      <c r="UH127" s="119"/>
      <c r="UI127" s="91"/>
      <c r="UJ127" s="119"/>
      <c r="UK127" s="91"/>
      <c r="UL127" s="119"/>
      <c r="UM127" s="91"/>
      <c r="UN127" s="119"/>
      <c r="UO127" s="91"/>
      <c r="UP127" s="119"/>
      <c r="UQ127" s="91"/>
      <c r="UR127" s="119"/>
      <c r="US127" s="91"/>
      <c r="UT127" s="119"/>
      <c r="UU127" s="91"/>
      <c r="UV127" s="119"/>
      <c r="UW127" s="91"/>
      <c r="UX127" s="119"/>
      <c r="UY127" s="91"/>
      <c r="UZ127" s="119"/>
      <c r="VA127" s="91"/>
      <c r="VB127" s="119"/>
      <c r="VC127" s="91"/>
      <c r="VD127" s="119"/>
      <c r="VE127" s="91"/>
      <c r="VF127" s="119"/>
      <c r="VG127" s="91"/>
      <c r="VH127" s="119"/>
      <c r="VI127" s="91"/>
      <c r="VJ127" s="119"/>
      <c r="VK127" s="91"/>
      <c r="VL127" s="119"/>
      <c r="VM127" s="91"/>
      <c r="VN127" s="119"/>
      <c r="VO127" s="91"/>
      <c r="VP127" s="119"/>
      <c r="VQ127" s="91"/>
      <c r="VR127" s="119"/>
      <c r="VS127" s="91"/>
      <c r="VT127" s="119"/>
      <c r="VU127" s="91"/>
      <c r="VV127" s="119"/>
      <c r="VW127" s="91"/>
      <c r="VX127" s="119"/>
      <c r="VY127" s="91"/>
      <c r="VZ127" s="119"/>
      <c r="WA127" s="91"/>
      <c r="WB127" s="119"/>
      <c r="WC127" s="91"/>
      <c r="WD127" s="119"/>
      <c r="WE127" s="91"/>
      <c r="WF127" s="119"/>
      <c r="WG127" s="91"/>
      <c r="WH127" s="119"/>
      <c r="WI127" s="91"/>
      <c r="WJ127" s="119"/>
      <c r="WK127" s="91"/>
      <c r="WL127" s="119"/>
      <c r="WM127" s="91"/>
      <c r="WN127" s="119"/>
      <c r="WO127" s="91"/>
      <c r="WP127" s="119"/>
      <c r="WQ127" s="91"/>
      <c r="WR127" s="119"/>
      <c r="WS127" s="91"/>
      <c r="WT127" s="119"/>
      <c r="WU127" s="91"/>
      <c r="WV127" s="119"/>
      <c r="WW127" s="91"/>
      <c r="WX127" s="119"/>
      <c r="WY127" s="91"/>
      <c r="WZ127" s="119"/>
      <c r="XA127" s="91"/>
      <c r="XB127" s="119"/>
      <c r="XC127" s="91"/>
      <c r="XD127" s="119"/>
      <c r="XE127" s="91"/>
      <c r="XF127" s="119"/>
      <c r="XG127" s="91"/>
      <c r="XH127" s="119"/>
      <c r="XI127" s="91"/>
      <c r="XJ127" s="119"/>
      <c r="XK127" s="91"/>
      <c r="XL127" s="119"/>
      <c r="XM127" s="91"/>
      <c r="XN127" s="119"/>
      <c r="XO127" s="91"/>
      <c r="XP127" s="119"/>
      <c r="XQ127" s="91"/>
      <c r="XR127" s="119"/>
      <c r="XS127" s="91"/>
      <c r="XT127" s="119"/>
      <c r="XU127" s="91"/>
      <c r="XV127" s="119"/>
      <c r="XW127" s="91"/>
      <c r="XX127" s="119"/>
      <c r="XY127" s="91"/>
      <c r="XZ127" s="119"/>
      <c r="YA127" s="91"/>
      <c r="YB127" s="119"/>
      <c r="YC127" s="91"/>
      <c r="YD127" s="119"/>
      <c r="YE127" s="91"/>
      <c r="YF127" s="119"/>
      <c r="YG127" s="91"/>
      <c r="YH127" s="119"/>
      <c r="YI127" s="91"/>
      <c r="YJ127" s="119"/>
      <c r="YK127" s="91"/>
      <c r="YL127" s="119"/>
      <c r="YM127" s="91"/>
      <c r="YN127" s="119"/>
      <c r="YO127" s="91"/>
      <c r="YP127" s="119"/>
      <c r="YQ127" s="91"/>
      <c r="YR127" s="119"/>
      <c r="YS127" s="91"/>
      <c r="YT127" s="119"/>
      <c r="YU127" s="91"/>
      <c r="YV127" s="119"/>
      <c r="YW127" s="91"/>
      <c r="YX127" s="119"/>
      <c r="YY127" s="91"/>
      <c r="YZ127" s="119"/>
      <c r="ZA127" s="91"/>
      <c r="ZB127" s="119"/>
      <c r="ZC127" s="91"/>
      <c r="ZD127" s="119"/>
      <c r="ZE127" s="91"/>
      <c r="ZF127" s="119"/>
      <c r="ZG127" s="91"/>
      <c r="ZH127" s="119"/>
      <c r="ZI127" s="91"/>
      <c r="ZJ127" s="119"/>
      <c r="ZK127" s="91"/>
      <c r="ZL127" s="119"/>
      <c r="ZM127" s="91"/>
      <c r="ZN127" s="119"/>
      <c r="ZO127" s="91"/>
      <c r="ZP127" s="119"/>
      <c r="ZQ127" s="91"/>
      <c r="ZR127" s="119"/>
      <c r="ZS127" s="91"/>
      <c r="ZT127" s="119"/>
      <c r="ZU127" s="91"/>
      <c r="ZV127" s="119"/>
      <c r="ZW127" s="91"/>
      <c r="ZX127" s="119"/>
      <c r="ZY127" s="91"/>
      <c r="ZZ127" s="119"/>
      <c r="AAA127" s="91"/>
      <c r="AAB127" s="119"/>
      <c r="AAC127" s="91"/>
      <c r="AAD127" s="119"/>
      <c r="AAE127" s="91"/>
      <c r="AAF127" s="119"/>
      <c r="AAG127" s="91"/>
      <c r="AAH127" s="119"/>
      <c r="AAI127" s="91"/>
      <c r="AAJ127" s="119"/>
      <c r="AAK127" s="91"/>
      <c r="AAL127" s="119"/>
      <c r="AAM127" s="91"/>
      <c r="AAN127" s="119"/>
      <c r="AAO127" s="91"/>
      <c r="AAP127" s="119"/>
      <c r="AAQ127" s="91"/>
      <c r="AAR127" s="119"/>
      <c r="AAS127" s="91"/>
      <c r="AAT127" s="119"/>
      <c r="AAU127" s="91"/>
      <c r="AAV127" s="119"/>
      <c r="AAW127" s="91"/>
      <c r="AAX127" s="119"/>
      <c r="AAY127" s="91"/>
      <c r="AAZ127" s="119"/>
      <c r="ABA127" s="91"/>
      <c r="ABB127" s="119"/>
      <c r="ABC127" s="91"/>
      <c r="ABD127" s="119"/>
      <c r="ABE127" s="91"/>
      <c r="ABF127" s="119"/>
      <c r="ABG127" s="91"/>
      <c r="ABH127" s="119"/>
      <c r="ABI127" s="91"/>
      <c r="ABJ127" s="119"/>
      <c r="ABK127" s="91"/>
      <c r="ABL127" s="119"/>
      <c r="ABM127" s="91"/>
      <c r="ABN127" s="119"/>
      <c r="ABO127" s="91"/>
      <c r="ABP127" s="119"/>
      <c r="ABQ127" s="91"/>
      <c r="ABR127" s="119"/>
      <c r="ABS127" s="91"/>
      <c r="ABT127" s="119"/>
      <c r="ABU127" s="91"/>
      <c r="ABV127" s="119"/>
      <c r="ABW127" s="91"/>
      <c r="ABX127" s="119"/>
      <c r="ABY127" s="91"/>
      <c r="ABZ127" s="119"/>
      <c r="ACA127" s="91"/>
      <c r="ACB127" s="119"/>
      <c r="ACC127" s="91"/>
      <c r="ACD127" s="119"/>
      <c r="ACE127" s="91"/>
      <c r="ACF127" s="119"/>
      <c r="ACG127" s="91"/>
      <c r="ACH127" s="119"/>
      <c r="ACI127" s="91"/>
      <c r="ACJ127" s="119"/>
      <c r="ACK127" s="91"/>
      <c r="ACL127" s="119"/>
      <c r="ACM127" s="91"/>
      <c r="ACN127" s="119"/>
      <c r="ACO127" s="91"/>
      <c r="ACP127" s="119"/>
      <c r="ACQ127" s="91"/>
      <c r="ACR127" s="119"/>
      <c r="ACS127" s="91"/>
      <c r="ACT127" s="119"/>
      <c r="ACU127" s="91"/>
      <c r="ACV127" s="119"/>
      <c r="ACW127" s="91"/>
      <c r="ACX127" s="119"/>
      <c r="ACY127" s="91"/>
      <c r="ACZ127" s="119"/>
      <c r="ADA127" s="91"/>
      <c r="ADB127" s="119"/>
      <c r="ADC127" s="91"/>
      <c r="ADD127" s="119"/>
      <c r="ADE127" s="91"/>
      <c r="ADF127" s="119"/>
      <c r="ADG127" s="91"/>
      <c r="ADH127" s="119"/>
      <c r="ADI127" s="91"/>
      <c r="ADJ127" s="119"/>
      <c r="ADK127" s="91"/>
      <c r="ADL127" s="119"/>
      <c r="ADM127" s="91"/>
      <c r="ADN127" s="119"/>
      <c r="ADO127" s="91"/>
      <c r="ADP127" s="119"/>
      <c r="ADQ127" s="91"/>
      <c r="ADR127" s="119"/>
      <c r="ADS127" s="91"/>
      <c r="ADT127" s="119"/>
      <c r="ADU127" s="91"/>
      <c r="ADV127" s="119"/>
      <c r="ADW127" s="91"/>
      <c r="ADX127" s="119"/>
      <c r="ADY127" s="91"/>
      <c r="ADZ127" s="119"/>
      <c r="AEA127" s="91"/>
      <c r="AEB127" s="119"/>
      <c r="AEC127" s="91"/>
      <c r="AED127" s="119"/>
      <c r="AEE127" s="91"/>
      <c r="AEF127" s="119"/>
      <c r="AEG127" s="91"/>
      <c r="AEH127" s="119"/>
      <c r="AEI127" s="91"/>
      <c r="AEJ127" s="119"/>
      <c r="AEK127" s="91"/>
      <c r="AEL127" s="119"/>
      <c r="AEM127" s="91"/>
      <c r="AEN127" s="119"/>
      <c r="AEO127" s="91"/>
      <c r="AEP127" s="119"/>
      <c r="AEQ127" s="91"/>
      <c r="AER127" s="119"/>
      <c r="AES127" s="91"/>
      <c r="AET127" s="119"/>
      <c r="AEU127" s="91"/>
      <c r="AEV127" s="119"/>
      <c r="AEW127" s="91"/>
      <c r="AEX127" s="119"/>
      <c r="AEY127" s="91"/>
      <c r="AEZ127" s="119"/>
      <c r="AFA127" s="91"/>
      <c r="AFB127" s="119"/>
      <c r="AFC127" s="91"/>
      <c r="AFD127" s="119"/>
      <c r="AFE127" s="91"/>
      <c r="AFF127" s="119"/>
      <c r="AFG127" s="91"/>
      <c r="AFH127" s="119"/>
      <c r="AFI127" s="91"/>
      <c r="AFJ127" s="119"/>
      <c r="AFK127" s="91"/>
      <c r="AFL127" s="119"/>
      <c r="AFM127" s="91"/>
      <c r="AFN127" s="119"/>
      <c r="AFO127" s="91"/>
      <c r="AFP127" s="119"/>
      <c r="AFQ127" s="91"/>
      <c r="AFR127" s="119"/>
      <c r="AFS127" s="91"/>
      <c r="AFT127" s="119"/>
      <c r="AFU127" s="91"/>
      <c r="AFV127" s="119"/>
      <c r="AFW127" s="91"/>
      <c r="AFX127" s="119"/>
      <c r="AFY127" s="91"/>
      <c r="AFZ127" s="119"/>
      <c r="AGA127" s="91"/>
      <c r="AGB127" s="119"/>
      <c r="AGC127" s="91"/>
      <c r="AGD127" s="119"/>
      <c r="AGE127" s="91"/>
      <c r="AGF127" s="119"/>
      <c r="AGG127" s="91"/>
      <c r="AGH127" s="119"/>
      <c r="AGI127" s="91"/>
      <c r="AGJ127" s="119"/>
      <c r="AGK127" s="91"/>
      <c r="AGL127" s="119"/>
      <c r="AGM127" s="91"/>
      <c r="AGN127" s="119"/>
      <c r="AGO127" s="91"/>
      <c r="AGP127" s="119"/>
      <c r="AGQ127" s="91"/>
      <c r="AGR127" s="119"/>
      <c r="AGS127" s="91"/>
      <c r="AGT127" s="119"/>
      <c r="AGU127" s="91"/>
      <c r="AGV127" s="119"/>
      <c r="AGW127" s="91"/>
      <c r="AGX127" s="119"/>
      <c r="AGY127" s="91"/>
      <c r="AGZ127" s="119"/>
      <c r="AHA127" s="91"/>
      <c r="AHB127" s="119"/>
      <c r="AHC127" s="91"/>
      <c r="AHD127" s="119"/>
      <c r="AHE127" s="91"/>
      <c r="AHF127" s="119"/>
      <c r="AHG127" s="91"/>
      <c r="AHH127" s="119"/>
      <c r="AHI127" s="91"/>
      <c r="AHJ127" s="119"/>
      <c r="AHK127" s="91"/>
      <c r="AHL127" s="119"/>
      <c r="AHM127" s="91"/>
      <c r="AHN127" s="119"/>
      <c r="AHO127" s="91"/>
      <c r="AHP127" s="119"/>
      <c r="AHQ127" s="91"/>
      <c r="AHR127" s="119"/>
      <c r="AHS127" s="91"/>
      <c r="AHT127" s="119"/>
      <c r="AHU127" s="91"/>
      <c r="AHV127" s="119"/>
      <c r="AHW127" s="91"/>
      <c r="AHX127" s="119"/>
      <c r="AHY127" s="91"/>
      <c r="AHZ127" s="119"/>
      <c r="AIA127" s="91"/>
      <c r="AIB127" s="119"/>
      <c r="AIC127" s="91"/>
      <c r="AID127" s="119"/>
      <c r="AIE127" s="91"/>
      <c r="AIF127" s="119"/>
      <c r="AIG127" s="91"/>
      <c r="AIH127" s="119"/>
      <c r="AII127" s="91"/>
      <c r="AIJ127" s="119"/>
      <c r="AIK127" s="91"/>
      <c r="AIL127" s="119"/>
      <c r="AIM127" s="91"/>
      <c r="AIN127" s="119"/>
      <c r="AIO127" s="91"/>
      <c r="AIP127" s="119"/>
      <c r="AIQ127" s="91"/>
      <c r="AIR127" s="119"/>
      <c r="AIS127" s="91"/>
      <c r="AIT127" s="119"/>
      <c r="AIU127" s="91"/>
      <c r="AIV127" s="119"/>
      <c r="AIW127" s="91"/>
      <c r="AIX127" s="119"/>
      <c r="AIY127" s="91"/>
      <c r="AIZ127" s="119"/>
      <c r="AJA127" s="91"/>
      <c r="AJB127" s="119"/>
      <c r="AJC127" s="91"/>
      <c r="AJD127" s="119"/>
      <c r="AJE127" s="91"/>
      <c r="AJF127" s="119"/>
      <c r="AJG127" s="91"/>
      <c r="AJH127" s="119"/>
      <c r="AJI127" s="91"/>
      <c r="AJJ127" s="119"/>
      <c r="AJK127" s="91"/>
      <c r="AJL127" s="119"/>
      <c r="AJM127" s="91"/>
      <c r="AJN127" s="119"/>
      <c r="AJO127" s="91"/>
      <c r="AJP127" s="119"/>
      <c r="AJQ127" s="91"/>
      <c r="AJR127" s="119"/>
      <c r="AJS127" s="91"/>
      <c r="AJT127" s="119"/>
      <c r="AJU127" s="91"/>
      <c r="AJV127" s="119"/>
      <c r="AJW127" s="91"/>
      <c r="AJX127" s="119"/>
      <c r="AJY127" s="91"/>
      <c r="AJZ127" s="119"/>
      <c r="AKA127" s="91"/>
      <c r="AKB127" s="119"/>
      <c r="AKC127" s="91"/>
      <c r="AKD127" s="119"/>
      <c r="AKE127" s="91"/>
      <c r="AKF127" s="119"/>
      <c r="AKG127" s="91"/>
      <c r="AKH127" s="119"/>
      <c r="AKI127" s="91"/>
      <c r="AKJ127" s="119"/>
      <c r="AKK127" s="91"/>
      <c r="AKL127" s="119"/>
      <c r="AKM127" s="91"/>
      <c r="AKN127" s="119"/>
      <c r="AKO127" s="91"/>
      <c r="AKP127" s="119"/>
      <c r="AKQ127" s="91"/>
      <c r="AKR127" s="119"/>
      <c r="AKS127" s="91"/>
      <c r="AKT127" s="119"/>
      <c r="AKU127" s="91"/>
      <c r="AKV127" s="119"/>
      <c r="AKW127" s="91"/>
      <c r="AKX127" s="119"/>
      <c r="AKY127" s="91"/>
      <c r="AKZ127" s="119"/>
      <c r="ALA127" s="91"/>
      <c r="ALB127" s="119"/>
      <c r="ALC127" s="91"/>
      <c r="ALD127" s="119"/>
      <c r="ALE127" s="91"/>
      <c r="ALF127" s="119"/>
      <c r="ALG127" s="91"/>
      <c r="ALH127" s="119"/>
      <c r="ALI127" s="91"/>
      <c r="ALJ127" s="119"/>
      <c r="ALK127" s="91"/>
      <c r="ALL127" s="119"/>
      <c r="ALM127" s="91"/>
      <c r="ALN127" s="119"/>
      <c r="ALO127" s="91"/>
      <c r="ALP127" s="119"/>
      <c r="ALQ127" s="91"/>
      <c r="ALR127" s="119"/>
      <c r="ALS127" s="91"/>
      <c r="ALT127" s="119"/>
      <c r="ALU127" s="91"/>
      <c r="ALV127" s="119"/>
      <c r="ALW127" s="91"/>
      <c r="ALX127" s="119"/>
      <c r="ALY127" s="91"/>
      <c r="ALZ127" s="119"/>
      <c r="AMA127" s="91"/>
      <c r="AMB127" s="119"/>
      <c r="AMC127" s="91"/>
      <c r="AMD127" s="119"/>
      <c r="AME127" s="91"/>
      <c r="AMF127" s="119"/>
      <c r="AMG127" s="91"/>
      <c r="AMH127" s="119"/>
      <c r="AMI127" s="91"/>
      <c r="AMJ127" s="119"/>
      <c r="AMK127" s="91"/>
      <c r="AML127" s="119"/>
      <c r="AMM127" s="91"/>
      <c r="AMN127" s="119"/>
      <c r="AMO127" s="91"/>
      <c r="AMP127" s="119"/>
      <c r="AMQ127" s="91"/>
      <c r="AMR127" s="119"/>
      <c r="AMS127" s="91"/>
      <c r="AMT127" s="119"/>
      <c r="AMU127" s="91"/>
      <c r="AMV127" s="119"/>
      <c r="AMW127" s="91"/>
      <c r="AMX127" s="119"/>
      <c r="AMY127" s="91"/>
      <c r="AMZ127" s="119"/>
      <c r="ANA127" s="91"/>
      <c r="ANB127" s="119"/>
      <c r="ANC127" s="91"/>
      <c r="AND127" s="119"/>
      <c r="ANE127" s="91"/>
      <c r="ANF127" s="119"/>
      <c r="ANG127" s="91"/>
      <c r="ANH127" s="119"/>
      <c r="ANI127" s="91"/>
      <c r="ANJ127" s="119"/>
      <c r="ANK127" s="91"/>
      <c r="ANL127" s="119"/>
      <c r="ANM127" s="91"/>
      <c r="ANN127" s="119"/>
      <c r="ANO127" s="91"/>
      <c r="ANP127" s="119"/>
      <c r="ANQ127" s="91"/>
      <c r="ANR127" s="119"/>
      <c r="ANS127" s="91"/>
      <c r="ANT127" s="119"/>
      <c r="ANU127" s="91"/>
      <c r="ANV127" s="119"/>
      <c r="ANW127" s="91"/>
      <c r="ANX127" s="119"/>
      <c r="ANY127" s="91"/>
      <c r="ANZ127" s="119"/>
      <c r="AOA127" s="91"/>
      <c r="AOB127" s="119"/>
      <c r="AOC127" s="91"/>
      <c r="AOD127" s="119"/>
      <c r="AOE127" s="91"/>
      <c r="AOF127" s="119"/>
      <c r="AOG127" s="91"/>
      <c r="AOH127" s="119"/>
      <c r="AOI127" s="91"/>
      <c r="AOJ127" s="119"/>
      <c r="AOK127" s="91"/>
      <c r="AOL127" s="119"/>
      <c r="AOM127" s="91"/>
      <c r="AON127" s="119"/>
      <c r="AOO127" s="91"/>
      <c r="AOP127" s="119"/>
      <c r="AOQ127" s="91"/>
      <c r="AOR127" s="119"/>
      <c r="AOS127" s="91"/>
      <c r="AOT127" s="119"/>
      <c r="AOU127" s="91"/>
      <c r="AOV127" s="119"/>
      <c r="AOW127" s="91"/>
      <c r="AOX127" s="119"/>
      <c r="AOY127" s="91"/>
      <c r="AOZ127" s="119"/>
      <c r="APA127" s="91"/>
      <c r="APB127" s="119"/>
      <c r="APC127" s="91"/>
      <c r="APD127" s="119"/>
      <c r="APE127" s="91"/>
      <c r="APF127" s="119"/>
      <c r="APG127" s="91"/>
      <c r="APH127" s="119"/>
      <c r="API127" s="91"/>
      <c r="APJ127" s="119"/>
      <c r="APK127" s="91"/>
      <c r="APL127" s="119"/>
      <c r="APM127" s="91"/>
      <c r="APN127" s="119"/>
      <c r="APO127" s="91"/>
      <c r="APP127" s="119"/>
      <c r="APQ127" s="91"/>
      <c r="APR127" s="119"/>
      <c r="APS127" s="91"/>
      <c r="APT127" s="119"/>
      <c r="APU127" s="91"/>
      <c r="APV127" s="119"/>
      <c r="APW127" s="91"/>
      <c r="APX127" s="119"/>
      <c r="APY127" s="91"/>
      <c r="APZ127" s="119"/>
      <c r="AQA127" s="91"/>
      <c r="AQB127" s="119"/>
      <c r="AQC127" s="91"/>
      <c r="AQD127" s="119"/>
      <c r="AQE127" s="91"/>
      <c r="AQF127" s="119"/>
      <c r="AQG127" s="91"/>
      <c r="AQH127" s="119"/>
      <c r="AQI127" s="91"/>
      <c r="AQJ127" s="119"/>
      <c r="AQK127" s="91"/>
      <c r="AQL127" s="119"/>
      <c r="AQM127" s="91"/>
      <c r="AQN127" s="119"/>
      <c r="AQO127" s="91"/>
      <c r="AQP127" s="119"/>
      <c r="AQQ127" s="91"/>
      <c r="AQR127" s="119"/>
      <c r="AQS127" s="91"/>
      <c r="AQT127" s="119"/>
      <c r="AQU127" s="91"/>
      <c r="AQV127" s="119"/>
      <c r="AQW127" s="91"/>
      <c r="AQX127" s="119"/>
      <c r="AQY127" s="91"/>
      <c r="AQZ127" s="119"/>
      <c r="ARA127" s="91"/>
      <c r="ARB127" s="119"/>
      <c r="ARC127" s="91"/>
      <c r="ARD127" s="119"/>
      <c r="ARE127" s="91"/>
      <c r="ARF127" s="119"/>
      <c r="ARG127" s="91"/>
      <c r="ARH127" s="119"/>
      <c r="ARI127" s="91"/>
      <c r="ARJ127" s="119"/>
      <c r="ARK127" s="91"/>
      <c r="ARL127" s="119"/>
      <c r="ARM127" s="91"/>
      <c r="ARN127" s="119"/>
      <c r="ARO127" s="91"/>
      <c r="ARP127" s="119"/>
      <c r="ARQ127" s="91"/>
      <c r="ARR127" s="119"/>
      <c r="ARS127" s="91"/>
      <c r="ART127" s="119"/>
      <c r="ARU127" s="91"/>
      <c r="ARV127" s="119"/>
      <c r="ARW127" s="91"/>
      <c r="ARX127" s="119"/>
      <c r="ARY127" s="91"/>
      <c r="ARZ127" s="119"/>
      <c r="ASA127" s="91"/>
      <c r="ASB127" s="119"/>
      <c r="ASC127" s="91"/>
      <c r="ASD127" s="119"/>
      <c r="ASE127" s="91"/>
      <c r="ASF127" s="119"/>
      <c r="ASG127" s="91"/>
      <c r="ASH127" s="119"/>
      <c r="ASI127" s="91"/>
      <c r="ASJ127" s="119"/>
      <c r="ASK127" s="91"/>
      <c r="ASL127" s="119"/>
      <c r="ASM127" s="91"/>
      <c r="ASN127" s="119"/>
      <c r="ASO127" s="91"/>
      <c r="ASP127" s="119"/>
      <c r="ASQ127" s="91"/>
      <c r="ASR127" s="119"/>
      <c r="ASS127" s="91"/>
      <c r="AST127" s="119"/>
      <c r="ASU127" s="91"/>
      <c r="ASV127" s="119"/>
      <c r="ASW127" s="91"/>
      <c r="ASX127" s="119"/>
      <c r="ASY127" s="91"/>
      <c r="ASZ127" s="119"/>
      <c r="ATA127" s="91"/>
      <c r="ATB127" s="119"/>
      <c r="ATC127" s="91"/>
      <c r="ATD127" s="119"/>
      <c r="ATE127" s="91"/>
      <c r="ATF127" s="119"/>
      <c r="ATG127" s="91"/>
      <c r="ATH127" s="119"/>
      <c r="ATI127" s="91"/>
      <c r="ATJ127" s="119"/>
      <c r="ATK127" s="91"/>
      <c r="ATL127" s="119"/>
      <c r="ATM127" s="91"/>
      <c r="ATN127" s="119"/>
      <c r="ATO127" s="91"/>
      <c r="ATP127" s="119"/>
      <c r="ATQ127" s="91"/>
      <c r="ATR127" s="119"/>
      <c r="ATS127" s="91"/>
      <c r="ATT127" s="119"/>
      <c r="ATU127" s="91"/>
      <c r="ATV127" s="119"/>
      <c r="ATW127" s="91"/>
      <c r="ATX127" s="119"/>
      <c r="ATY127" s="91"/>
      <c r="ATZ127" s="119"/>
      <c r="AUA127" s="91"/>
      <c r="AUB127" s="119"/>
      <c r="AUC127" s="91"/>
      <c r="AUD127" s="119"/>
      <c r="AUE127" s="91"/>
      <c r="AUF127" s="119"/>
      <c r="AUG127" s="91"/>
      <c r="AUH127" s="119"/>
      <c r="AUI127" s="91"/>
      <c r="AUJ127" s="119"/>
      <c r="AUK127" s="91"/>
      <c r="AUL127" s="119"/>
      <c r="AUM127" s="91"/>
      <c r="AUN127" s="119"/>
      <c r="AUO127" s="91"/>
      <c r="AUP127" s="119"/>
      <c r="AUQ127" s="91"/>
      <c r="AUR127" s="119"/>
      <c r="AUS127" s="91"/>
      <c r="AUT127" s="119"/>
      <c r="AUU127" s="91"/>
      <c r="AUV127" s="119"/>
      <c r="AUW127" s="91"/>
      <c r="AUX127" s="119"/>
      <c r="AUY127" s="91"/>
      <c r="AUZ127" s="119"/>
      <c r="AVA127" s="91"/>
      <c r="AVB127" s="119"/>
      <c r="AVC127" s="91"/>
      <c r="AVD127" s="119"/>
      <c r="AVE127" s="91"/>
      <c r="AVF127" s="119"/>
      <c r="AVG127" s="91"/>
      <c r="AVH127" s="119"/>
      <c r="AVI127" s="91"/>
      <c r="AVJ127" s="119"/>
      <c r="AVK127" s="91"/>
      <c r="AVL127" s="119"/>
      <c r="AVM127" s="91"/>
      <c r="AVN127" s="119"/>
      <c r="AVO127" s="91"/>
      <c r="AVP127" s="119"/>
      <c r="AVQ127" s="91"/>
      <c r="AVR127" s="119"/>
      <c r="AVS127" s="91"/>
      <c r="AVT127" s="119"/>
      <c r="AVU127" s="91"/>
      <c r="AVV127" s="119"/>
      <c r="AVW127" s="91"/>
      <c r="AVX127" s="119"/>
      <c r="AVY127" s="91"/>
      <c r="AVZ127" s="119"/>
      <c r="AWA127" s="91"/>
      <c r="AWB127" s="119"/>
      <c r="AWC127" s="91"/>
      <c r="AWD127" s="119"/>
      <c r="AWE127" s="91"/>
      <c r="AWF127" s="119"/>
      <c r="AWG127" s="91"/>
      <c r="AWH127" s="119"/>
      <c r="AWI127" s="91"/>
      <c r="AWJ127" s="119"/>
      <c r="AWK127" s="91"/>
      <c r="AWL127" s="119"/>
      <c r="AWM127" s="91"/>
      <c r="AWN127" s="119"/>
      <c r="AWO127" s="91"/>
      <c r="AWP127" s="119"/>
      <c r="AWQ127" s="91"/>
      <c r="AWR127" s="119"/>
      <c r="AWS127" s="91"/>
      <c r="AWT127" s="119"/>
      <c r="AWU127" s="91"/>
      <c r="AWV127" s="119"/>
      <c r="AWW127" s="91"/>
      <c r="AWX127" s="119"/>
      <c r="AWY127" s="91"/>
      <c r="AWZ127" s="119"/>
      <c r="AXA127" s="91"/>
      <c r="AXB127" s="119"/>
      <c r="AXC127" s="91"/>
      <c r="AXD127" s="119"/>
      <c r="AXE127" s="91"/>
      <c r="AXF127" s="119"/>
      <c r="AXG127" s="91"/>
      <c r="AXH127" s="119"/>
      <c r="AXI127" s="91"/>
      <c r="AXJ127" s="119"/>
      <c r="AXK127" s="91"/>
      <c r="AXL127" s="119"/>
      <c r="AXM127" s="91"/>
      <c r="AXN127" s="119"/>
      <c r="AXO127" s="91"/>
      <c r="AXP127" s="119"/>
      <c r="AXQ127" s="91"/>
      <c r="AXR127" s="119"/>
      <c r="AXS127" s="91"/>
      <c r="AXT127" s="119"/>
      <c r="AXU127" s="91"/>
      <c r="AXV127" s="119"/>
      <c r="AXW127" s="91"/>
      <c r="AXX127" s="119"/>
      <c r="AXY127" s="91"/>
      <c r="AXZ127" s="119"/>
      <c r="AYA127" s="91"/>
      <c r="AYB127" s="119"/>
      <c r="AYC127" s="91"/>
      <c r="AYD127" s="119"/>
      <c r="AYE127" s="91"/>
      <c r="AYF127" s="119"/>
      <c r="AYG127" s="91"/>
      <c r="AYH127" s="119"/>
      <c r="AYI127" s="91"/>
      <c r="AYJ127" s="119"/>
      <c r="AYK127" s="91"/>
      <c r="AYL127" s="119"/>
      <c r="AYM127" s="91"/>
      <c r="AYN127" s="119"/>
      <c r="AYO127" s="91"/>
      <c r="AYP127" s="119"/>
      <c r="AYQ127" s="91"/>
      <c r="AYR127" s="119"/>
      <c r="AYS127" s="91"/>
      <c r="AYT127" s="119"/>
      <c r="AYU127" s="91"/>
      <c r="AYV127" s="119"/>
      <c r="AYW127" s="91"/>
      <c r="AYX127" s="119"/>
      <c r="AYY127" s="91"/>
      <c r="AYZ127" s="119"/>
      <c r="AZA127" s="91"/>
      <c r="AZB127" s="119"/>
      <c r="AZC127" s="91"/>
      <c r="AZD127" s="119"/>
      <c r="AZE127" s="91"/>
      <c r="AZF127" s="119"/>
      <c r="AZG127" s="91"/>
      <c r="AZH127" s="119"/>
      <c r="AZI127" s="91"/>
      <c r="AZJ127" s="119"/>
      <c r="AZK127" s="91"/>
      <c r="AZL127" s="119"/>
      <c r="AZM127" s="91"/>
      <c r="AZN127" s="119"/>
      <c r="AZO127" s="91"/>
      <c r="AZP127" s="119"/>
      <c r="AZQ127" s="91"/>
      <c r="AZR127" s="119"/>
      <c r="AZS127" s="91"/>
      <c r="AZT127" s="119"/>
      <c r="AZU127" s="91"/>
      <c r="AZV127" s="119"/>
      <c r="AZW127" s="91"/>
      <c r="AZX127" s="119"/>
      <c r="AZY127" s="91"/>
      <c r="AZZ127" s="119"/>
      <c r="BAA127" s="91"/>
      <c r="BAB127" s="119"/>
      <c r="BAC127" s="91"/>
      <c r="BAD127" s="119"/>
      <c r="BAE127" s="91"/>
      <c r="BAF127" s="119"/>
      <c r="BAG127" s="91"/>
      <c r="BAH127" s="119"/>
      <c r="BAI127" s="91"/>
      <c r="BAJ127" s="119"/>
      <c r="BAK127" s="91"/>
      <c r="BAL127" s="119"/>
      <c r="BAM127" s="91"/>
      <c r="BAN127" s="119"/>
      <c r="BAO127" s="91"/>
      <c r="BAP127" s="119"/>
      <c r="BAQ127" s="91"/>
      <c r="BAR127" s="119"/>
      <c r="BAS127" s="91"/>
      <c r="BAT127" s="119"/>
      <c r="BAU127" s="91"/>
      <c r="BAV127" s="119"/>
      <c r="BAW127" s="91"/>
      <c r="BAX127" s="119"/>
      <c r="BAY127" s="91"/>
      <c r="BAZ127" s="119"/>
      <c r="BBA127" s="91"/>
      <c r="BBB127" s="119"/>
      <c r="BBC127" s="91"/>
      <c r="BBD127" s="119"/>
      <c r="BBE127" s="91"/>
      <c r="BBF127" s="119"/>
      <c r="BBG127" s="91"/>
      <c r="BBH127" s="119"/>
      <c r="BBI127" s="91"/>
      <c r="BBJ127" s="119"/>
      <c r="BBK127" s="91"/>
      <c r="BBL127" s="119"/>
      <c r="BBM127" s="91"/>
      <c r="BBN127" s="119"/>
      <c r="BBO127" s="91"/>
      <c r="BBP127" s="119"/>
      <c r="BBQ127" s="91"/>
      <c r="BBR127" s="119"/>
      <c r="BBS127" s="91"/>
      <c r="BBT127" s="119"/>
      <c r="BBU127" s="91"/>
      <c r="BBV127" s="119"/>
      <c r="BBW127" s="91"/>
      <c r="BBX127" s="119"/>
      <c r="BBY127" s="91"/>
      <c r="BBZ127" s="119"/>
      <c r="BCA127" s="91"/>
      <c r="BCB127" s="119"/>
      <c r="BCC127" s="91"/>
      <c r="BCD127" s="119"/>
      <c r="BCE127" s="91"/>
      <c r="BCF127" s="119"/>
      <c r="BCG127" s="91"/>
      <c r="BCH127" s="119"/>
      <c r="BCI127" s="91"/>
      <c r="BCJ127" s="119"/>
      <c r="BCK127" s="91"/>
      <c r="BCL127" s="119"/>
      <c r="BCM127" s="91"/>
      <c r="BCN127" s="119"/>
      <c r="BCO127" s="91"/>
      <c r="BCP127" s="119"/>
      <c r="BCQ127" s="91"/>
      <c r="BCR127" s="119"/>
      <c r="BCS127" s="91"/>
      <c r="BCT127" s="119"/>
      <c r="BCU127" s="91"/>
      <c r="BCV127" s="119"/>
      <c r="BCW127" s="91"/>
      <c r="BCX127" s="119"/>
      <c r="BCY127" s="91"/>
      <c r="BCZ127" s="119"/>
      <c r="BDA127" s="91"/>
      <c r="BDB127" s="119"/>
      <c r="BDC127" s="91"/>
      <c r="BDD127" s="119"/>
      <c r="BDE127" s="91"/>
      <c r="BDF127" s="119"/>
      <c r="BDG127" s="91"/>
      <c r="BDH127" s="119"/>
      <c r="BDI127" s="91"/>
      <c r="BDJ127" s="119"/>
      <c r="BDK127" s="91"/>
      <c r="BDL127" s="119"/>
      <c r="BDM127" s="91"/>
      <c r="BDN127" s="119"/>
      <c r="BDO127" s="91"/>
      <c r="BDP127" s="119"/>
      <c r="BDQ127" s="91"/>
      <c r="BDR127" s="119"/>
      <c r="BDS127" s="91"/>
      <c r="BDT127" s="119"/>
      <c r="BDU127" s="91"/>
      <c r="BDV127" s="119"/>
      <c r="BDW127" s="91"/>
      <c r="BDX127" s="119"/>
      <c r="BDY127" s="91"/>
      <c r="BDZ127" s="119"/>
      <c r="BEA127" s="91"/>
      <c r="BEB127" s="119"/>
      <c r="BEC127" s="91"/>
      <c r="BED127" s="119"/>
      <c r="BEE127" s="91"/>
      <c r="BEF127" s="119"/>
      <c r="BEG127" s="91"/>
      <c r="BEH127" s="119"/>
      <c r="BEI127" s="91"/>
      <c r="BEJ127" s="119"/>
      <c r="BEK127" s="91"/>
      <c r="BEL127" s="119"/>
      <c r="BEM127" s="91"/>
      <c r="BEN127" s="119"/>
      <c r="BEO127" s="91"/>
      <c r="BEP127" s="119"/>
      <c r="BEQ127" s="91"/>
      <c r="BER127" s="119"/>
      <c r="BES127" s="91"/>
      <c r="BET127" s="119"/>
      <c r="BEU127" s="91"/>
      <c r="BEV127" s="119"/>
      <c r="BEW127" s="91"/>
      <c r="BEX127" s="119"/>
      <c r="BEY127" s="91"/>
      <c r="BEZ127" s="119"/>
      <c r="BFA127" s="91"/>
      <c r="BFB127" s="119"/>
      <c r="BFC127" s="91"/>
      <c r="BFD127" s="119"/>
      <c r="BFE127" s="91"/>
      <c r="BFF127" s="119"/>
      <c r="BFG127" s="91"/>
      <c r="BFH127" s="119"/>
      <c r="BFI127" s="91"/>
      <c r="BFJ127" s="119"/>
      <c r="BFK127" s="91"/>
      <c r="BFL127" s="119"/>
      <c r="BFM127" s="91"/>
      <c r="BFN127" s="119"/>
      <c r="BFO127" s="91"/>
      <c r="BFP127" s="119"/>
      <c r="BFQ127" s="91"/>
      <c r="BFR127" s="119"/>
      <c r="BFS127" s="91"/>
      <c r="BFT127" s="119"/>
      <c r="BFU127" s="91"/>
      <c r="BFV127" s="119"/>
      <c r="BFW127" s="91"/>
      <c r="BFX127" s="119"/>
      <c r="BFY127" s="91"/>
      <c r="BFZ127" s="119"/>
      <c r="BGA127" s="91"/>
      <c r="BGB127" s="119"/>
      <c r="BGC127" s="91"/>
      <c r="BGD127" s="119"/>
      <c r="BGE127" s="91"/>
      <c r="BGF127" s="119"/>
      <c r="BGG127" s="91"/>
      <c r="BGH127" s="119"/>
      <c r="BGI127" s="91"/>
      <c r="BGJ127" s="119"/>
      <c r="BGK127" s="91"/>
      <c r="BGL127" s="119"/>
      <c r="BGM127" s="91"/>
      <c r="BGN127" s="119"/>
      <c r="BGO127" s="91"/>
      <c r="BGP127" s="119"/>
      <c r="BGQ127" s="91"/>
      <c r="BGR127" s="119"/>
      <c r="BGS127" s="91"/>
      <c r="BGT127" s="119"/>
      <c r="BGU127" s="91"/>
      <c r="BGV127" s="119"/>
      <c r="BGW127" s="91"/>
      <c r="BGX127" s="119"/>
      <c r="BGY127" s="91"/>
      <c r="BGZ127" s="119"/>
      <c r="BHA127" s="91"/>
      <c r="BHB127" s="119"/>
      <c r="BHC127" s="91"/>
      <c r="BHD127" s="119"/>
      <c r="BHE127" s="91"/>
      <c r="BHF127" s="119"/>
      <c r="BHG127" s="91"/>
      <c r="BHH127" s="119"/>
      <c r="BHI127" s="91"/>
      <c r="BHJ127" s="119"/>
      <c r="BHK127" s="91"/>
      <c r="BHL127" s="119"/>
      <c r="BHM127" s="91"/>
      <c r="BHN127" s="119"/>
      <c r="BHO127" s="91"/>
      <c r="BHP127" s="119"/>
      <c r="BHQ127" s="91"/>
      <c r="BHR127" s="119"/>
      <c r="BHS127" s="91"/>
      <c r="BHT127" s="119"/>
      <c r="BHU127" s="91"/>
      <c r="BHV127" s="119"/>
      <c r="BHW127" s="91"/>
      <c r="BHX127" s="119"/>
      <c r="BHY127" s="91"/>
      <c r="BHZ127" s="119"/>
      <c r="BIA127" s="91"/>
      <c r="BIB127" s="119"/>
      <c r="BIC127" s="91"/>
      <c r="BID127" s="119"/>
      <c r="BIE127" s="91"/>
      <c r="BIF127" s="119"/>
      <c r="BIG127" s="91"/>
      <c r="BIH127" s="119"/>
      <c r="BII127" s="91"/>
      <c r="BIJ127" s="119"/>
      <c r="BIK127" s="91"/>
      <c r="BIL127" s="119"/>
      <c r="BIM127" s="91"/>
      <c r="BIN127" s="119"/>
      <c r="BIO127" s="91"/>
      <c r="BIP127" s="119"/>
      <c r="BIQ127" s="91"/>
      <c r="BIR127" s="119"/>
      <c r="BIS127" s="91"/>
      <c r="BIT127" s="119"/>
      <c r="BIU127" s="91"/>
      <c r="BIV127" s="119"/>
      <c r="BIW127" s="91"/>
      <c r="BIX127" s="119"/>
      <c r="BIY127" s="91"/>
      <c r="BIZ127" s="119"/>
      <c r="BJA127" s="91"/>
      <c r="BJB127" s="119"/>
      <c r="BJC127" s="91"/>
      <c r="BJD127" s="119"/>
      <c r="BJE127" s="91"/>
      <c r="BJF127" s="119"/>
      <c r="BJG127" s="91"/>
      <c r="BJH127" s="119"/>
      <c r="BJI127" s="91"/>
      <c r="BJJ127" s="119"/>
      <c r="BJK127" s="91"/>
      <c r="BJL127" s="119"/>
      <c r="BJM127" s="91"/>
      <c r="BJN127" s="119"/>
      <c r="BJO127" s="91"/>
      <c r="BJP127" s="119"/>
      <c r="BJQ127" s="91"/>
      <c r="BJR127" s="119"/>
      <c r="BJS127" s="91"/>
      <c r="BJT127" s="119"/>
      <c r="BJU127" s="91"/>
      <c r="BJV127" s="119"/>
      <c r="BJW127" s="91"/>
      <c r="BJX127" s="119"/>
      <c r="BJY127" s="91"/>
      <c r="BJZ127" s="119"/>
      <c r="BKA127" s="91"/>
      <c r="BKB127" s="119"/>
      <c r="BKC127" s="91"/>
      <c r="BKD127" s="119"/>
      <c r="BKE127" s="91"/>
      <c r="BKF127" s="119"/>
      <c r="BKG127" s="91"/>
      <c r="BKH127" s="119"/>
      <c r="BKI127" s="91"/>
      <c r="BKJ127" s="119"/>
      <c r="BKK127" s="91"/>
      <c r="BKL127" s="119"/>
      <c r="BKM127" s="91"/>
      <c r="BKN127" s="119"/>
      <c r="BKO127" s="91"/>
      <c r="BKP127" s="119"/>
      <c r="BKQ127" s="91"/>
      <c r="BKR127" s="119"/>
      <c r="BKS127" s="91"/>
      <c r="BKT127" s="119"/>
      <c r="BKU127" s="91"/>
      <c r="BKV127" s="119"/>
      <c r="BKW127" s="91"/>
      <c r="BKX127" s="119"/>
      <c r="BKY127" s="91"/>
      <c r="BKZ127" s="119"/>
      <c r="BLA127" s="91"/>
      <c r="BLB127" s="119"/>
      <c r="BLC127" s="91"/>
      <c r="BLD127" s="119"/>
      <c r="BLE127" s="91"/>
      <c r="BLF127" s="119"/>
      <c r="BLG127" s="91"/>
      <c r="BLH127" s="119"/>
      <c r="BLI127" s="91"/>
      <c r="BLJ127" s="119"/>
      <c r="BLK127" s="91"/>
      <c r="BLL127" s="119"/>
      <c r="BLM127" s="91"/>
      <c r="BLN127" s="119"/>
      <c r="BLO127" s="91"/>
      <c r="BLP127" s="119"/>
      <c r="BLQ127" s="91"/>
      <c r="BLR127" s="119"/>
      <c r="BLS127" s="91"/>
      <c r="BLT127" s="119"/>
      <c r="BLU127" s="91"/>
      <c r="BLV127" s="119"/>
      <c r="BLW127" s="91"/>
      <c r="BLX127" s="119"/>
      <c r="BLY127" s="91"/>
      <c r="BLZ127" s="119"/>
      <c r="BMA127" s="91"/>
      <c r="BMB127" s="119"/>
      <c r="BMC127" s="91"/>
      <c r="BMD127" s="119"/>
      <c r="BME127" s="91"/>
      <c r="BMF127" s="119"/>
      <c r="BMG127" s="91"/>
      <c r="BMH127" s="119"/>
      <c r="BMI127" s="91"/>
      <c r="BMJ127" s="119"/>
      <c r="BMK127" s="91"/>
      <c r="BML127" s="119"/>
      <c r="BMM127" s="91"/>
      <c r="BMN127" s="119"/>
      <c r="BMO127" s="91"/>
      <c r="BMP127" s="119"/>
      <c r="BMQ127" s="91"/>
      <c r="BMR127" s="119"/>
      <c r="BMS127" s="91"/>
      <c r="BMT127" s="119"/>
      <c r="BMU127" s="91"/>
      <c r="BMV127" s="119"/>
      <c r="BMW127" s="91"/>
      <c r="BMX127" s="119"/>
      <c r="BMY127" s="91"/>
      <c r="BMZ127" s="119"/>
      <c r="BNA127" s="91"/>
      <c r="BNB127" s="119"/>
      <c r="BNC127" s="91"/>
      <c r="BND127" s="119"/>
      <c r="BNE127" s="91"/>
      <c r="BNF127" s="119"/>
      <c r="BNG127" s="91"/>
      <c r="BNH127" s="119"/>
      <c r="BNI127" s="91"/>
      <c r="BNJ127" s="119"/>
      <c r="BNK127" s="91"/>
      <c r="BNL127" s="119"/>
      <c r="BNM127" s="91"/>
      <c r="BNN127" s="119"/>
      <c r="BNO127" s="91"/>
      <c r="BNP127" s="119"/>
      <c r="BNQ127" s="91"/>
      <c r="BNR127" s="119"/>
      <c r="BNS127" s="91"/>
      <c r="BNT127" s="119"/>
      <c r="BNU127" s="91"/>
      <c r="BNV127" s="119"/>
      <c r="BNW127" s="91"/>
      <c r="BNX127" s="119"/>
      <c r="BNY127" s="91"/>
      <c r="BNZ127" s="119"/>
      <c r="BOA127" s="91"/>
      <c r="BOB127" s="119"/>
      <c r="BOC127" s="91"/>
      <c r="BOD127" s="119"/>
      <c r="BOE127" s="91"/>
      <c r="BOF127" s="119"/>
      <c r="BOG127" s="91"/>
      <c r="BOH127" s="119"/>
      <c r="BOI127" s="91"/>
      <c r="BOJ127" s="119"/>
      <c r="BOK127" s="91"/>
      <c r="BOL127" s="119"/>
      <c r="BOM127" s="91"/>
      <c r="BON127" s="119"/>
      <c r="BOO127" s="91"/>
      <c r="BOP127" s="119"/>
      <c r="BOQ127" s="91"/>
      <c r="BOR127" s="119"/>
      <c r="BOS127" s="91"/>
      <c r="BOT127" s="119"/>
      <c r="BOU127" s="91"/>
      <c r="BOV127" s="119"/>
      <c r="BOW127" s="91"/>
      <c r="BOX127" s="119"/>
      <c r="BOY127" s="91"/>
      <c r="BOZ127" s="119"/>
      <c r="BPA127" s="91"/>
      <c r="BPB127" s="119"/>
      <c r="BPC127" s="91"/>
      <c r="BPD127" s="119"/>
      <c r="BPE127" s="91"/>
      <c r="BPF127" s="119"/>
      <c r="BPG127" s="91"/>
      <c r="BPH127" s="119"/>
      <c r="BPI127" s="91"/>
      <c r="BPJ127" s="119"/>
      <c r="BPK127" s="91"/>
      <c r="BPL127" s="119"/>
      <c r="BPM127" s="91"/>
      <c r="BPN127" s="119"/>
      <c r="BPO127" s="91"/>
      <c r="BPP127" s="119"/>
      <c r="BPQ127" s="91"/>
      <c r="BPR127" s="119"/>
      <c r="BPS127" s="91"/>
      <c r="BPT127" s="119"/>
      <c r="BPU127" s="91"/>
      <c r="BPV127" s="119"/>
      <c r="BPW127" s="91"/>
      <c r="BPX127" s="119"/>
      <c r="BPY127" s="91"/>
      <c r="BPZ127" s="119"/>
      <c r="BQA127" s="91"/>
      <c r="BQB127" s="119"/>
      <c r="BQC127" s="91"/>
      <c r="BQD127" s="119"/>
      <c r="BQE127" s="91"/>
      <c r="BQF127" s="119"/>
      <c r="BQG127" s="91"/>
      <c r="BQH127" s="119"/>
      <c r="BQI127" s="91"/>
      <c r="BQJ127" s="119"/>
      <c r="BQK127" s="91"/>
      <c r="BQL127" s="119"/>
      <c r="BQM127" s="91"/>
      <c r="BQN127" s="119"/>
      <c r="BQO127" s="91"/>
      <c r="BQP127" s="119"/>
      <c r="BQQ127" s="91"/>
      <c r="BQR127" s="119"/>
      <c r="BQS127" s="91"/>
      <c r="BQT127" s="119"/>
      <c r="BQU127" s="91"/>
      <c r="BQV127" s="119"/>
      <c r="BQW127" s="91"/>
      <c r="BQX127" s="119"/>
      <c r="BQY127" s="91"/>
      <c r="BQZ127" s="119"/>
      <c r="BRA127" s="91"/>
      <c r="BRB127" s="119"/>
      <c r="BRC127" s="91"/>
      <c r="BRD127" s="119"/>
      <c r="BRE127" s="91"/>
      <c r="BRF127" s="119"/>
      <c r="BRG127" s="91"/>
      <c r="BRH127" s="119"/>
      <c r="BRI127" s="91"/>
      <c r="BRJ127" s="119"/>
      <c r="BRK127" s="91"/>
      <c r="BRL127" s="119"/>
      <c r="BRM127" s="91"/>
      <c r="BRN127" s="119"/>
      <c r="BRO127" s="91"/>
      <c r="BRP127" s="119"/>
      <c r="BRQ127" s="91"/>
      <c r="BRR127" s="119"/>
      <c r="BRS127" s="91"/>
      <c r="BRT127" s="119"/>
      <c r="BRU127" s="91"/>
      <c r="BRV127" s="119"/>
      <c r="BRW127" s="91"/>
      <c r="BRX127" s="119"/>
      <c r="BRY127" s="91"/>
      <c r="BRZ127" s="119"/>
      <c r="BSA127" s="91"/>
      <c r="BSB127" s="119"/>
      <c r="BSC127" s="91"/>
      <c r="BSD127" s="119"/>
      <c r="BSE127" s="91"/>
      <c r="BSF127" s="119"/>
      <c r="BSG127" s="91"/>
      <c r="BSH127" s="119"/>
      <c r="BSI127" s="91"/>
      <c r="BSJ127" s="119"/>
      <c r="BSK127" s="91"/>
      <c r="BSL127" s="119"/>
      <c r="BSM127" s="91"/>
      <c r="BSN127" s="119"/>
      <c r="BSO127" s="91"/>
      <c r="BSP127" s="119"/>
      <c r="BSQ127" s="91"/>
      <c r="BSR127" s="119"/>
      <c r="BSS127" s="91"/>
      <c r="BST127" s="119"/>
      <c r="BSU127" s="91"/>
      <c r="BSV127" s="119"/>
      <c r="BSW127" s="91"/>
      <c r="BSX127" s="119"/>
      <c r="BSY127" s="91"/>
      <c r="BSZ127" s="119"/>
      <c r="BTA127" s="91"/>
      <c r="BTB127" s="119"/>
      <c r="BTC127" s="91"/>
      <c r="BTD127" s="119"/>
      <c r="BTE127" s="91"/>
      <c r="BTF127" s="119"/>
      <c r="BTG127" s="91"/>
      <c r="BTH127" s="119"/>
      <c r="BTI127" s="91"/>
      <c r="BTJ127" s="119"/>
      <c r="BTK127" s="91"/>
      <c r="BTL127" s="119"/>
      <c r="BTM127" s="91"/>
      <c r="BTN127" s="119"/>
      <c r="BTO127" s="91"/>
      <c r="BTP127" s="119"/>
      <c r="BTQ127" s="91"/>
      <c r="BTR127" s="119"/>
      <c r="BTS127" s="91"/>
      <c r="BTT127" s="119"/>
      <c r="BTU127" s="91"/>
      <c r="BTV127" s="119"/>
      <c r="BTW127" s="91"/>
      <c r="BTX127" s="119"/>
      <c r="BTY127" s="91"/>
      <c r="BTZ127" s="119"/>
      <c r="BUA127" s="91"/>
      <c r="BUB127" s="119"/>
      <c r="BUC127" s="91"/>
      <c r="BUD127" s="119"/>
      <c r="BUE127" s="91"/>
      <c r="BUF127" s="119"/>
      <c r="BUG127" s="91"/>
      <c r="BUH127" s="119"/>
      <c r="BUI127" s="91"/>
      <c r="BUJ127" s="119"/>
      <c r="BUK127" s="91"/>
      <c r="BUL127" s="119"/>
      <c r="BUM127" s="91"/>
      <c r="BUN127" s="119"/>
      <c r="BUO127" s="91"/>
      <c r="BUP127" s="119"/>
      <c r="BUQ127" s="91"/>
      <c r="BUR127" s="119"/>
      <c r="BUS127" s="91"/>
      <c r="BUT127" s="119"/>
      <c r="BUU127" s="91"/>
      <c r="BUV127" s="119"/>
      <c r="BUW127" s="91"/>
      <c r="BUX127" s="119"/>
      <c r="BUY127" s="91"/>
      <c r="BUZ127" s="119"/>
      <c r="BVA127" s="91"/>
      <c r="BVB127" s="119"/>
      <c r="BVC127" s="91"/>
      <c r="BVD127" s="119"/>
      <c r="BVE127" s="91"/>
      <c r="BVF127" s="119"/>
      <c r="BVG127" s="91"/>
      <c r="BVH127" s="119"/>
      <c r="BVI127" s="91"/>
      <c r="BVJ127" s="119"/>
      <c r="BVK127" s="91"/>
      <c r="BVL127" s="119"/>
      <c r="BVM127" s="91"/>
      <c r="BVN127" s="119"/>
      <c r="BVO127" s="91"/>
      <c r="BVP127" s="119"/>
      <c r="BVQ127" s="91"/>
      <c r="BVR127" s="119"/>
      <c r="BVS127" s="91"/>
      <c r="BVT127" s="119"/>
      <c r="BVU127" s="91"/>
      <c r="BVV127" s="119"/>
      <c r="BVW127" s="91"/>
      <c r="BVX127" s="119"/>
      <c r="BVY127" s="91"/>
      <c r="BVZ127" s="119"/>
      <c r="BWA127" s="91"/>
      <c r="BWB127" s="119"/>
      <c r="BWC127" s="91"/>
      <c r="BWD127" s="119"/>
      <c r="BWE127" s="91"/>
      <c r="BWF127" s="119"/>
      <c r="BWG127" s="91"/>
      <c r="BWH127" s="119"/>
      <c r="BWI127" s="91"/>
      <c r="BWJ127" s="119"/>
      <c r="BWK127" s="91"/>
      <c r="BWL127" s="119"/>
      <c r="BWM127" s="91"/>
      <c r="BWN127" s="119"/>
      <c r="BWO127" s="91"/>
      <c r="BWP127" s="119"/>
      <c r="BWQ127" s="91"/>
      <c r="BWR127" s="119"/>
      <c r="BWS127" s="91"/>
      <c r="BWT127" s="119"/>
      <c r="BWU127" s="91"/>
      <c r="BWV127" s="119"/>
      <c r="BWW127" s="91"/>
      <c r="BWX127" s="119"/>
      <c r="BWY127" s="91"/>
      <c r="BWZ127" s="119"/>
      <c r="BXA127" s="91"/>
      <c r="BXB127" s="119"/>
      <c r="BXC127" s="91"/>
      <c r="BXD127" s="119"/>
      <c r="BXE127" s="91"/>
      <c r="BXF127" s="119"/>
      <c r="BXG127" s="91"/>
      <c r="BXH127" s="119"/>
      <c r="BXI127" s="91"/>
      <c r="BXJ127" s="119"/>
      <c r="BXK127" s="91"/>
      <c r="BXL127" s="119"/>
      <c r="BXM127" s="91"/>
      <c r="BXN127" s="119"/>
      <c r="BXO127" s="91"/>
      <c r="BXP127" s="119"/>
      <c r="BXQ127" s="91"/>
      <c r="BXR127" s="119"/>
      <c r="BXS127" s="91"/>
      <c r="BXT127" s="119"/>
      <c r="BXU127" s="91"/>
      <c r="BXV127" s="119"/>
      <c r="BXW127" s="91"/>
      <c r="BXX127" s="119"/>
      <c r="BXY127" s="91"/>
      <c r="BXZ127" s="119"/>
      <c r="BYA127" s="91"/>
      <c r="BYB127" s="119"/>
      <c r="BYC127" s="91"/>
      <c r="BYD127" s="119"/>
      <c r="BYE127" s="91"/>
      <c r="BYF127" s="119"/>
      <c r="BYG127" s="91"/>
      <c r="BYH127" s="119"/>
      <c r="BYI127" s="91"/>
      <c r="BYJ127" s="119"/>
      <c r="BYK127" s="91"/>
      <c r="BYL127" s="119"/>
      <c r="BYM127" s="91"/>
      <c r="BYN127" s="119"/>
      <c r="BYO127" s="91"/>
      <c r="BYP127" s="119"/>
      <c r="BYQ127" s="91"/>
      <c r="BYR127" s="119"/>
      <c r="BYS127" s="91"/>
      <c r="BYT127" s="119"/>
      <c r="BYU127" s="91"/>
      <c r="BYV127" s="119"/>
      <c r="BYW127" s="91"/>
      <c r="BYX127" s="119"/>
      <c r="BYY127" s="91"/>
      <c r="BYZ127" s="119"/>
      <c r="BZA127" s="91"/>
      <c r="BZB127" s="119"/>
      <c r="BZC127" s="91"/>
      <c r="BZD127" s="119"/>
      <c r="BZE127" s="91"/>
      <c r="BZF127" s="119"/>
      <c r="BZG127" s="91"/>
      <c r="BZH127" s="119"/>
      <c r="BZI127" s="91"/>
      <c r="BZJ127" s="119"/>
      <c r="BZK127" s="91"/>
      <c r="BZL127" s="119"/>
      <c r="BZM127" s="91"/>
      <c r="BZN127" s="119"/>
      <c r="BZO127" s="91"/>
      <c r="BZP127" s="119"/>
      <c r="BZQ127" s="91"/>
      <c r="BZR127" s="119"/>
      <c r="BZS127" s="91"/>
      <c r="BZT127" s="119"/>
      <c r="BZU127" s="91"/>
      <c r="BZV127" s="119"/>
      <c r="BZW127" s="91"/>
      <c r="BZX127" s="119"/>
      <c r="BZY127" s="91"/>
      <c r="BZZ127" s="119"/>
      <c r="CAA127" s="91"/>
      <c r="CAB127" s="119"/>
      <c r="CAC127" s="91"/>
      <c r="CAD127" s="119"/>
      <c r="CAE127" s="91"/>
      <c r="CAF127" s="119"/>
      <c r="CAG127" s="91"/>
      <c r="CAH127" s="119"/>
      <c r="CAI127" s="91"/>
      <c r="CAJ127" s="119"/>
      <c r="CAK127" s="91"/>
      <c r="CAL127" s="119"/>
      <c r="CAM127" s="91"/>
      <c r="CAN127" s="119"/>
      <c r="CAO127" s="91"/>
      <c r="CAP127" s="119"/>
      <c r="CAQ127" s="91"/>
      <c r="CAR127" s="119"/>
      <c r="CAS127" s="91"/>
      <c r="CAT127" s="119"/>
      <c r="CAU127" s="91"/>
      <c r="CAV127" s="119"/>
      <c r="CAW127" s="91"/>
      <c r="CAX127" s="119"/>
      <c r="CAY127" s="91"/>
      <c r="CAZ127" s="119"/>
      <c r="CBA127" s="91"/>
      <c r="CBB127" s="119"/>
      <c r="CBC127" s="91"/>
      <c r="CBD127" s="119"/>
      <c r="CBE127" s="91"/>
      <c r="CBF127" s="119"/>
      <c r="CBG127" s="91"/>
      <c r="CBH127" s="119"/>
      <c r="CBI127" s="91"/>
      <c r="CBJ127" s="119"/>
      <c r="CBK127" s="91"/>
      <c r="CBL127" s="119"/>
      <c r="CBM127" s="91"/>
      <c r="CBN127" s="119"/>
      <c r="CBO127" s="91"/>
      <c r="CBP127" s="119"/>
      <c r="CBQ127" s="91"/>
      <c r="CBR127" s="119"/>
      <c r="CBS127" s="91"/>
      <c r="CBT127" s="119"/>
      <c r="CBU127" s="91"/>
      <c r="CBV127" s="119"/>
      <c r="CBW127" s="91"/>
      <c r="CBX127" s="119"/>
      <c r="CBY127" s="91"/>
      <c r="CBZ127" s="119"/>
      <c r="CCA127" s="91"/>
      <c r="CCB127" s="119"/>
      <c r="CCC127" s="91"/>
      <c r="CCD127" s="119"/>
      <c r="CCE127" s="91"/>
      <c r="CCF127" s="119"/>
      <c r="CCG127" s="91"/>
      <c r="CCH127" s="119"/>
      <c r="CCI127" s="91"/>
      <c r="CCJ127" s="119"/>
      <c r="CCK127" s="91"/>
      <c r="CCL127" s="119"/>
      <c r="CCM127" s="91"/>
      <c r="CCN127" s="119"/>
      <c r="CCO127" s="91"/>
      <c r="CCP127" s="119"/>
      <c r="CCQ127" s="91"/>
      <c r="CCR127" s="119"/>
      <c r="CCS127" s="91"/>
      <c r="CCT127" s="119"/>
      <c r="CCU127" s="91"/>
      <c r="CCV127" s="119"/>
      <c r="CCW127" s="91"/>
      <c r="CCX127" s="119"/>
      <c r="CCY127" s="91"/>
      <c r="CCZ127" s="119"/>
      <c r="CDA127" s="91"/>
      <c r="CDB127" s="119"/>
      <c r="CDC127" s="91"/>
      <c r="CDD127" s="119"/>
      <c r="CDE127" s="91"/>
      <c r="CDF127" s="119"/>
      <c r="CDG127" s="91"/>
      <c r="CDH127" s="119"/>
      <c r="CDI127" s="91"/>
      <c r="CDJ127" s="119"/>
      <c r="CDK127" s="91"/>
      <c r="CDL127" s="119"/>
      <c r="CDM127" s="91"/>
      <c r="CDN127" s="119"/>
      <c r="CDO127" s="91"/>
      <c r="CDP127" s="119"/>
      <c r="CDQ127" s="91"/>
      <c r="CDR127" s="119"/>
      <c r="CDS127" s="91"/>
      <c r="CDT127" s="119"/>
      <c r="CDU127" s="91"/>
      <c r="CDV127" s="119"/>
      <c r="CDW127" s="91"/>
      <c r="CDX127" s="119"/>
      <c r="CDY127" s="91"/>
      <c r="CDZ127" s="119"/>
      <c r="CEA127" s="91"/>
      <c r="CEB127" s="119"/>
      <c r="CEC127" s="91"/>
      <c r="CED127" s="119"/>
      <c r="CEE127" s="91"/>
      <c r="CEF127" s="119"/>
      <c r="CEG127" s="91"/>
      <c r="CEH127" s="119"/>
      <c r="CEI127" s="91"/>
      <c r="CEJ127" s="119"/>
      <c r="CEK127" s="91"/>
      <c r="CEL127" s="119"/>
      <c r="CEM127" s="91"/>
      <c r="CEN127" s="119"/>
      <c r="CEO127" s="91"/>
      <c r="CEP127" s="119"/>
      <c r="CEQ127" s="91"/>
      <c r="CER127" s="119"/>
      <c r="CES127" s="91"/>
      <c r="CET127" s="119"/>
      <c r="CEU127" s="91"/>
      <c r="CEV127" s="119"/>
      <c r="CEW127" s="91"/>
      <c r="CEX127" s="119"/>
      <c r="CEY127" s="91"/>
      <c r="CEZ127" s="119"/>
      <c r="CFA127" s="91"/>
      <c r="CFB127" s="119"/>
      <c r="CFC127" s="91"/>
      <c r="CFD127" s="119"/>
      <c r="CFE127" s="91"/>
      <c r="CFF127" s="119"/>
      <c r="CFG127" s="91"/>
      <c r="CFH127" s="119"/>
      <c r="CFI127" s="91"/>
      <c r="CFJ127" s="119"/>
      <c r="CFK127" s="91"/>
      <c r="CFL127" s="119"/>
      <c r="CFM127" s="91"/>
      <c r="CFN127" s="119"/>
      <c r="CFO127" s="91"/>
      <c r="CFP127" s="119"/>
      <c r="CFQ127" s="91"/>
      <c r="CFR127" s="119"/>
      <c r="CFS127" s="91"/>
      <c r="CFT127" s="119"/>
      <c r="CFU127" s="91"/>
      <c r="CFV127" s="119"/>
      <c r="CFW127" s="91"/>
      <c r="CFX127" s="119"/>
      <c r="CFY127" s="91"/>
      <c r="CFZ127" s="119"/>
      <c r="CGA127" s="91"/>
      <c r="CGB127" s="119"/>
      <c r="CGC127" s="91"/>
      <c r="CGD127" s="119"/>
      <c r="CGE127" s="91"/>
      <c r="CGF127" s="119"/>
      <c r="CGG127" s="91"/>
      <c r="CGH127" s="119"/>
      <c r="CGI127" s="91"/>
      <c r="CGJ127" s="119"/>
      <c r="CGK127" s="91"/>
      <c r="CGL127" s="119"/>
      <c r="CGM127" s="91"/>
      <c r="CGN127" s="119"/>
      <c r="CGO127" s="91"/>
      <c r="CGP127" s="119"/>
      <c r="CGQ127" s="91"/>
      <c r="CGR127" s="119"/>
      <c r="CGS127" s="91"/>
      <c r="CGT127" s="119"/>
      <c r="CGU127" s="91"/>
      <c r="CGV127" s="119"/>
      <c r="CGW127" s="91"/>
      <c r="CGX127" s="119"/>
      <c r="CGY127" s="91"/>
      <c r="CGZ127" s="119"/>
      <c r="CHA127" s="91"/>
      <c r="CHB127" s="119"/>
      <c r="CHC127" s="91"/>
      <c r="CHD127" s="119"/>
      <c r="CHE127" s="91"/>
      <c r="CHF127" s="119"/>
      <c r="CHG127" s="91"/>
      <c r="CHH127" s="119"/>
      <c r="CHI127" s="91"/>
      <c r="CHJ127" s="119"/>
      <c r="CHK127" s="91"/>
      <c r="CHL127" s="119"/>
      <c r="CHM127" s="91"/>
      <c r="CHN127" s="119"/>
      <c r="CHO127" s="91"/>
      <c r="CHP127" s="119"/>
      <c r="CHQ127" s="91"/>
      <c r="CHR127" s="119"/>
      <c r="CHS127" s="91"/>
      <c r="CHT127" s="119"/>
      <c r="CHU127" s="91"/>
      <c r="CHV127" s="119"/>
      <c r="CHW127" s="91"/>
      <c r="CHX127" s="119"/>
      <c r="CHY127" s="91"/>
      <c r="CHZ127" s="119"/>
      <c r="CIA127" s="91"/>
      <c r="CIB127" s="119"/>
      <c r="CIC127" s="91"/>
      <c r="CID127" s="119"/>
      <c r="CIE127" s="91"/>
      <c r="CIF127" s="119"/>
      <c r="CIG127" s="91"/>
      <c r="CIH127" s="119"/>
      <c r="CII127" s="91"/>
      <c r="CIJ127" s="119"/>
      <c r="CIK127" s="91"/>
      <c r="CIL127" s="119"/>
      <c r="CIM127" s="91"/>
      <c r="CIN127" s="119"/>
      <c r="CIO127" s="91"/>
      <c r="CIP127" s="119"/>
      <c r="CIQ127" s="91"/>
      <c r="CIR127" s="119"/>
      <c r="CIS127" s="91"/>
      <c r="CIT127" s="119"/>
      <c r="CIU127" s="91"/>
      <c r="CIV127" s="119"/>
      <c r="CIW127" s="91"/>
      <c r="CIX127" s="119"/>
      <c r="CIY127" s="91"/>
      <c r="CIZ127" s="119"/>
      <c r="CJA127" s="91"/>
      <c r="CJB127" s="119"/>
      <c r="CJC127" s="91"/>
      <c r="CJD127" s="119"/>
      <c r="CJE127" s="91"/>
      <c r="CJF127" s="119"/>
      <c r="CJG127" s="91"/>
      <c r="CJH127" s="119"/>
      <c r="CJI127" s="91"/>
      <c r="CJJ127" s="119"/>
      <c r="CJK127" s="91"/>
      <c r="CJL127" s="119"/>
      <c r="CJM127" s="91"/>
      <c r="CJN127" s="119"/>
      <c r="CJO127" s="91"/>
      <c r="CJP127" s="119"/>
      <c r="CJQ127" s="91"/>
      <c r="CJR127" s="119"/>
      <c r="CJS127" s="91"/>
      <c r="CJT127" s="119"/>
      <c r="CJU127" s="91"/>
      <c r="CJV127" s="119"/>
      <c r="CJW127" s="91"/>
      <c r="CJX127" s="119"/>
      <c r="CJY127" s="91"/>
      <c r="CJZ127" s="119"/>
      <c r="CKA127" s="91"/>
      <c r="CKB127" s="119"/>
      <c r="CKC127" s="91"/>
      <c r="CKD127" s="119"/>
      <c r="CKE127" s="91"/>
      <c r="CKF127" s="119"/>
      <c r="CKG127" s="91"/>
      <c r="CKH127" s="119"/>
      <c r="CKI127" s="91"/>
      <c r="CKJ127" s="119"/>
      <c r="CKK127" s="91"/>
      <c r="CKL127" s="119"/>
      <c r="CKM127" s="91"/>
      <c r="CKN127" s="119"/>
      <c r="CKO127" s="91"/>
      <c r="CKP127" s="119"/>
      <c r="CKQ127" s="91"/>
      <c r="CKR127" s="119"/>
      <c r="CKS127" s="91"/>
      <c r="CKT127" s="119"/>
      <c r="CKU127" s="91"/>
      <c r="CKV127" s="119"/>
      <c r="CKW127" s="91"/>
      <c r="CKX127" s="119"/>
      <c r="CKY127" s="91"/>
      <c r="CKZ127" s="119"/>
      <c r="CLA127" s="91"/>
      <c r="CLB127" s="119"/>
      <c r="CLC127" s="91"/>
      <c r="CLD127" s="119"/>
      <c r="CLE127" s="91"/>
      <c r="CLF127" s="119"/>
      <c r="CLG127" s="91"/>
      <c r="CLH127" s="119"/>
      <c r="CLI127" s="91"/>
      <c r="CLJ127" s="119"/>
      <c r="CLK127" s="91"/>
      <c r="CLL127" s="119"/>
      <c r="CLM127" s="91"/>
      <c r="CLN127" s="119"/>
      <c r="CLO127" s="91"/>
      <c r="CLP127" s="119"/>
      <c r="CLQ127" s="91"/>
      <c r="CLR127" s="119"/>
      <c r="CLS127" s="91"/>
      <c r="CLT127" s="119"/>
      <c r="CLU127" s="91"/>
      <c r="CLV127" s="119"/>
      <c r="CLW127" s="91"/>
      <c r="CLX127" s="119"/>
      <c r="CLY127" s="91"/>
      <c r="CLZ127" s="119"/>
      <c r="CMA127" s="91"/>
      <c r="CMB127" s="119"/>
      <c r="CMC127" s="91"/>
      <c r="CMD127" s="119"/>
      <c r="CME127" s="91"/>
      <c r="CMF127" s="119"/>
      <c r="CMG127" s="91"/>
      <c r="CMH127" s="119"/>
      <c r="CMI127" s="91"/>
      <c r="CMJ127" s="119"/>
      <c r="CMK127" s="91"/>
      <c r="CML127" s="119"/>
      <c r="CMM127" s="91"/>
      <c r="CMN127" s="119"/>
      <c r="CMO127" s="91"/>
      <c r="CMP127" s="119"/>
      <c r="CMQ127" s="91"/>
      <c r="CMR127" s="119"/>
      <c r="CMS127" s="91"/>
      <c r="CMT127" s="119"/>
      <c r="CMU127" s="91"/>
      <c r="CMV127" s="119"/>
      <c r="CMW127" s="91"/>
      <c r="CMX127" s="119"/>
      <c r="CMY127" s="91"/>
      <c r="CMZ127" s="119"/>
      <c r="CNA127" s="91"/>
      <c r="CNB127" s="119"/>
      <c r="CNC127" s="91"/>
      <c r="CND127" s="119"/>
      <c r="CNE127" s="91"/>
      <c r="CNF127" s="119"/>
      <c r="CNG127" s="91"/>
      <c r="CNH127" s="119"/>
      <c r="CNI127" s="91"/>
      <c r="CNJ127" s="119"/>
      <c r="CNK127" s="91"/>
      <c r="CNL127" s="119"/>
      <c r="CNM127" s="91"/>
      <c r="CNN127" s="119"/>
      <c r="CNO127" s="91"/>
      <c r="CNP127" s="119"/>
      <c r="CNQ127" s="91"/>
      <c r="CNR127" s="119"/>
      <c r="CNS127" s="91"/>
      <c r="CNT127" s="119"/>
      <c r="CNU127" s="91"/>
      <c r="CNV127" s="119"/>
      <c r="CNW127" s="91"/>
      <c r="CNX127" s="119"/>
      <c r="CNY127" s="91"/>
      <c r="CNZ127" s="119"/>
      <c r="COA127" s="91"/>
      <c r="COB127" s="119"/>
      <c r="COC127" s="91"/>
      <c r="COD127" s="119"/>
      <c r="COE127" s="91"/>
      <c r="COF127" s="119"/>
      <c r="COG127" s="91"/>
      <c r="COH127" s="119"/>
      <c r="COI127" s="91"/>
      <c r="COJ127" s="119"/>
      <c r="COK127" s="91"/>
      <c r="COL127" s="119"/>
      <c r="COM127" s="91"/>
      <c r="CON127" s="119"/>
      <c r="COO127" s="91"/>
      <c r="COP127" s="119"/>
      <c r="COQ127" s="91"/>
      <c r="COR127" s="119"/>
      <c r="COS127" s="91"/>
      <c r="COT127" s="119"/>
      <c r="COU127" s="91"/>
      <c r="COV127" s="119"/>
      <c r="COW127" s="91"/>
      <c r="COX127" s="119"/>
      <c r="COY127" s="91"/>
      <c r="COZ127" s="119"/>
      <c r="CPA127" s="91"/>
      <c r="CPB127" s="119"/>
      <c r="CPC127" s="91"/>
      <c r="CPD127" s="119"/>
      <c r="CPE127" s="91"/>
      <c r="CPF127" s="119"/>
      <c r="CPG127" s="91"/>
      <c r="CPH127" s="119"/>
      <c r="CPI127" s="91"/>
      <c r="CPJ127" s="119"/>
      <c r="CPK127" s="91"/>
      <c r="CPL127" s="119"/>
      <c r="CPM127" s="91"/>
      <c r="CPN127" s="119"/>
      <c r="CPO127" s="91"/>
      <c r="CPP127" s="119"/>
      <c r="CPQ127" s="91"/>
      <c r="CPR127" s="119"/>
      <c r="CPS127" s="91"/>
      <c r="CPT127" s="119"/>
      <c r="CPU127" s="91"/>
      <c r="CPV127" s="119"/>
      <c r="CPW127" s="91"/>
      <c r="CPX127" s="119"/>
      <c r="CPY127" s="91"/>
      <c r="CPZ127" s="119"/>
      <c r="CQA127" s="91"/>
      <c r="CQB127" s="119"/>
      <c r="CQC127" s="91"/>
      <c r="CQD127" s="119"/>
      <c r="CQE127" s="91"/>
      <c r="CQF127" s="119"/>
      <c r="CQG127" s="91"/>
      <c r="CQH127" s="119"/>
      <c r="CQI127" s="91"/>
      <c r="CQJ127" s="119"/>
      <c r="CQK127" s="91"/>
      <c r="CQL127" s="119"/>
      <c r="CQM127" s="91"/>
      <c r="CQN127" s="119"/>
      <c r="CQO127" s="91"/>
      <c r="CQP127" s="119"/>
      <c r="CQQ127" s="91"/>
      <c r="CQR127" s="119"/>
      <c r="CQS127" s="91"/>
      <c r="CQT127" s="119"/>
      <c r="CQU127" s="91"/>
      <c r="CQV127" s="119"/>
      <c r="CQW127" s="91"/>
      <c r="CQX127" s="119"/>
      <c r="CQY127" s="91"/>
      <c r="CQZ127" s="119"/>
      <c r="CRA127" s="91"/>
      <c r="CRB127" s="119"/>
      <c r="CRC127" s="91"/>
      <c r="CRD127" s="119"/>
      <c r="CRE127" s="91"/>
      <c r="CRF127" s="119"/>
      <c r="CRG127" s="91"/>
      <c r="CRH127" s="119"/>
      <c r="CRI127" s="91"/>
      <c r="CRJ127" s="119"/>
      <c r="CRK127" s="91"/>
      <c r="CRL127" s="119"/>
      <c r="CRM127" s="91"/>
      <c r="CRN127" s="119"/>
      <c r="CRO127" s="91"/>
      <c r="CRP127" s="119"/>
      <c r="CRQ127" s="91"/>
      <c r="CRR127" s="119"/>
      <c r="CRS127" s="91"/>
      <c r="CRT127" s="119"/>
      <c r="CRU127" s="91"/>
      <c r="CRV127" s="119"/>
      <c r="CRW127" s="91"/>
      <c r="CRX127" s="119"/>
      <c r="CRY127" s="91"/>
      <c r="CRZ127" s="119"/>
      <c r="CSA127" s="91"/>
      <c r="CSB127" s="119"/>
      <c r="CSC127" s="91"/>
      <c r="CSD127" s="119"/>
      <c r="CSE127" s="91"/>
      <c r="CSF127" s="119"/>
      <c r="CSG127" s="91"/>
      <c r="CSH127" s="119"/>
      <c r="CSI127" s="91"/>
      <c r="CSJ127" s="119"/>
      <c r="CSK127" s="91"/>
      <c r="CSL127" s="119"/>
      <c r="CSM127" s="91"/>
      <c r="CSN127" s="119"/>
      <c r="CSO127" s="91"/>
      <c r="CSP127" s="119"/>
      <c r="CSQ127" s="91"/>
      <c r="CSR127" s="119"/>
      <c r="CSS127" s="91"/>
      <c r="CST127" s="119"/>
      <c r="CSU127" s="91"/>
      <c r="CSV127" s="119"/>
      <c r="CSW127" s="91"/>
      <c r="CSX127" s="119"/>
      <c r="CSY127" s="91"/>
      <c r="CSZ127" s="119"/>
      <c r="CTA127" s="91"/>
      <c r="CTB127" s="119"/>
      <c r="CTC127" s="91"/>
      <c r="CTD127" s="119"/>
      <c r="CTE127" s="91"/>
      <c r="CTF127" s="119"/>
      <c r="CTG127" s="91"/>
      <c r="CTH127" s="119"/>
      <c r="CTI127" s="91"/>
      <c r="CTJ127" s="119"/>
      <c r="CTK127" s="91"/>
      <c r="CTL127" s="119"/>
      <c r="CTM127" s="91"/>
      <c r="CTN127" s="119"/>
      <c r="CTO127" s="91"/>
      <c r="CTP127" s="119"/>
      <c r="CTQ127" s="91"/>
      <c r="CTR127" s="119"/>
      <c r="CTS127" s="91"/>
      <c r="CTT127" s="119"/>
      <c r="CTU127" s="91"/>
      <c r="CTV127" s="119"/>
      <c r="CTW127" s="91"/>
      <c r="CTX127" s="119"/>
      <c r="CTY127" s="91"/>
      <c r="CTZ127" s="119"/>
      <c r="CUA127" s="91"/>
      <c r="CUB127" s="119"/>
      <c r="CUC127" s="91"/>
      <c r="CUD127" s="119"/>
      <c r="CUE127" s="91"/>
      <c r="CUF127" s="119"/>
      <c r="CUG127" s="91"/>
      <c r="CUH127" s="119"/>
      <c r="CUI127" s="91"/>
      <c r="CUJ127" s="119"/>
      <c r="CUK127" s="91"/>
      <c r="CUL127" s="119"/>
      <c r="CUM127" s="91"/>
      <c r="CUN127" s="119"/>
      <c r="CUO127" s="91"/>
      <c r="CUP127" s="119"/>
      <c r="CUQ127" s="91"/>
      <c r="CUR127" s="119"/>
      <c r="CUS127" s="91"/>
      <c r="CUT127" s="119"/>
      <c r="CUU127" s="91"/>
      <c r="CUV127" s="119"/>
      <c r="CUW127" s="91"/>
      <c r="CUX127" s="119"/>
      <c r="CUY127" s="91"/>
      <c r="CUZ127" s="119"/>
      <c r="CVA127" s="91"/>
      <c r="CVB127" s="119"/>
      <c r="CVC127" s="91"/>
      <c r="CVD127" s="119"/>
      <c r="CVE127" s="91"/>
      <c r="CVF127" s="119"/>
      <c r="CVG127" s="91"/>
      <c r="CVH127" s="119"/>
      <c r="CVI127" s="91"/>
      <c r="CVJ127" s="119"/>
      <c r="CVK127" s="91"/>
      <c r="CVL127" s="119"/>
      <c r="CVM127" s="91"/>
      <c r="CVN127" s="119"/>
      <c r="CVO127" s="91"/>
      <c r="CVP127" s="119"/>
      <c r="CVQ127" s="91"/>
      <c r="CVR127" s="119"/>
      <c r="CVS127" s="91"/>
      <c r="CVT127" s="119"/>
      <c r="CVU127" s="91"/>
      <c r="CVV127" s="119"/>
      <c r="CVW127" s="91"/>
      <c r="CVX127" s="119"/>
      <c r="CVY127" s="91"/>
      <c r="CVZ127" s="119"/>
      <c r="CWA127" s="91"/>
      <c r="CWB127" s="119"/>
      <c r="CWC127" s="91"/>
      <c r="CWD127" s="119"/>
      <c r="CWE127" s="91"/>
      <c r="CWF127" s="119"/>
      <c r="CWG127" s="91"/>
      <c r="CWH127" s="119"/>
      <c r="CWI127" s="91"/>
      <c r="CWJ127" s="119"/>
      <c r="CWK127" s="91"/>
      <c r="CWL127" s="119"/>
      <c r="CWM127" s="91"/>
      <c r="CWN127" s="119"/>
      <c r="CWO127" s="91"/>
      <c r="CWP127" s="119"/>
      <c r="CWQ127" s="91"/>
      <c r="CWR127" s="119"/>
      <c r="CWS127" s="91"/>
      <c r="CWT127" s="119"/>
      <c r="CWU127" s="91"/>
      <c r="CWV127" s="119"/>
      <c r="CWW127" s="91"/>
      <c r="CWX127" s="119"/>
      <c r="CWY127" s="91"/>
      <c r="CWZ127" s="119"/>
      <c r="CXA127" s="91"/>
      <c r="CXB127" s="119"/>
      <c r="CXC127" s="91"/>
      <c r="CXD127" s="119"/>
      <c r="CXE127" s="91"/>
      <c r="CXF127" s="119"/>
      <c r="CXG127" s="91"/>
      <c r="CXH127" s="119"/>
      <c r="CXI127" s="91"/>
      <c r="CXJ127" s="119"/>
      <c r="CXK127" s="91"/>
      <c r="CXL127" s="119"/>
      <c r="CXM127" s="91"/>
      <c r="CXN127" s="119"/>
      <c r="CXO127" s="91"/>
      <c r="CXP127" s="119"/>
      <c r="CXQ127" s="91"/>
      <c r="CXR127" s="119"/>
      <c r="CXS127" s="91"/>
      <c r="CXT127" s="119"/>
      <c r="CXU127" s="91"/>
      <c r="CXV127" s="119"/>
      <c r="CXW127" s="91"/>
      <c r="CXX127" s="119"/>
      <c r="CXY127" s="91"/>
      <c r="CXZ127" s="119"/>
      <c r="CYA127" s="91"/>
      <c r="CYB127" s="119"/>
      <c r="CYC127" s="91"/>
      <c r="CYD127" s="119"/>
      <c r="CYE127" s="91"/>
      <c r="CYF127" s="119"/>
      <c r="CYG127" s="91"/>
      <c r="CYH127" s="119"/>
      <c r="CYI127" s="91"/>
      <c r="CYJ127" s="119"/>
      <c r="CYK127" s="91"/>
      <c r="CYL127" s="119"/>
      <c r="CYM127" s="91"/>
      <c r="CYN127" s="119"/>
      <c r="CYO127" s="91"/>
      <c r="CYP127" s="119"/>
      <c r="CYQ127" s="91"/>
      <c r="CYR127" s="119"/>
      <c r="CYS127" s="91"/>
      <c r="CYT127" s="119"/>
      <c r="CYU127" s="91"/>
      <c r="CYV127" s="119"/>
      <c r="CYW127" s="91"/>
      <c r="CYX127" s="119"/>
      <c r="CYY127" s="91"/>
      <c r="CYZ127" s="119"/>
      <c r="CZA127" s="91"/>
      <c r="CZB127" s="119"/>
      <c r="CZC127" s="91"/>
      <c r="CZD127" s="119"/>
      <c r="CZE127" s="91"/>
      <c r="CZF127" s="119"/>
      <c r="CZG127" s="91"/>
      <c r="CZH127" s="119"/>
      <c r="CZI127" s="91"/>
      <c r="CZJ127" s="119"/>
      <c r="CZK127" s="91"/>
      <c r="CZL127" s="119"/>
      <c r="CZM127" s="91"/>
      <c r="CZN127" s="119"/>
      <c r="CZO127" s="91"/>
      <c r="CZP127" s="119"/>
      <c r="CZQ127" s="91"/>
      <c r="CZR127" s="119"/>
      <c r="CZS127" s="91"/>
      <c r="CZT127" s="119"/>
      <c r="CZU127" s="91"/>
      <c r="CZV127" s="119"/>
      <c r="CZW127" s="91"/>
      <c r="CZX127" s="119"/>
      <c r="CZY127" s="91"/>
      <c r="CZZ127" s="119"/>
      <c r="DAA127" s="91"/>
      <c r="DAB127" s="119"/>
      <c r="DAC127" s="91"/>
      <c r="DAD127" s="119"/>
      <c r="DAE127" s="91"/>
      <c r="DAF127" s="119"/>
      <c r="DAG127" s="91"/>
      <c r="DAH127" s="119"/>
      <c r="DAI127" s="91"/>
      <c r="DAJ127" s="119"/>
      <c r="DAK127" s="91"/>
      <c r="DAL127" s="119"/>
      <c r="DAM127" s="91"/>
      <c r="DAN127" s="119"/>
      <c r="DAO127" s="91"/>
      <c r="DAP127" s="119"/>
      <c r="DAQ127" s="91"/>
      <c r="DAR127" s="119"/>
      <c r="DAS127" s="91"/>
      <c r="DAT127" s="119"/>
      <c r="DAU127" s="91"/>
      <c r="DAV127" s="119"/>
      <c r="DAW127" s="91"/>
      <c r="DAX127" s="119"/>
      <c r="DAY127" s="91"/>
      <c r="DAZ127" s="119"/>
      <c r="DBA127" s="91"/>
      <c r="DBB127" s="119"/>
      <c r="DBC127" s="91"/>
      <c r="DBD127" s="119"/>
      <c r="DBE127" s="91"/>
      <c r="DBF127" s="119"/>
      <c r="DBG127" s="91"/>
      <c r="DBH127" s="119"/>
      <c r="DBI127" s="91"/>
      <c r="DBJ127" s="119"/>
      <c r="DBK127" s="91"/>
      <c r="DBL127" s="119"/>
      <c r="DBM127" s="91"/>
      <c r="DBN127" s="119"/>
      <c r="DBO127" s="91"/>
      <c r="DBP127" s="119"/>
      <c r="DBQ127" s="91"/>
      <c r="DBR127" s="119"/>
      <c r="DBS127" s="91"/>
      <c r="DBT127" s="119"/>
      <c r="DBU127" s="91"/>
      <c r="DBV127" s="119"/>
      <c r="DBW127" s="91"/>
      <c r="DBX127" s="119"/>
      <c r="DBY127" s="91"/>
      <c r="DBZ127" s="119"/>
      <c r="DCA127" s="91"/>
      <c r="DCB127" s="119"/>
      <c r="DCC127" s="91"/>
      <c r="DCD127" s="119"/>
      <c r="DCE127" s="91"/>
      <c r="DCF127" s="119"/>
      <c r="DCG127" s="91"/>
      <c r="DCH127" s="119"/>
      <c r="DCI127" s="91"/>
      <c r="DCJ127" s="119"/>
      <c r="DCK127" s="91"/>
      <c r="DCL127" s="119"/>
      <c r="DCM127" s="91"/>
      <c r="DCN127" s="119"/>
      <c r="DCO127" s="91"/>
      <c r="DCP127" s="119"/>
      <c r="DCQ127" s="91"/>
      <c r="DCR127" s="119"/>
      <c r="DCS127" s="91"/>
      <c r="DCT127" s="119"/>
      <c r="DCU127" s="91"/>
      <c r="DCV127" s="119"/>
      <c r="DCW127" s="91"/>
      <c r="DCX127" s="119"/>
      <c r="DCY127" s="91"/>
      <c r="DCZ127" s="119"/>
      <c r="DDA127" s="91"/>
      <c r="DDB127" s="119"/>
      <c r="DDC127" s="91"/>
      <c r="DDD127" s="119"/>
      <c r="DDE127" s="91"/>
      <c r="DDF127" s="119"/>
      <c r="DDG127" s="91"/>
      <c r="DDH127" s="119"/>
      <c r="DDI127" s="91"/>
      <c r="DDJ127" s="119"/>
      <c r="DDK127" s="91"/>
      <c r="DDL127" s="119"/>
      <c r="DDM127" s="91"/>
      <c r="DDN127" s="119"/>
      <c r="DDO127" s="91"/>
      <c r="DDP127" s="119"/>
      <c r="DDQ127" s="91"/>
      <c r="DDR127" s="119"/>
      <c r="DDS127" s="91"/>
      <c r="DDT127" s="119"/>
      <c r="DDU127" s="91"/>
      <c r="DDV127" s="119"/>
      <c r="DDW127" s="91"/>
      <c r="DDX127" s="119"/>
      <c r="DDY127" s="91"/>
      <c r="DDZ127" s="119"/>
      <c r="DEA127" s="91"/>
      <c r="DEB127" s="119"/>
      <c r="DEC127" s="91"/>
      <c r="DED127" s="119"/>
      <c r="DEE127" s="91"/>
      <c r="DEF127" s="119"/>
      <c r="DEG127" s="91"/>
      <c r="DEH127" s="119"/>
      <c r="DEI127" s="91"/>
      <c r="DEJ127" s="119"/>
      <c r="DEK127" s="91"/>
      <c r="DEL127" s="119"/>
      <c r="DEM127" s="91"/>
      <c r="DEN127" s="119"/>
      <c r="DEO127" s="91"/>
      <c r="DEP127" s="119"/>
      <c r="DEQ127" s="91"/>
      <c r="DER127" s="119"/>
      <c r="DES127" s="91"/>
      <c r="DET127" s="119"/>
      <c r="DEU127" s="91"/>
      <c r="DEV127" s="119"/>
      <c r="DEW127" s="91"/>
      <c r="DEX127" s="119"/>
      <c r="DEY127" s="91"/>
      <c r="DEZ127" s="119"/>
      <c r="DFA127" s="91"/>
      <c r="DFB127" s="119"/>
      <c r="DFC127" s="91"/>
      <c r="DFD127" s="119"/>
      <c r="DFE127" s="91"/>
      <c r="DFF127" s="119"/>
      <c r="DFG127" s="91"/>
      <c r="DFH127" s="119"/>
      <c r="DFI127" s="91"/>
      <c r="DFJ127" s="119"/>
      <c r="DFK127" s="91"/>
      <c r="DFL127" s="119"/>
      <c r="DFM127" s="91"/>
      <c r="DFN127" s="119"/>
      <c r="DFO127" s="91"/>
      <c r="DFP127" s="119"/>
      <c r="DFQ127" s="91"/>
      <c r="DFR127" s="119"/>
      <c r="DFS127" s="91"/>
      <c r="DFT127" s="119"/>
      <c r="DFU127" s="91"/>
      <c r="DFV127" s="119"/>
      <c r="DFW127" s="91"/>
      <c r="DFX127" s="119"/>
      <c r="DFY127" s="91"/>
      <c r="DFZ127" s="119"/>
      <c r="DGA127" s="91"/>
      <c r="DGB127" s="119"/>
      <c r="DGC127" s="91"/>
      <c r="DGD127" s="119"/>
      <c r="DGE127" s="91"/>
      <c r="DGF127" s="119"/>
      <c r="DGG127" s="91"/>
      <c r="DGH127" s="119"/>
      <c r="DGI127" s="91"/>
      <c r="DGJ127" s="119"/>
      <c r="DGK127" s="91"/>
      <c r="DGL127" s="119"/>
      <c r="DGM127" s="91"/>
      <c r="DGN127" s="119"/>
      <c r="DGO127" s="91"/>
      <c r="DGP127" s="119"/>
      <c r="DGQ127" s="91"/>
      <c r="DGR127" s="119"/>
      <c r="DGS127" s="91"/>
      <c r="DGT127" s="119"/>
      <c r="DGU127" s="91"/>
      <c r="DGV127" s="119"/>
      <c r="DGW127" s="91"/>
      <c r="DGX127" s="119"/>
      <c r="DGY127" s="91"/>
      <c r="DGZ127" s="119"/>
      <c r="DHA127" s="91"/>
      <c r="DHB127" s="119"/>
      <c r="DHC127" s="91"/>
      <c r="DHD127" s="119"/>
      <c r="DHE127" s="91"/>
      <c r="DHF127" s="119"/>
      <c r="DHG127" s="91"/>
      <c r="DHH127" s="119"/>
      <c r="DHI127" s="91"/>
      <c r="DHJ127" s="119"/>
      <c r="DHK127" s="91"/>
      <c r="DHL127" s="119"/>
      <c r="DHM127" s="91"/>
      <c r="DHN127" s="119"/>
      <c r="DHO127" s="91"/>
      <c r="DHP127" s="119"/>
      <c r="DHQ127" s="91"/>
      <c r="DHR127" s="119"/>
      <c r="DHS127" s="91"/>
      <c r="DHT127" s="119"/>
      <c r="DHU127" s="91"/>
      <c r="DHV127" s="119"/>
      <c r="DHW127" s="91"/>
      <c r="DHX127" s="119"/>
      <c r="DHY127" s="91"/>
      <c r="DHZ127" s="119"/>
      <c r="DIA127" s="91"/>
      <c r="DIB127" s="119"/>
      <c r="DIC127" s="91"/>
      <c r="DID127" s="119"/>
      <c r="DIE127" s="91"/>
      <c r="DIF127" s="119"/>
      <c r="DIG127" s="91"/>
      <c r="DIH127" s="119"/>
      <c r="DII127" s="91"/>
      <c r="DIJ127" s="119"/>
      <c r="DIK127" s="91"/>
      <c r="DIL127" s="119"/>
      <c r="DIM127" s="91"/>
      <c r="DIN127" s="119"/>
      <c r="DIO127" s="91"/>
      <c r="DIP127" s="119"/>
      <c r="DIQ127" s="91"/>
      <c r="DIR127" s="119"/>
      <c r="DIS127" s="91"/>
      <c r="DIT127" s="119"/>
      <c r="DIU127" s="91"/>
      <c r="DIV127" s="119"/>
      <c r="DIW127" s="91"/>
      <c r="DIX127" s="119"/>
      <c r="DIY127" s="91"/>
      <c r="DIZ127" s="119"/>
      <c r="DJA127" s="91"/>
      <c r="DJB127" s="119"/>
      <c r="DJC127" s="91"/>
      <c r="DJD127" s="119"/>
      <c r="DJE127" s="91"/>
      <c r="DJF127" s="119"/>
      <c r="DJG127" s="91"/>
      <c r="DJH127" s="119"/>
      <c r="DJI127" s="91"/>
      <c r="DJJ127" s="119"/>
      <c r="DJK127" s="91"/>
      <c r="DJL127" s="119"/>
      <c r="DJM127" s="91"/>
      <c r="DJN127" s="119"/>
      <c r="DJO127" s="91"/>
      <c r="DJP127" s="119"/>
      <c r="DJQ127" s="91"/>
      <c r="DJR127" s="119"/>
      <c r="DJS127" s="91"/>
      <c r="DJT127" s="119"/>
      <c r="DJU127" s="91"/>
      <c r="DJV127" s="119"/>
      <c r="DJW127" s="91"/>
      <c r="DJX127" s="119"/>
      <c r="DJY127" s="91"/>
      <c r="DJZ127" s="119"/>
      <c r="DKA127" s="91"/>
      <c r="DKB127" s="119"/>
      <c r="DKC127" s="91"/>
      <c r="DKD127" s="119"/>
      <c r="DKE127" s="91"/>
      <c r="DKF127" s="119"/>
      <c r="DKG127" s="91"/>
      <c r="DKH127" s="119"/>
      <c r="DKI127" s="91"/>
      <c r="DKJ127" s="119"/>
      <c r="DKK127" s="91"/>
      <c r="DKL127" s="119"/>
      <c r="DKM127" s="91"/>
      <c r="DKN127" s="119"/>
      <c r="DKO127" s="91"/>
      <c r="DKP127" s="119"/>
      <c r="DKQ127" s="91"/>
      <c r="DKR127" s="119"/>
      <c r="DKS127" s="91"/>
      <c r="DKT127" s="119"/>
      <c r="DKU127" s="91"/>
      <c r="DKV127" s="119"/>
      <c r="DKW127" s="91"/>
      <c r="DKX127" s="119"/>
      <c r="DKY127" s="91"/>
      <c r="DKZ127" s="119"/>
      <c r="DLA127" s="91"/>
      <c r="DLB127" s="119"/>
      <c r="DLC127" s="91"/>
      <c r="DLD127" s="119"/>
      <c r="DLE127" s="91"/>
      <c r="DLF127" s="119"/>
      <c r="DLG127" s="91"/>
      <c r="DLH127" s="119"/>
      <c r="DLI127" s="91"/>
      <c r="DLJ127" s="119"/>
      <c r="DLK127" s="91"/>
      <c r="DLL127" s="119"/>
      <c r="DLM127" s="91"/>
      <c r="DLN127" s="119"/>
      <c r="DLO127" s="91"/>
      <c r="DLP127" s="119"/>
      <c r="DLQ127" s="91"/>
      <c r="DLR127" s="119"/>
      <c r="DLS127" s="91"/>
      <c r="DLT127" s="119"/>
      <c r="DLU127" s="91"/>
      <c r="DLV127" s="119"/>
      <c r="DLW127" s="91"/>
      <c r="DLX127" s="119"/>
      <c r="DLY127" s="91"/>
      <c r="DLZ127" s="119"/>
      <c r="DMA127" s="91"/>
      <c r="DMB127" s="119"/>
      <c r="DMC127" s="91"/>
      <c r="DMD127" s="119"/>
      <c r="DME127" s="91"/>
      <c r="DMF127" s="119"/>
      <c r="DMG127" s="91"/>
      <c r="DMH127" s="119"/>
      <c r="DMI127" s="91"/>
      <c r="DMJ127" s="119"/>
      <c r="DMK127" s="91"/>
      <c r="DML127" s="119"/>
      <c r="DMM127" s="91"/>
      <c r="DMN127" s="119"/>
      <c r="DMO127" s="91"/>
      <c r="DMP127" s="119"/>
      <c r="DMQ127" s="91"/>
      <c r="DMR127" s="119"/>
      <c r="DMS127" s="91"/>
      <c r="DMT127" s="119"/>
      <c r="DMU127" s="91"/>
      <c r="DMV127" s="119"/>
      <c r="DMW127" s="91"/>
      <c r="DMX127" s="119"/>
      <c r="DMY127" s="91"/>
      <c r="DMZ127" s="119"/>
      <c r="DNA127" s="91"/>
      <c r="DNB127" s="119"/>
      <c r="DNC127" s="91"/>
      <c r="DND127" s="119"/>
      <c r="DNE127" s="91"/>
      <c r="DNF127" s="119"/>
      <c r="DNG127" s="91"/>
      <c r="DNH127" s="119"/>
      <c r="DNI127" s="91"/>
      <c r="DNJ127" s="119"/>
      <c r="DNK127" s="91"/>
      <c r="DNL127" s="119"/>
      <c r="DNM127" s="91"/>
      <c r="DNN127" s="119"/>
      <c r="DNO127" s="91"/>
      <c r="DNP127" s="119"/>
      <c r="DNQ127" s="91"/>
      <c r="DNR127" s="119"/>
      <c r="DNS127" s="91"/>
      <c r="DNT127" s="119"/>
      <c r="DNU127" s="91"/>
      <c r="DNV127" s="119"/>
      <c r="DNW127" s="91"/>
      <c r="DNX127" s="119"/>
      <c r="DNY127" s="91"/>
      <c r="DNZ127" s="119"/>
      <c r="DOA127" s="91"/>
      <c r="DOB127" s="119"/>
      <c r="DOC127" s="91"/>
      <c r="DOD127" s="119"/>
      <c r="DOE127" s="91"/>
      <c r="DOF127" s="119"/>
      <c r="DOG127" s="91"/>
      <c r="DOH127" s="119"/>
      <c r="DOI127" s="91"/>
      <c r="DOJ127" s="119"/>
      <c r="DOK127" s="91"/>
      <c r="DOL127" s="119"/>
      <c r="DOM127" s="91"/>
      <c r="DON127" s="119"/>
      <c r="DOO127" s="91"/>
      <c r="DOP127" s="119"/>
      <c r="DOQ127" s="91"/>
      <c r="DOR127" s="119"/>
      <c r="DOS127" s="91"/>
      <c r="DOT127" s="119"/>
      <c r="DOU127" s="91"/>
      <c r="DOV127" s="119"/>
      <c r="DOW127" s="91"/>
      <c r="DOX127" s="119"/>
      <c r="DOY127" s="91"/>
      <c r="DOZ127" s="119"/>
      <c r="DPA127" s="91"/>
      <c r="DPB127" s="119"/>
      <c r="DPC127" s="91"/>
      <c r="DPD127" s="119"/>
      <c r="DPE127" s="91"/>
      <c r="DPF127" s="119"/>
      <c r="DPG127" s="91"/>
      <c r="DPH127" s="119"/>
      <c r="DPI127" s="91"/>
      <c r="DPJ127" s="119"/>
      <c r="DPK127" s="91"/>
      <c r="DPL127" s="119"/>
      <c r="DPM127" s="91"/>
      <c r="DPN127" s="119"/>
      <c r="DPO127" s="91"/>
      <c r="DPP127" s="119"/>
      <c r="DPQ127" s="91"/>
      <c r="DPR127" s="119"/>
      <c r="DPS127" s="91"/>
      <c r="DPT127" s="119"/>
      <c r="DPU127" s="91"/>
      <c r="DPV127" s="119"/>
      <c r="DPW127" s="91"/>
      <c r="DPX127" s="119"/>
      <c r="DPY127" s="91"/>
      <c r="DPZ127" s="119"/>
      <c r="DQA127" s="91"/>
      <c r="DQB127" s="119"/>
      <c r="DQC127" s="91"/>
      <c r="DQD127" s="119"/>
      <c r="DQE127" s="91"/>
      <c r="DQF127" s="119"/>
      <c r="DQG127" s="91"/>
      <c r="DQH127" s="119"/>
      <c r="DQI127" s="91"/>
      <c r="DQJ127" s="119"/>
      <c r="DQK127" s="91"/>
      <c r="DQL127" s="119"/>
      <c r="DQM127" s="91"/>
      <c r="DQN127" s="119"/>
      <c r="DQO127" s="91"/>
      <c r="DQP127" s="119"/>
      <c r="DQQ127" s="91"/>
      <c r="DQR127" s="119"/>
      <c r="DQS127" s="91"/>
      <c r="DQT127" s="119"/>
      <c r="DQU127" s="91"/>
      <c r="DQV127" s="119"/>
      <c r="DQW127" s="91"/>
      <c r="DQX127" s="119"/>
      <c r="DQY127" s="91"/>
      <c r="DQZ127" s="119"/>
      <c r="DRA127" s="91"/>
      <c r="DRB127" s="119"/>
      <c r="DRC127" s="91"/>
      <c r="DRD127" s="119"/>
      <c r="DRE127" s="91"/>
      <c r="DRF127" s="119"/>
      <c r="DRG127" s="91"/>
      <c r="DRH127" s="119"/>
      <c r="DRI127" s="91"/>
      <c r="DRJ127" s="119"/>
      <c r="DRK127" s="91"/>
      <c r="DRL127" s="119"/>
      <c r="DRM127" s="91"/>
      <c r="DRN127" s="119"/>
      <c r="DRO127" s="91"/>
      <c r="DRP127" s="119"/>
      <c r="DRQ127" s="91"/>
      <c r="DRR127" s="119"/>
      <c r="DRS127" s="91"/>
      <c r="DRT127" s="119"/>
      <c r="DRU127" s="91"/>
      <c r="DRV127" s="119"/>
      <c r="DRW127" s="91"/>
      <c r="DRX127" s="119"/>
      <c r="DRY127" s="91"/>
      <c r="DRZ127" s="119"/>
      <c r="DSA127" s="91"/>
      <c r="DSB127" s="119"/>
      <c r="DSC127" s="91"/>
      <c r="DSD127" s="119"/>
      <c r="DSE127" s="91"/>
      <c r="DSF127" s="119"/>
      <c r="DSG127" s="91"/>
      <c r="DSH127" s="119"/>
      <c r="DSI127" s="91"/>
      <c r="DSJ127" s="119"/>
      <c r="DSK127" s="91"/>
      <c r="DSL127" s="119"/>
      <c r="DSM127" s="91"/>
      <c r="DSN127" s="119"/>
      <c r="DSO127" s="91"/>
      <c r="DSP127" s="119"/>
      <c r="DSQ127" s="91"/>
      <c r="DSR127" s="119"/>
      <c r="DSS127" s="91"/>
      <c r="DST127" s="119"/>
      <c r="DSU127" s="91"/>
      <c r="DSV127" s="119"/>
      <c r="DSW127" s="91"/>
      <c r="DSX127" s="119"/>
      <c r="DSY127" s="91"/>
      <c r="DSZ127" s="119"/>
      <c r="DTA127" s="91"/>
      <c r="DTB127" s="119"/>
      <c r="DTC127" s="91"/>
      <c r="DTD127" s="119"/>
      <c r="DTE127" s="91"/>
      <c r="DTF127" s="119"/>
      <c r="DTG127" s="91"/>
      <c r="DTH127" s="119"/>
      <c r="DTI127" s="91"/>
      <c r="DTJ127" s="119"/>
      <c r="DTK127" s="91"/>
      <c r="DTL127" s="119"/>
      <c r="DTM127" s="91"/>
      <c r="DTN127" s="119"/>
      <c r="DTO127" s="91"/>
      <c r="DTP127" s="119"/>
      <c r="DTQ127" s="91"/>
      <c r="DTR127" s="119"/>
      <c r="DTS127" s="91"/>
      <c r="DTT127" s="119"/>
      <c r="DTU127" s="91"/>
      <c r="DTV127" s="119"/>
      <c r="DTW127" s="91"/>
      <c r="DTX127" s="119"/>
      <c r="DTY127" s="91"/>
      <c r="DTZ127" s="119"/>
      <c r="DUA127" s="91"/>
      <c r="DUB127" s="119"/>
      <c r="DUC127" s="91"/>
      <c r="DUD127" s="119"/>
      <c r="DUE127" s="91"/>
      <c r="DUF127" s="119"/>
      <c r="DUG127" s="91"/>
      <c r="DUH127" s="119"/>
      <c r="DUI127" s="91"/>
      <c r="DUJ127" s="119"/>
      <c r="DUK127" s="91"/>
      <c r="DUL127" s="119"/>
      <c r="DUM127" s="91"/>
      <c r="DUN127" s="119"/>
      <c r="DUO127" s="91"/>
      <c r="DUP127" s="119"/>
      <c r="DUQ127" s="91"/>
      <c r="DUR127" s="119"/>
      <c r="DUS127" s="91"/>
      <c r="DUT127" s="119"/>
      <c r="DUU127" s="91"/>
      <c r="DUV127" s="119"/>
      <c r="DUW127" s="91"/>
      <c r="DUX127" s="119"/>
      <c r="DUY127" s="91"/>
      <c r="DUZ127" s="119"/>
      <c r="DVA127" s="91"/>
      <c r="DVB127" s="119"/>
      <c r="DVC127" s="91"/>
      <c r="DVD127" s="119"/>
      <c r="DVE127" s="91"/>
      <c r="DVF127" s="119"/>
      <c r="DVG127" s="91"/>
      <c r="DVH127" s="119"/>
      <c r="DVI127" s="91"/>
      <c r="DVJ127" s="119"/>
      <c r="DVK127" s="91"/>
      <c r="DVL127" s="119"/>
      <c r="DVM127" s="91"/>
      <c r="DVN127" s="119"/>
      <c r="DVO127" s="91"/>
      <c r="DVP127" s="119"/>
      <c r="DVQ127" s="91"/>
      <c r="DVR127" s="119"/>
      <c r="DVS127" s="91"/>
      <c r="DVT127" s="119"/>
      <c r="DVU127" s="91"/>
      <c r="DVV127" s="119"/>
      <c r="DVW127" s="91"/>
      <c r="DVX127" s="119"/>
      <c r="DVY127" s="91"/>
      <c r="DVZ127" s="119"/>
      <c r="DWA127" s="91"/>
      <c r="DWB127" s="119"/>
      <c r="DWC127" s="91"/>
      <c r="DWD127" s="119"/>
      <c r="DWE127" s="91"/>
      <c r="DWF127" s="119"/>
      <c r="DWG127" s="91"/>
      <c r="DWH127" s="119"/>
      <c r="DWI127" s="91"/>
      <c r="DWJ127" s="119"/>
      <c r="DWK127" s="91"/>
      <c r="DWL127" s="119"/>
      <c r="DWM127" s="91"/>
      <c r="DWN127" s="119"/>
      <c r="DWO127" s="91"/>
      <c r="DWP127" s="119"/>
      <c r="DWQ127" s="91"/>
      <c r="DWR127" s="119"/>
      <c r="DWS127" s="91"/>
      <c r="DWT127" s="119"/>
      <c r="DWU127" s="91"/>
      <c r="DWV127" s="119"/>
      <c r="DWW127" s="91"/>
      <c r="DWX127" s="119"/>
      <c r="DWY127" s="91"/>
      <c r="DWZ127" s="119"/>
      <c r="DXA127" s="91"/>
      <c r="DXB127" s="119"/>
      <c r="DXC127" s="91"/>
      <c r="DXD127" s="119"/>
      <c r="DXE127" s="91"/>
      <c r="DXF127" s="119"/>
      <c r="DXG127" s="91"/>
      <c r="DXH127" s="119"/>
      <c r="DXI127" s="91"/>
      <c r="DXJ127" s="119"/>
      <c r="DXK127" s="91"/>
      <c r="DXL127" s="119"/>
      <c r="DXM127" s="91"/>
      <c r="DXN127" s="119"/>
      <c r="DXO127" s="91"/>
      <c r="DXP127" s="119"/>
      <c r="DXQ127" s="91"/>
      <c r="DXR127" s="119"/>
      <c r="DXS127" s="91"/>
      <c r="DXT127" s="119"/>
      <c r="DXU127" s="91"/>
      <c r="DXV127" s="119"/>
      <c r="DXW127" s="91"/>
      <c r="DXX127" s="119"/>
      <c r="DXY127" s="91"/>
      <c r="DXZ127" s="119"/>
      <c r="DYA127" s="91"/>
      <c r="DYB127" s="119"/>
      <c r="DYC127" s="91"/>
      <c r="DYD127" s="119"/>
      <c r="DYE127" s="91"/>
      <c r="DYF127" s="119"/>
      <c r="DYG127" s="91"/>
      <c r="DYH127" s="119"/>
      <c r="DYI127" s="91"/>
      <c r="DYJ127" s="119"/>
      <c r="DYK127" s="91"/>
      <c r="DYL127" s="119"/>
      <c r="DYM127" s="91"/>
      <c r="DYN127" s="119"/>
      <c r="DYO127" s="91"/>
      <c r="DYP127" s="119"/>
      <c r="DYQ127" s="91"/>
      <c r="DYR127" s="119"/>
      <c r="DYS127" s="91"/>
      <c r="DYT127" s="119"/>
      <c r="DYU127" s="91"/>
      <c r="DYV127" s="119"/>
      <c r="DYW127" s="91"/>
      <c r="DYX127" s="119"/>
      <c r="DYY127" s="91"/>
      <c r="DYZ127" s="119"/>
      <c r="DZA127" s="91"/>
      <c r="DZB127" s="119"/>
      <c r="DZC127" s="91"/>
      <c r="DZD127" s="119"/>
      <c r="DZE127" s="91"/>
      <c r="DZF127" s="119"/>
      <c r="DZG127" s="91"/>
      <c r="DZH127" s="119"/>
      <c r="DZI127" s="91"/>
      <c r="DZJ127" s="119"/>
      <c r="DZK127" s="91"/>
      <c r="DZL127" s="119"/>
      <c r="DZM127" s="91"/>
      <c r="DZN127" s="119"/>
      <c r="DZO127" s="91"/>
      <c r="DZP127" s="119"/>
      <c r="DZQ127" s="91"/>
      <c r="DZR127" s="119"/>
      <c r="DZS127" s="91"/>
      <c r="DZT127" s="119"/>
      <c r="DZU127" s="91"/>
      <c r="DZV127" s="119"/>
      <c r="DZW127" s="91"/>
      <c r="DZX127" s="119"/>
      <c r="DZY127" s="91"/>
      <c r="DZZ127" s="119"/>
      <c r="EAA127" s="91"/>
      <c r="EAB127" s="119"/>
      <c r="EAC127" s="91"/>
      <c r="EAD127" s="119"/>
      <c r="EAE127" s="91"/>
      <c r="EAF127" s="119"/>
      <c r="EAG127" s="91"/>
      <c r="EAH127" s="119"/>
      <c r="EAI127" s="91"/>
      <c r="EAJ127" s="119"/>
      <c r="EAK127" s="91"/>
      <c r="EAL127" s="119"/>
      <c r="EAM127" s="91"/>
      <c r="EAN127" s="119"/>
      <c r="EAO127" s="91"/>
      <c r="EAP127" s="119"/>
      <c r="EAQ127" s="91"/>
      <c r="EAR127" s="119"/>
      <c r="EAS127" s="91"/>
      <c r="EAT127" s="119"/>
      <c r="EAU127" s="91"/>
      <c r="EAV127" s="119"/>
      <c r="EAW127" s="91"/>
      <c r="EAX127" s="119"/>
      <c r="EAY127" s="91"/>
      <c r="EAZ127" s="119"/>
      <c r="EBA127" s="91"/>
      <c r="EBB127" s="119"/>
      <c r="EBC127" s="91"/>
      <c r="EBD127" s="119"/>
      <c r="EBE127" s="91"/>
      <c r="EBF127" s="119"/>
      <c r="EBG127" s="91"/>
      <c r="EBH127" s="119"/>
      <c r="EBI127" s="91"/>
      <c r="EBJ127" s="119"/>
      <c r="EBK127" s="91"/>
      <c r="EBL127" s="119"/>
      <c r="EBM127" s="91"/>
      <c r="EBN127" s="119"/>
      <c r="EBO127" s="91"/>
      <c r="EBP127" s="119"/>
      <c r="EBQ127" s="91"/>
      <c r="EBR127" s="119"/>
      <c r="EBS127" s="91"/>
      <c r="EBT127" s="119"/>
      <c r="EBU127" s="91"/>
      <c r="EBV127" s="119"/>
      <c r="EBW127" s="91"/>
      <c r="EBX127" s="119"/>
      <c r="EBY127" s="91"/>
      <c r="EBZ127" s="119"/>
      <c r="ECA127" s="91"/>
      <c r="ECB127" s="119"/>
      <c r="ECC127" s="91"/>
      <c r="ECD127" s="119"/>
      <c r="ECE127" s="91"/>
      <c r="ECF127" s="119"/>
      <c r="ECG127" s="91"/>
      <c r="ECH127" s="119"/>
      <c r="ECI127" s="91"/>
      <c r="ECJ127" s="119"/>
      <c r="ECK127" s="91"/>
      <c r="ECL127" s="119"/>
      <c r="ECM127" s="91"/>
      <c r="ECN127" s="119"/>
      <c r="ECO127" s="91"/>
      <c r="ECP127" s="119"/>
      <c r="ECQ127" s="91"/>
      <c r="ECR127" s="119"/>
      <c r="ECS127" s="91"/>
      <c r="ECT127" s="119"/>
      <c r="ECU127" s="91"/>
      <c r="ECV127" s="119"/>
      <c r="ECW127" s="91"/>
      <c r="ECX127" s="119"/>
      <c r="ECY127" s="91"/>
      <c r="ECZ127" s="119"/>
      <c r="EDA127" s="91"/>
      <c r="EDB127" s="119"/>
      <c r="EDC127" s="91"/>
      <c r="EDD127" s="119"/>
      <c r="EDE127" s="91"/>
      <c r="EDF127" s="119"/>
      <c r="EDG127" s="91"/>
      <c r="EDH127" s="119"/>
      <c r="EDI127" s="91"/>
      <c r="EDJ127" s="119"/>
      <c r="EDK127" s="91"/>
      <c r="EDL127" s="119"/>
      <c r="EDM127" s="91"/>
      <c r="EDN127" s="119"/>
      <c r="EDO127" s="91"/>
      <c r="EDP127" s="119"/>
      <c r="EDQ127" s="91"/>
      <c r="EDR127" s="119"/>
      <c r="EDS127" s="91"/>
      <c r="EDT127" s="119"/>
      <c r="EDU127" s="91"/>
      <c r="EDV127" s="119"/>
      <c r="EDW127" s="91"/>
      <c r="EDX127" s="119"/>
      <c r="EDY127" s="91"/>
      <c r="EDZ127" s="119"/>
      <c r="EEA127" s="91"/>
      <c r="EEB127" s="119"/>
      <c r="EEC127" s="91"/>
      <c r="EED127" s="119"/>
      <c r="EEE127" s="91"/>
      <c r="EEF127" s="119"/>
      <c r="EEG127" s="91"/>
      <c r="EEH127" s="119"/>
      <c r="EEI127" s="91"/>
      <c r="EEJ127" s="119"/>
      <c r="EEK127" s="91"/>
      <c r="EEL127" s="119"/>
      <c r="EEM127" s="91"/>
      <c r="EEN127" s="119"/>
      <c r="EEO127" s="91"/>
      <c r="EEP127" s="119"/>
      <c r="EEQ127" s="91"/>
      <c r="EER127" s="119"/>
      <c r="EES127" s="91"/>
      <c r="EET127" s="119"/>
      <c r="EEU127" s="91"/>
      <c r="EEV127" s="119"/>
      <c r="EEW127" s="91"/>
      <c r="EEX127" s="119"/>
      <c r="EEY127" s="91"/>
      <c r="EEZ127" s="119"/>
      <c r="EFA127" s="91"/>
      <c r="EFB127" s="119"/>
      <c r="EFC127" s="91"/>
      <c r="EFD127" s="119"/>
      <c r="EFE127" s="91"/>
      <c r="EFF127" s="119"/>
      <c r="EFG127" s="91"/>
      <c r="EFH127" s="119"/>
      <c r="EFI127" s="91"/>
      <c r="EFJ127" s="119"/>
      <c r="EFK127" s="91"/>
      <c r="EFL127" s="119"/>
      <c r="EFM127" s="91"/>
      <c r="EFN127" s="119"/>
      <c r="EFO127" s="91"/>
      <c r="EFP127" s="119"/>
      <c r="EFQ127" s="91"/>
      <c r="EFR127" s="119"/>
      <c r="EFS127" s="91"/>
      <c r="EFT127" s="119"/>
      <c r="EFU127" s="91"/>
      <c r="EFV127" s="119"/>
      <c r="EFW127" s="91"/>
      <c r="EFX127" s="119"/>
      <c r="EFY127" s="91"/>
      <c r="EFZ127" s="119"/>
      <c r="EGA127" s="91"/>
      <c r="EGB127" s="119"/>
      <c r="EGC127" s="91"/>
      <c r="EGD127" s="119"/>
      <c r="EGE127" s="91"/>
      <c r="EGF127" s="119"/>
      <c r="EGG127" s="91"/>
      <c r="EGH127" s="119"/>
      <c r="EGI127" s="91"/>
      <c r="EGJ127" s="119"/>
      <c r="EGK127" s="91"/>
      <c r="EGL127" s="119"/>
      <c r="EGM127" s="91"/>
      <c r="EGN127" s="119"/>
      <c r="EGO127" s="91"/>
      <c r="EGP127" s="119"/>
      <c r="EGQ127" s="91"/>
      <c r="EGR127" s="119"/>
      <c r="EGS127" s="91"/>
      <c r="EGT127" s="119"/>
      <c r="EGU127" s="91"/>
      <c r="EGV127" s="119"/>
      <c r="EGW127" s="91"/>
      <c r="EGX127" s="119"/>
      <c r="EGY127" s="91"/>
      <c r="EGZ127" s="119"/>
      <c r="EHA127" s="91"/>
      <c r="EHB127" s="119"/>
      <c r="EHC127" s="91"/>
      <c r="EHD127" s="119"/>
      <c r="EHE127" s="91"/>
      <c r="EHF127" s="119"/>
      <c r="EHG127" s="91"/>
      <c r="EHH127" s="119"/>
      <c r="EHI127" s="91"/>
      <c r="EHJ127" s="119"/>
      <c r="EHK127" s="91"/>
      <c r="EHL127" s="119"/>
      <c r="EHM127" s="91"/>
      <c r="EHN127" s="119"/>
      <c r="EHO127" s="91"/>
      <c r="EHP127" s="119"/>
      <c r="EHQ127" s="91"/>
      <c r="EHR127" s="119"/>
      <c r="EHS127" s="91"/>
      <c r="EHT127" s="119"/>
      <c r="EHU127" s="91"/>
      <c r="EHV127" s="119"/>
      <c r="EHW127" s="91"/>
      <c r="EHX127" s="119"/>
      <c r="EHY127" s="91"/>
      <c r="EHZ127" s="119"/>
      <c r="EIA127" s="91"/>
      <c r="EIB127" s="119"/>
      <c r="EIC127" s="91"/>
      <c r="EID127" s="119"/>
      <c r="EIE127" s="91"/>
      <c r="EIF127" s="119"/>
      <c r="EIG127" s="91"/>
      <c r="EIH127" s="119"/>
      <c r="EII127" s="91"/>
      <c r="EIJ127" s="119"/>
      <c r="EIK127" s="91"/>
      <c r="EIL127" s="119"/>
      <c r="EIM127" s="91"/>
      <c r="EIN127" s="119"/>
      <c r="EIO127" s="91"/>
      <c r="EIP127" s="119"/>
      <c r="EIQ127" s="91"/>
      <c r="EIR127" s="119"/>
      <c r="EIS127" s="91"/>
      <c r="EIT127" s="119"/>
      <c r="EIU127" s="91"/>
      <c r="EIV127" s="119"/>
      <c r="EIW127" s="91"/>
      <c r="EIX127" s="119"/>
      <c r="EIY127" s="91"/>
      <c r="EIZ127" s="119"/>
      <c r="EJA127" s="91"/>
      <c r="EJB127" s="119"/>
      <c r="EJC127" s="91"/>
      <c r="EJD127" s="119"/>
      <c r="EJE127" s="91"/>
      <c r="EJF127" s="119"/>
      <c r="EJG127" s="91"/>
      <c r="EJH127" s="119"/>
      <c r="EJI127" s="91"/>
      <c r="EJJ127" s="119"/>
      <c r="EJK127" s="91"/>
      <c r="EJL127" s="119"/>
      <c r="EJM127" s="91"/>
      <c r="EJN127" s="119"/>
      <c r="EJO127" s="91"/>
      <c r="EJP127" s="119"/>
      <c r="EJQ127" s="91"/>
      <c r="EJR127" s="119"/>
      <c r="EJS127" s="91"/>
      <c r="EJT127" s="119"/>
      <c r="EJU127" s="91"/>
      <c r="EJV127" s="119"/>
      <c r="EJW127" s="91"/>
      <c r="EJX127" s="119"/>
      <c r="EJY127" s="91"/>
      <c r="EJZ127" s="119"/>
      <c r="EKA127" s="91"/>
      <c r="EKB127" s="119"/>
      <c r="EKC127" s="91"/>
      <c r="EKD127" s="119"/>
      <c r="EKE127" s="91"/>
      <c r="EKF127" s="119"/>
      <c r="EKG127" s="91"/>
      <c r="EKH127" s="119"/>
      <c r="EKI127" s="91"/>
      <c r="EKJ127" s="119"/>
      <c r="EKK127" s="91"/>
      <c r="EKL127" s="119"/>
      <c r="EKM127" s="91"/>
      <c r="EKN127" s="119"/>
      <c r="EKO127" s="91"/>
      <c r="EKP127" s="119"/>
      <c r="EKQ127" s="91"/>
      <c r="EKR127" s="119"/>
      <c r="EKS127" s="91"/>
      <c r="EKT127" s="119"/>
      <c r="EKU127" s="91"/>
      <c r="EKV127" s="119"/>
      <c r="EKW127" s="91"/>
      <c r="EKX127" s="119"/>
      <c r="EKY127" s="91"/>
      <c r="EKZ127" s="119"/>
      <c r="ELA127" s="91"/>
      <c r="ELB127" s="119"/>
      <c r="ELC127" s="91"/>
      <c r="ELD127" s="119"/>
      <c r="ELE127" s="91"/>
      <c r="ELF127" s="119"/>
      <c r="ELG127" s="91"/>
      <c r="ELH127" s="119"/>
      <c r="ELI127" s="91"/>
      <c r="ELJ127" s="119"/>
      <c r="ELK127" s="91"/>
      <c r="ELL127" s="119"/>
      <c r="ELM127" s="91"/>
      <c r="ELN127" s="119"/>
      <c r="ELO127" s="91"/>
      <c r="ELP127" s="119"/>
      <c r="ELQ127" s="91"/>
      <c r="ELR127" s="119"/>
      <c r="ELS127" s="91"/>
      <c r="ELT127" s="119"/>
      <c r="ELU127" s="91"/>
      <c r="ELV127" s="119"/>
      <c r="ELW127" s="91"/>
      <c r="ELX127" s="119"/>
      <c r="ELY127" s="91"/>
      <c r="ELZ127" s="119"/>
      <c r="EMA127" s="91"/>
      <c r="EMB127" s="119"/>
      <c r="EMC127" s="91"/>
      <c r="EMD127" s="119"/>
      <c r="EME127" s="91"/>
      <c r="EMF127" s="119"/>
      <c r="EMG127" s="91"/>
      <c r="EMH127" s="119"/>
      <c r="EMI127" s="91"/>
      <c r="EMJ127" s="119"/>
      <c r="EMK127" s="91"/>
      <c r="EML127" s="119"/>
      <c r="EMM127" s="91"/>
      <c r="EMN127" s="119"/>
      <c r="EMO127" s="91"/>
      <c r="EMP127" s="119"/>
      <c r="EMQ127" s="91"/>
      <c r="EMR127" s="119"/>
      <c r="EMS127" s="91"/>
      <c r="EMT127" s="119"/>
      <c r="EMU127" s="91"/>
      <c r="EMV127" s="119"/>
      <c r="EMW127" s="91"/>
      <c r="EMX127" s="119"/>
      <c r="EMY127" s="91"/>
      <c r="EMZ127" s="119"/>
      <c r="ENA127" s="91"/>
      <c r="ENB127" s="119"/>
      <c r="ENC127" s="91"/>
      <c r="END127" s="119"/>
      <c r="ENE127" s="91"/>
      <c r="ENF127" s="119"/>
      <c r="ENG127" s="91"/>
      <c r="ENH127" s="119"/>
      <c r="ENI127" s="91"/>
      <c r="ENJ127" s="119"/>
      <c r="ENK127" s="91"/>
      <c r="ENL127" s="119"/>
      <c r="ENM127" s="91"/>
      <c r="ENN127" s="119"/>
      <c r="ENO127" s="91"/>
      <c r="ENP127" s="119"/>
      <c r="ENQ127" s="91"/>
      <c r="ENR127" s="119"/>
      <c r="ENS127" s="91"/>
      <c r="ENT127" s="119"/>
      <c r="ENU127" s="91"/>
      <c r="ENV127" s="119"/>
      <c r="ENW127" s="91"/>
      <c r="ENX127" s="119"/>
      <c r="ENY127" s="91"/>
      <c r="ENZ127" s="119"/>
      <c r="EOA127" s="91"/>
      <c r="EOB127" s="119"/>
      <c r="EOC127" s="91"/>
      <c r="EOD127" s="119"/>
      <c r="EOE127" s="91"/>
      <c r="EOF127" s="119"/>
      <c r="EOG127" s="91"/>
      <c r="EOH127" s="119"/>
      <c r="EOI127" s="91"/>
      <c r="EOJ127" s="119"/>
      <c r="EOK127" s="91"/>
      <c r="EOL127" s="119"/>
      <c r="EOM127" s="91"/>
      <c r="EON127" s="119"/>
      <c r="EOO127" s="91"/>
      <c r="EOP127" s="119"/>
      <c r="EOQ127" s="91"/>
      <c r="EOR127" s="119"/>
      <c r="EOS127" s="91"/>
      <c r="EOT127" s="119"/>
      <c r="EOU127" s="91"/>
      <c r="EOV127" s="119"/>
      <c r="EOW127" s="91"/>
      <c r="EOX127" s="119"/>
      <c r="EOY127" s="91"/>
      <c r="EOZ127" s="119"/>
      <c r="EPA127" s="91"/>
      <c r="EPB127" s="119"/>
      <c r="EPC127" s="91"/>
      <c r="EPD127" s="119"/>
      <c r="EPE127" s="91"/>
      <c r="EPF127" s="119"/>
      <c r="EPG127" s="91"/>
      <c r="EPH127" s="119"/>
      <c r="EPI127" s="91"/>
      <c r="EPJ127" s="119"/>
      <c r="EPK127" s="91"/>
      <c r="EPL127" s="119"/>
      <c r="EPM127" s="91"/>
      <c r="EPN127" s="119"/>
      <c r="EPO127" s="91"/>
      <c r="EPP127" s="119"/>
      <c r="EPQ127" s="91"/>
      <c r="EPR127" s="119"/>
      <c r="EPS127" s="91"/>
      <c r="EPT127" s="119"/>
      <c r="EPU127" s="91"/>
      <c r="EPV127" s="119"/>
      <c r="EPW127" s="91"/>
      <c r="EPX127" s="119"/>
      <c r="EPY127" s="91"/>
      <c r="EPZ127" s="119"/>
      <c r="EQA127" s="91"/>
      <c r="EQB127" s="119"/>
      <c r="EQC127" s="91"/>
      <c r="EQD127" s="119"/>
      <c r="EQE127" s="91"/>
      <c r="EQF127" s="119"/>
      <c r="EQG127" s="91"/>
      <c r="EQH127" s="119"/>
      <c r="EQI127" s="91"/>
      <c r="EQJ127" s="119"/>
      <c r="EQK127" s="91"/>
      <c r="EQL127" s="119"/>
      <c r="EQM127" s="91"/>
      <c r="EQN127" s="119"/>
      <c r="EQO127" s="91"/>
      <c r="EQP127" s="119"/>
      <c r="EQQ127" s="91"/>
      <c r="EQR127" s="119"/>
      <c r="EQS127" s="91"/>
      <c r="EQT127" s="119"/>
      <c r="EQU127" s="91"/>
      <c r="EQV127" s="119"/>
      <c r="EQW127" s="91"/>
      <c r="EQX127" s="119"/>
      <c r="EQY127" s="91"/>
      <c r="EQZ127" s="119"/>
      <c r="ERA127" s="91"/>
      <c r="ERB127" s="119"/>
      <c r="ERC127" s="91"/>
      <c r="ERD127" s="119"/>
      <c r="ERE127" s="91"/>
      <c r="ERF127" s="119"/>
      <c r="ERG127" s="91"/>
      <c r="ERH127" s="119"/>
      <c r="ERI127" s="91"/>
      <c r="ERJ127" s="119"/>
      <c r="ERK127" s="91"/>
      <c r="ERL127" s="119"/>
      <c r="ERM127" s="91"/>
      <c r="ERN127" s="119"/>
      <c r="ERO127" s="91"/>
      <c r="ERP127" s="119"/>
      <c r="ERQ127" s="91"/>
      <c r="ERR127" s="119"/>
      <c r="ERS127" s="91"/>
      <c r="ERT127" s="119"/>
      <c r="ERU127" s="91"/>
      <c r="ERV127" s="119"/>
      <c r="ERW127" s="91"/>
      <c r="ERX127" s="119"/>
      <c r="ERY127" s="91"/>
      <c r="ERZ127" s="119"/>
      <c r="ESA127" s="91"/>
      <c r="ESB127" s="119"/>
      <c r="ESC127" s="91"/>
      <c r="ESD127" s="119"/>
      <c r="ESE127" s="91"/>
      <c r="ESF127" s="119"/>
      <c r="ESG127" s="91"/>
      <c r="ESH127" s="119"/>
      <c r="ESI127" s="91"/>
      <c r="ESJ127" s="119"/>
      <c r="ESK127" s="91"/>
      <c r="ESL127" s="119"/>
      <c r="ESM127" s="91"/>
      <c r="ESN127" s="119"/>
      <c r="ESO127" s="91"/>
      <c r="ESP127" s="119"/>
      <c r="ESQ127" s="91"/>
      <c r="ESR127" s="119"/>
      <c r="ESS127" s="91"/>
      <c r="EST127" s="119"/>
      <c r="ESU127" s="91"/>
      <c r="ESV127" s="119"/>
      <c r="ESW127" s="91"/>
      <c r="ESX127" s="119"/>
      <c r="ESY127" s="91"/>
      <c r="ESZ127" s="119"/>
      <c r="ETA127" s="91"/>
      <c r="ETB127" s="119"/>
      <c r="ETC127" s="91"/>
      <c r="ETD127" s="119"/>
      <c r="ETE127" s="91"/>
      <c r="ETF127" s="119"/>
      <c r="ETG127" s="91"/>
      <c r="ETH127" s="119"/>
      <c r="ETI127" s="91"/>
      <c r="ETJ127" s="119"/>
      <c r="ETK127" s="91"/>
      <c r="ETL127" s="119"/>
      <c r="ETM127" s="91"/>
      <c r="ETN127" s="119"/>
      <c r="ETO127" s="91"/>
      <c r="ETP127" s="119"/>
      <c r="ETQ127" s="91"/>
      <c r="ETR127" s="119"/>
      <c r="ETS127" s="91"/>
      <c r="ETT127" s="119"/>
      <c r="ETU127" s="91"/>
      <c r="ETV127" s="119"/>
      <c r="ETW127" s="91"/>
      <c r="ETX127" s="119"/>
      <c r="ETY127" s="91"/>
      <c r="ETZ127" s="119"/>
      <c r="EUA127" s="91"/>
      <c r="EUB127" s="119"/>
      <c r="EUC127" s="91"/>
      <c r="EUD127" s="119"/>
      <c r="EUE127" s="91"/>
      <c r="EUF127" s="119"/>
      <c r="EUG127" s="91"/>
      <c r="EUH127" s="119"/>
      <c r="EUI127" s="91"/>
      <c r="EUJ127" s="119"/>
      <c r="EUK127" s="91"/>
      <c r="EUL127" s="119"/>
      <c r="EUM127" s="91"/>
      <c r="EUN127" s="119"/>
      <c r="EUO127" s="91"/>
      <c r="EUP127" s="119"/>
      <c r="EUQ127" s="91"/>
      <c r="EUR127" s="119"/>
      <c r="EUS127" s="91"/>
      <c r="EUT127" s="119"/>
      <c r="EUU127" s="91"/>
      <c r="EUV127" s="119"/>
      <c r="EUW127" s="91"/>
      <c r="EUX127" s="119"/>
      <c r="EUY127" s="91"/>
      <c r="EUZ127" s="119"/>
      <c r="EVA127" s="91"/>
      <c r="EVB127" s="119"/>
      <c r="EVC127" s="91"/>
      <c r="EVD127" s="119"/>
      <c r="EVE127" s="91"/>
      <c r="EVF127" s="119"/>
      <c r="EVG127" s="91"/>
      <c r="EVH127" s="119"/>
      <c r="EVI127" s="91"/>
      <c r="EVJ127" s="119"/>
      <c r="EVK127" s="91"/>
      <c r="EVL127" s="119"/>
      <c r="EVM127" s="91"/>
      <c r="EVN127" s="119"/>
      <c r="EVO127" s="91"/>
      <c r="EVP127" s="119"/>
      <c r="EVQ127" s="91"/>
      <c r="EVR127" s="119"/>
      <c r="EVS127" s="91"/>
      <c r="EVT127" s="119"/>
      <c r="EVU127" s="91"/>
      <c r="EVV127" s="119"/>
      <c r="EVW127" s="91"/>
      <c r="EVX127" s="119"/>
      <c r="EVY127" s="91"/>
      <c r="EVZ127" s="119"/>
      <c r="EWA127" s="91"/>
      <c r="EWB127" s="119"/>
      <c r="EWC127" s="91"/>
      <c r="EWD127" s="119"/>
      <c r="EWE127" s="91"/>
      <c r="EWF127" s="119"/>
      <c r="EWG127" s="91"/>
      <c r="EWH127" s="119"/>
      <c r="EWI127" s="91"/>
      <c r="EWJ127" s="119"/>
      <c r="EWK127" s="91"/>
      <c r="EWL127" s="119"/>
      <c r="EWM127" s="91"/>
      <c r="EWN127" s="119"/>
      <c r="EWO127" s="91"/>
      <c r="EWP127" s="119"/>
      <c r="EWQ127" s="91"/>
      <c r="EWR127" s="119"/>
      <c r="EWS127" s="91"/>
      <c r="EWT127" s="119"/>
      <c r="EWU127" s="91"/>
      <c r="EWV127" s="119"/>
      <c r="EWW127" s="91"/>
      <c r="EWX127" s="119"/>
      <c r="EWY127" s="91"/>
      <c r="EWZ127" s="119"/>
      <c r="EXA127" s="91"/>
      <c r="EXB127" s="119"/>
      <c r="EXC127" s="91"/>
      <c r="EXD127" s="119"/>
      <c r="EXE127" s="91"/>
      <c r="EXF127" s="119"/>
      <c r="EXG127" s="91"/>
      <c r="EXH127" s="119"/>
      <c r="EXI127" s="91"/>
      <c r="EXJ127" s="119"/>
      <c r="EXK127" s="91"/>
      <c r="EXL127" s="119"/>
      <c r="EXM127" s="91"/>
      <c r="EXN127" s="119"/>
      <c r="EXO127" s="91"/>
      <c r="EXP127" s="119"/>
      <c r="EXQ127" s="91"/>
      <c r="EXR127" s="119"/>
      <c r="EXS127" s="91"/>
      <c r="EXT127" s="119"/>
      <c r="EXU127" s="91"/>
      <c r="EXV127" s="119"/>
      <c r="EXW127" s="91"/>
      <c r="EXX127" s="119"/>
      <c r="EXY127" s="91"/>
      <c r="EXZ127" s="119"/>
      <c r="EYA127" s="91"/>
      <c r="EYB127" s="119"/>
      <c r="EYC127" s="91"/>
      <c r="EYD127" s="119"/>
      <c r="EYE127" s="91"/>
      <c r="EYF127" s="119"/>
      <c r="EYG127" s="91"/>
      <c r="EYH127" s="119"/>
      <c r="EYI127" s="91"/>
      <c r="EYJ127" s="119"/>
      <c r="EYK127" s="91"/>
      <c r="EYL127" s="119"/>
      <c r="EYM127" s="91"/>
      <c r="EYN127" s="119"/>
      <c r="EYO127" s="91"/>
      <c r="EYP127" s="119"/>
      <c r="EYQ127" s="91"/>
      <c r="EYR127" s="119"/>
      <c r="EYS127" s="91"/>
      <c r="EYT127" s="119"/>
      <c r="EYU127" s="91"/>
      <c r="EYV127" s="119"/>
      <c r="EYW127" s="91"/>
      <c r="EYX127" s="119"/>
      <c r="EYY127" s="91"/>
      <c r="EYZ127" s="119"/>
      <c r="EZA127" s="91"/>
      <c r="EZB127" s="119"/>
      <c r="EZC127" s="91"/>
      <c r="EZD127" s="119"/>
      <c r="EZE127" s="91"/>
      <c r="EZF127" s="119"/>
      <c r="EZG127" s="91"/>
      <c r="EZH127" s="119"/>
      <c r="EZI127" s="91"/>
      <c r="EZJ127" s="119"/>
      <c r="EZK127" s="91"/>
      <c r="EZL127" s="119"/>
      <c r="EZM127" s="91"/>
      <c r="EZN127" s="119"/>
      <c r="EZO127" s="91"/>
      <c r="EZP127" s="119"/>
      <c r="EZQ127" s="91"/>
      <c r="EZR127" s="119"/>
      <c r="EZS127" s="91"/>
      <c r="EZT127" s="119"/>
      <c r="EZU127" s="91"/>
      <c r="EZV127" s="119"/>
      <c r="EZW127" s="91"/>
      <c r="EZX127" s="119"/>
      <c r="EZY127" s="91"/>
      <c r="EZZ127" s="119"/>
      <c r="FAA127" s="91"/>
      <c r="FAB127" s="119"/>
      <c r="FAC127" s="91"/>
      <c r="FAD127" s="119"/>
      <c r="FAE127" s="91"/>
      <c r="FAF127" s="119"/>
      <c r="FAG127" s="91"/>
      <c r="FAH127" s="119"/>
      <c r="FAI127" s="91"/>
      <c r="FAJ127" s="119"/>
      <c r="FAK127" s="91"/>
      <c r="FAL127" s="119"/>
      <c r="FAM127" s="91"/>
      <c r="FAN127" s="119"/>
      <c r="FAO127" s="91"/>
      <c r="FAP127" s="119"/>
      <c r="FAQ127" s="91"/>
      <c r="FAR127" s="119"/>
      <c r="FAS127" s="91"/>
      <c r="FAT127" s="119"/>
      <c r="FAU127" s="91"/>
      <c r="FAV127" s="119"/>
      <c r="FAW127" s="91"/>
      <c r="FAX127" s="119"/>
      <c r="FAY127" s="91"/>
      <c r="FAZ127" s="119"/>
      <c r="FBA127" s="91"/>
      <c r="FBB127" s="119"/>
      <c r="FBC127" s="91"/>
      <c r="FBD127" s="119"/>
      <c r="FBE127" s="91"/>
      <c r="FBF127" s="119"/>
      <c r="FBG127" s="91"/>
      <c r="FBH127" s="119"/>
      <c r="FBI127" s="91"/>
      <c r="FBJ127" s="119"/>
      <c r="FBK127" s="91"/>
      <c r="FBL127" s="119"/>
      <c r="FBM127" s="91"/>
      <c r="FBN127" s="119"/>
      <c r="FBO127" s="91"/>
      <c r="FBP127" s="119"/>
      <c r="FBQ127" s="91"/>
      <c r="FBR127" s="119"/>
      <c r="FBS127" s="91"/>
      <c r="FBT127" s="119"/>
      <c r="FBU127" s="91"/>
      <c r="FBV127" s="119"/>
      <c r="FBW127" s="91"/>
      <c r="FBX127" s="119"/>
      <c r="FBY127" s="91"/>
      <c r="FBZ127" s="119"/>
      <c r="FCA127" s="91"/>
      <c r="FCB127" s="119"/>
      <c r="FCC127" s="91"/>
      <c r="FCD127" s="119"/>
      <c r="FCE127" s="91"/>
      <c r="FCF127" s="119"/>
      <c r="FCG127" s="91"/>
      <c r="FCH127" s="119"/>
      <c r="FCI127" s="91"/>
      <c r="FCJ127" s="119"/>
      <c r="FCK127" s="91"/>
      <c r="FCL127" s="119"/>
      <c r="FCM127" s="91"/>
      <c r="FCN127" s="119"/>
      <c r="FCO127" s="91"/>
      <c r="FCP127" s="119"/>
      <c r="FCQ127" s="91"/>
      <c r="FCR127" s="119"/>
      <c r="FCS127" s="91"/>
      <c r="FCT127" s="119"/>
      <c r="FCU127" s="91"/>
      <c r="FCV127" s="119"/>
      <c r="FCW127" s="91"/>
      <c r="FCX127" s="119"/>
      <c r="FCY127" s="91"/>
      <c r="FCZ127" s="119"/>
      <c r="FDA127" s="91"/>
      <c r="FDB127" s="119"/>
      <c r="FDC127" s="91"/>
      <c r="FDD127" s="119"/>
      <c r="FDE127" s="91"/>
      <c r="FDF127" s="119"/>
      <c r="FDG127" s="91"/>
      <c r="FDH127" s="119"/>
      <c r="FDI127" s="91"/>
      <c r="FDJ127" s="119"/>
      <c r="FDK127" s="91"/>
      <c r="FDL127" s="119"/>
      <c r="FDM127" s="91"/>
      <c r="FDN127" s="119"/>
      <c r="FDO127" s="91"/>
      <c r="FDP127" s="119"/>
      <c r="FDQ127" s="91"/>
      <c r="FDR127" s="119"/>
      <c r="FDS127" s="91"/>
      <c r="FDT127" s="119"/>
      <c r="FDU127" s="91"/>
      <c r="FDV127" s="119"/>
      <c r="FDW127" s="91"/>
      <c r="FDX127" s="119"/>
      <c r="FDY127" s="91"/>
      <c r="FDZ127" s="119"/>
      <c r="FEA127" s="91"/>
      <c r="FEB127" s="119"/>
      <c r="FEC127" s="91"/>
      <c r="FED127" s="119"/>
      <c r="FEE127" s="91"/>
      <c r="FEF127" s="119"/>
      <c r="FEG127" s="91"/>
      <c r="FEH127" s="119"/>
      <c r="FEI127" s="91"/>
      <c r="FEJ127" s="119"/>
      <c r="FEK127" s="91"/>
      <c r="FEL127" s="119"/>
      <c r="FEM127" s="91"/>
      <c r="FEN127" s="119"/>
      <c r="FEO127" s="91"/>
      <c r="FEP127" s="119"/>
      <c r="FEQ127" s="91"/>
      <c r="FER127" s="119"/>
      <c r="FES127" s="91"/>
      <c r="FET127" s="119"/>
      <c r="FEU127" s="91"/>
      <c r="FEV127" s="119"/>
      <c r="FEW127" s="91"/>
      <c r="FEX127" s="119"/>
      <c r="FEY127" s="91"/>
      <c r="FEZ127" s="119"/>
      <c r="FFA127" s="91"/>
      <c r="FFB127" s="119"/>
      <c r="FFC127" s="91"/>
      <c r="FFD127" s="119"/>
      <c r="FFE127" s="91"/>
      <c r="FFF127" s="119"/>
      <c r="FFG127" s="91"/>
      <c r="FFH127" s="119"/>
      <c r="FFI127" s="91"/>
      <c r="FFJ127" s="119"/>
      <c r="FFK127" s="91"/>
      <c r="FFL127" s="119"/>
      <c r="FFM127" s="91"/>
      <c r="FFN127" s="119"/>
      <c r="FFO127" s="91"/>
      <c r="FFP127" s="119"/>
      <c r="FFQ127" s="91"/>
      <c r="FFR127" s="119"/>
      <c r="FFS127" s="91"/>
      <c r="FFT127" s="119"/>
      <c r="FFU127" s="91"/>
      <c r="FFV127" s="119"/>
      <c r="FFW127" s="91"/>
      <c r="FFX127" s="119"/>
      <c r="FFY127" s="91"/>
      <c r="FFZ127" s="119"/>
      <c r="FGA127" s="91"/>
      <c r="FGB127" s="119"/>
      <c r="FGC127" s="91"/>
      <c r="FGD127" s="119"/>
      <c r="FGE127" s="91"/>
      <c r="FGF127" s="119"/>
      <c r="FGG127" s="91"/>
      <c r="FGH127" s="119"/>
      <c r="FGI127" s="91"/>
      <c r="FGJ127" s="119"/>
      <c r="FGK127" s="91"/>
      <c r="FGL127" s="119"/>
      <c r="FGM127" s="91"/>
      <c r="FGN127" s="119"/>
      <c r="FGO127" s="91"/>
      <c r="FGP127" s="119"/>
      <c r="FGQ127" s="91"/>
      <c r="FGR127" s="119"/>
      <c r="FGS127" s="91"/>
      <c r="FGT127" s="119"/>
      <c r="FGU127" s="91"/>
      <c r="FGV127" s="119"/>
      <c r="FGW127" s="91"/>
      <c r="FGX127" s="119"/>
      <c r="FGY127" s="91"/>
      <c r="FGZ127" s="119"/>
      <c r="FHA127" s="91"/>
      <c r="FHB127" s="119"/>
      <c r="FHC127" s="91"/>
      <c r="FHD127" s="119"/>
      <c r="FHE127" s="91"/>
      <c r="FHF127" s="119"/>
      <c r="FHG127" s="91"/>
      <c r="FHH127" s="119"/>
      <c r="FHI127" s="91"/>
      <c r="FHJ127" s="119"/>
      <c r="FHK127" s="91"/>
      <c r="FHL127" s="119"/>
      <c r="FHM127" s="91"/>
      <c r="FHN127" s="119"/>
      <c r="FHO127" s="91"/>
      <c r="FHP127" s="119"/>
      <c r="FHQ127" s="91"/>
      <c r="FHR127" s="119"/>
      <c r="FHS127" s="91"/>
      <c r="FHT127" s="119"/>
      <c r="FHU127" s="91"/>
      <c r="FHV127" s="119"/>
      <c r="FHW127" s="91"/>
      <c r="FHX127" s="119"/>
      <c r="FHY127" s="91"/>
      <c r="FHZ127" s="119"/>
      <c r="FIA127" s="91"/>
      <c r="FIB127" s="119"/>
      <c r="FIC127" s="91"/>
      <c r="FID127" s="119"/>
      <c r="FIE127" s="91"/>
      <c r="FIF127" s="119"/>
      <c r="FIG127" s="91"/>
      <c r="FIH127" s="119"/>
      <c r="FII127" s="91"/>
      <c r="FIJ127" s="119"/>
      <c r="FIK127" s="91"/>
      <c r="FIL127" s="119"/>
      <c r="FIM127" s="91"/>
      <c r="FIN127" s="119"/>
      <c r="FIO127" s="91"/>
      <c r="FIP127" s="119"/>
      <c r="FIQ127" s="91"/>
      <c r="FIR127" s="119"/>
      <c r="FIS127" s="91"/>
      <c r="FIT127" s="119"/>
      <c r="FIU127" s="91"/>
      <c r="FIV127" s="119"/>
      <c r="FIW127" s="91"/>
      <c r="FIX127" s="119"/>
      <c r="FIY127" s="91"/>
      <c r="FIZ127" s="119"/>
      <c r="FJA127" s="91"/>
      <c r="FJB127" s="119"/>
      <c r="FJC127" s="91"/>
      <c r="FJD127" s="119"/>
      <c r="FJE127" s="91"/>
      <c r="FJF127" s="119"/>
      <c r="FJG127" s="91"/>
      <c r="FJH127" s="119"/>
      <c r="FJI127" s="91"/>
      <c r="FJJ127" s="119"/>
      <c r="FJK127" s="91"/>
      <c r="FJL127" s="119"/>
      <c r="FJM127" s="91"/>
      <c r="FJN127" s="119"/>
      <c r="FJO127" s="91"/>
      <c r="FJP127" s="119"/>
      <c r="FJQ127" s="91"/>
      <c r="FJR127" s="119"/>
      <c r="FJS127" s="91"/>
      <c r="FJT127" s="119"/>
      <c r="FJU127" s="91"/>
      <c r="FJV127" s="119"/>
      <c r="FJW127" s="91"/>
      <c r="FJX127" s="119"/>
      <c r="FJY127" s="91"/>
      <c r="FJZ127" s="119"/>
      <c r="FKA127" s="91"/>
      <c r="FKB127" s="119"/>
      <c r="FKC127" s="91"/>
      <c r="FKD127" s="119"/>
      <c r="FKE127" s="91"/>
      <c r="FKF127" s="119"/>
      <c r="FKG127" s="91"/>
      <c r="FKH127" s="119"/>
      <c r="FKI127" s="91"/>
      <c r="FKJ127" s="119"/>
      <c r="FKK127" s="91"/>
      <c r="FKL127" s="119"/>
      <c r="FKM127" s="91"/>
      <c r="FKN127" s="119"/>
      <c r="FKO127" s="91"/>
      <c r="FKP127" s="119"/>
      <c r="FKQ127" s="91"/>
      <c r="FKR127" s="119"/>
      <c r="FKS127" s="91"/>
      <c r="FKT127" s="119"/>
      <c r="FKU127" s="91"/>
      <c r="FKV127" s="119"/>
      <c r="FKW127" s="91"/>
      <c r="FKX127" s="119"/>
      <c r="FKY127" s="91"/>
      <c r="FKZ127" s="119"/>
      <c r="FLA127" s="91"/>
      <c r="FLB127" s="119"/>
      <c r="FLC127" s="91"/>
      <c r="FLD127" s="119"/>
      <c r="FLE127" s="91"/>
      <c r="FLF127" s="119"/>
      <c r="FLG127" s="91"/>
      <c r="FLH127" s="119"/>
      <c r="FLI127" s="91"/>
      <c r="FLJ127" s="119"/>
      <c r="FLK127" s="91"/>
      <c r="FLL127" s="119"/>
      <c r="FLM127" s="91"/>
      <c r="FLN127" s="119"/>
      <c r="FLO127" s="91"/>
      <c r="FLP127" s="119"/>
      <c r="FLQ127" s="91"/>
      <c r="FLR127" s="119"/>
      <c r="FLS127" s="91"/>
      <c r="FLT127" s="119"/>
      <c r="FLU127" s="91"/>
      <c r="FLV127" s="119"/>
      <c r="FLW127" s="91"/>
      <c r="FLX127" s="119"/>
      <c r="FLY127" s="91"/>
      <c r="FLZ127" s="119"/>
      <c r="FMA127" s="91"/>
      <c r="FMB127" s="119"/>
      <c r="FMC127" s="91"/>
      <c r="FMD127" s="119"/>
      <c r="FME127" s="91"/>
      <c r="FMF127" s="119"/>
      <c r="FMG127" s="91"/>
      <c r="FMH127" s="119"/>
      <c r="FMI127" s="91"/>
      <c r="FMJ127" s="119"/>
      <c r="FMK127" s="91"/>
      <c r="FML127" s="119"/>
      <c r="FMM127" s="91"/>
      <c r="FMN127" s="119"/>
      <c r="FMO127" s="91"/>
      <c r="FMP127" s="119"/>
      <c r="FMQ127" s="91"/>
      <c r="FMR127" s="119"/>
      <c r="FMS127" s="91"/>
      <c r="FMT127" s="119"/>
      <c r="FMU127" s="91"/>
      <c r="FMV127" s="119"/>
      <c r="FMW127" s="91"/>
      <c r="FMX127" s="119"/>
      <c r="FMY127" s="91"/>
      <c r="FMZ127" s="119"/>
      <c r="FNA127" s="91"/>
      <c r="FNB127" s="119"/>
      <c r="FNC127" s="91"/>
      <c r="FND127" s="119"/>
      <c r="FNE127" s="91"/>
      <c r="FNF127" s="119"/>
      <c r="FNG127" s="91"/>
      <c r="FNH127" s="119"/>
      <c r="FNI127" s="91"/>
      <c r="FNJ127" s="119"/>
      <c r="FNK127" s="91"/>
      <c r="FNL127" s="119"/>
      <c r="FNM127" s="91"/>
      <c r="FNN127" s="119"/>
      <c r="FNO127" s="91"/>
      <c r="FNP127" s="119"/>
      <c r="FNQ127" s="91"/>
      <c r="FNR127" s="119"/>
      <c r="FNS127" s="91"/>
      <c r="FNT127" s="119"/>
      <c r="FNU127" s="91"/>
      <c r="FNV127" s="119"/>
      <c r="FNW127" s="91"/>
      <c r="FNX127" s="119"/>
      <c r="FNY127" s="91"/>
      <c r="FNZ127" s="119"/>
      <c r="FOA127" s="91"/>
      <c r="FOB127" s="119"/>
      <c r="FOC127" s="91"/>
      <c r="FOD127" s="119"/>
      <c r="FOE127" s="91"/>
      <c r="FOF127" s="119"/>
      <c r="FOG127" s="91"/>
      <c r="FOH127" s="119"/>
      <c r="FOI127" s="91"/>
      <c r="FOJ127" s="119"/>
      <c r="FOK127" s="91"/>
      <c r="FOL127" s="119"/>
      <c r="FOM127" s="91"/>
      <c r="FON127" s="119"/>
      <c r="FOO127" s="91"/>
      <c r="FOP127" s="119"/>
      <c r="FOQ127" s="91"/>
      <c r="FOR127" s="119"/>
      <c r="FOS127" s="91"/>
      <c r="FOT127" s="119"/>
      <c r="FOU127" s="91"/>
      <c r="FOV127" s="119"/>
      <c r="FOW127" s="91"/>
      <c r="FOX127" s="119"/>
      <c r="FOY127" s="91"/>
      <c r="FOZ127" s="119"/>
      <c r="FPA127" s="91"/>
      <c r="FPB127" s="119"/>
      <c r="FPC127" s="91"/>
      <c r="FPD127" s="119"/>
      <c r="FPE127" s="91"/>
      <c r="FPF127" s="119"/>
      <c r="FPG127" s="91"/>
      <c r="FPH127" s="119"/>
      <c r="FPI127" s="91"/>
      <c r="FPJ127" s="119"/>
      <c r="FPK127" s="91"/>
      <c r="FPL127" s="119"/>
      <c r="FPM127" s="91"/>
      <c r="FPN127" s="119"/>
      <c r="FPO127" s="91"/>
      <c r="FPP127" s="119"/>
      <c r="FPQ127" s="91"/>
      <c r="FPR127" s="119"/>
      <c r="FPS127" s="91"/>
      <c r="FPT127" s="119"/>
      <c r="FPU127" s="91"/>
      <c r="FPV127" s="119"/>
      <c r="FPW127" s="91"/>
      <c r="FPX127" s="119"/>
      <c r="FPY127" s="91"/>
      <c r="FPZ127" s="119"/>
      <c r="FQA127" s="91"/>
      <c r="FQB127" s="119"/>
      <c r="FQC127" s="91"/>
      <c r="FQD127" s="119"/>
      <c r="FQE127" s="91"/>
      <c r="FQF127" s="119"/>
      <c r="FQG127" s="91"/>
      <c r="FQH127" s="119"/>
      <c r="FQI127" s="91"/>
      <c r="FQJ127" s="119"/>
      <c r="FQK127" s="91"/>
      <c r="FQL127" s="119"/>
      <c r="FQM127" s="91"/>
      <c r="FQN127" s="119"/>
      <c r="FQO127" s="91"/>
      <c r="FQP127" s="119"/>
      <c r="FQQ127" s="91"/>
      <c r="FQR127" s="119"/>
      <c r="FQS127" s="91"/>
      <c r="FQT127" s="119"/>
      <c r="FQU127" s="91"/>
      <c r="FQV127" s="119"/>
      <c r="FQW127" s="91"/>
      <c r="FQX127" s="119"/>
      <c r="FQY127" s="91"/>
      <c r="FQZ127" s="119"/>
      <c r="FRA127" s="91"/>
      <c r="FRB127" s="119"/>
      <c r="FRC127" s="91"/>
      <c r="FRD127" s="119"/>
      <c r="FRE127" s="91"/>
      <c r="FRF127" s="119"/>
      <c r="FRG127" s="91"/>
      <c r="FRH127" s="119"/>
      <c r="FRI127" s="91"/>
      <c r="FRJ127" s="119"/>
      <c r="FRK127" s="91"/>
      <c r="FRL127" s="119"/>
      <c r="FRM127" s="91"/>
      <c r="FRN127" s="119"/>
      <c r="FRO127" s="91"/>
      <c r="FRP127" s="119"/>
      <c r="FRQ127" s="91"/>
      <c r="FRR127" s="119"/>
      <c r="FRS127" s="91"/>
      <c r="FRT127" s="119"/>
      <c r="FRU127" s="91"/>
      <c r="FRV127" s="119"/>
      <c r="FRW127" s="91"/>
      <c r="FRX127" s="119"/>
      <c r="FRY127" s="91"/>
      <c r="FRZ127" s="119"/>
      <c r="FSA127" s="91"/>
      <c r="FSB127" s="119"/>
      <c r="FSC127" s="91"/>
      <c r="FSD127" s="119"/>
      <c r="FSE127" s="91"/>
      <c r="FSF127" s="119"/>
      <c r="FSG127" s="91"/>
      <c r="FSH127" s="119"/>
      <c r="FSI127" s="91"/>
      <c r="FSJ127" s="119"/>
      <c r="FSK127" s="91"/>
      <c r="FSL127" s="119"/>
      <c r="FSM127" s="91"/>
      <c r="FSN127" s="119"/>
      <c r="FSO127" s="91"/>
      <c r="FSP127" s="119"/>
      <c r="FSQ127" s="91"/>
      <c r="FSR127" s="119"/>
      <c r="FSS127" s="91"/>
      <c r="FST127" s="119"/>
      <c r="FSU127" s="91"/>
      <c r="FSV127" s="119"/>
      <c r="FSW127" s="91"/>
      <c r="FSX127" s="119"/>
      <c r="FSY127" s="91"/>
      <c r="FSZ127" s="119"/>
      <c r="FTA127" s="91"/>
      <c r="FTB127" s="119"/>
      <c r="FTC127" s="91"/>
      <c r="FTD127" s="119"/>
      <c r="FTE127" s="91"/>
      <c r="FTF127" s="119"/>
      <c r="FTG127" s="91"/>
      <c r="FTH127" s="119"/>
      <c r="FTI127" s="91"/>
      <c r="FTJ127" s="119"/>
      <c r="FTK127" s="91"/>
      <c r="FTL127" s="119"/>
      <c r="FTM127" s="91"/>
      <c r="FTN127" s="119"/>
      <c r="FTO127" s="91"/>
      <c r="FTP127" s="119"/>
      <c r="FTQ127" s="91"/>
      <c r="FTR127" s="119"/>
      <c r="FTS127" s="91"/>
      <c r="FTT127" s="119"/>
      <c r="FTU127" s="91"/>
      <c r="FTV127" s="119"/>
      <c r="FTW127" s="91"/>
      <c r="FTX127" s="119"/>
      <c r="FTY127" s="91"/>
      <c r="FTZ127" s="119"/>
      <c r="FUA127" s="91"/>
      <c r="FUB127" s="119"/>
      <c r="FUC127" s="91"/>
      <c r="FUD127" s="119"/>
      <c r="FUE127" s="91"/>
      <c r="FUF127" s="119"/>
      <c r="FUG127" s="91"/>
      <c r="FUH127" s="119"/>
      <c r="FUI127" s="91"/>
      <c r="FUJ127" s="119"/>
      <c r="FUK127" s="91"/>
      <c r="FUL127" s="119"/>
      <c r="FUM127" s="91"/>
      <c r="FUN127" s="119"/>
      <c r="FUO127" s="91"/>
      <c r="FUP127" s="119"/>
      <c r="FUQ127" s="91"/>
      <c r="FUR127" s="119"/>
      <c r="FUS127" s="91"/>
      <c r="FUT127" s="119"/>
      <c r="FUU127" s="91"/>
      <c r="FUV127" s="119"/>
      <c r="FUW127" s="91"/>
      <c r="FUX127" s="119"/>
      <c r="FUY127" s="91"/>
      <c r="FUZ127" s="119"/>
      <c r="FVA127" s="91"/>
      <c r="FVB127" s="119"/>
      <c r="FVC127" s="91"/>
      <c r="FVD127" s="119"/>
      <c r="FVE127" s="91"/>
      <c r="FVF127" s="119"/>
      <c r="FVG127" s="91"/>
      <c r="FVH127" s="119"/>
      <c r="FVI127" s="91"/>
      <c r="FVJ127" s="119"/>
      <c r="FVK127" s="91"/>
      <c r="FVL127" s="119"/>
      <c r="FVM127" s="91"/>
      <c r="FVN127" s="119"/>
      <c r="FVO127" s="91"/>
      <c r="FVP127" s="119"/>
      <c r="FVQ127" s="91"/>
      <c r="FVR127" s="119"/>
      <c r="FVS127" s="91"/>
      <c r="FVT127" s="119"/>
      <c r="FVU127" s="91"/>
      <c r="FVV127" s="119"/>
      <c r="FVW127" s="91"/>
      <c r="FVX127" s="119"/>
      <c r="FVY127" s="91"/>
      <c r="FVZ127" s="119"/>
      <c r="FWA127" s="91"/>
      <c r="FWB127" s="119"/>
      <c r="FWC127" s="91"/>
      <c r="FWD127" s="119"/>
      <c r="FWE127" s="91"/>
      <c r="FWF127" s="119"/>
      <c r="FWG127" s="91"/>
      <c r="FWH127" s="119"/>
      <c r="FWI127" s="91"/>
      <c r="FWJ127" s="119"/>
      <c r="FWK127" s="91"/>
      <c r="FWL127" s="119"/>
      <c r="FWM127" s="91"/>
      <c r="FWN127" s="119"/>
      <c r="FWO127" s="91"/>
      <c r="FWP127" s="119"/>
      <c r="FWQ127" s="91"/>
      <c r="FWR127" s="119"/>
      <c r="FWS127" s="91"/>
      <c r="FWT127" s="119"/>
      <c r="FWU127" s="91"/>
      <c r="FWV127" s="119"/>
      <c r="FWW127" s="91"/>
      <c r="FWX127" s="119"/>
      <c r="FWY127" s="91"/>
      <c r="FWZ127" s="119"/>
      <c r="FXA127" s="91"/>
      <c r="FXB127" s="119"/>
      <c r="FXC127" s="91"/>
      <c r="FXD127" s="119"/>
      <c r="FXE127" s="91"/>
      <c r="FXF127" s="119"/>
      <c r="FXG127" s="91"/>
      <c r="FXH127" s="119"/>
      <c r="FXI127" s="91"/>
      <c r="FXJ127" s="119"/>
      <c r="FXK127" s="91"/>
      <c r="FXL127" s="119"/>
      <c r="FXM127" s="91"/>
      <c r="FXN127" s="119"/>
      <c r="FXO127" s="91"/>
      <c r="FXP127" s="119"/>
      <c r="FXQ127" s="91"/>
      <c r="FXR127" s="119"/>
      <c r="FXS127" s="91"/>
      <c r="FXT127" s="119"/>
      <c r="FXU127" s="91"/>
      <c r="FXV127" s="119"/>
      <c r="FXW127" s="91"/>
      <c r="FXX127" s="119"/>
      <c r="FXY127" s="91"/>
      <c r="FXZ127" s="119"/>
      <c r="FYA127" s="91"/>
      <c r="FYB127" s="119"/>
      <c r="FYC127" s="91"/>
      <c r="FYD127" s="119"/>
      <c r="FYE127" s="91"/>
      <c r="FYF127" s="119"/>
      <c r="FYG127" s="91"/>
      <c r="FYH127" s="119"/>
      <c r="FYI127" s="91"/>
      <c r="FYJ127" s="119"/>
      <c r="FYK127" s="91"/>
      <c r="FYL127" s="119"/>
      <c r="FYM127" s="91"/>
      <c r="FYN127" s="119"/>
      <c r="FYO127" s="91"/>
      <c r="FYP127" s="119"/>
      <c r="FYQ127" s="91"/>
      <c r="FYR127" s="119"/>
      <c r="FYS127" s="91"/>
      <c r="FYT127" s="119"/>
      <c r="FYU127" s="91"/>
      <c r="FYV127" s="119"/>
      <c r="FYW127" s="91"/>
      <c r="FYX127" s="119"/>
      <c r="FYY127" s="91"/>
      <c r="FYZ127" s="119"/>
      <c r="FZA127" s="91"/>
      <c r="FZB127" s="119"/>
      <c r="FZC127" s="91"/>
      <c r="FZD127" s="119"/>
      <c r="FZE127" s="91"/>
      <c r="FZF127" s="119"/>
      <c r="FZG127" s="91"/>
      <c r="FZH127" s="119"/>
      <c r="FZI127" s="91"/>
      <c r="FZJ127" s="119"/>
      <c r="FZK127" s="91"/>
      <c r="FZL127" s="119"/>
      <c r="FZM127" s="91"/>
      <c r="FZN127" s="119"/>
      <c r="FZO127" s="91"/>
      <c r="FZP127" s="119"/>
      <c r="FZQ127" s="91"/>
      <c r="FZR127" s="119"/>
      <c r="FZS127" s="91"/>
      <c r="FZT127" s="119"/>
      <c r="FZU127" s="91"/>
      <c r="FZV127" s="119"/>
      <c r="FZW127" s="91"/>
      <c r="FZX127" s="119"/>
      <c r="FZY127" s="91"/>
      <c r="FZZ127" s="119"/>
      <c r="GAA127" s="91"/>
      <c r="GAB127" s="119"/>
      <c r="GAC127" s="91"/>
      <c r="GAD127" s="119"/>
      <c r="GAE127" s="91"/>
      <c r="GAF127" s="119"/>
      <c r="GAG127" s="91"/>
      <c r="GAH127" s="119"/>
      <c r="GAI127" s="91"/>
      <c r="GAJ127" s="119"/>
      <c r="GAK127" s="91"/>
      <c r="GAL127" s="119"/>
      <c r="GAM127" s="91"/>
      <c r="GAN127" s="119"/>
      <c r="GAO127" s="91"/>
      <c r="GAP127" s="119"/>
      <c r="GAQ127" s="91"/>
      <c r="GAR127" s="119"/>
      <c r="GAS127" s="91"/>
      <c r="GAT127" s="119"/>
      <c r="GAU127" s="91"/>
      <c r="GAV127" s="119"/>
      <c r="GAW127" s="91"/>
      <c r="GAX127" s="119"/>
      <c r="GAY127" s="91"/>
      <c r="GAZ127" s="119"/>
      <c r="GBA127" s="91"/>
      <c r="GBB127" s="119"/>
      <c r="GBC127" s="91"/>
      <c r="GBD127" s="119"/>
      <c r="GBE127" s="91"/>
      <c r="GBF127" s="119"/>
      <c r="GBG127" s="91"/>
      <c r="GBH127" s="119"/>
      <c r="GBI127" s="91"/>
      <c r="GBJ127" s="119"/>
      <c r="GBK127" s="91"/>
      <c r="GBL127" s="119"/>
      <c r="GBM127" s="91"/>
      <c r="GBN127" s="119"/>
      <c r="GBO127" s="91"/>
      <c r="GBP127" s="119"/>
      <c r="GBQ127" s="91"/>
      <c r="GBR127" s="119"/>
      <c r="GBS127" s="91"/>
      <c r="GBT127" s="119"/>
      <c r="GBU127" s="91"/>
      <c r="GBV127" s="119"/>
      <c r="GBW127" s="91"/>
      <c r="GBX127" s="119"/>
      <c r="GBY127" s="91"/>
      <c r="GBZ127" s="119"/>
      <c r="GCA127" s="91"/>
      <c r="GCB127" s="119"/>
      <c r="GCC127" s="91"/>
      <c r="GCD127" s="119"/>
      <c r="GCE127" s="91"/>
      <c r="GCF127" s="119"/>
      <c r="GCG127" s="91"/>
      <c r="GCH127" s="119"/>
      <c r="GCI127" s="91"/>
      <c r="GCJ127" s="119"/>
      <c r="GCK127" s="91"/>
      <c r="GCL127" s="119"/>
      <c r="GCM127" s="91"/>
      <c r="GCN127" s="119"/>
      <c r="GCO127" s="91"/>
      <c r="GCP127" s="119"/>
      <c r="GCQ127" s="91"/>
      <c r="GCR127" s="119"/>
      <c r="GCS127" s="91"/>
      <c r="GCT127" s="119"/>
      <c r="GCU127" s="91"/>
      <c r="GCV127" s="119"/>
      <c r="GCW127" s="91"/>
      <c r="GCX127" s="119"/>
      <c r="GCY127" s="91"/>
      <c r="GCZ127" s="119"/>
      <c r="GDA127" s="91"/>
      <c r="GDB127" s="119"/>
      <c r="GDC127" s="91"/>
      <c r="GDD127" s="119"/>
      <c r="GDE127" s="91"/>
      <c r="GDF127" s="119"/>
      <c r="GDG127" s="91"/>
      <c r="GDH127" s="119"/>
      <c r="GDI127" s="91"/>
      <c r="GDJ127" s="119"/>
      <c r="GDK127" s="91"/>
      <c r="GDL127" s="119"/>
      <c r="GDM127" s="91"/>
      <c r="GDN127" s="119"/>
      <c r="GDO127" s="91"/>
      <c r="GDP127" s="119"/>
      <c r="GDQ127" s="91"/>
      <c r="GDR127" s="119"/>
      <c r="GDS127" s="91"/>
      <c r="GDT127" s="119"/>
      <c r="GDU127" s="91"/>
      <c r="GDV127" s="119"/>
      <c r="GDW127" s="91"/>
      <c r="GDX127" s="119"/>
      <c r="GDY127" s="91"/>
      <c r="GDZ127" s="119"/>
      <c r="GEA127" s="91"/>
      <c r="GEB127" s="119"/>
      <c r="GEC127" s="91"/>
      <c r="GED127" s="119"/>
      <c r="GEE127" s="91"/>
      <c r="GEF127" s="119"/>
      <c r="GEG127" s="91"/>
      <c r="GEH127" s="119"/>
      <c r="GEI127" s="91"/>
      <c r="GEJ127" s="119"/>
      <c r="GEK127" s="91"/>
      <c r="GEL127" s="119"/>
      <c r="GEM127" s="91"/>
      <c r="GEN127" s="119"/>
      <c r="GEO127" s="91"/>
      <c r="GEP127" s="119"/>
      <c r="GEQ127" s="91"/>
      <c r="GER127" s="119"/>
      <c r="GES127" s="91"/>
      <c r="GET127" s="119"/>
      <c r="GEU127" s="91"/>
      <c r="GEV127" s="119"/>
      <c r="GEW127" s="91"/>
      <c r="GEX127" s="119"/>
      <c r="GEY127" s="91"/>
      <c r="GEZ127" s="119"/>
      <c r="GFA127" s="91"/>
      <c r="GFB127" s="119"/>
      <c r="GFC127" s="91"/>
      <c r="GFD127" s="119"/>
      <c r="GFE127" s="91"/>
      <c r="GFF127" s="119"/>
      <c r="GFG127" s="91"/>
      <c r="GFH127" s="119"/>
      <c r="GFI127" s="91"/>
      <c r="GFJ127" s="119"/>
      <c r="GFK127" s="91"/>
      <c r="GFL127" s="119"/>
      <c r="GFM127" s="91"/>
      <c r="GFN127" s="119"/>
      <c r="GFO127" s="91"/>
      <c r="GFP127" s="119"/>
      <c r="GFQ127" s="91"/>
      <c r="GFR127" s="119"/>
      <c r="GFS127" s="91"/>
      <c r="GFT127" s="119"/>
      <c r="GFU127" s="91"/>
      <c r="GFV127" s="119"/>
      <c r="GFW127" s="91"/>
      <c r="GFX127" s="119"/>
      <c r="GFY127" s="91"/>
      <c r="GFZ127" s="119"/>
      <c r="GGA127" s="91"/>
      <c r="GGB127" s="119"/>
      <c r="GGC127" s="91"/>
      <c r="GGD127" s="119"/>
      <c r="GGE127" s="91"/>
      <c r="GGF127" s="119"/>
      <c r="GGG127" s="91"/>
      <c r="GGH127" s="119"/>
      <c r="GGI127" s="91"/>
      <c r="GGJ127" s="119"/>
      <c r="GGK127" s="91"/>
      <c r="GGL127" s="119"/>
      <c r="GGM127" s="91"/>
      <c r="GGN127" s="119"/>
      <c r="GGO127" s="91"/>
      <c r="GGP127" s="119"/>
      <c r="GGQ127" s="91"/>
      <c r="GGR127" s="119"/>
      <c r="GGS127" s="91"/>
      <c r="GGT127" s="119"/>
      <c r="GGU127" s="91"/>
      <c r="GGV127" s="119"/>
      <c r="GGW127" s="91"/>
      <c r="GGX127" s="119"/>
      <c r="GGY127" s="91"/>
      <c r="GGZ127" s="119"/>
      <c r="GHA127" s="91"/>
      <c r="GHB127" s="119"/>
      <c r="GHC127" s="91"/>
      <c r="GHD127" s="119"/>
      <c r="GHE127" s="91"/>
      <c r="GHF127" s="119"/>
      <c r="GHG127" s="91"/>
      <c r="GHH127" s="119"/>
      <c r="GHI127" s="91"/>
      <c r="GHJ127" s="119"/>
      <c r="GHK127" s="91"/>
      <c r="GHL127" s="119"/>
      <c r="GHM127" s="91"/>
      <c r="GHN127" s="119"/>
      <c r="GHO127" s="91"/>
      <c r="GHP127" s="119"/>
      <c r="GHQ127" s="91"/>
      <c r="GHR127" s="119"/>
      <c r="GHS127" s="91"/>
      <c r="GHT127" s="119"/>
      <c r="GHU127" s="91"/>
      <c r="GHV127" s="119"/>
      <c r="GHW127" s="91"/>
      <c r="GHX127" s="119"/>
      <c r="GHY127" s="91"/>
      <c r="GHZ127" s="119"/>
      <c r="GIA127" s="91"/>
      <c r="GIB127" s="119"/>
      <c r="GIC127" s="91"/>
      <c r="GID127" s="119"/>
      <c r="GIE127" s="91"/>
      <c r="GIF127" s="119"/>
      <c r="GIG127" s="91"/>
      <c r="GIH127" s="119"/>
      <c r="GII127" s="91"/>
      <c r="GIJ127" s="119"/>
      <c r="GIK127" s="91"/>
      <c r="GIL127" s="119"/>
      <c r="GIM127" s="91"/>
      <c r="GIN127" s="119"/>
      <c r="GIO127" s="91"/>
      <c r="GIP127" s="119"/>
      <c r="GIQ127" s="91"/>
      <c r="GIR127" s="119"/>
      <c r="GIS127" s="91"/>
      <c r="GIT127" s="119"/>
      <c r="GIU127" s="91"/>
      <c r="GIV127" s="119"/>
      <c r="GIW127" s="91"/>
      <c r="GIX127" s="119"/>
      <c r="GIY127" s="91"/>
      <c r="GIZ127" s="119"/>
      <c r="GJA127" s="91"/>
      <c r="GJB127" s="119"/>
      <c r="GJC127" s="91"/>
      <c r="GJD127" s="119"/>
      <c r="GJE127" s="91"/>
      <c r="GJF127" s="119"/>
      <c r="GJG127" s="91"/>
      <c r="GJH127" s="119"/>
      <c r="GJI127" s="91"/>
      <c r="GJJ127" s="119"/>
      <c r="GJK127" s="91"/>
      <c r="GJL127" s="119"/>
      <c r="GJM127" s="91"/>
      <c r="GJN127" s="119"/>
      <c r="GJO127" s="91"/>
      <c r="GJP127" s="119"/>
      <c r="GJQ127" s="91"/>
      <c r="GJR127" s="119"/>
      <c r="GJS127" s="91"/>
      <c r="GJT127" s="119"/>
      <c r="GJU127" s="91"/>
      <c r="GJV127" s="119"/>
      <c r="GJW127" s="91"/>
      <c r="GJX127" s="119"/>
      <c r="GJY127" s="91"/>
      <c r="GJZ127" s="119"/>
      <c r="GKA127" s="91"/>
      <c r="GKB127" s="119"/>
      <c r="GKC127" s="91"/>
      <c r="GKD127" s="119"/>
      <c r="GKE127" s="91"/>
      <c r="GKF127" s="119"/>
      <c r="GKG127" s="91"/>
      <c r="GKH127" s="119"/>
      <c r="GKI127" s="91"/>
      <c r="GKJ127" s="119"/>
      <c r="GKK127" s="91"/>
      <c r="GKL127" s="119"/>
      <c r="GKM127" s="91"/>
      <c r="GKN127" s="119"/>
      <c r="GKO127" s="91"/>
      <c r="GKP127" s="119"/>
      <c r="GKQ127" s="91"/>
      <c r="GKR127" s="119"/>
      <c r="GKS127" s="91"/>
      <c r="GKT127" s="119"/>
      <c r="GKU127" s="91"/>
      <c r="GKV127" s="119"/>
      <c r="GKW127" s="91"/>
      <c r="GKX127" s="119"/>
      <c r="GKY127" s="91"/>
      <c r="GKZ127" s="119"/>
      <c r="GLA127" s="91"/>
      <c r="GLB127" s="119"/>
      <c r="GLC127" s="91"/>
      <c r="GLD127" s="119"/>
      <c r="GLE127" s="91"/>
      <c r="GLF127" s="119"/>
      <c r="GLG127" s="91"/>
      <c r="GLH127" s="119"/>
      <c r="GLI127" s="91"/>
      <c r="GLJ127" s="119"/>
      <c r="GLK127" s="91"/>
      <c r="GLL127" s="119"/>
      <c r="GLM127" s="91"/>
      <c r="GLN127" s="119"/>
      <c r="GLO127" s="91"/>
      <c r="GLP127" s="119"/>
      <c r="GLQ127" s="91"/>
      <c r="GLR127" s="119"/>
      <c r="GLS127" s="91"/>
      <c r="GLT127" s="119"/>
      <c r="GLU127" s="91"/>
      <c r="GLV127" s="119"/>
      <c r="GLW127" s="91"/>
      <c r="GLX127" s="119"/>
      <c r="GLY127" s="91"/>
      <c r="GLZ127" s="119"/>
      <c r="GMA127" s="91"/>
      <c r="GMB127" s="119"/>
      <c r="GMC127" s="91"/>
      <c r="GMD127" s="119"/>
      <c r="GME127" s="91"/>
      <c r="GMF127" s="119"/>
      <c r="GMG127" s="91"/>
      <c r="GMH127" s="119"/>
      <c r="GMI127" s="91"/>
      <c r="GMJ127" s="119"/>
      <c r="GMK127" s="91"/>
      <c r="GML127" s="119"/>
      <c r="GMM127" s="91"/>
      <c r="GMN127" s="119"/>
      <c r="GMO127" s="91"/>
      <c r="GMP127" s="119"/>
      <c r="GMQ127" s="91"/>
      <c r="GMR127" s="119"/>
      <c r="GMS127" s="91"/>
      <c r="GMT127" s="119"/>
      <c r="GMU127" s="91"/>
      <c r="GMV127" s="119"/>
      <c r="GMW127" s="91"/>
      <c r="GMX127" s="119"/>
      <c r="GMY127" s="91"/>
      <c r="GMZ127" s="119"/>
      <c r="GNA127" s="91"/>
      <c r="GNB127" s="119"/>
      <c r="GNC127" s="91"/>
      <c r="GND127" s="119"/>
      <c r="GNE127" s="91"/>
      <c r="GNF127" s="119"/>
      <c r="GNG127" s="91"/>
      <c r="GNH127" s="119"/>
      <c r="GNI127" s="91"/>
      <c r="GNJ127" s="119"/>
      <c r="GNK127" s="91"/>
      <c r="GNL127" s="119"/>
      <c r="GNM127" s="91"/>
      <c r="GNN127" s="119"/>
      <c r="GNO127" s="91"/>
      <c r="GNP127" s="119"/>
      <c r="GNQ127" s="91"/>
      <c r="GNR127" s="119"/>
      <c r="GNS127" s="91"/>
      <c r="GNT127" s="119"/>
      <c r="GNU127" s="91"/>
      <c r="GNV127" s="119"/>
      <c r="GNW127" s="91"/>
      <c r="GNX127" s="119"/>
      <c r="GNY127" s="91"/>
      <c r="GNZ127" s="119"/>
      <c r="GOA127" s="91"/>
      <c r="GOB127" s="119"/>
      <c r="GOC127" s="91"/>
      <c r="GOD127" s="119"/>
      <c r="GOE127" s="91"/>
      <c r="GOF127" s="119"/>
      <c r="GOG127" s="91"/>
      <c r="GOH127" s="119"/>
      <c r="GOI127" s="91"/>
      <c r="GOJ127" s="119"/>
      <c r="GOK127" s="91"/>
      <c r="GOL127" s="119"/>
      <c r="GOM127" s="91"/>
      <c r="GON127" s="119"/>
      <c r="GOO127" s="91"/>
      <c r="GOP127" s="119"/>
      <c r="GOQ127" s="91"/>
      <c r="GOR127" s="119"/>
      <c r="GOS127" s="91"/>
      <c r="GOT127" s="119"/>
      <c r="GOU127" s="91"/>
      <c r="GOV127" s="119"/>
      <c r="GOW127" s="91"/>
      <c r="GOX127" s="119"/>
      <c r="GOY127" s="91"/>
      <c r="GOZ127" s="119"/>
      <c r="GPA127" s="91"/>
      <c r="GPB127" s="119"/>
      <c r="GPC127" s="91"/>
      <c r="GPD127" s="119"/>
      <c r="GPE127" s="91"/>
      <c r="GPF127" s="119"/>
      <c r="GPG127" s="91"/>
      <c r="GPH127" s="119"/>
      <c r="GPI127" s="91"/>
      <c r="GPJ127" s="119"/>
      <c r="GPK127" s="91"/>
      <c r="GPL127" s="119"/>
      <c r="GPM127" s="91"/>
      <c r="GPN127" s="119"/>
      <c r="GPO127" s="91"/>
      <c r="GPP127" s="119"/>
      <c r="GPQ127" s="91"/>
      <c r="GPR127" s="119"/>
      <c r="GPS127" s="91"/>
      <c r="GPT127" s="119"/>
      <c r="GPU127" s="91"/>
      <c r="GPV127" s="119"/>
      <c r="GPW127" s="91"/>
      <c r="GPX127" s="119"/>
      <c r="GPY127" s="91"/>
      <c r="GPZ127" s="119"/>
      <c r="GQA127" s="91"/>
      <c r="GQB127" s="119"/>
      <c r="GQC127" s="91"/>
      <c r="GQD127" s="119"/>
      <c r="GQE127" s="91"/>
      <c r="GQF127" s="119"/>
      <c r="GQG127" s="91"/>
      <c r="GQH127" s="119"/>
      <c r="GQI127" s="91"/>
      <c r="GQJ127" s="119"/>
      <c r="GQK127" s="91"/>
      <c r="GQL127" s="119"/>
      <c r="GQM127" s="91"/>
      <c r="GQN127" s="119"/>
      <c r="GQO127" s="91"/>
      <c r="GQP127" s="119"/>
      <c r="GQQ127" s="91"/>
      <c r="GQR127" s="119"/>
      <c r="GQS127" s="91"/>
      <c r="GQT127" s="119"/>
      <c r="GQU127" s="91"/>
      <c r="GQV127" s="119"/>
      <c r="GQW127" s="91"/>
      <c r="GQX127" s="119"/>
      <c r="GQY127" s="91"/>
      <c r="GQZ127" s="119"/>
      <c r="GRA127" s="91"/>
      <c r="GRB127" s="119"/>
      <c r="GRC127" s="91"/>
      <c r="GRD127" s="119"/>
      <c r="GRE127" s="91"/>
      <c r="GRF127" s="119"/>
      <c r="GRG127" s="91"/>
      <c r="GRH127" s="119"/>
      <c r="GRI127" s="91"/>
      <c r="GRJ127" s="119"/>
      <c r="GRK127" s="91"/>
      <c r="GRL127" s="119"/>
      <c r="GRM127" s="91"/>
      <c r="GRN127" s="119"/>
      <c r="GRO127" s="91"/>
      <c r="GRP127" s="119"/>
      <c r="GRQ127" s="91"/>
      <c r="GRR127" s="119"/>
      <c r="GRS127" s="91"/>
      <c r="GRT127" s="119"/>
      <c r="GRU127" s="91"/>
      <c r="GRV127" s="119"/>
      <c r="GRW127" s="91"/>
      <c r="GRX127" s="119"/>
      <c r="GRY127" s="91"/>
      <c r="GRZ127" s="119"/>
      <c r="GSA127" s="91"/>
      <c r="GSB127" s="119"/>
      <c r="GSC127" s="91"/>
      <c r="GSD127" s="119"/>
      <c r="GSE127" s="91"/>
      <c r="GSF127" s="119"/>
      <c r="GSG127" s="91"/>
      <c r="GSH127" s="119"/>
      <c r="GSI127" s="91"/>
      <c r="GSJ127" s="119"/>
      <c r="GSK127" s="91"/>
      <c r="GSL127" s="119"/>
      <c r="GSM127" s="91"/>
      <c r="GSN127" s="119"/>
      <c r="GSO127" s="91"/>
      <c r="GSP127" s="119"/>
      <c r="GSQ127" s="91"/>
      <c r="GSR127" s="119"/>
      <c r="GSS127" s="91"/>
      <c r="GST127" s="119"/>
      <c r="GSU127" s="91"/>
      <c r="GSV127" s="119"/>
      <c r="GSW127" s="91"/>
      <c r="GSX127" s="119"/>
      <c r="GSY127" s="91"/>
      <c r="GSZ127" s="119"/>
      <c r="GTA127" s="91"/>
      <c r="GTB127" s="119"/>
      <c r="GTC127" s="91"/>
      <c r="GTD127" s="119"/>
      <c r="GTE127" s="91"/>
      <c r="GTF127" s="119"/>
      <c r="GTG127" s="91"/>
      <c r="GTH127" s="119"/>
      <c r="GTI127" s="91"/>
      <c r="GTJ127" s="119"/>
      <c r="GTK127" s="91"/>
      <c r="GTL127" s="119"/>
      <c r="GTM127" s="91"/>
      <c r="GTN127" s="119"/>
      <c r="GTO127" s="91"/>
      <c r="GTP127" s="119"/>
      <c r="GTQ127" s="91"/>
      <c r="GTR127" s="119"/>
      <c r="GTS127" s="91"/>
      <c r="GTT127" s="119"/>
      <c r="GTU127" s="91"/>
      <c r="GTV127" s="119"/>
      <c r="GTW127" s="91"/>
      <c r="GTX127" s="119"/>
      <c r="GTY127" s="91"/>
      <c r="GTZ127" s="119"/>
      <c r="GUA127" s="91"/>
      <c r="GUB127" s="119"/>
      <c r="GUC127" s="91"/>
      <c r="GUD127" s="119"/>
      <c r="GUE127" s="91"/>
      <c r="GUF127" s="119"/>
      <c r="GUG127" s="91"/>
      <c r="GUH127" s="119"/>
      <c r="GUI127" s="91"/>
      <c r="GUJ127" s="119"/>
      <c r="GUK127" s="91"/>
      <c r="GUL127" s="119"/>
      <c r="GUM127" s="91"/>
      <c r="GUN127" s="119"/>
      <c r="GUO127" s="91"/>
      <c r="GUP127" s="119"/>
      <c r="GUQ127" s="91"/>
      <c r="GUR127" s="119"/>
      <c r="GUS127" s="91"/>
      <c r="GUT127" s="119"/>
      <c r="GUU127" s="91"/>
      <c r="GUV127" s="119"/>
      <c r="GUW127" s="91"/>
      <c r="GUX127" s="119"/>
      <c r="GUY127" s="91"/>
      <c r="GUZ127" s="119"/>
      <c r="GVA127" s="91"/>
      <c r="GVB127" s="119"/>
      <c r="GVC127" s="91"/>
      <c r="GVD127" s="119"/>
      <c r="GVE127" s="91"/>
      <c r="GVF127" s="119"/>
      <c r="GVG127" s="91"/>
      <c r="GVH127" s="119"/>
      <c r="GVI127" s="91"/>
      <c r="GVJ127" s="119"/>
      <c r="GVK127" s="91"/>
      <c r="GVL127" s="119"/>
      <c r="GVM127" s="91"/>
      <c r="GVN127" s="119"/>
      <c r="GVO127" s="91"/>
      <c r="GVP127" s="119"/>
      <c r="GVQ127" s="91"/>
      <c r="GVR127" s="119"/>
      <c r="GVS127" s="91"/>
      <c r="GVT127" s="119"/>
      <c r="GVU127" s="91"/>
      <c r="GVV127" s="119"/>
      <c r="GVW127" s="91"/>
      <c r="GVX127" s="119"/>
      <c r="GVY127" s="91"/>
      <c r="GVZ127" s="119"/>
      <c r="GWA127" s="91"/>
      <c r="GWB127" s="119"/>
      <c r="GWC127" s="91"/>
      <c r="GWD127" s="119"/>
      <c r="GWE127" s="91"/>
      <c r="GWF127" s="119"/>
      <c r="GWG127" s="91"/>
      <c r="GWH127" s="119"/>
      <c r="GWI127" s="91"/>
      <c r="GWJ127" s="119"/>
      <c r="GWK127" s="91"/>
      <c r="GWL127" s="119"/>
      <c r="GWM127" s="91"/>
      <c r="GWN127" s="119"/>
      <c r="GWO127" s="91"/>
      <c r="GWP127" s="119"/>
      <c r="GWQ127" s="91"/>
      <c r="GWR127" s="119"/>
      <c r="GWS127" s="91"/>
      <c r="GWT127" s="119"/>
      <c r="GWU127" s="91"/>
      <c r="GWV127" s="119"/>
      <c r="GWW127" s="91"/>
      <c r="GWX127" s="119"/>
      <c r="GWY127" s="91"/>
      <c r="GWZ127" s="119"/>
      <c r="GXA127" s="91"/>
      <c r="GXB127" s="119"/>
      <c r="GXC127" s="91"/>
      <c r="GXD127" s="119"/>
      <c r="GXE127" s="91"/>
      <c r="GXF127" s="119"/>
      <c r="GXG127" s="91"/>
      <c r="GXH127" s="119"/>
      <c r="GXI127" s="91"/>
      <c r="GXJ127" s="119"/>
      <c r="GXK127" s="91"/>
      <c r="GXL127" s="119"/>
      <c r="GXM127" s="91"/>
      <c r="GXN127" s="119"/>
      <c r="GXO127" s="91"/>
      <c r="GXP127" s="119"/>
      <c r="GXQ127" s="91"/>
      <c r="GXR127" s="119"/>
      <c r="GXS127" s="91"/>
      <c r="GXT127" s="119"/>
      <c r="GXU127" s="91"/>
      <c r="GXV127" s="119"/>
      <c r="GXW127" s="91"/>
      <c r="GXX127" s="119"/>
      <c r="GXY127" s="91"/>
      <c r="GXZ127" s="119"/>
      <c r="GYA127" s="91"/>
      <c r="GYB127" s="119"/>
      <c r="GYC127" s="91"/>
      <c r="GYD127" s="119"/>
      <c r="GYE127" s="91"/>
      <c r="GYF127" s="119"/>
      <c r="GYG127" s="91"/>
      <c r="GYH127" s="119"/>
      <c r="GYI127" s="91"/>
      <c r="GYJ127" s="119"/>
      <c r="GYK127" s="91"/>
      <c r="GYL127" s="119"/>
      <c r="GYM127" s="91"/>
      <c r="GYN127" s="119"/>
      <c r="GYO127" s="91"/>
      <c r="GYP127" s="119"/>
      <c r="GYQ127" s="91"/>
      <c r="GYR127" s="119"/>
      <c r="GYS127" s="91"/>
      <c r="GYT127" s="119"/>
      <c r="GYU127" s="91"/>
      <c r="GYV127" s="119"/>
      <c r="GYW127" s="91"/>
      <c r="GYX127" s="119"/>
      <c r="GYY127" s="91"/>
      <c r="GYZ127" s="119"/>
      <c r="GZA127" s="91"/>
      <c r="GZB127" s="119"/>
      <c r="GZC127" s="91"/>
      <c r="GZD127" s="119"/>
      <c r="GZE127" s="91"/>
      <c r="GZF127" s="119"/>
      <c r="GZG127" s="91"/>
      <c r="GZH127" s="119"/>
      <c r="GZI127" s="91"/>
      <c r="GZJ127" s="119"/>
      <c r="GZK127" s="91"/>
      <c r="GZL127" s="119"/>
      <c r="GZM127" s="91"/>
      <c r="GZN127" s="119"/>
      <c r="GZO127" s="91"/>
      <c r="GZP127" s="119"/>
      <c r="GZQ127" s="91"/>
      <c r="GZR127" s="119"/>
      <c r="GZS127" s="91"/>
      <c r="GZT127" s="119"/>
      <c r="GZU127" s="91"/>
      <c r="GZV127" s="119"/>
      <c r="GZW127" s="91"/>
      <c r="GZX127" s="119"/>
      <c r="GZY127" s="91"/>
      <c r="GZZ127" s="119"/>
      <c r="HAA127" s="91"/>
      <c r="HAB127" s="119"/>
      <c r="HAC127" s="91"/>
      <c r="HAD127" s="119"/>
      <c r="HAE127" s="91"/>
      <c r="HAF127" s="119"/>
      <c r="HAG127" s="91"/>
      <c r="HAH127" s="119"/>
      <c r="HAI127" s="91"/>
      <c r="HAJ127" s="119"/>
      <c r="HAK127" s="91"/>
      <c r="HAL127" s="119"/>
      <c r="HAM127" s="91"/>
      <c r="HAN127" s="119"/>
      <c r="HAO127" s="91"/>
      <c r="HAP127" s="119"/>
      <c r="HAQ127" s="91"/>
      <c r="HAR127" s="119"/>
      <c r="HAS127" s="91"/>
      <c r="HAT127" s="119"/>
      <c r="HAU127" s="91"/>
      <c r="HAV127" s="119"/>
      <c r="HAW127" s="91"/>
      <c r="HAX127" s="119"/>
      <c r="HAY127" s="91"/>
      <c r="HAZ127" s="119"/>
      <c r="HBA127" s="91"/>
      <c r="HBB127" s="119"/>
      <c r="HBC127" s="91"/>
      <c r="HBD127" s="119"/>
      <c r="HBE127" s="91"/>
      <c r="HBF127" s="119"/>
      <c r="HBG127" s="91"/>
      <c r="HBH127" s="119"/>
      <c r="HBI127" s="91"/>
      <c r="HBJ127" s="119"/>
      <c r="HBK127" s="91"/>
      <c r="HBL127" s="119"/>
      <c r="HBM127" s="91"/>
      <c r="HBN127" s="119"/>
      <c r="HBO127" s="91"/>
      <c r="HBP127" s="119"/>
      <c r="HBQ127" s="91"/>
      <c r="HBR127" s="119"/>
      <c r="HBS127" s="91"/>
      <c r="HBT127" s="119"/>
      <c r="HBU127" s="91"/>
      <c r="HBV127" s="119"/>
      <c r="HBW127" s="91"/>
      <c r="HBX127" s="119"/>
      <c r="HBY127" s="91"/>
      <c r="HBZ127" s="119"/>
      <c r="HCA127" s="91"/>
      <c r="HCB127" s="119"/>
      <c r="HCC127" s="91"/>
      <c r="HCD127" s="119"/>
      <c r="HCE127" s="91"/>
      <c r="HCF127" s="119"/>
      <c r="HCG127" s="91"/>
      <c r="HCH127" s="119"/>
      <c r="HCI127" s="91"/>
      <c r="HCJ127" s="119"/>
      <c r="HCK127" s="91"/>
      <c r="HCL127" s="119"/>
      <c r="HCM127" s="91"/>
      <c r="HCN127" s="119"/>
      <c r="HCO127" s="91"/>
      <c r="HCP127" s="119"/>
      <c r="HCQ127" s="91"/>
      <c r="HCR127" s="119"/>
      <c r="HCS127" s="91"/>
      <c r="HCT127" s="119"/>
      <c r="HCU127" s="91"/>
      <c r="HCV127" s="119"/>
      <c r="HCW127" s="91"/>
      <c r="HCX127" s="119"/>
      <c r="HCY127" s="91"/>
      <c r="HCZ127" s="119"/>
      <c r="HDA127" s="91"/>
      <c r="HDB127" s="119"/>
      <c r="HDC127" s="91"/>
      <c r="HDD127" s="119"/>
      <c r="HDE127" s="91"/>
      <c r="HDF127" s="119"/>
      <c r="HDG127" s="91"/>
      <c r="HDH127" s="119"/>
      <c r="HDI127" s="91"/>
      <c r="HDJ127" s="119"/>
      <c r="HDK127" s="91"/>
      <c r="HDL127" s="119"/>
      <c r="HDM127" s="91"/>
      <c r="HDN127" s="119"/>
      <c r="HDO127" s="91"/>
      <c r="HDP127" s="119"/>
      <c r="HDQ127" s="91"/>
      <c r="HDR127" s="119"/>
      <c r="HDS127" s="91"/>
      <c r="HDT127" s="119"/>
      <c r="HDU127" s="91"/>
      <c r="HDV127" s="119"/>
      <c r="HDW127" s="91"/>
      <c r="HDX127" s="119"/>
      <c r="HDY127" s="91"/>
      <c r="HDZ127" s="119"/>
      <c r="HEA127" s="91"/>
      <c r="HEB127" s="119"/>
      <c r="HEC127" s="91"/>
      <c r="HED127" s="119"/>
      <c r="HEE127" s="91"/>
      <c r="HEF127" s="119"/>
      <c r="HEG127" s="91"/>
      <c r="HEH127" s="119"/>
      <c r="HEI127" s="91"/>
      <c r="HEJ127" s="119"/>
      <c r="HEK127" s="91"/>
      <c r="HEL127" s="119"/>
      <c r="HEM127" s="91"/>
      <c r="HEN127" s="119"/>
      <c r="HEO127" s="91"/>
      <c r="HEP127" s="119"/>
      <c r="HEQ127" s="91"/>
      <c r="HER127" s="119"/>
      <c r="HES127" s="91"/>
      <c r="HET127" s="119"/>
      <c r="HEU127" s="91"/>
      <c r="HEV127" s="119"/>
      <c r="HEW127" s="91"/>
      <c r="HEX127" s="119"/>
      <c r="HEY127" s="91"/>
      <c r="HEZ127" s="119"/>
      <c r="HFA127" s="91"/>
      <c r="HFB127" s="119"/>
      <c r="HFC127" s="91"/>
      <c r="HFD127" s="119"/>
      <c r="HFE127" s="91"/>
      <c r="HFF127" s="119"/>
      <c r="HFG127" s="91"/>
      <c r="HFH127" s="119"/>
      <c r="HFI127" s="91"/>
      <c r="HFJ127" s="119"/>
      <c r="HFK127" s="91"/>
      <c r="HFL127" s="119"/>
      <c r="HFM127" s="91"/>
      <c r="HFN127" s="119"/>
      <c r="HFO127" s="91"/>
      <c r="HFP127" s="119"/>
      <c r="HFQ127" s="91"/>
      <c r="HFR127" s="119"/>
      <c r="HFS127" s="91"/>
      <c r="HFT127" s="119"/>
      <c r="HFU127" s="91"/>
      <c r="HFV127" s="119"/>
      <c r="HFW127" s="91"/>
      <c r="HFX127" s="119"/>
      <c r="HFY127" s="91"/>
      <c r="HFZ127" s="119"/>
      <c r="HGA127" s="91"/>
      <c r="HGB127" s="119"/>
      <c r="HGC127" s="91"/>
      <c r="HGD127" s="119"/>
      <c r="HGE127" s="91"/>
      <c r="HGF127" s="119"/>
      <c r="HGG127" s="91"/>
      <c r="HGH127" s="119"/>
      <c r="HGI127" s="91"/>
      <c r="HGJ127" s="119"/>
      <c r="HGK127" s="91"/>
      <c r="HGL127" s="119"/>
      <c r="HGM127" s="91"/>
      <c r="HGN127" s="119"/>
      <c r="HGO127" s="91"/>
      <c r="HGP127" s="119"/>
      <c r="HGQ127" s="91"/>
      <c r="HGR127" s="119"/>
      <c r="HGS127" s="91"/>
      <c r="HGT127" s="119"/>
      <c r="HGU127" s="91"/>
      <c r="HGV127" s="119"/>
      <c r="HGW127" s="91"/>
      <c r="HGX127" s="119"/>
      <c r="HGY127" s="91"/>
      <c r="HGZ127" s="119"/>
      <c r="HHA127" s="91"/>
      <c r="HHB127" s="119"/>
      <c r="HHC127" s="91"/>
      <c r="HHD127" s="119"/>
      <c r="HHE127" s="91"/>
      <c r="HHF127" s="119"/>
      <c r="HHG127" s="91"/>
      <c r="HHH127" s="119"/>
      <c r="HHI127" s="91"/>
      <c r="HHJ127" s="119"/>
      <c r="HHK127" s="91"/>
      <c r="HHL127" s="119"/>
      <c r="HHM127" s="91"/>
      <c r="HHN127" s="119"/>
      <c r="HHO127" s="91"/>
      <c r="HHP127" s="119"/>
      <c r="HHQ127" s="91"/>
      <c r="HHR127" s="119"/>
      <c r="HHS127" s="91"/>
      <c r="HHT127" s="119"/>
      <c r="HHU127" s="91"/>
      <c r="HHV127" s="119"/>
      <c r="HHW127" s="91"/>
      <c r="HHX127" s="119"/>
      <c r="HHY127" s="91"/>
      <c r="HHZ127" s="119"/>
      <c r="HIA127" s="91"/>
      <c r="HIB127" s="119"/>
      <c r="HIC127" s="91"/>
      <c r="HID127" s="119"/>
      <c r="HIE127" s="91"/>
      <c r="HIF127" s="119"/>
      <c r="HIG127" s="91"/>
      <c r="HIH127" s="119"/>
      <c r="HII127" s="91"/>
      <c r="HIJ127" s="119"/>
      <c r="HIK127" s="91"/>
      <c r="HIL127" s="119"/>
      <c r="HIM127" s="91"/>
      <c r="HIN127" s="119"/>
      <c r="HIO127" s="91"/>
      <c r="HIP127" s="119"/>
      <c r="HIQ127" s="91"/>
      <c r="HIR127" s="119"/>
      <c r="HIS127" s="91"/>
      <c r="HIT127" s="119"/>
      <c r="HIU127" s="91"/>
      <c r="HIV127" s="119"/>
      <c r="HIW127" s="91"/>
      <c r="HIX127" s="119"/>
      <c r="HIY127" s="91"/>
      <c r="HIZ127" s="119"/>
      <c r="HJA127" s="91"/>
      <c r="HJB127" s="119"/>
      <c r="HJC127" s="91"/>
      <c r="HJD127" s="119"/>
      <c r="HJE127" s="91"/>
      <c r="HJF127" s="119"/>
      <c r="HJG127" s="91"/>
      <c r="HJH127" s="119"/>
      <c r="HJI127" s="91"/>
      <c r="HJJ127" s="119"/>
      <c r="HJK127" s="91"/>
      <c r="HJL127" s="119"/>
      <c r="HJM127" s="91"/>
      <c r="HJN127" s="119"/>
      <c r="HJO127" s="91"/>
      <c r="HJP127" s="119"/>
      <c r="HJQ127" s="91"/>
      <c r="HJR127" s="119"/>
      <c r="HJS127" s="91"/>
      <c r="HJT127" s="119"/>
      <c r="HJU127" s="91"/>
      <c r="HJV127" s="119"/>
      <c r="HJW127" s="91"/>
      <c r="HJX127" s="119"/>
      <c r="HJY127" s="91"/>
      <c r="HJZ127" s="119"/>
      <c r="HKA127" s="91"/>
      <c r="HKB127" s="119"/>
      <c r="HKC127" s="91"/>
      <c r="HKD127" s="119"/>
      <c r="HKE127" s="91"/>
      <c r="HKF127" s="119"/>
      <c r="HKG127" s="91"/>
      <c r="HKH127" s="119"/>
      <c r="HKI127" s="91"/>
      <c r="HKJ127" s="119"/>
      <c r="HKK127" s="91"/>
      <c r="HKL127" s="119"/>
      <c r="HKM127" s="91"/>
      <c r="HKN127" s="119"/>
      <c r="HKO127" s="91"/>
      <c r="HKP127" s="119"/>
      <c r="HKQ127" s="91"/>
      <c r="HKR127" s="119"/>
      <c r="HKS127" s="91"/>
      <c r="HKT127" s="119"/>
      <c r="HKU127" s="91"/>
      <c r="HKV127" s="119"/>
      <c r="HKW127" s="91"/>
      <c r="HKX127" s="119"/>
      <c r="HKY127" s="91"/>
      <c r="HKZ127" s="119"/>
      <c r="HLA127" s="91"/>
      <c r="HLB127" s="119"/>
      <c r="HLC127" s="91"/>
      <c r="HLD127" s="119"/>
      <c r="HLE127" s="91"/>
      <c r="HLF127" s="119"/>
      <c r="HLG127" s="91"/>
      <c r="HLH127" s="119"/>
      <c r="HLI127" s="91"/>
      <c r="HLJ127" s="119"/>
      <c r="HLK127" s="91"/>
      <c r="HLL127" s="119"/>
      <c r="HLM127" s="91"/>
      <c r="HLN127" s="119"/>
      <c r="HLO127" s="91"/>
      <c r="HLP127" s="119"/>
      <c r="HLQ127" s="91"/>
      <c r="HLR127" s="119"/>
      <c r="HLS127" s="91"/>
      <c r="HLT127" s="119"/>
      <c r="HLU127" s="91"/>
      <c r="HLV127" s="119"/>
      <c r="HLW127" s="91"/>
      <c r="HLX127" s="119"/>
      <c r="HLY127" s="91"/>
      <c r="HLZ127" s="119"/>
      <c r="HMA127" s="91"/>
      <c r="HMB127" s="119"/>
      <c r="HMC127" s="91"/>
      <c r="HMD127" s="119"/>
      <c r="HME127" s="91"/>
      <c r="HMF127" s="119"/>
      <c r="HMG127" s="91"/>
      <c r="HMH127" s="119"/>
      <c r="HMI127" s="91"/>
      <c r="HMJ127" s="119"/>
      <c r="HMK127" s="91"/>
      <c r="HML127" s="119"/>
      <c r="HMM127" s="91"/>
      <c r="HMN127" s="119"/>
      <c r="HMO127" s="91"/>
      <c r="HMP127" s="119"/>
      <c r="HMQ127" s="91"/>
      <c r="HMR127" s="119"/>
      <c r="HMS127" s="91"/>
      <c r="HMT127" s="119"/>
      <c r="HMU127" s="91"/>
      <c r="HMV127" s="119"/>
      <c r="HMW127" s="91"/>
      <c r="HMX127" s="119"/>
      <c r="HMY127" s="91"/>
      <c r="HMZ127" s="119"/>
      <c r="HNA127" s="91"/>
      <c r="HNB127" s="119"/>
      <c r="HNC127" s="91"/>
      <c r="HND127" s="119"/>
      <c r="HNE127" s="91"/>
      <c r="HNF127" s="119"/>
      <c r="HNG127" s="91"/>
      <c r="HNH127" s="119"/>
      <c r="HNI127" s="91"/>
      <c r="HNJ127" s="119"/>
      <c r="HNK127" s="91"/>
      <c r="HNL127" s="119"/>
      <c r="HNM127" s="91"/>
      <c r="HNN127" s="119"/>
      <c r="HNO127" s="91"/>
      <c r="HNP127" s="119"/>
      <c r="HNQ127" s="91"/>
      <c r="HNR127" s="119"/>
      <c r="HNS127" s="91"/>
      <c r="HNT127" s="119"/>
      <c r="HNU127" s="91"/>
      <c r="HNV127" s="119"/>
      <c r="HNW127" s="91"/>
      <c r="HNX127" s="119"/>
      <c r="HNY127" s="91"/>
      <c r="HNZ127" s="119"/>
      <c r="HOA127" s="91"/>
      <c r="HOB127" s="119"/>
      <c r="HOC127" s="91"/>
      <c r="HOD127" s="119"/>
      <c r="HOE127" s="91"/>
      <c r="HOF127" s="119"/>
      <c r="HOG127" s="91"/>
      <c r="HOH127" s="119"/>
      <c r="HOI127" s="91"/>
      <c r="HOJ127" s="119"/>
      <c r="HOK127" s="91"/>
      <c r="HOL127" s="119"/>
      <c r="HOM127" s="91"/>
      <c r="HON127" s="119"/>
      <c r="HOO127" s="91"/>
      <c r="HOP127" s="119"/>
      <c r="HOQ127" s="91"/>
      <c r="HOR127" s="119"/>
      <c r="HOS127" s="91"/>
      <c r="HOT127" s="119"/>
      <c r="HOU127" s="91"/>
      <c r="HOV127" s="119"/>
      <c r="HOW127" s="91"/>
      <c r="HOX127" s="119"/>
      <c r="HOY127" s="91"/>
      <c r="HOZ127" s="119"/>
      <c r="HPA127" s="91"/>
      <c r="HPB127" s="119"/>
      <c r="HPC127" s="91"/>
      <c r="HPD127" s="119"/>
      <c r="HPE127" s="91"/>
      <c r="HPF127" s="119"/>
      <c r="HPG127" s="91"/>
      <c r="HPH127" s="119"/>
      <c r="HPI127" s="91"/>
      <c r="HPJ127" s="119"/>
      <c r="HPK127" s="91"/>
      <c r="HPL127" s="119"/>
      <c r="HPM127" s="91"/>
      <c r="HPN127" s="119"/>
      <c r="HPO127" s="91"/>
      <c r="HPP127" s="119"/>
      <c r="HPQ127" s="91"/>
      <c r="HPR127" s="119"/>
      <c r="HPS127" s="91"/>
      <c r="HPT127" s="119"/>
      <c r="HPU127" s="91"/>
      <c r="HPV127" s="119"/>
      <c r="HPW127" s="91"/>
      <c r="HPX127" s="119"/>
      <c r="HPY127" s="91"/>
      <c r="HPZ127" s="119"/>
      <c r="HQA127" s="91"/>
      <c r="HQB127" s="119"/>
      <c r="HQC127" s="91"/>
      <c r="HQD127" s="119"/>
      <c r="HQE127" s="91"/>
      <c r="HQF127" s="119"/>
      <c r="HQG127" s="91"/>
      <c r="HQH127" s="119"/>
      <c r="HQI127" s="91"/>
      <c r="HQJ127" s="119"/>
      <c r="HQK127" s="91"/>
      <c r="HQL127" s="119"/>
      <c r="HQM127" s="91"/>
      <c r="HQN127" s="119"/>
      <c r="HQO127" s="91"/>
      <c r="HQP127" s="119"/>
      <c r="HQQ127" s="91"/>
      <c r="HQR127" s="119"/>
      <c r="HQS127" s="91"/>
      <c r="HQT127" s="119"/>
      <c r="HQU127" s="91"/>
      <c r="HQV127" s="119"/>
      <c r="HQW127" s="91"/>
      <c r="HQX127" s="119"/>
      <c r="HQY127" s="91"/>
      <c r="HQZ127" s="119"/>
      <c r="HRA127" s="91"/>
      <c r="HRB127" s="119"/>
      <c r="HRC127" s="91"/>
      <c r="HRD127" s="119"/>
      <c r="HRE127" s="91"/>
      <c r="HRF127" s="119"/>
      <c r="HRG127" s="91"/>
      <c r="HRH127" s="119"/>
      <c r="HRI127" s="91"/>
      <c r="HRJ127" s="119"/>
      <c r="HRK127" s="91"/>
      <c r="HRL127" s="119"/>
      <c r="HRM127" s="91"/>
      <c r="HRN127" s="119"/>
      <c r="HRO127" s="91"/>
      <c r="HRP127" s="119"/>
      <c r="HRQ127" s="91"/>
      <c r="HRR127" s="119"/>
      <c r="HRS127" s="91"/>
      <c r="HRT127" s="119"/>
      <c r="HRU127" s="91"/>
      <c r="HRV127" s="119"/>
      <c r="HRW127" s="91"/>
      <c r="HRX127" s="119"/>
      <c r="HRY127" s="91"/>
      <c r="HRZ127" s="119"/>
      <c r="HSA127" s="91"/>
      <c r="HSB127" s="119"/>
      <c r="HSC127" s="91"/>
      <c r="HSD127" s="119"/>
      <c r="HSE127" s="91"/>
      <c r="HSF127" s="119"/>
      <c r="HSG127" s="91"/>
      <c r="HSH127" s="119"/>
      <c r="HSI127" s="91"/>
      <c r="HSJ127" s="119"/>
      <c r="HSK127" s="91"/>
      <c r="HSL127" s="119"/>
      <c r="HSM127" s="91"/>
      <c r="HSN127" s="119"/>
      <c r="HSO127" s="91"/>
      <c r="HSP127" s="119"/>
      <c r="HSQ127" s="91"/>
      <c r="HSR127" s="119"/>
      <c r="HSS127" s="91"/>
      <c r="HST127" s="119"/>
      <c r="HSU127" s="91"/>
      <c r="HSV127" s="119"/>
      <c r="HSW127" s="91"/>
      <c r="HSX127" s="119"/>
      <c r="HSY127" s="91"/>
      <c r="HSZ127" s="119"/>
      <c r="HTA127" s="91"/>
      <c r="HTB127" s="119"/>
      <c r="HTC127" s="91"/>
      <c r="HTD127" s="119"/>
      <c r="HTE127" s="91"/>
      <c r="HTF127" s="119"/>
      <c r="HTG127" s="91"/>
      <c r="HTH127" s="119"/>
      <c r="HTI127" s="91"/>
      <c r="HTJ127" s="119"/>
      <c r="HTK127" s="91"/>
      <c r="HTL127" s="119"/>
      <c r="HTM127" s="91"/>
      <c r="HTN127" s="119"/>
      <c r="HTO127" s="91"/>
      <c r="HTP127" s="119"/>
      <c r="HTQ127" s="91"/>
      <c r="HTR127" s="119"/>
      <c r="HTS127" s="91"/>
      <c r="HTT127" s="119"/>
      <c r="HTU127" s="91"/>
      <c r="HTV127" s="119"/>
      <c r="HTW127" s="91"/>
      <c r="HTX127" s="119"/>
      <c r="HTY127" s="91"/>
      <c r="HTZ127" s="119"/>
      <c r="HUA127" s="91"/>
      <c r="HUB127" s="119"/>
      <c r="HUC127" s="91"/>
      <c r="HUD127" s="119"/>
      <c r="HUE127" s="91"/>
      <c r="HUF127" s="119"/>
      <c r="HUG127" s="91"/>
      <c r="HUH127" s="119"/>
      <c r="HUI127" s="91"/>
      <c r="HUJ127" s="119"/>
      <c r="HUK127" s="91"/>
      <c r="HUL127" s="119"/>
      <c r="HUM127" s="91"/>
      <c r="HUN127" s="119"/>
      <c r="HUO127" s="91"/>
      <c r="HUP127" s="119"/>
      <c r="HUQ127" s="91"/>
      <c r="HUR127" s="119"/>
      <c r="HUS127" s="91"/>
      <c r="HUT127" s="119"/>
      <c r="HUU127" s="91"/>
      <c r="HUV127" s="119"/>
      <c r="HUW127" s="91"/>
      <c r="HUX127" s="119"/>
      <c r="HUY127" s="91"/>
      <c r="HUZ127" s="119"/>
      <c r="HVA127" s="91"/>
      <c r="HVB127" s="119"/>
      <c r="HVC127" s="91"/>
      <c r="HVD127" s="119"/>
      <c r="HVE127" s="91"/>
      <c r="HVF127" s="119"/>
      <c r="HVG127" s="91"/>
      <c r="HVH127" s="119"/>
      <c r="HVI127" s="91"/>
      <c r="HVJ127" s="119"/>
      <c r="HVK127" s="91"/>
      <c r="HVL127" s="119"/>
      <c r="HVM127" s="91"/>
      <c r="HVN127" s="119"/>
      <c r="HVO127" s="91"/>
      <c r="HVP127" s="119"/>
      <c r="HVQ127" s="91"/>
      <c r="HVR127" s="119"/>
      <c r="HVS127" s="91"/>
      <c r="HVT127" s="119"/>
      <c r="HVU127" s="91"/>
      <c r="HVV127" s="119"/>
      <c r="HVW127" s="91"/>
      <c r="HVX127" s="119"/>
      <c r="HVY127" s="91"/>
      <c r="HVZ127" s="119"/>
      <c r="HWA127" s="91"/>
      <c r="HWB127" s="119"/>
      <c r="HWC127" s="91"/>
      <c r="HWD127" s="119"/>
      <c r="HWE127" s="91"/>
      <c r="HWF127" s="119"/>
      <c r="HWG127" s="91"/>
      <c r="HWH127" s="119"/>
      <c r="HWI127" s="91"/>
      <c r="HWJ127" s="119"/>
      <c r="HWK127" s="91"/>
      <c r="HWL127" s="119"/>
      <c r="HWM127" s="91"/>
      <c r="HWN127" s="119"/>
      <c r="HWO127" s="91"/>
      <c r="HWP127" s="119"/>
      <c r="HWQ127" s="91"/>
      <c r="HWR127" s="119"/>
      <c r="HWS127" s="91"/>
      <c r="HWT127" s="119"/>
      <c r="HWU127" s="91"/>
      <c r="HWV127" s="119"/>
      <c r="HWW127" s="91"/>
      <c r="HWX127" s="119"/>
      <c r="HWY127" s="91"/>
      <c r="HWZ127" s="119"/>
      <c r="HXA127" s="91"/>
      <c r="HXB127" s="119"/>
      <c r="HXC127" s="91"/>
      <c r="HXD127" s="119"/>
      <c r="HXE127" s="91"/>
      <c r="HXF127" s="119"/>
      <c r="HXG127" s="91"/>
      <c r="HXH127" s="119"/>
      <c r="HXI127" s="91"/>
      <c r="HXJ127" s="119"/>
      <c r="HXK127" s="91"/>
      <c r="HXL127" s="119"/>
      <c r="HXM127" s="91"/>
      <c r="HXN127" s="119"/>
      <c r="HXO127" s="91"/>
      <c r="HXP127" s="119"/>
      <c r="HXQ127" s="91"/>
      <c r="HXR127" s="119"/>
      <c r="HXS127" s="91"/>
      <c r="HXT127" s="119"/>
      <c r="HXU127" s="91"/>
      <c r="HXV127" s="119"/>
      <c r="HXW127" s="91"/>
      <c r="HXX127" s="119"/>
      <c r="HXY127" s="91"/>
      <c r="HXZ127" s="119"/>
      <c r="HYA127" s="91"/>
      <c r="HYB127" s="119"/>
      <c r="HYC127" s="91"/>
      <c r="HYD127" s="119"/>
      <c r="HYE127" s="91"/>
      <c r="HYF127" s="119"/>
      <c r="HYG127" s="91"/>
      <c r="HYH127" s="119"/>
      <c r="HYI127" s="91"/>
      <c r="HYJ127" s="119"/>
      <c r="HYK127" s="91"/>
      <c r="HYL127" s="119"/>
      <c r="HYM127" s="91"/>
      <c r="HYN127" s="119"/>
      <c r="HYO127" s="91"/>
      <c r="HYP127" s="119"/>
      <c r="HYQ127" s="91"/>
      <c r="HYR127" s="119"/>
      <c r="HYS127" s="91"/>
      <c r="HYT127" s="119"/>
      <c r="HYU127" s="91"/>
      <c r="HYV127" s="119"/>
      <c r="HYW127" s="91"/>
      <c r="HYX127" s="119"/>
      <c r="HYY127" s="91"/>
      <c r="HYZ127" s="119"/>
      <c r="HZA127" s="91"/>
      <c r="HZB127" s="119"/>
      <c r="HZC127" s="91"/>
      <c r="HZD127" s="119"/>
      <c r="HZE127" s="91"/>
      <c r="HZF127" s="119"/>
      <c r="HZG127" s="91"/>
      <c r="HZH127" s="119"/>
      <c r="HZI127" s="91"/>
      <c r="HZJ127" s="119"/>
      <c r="HZK127" s="91"/>
      <c r="HZL127" s="119"/>
      <c r="HZM127" s="91"/>
      <c r="HZN127" s="119"/>
      <c r="HZO127" s="91"/>
      <c r="HZP127" s="119"/>
      <c r="HZQ127" s="91"/>
      <c r="HZR127" s="119"/>
      <c r="HZS127" s="91"/>
      <c r="HZT127" s="119"/>
      <c r="HZU127" s="91"/>
      <c r="HZV127" s="119"/>
      <c r="HZW127" s="91"/>
      <c r="HZX127" s="119"/>
      <c r="HZY127" s="91"/>
      <c r="HZZ127" s="119"/>
      <c r="IAA127" s="91"/>
      <c r="IAB127" s="119"/>
      <c r="IAC127" s="91"/>
      <c r="IAD127" s="119"/>
      <c r="IAE127" s="91"/>
      <c r="IAF127" s="119"/>
      <c r="IAG127" s="91"/>
      <c r="IAH127" s="119"/>
      <c r="IAI127" s="91"/>
      <c r="IAJ127" s="119"/>
      <c r="IAK127" s="91"/>
      <c r="IAL127" s="119"/>
      <c r="IAM127" s="91"/>
      <c r="IAN127" s="119"/>
      <c r="IAO127" s="91"/>
      <c r="IAP127" s="119"/>
      <c r="IAQ127" s="91"/>
      <c r="IAR127" s="119"/>
      <c r="IAS127" s="91"/>
      <c r="IAT127" s="119"/>
      <c r="IAU127" s="91"/>
      <c r="IAV127" s="119"/>
      <c r="IAW127" s="91"/>
      <c r="IAX127" s="119"/>
      <c r="IAY127" s="91"/>
      <c r="IAZ127" s="119"/>
      <c r="IBA127" s="91"/>
      <c r="IBB127" s="119"/>
      <c r="IBC127" s="91"/>
      <c r="IBD127" s="119"/>
      <c r="IBE127" s="91"/>
      <c r="IBF127" s="119"/>
      <c r="IBG127" s="91"/>
      <c r="IBH127" s="119"/>
      <c r="IBI127" s="91"/>
      <c r="IBJ127" s="119"/>
      <c r="IBK127" s="91"/>
      <c r="IBL127" s="119"/>
      <c r="IBM127" s="91"/>
      <c r="IBN127" s="119"/>
      <c r="IBO127" s="91"/>
      <c r="IBP127" s="119"/>
      <c r="IBQ127" s="91"/>
      <c r="IBR127" s="119"/>
      <c r="IBS127" s="91"/>
      <c r="IBT127" s="119"/>
      <c r="IBU127" s="91"/>
      <c r="IBV127" s="119"/>
      <c r="IBW127" s="91"/>
      <c r="IBX127" s="119"/>
      <c r="IBY127" s="91"/>
      <c r="IBZ127" s="119"/>
      <c r="ICA127" s="91"/>
      <c r="ICB127" s="119"/>
      <c r="ICC127" s="91"/>
      <c r="ICD127" s="119"/>
      <c r="ICE127" s="91"/>
      <c r="ICF127" s="119"/>
      <c r="ICG127" s="91"/>
      <c r="ICH127" s="119"/>
      <c r="ICI127" s="91"/>
      <c r="ICJ127" s="119"/>
      <c r="ICK127" s="91"/>
      <c r="ICL127" s="119"/>
      <c r="ICM127" s="91"/>
      <c r="ICN127" s="119"/>
      <c r="ICO127" s="91"/>
      <c r="ICP127" s="119"/>
      <c r="ICQ127" s="91"/>
      <c r="ICR127" s="119"/>
      <c r="ICS127" s="91"/>
      <c r="ICT127" s="119"/>
      <c r="ICU127" s="91"/>
      <c r="ICV127" s="119"/>
      <c r="ICW127" s="91"/>
      <c r="ICX127" s="119"/>
      <c r="ICY127" s="91"/>
      <c r="ICZ127" s="119"/>
      <c r="IDA127" s="91"/>
      <c r="IDB127" s="119"/>
      <c r="IDC127" s="91"/>
      <c r="IDD127" s="119"/>
      <c r="IDE127" s="91"/>
      <c r="IDF127" s="119"/>
      <c r="IDG127" s="91"/>
      <c r="IDH127" s="119"/>
      <c r="IDI127" s="91"/>
      <c r="IDJ127" s="119"/>
      <c r="IDK127" s="91"/>
      <c r="IDL127" s="119"/>
      <c r="IDM127" s="91"/>
      <c r="IDN127" s="119"/>
      <c r="IDO127" s="91"/>
      <c r="IDP127" s="119"/>
      <c r="IDQ127" s="91"/>
      <c r="IDR127" s="119"/>
      <c r="IDS127" s="91"/>
      <c r="IDT127" s="119"/>
      <c r="IDU127" s="91"/>
      <c r="IDV127" s="119"/>
      <c r="IDW127" s="91"/>
      <c r="IDX127" s="119"/>
      <c r="IDY127" s="91"/>
      <c r="IDZ127" s="119"/>
      <c r="IEA127" s="91"/>
      <c r="IEB127" s="119"/>
      <c r="IEC127" s="91"/>
      <c r="IED127" s="119"/>
      <c r="IEE127" s="91"/>
      <c r="IEF127" s="119"/>
      <c r="IEG127" s="91"/>
      <c r="IEH127" s="119"/>
      <c r="IEI127" s="91"/>
      <c r="IEJ127" s="119"/>
      <c r="IEK127" s="91"/>
      <c r="IEL127" s="119"/>
      <c r="IEM127" s="91"/>
      <c r="IEN127" s="119"/>
      <c r="IEO127" s="91"/>
      <c r="IEP127" s="119"/>
      <c r="IEQ127" s="91"/>
      <c r="IER127" s="119"/>
      <c r="IES127" s="91"/>
      <c r="IET127" s="119"/>
      <c r="IEU127" s="91"/>
      <c r="IEV127" s="119"/>
      <c r="IEW127" s="91"/>
      <c r="IEX127" s="119"/>
      <c r="IEY127" s="91"/>
      <c r="IEZ127" s="119"/>
      <c r="IFA127" s="91"/>
      <c r="IFB127" s="119"/>
      <c r="IFC127" s="91"/>
      <c r="IFD127" s="119"/>
      <c r="IFE127" s="91"/>
      <c r="IFF127" s="119"/>
      <c r="IFG127" s="91"/>
      <c r="IFH127" s="119"/>
      <c r="IFI127" s="91"/>
      <c r="IFJ127" s="119"/>
      <c r="IFK127" s="91"/>
      <c r="IFL127" s="119"/>
      <c r="IFM127" s="91"/>
      <c r="IFN127" s="119"/>
      <c r="IFO127" s="91"/>
      <c r="IFP127" s="119"/>
      <c r="IFQ127" s="91"/>
      <c r="IFR127" s="119"/>
      <c r="IFS127" s="91"/>
      <c r="IFT127" s="119"/>
      <c r="IFU127" s="91"/>
      <c r="IFV127" s="119"/>
      <c r="IFW127" s="91"/>
      <c r="IFX127" s="119"/>
      <c r="IFY127" s="91"/>
      <c r="IFZ127" s="119"/>
      <c r="IGA127" s="91"/>
      <c r="IGB127" s="119"/>
      <c r="IGC127" s="91"/>
      <c r="IGD127" s="119"/>
      <c r="IGE127" s="91"/>
      <c r="IGF127" s="119"/>
      <c r="IGG127" s="91"/>
      <c r="IGH127" s="119"/>
      <c r="IGI127" s="91"/>
      <c r="IGJ127" s="119"/>
      <c r="IGK127" s="91"/>
      <c r="IGL127" s="119"/>
      <c r="IGM127" s="91"/>
      <c r="IGN127" s="119"/>
      <c r="IGO127" s="91"/>
      <c r="IGP127" s="119"/>
      <c r="IGQ127" s="91"/>
      <c r="IGR127" s="119"/>
      <c r="IGS127" s="91"/>
      <c r="IGT127" s="119"/>
      <c r="IGU127" s="91"/>
      <c r="IGV127" s="119"/>
      <c r="IGW127" s="91"/>
      <c r="IGX127" s="119"/>
      <c r="IGY127" s="91"/>
      <c r="IGZ127" s="119"/>
      <c r="IHA127" s="91"/>
      <c r="IHB127" s="119"/>
      <c r="IHC127" s="91"/>
      <c r="IHD127" s="119"/>
      <c r="IHE127" s="91"/>
      <c r="IHF127" s="119"/>
      <c r="IHG127" s="91"/>
      <c r="IHH127" s="119"/>
      <c r="IHI127" s="91"/>
      <c r="IHJ127" s="119"/>
      <c r="IHK127" s="91"/>
      <c r="IHL127" s="119"/>
      <c r="IHM127" s="91"/>
      <c r="IHN127" s="119"/>
      <c r="IHO127" s="91"/>
      <c r="IHP127" s="119"/>
      <c r="IHQ127" s="91"/>
      <c r="IHR127" s="119"/>
      <c r="IHS127" s="91"/>
      <c r="IHT127" s="119"/>
      <c r="IHU127" s="91"/>
      <c r="IHV127" s="119"/>
      <c r="IHW127" s="91"/>
      <c r="IHX127" s="119"/>
      <c r="IHY127" s="91"/>
      <c r="IHZ127" s="119"/>
      <c r="IIA127" s="91"/>
      <c r="IIB127" s="119"/>
      <c r="IIC127" s="91"/>
      <c r="IID127" s="119"/>
      <c r="IIE127" s="91"/>
      <c r="IIF127" s="119"/>
      <c r="IIG127" s="91"/>
      <c r="IIH127" s="119"/>
      <c r="III127" s="91"/>
      <c r="IIJ127" s="119"/>
      <c r="IIK127" s="91"/>
      <c r="IIL127" s="119"/>
      <c r="IIM127" s="91"/>
      <c r="IIN127" s="119"/>
      <c r="IIO127" s="91"/>
      <c r="IIP127" s="119"/>
      <c r="IIQ127" s="91"/>
      <c r="IIR127" s="119"/>
      <c r="IIS127" s="91"/>
      <c r="IIT127" s="119"/>
      <c r="IIU127" s="91"/>
      <c r="IIV127" s="119"/>
      <c r="IIW127" s="91"/>
      <c r="IIX127" s="119"/>
      <c r="IIY127" s="91"/>
      <c r="IIZ127" s="119"/>
      <c r="IJA127" s="91"/>
      <c r="IJB127" s="119"/>
      <c r="IJC127" s="91"/>
      <c r="IJD127" s="119"/>
      <c r="IJE127" s="91"/>
      <c r="IJF127" s="119"/>
      <c r="IJG127" s="91"/>
      <c r="IJH127" s="119"/>
      <c r="IJI127" s="91"/>
      <c r="IJJ127" s="119"/>
      <c r="IJK127" s="91"/>
      <c r="IJL127" s="119"/>
      <c r="IJM127" s="91"/>
      <c r="IJN127" s="119"/>
      <c r="IJO127" s="91"/>
      <c r="IJP127" s="119"/>
      <c r="IJQ127" s="91"/>
      <c r="IJR127" s="119"/>
      <c r="IJS127" s="91"/>
      <c r="IJT127" s="119"/>
      <c r="IJU127" s="91"/>
      <c r="IJV127" s="119"/>
      <c r="IJW127" s="91"/>
      <c r="IJX127" s="119"/>
      <c r="IJY127" s="91"/>
      <c r="IJZ127" s="119"/>
      <c r="IKA127" s="91"/>
      <c r="IKB127" s="119"/>
      <c r="IKC127" s="91"/>
      <c r="IKD127" s="119"/>
      <c r="IKE127" s="91"/>
      <c r="IKF127" s="119"/>
      <c r="IKG127" s="91"/>
      <c r="IKH127" s="119"/>
      <c r="IKI127" s="91"/>
      <c r="IKJ127" s="119"/>
      <c r="IKK127" s="91"/>
      <c r="IKL127" s="119"/>
      <c r="IKM127" s="91"/>
      <c r="IKN127" s="119"/>
      <c r="IKO127" s="91"/>
      <c r="IKP127" s="119"/>
      <c r="IKQ127" s="91"/>
      <c r="IKR127" s="119"/>
      <c r="IKS127" s="91"/>
      <c r="IKT127" s="119"/>
      <c r="IKU127" s="91"/>
      <c r="IKV127" s="119"/>
      <c r="IKW127" s="91"/>
      <c r="IKX127" s="119"/>
      <c r="IKY127" s="91"/>
      <c r="IKZ127" s="119"/>
      <c r="ILA127" s="91"/>
      <c r="ILB127" s="119"/>
      <c r="ILC127" s="91"/>
      <c r="ILD127" s="119"/>
      <c r="ILE127" s="91"/>
      <c r="ILF127" s="119"/>
      <c r="ILG127" s="91"/>
      <c r="ILH127" s="119"/>
      <c r="ILI127" s="91"/>
      <c r="ILJ127" s="119"/>
      <c r="ILK127" s="91"/>
      <c r="ILL127" s="119"/>
      <c r="ILM127" s="91"/>
      <c r="ILN127" s="119"/>
      <c r="ILO127" s="91"/>
      <c r="ILP127" s="119"/>
      <c r="ILQ127" s="91"/>
      <c r="ILR127" s="119"/>
      <c r="ILS127" s="91"/>
      <c r="ILT127" s="119"/>
      <c r="ILU127" s="91"/>
      <c r="ILV127" s="119"/>
      <c r="ILW127" s="91"/>
      <c r="ILX127" s="119"/>
      <c r="ILY127" s="91"/>
      <c r="ILZ127" s="119"/>
      <c r="IMA127" s="91"/>
      <c r="IMB127" s="119"/>
      <c r="IMC127" s="91"/>
      <c r="IMD127" s="119"/>
      <c r="IME127" s="91"/>
      <c r="IMF127" s="119"/>
      <c r="IMG127" s="91"/>
      <c r="IMH127" s="119"/>
      <c r="IMI127" s="91"/>
      <c r="IMJ127" s="119"/>
      <c r="IMK127" s="91"/>
      <c r="IML127" s="119"/>
      <c r="IMM127" s="91"/>
      <c r="IMN127" s="119"/>
      <c r="IMO127" s="91"/>
      <c r="IMP127" s="119"/>
      <c r="IMQ127" s="91"/>
      <c r="IMR127" s="119"/>
      <c r="IMS127" s="91"/>
      <c r="IMT127" s="119"/>
      <c r="IMU127" s="91"/>
      <c r="IMV127" s="119"/>
      <c r="IMW127" s="91"/>
      <c r="IMX127" s="119"/>
      <c r="IMY127" s="91"/>
      <c r="IMZ127" s="119"/>
      <c r="INA127" s="91"/>
      <c r="INB127" s="119"/>
      <c r="INC127" s="91"/>
      <c r="IND127" s="119"/>
      <c r="INE127" s="91"/>
      <c r="INF127" s="119"/>
      <c r="ING127" s="91"/>
      <c r="INH127" s="119"/>
      <c r="INI127" s="91"/>
      <c r="INJ127" s="119"/>
      <c r="INK127" s="91"/>
      <c r="INL127" s="119"/>
      <c r="INM127" s="91"/>
      <c r="INN127" s="119"/>
      <c r="INO127" s="91"/>
      <c r="INP127" s="119"/>
      <c r="INQ127" s="91"/>
      <c r="INR127" s="119"/>
      <c r="INS127" s="91"/>
      <c r="INT127" s="119"/>
      <c r="INU127" s="91"/>
      <c r="INV127" s="119"/>
      <c r="INW127" s="91"/>
      <c r="INX127" s="119"/>
      <c r="INY127" s="91"/>
      <c r="INZ127" s="119"/>
      <c r="IOA127" s="91"/>
      <c r="IOB127" s="119"/>
      <c r="IOC127" s="91"/>
      <c r="IOD127" s="119"/>
      <c r="IOE127" s="91"/>
      <c r="IOF127" s="119"/>
      <c r="IOG127" s="91"/>
      <c r="IOH127" s="119"/>
      <c r="IOI127" s="91"/>
      <c r="IOJ127" s="119"/>
      <c r="IOK127" s="91"/>
      <c r="IOL127" s="119"/>
      <c r="IOM127" s="91"/>
      <c r="ION127" s="119"/>
      <c r="IOO127" s="91"/>
      <c r="IOP127" s="119"/>
      <c r="IOQ127" s="91"/>
      <c r="IOR127" s="119"/>
      <c r="IOS127" s="91"/>
      <c r="IOT127" s="119"/>
      <c r="IOU127" s="91"/>
      <c r="IOV127" s="119"/>
      <c r="IOW127" s="91"/>
      <c r="IOX127" s="119"/>
      <c r="IOY127" s="91"/>
      <c r="IOZ127" s="119"/>
      <c r="IPA127" s="91"/>
      <c r="IPB127" s="119"/>
      <c r="IPC127" s="91"/>
      <c r="IPD127" s="119"/>
      <c r="IPE127" s="91"/>
      <c r="IPF127" s="119"/>
      <c r="IPG127" s="91"/>
      <c r="IPH127" s="119"/>
      <c r="IPI127" s="91"/>
      <c r="IPJ127" s="119"/>
      <c r="IPK127" s="91"/>
      <c r="IPL127" s="119"/>
      <c r="IPM127" s="91"/>
      <c r="IPN127" s="119"/>
      <c r="IPO127" s="91"/>
      <c r="IPP127" s="119"/>
      <c r="IPQ127" s="91"/>
      <c r="IPR127" s="119"/>
      <c r="IPS127" s="91"/>
      <c r="IPT127" s="119"/>
      <c r="IPU127" s="91"/>
      <c r="IPV127" s="119"/>
      <c r="IPW127" s="91"/>
      <c r="IPX127" s="119"/>
      <c r="IPY127" s="91"/>
      <c r="IPZ127" s="119"/>
      <c r="IQA127" s="91"/>
      <c r="IQB127" s="119"/>
      <c r="IQC127" s="91"/>
      <c r="IQD127" s="119"/>
      <c r="IQE127" s="91"/>
      <c r="IQF127" s="119"/>
      <c r="IQG127" s="91"/>
      <c r="IQH127" s="119"/>
      <c r="IQI127" s="91"/>
      <c r="IQJ127" s="119"/>
      <c r="IQK127" s="91"/>
      <c r="IQL127" s="119"/>
      <c r="IQM127" s="91"/>
      <c r="IQN127" s="119"/>
      <c r="IQO127" s="91"/>
      <c r="IQP127" s="119"/>
      <c r="IQQ127" s="91"/>
      <c r="IQR127" s="119"/>
      <c r="IQS127" s="91"/>
      <c r="IQT127" s="119"/>
      <c r="IQU127" s="91"/>
      <c r="IQV127" s="119"/>
      <c r="IQW127" s="91"/>
      <c r="IQX127" s="119"/>
      <c r="IQY127" s="91"/>
      <c r="IQZ127" s="119"/>
      <c r="IRA127" s="91"/>
      <c r="IRB127" s="119"/>
      <c r="IRC127" s="91"/>
      <c r="IRD127" s="119"/>
      <c r="IRE127" s="91"/>
      <c r="IRF127" s="119"/>
      <c r="IRG127" s="91"/>
      <c r="IRH127" s="119"/>
      <c r="IRI127" s="91"/>
      <c r="IRJ127" s="119"/>
      <c r="IRK127" s="91"/>
      <c r="IRL127" s="119"/>
      <c r="IRM127" s="91"/>
      <c r="IRN127" s="119"/>
      <c r="IRO127" s="91"/>
      <c r="IRP127" s="119"/>
      <c r="IRQ127" s="91"/>
      <c r="IRR127" s="119"/>
      <c r="IRS127" s="91"/>
      <c r="IRT127" s="119"/>
      <c r="IRU127" s="91"/>
      <c r="IRV127" s="119"/>
      <c r="IRW127" s="91"/>
      <c r="IRX127" s="119"/>
      <c r="IRY127" s="91"/>
      <c r="IRZ127" s="119"/>
      <c r="ISA127" s="91"/>
      <c r="ISB127" s="119"/>
      <c r="ISC127" s="91"/>
      <c r="ISD127" s="119"/>
      <c r="ISE127" s="91"/>
      <c r="ISF127" s="119"/>
      <c r="ISG127" s="91"/>
      <c r="ISH127" s="119"/>
      <c r="ISI127" s="91"/>
      <c r="ISJ127" s="119"/>
      <c r="ISK127" s="91"/>
      <c r="ISL127" s="119"/>
      <c r="ISM127" s="91"/>
      <c r="ISN127" s="119"/>
      <c r="ISO127" s="91"/>
      <c r="ISP127" s="119"/>
      <c r="ISQ127" s="91"/>
      <c r="ISR127" s="119"/>
      <c r="ISS127" s="91"/>
      <c r="IST127" s="119"/>
      <c r="ISU127" s="91"/>
      <c r="ISV127" s="119"/>
      <c r="ISW127" s="91"/>
      <c r="ISX127" s="119"/>
      <c r="ISY127" s="91"/>
      <c r="ISZ127" s="119"/>
      <c r="ITA127" s="91"/>
      <c r="ITB127" s="119"/>
      <c r="ITC127" s="91"/>
      <c r="ITD127" s="119"/>
      <c r="ITE127" s="91"/>
      <c r="ITF127" s="119"/>
      <c r="ITG127" s="91"/>
      <c r="ITH127" s="119"/>
      <c r="ITI127" s="91"/>
      <c r="ITJ127" s="119"/>
      <c r="ITK127" s="91"/>
      <c r="ITL127" s="119"/>
      <c r="ITM127" s="91"/>
      <c r="ITN127" s="119"/>
      <c r="ITO127" s="91"/>
      <c r="ITP127" s="119"/>
      <c r="ITQ127" s="91"/>
      <c r="ITR127" s="119"/>
      <c r="ITS127" s="91"/>
      <c r="ITT127" s="119"/>
      <c r="ITU127" s="91"/>
      <c r="ITV127" s="119"/>
      <c r="ITW127" s="91"/>
      <c r="ITX127" s="119"/>
      <c r="ITY127" s="91"/>
      <c r="ITZ127" s="119"/>
      <c r="IUA127" s="91"/>
      <c r="IUB127" s="119"/>
      <c r="IUC127" s="91"/>
      <c r="IUD127" s="119"/>
      <c r="IUE127" s="91"/>
      <c r="IUF127" s="119"/>
      <c r="IUG127" s="91"/>
      <c r="IUH127" s="119"/>
      <c r="IUI127" s="91"/>
      <c r="IUJ127" s="119"/>
      <c r="IUK127" s="91"/>
      <c r="IUL127" s="119"/>
      <c r="IUM127" s="91"/>
      <c r="IUN127" s="119"/>
      <c r="IUO127" s="91"/>
      <c r="IUP127" s="119"/>
      <c r="IUQ127" s="91"/>
      <c r="IUR127" s="119"/>
      <c r="IUS127" s="91"/>
      <c r="IUT127" s="119"/>
      <c r="IUU127" s="91"/>
      <c r="IUV127" s="119"/>
      <c r="IUW127" s="91"/>
      <c r="IUX127" s="119"/>
      <c r="IUY127" s="91"/>
      <c r="IUZ127" s="119"/>
      <c r="IVA127" s="91"/>
      <c r="IVB127" s="119"/>
      <c r="IVC127" s="91"/>
      <c r="IVD127" s="119"/>
      <c r="IVE127" s="91"/>
      <c r="IVF127" s="119"/>
      <c r="IVG127" s="91"/>
      <c r="IVH127" s="119"/>
      <c r="IVI127" s="91"/>
      <c r="IVJ127" s="119"/>
      <c r="IVK127" s="91"/>
      <c r="IVL127" s="119"/>
      <c r="IVM127" s="91"/>
      <c r="IVN127" s="119"/>
      <c r="IVO127" s="91"/>
      <c r="IVP127" s="119"/>
      <c r="IVQ127" s="91"/>
      <c r="IVR127" s="119"/>
      <c r="IVS127" s="91"/>
      <c r="IVT127" s="119"/>
      <c r="IVU127" s="91"/>
      <c r="IVV127" s="119"/>
      <c r="IVW127" s="91"/>
      <c r="IVX127" s="119"/>
      <c r="IVY127" s="91"/>
      <c r="IVZ127" s="119"/>
      <c r="IWA127" s="91"/>
      <c r="IWB127" s="119"/>
      <c r="IWC127" s="91"/>
      <c r="IWD127" s="119"/>
      <c r="IWE127" s="91"/>
      <c r="IWF127" s="119"/>
      <c r="IWG127" s="91"/>
      <c r="IWH127" s="119"/>
      <c r="IWI127" s="91"/>
      <c r="IWJ127" s="119"/>
      <c r="IWK127" s="91"/>
      <c r="IWL127" s="119"/>
      <c r="IWM127" s="91"/>
      <c r="IWN127" s="119"/>
      <c r="IWO127" s="91"/>
      <c r="IWP127" s="119"/>
      <c r="IWQ127" s="91"/>
      <c r="IWR127" s="119"/>
      <c r="IWS127" s="91"/>
      <c r="IWT127" s="119"/>
      <c r="IWU127" s="91"/>
      <c r="IWV127" s="119"/>
      <c r="IWW127" s="91"/>
      <c r="IWX127" s="119"/>
      <c r="IWY127" s="91"/>
      <c r="IWZ127" s="119"/>
      <c r="IXA127" s="91"/>
      <c r="IXB127" s="119"/>
      <c r="IXC127" s="91"/>
      <c r="IXD127" s="119"/>
      <c r="IXE127" s="91"/>
      <c r="IXF127" s="119"/>
      <c r="IXG127" s="91"/>
      <c r="IXH127" s="119"/>
      <c r="IXI127" s="91"/>
      <c r="IXJ127" s="119"/>
      <c r="IXK127" s="91"/>
      <c r="IXL127" s="119"/>
      <c r="IXM127" s="91"/>
      <c r="IXN127" s="119"/>
      <c r="IXO127" s="91"/>
      <c r="IXP127" s="119"/>
      <c r="IXQ127" s="91"/>
      <c r="IXR127" s="119"/>
      <c r="IXS127" s="91"/>
      <c r="IXT127" s="119"/>
      <c r="IXU127" s="91"/>
      <c r="IXV127" s="119"/>
      <c r="IXW127" s="91"/>
      <c r="IXX127" s="119"/>
      <c r="IXY127" s="91"/>
      <c r="IXZ127" s="119"/>
      <c r="IYA127" s="91"/>
      <c r="IYB127" s="119"/>
      <c r="IYC127" s="91"/>
      <c r="IYD127" s="119"/>
      <c r="IYE127" s="91"/>
      <c r="IYF127" s="119"/>
      <c r="IYG127" s="91"/>
      <c r="IYH127" s="119"/>
      <c r="IYI127" s="91"/>
      <c r="IYJ127" s="119"/>
      <c r="IYK127" s="91"/>
      <c r="IYL127" s="119"/>
      <c r="IYM127" s="91"/>
      <c r="IYN127" s="119"/>
      <c r="IYO127" s="91"/>
      <c r="IYP127" s="119"/>
      <c r="IYQ127" s="91"/>
      <c r="IYR127" s="119"/>
      <c r="IYS127" s="91"/>
      <c r="IYT127" s="119"/>
      <c r="IYU127" s="91"/>
      <c r="IYV127" s="119"/>
      <c r="IYW127" s="91"/>
      <c r="IYX127" s="119"/>
      <c r="IYY127" s="91"/>
      <c r="IYZ127" s="119"/>
      <c r="IZA127" s="91"/>
      <c r="IZB127" s="119"/>
      <c r="IZC127" s="91"/>
      <c r="IZD127" s="119"/>
      <c r="IZE127" s="91"/>
      <c r="IZF127" s="119"/>
      <c r="IZG127" s="91"/>
      <c r="IZH127" s="119"/>
      <c r="IZI127" s="91"/>
      <c r="IZJ127" s="119"/>
      <c r="IZK127" s="91"/>
      <c r="IZL127" s="119"/>
      <c r="IZM127" s="91"/>
      <c r="IZN127" s="119"/>
      <c r="IZO127" s="91"/>
      <c r="IZP127" s="119"/>
      <c r="IZQ127" s="91"/>
      <c r="IZR127" s="119"/>
      <c r="IZS127" s="91"/>
      <c r="IZT127" s="119"/>
      <c r="IZU127" s="91"/>
      <c r="IZV127" s="119"/>
      <c r="IZW127" s="91"/>
      <c r="IZX127" s="119"/>
      <c r="IZY127" s="91"/>
      <c r="IZZ127" s="119"/>
      <c r="JAA127" s="91"/>
      <c r="JAB127" s="119"/>
      <c r="JAC127" s="91"/>
      <c r="JAD127" s="119"/>
      <c r="JAE127" s="91"/>
      <c r="JAF127" s="119"/>
      <c r="JAG127" s="91"/>
      <c r="JAH127" s="119"/>
      <c r="JAI127" s="91"/>
      <c r="JAJ127" s="119"/>
      <c r="JAK127" s="91"/>
      <c r="JAL127" s="119"/>
      <c r="JAM127" s="91"/>
      <c r="JAN127" s="119"/>
      <c r="JAO127" s="91"/>
      <c r="JAP127" s="119"/>
      <c r="JAQ127" s="91"/>
      <c r="JAR127" s="119"/>
      <c r="JAS127" s="91"/>
      <c r="JAT127" s="119"/>
      <c r="JAU127" s="91"/>
      <c r="JAV127" s="119"/>
      <c r="JAW127" s="91"/>
      <c r="JAX127" s="119"/>
      <c r="JAY127" s="91"/>
      <c r="JAZ127" s="119"/>
      <c r="JBA127" s="91"/>
      <c r="JBB127" s="119"/>
      <c r="JBC127" s="91"/>
      <c r="JBD127" s="119"/>
      <c r="JBE127" s="91"/>
      <c r="JBF127" s="119"/>
      <c r="JBG127" s="91"/>
      <c r="JBH127" s="119"/>
      <c r="JBI127" s="91"/>
      <c r="JBJ127" s="119"/>
      <c r="JBK127" s="91"/>
      <c r="JBL127" s="119"/>
      <c r="JBM127" s="91"/>
      <c r="JBN127" s="119"/>
      <c r="JBO127" s="91"/>
      <c r="JBP127" s="119"/>
      <c r="JBQ127" s="91"/>
      <c r="JBR127" s="119"/>
      <c r="JBS127" s="91"/>
      <c r="JBT127" s="119"/>
      <c r="JBU127" s="91"/>
      <c r="JBV127" s="119"/>
      <c r="JBW127" s="91"/>
      <c r="JBX127" s="119"/>
      <c r="JBY127" s="91"/>
      <c r="JBZ127" s="119"/>
      <c r="JCA127" s="91"/>
      <c r="JCB127" s="119"/>
      <c r="JCC127" s="91"/>
      <c r="JCD127" s="119"/>
      <c r="JCE127" s="91"/>
      <c r="JCF127" s="119"/>
      <c r="JCG127" s="91"/>
      <c r="JCH127" s="119"/>
      <c r="JCI127" s="91"/>
      <c r="JCJ127" s="119"/>
      <c r="JCK127" s="91"/>
      <c r="JCL127" s="119"/>
      <c r="JCM127" s="91"/>
      <c r="JCN127" s="119"/>
      <c r="JCO127" s="91"/>
      <c r="JCP127" s="119"/>
      <c r="JCQ127" s="91"/>
      <c r="JCR127" s="119"/>
      <c r="JCS127" s="91"/>
      <c r="JCT127" s="119"/>
      <c r="JCU127" s="91"/>
      <c r="JCV127" s="119"/>
      <c r="JCW127" s="91"/>
      <c r="JCX127" s="119"/>
      <c r="JCY127" s="91"/>
      <c r="JCZ127" s="119"/>
      <c r="JDA127" s="91"/>
      <c r="JDB127" s="119"/>
      <c r="JDC127" s="91"/>
      <c r="JDD127" s="119"/>
      <c r="JDE127" s="91"/>
      <c r="JDF127" s="119"/>
      <c r="JDG127" s="91"/>
      <c r="JDH127" s="119"/>
      <c r="JDI127" s="91"/>
      <c r="JDJ127" s="119"/>
      <c r="JDK127" s="91"/>
      <c r="JDL127" s="119"/>
      <c r="JDM127" s="91"/>
      <c r="JDN127" s="119"/>
      <c r="JDO127" s="91"/>
      <c r="JDP127" s="119"/>
      <c r="JDQ127" s="91"/>
      <c r="JDR127" s="119"/>
      <c r="JDS127" s="91"/>
      <c r="JDT127" s="119"/>
      <c r="JDU127" s="91"/>
      <c r="JDV127" s="119"/>
      <c r="JDW127" s="91"/>
      <c r="JDX127" s="119"/>
      <c r="JDY127" s="91"/>
      <c r="JDZ127" s="119"/>
      <c r="JEA127" s="91"/>
      <c r="JEB127" s="119"/>
      <c r="JEC127" s="91"/>
      <c r="JED127" s="119"/>
      <c r="JEE127" s="91"/>
      <c r="JEF127" s="119"/>
      <c r="JEG127" s="91"/>
      <c r="JEH127" s="119"/>
      <c r="JEI127" s="91"/>
      <c r="JEJ127" s="119"/>
      <c r="JEK127" s="91"/>
      <c r="JEL127" s="119"/>
      <c r="JEM127" s="91"/>
      <c r="JEN127" s="119"/>
      <c r="JEO127" s="91"/>
      <c r="JEP127" s="119"/>
      <c r="JEQ127" s="91"/>
      <c r="JER127" s="119"/>
      <c r="JES127" s="91"/>
      <c r="JET127" s="119"/>
      <c r="JEU127" s="91"/>
      <c r="JEV127" s="119"/>
      <c r="JEW127" s="91"/>
      <c r="JEX127" s="119"/>
      <c r="JEY127" s="91"/>
      <c r="JEZ127" s="119"/>
      <c r="JFA127" s="91"/>
      <c r="JFB127" s="119"/>
      <c r="JFC127" s="91"/>
      <c r="JFD127" s="119"/>
      <c r="JFE127" s="91"/>
      <c r="JFF127" s="119"/>
      <c r="JFG127" s="91"/>
      <c r="JFH127" s="119"/>
      <c r="JFI127" s="91"/>
      <c r="JFJ127" s="119"/>
      <c r="JFK127" s="91"/>
      <c r="JFL127" s="119"/>
      <c r="JFM127" s="91"/>
      <c r="JFN127" s="119"/>
      <c r="JFO127" s="91"/>
      <c r="JFP127" s="119"/>
      <c r="JFQ127" s="91"/>
      <c r="JFR127" s="119"/>
      <c r="JFS127" s="91"/>
      <c r="JFT127" s="119"/>
      <c r="JFU127" s="91"/>
      <c r="JFV127" s="119"/>
      <c r="JFW127" s="91"/>
      <c r="JFX127" s="119"/>
      <c r="JFY127" s="91"/>
      <c r="JFZ127" s="119"/>
      <c r="JGA127" s="91"/>
      <c r="JGB127" s="119"/>
      <c r="JGC127" s="91"/>
      <c r="JGD127" s="119"/>
      <c r="JGE127" s="91"/>
      <c r="JGF127" s="119"/>
      <c r="JGG127" s="91"/>
      <c r="JGH127" s="119"/>
      <c r="JGI127" s="91"/>
      <c r="JGJ127" s="119"/>
      <c r="JGK127" s="91"/>
      <c r="JGL127" s="119"/>
      <c r="JGM127" s="91"/>
      <c r="JGN127" s="119"/>
      <c r="JGO127" s="91"/>
      <c r="JGP127" s="119"/>
      <c r="JGQ127" s="91"/>
      <c r="JGR127" s="119"/>
      <c r="JGS127" s="91"/>
      <c r="JGT127" s="119"/>
      <c r="JGU127" s="91"/>
      <c r="JGV127" s="119"/>
      <c r="JGW127" s="91"/>
      <c r="JGX127" s="119"/>
      <c r="JGY127" s="91"/>
      <c r="JGZ127" s="119"/>
      <c r="JHA127" s="91"/>
      <c r="JHB127" s="119"/>
      <c r="JHC127" s="91"/>
      <c r="JHD127" s="119"/>
      <c r="JHE127" s="91"/>
      <c r="JHF127" s="119"/>
      <c r="JHG127" s="91"/>
      <c r="JHH127" s="119"/>
      <c r="JHI127" s="91"/>
      <c r="JHJ127" s="119"/>
      <c r="JHK127" s="91"/>
      <c r="JHL127" s="119"/>
      <c r="JHM127" s="91"/>
      <c r="JHN127" s="119"/>
      <c r="JHO127" s="91"/>
      <c r="JHP127" s="119"/>
      <c r="JHQ127" s="91"/>
      <c r="JHR127" s="119"/>
      <c r="JHS127" s="91"/>
      <c r="JHT127" s="119"/>
      <c r="JHU127" s="91"/>
      <c r="JHV127" s="119"/>
      <c r="JHW127" s="91"/>
      <c r="JHX127" s="119"/>
      <c r="JHY127" s="91"/>
      <c r="JHZ127" s="119"/>
      <c r="JIA127" s="91"/>
      <c r="JIB127" s="119"/>
      <c r="JIC127" s="91"/>
      <c r="JID127" s="119"/>
      <c r="JIE127" s="91"/>
      <c r="JIF127" s="119"/>
      <c r="JIG127" s="91"/>
      <c r="JIH127" s="119"/>
      <c r="JII127" s="91"/>
      <c r="JIJ127" s="119"/>
      <c r="JIK127" s="91"/>
      <c r="JIL127" s="119"/>
      <c r="JIM127" s="91"/>
      <c r="JIN127" s="119"/>
      <c r="JIO127" s="91"/>
      <c r="JIP127" s="119"/>
      <c r="JIQ127" s="91"/>
      <c r="JIR127" s="119"/>
      <c r="JIS127" s="91"/>
      <c r="JIT127" s="119"/>
      <c r="JIU127" s="91"/>
      <c r="JIV127" s="119"/>
      <c r="JIW127" s="91"/>
      <c r="JIX127" s="119"/>
      <c r="JIY127" s="91"/>
      <c r="JIZ127" s="119"/>
      <c r="JJA127" s="91"/>
      <c r="JJB127" s="119"/>
      <c r="JJC127" s="91"/>
      <c r="JJD127" s="119"/>
      <c r="JJE127" s="91"/>
      <c r="JJF127" s="119"/>
      <c r="JJG127" s="91"/>
      <c r="JJH127" s="119"/>
      <c r="JJI127" s="91"/>
      <c r="JJJ127" s="119"/>
      <c r="JJK127" s="91"/>
      <c r="JJL127" s="119"/>
      <c r="JJM127" s="91"/>
      <c r="JJN127" s="119"/>
      <c r="JJO127" s="91"/>
      <c r="JJP127" s="119"/>
      <c r="JJQ127" s="91"/>
      <c r="JJR127" s="119"/>
      <c r="JJS127" s="91"/>
      <c r="JJT127" s="119"/>
      <c r="JJU127" s="91"/>
      <c r="JJV127" s="119"/>
      <c r="JJW127" s="91"/>
      <c r="JJX127" s="119"/>
      <c r="JJY127" s="91"/>
      <c r="JJZ127" s="119"/>
      <c r="JKA127" s="91"/>
      <c r="JKB127" s="119"/>
      <c r="JKC127" s="91"/>
      <c r="JKD127" s="119"/>
      <c r="JKE127" s="91"/>
      <c r="JKF127" s="119"/>
      <c r="JKG127" s="91"/>
      <c r="JKH127" s="119"/>
      <c r="JKI127" s="91"/>
      <c r="JKJ127" s="119"/>
      <c r="JKK127" s="91"/>
      <c r="JKL127" s="119"/>
      <c r="JKM127" s="91"/>
      <c r="JKN127" s="119"/>
      <c r="JKO127" s="91"/>
      <c r="JKP127" s="119"/>
      <c r="JKQ127" s="91"/>
      <c r="JKR127" s="119"/>
      <c r="JKS127" s="91"/>
      <c r="JKT127" s="119"/>
      <c r="JKU127" s="91"/>
      <c r="JKV127" s="119"/>
      <c r="JKW127" s="91"/>
      <c r="JKX127" s="119"/>
      <c r="JKY127" s="91"/>
      <c r="JKZ127" s="119"/>
      <c r="JLA127" s="91"/>
      <c r="JLB127" s="119"/>
      <c r="JLC127" s="91"/>
      <c r="JLD127" s="119"/>
      <c r="JLE127" s="91"/>
      <c r="JLF127" s="119"/>
      <c r="JLG127" s="91"/>
      <c r="JLH127" s="119"/>
      <c r="JLI127" s="91"/>
      <c r="JLJ127" s="119"/>
      <c r="JLK127" s="91"/>
      <c r="JLL127" s="119"/>
      <c r="JLM127" s="91"/>
      <c r="JLN127" s="119"/>
      <c r="JLO127" s="91"/>
      <c r="JLP127" s="119"/>
      <c r="JLQ127" s="91"/>
      <c r="JLR127" s="119"/>
      <c r="JLS127" s="91"/>
      <c r="JLT127" s="119"/>
      <c r="JLU127" s="91"/>
      <c r="JLV127" s="119"/>
      <c r="JLW127" s="91"/>
      <c r="JLX127" s="119"/>
      <c r="JLY127" s="91"/>
      <c r="JLZ127" s="119"/>
      <c r="JMA127" s="91"/>
      <c r="JMB127" s="119"/>
      <c r="JMC127" s="91"/>
      <c r="JMD127" s="119"/>
      <c r="JME127" s="91"/>
      <c r="JMF127" s="119"/>
      <c r="JMG127" s="91"/>
      <c r="JMH127" s="119"/>
      <c r="JMI127" s="91"/>
      <c r="JMJ127" s="119"/>
      <c r="JMK127" s="91"/>
      <c r="JML127" s="119"/>
      <c r="JMM127" s="91"/>
      <c r="JMN127" s="119"/>
      <c r="JMO127" s="91"/>
      <c r="JMP127" s="119"/>
      <c r="JMQ127" s="91"/>
      <c r="JMR127" s="119"/>
      <c r="JMS127" s="91"/>
      <c r="JMT127" s="119"/>
      <c r="JMU127" s="91"/>
      <c r="JMV127" s="119"/>
      <c r="JMW127" s="91"/>
      <c r="JMX127" s="119"/>
      <c r="JMY127" s="91"/>
      <c r="JMZ127" s="119"/>
      <c r="JNA127" s="91"/>
      <c r="JNB127" s="119"/>
      <c r="JNC127" s="91"/>
      <c r="JND127" s="119"/>
      <c r="JNE127" s="91"/>
      <c r="JNF127" s="119"/>
      <c r="JNG127" s="91"/>
      <c r="JNH127" s="119"/>
      <c r="JNI127" s="91"/>
      <c r="JNJ127" s="119"/>
      <c r="JNK127" s="91"/>
      <c r="JNL127" s="119"/>
      <c r="JNM127" s="91"/>
      <c r="JNN127" s="119"/>
      <c r="JNO127" s="91"/>
      <c r="JNP127" s="119"/>
      <c r="JNQ127" s="91"/>
      <c r="JNR127" s="119"/>
      <c r="JNS127" s="91"/>
      <c r="JNT127" s="119"/>
      <c r="JNU127" s="91"/>
      <c r="JNV127" s="119"/>
      <c r="JNW127" s="91"/>
      <c r="JNX127" s="119"/>
      <c r="JNY127" s="91"/>
      <c r="JNZ127" s="119"/>
      <c r="JOA127" s="91"/>
      <c r="JOB127" s="119"/>
      <c r="JOC127" s="91"/>
      <c r="JOD127" s="119"/>
      <c r="JOE127" s="91"/>
      <c r="JOF127" s="119"/>
      <c r="JOG127" s="91"/>
      <c r="JOH127" s="119"/>
      <c r="JOI127" s="91"/>
      <c r="JOJ127" s="119"/>
      <c r="JOK127" s="91"/>
      <c r="JOL127" s="119"/>
      <c r="JOM127" s="91"/>
      <c r="JON127" s="119"/>
      <c r="JOO127" s="91"/>
      <c r="JOP127" s="119"/>
      <c r="JOQ127" s="91"/>
      <c r="JOR127" s="119"/>
      <c r="JOS127" s="91"/>
      <c r="JOT127" s="119"/>
      <c r="JOU127" s="91"/>
      <c r="JOV127" s="119"/>
      <c r="JOW127" s="91"/>
      <c r="JOX127" s="119"/>
      <c r="JOY127" s="91"/>
      <c r="JOZ127" s="119"/>
      <c r="JPA127" s="91"/>
      <c r="JPB127" s="119"/>
      <c r="JPC127" s="91"/>
      <c r="JPD127" s="119"/>
      <c r="JPE127" s="91"/>
      <c r="JPF127" s="119"/>
      <c r="JPG127" s="91"/>
      <c r="JPH127" s="119"/>
      <c r="JPI127" s="91"/>
      <c r="JPJ127" s="119"/>
      <c r="JPK127" s="91"/>
      <c r="JPL127" s="119"/>
      <c r="JPM127" s="91"/>
      <c r="JPN127" s="119"/>
      <c r="JPO127" s="91"/>
      <c r="JPP127" s="119"/>
      <c r="JPQ127" s="91"/>
      <c r="JPR127" s="119"/>
      <c r="JPS127" s="91"/>
      <c r="JPT127" s="119"/>
      <c r="JPU127" s="91"/>
      <c r="JPV127" s="119"/>
      <c r="JPW127" s="91"/>
      <c r="JPX127" s="119"/>
      <c r="JPY127" s="91"/>
      <c r="JPZ127" s="119"/>
      <c r="JQA127" s="91"/>
      <c r="JQB127" s="119"/>
      <c r="JQC127" s="91"/>
      <c r="JQD127" s="119"/>
      <c r="JQE127" s="91"/>
      <c r="JQF127" s="119"/>
      <c r="JQG127" s="91"/>
      <c r="JQH127" s="119"/>
      <c r="JQI127" s="91"/>
      <c r="JQJ127" s="119"/>
      <c r="JQK127" s="91"/>
      <c r="JQL127" s="119"/>
      <c r="JQM127" s="91"/>
      <c r="JQN127" s="119"/>
      <c r="JQO127" s="91"/>
      <c r="JQP127" s="119"/>
      <c r="JQQ127" s="91"/>
      <c r="JQR127" s="119"/>
      <c r="JQS127" s="91"/>
      <c r="JQT127" s="119"/>
      <c r="JQU127" s="91"/>
      <c r="JQV127" s="119"/>
      <c r="JQW127" s="91"/>
      <c r="JQX127" s="119"/>
      <c r="JQY127" s="91"/>
      <c r="JQZ127" s="119"/>
      <c r="JRA127" s="91"/>
      <c r="JRB127" s="119"/>
      <c r="JRC127" s="91"/>
      <c r="JRD127" s="119"/>
      <c r="JRE127" s="91"/>
      <c r="JRF127" s="119"/>
      <c r="JRG127" s="91"/>
      <c r="JRH127" s="119"/>
      <c r="JRI127" s="91"/>
      <c r="JRJ127" s="119"/>
      <c r="JRK127" s="91"/>
      <c r="JRL127" s="119"/>
      <c r="JRM127" s="91"/>
      <c r="JRN127" s="119"/>
      <c r="JRO127" s="91"/>
      <c r="JRP127" s="119"/>
      <c r="JRQ127" s="91"/>
      <c r="JRR127" s="119"/>
      <c r="JRS127" s="91"/>
      <c r="JRT127" s="119"/>
      <c r="JRU127" s="91"/>
      <c r="JRV127" s="119"/>
      <c r="JRW127" s="91"/>
      <c r="JRX127" s="119"/>
      <c r="JRY127" s="91"/>
      <c r="JRZ127" s="119"/>
      <c r="JSA127" s="91"/>
      <c r="JSB127" s="119"/>
      <c r="JSC127" s="91"/>
      <c r="JSD127" s="119"/>
      <c r="JSE127" s="91"/>
      <c r="JSF127" s="119"/>
      <c r="JSG127" s="91"/>
      <c r="JSH127" s="119"/>
      <c r="JSI127" s="91"/>
      <c r="JSJ127" s="119"/>
      <c r="JSK127" s="91"/>
      <c r="JSL127" s="119"/>
      <c r="JSM127" s="91"/>
      <c r="JSN127" s="119"/>
      <c r="JSO127" s="91"/>
      <c r="JSP127" s="119"/>
      <c r="JSQ127" s="91"/>
      <c r="JSR127" s="119"/>
      <c r="JSS127" s="91"/>
      <c r="JST127" s="119"/>
      <c r="JSU127" s="91"/>
      <c r="JSV127" s="119"/>
      <c r="JSW127" s="91"/>
      <c r="JSX127" s="119"/>
      <c r="JSY127" s="91"/>
      <c r="JSZ127" s="119"/>
      <c r="JTA127" s="91"/>
      <c r="JTB127" s="119"/>
      <c r="JTC127" s="91"/>
      <c r="JTD127" s="119"/>
      <c r="JTE127" s="91"/>
      <c r="JTF127" s="119"/>
      <c r="JTG127" s="91"/>
      <c r="JTH127" s="119"/>
      <c r="JTI127" s="91"/>
      <c r="JTJ127" s="119"/>
      <c r="JTK127" s="91"/>
      <c r="JTL127" s="119"/>
      <c r="JTM127" s="91"/>
      <c r="JTN127" s="119"/>
      <c r="JTO127" s="91"/>
      <c r="JTP127" s="119"/>
      <c r="JTQ127" s="91"/>
      <c r="JTR127" s="119"/>
      <c r="JTS127" s="91"/>
      <c r="JTT127" s="119"/>
      <c r="JTU127" s="91"/>
      <c r="JTV127" s="119"/>
      <c r="JTW127" s="91"/>
      <c r="JTX127" s="119"/>
      <c r="JTY127" s="91"/>
      <c r="JTZ127" s="119"/>
      <c r="JUA127" s="91"/>
      <c r="JUB127" s="119"/>
      <c r="JUC127" s="91"/>
      <c r="JUD127" s="119"/>
      <c r="JUE127" s="91"/>
      <c r="JUF127" s="119"/>
      <c r="JUG127" s="91"/>
      <c r="JUH127" s="119"/>
      <c r="JUI127" s="91"/>
      <c r="JUJ127" s="119"/>
      <c r="JUK127" s="91"/>
      <c r="JUL127" s="119"/>
      <c r="JUM127" s="91"/>
      <c r="JUN127" s="119"/>
      <c r="JUO127" s="91"/>
      <c r="JUP127" s="119"/>
      <c r="JUQ127" s="91"/>
      <c r="JUR127" s="119"/>
      <c r="JUS127" s="91"/>
      <c r="JUT127" s="119"/>
      <c r="JUU127" s="91"/>
      <c r="JUV127" s="119"/>
      <c r="JUW127" s="91"/>
      <c r="JUX127" s="119"/>
      <c r="JUY127" s="91"/>
      <c r="JUZ127" s="119"/>
      <c r="JVA127" s="91"/>
      <c r="JVB127" s="119"/>
      <c r="JVC127" s="91"/>
      <c r="JVD127" s="119"/>
      <c r="JVE127" s="91"/>
      <c r="JVF127" s="119"/>
      <c r="JVG127" s="91"/>
      <c r="JVH127" s="119"/>
      <c r="JVI127" s="91"/>
      <c r="JVJ127" s="119"/>
      <c r="JVK127" s="91"/>
      <c r="JVL127" s="119"/>
      <c r="JVM127" s="91"/>
      <c r="JVN127" s="119"/>
      <c r="JVO127" s="91"/>
      <c r="JVP127" s="119"/>
      <c r="JVQ127" s="91"/>
      <c r="JVR127" s="119"/>
      <c r="JVS127" s="91"/>
      <c r="JVT127" s="119"/>
      <c r="JVU127" s="91"/>
      <c r="JVV127" s="119"/>
      <c r="JVW127" s="91"/>
      <c r="JVX127" s="119"/>
      <c r="JVY127" s="91"/>
      <c r="JVZ127" s="119"/>
      <c r="JWA127" s="91"/>
      <c r="JWB127" s="119"/>
      <c r="JWC127" s="91"/>
      <c r="JWD127" s="119"/>
      <c r="JWE127" s="91"/>
      <c r="JWF127" s="119"/>
      <c r="JWG127" s="91"/>
      <c r="JWH127" s="119"/>
      <c r="JWI127" s="91"/>
      <c r="JWJ127" s="119"/>
      <c r="JWK127" s="91"/>
      <c r="JWL127" s="119"/>
      <c r="JWM127" s="91"/>
      <c r="JWN127" s="119"/>
      <c r="JWO127" s="91"/>
      <c r="JWP127" s="119"/>
      <c r="JWQ127" s="91"/>
      <c r="JWR127" s="119"/>
      <c r="JWS127" s="91"/>
      <c r="JWT127" s="119"/>
      <c r="JWU127" s="91"/>
      <c r="JWV127" s="119"/>
      <c r="JWW127" s="91"/>
      <c r="JWX127" s="119"/>
      <c r="JWY127" s="91"/>
      <c r="JWZ127" s="119"/>
      <c r="JXA127" s="91"/>
      <c r="JXB127" s="119"/>
      <c r="JXC127" s="91"/>
      <c r="JXD127" s="119"/>
      <c r="JXE127" s="91"/>
      <c r="JXF127" s="119"/>
      <c r="JXG127" s="91"/>
      <c r="JXH127" s="119"/>
      <c r="JXI127" s="91"/>
      <c r="JXJ127" s="119"/>
      <c r="JXK127" s="91"/>
      <c r="JXL127" s="119"/>
      <c r="JXM127" s="91"/>
      <c r="JXN127" s="119"/>
      <c r="JXO127" s="91"/>
      <c r="JXP127" s="119"/>
      <c r="JXQ127" s="91"/>
      <c r="JXR127" s="119"/>
      <c r="JXS127" s="91"/>
      <c r="JXT127" s="119"/>
      <c r="JXU127" s="91"/>
      <c r="JXV127" s="119"/>
      <c r="JXW127" s="91"/>
      <c r="JXX127" s="119"/>
      <c r="JXY127" s="91"/>
      <c r="JXZ127" s="119"/>
      <c r="JYA127" s="91"/>
      <c r="JYB127" s="119"/>
      <c r="JYC127" s="91"/>
      <c r="JYD127" s="119"/>
      <c r="JYE127" s="91"/>
      <c r="JYF127" s="119"/>
      <c r="JYG127" s="91"/>
      <c r="JYH127" s="119"/>
      <c r="JYI127" s="91"/>
      <c r="JYJ127" s="119"/>
      <c r="JYK127" s="91"/>
      <c r="JYL127" s="119"/>
      <c r="JYM127" s="91"/>
      <c r="JYN127" s="119"/>
      <c r="JYO127" s="91"/>
      <c r="JYP127" s="119"/>
      <c r="JYQ127" s="91"/>
      <c r="JYR127" s="119"/>
      <c r="JYS127" s="91"/>
      <c r="JYT127" s="119"/>
      <c r="JYU127" s="91"/>
      <c r="JYV127" s="119"/>
      <c r="JYW127" s="91"/>
      <c r="JYX127" s="119"/>
      <c r="JYY127" s="91"/>
      <c r="JYZ127" s="119"/>
      <c r="JZA127" s="91"/>
      <c r="JZB127" s="119"/>
      <c r="JZC127" s="91"/>
      <c r="JZD127" s="119"/>
      <c r="JZE127" s="91"/>
      <c r="JZF127" s="119"/>
      <c r="JZG127" s="91"/>
      <c r="JZH127" s="119"/>
      <c r="JZI127" s="91"/>
      <c r="JZJ127" s="119"/>
      <c r="JZK127" s="91"/>
      <c r="JZL127" s="119"/>
      <c r="JZM127" s="91"/>
      <c r="JZN127" s="119"/>
      <c r="JZO127" s="91"/>
      <c r="JZP127" s="119"/>
      <c r="JZQ127" s="91"/>
      <c r="JZR127" s="119"/>
      <c r="JZS127" s="91"/>
      <c r="JZT127" s="119"/>
      <c r="JZU127" s="91"/>
      <c r="JZV127" s="119"/>
      <c r="JZW127" s="91"/>
      <c r="JZX127" s="119"/>
      <c r="JZY127" s="91"/>
      <c r="JZZ127" s="119"/>
      <c r="KAA127" s="91"/>
      <c r="KAB127" s="119"/>
      <c r="KAC127" s="91"/>
      <c r="KAD127" s="119"/>
      <c r="KAE127" s="91"/>
      <c r="KAF127" s="119"/>
      <c r="KAG127" s="91"/>
      <c r="KAH127" s="119"/>
      <c r="KAI127" s="91"/>
      <c r="KAJ127" s="119"/>
      <c r="KAK127" s="91"/>
      <c r="KAL127" s="119"/>
      <c r="KAM127" s="91"/>
      <c r="KAN127" s="119"/>
      <c r="KAO127" s="91"/>
      <c r="KAP127" s="119"/>
      <c r="KAQ127" s="91"/>
      <c r="KAR127" s="119"/>
      <c r="KAS127" s="91"/>
      <c r="KAT127" s="119"/>
      <c r="KAU127" s="91"/>
      <c r="KAV127" s="119"/>
      <c r="KAW127" s="91"/>
      <c r="KAX127" s="119"/>
      <c r="KAY127" s="91"/>
      <c r="KAZ127" s="119"/>
      <c r="KBA127" s="91"/>
      <c r="KBB127" s="119"/>
      <c r="KBC127" s="91"/>
      <c r="KBD127" s="119"/>
      <c r="KBE127" s="91"/>
      <c r="KBF127" s="119"/>
      <c r="KBG127" s="91"/>
      <c r="KBH127" s="119"/>
      <c r="KBI127" s="91"/>
      <c r="KBJ127" s="119"/>
      <c r="KBK127" s="91"/>
      <c r="KBL127" s="119"/>
      <c r="KBM127" s="91"/>
      <c r="KBN127" s="119"/>
      <c r="KBO127" s="91"/>
      <c r="KBP127" s="119"/>
      <c r="KBQ127" s="91"/>
      <c r="KBR127" s="119"/>
      <c r="KBS127" s="91"/>
      <c r="KBT127" s="119"/>
      <c r="KBU127" s="91"/>
      <c r="KBV127" s="119"/>
      <c r="KBW127" s="91"/>
      <c r="KBX127" s="119"/>
      <c r="KBY127" s="91"/>
      <c r="KBZ127" s="119"/>
      <c r="KCA127" s="91"/>
      <c r="KCB127" s="119"/>
      <c r="KCC127" s="91"/>
      <c r="KCD127" s="119"/>
      <c r="KCE127" s="91"/>
      <c r="KCF127" s="119"/>
      <c r="KCG127" s="91"/>
      <c r="KCH127" s="119"/>
      <c r="KCI127" s="91"/>
      <c r="KCJ127" s="119"/>
      <c r="KCK127" s="91"/>
      <c r="KCL127" s="119"/>
      <c r="KCM127" s="91"/>
      <c r="KCN127" s="119"/>
      <c r="KCO127" s="91"/>
      <c r="KCP127" s="119"/>
      <c r="KCQ127" s="91"/>
      <c r="KCR127" s="119"/>
      <c r="KCS127" s="91"/>
      <c r="KCT127" s="119"/>
      <c r="KCU127" s="91"/>
      <c r="KCV127" s="119"/>
      <c r="KCW127" s="91"/>
      <c r="KCX127" s="119"/>
      <c r="KCY127" s="91"/>
      <c r="KCZ127" s="119"/>
      <c r="KDA127" s="91"/>
      <c r="KDB127" s="119"/>
      <c r="KDC127" s="91"/>
      <c r="KDD127" s="119"/>
      <c r="KDE127" s="91"/>
      <c r="KDF127" s="119"/>
      <c r="KDG127" s="91"/>
      <c r="KDH127" s="119"/>
      <c r="KDI127" s="91"/>
      <c r="KDJ127" s="119"/>
      <c r="KDK127" s="91"/>
      <c r="KDL127" s="119"/>
      <c r="KDM127" s="91"/>
      <c r="KDN127" s="119"/>
      <c r="KDO127" s="91"/>
      <c r="KDP127" s="119"/>
      <c r="KDQ127" s="91"/>
      <c r="KDR127" s="119"/>
      <c r="KDS127" s="91"/>
      <c r="KDT127" s="119"/>
      <c r="KDU127" s="91"/>
      <c r="KDV127" s="119"/>
      <c r="KDW127" s="91"/>
      <c r="KDX127" s="119"/>
      <c r="KDY127" s="91"/>
      <c r="KDZ127" s="119"/>
      <c r="KEA127" s="91"/>
      <c r="KEB127" s="119"/>
      <c r="KEC127" s="91"/>
      <c r="KED127" s="119"/>
      <c r="KEE127" s="91"/>
      <c r="KEF127" s="119"/>
      <c r="KEG127" s="91"/>
      <c r="KEH127" s="119"/>
      <c r="KEI127" s="91"/>
      <c r="KEJ127" s="119"/>
      <c r="KEK127" s="91"/>
      <c r="KEL127" s="119"/>
      <c r="KEM127" s="91"/>
      <c r="KEN127" s="119"/>
      <c r="KEO127" s="91"/>
      <c r="KEP127" s="119"/>
      <c r="KEQ127" s="91"/>
      <c r="KER127" s="119"/>
      <c r="KES127" s="91"/>
      <c r="KET127" s="119"/>
      <c r="KEU127" s="91"/>
      <c r="KEV127" s="119"/>
      <c r="KEW127" s="91"/>
      <c r="KEX127" s="119"/>
      <c r="KEY127" s="91"/>
      <c r="KEZ127" s="119"/>
      <c r="KFA127" s="91"/>
      <c r="KFB127" s="119"/>
      <c r="KFC127" s="91"/>
      <c r="KFD127" s="119"/>
      <c r="KFE127" s="91"/>
      <c r="KFF127" s="119"/>
      <c r="KFG127" s="91"/>
      <c r="KFH127" s="119"/>
      <c r="KFI127" s="91"/>
      <c r="KFJ127" s="119"/>
      <c r="KFK127" s="91"/>
      <c r="KFL127" s="119"/>
      <c r="KFM127" s="91"/>
      <c r="KFN127" s="119"/>
      <c r="KFO127" s="91"/>
      <c r="KFP127" s="119"/>
      <c r="KFQ127" s="91"/>
      <c r="KFR127" s="119"/>
      <c r="KFS127" s="91"/>
      <c r="KFT127" s="119"/>
      <c r="KFU127" s="91"/>
      <c r="KFV127" s="119"/>
      <c r="KFW127" s="91"/>
      <c r="KFX127" s="119"/>
      <c r="KFY127" s="91"/>
      <c r="KFZ127" s="119"/>
      <c r="KGA127" s="91"/>
      <c r="KGB127" s="119"/>
      <c r="KGC127" s="91"/>
      <c r="KGD127" s="119"/>
      <c r="KGE127" s="91"/>
      <c r="KGF127" s="119"/>
      <c r="KGG127" s="91"/>
      <c r="KGH127" s="119"/>
      <c r="KGI127" s="91"/>
      <c r="KGJ127" s="119"/>
      <c r="KGK127" s="91"/>
      <c r="KGL127" s="119"/>
      <c r="KGM127" s="91"/>
      <c r="KGN127" s="119"/>
      <c r="KGO127" s="91"/>
      <c r="KGP127" s="119"/>
      <c r="KGQ127" s="91"/>
      <c r="KGR127" s="119"/>
      <c r="KGS127" s="91"/>
      <c r="KGT127" s="119"/>
      <c r="KGU127" s="91"/>
      <c r="KGV127" s="119"/>
      <c r="KGW127" s="91"/>
      <c r="KGX127" s="119"/>
      <c r="KGY127" s="91"/>
      <c r="KGZ127" s="119"/>
      <c r="KHA127" s="91"/>
      <c r="KHB127" s="119"/>
      <c r="KHC127" s="91"/>
      <c r="KHD127" s="119"/>
      <c r="KHE127" s="91"/>
      <c r="KHF127" s="119"/>
      <c r="KHG127" s="91"/>
      <c r="KHH127" s="119"/>
      <c r="KHI127" s="91"/>
      <c r="KHJ127" s="119"/>
      <c r="KHK127" s="91"/>
      <c r="KHL127" s="119"/>
      <c r="KHM127" s="91"/>
      <c r="KHN127" s="119"/>
      <c r="KHO127" s="91"/>
      <c r="KHP127" s="119"/>
      <c r="KHQ127" s="91"/>
      <c r="KHR127" s="119"/>
      <c r="KHS127" s="91"/>
      <c r="KHT127" s="119"/>
      <c r="KHU127" s="91"/>
      <c r="KHV127" s="119"/>
      <c r="KHW127" s="91"/>
      <c r="KHX127" s="119"/>
      <c r="KHY127" s="91"/>
      <c r="KHZ127" s="119"/>
      <c r="KIA127" s="91"/>
      <c r="KIB127" s="119"/>
      <c r="KIC127" s="91"/>
      <c r="KID127" s="119"/>
      <c r="KIE127" s="91"/>
      <c r="KIF127" s="119"/>
      <c r="KIG127" s="91"/>
      <c r="KIH127" s="119"/>
      <c r="KII127" s="91"/>
      <c r="KIJ127" s="119"/>
      <c r="KIK127" s="91"/>
      <c r="KIL127" s="119"/>
      <c r="KIM127" s="91"/>
      <c r="KIN127" s="119"/>
      <c r="KIO127" s="91"/>
      <c r="KIP127" s="119"/>
      <c r="KIQ127" s="91"/>
      <c r="KIR127" s="119"/>
      <c r="KIS127" s="91"/>
      <c r="KIT127" s="119"/>
      <c r="KIU127" s="91"/>
      <c r="KIV127" s="119"/>
      <c r="KIW127" s="91"/>
      <c r="KIX127" s="119"/>
      <c r="KIY127" s="91"/>
      <c r="KIZ127" s="119"/>
      <c r="KJA127" s="91"/>
      <c r="KJB127" s="119"/>
      <c r="KJC127" s="91"/>
      <c r="KJD127" s="119"/>
      <c r="KJE127" s="91"/>
      <c r="KJF127" s="119"/>
      <c r="KJG127" s="91"/>
      <c r="KJH127" s="119"/>
      <c r="KJI127" s="91"/>
      <c r="KJJ127" s="119"/>
      <c r="KJK127" s="91"/>
      <c r="KJL127" s="119"/>
      <c r="KJM127" s="91"/>
      <c r="KJN127" s="119"/>
      <c r="KJO127" s="91"/>
      <c r="KJP127" s="119"/>
      <c r="KJQ127" s="91"/>
      <c r="KJR127" s="119"/>
      <c r="KJS127" s="91"/>
      <c r="KJT127" s="119"/>
      <c r="KJU127" s="91"/>
      <c r="KJV127" s="119"/>
      <c r="KJW127" s="91"/>
      <c r="KJX127" s="119"/>
      <c r="KJY127" s="91"/>
      <c r="KJZ127" s="119"/>
      <c r="KKA127" s="91"/>
      <c r="KKB127" s="119"/>
      <c r="KKC127" s="91"/>
      <c r="KKD127" s="119"/>
      <c r="KKE127" s="91"/>
      <c r="KKF127" s="119"/>
      <c r="KKG127" s="91"/>
      <c r="KKH127" s="119"/>
      <c r="KKI127" s="91"/>
      <c r="KKJ127" s="119"/>
      <c r="KKK127" s="91"/>
      <c r="KKL127" s="119"/>
      <c r="KKM127" s="91"/>
      <c r="KKN127" s="119"/>
      <c r="KKO127" s="91"/>
      <c r="KKP127" s="119"/>
      <c r="KKQ127" s="91"/>
      <c r="KKR127" s="119"/>
      <c r="KKS127" s="91"/>
      <c r="KKT127" s="119"/>
      <c r="KKU127" s="91"/>
      <c r="KKV127" s="119"/>
      <c r="KKW127" s="91"/>
      <c r="KKX127" s="119"/>
      <c r="KKY127" s="91"/>
      <c r="KKZ127" s="119"/>
      <c r="KLA127" s="91"/>
      <c r="KLB127" s="119"/>
      <c r="KLC127" s="91"/>
      <c r="KLD127" s="119"/>
      <c r="KLE127" s="91"/>
      <c r="KLF127" s="119"/>
      <c r="KLG127" s="91"/>
      <c r="KLH127" s="119"/>
      <c r="KLI127" s="91"/>
      <c r="KLJ127" s="119"/>
      <c r="KLK127" s="91"/>
      <c r="KLL127" s="119"/>
      <c r="KLM127" s="91"/>
      <c r="KLN127" s="119"/>
      <c r="KLO127" s="91"/>
      <c r="KLP127" s="119"/>
      <c r="KLQ127" s="91"/>
      <c r="KLR127" s="119"/>
      <c r="KLS127" s="91"/>
      <c r="KLT127" s="119"/>
      <c r="KLU127" s="91"/>
      <c r="KLV127" s="119"/>
      <c r="KLW127" s="91"/>
      <c r="KLX127" s="119"/>
      <c r="KLY127" s="91"/>
      <c r="KLZ127" s="119"/>
      <c r="KMA127" s="91"/>
      <c r="KMB127" s="119"/>
      <c r="KMC127" s="91"/>
      <c r="KMD127" s="119"/>
      <c r="KME127" s="91"/>
      <c r="KMF127" s="119"/>
      <c r="KMG127" s="91"/>
      <c r="KMH127" s="119"/>
      <c r="KMI127" s="91"/>
      <c r="KMJ127" s="119"/>
      <c r="KMK127" s="91"/>
      <c r="KML127" s="119"/>
      <c r="KMM127" s="91"/>
      <c r="KMN127" s="119"/>
      <c r="KMO127" s="91"/>
      <c r="KMP127" s="119"/>
      <c r="KMQ127" s="91"/>
      <c r="KMR127" s="119"/>
      <c r="KMS127" s="91"/>
      <c r="KMT127" s="119"/>
      <c r="KMU127" s="91"/>
      <c r="KMV127" s="119"/>
      <c r="KMW127" s="91"/>
      <c r="KMX127" s="119"/>
      <c r="KMY127" s="91"/>
      <c r="KMZ127" s="119"/>
      <c r="KNA127" s="91"/>
      <c r="KNB127" s="119"/>
      <c r="KNC127" s="91"/>
      <c r="KND127" s="119"/>
      <c r="KNE127" s="91"/>
      <c r="KNF127" s="119"/>
      <c r="KNG127" s="91"/>
      <c r="KNH127" s="119"/>
      <c r="KNI127" s="91"/>
      <c r="KNJ127" s="119"/>
      <c r="KNK127" s="91"/>
      <c r="KNL127" s="119"/>
      <c r="KNM127" s="91"/>
      <c r="KNN127" s="119"/>
      <c r="KNO127" s="91"/>
      <c r="KNP127" s="119"/>
      <c r="KNQ127" s="91"/>
      <c r="KNR127" s="119"/>
      <c r="KNS127" s="91"/>
      <c r="KNT127" s="119"/>
      <c r="KNU127" s="91"/>
      <c r="KNV127" s="119"/>
      <c r="KNW127" s="91"/>
      <c r="KNX127" s="119"/>
      <c r="KNY127" s="91"/>
      <c r="KNZ127" s="119"/>
      <c r="KOA127" s="91"/>
      <c r="KOB127" s="119"/>
      <c r="KOC127" s="91"/>
      <c r="KOD127" s="119"/>
      <c r="KOE127" s="91"/>
      <c r="KOF127" s="119"/>
      <c r="KOG127" s="91"/>
      <c r="KOH127" s="119"/>
      <c r="KOI127" s="91"/>
      <c r="KOJ127" s="119"/>
      <c r="KOK127" s="91"/>
      <c r="KOL127" s="119"/>
      <c r="KOM127" s="91"/>
      <c r="KON127" s="119"/>
      <c r="KOO127" s="91"/>
      <c r="KOP127" s="119"/>
      <c r="KOQ127" s="91"/>
      <c r="KOR127" s="119"/>
      <c r="KOS127" s="91"/>
      <c r="KOT127" s="119"/>
      <c r="KOU127" s="91"/>
      <c r="KOV127" s="119"/>
      <c r="KOW127" s="91"/>
      <c r="KOX127" s="119"/>
      <c r="KOY127" s="91"/>
      <c r="KOZ127" s="119"/>
      <c r="KPA127" s="91"/>
      <c r="KPB127" s="119"/>
      <c r="KPC127" s="91"/>
      <c r="KPD127" s="119"/>
      <c r="KPE127" s="91"/>
      <c r="KPF127" s="119"/>
      <c r="KPG127" s="91"/>
      <c r="KPH127" s="119"/>
      <c r="KPI127" s="91"/>
      <c r="KPJ127" s="119"/>
      <c r="KPK127" s="91"/>
      <c r="KPL127" s="119"/>
      <c r="KPM127" s="91"/>
      <c r="KPN127" s="119"/>
      <c r="KPO127" s="91"/>
      <c r="KPP127" s="119"/>
      <c r="KPQ127" s="91"/>
      <c r="KPR127" s="119"/>
      <c r="KPS127" s="91"/>
      <c r="KPT127" s="119"/>
      <c r="KPU127" s="91"/>
      <c r="KPV127" s="119"/>
      <c r="KPW127" s="91"/>
      <c r="KPX127" s="119"/>
      <c r="KPY127" s="91"/>
      <c r="KPZ127" s="119"/>
      <c r="KQA127" s="91"/>
      <c r="KQB127" s="119"/>
      <c r="KQC127" s="91"/>
      <c r="KQD127" s="119"/>
      <c r="KQE127" s="91"/>
      <c r="KQF127" s="119"/>
      <c r="KQG127" s="91"/>
      <c r="KQH127" s="119"/>
      <c r="KQI127" s="91"/>
      <c r="KQJ127" s="119"/>
      <c r="KQK127" s="91"/>
      <c r="KQL127" s="119"/>
      <c r="KQM127" s="91"/>
      <c r="KQN127" s="119"/>
      <c r="KQO127" s="91"/>
      <c r="KQP127" s="119"/>
      <c r="KQQ127" s="91"/>
      <c r="KQR127" s="119"/>
      <c r="KQS127" s="91"/>
      <c r="KQT127" s="119"/>
      <c r="KQU127" s="91"/>
      <c r="KQV127" s="119"/>
      <c r="KQW127" s="91"/>
      <c r="KQX127" s="119"/>
      <c r="KQY127" s="91"/>
      <c r="KQZ127" s="119"/>
      <c r="KRA127" s="91"/>
      <c r="KRB127" s="119"/>
      <c r="KRC127" s="91"/>
      <c r="KRD127" s="119"/>
      <c r="KRE127" s="91"/>
      <c r="KRF127" s="119"/>
      <c r="KRG127" s="91"/>
      <c r="KRH127" s="119"/>
      <c r="KRI127" s="91"/>
      <c r="KRJ127" s="119"/>
      <c r="KRK127" s="91"/>
      <c r="KRL127" s="119"/>
      <c r="KRM127" s="91"/>
      <c r="KRN127" s="119"/>
      <c r="KRO127" s="91"/>
      <c r="KRP127" s="119"/>
      <c r="KRQ127" s="91"/>
      <c r="KRR127" s="119"/>
      <c r="KRS127" s="91"/>
      <c r="KRT127" s="119"/>
      <c r="KRU127" s="91"/>
      <c r="KRV127" s="119"/>
      <c r="KRW127" s="91"/>
      <c r="KRX127" s="119"/>
      <c r="KRY127" s="91"/>
      <c r="KRZ127" s="119"/>
      <c r="KSA127" s="91"/>
      <c r="KSB127" s="119"/>
      <c r="KSC127" s="91"/>
      <c r="KSD127" s="119"/>
      <c r="KSE127" s="91"/>
      <c r="KSF127" s="119"/>
      <c r="KSG127" s="91"/>
      <c r="KSH127" s="119"/>
      <c r="KSI127" s="91"/>
      <c r="KSJ127" s="119"/>
      <c r="KSK127" s="91"/>
      <c r="KSL127" s="119"/>
      <c r="KSM127" s="91"/>
      <c r="KSN127" s="119"/>
      <c r="KSO127" s="91"/>
      <c r="KSP127" s="119"/>
      <c r="KSQ127" s="91"/>
      <c r="KSR127" s="119"/>
      <c r="KSS127" s="91"/>
      <c r="KST127" s="119"/>
      <c r="KSU127" s="91"/>
      <c r="KSV127" s="119"/>
      <c r="KSW127" s="91"/>
      <c r="KSX127" s="119"/>
      <c r="KSY127" s="91"/>
      <c r="KSZ127" s="119"/>
      <c r="KTA127" s="91"/>
      <c r="KTB127" s="119"/>
      <c r="KTC127" s="91"/>
      <c r="KTD127" s="119"/>
      <c r="KTE127" s="91"/>
      <c r="KTF127" s="119"/>
      <c r="KTG127" s="91"/>
      <c r="KTH127" s="119"/>
      <c r="KTI127" s="91"/>
      <c r="KTJ127" s="119"/>
      <c r="KTK127" s="91"/>
      <c r="KTL127" s="119"/>
      <c r="KTM127" s="91"/>
      <c r="KTN127" s="119"/>
      <c r="KTO127" s="91"/>
      <c r="KTP127" s="119"/>
      <c r="KTQ127" s="91"/>
      <c r="KTR127" s="119"/>
      <c r="KTS127" s="91"/>
      <c r="KTT127" s="119"/>
      <c r="KTU127" s="91"/>
      <c r="KTV127" s="119"/>
      <c r="KTW127" s="91"/>
      <c r="KTX127" s="119"/>
      <c r="KTY127" s="91"/>
      <c r="KTZ127" s="119"/>
      <c r="KUA127" s="91"/>
      <c r="KUB127" s="119"/>
      <c r="KUC127" s="91"/>
      <c r="KUD127" s="119"/>
      <c r="KUE127" s="91"/>
      <c r="KUF127" s="119"/>
      <c r="KUG127" s="91"/>
      <c r="KUH127" s="119"/>
      <c r="KUI127" s="91"/>
      <c r="KUJ127" s="119"/>
      <c r="KUK127" s="91"/>
      <c r="KUL127" s="119"/>
      <c r="KUM127" s="91"/>
      <c r="KUN127" s="119"/>
      <c r="KUO127" s="91"/>
      <c r="KUP127" s="119"/>
      <c r="KUQ127" s="91"/>
      <c r="KUR127" s="119"/>
      <c r="KUS127" s="91"/>
      <c r="KUT127" s="119"/>
      <c r="KUU127" s="91"/>
      <c r="KUV127" s="119"/>
      <c r="KUW127" s="91"/>
      <c r="KUX127" s="119"/>
      <c r="KUY127" s="91"/>
      <c r="KUZ127" s="119"/>
      <c r="KVA127" s="91"/>
      <c r="KVB127" s="119"/>
      <c r="KVC127" s="91"/>
      <c r="KVD127" s="119"/>
      <c r="KVE127" s="91"/>
      <c r="KVF127" s="119"/>
      <c r="KVG127" s="91"/>
      <c r="KVH127" s="119"/>
      <c r="KVI127" s="91"/>
      <c r="KVJ127" s="119"/>
      <c r="KVK127" s="91"/>
      <c r="KVL127" s="119"/>
      <c r="KVM127" s="91"/>
      <c r="KVN127" s="119"/>
      <c r="KVO127" s="91"/>
      <c r="KVP127" s="119"/>
      <c r="KVQ127" s="91"/>
      <c r="KVR127" s="119"/>
      <c r="KVS127" s="91"/>
      <c r="KVT127" s="119"/>
      <c r="KVU127" s="91"/>
      <c r="KVV127" s="119"/>
      <c r="KVW127" s="91"/>
      <c r="KVX127" s="119"/>
      <c r="KVY127" s="91"/>
      <c r="KVZ127" s="119"/>
      <c r="KWA127" s="91"/>
      <c r="KWB127" s="119"/>
      <c r="KWC127" s="91"/>
      <c r="KWD127" s="119"/>
      <c r="KWE127" s="91"/>
      <c r="KWF127" s="119"/>
      <c r="KWG127" s="91"/>
      <c r="KWH127" s="119"/>
      <c r="KWI127" s="91"/>
      <c r="KWJ127" s="119"/>
      <c r="KWK127" s="91"/>
      <c r="KWL127" s="119"/>
      <c r="KWM127" s="91"/>
      <c r="KWN127" s="119"/>
      <c r="KWO127" s="91"/>
      <c r="KWP127" s="119"/>
      <c r="KWQ127" s="91"/>
      <c r="KWR127" s="119"/>
      <c r="KWS127" s="91"/>
      <c r="KWT127" s="119"/>
      <c r="KWU127" s="91"/>
      <c r="KWV127" s="119"/>
      <c r="KWW127" s="91"/>
      <c r="KWX127" s="119"/>
      <c r="KWY127" s="91"/>
      <c r="KWZ127" s="119"/>
      <c r="KXA127" s="91"/>
      <c r="KXB127" s="119"/>
      <c r="KXC127" s="91"/>
      <c r="KXD127" s="119"/>
      <c r="KXE127" s="91"/>
      <c r="KXF127" s="119"/>
      <c r="KXG127" s="91"/>
      <c r="KXH127" s="119"/>
      <c r="KXI127" s="91"/>
      <c r="KXJ127" s="119"/>
      <c r="KXK127" s="91"/>
      <c r="KXL127" s="119"/>
      <c r="KXM127" s="91"/>
      <c r="KXN127" s="119"/>
      <c r="KXO127" s="91"/>
      <c r="KXP127" s="119"/>
      <c r="KXQ127" s="91"/>
      <c r="KXR127" s="119"/>
      <c r="KXS127" s="91"/>
      <c r="KXT127" s="119"/>
      <c r="KXU127" s="91"/>
      <c r="KXV127" s="119"/>
      <c r="KXW127" s="91"/>
      <c r="KXX127" s="119"/>
      <c r="KXY127" s="91"/>
      <c r="KXZ127" s="119"/>
      <c r="KYA127" s="91"/>
      <c r="KYB127" s="119"/>
      <c r="KYC127" s="91"/>
      <c r="KYD127" s="119"/>
      <c r="KYE127" s="91"/>
      <c r="KYF127" s="119"/>
      <c r="KYG127" s="91"/>
      <c r="KYH127" s="119"/>
      <c r="KYI127" s="91"/>
      <c r="KYJ127" s="119"/>
      <c r="KYK127" s="91"/>
      <c r="KYL127" s="119"/>
      <c r="KYM127" s="91"/>
      <c r="KYN127" s="119"/>
      <c r="KYO127" s="91"/>
      <c r="KYP127" s="119"/>
      <c r="KYQ127" s="91"/>
      <c r="KYR127" s="119"/>
      <c r="KYS127" s="91"/>
      <c r="KYT127" s="119"/>
      <c r="KYU127" s="91"/>
      <c r="KYV127" s="119"/>
      <c r="KYW127" s="91"/>
      <c r="KYX127" s="119"/>
      <c r="KYY127" s="91"/>
      <c r="KYZ127" s="119"/>
      <c r="KZA127" s="91"/>
      <c r="KZB127" s="119"/>
      <c r="KZC127" s="91"/>
      <c r="KZD127" s="119"/>
      <c r="KZE127" s="91"/>
      <c r="KZF127" s="119"/>
      <c r="KZG127" s="91"/>
      <c r="KZH127" s="119"/>
      <c r="KZI127" s="91"/>
      <c r="KZJ127" s="119"/>
      <c r="KZK127" s="91"/>
      <c r="KZL127" s="119"/>
      <c r="KZM127" s="91"/>
      <c r="KZN127" s="119"/>
      <c r="KZO127" s="91"/>
      <c r="KZP127" s="119"/>
      <c r="KZQ127" s="91"/>
      <c r="KZR127" s="119"/>
      <c r="KZS127" s="91"/>
      <c r="KZT127" s="119"/>
      <c r="KZU127" s="91"/>
      <c r="KZV127" s="119"/>
      <c r="KZW127" s="91"/>
      <c r="KZX127" s="119"/>
      <c r="KZY127" s="91"/>
      <c r="KZZ127" s="119"/>
      <c r="LAA127" s="91"/>
      <c r="LAB127" s="119"/>
      <c r="LAC127" s="91"/>
      <c r="LAD127" s="119"/>
      <c r="LAE127" s="91"/>
      <c r="LAF127" s="119"/>
      <c r="LAG127" s="91"/>
      <c r="LAH127" s="119"/>
      <c r="LAI127" s="91"/>
      <c r="LAJ127" s="119"/>
      <c r="LAK127" s="91"/>
      <c r="LAL127" s="119"/>
      <c r="LAM127" s="91"/>
      <c r="LAN127" s="119"/>
      <c r="LAO127" s="91"/>
      <c r="LAP127" s="119"/>
      <c r="LAQ127" s="91"/>
      <c r="LAR127" s="119"/>
      <c r="LAS127" s="91"/>
      <c r="LAT127" s="119"/>
      <c r="LAU127" s="91"/>
      <c r="LAV127" s="119"/>
      <c r="LAW127" s="91"/>
      <c r="LAX127" s="119"/>
      <c r="LAY127" s="91"/>
      <c r="LAZ127" s="119"/>
      <c r="LBA127" s="91"/>
      <c r="LBB127" s="119"/>
      <c r="LBC127" s="91"/>
      <c r="LBD127" s="119"/>
      <c r="LBE127" s="91"/>
      <c r="LBF127" s="119"/>
      <c r="LBG127" s="91"/>
      <c r="LBH127" s="119"/>
      <c r="LBI127" s="91"/>
      <c r="LBJ127" s="119"/>
      <c r="LBK127" s="91"/>
      <c r="LBL127" s="119"/>
      <c r="LBM127" s="91"/>
      <c r="LBN127" s="119"/>
      <c r="LBO127" s="91"/>
      <c r="LBP127" s="119"/>
      <c r="LBQ127" s="91"/>
      <c r="LBR127" s="119"/>
      <c r="LBS127" s="91"/>
      <c r="LBT127" s="119"/>
      <c r="LBU127" s="91"/>
      <c r="LBV127" s="119"/>
      <c r="LBW127" s="91"/>
      <c r="LBX127" s="119"/>
      <c r="LBY127" s="91"/>
      <c r="LBZ127" s="119"/>
      <c r="LCA127" s="91"/>
      <c r="LCB127" s="119"/>
      <c r="LCC127" s="91"/>
      <c r="LCD127" s="119"/>
      <c r="LCE127" s="91"/>
      <c r="LCF127" s="119"/>
      <c r="LCG127" s="91"/>
      <c r="LCH127" s="119"/>
      <c r="LCI127" s="91"/>
      <c r="LCJ127" s="119"/>
      <c r="LCK127" s="91"/>
      <c r="LCL127" s="119"/>
      <c r="LCM127" s="91"/>
      <c r="LCN127" s="119"/>
      <c r="LCO127" s="91"/>
      <c r="LCP127" s="119"/>
      <c r="LCQ127" s="91"/>
      <c r="LCR127" s="119"/>
      <c r="LCS127" s="91"/>
      <c r="LCT127" s="119"/>
      <c r="LCU127" s="91"/>
      <c r="LCV127" s="119"/>
      <c r="LCW127" s="91"/>
      <c r="LCX127" s="119"/>
      <c r="LCY127" s="91"/>
      <c r="LCZ127" s="119"/>
      <c r="LDA127" s="91"/>
      <c r="LDB127" s="119"/>
      <c r="LDC127" s="91"/>
      <c r="LDD127" s="119"/>
      <c r="LDE127" s="91"/>
      <c r="LDF127" s="119"/>
      <c r="LDG127" s="91"/>
      <c r="LDH127" s="119"/>
      <c r="LDI127" s="91"/>
      <c r="LDJ127" s="119"/>
      <c r="LDK127" s="91"/>
      <c r="LDL127" s="119"/>
      <c r="LDM127" s="91"/>
      <c r="LDN127" s="119"/>
      <c r="LDO127" s="91"/>
      <c r="LDP127" s="119"/>
      <c r="LDQ127" s="91"/>
      <c r="LDR127" s="119"/>
      <c r="LDS127" s="91"/>
      <c r="LDT127" s="119"/>
      <c r="LDU127" s="91"/>
      <c r="LDV127" s="119"/>
      <c r="LDW127" s="91"/>
      <c r="LDX127" s="119"/>
      <c r="LDY127" s="91"/>
      <c r="LDZ127" s="119"/>
      <c r="LEA127" s="91"/>
      <c r="LEB127" s="119"/>
      <c r="LEC127" s="91"/>
      <c r="LED127" s="119"/>
      <c r="LEE127" s="91"/>
      <c r="LEF127" s="119"/>
      <c r="LEG127" s="91"/>
      <c r="LEH127" s="119"/>
      <c r="LEI127" s="91"/>
      <c r="LEJ127" s="119"/>
      <c r="LEK127" s="91"/>
      <c r="LEL127" s="119"/>
      <c r="LEM127" s="91"/>
      <c r="LEN127" s="119"/>
      <c r="LEO127" s="91"/>
      <c r="LEP127" s="119"/>
      <c r="LEQ127" s="91"/>
      <c r="LER127" s="119"/>
      <c r="LES127" s="91"/>
      <c r="LET127" s="119"/>
      <c r="LEU127" s="91"/>
      <c r="LEV127" s="119"/>
      <c r="LEW127" s="91"/>
      <c r="LEX127" s="119"/>
      <c r="LEY127" s="91"/>
      <c r="LEZ127" s="119"/>
      <c r="LFA127" s="91"/>
      <c r="LFB127" s="119"/>
      <c r="LFC127" s="91"/>
      <c r="LFD127" s="119"/>
      <c r="LFE127" s="91"/>
      <c r="LFF127" s="119"/>
      <c r="LFG127" s="91"/>
      <c r="LFH127" s="119"/>
      <c r="LFI127" s="91"/>
      <c r="LFJ127" s="119"/>
      <c r="LFK127" s="91"/>
      <c r="LFL127" s="119"/>
      <c r="LFM127" s="91"/>
      <c r="LFN127" s="119"/>
      <c r="LFO127" s="91"/>
      <c r="LFP127" s="119"/>
      <c r="LFQ127" s="91"/>
      <c r="LFR127" s="119"/>
      <c r="LFS127" s="91"/>
      <c r="LFT127" s="119"/>
      <c r="LFU127" s="91"/>
      <c r="LFV127" s="119"/>
      <c r="LFW127" s="91"/>
      <c r="LFX127" s="119"/>
      <c r="LFY127" s="91"/>
      <c r="LFZ127" s="119"/>
      <c r="LGA127" s="91"/>
      <c r="LGB127" s="119"/>
      <c r="LGC127" s="91"/>
      <c r="LGD127" s="119"/>
      <c r="LGE127" s="91"/>
      <c r="LGF127" s="119"/>
      <c r="LGG127" s="91"/>
      <c r="LGH127" s="119"/>
      <c r="LGI127" s="91"/>
      <c r="LGJ127" s="119"/>
      <c r="LGK127" s="91"/>
      <c r="LGL127" s="119"/>
      <c r="LGM127" s="91"/>
      <c r="LGN127" s="119"/>
      <c r="LGO127" s="91"/>
      <c r="LGP127" s="119"/>
      <c r="LGQ127" s="91"/>
      <c r="LGR127" s="119"/>
      <c r="LGS127" s="91"/>
      <c r="LGT127" s="119"/>
      <c r="LGU127" s="91"/>
      <c r="LGV127" s="119"/>
      <c r="LGW127" s="91"/>
      <c r="LGX127" s="119"/>
      <c r="LGY127" s="91"/>
      <c r="LGZ127" s="119"/>
      <c r="LHA127" s="91"/>
      <c r="LHB127" s="119"/>
      <c r="LHC127" s="91"/>
      <c r="LHD127" s="119"/>
      <c r="LHE127" s="91"/>
      <c r="LHF127" s="119"/>
      <c r="LHG127" s="91"/>
      <c r="LHH127" s="119"/>
      <c r="LHI127" s="91"/>
      <c r="LHJ127" s="119"/>
      <c r="LHK127" s="91"/>
      <c r="LHL127" s="119"/>
      <c r="LHM127" s="91"/>
      <c r="LHN127" s="119"/>
      <c r="LHO127" s="91"/>
      <c r="LHP127" s="119"/>
      <c r="LHQ127" s="91"/>
      <c r="LHR127" s="119"/>
      <c r="LHS127" s="91"/>
      <c r="LHT127" s="119"/>
      <c r="LHU127" s="91"/>
      <c r="LHV127" s="119"/>
      <c r="LHW127" s="91"/>
      <c r="LHX127" s="119"/>
      <c r="LHY127" s="91"/>
      <c r="LHZ127" s="119"/>
      <c r="LIA127" s="91"/>
      <c r="LIB127" s="119"/>
      <c r="LIC127" s="91"/>
      <c r="LID127" s="119"/>
      <c r="LIE127" s="91"/>
      <c r="LIF127" s="119"/>
      <c r="LIG127" s="91"/>
      <c r="LIH127" s="119"/>
      <c r="LII127" s="91"/>
      <c r="LIJ127" s="119"/>
      <c r="LIK127" s="91"/>
      <c r="LIL127" s="119"/>
      <c r="LIM127" s="91"/>
      <c r="LIN127" s="119"/>
      <c r="LIO127" s="91"/>
      <c r="LIP127" s="119"/>
      <c r="LIQ127" s="91"/>
      <c r="LIR127" s="119"/>
      <c r="LIS127" s="91"/>
      <c r="LIT127" s="119"/>
      <c r="LIU127" s="91"/>
      <c r="LIV127" s="119"/>
      <c r="LIW127" s="91"/>
      <c r="LIX127" s="119"/>
      <c r="LIY127" s="91"/>
      <c r="LIZ127" s="119"/>
      <c r="LJA127" s="91"/>
      <c r="LJB127" s="119"/>
      <c r="LJC127" s="91"/>
      <c r="LJD127" s="119"/>
      <c r="LJE127" s="91"/>
      <c r="LJF127" s="119"/>
      <c r="LJG127" s="91"/>
      <c r="LJH127" s="119"/>
      <c r="LJI127" s="91"/>
      <c r="LJJ127" s="119"/>
      <c r="LJK127" s="91"/>
      <c r="LJL127" s="119"/>
      <c r="LJM127" s="91"/>
      <c r="LJN127" s="119"/>
      <c r="LJO127" s="91"/>
      <c r="LJP127" s="119"/>
      <c r="LJQ127" s="91"/>
      <c r="LJR127" s="119"/>
      <c r="LJS127" s="91"/>
      <c r="LJT127" s="119"/>
      <c r="LJU127" s="91"/>
      <c r="LJV127" s="119"/>
      <c r="LJW127" s="91"/>
      <c r="LJX127" s="119"/>
      <c r="LJY127" s="91"/>
      <c r="LJZ127" s="119"/>
      <c r="LKA127" s="91"/>
      <c r="LKB127" s="119"/>
      <c r="LKC127" s="91"/>
      <c r="LKD127" s="119"/>
      <c r="LKE127" s="91"/>
      <c r="LKF127" s="119"/>
      <c r="LKG127" s="91"/>
      <c r="LKH127" s="119"/>
      <c r="LKI127" s="91"/>
      <c r="LKJ127" s="119"/>
      <c r="LKK127" s="91"/>
      <c r="LKL127" s="119"/>
      <c r="LKM127" s="91"/>
      <c r="LKN127" s="119"/>
      <c r="LKO127" s="91"/>
      <c r="LKP127" s="119"/>
      <c r="LKQ127" s="91"/>
      <c r="LKR127" s="119"/>
      <c r="LKS127" s="91"/>
      <c r="LKT127" s="119"/>
      <c r="LKU127" s="91"/>
      <c r="LKV127" s="119"/>
      <c r="LKW127" s="91"/>
      <c r="LKX127" s="119"/>
      <c r="LKY127" s="91"/>
      <c r="LKZ127" s="119"/>
      <c r="LLA127" s="91"/>
      <c r="LLB127" s="119"/>
      <c r="LLC127" s="91"/>
      <c r="LLD127" s="119"/>
      <c r="LLE127" s="91"/>
      <c r="LLF127" s="119"/>
      <c r="LLG127" s="91"/>
      <c r="LLH127" s="119"/>
      <c r="LLI127" s="91"/>
      <c r="LLJ127" s="119"/>
      <c r="LLK127" s="91"/>
      <c r="LLL127" s="119"/>
      <c r="LLM127" s="91"/>
      <c r="LLN127" s="119"/>
      <c r="LLO127" s="91"/>
      <c r="LLP127" s="119"/>
      <c r="LLQ127" s="91"/>
      <c r="LLR127" s="119"/>
      <c r="LLS127" s="91"/>
      <c r="LLT127" s="119"/>
      <c r="LLU127" s="91"/>
      <c r="LLV127" s="119"/>
      <c r="LLW127" s="91"/>
      <c r="LLX127" s="119"/>
      <c r="LLY127" s="91"/>
      <c r="LLZ127" s="119"/>
      <c r="LMA127" s="91"/>
      <c r="LMB127" s="119"/>
      <c r="LMC127" s="91"/>
      <c r="LMD127" s="119"/>
      <c r="LME127" s="91"/>
      <c r="LMF127" s="119"/>
      <c r="LMG127" s="91"/>
      <c r="LMH127" s="119"/>
      <c r="LMI127" s="91"/>
      <c r="LMJ127" s="119"/>
      <c r="LMK127" s="91"/>
      <c r="LML127" s="119"/>
      <c r="LMM127" s="91"/>
      <c r="LMN127" s="119"/>
      <c r="LMO127" s="91"/>
      <c r="LMP127" s="119"/>
      <c r="LMQ127" s="91"/>
      <c r="LMR127" s="119"/>
      <c r="LMS127" s="91"/>
      <c r="LMT127" s="119"/>
      <c r="LMU127" s="91"/>
      <c r="LMV127" s="119"/>
      <c r="LMW127" s="91"/>
      <c r="LMX127" s="119"/>
      <c r="LMY127" s="91"/>
      <c r="LMZ127" s="119"/>
      <c r="LNA127" s="91"/>
      <c r="LNB127" s="119"/>
      <c r="LNC127" s="91"/>
      <c r="LND127" s="119"/>
      <c r="LNE127" s="91"/>
      <c r="LNF127" s="119"/>
      <c r="LNG127" s="91"/>
      <c r="LNH127" s="119"/>
      <c r="LNI127" s="91"/>
      <c r="LNJ127" s="119"/>
      <c r="LNK127" s="91"/>
      <c r="LNL127" s="119"/>
      <c r="LNM127" s="91"/>
      <c r="LNN127" s="119"/>
      <c r="LNO127" s="91"/>
      <c r="LNP127" s="119"/>
      <c r="LNQ127" s="91"/>
      <c r="LNR127" s="119"/>
      <c r="LNS127" s="91"/>
      <c r="LNT127" s="119"/>
      <c r="LNU127" s="91"/>
      <c r="LNV127" s="119"/>
      <c r="LNW127" s="91"/>
      <c r="LNX127" s="119"/>
      <c r="LNY127" s="91"/>
      <c r="LNZ127" s="119"/>
      <c r="LOA127" s="91"/>
      <c r="LOB127" s="119"/>
      <c r="LOC127" s="91"/>
      <c r="LOD127" s="119"/>
      <c r="LOE127" s="91"/>
      <c r="LOF127" s="119"/>
      <c r="LOG127" s="91"/>
      <c r="LOH127" s="119"/>
      <c r="LOI127" s="91"/>
      <c r="LOJ127" s="119"/>
      <c r="LOK127" s="91"/>
      <c r="LOL127" s="119"/>
      <c r="LOM127" s="91"/>
      <c r="LON127" s="119"/>
      <c r="LOO127" s="91"/>
      <c r="LOP127" s="119"/>
      <c r="LOQ127" s="91"/>
      <c r="LOR127" s="119"/>
      <c r="LOS127" s="91"/>
      <c r="LOT127" s="119"/>
      <c r="LOU127" s="91"/>
      <c r="LOV127" s="119"/>
      <c r="LOW127" s="91"/>
      <c r="LOX127" s="119"/>
      <c r="LOY127" s="91"/>
      <c r="LOZ127" s="119"/>
      <c r="LPA127" s="91"/>
      <c r="LPB127" s="119"/>
      <c r="LPC127" s="91"/>
      <c r="LPD127" s="119"/>
      <c r="LPE127" s="91"/>
      <c r="LPF127" s="119"/>
      <c r="LPG127" s="91"/>
      <c r="LPH127" s="119"/>
      <c r="LPI127" s="91"/>
      <c r="LPJ127" s="119"/>
      <c r="LPK127" s="91"/>
      <c r="LPL127" s="119"/>
      <c r="LPM127" s="91"/>
      <c r="LPN127" s="119"/>
      <c r="LPO127" s="91"/>
      <c r="LPP127" s="119"/>
      <c r="LPQ127" s="91"/>
      <c r="LPR127" s="119"/>
      <c r="LPS127" s="91"/>
      <c r="LPT127" s="119"/>
      <c r="LPU127" s="91"/>
      <c r="LPV127" s="119"/>
      <c r="LPW127" s="91"/>
      <c r="LPX127" s="119"/>
      <c r="LPY127" s="91"/>
      <c r="LPZ127" s="119"/>
      <c r="LQA127" s="91"/>
      <c r="LQB127" s="119"/>
      <c r="LQC127" s="91"/>
      <c r="LQD127" s="119"/>
      <c r="LQE127" s="91"/>
      <c r="LQF127" s="119"/>
      <c r="LQG127" s="91"/>
      <c r="LQH127" s="119"/>
      <c r="LQI127" s="91"/>
      <c r="LQJ127" s="119"/>
      <c r="LQK127" s="91"/>
      <c r="LQL127" s="119"/>
      <c r="LQM127" s="91"/>
      <c r="LQN127" s="119"/>
      <c r="LQO127" s="91"/>
      <c r="LQP127" s="119"/>
      <c r="LQQ127" s="91"/>
      <c r="LQR127" s="119"/>
      <c r="LQS127" s="91"/>
      <c r="LQT127" s="119"/>
      <c r="LQU127" s="91"/>
      <c r="LQV127" s="119"/>
      <c r="LQW127" s="91"/>
      <c r="LQX127" s="119"/>
      <c r="LQY127" s="91"/>
      <c r="LQZ127" s="119"/>
      <c r="LRA127" s="91"/>
      <c r="LRB127" s="119"/>
      <c r="LRC127" s="91"/>
      <c r="LRD127" s="119"/>
      <c r="LRE127" s="91"/>
      <c r="LRF127" s="119"/>
      <c r="LRG127" s="91"/>
      <c r="LRH127" s="119"/>
      <c r="LRI127" s="91"/>
      <c r="LRJ127" s="119"/>
      <c r="LRK127" s="91"/>
      <c r="LRL127" s="119"/>
      <c r="LRM127" s="91"/>
      <c r="LRN127" s="119"/>
      <c r="LRO127" s="91"/>
      <c r="LRP127" s="119"/>
      <c r="LRQ127" s="91"/>
      <c r="LRR127" s="119"/>
      <c r="LRS127" s="91"/>
      <c r="LRT127" s="119"/>
      <c r="LRU127" s="91"/>
      <c r="LRV127" s="119"/>
      <c r="LRW127" s="91"/>
      <c r="LRX127" s="119"/>
      <c r="LRY127" s="91"/>
      <c r="LRZ127" s="119"/>
      <c r="LSA127" s="91"/>
      <c r="LSB127" s="119"/>
      <c r="LSC127" s="91"/>
      <c r="LSD127" s="119"/>
      <c r="LSE127" s="91"/>
      <c r="LSF127" s="119"/>
      <c r="LSG127" s="91"/>
      <c r="LSH127" s="119"/>
      <c r="LSI127" s="91"/>
      <c r="LSJ127" s="119"/>
      <c r="LSK127" s="91"/>
      <c r="LSL127" s="119"/>
      <c r="LSM127" s="91"/>
      <c r="LSN127" s="119"/>
      <c r="LSO127" s="91"/>
      <c r="LSP127" s="119"/>
      <c r="LSQ127" s="91"/>
      <c r="LSR127" s="119"/>
      <c r="LSS127" s="91"/>
      <c r="LST127" s="119"/>
      <c r="LSU127" s="91"/>
      <c r="LSV127" s="119"/>
      <c r="LSW127" s="91"/>
      <c r="LSX127" s="119"/>
      <c r="LSY127" s="91"/>
      <c r="LSZ127" s="119"/>
      <c r="LTA127" s="91"/>
      <c r="LTB127" s="119"/>
      <c r="LTC127" s="91"/>
      <c r="LTD127" s="119"/>
      <c r="LTE127" s="91"/>
      <c r="LTF127" s="119"/>
      <c r="LTG127" s="91"/>
      <c r="LTH127" s="119"/>
      <c r="LTI127" s="91"/>
      <c r="LTJ127" s="119"/>
      <c r="LTK127" s="91"/>
      <c r="LTL127" s="119"/>
      <c r="LTM127" s="91"/>
      <c r="LTN127" s="119"/>
      <c r="LTO127" s="91"/>
      <c r="LTP127" s="119"/>
      <c r="LTQ127" s="91"/>
      <c r="LTR127" s="119"/>
      <c r="LTS127" s="91"/>
      <c r="LTT127" s="119"/>
      <c r="LTU127" s="91"/>
      <c r="LTV127" s="119"/>
      <c r="LTW127" s="91"/>
      <c r="LTX127" s="119"/>
      <c r="LTY127" s="91"/>
      <c r="LTZ127" s="119"/>
      <c r="LUA127" s="91"/>
      <c r="LUB127" s="119"/>
      <c r="LUC127" s="91"/>
      <c r="LUD127" s="119"/>
      <c r="LUE127" s="91"/>
      <c r="LUF127" s="119"/>
      <c r="LUG127" s="91"/>
      <c r="LUH127" s="119"/>
      <c r="LUI127" s="91"/>
      <c r="LUJ127" s="119"/>
      <c r="LUK127" s="91"/>
      <c r="LUL127" s="119"/>
      <c r="LUM127" s="91"/>
      <c r="LUN127" s="119"/>
      <c r="LUO127" s="91"/>
      <c r="LUP127" s="119"/>
      <c r="LUQ127" s="91"/>
      <c r="LUR127" s="119"/>
      <c r="LUS127" s="91"/>
      <c r="LUT127" s="119"/>
      <c r="LUU127" s="91"/>
      <c r="LUV127" s="119"/>
      <c r="LUW127" s="91"/>
      <c r="LUX127" s="119"/>
      <c r="LUY127" s="91"/>
      <c r="LUZ127" s="119"/>
      <c r="LVA127" s="91"/>
      <c r="LVB127" s="119"/>
      <c r="LVC127" s="91"/>
      <c r="LVD127" s="119"/>
      <c r="LVE127" s="91"/>
      <c r="LVF127" s="119"/>
      <c r="LVG127" s="91"/>
      <c r="LVH127" s="119"/>
      <c r="LVI127" s="91"/>
      <c r="LVJ127" s="119"/>
      <c r="LVK127" s="91"/>
      <c r="LVL127" s="119"/>
      <c r="LVM127" s="91"/>
      <c r="LVN127" s="119"/>
      <c r="LVO127" s="91"/>
      <c r="LVP127" s="119"/>
      <c r="LVQ127" s="91"/>
      <c r="LVR127" s="119"/>
      <c r="LVS127" s="91"/>
      <c r="LVT127" s="119"/>
      <c r="LVU127" s="91"/>
      <c r="LVV127" s="119"/>
      <c r="LVW127" s="91"/>
      <c r="LVX127" s="119"/>
      <c r="LVY127" s="91"/>
      <c r="LVZ127" s="119"/>
      <c r="LWA127" s="91"/>
      <c r="LWB127" s="119"/>
      <c r="LWC127" s="91"/>
      <c r="LWD127" s="119"/>
      <c r="LWE127" s="91"/>
      <c r="LWF127" s="119"/>
      <c r="LWG127" s="91"/>
      <c r="LWH127" s="119"/>
      <c r="LWI127" s="91"/>
      <c r="LWJ127" s="119"/>
      <c r="LWK127" s="91"/>
      <c r="LWL127" s="119"/>
      <c r="LWM127" s="91"/>
      <c r="LWN127" s="119"/>
      <c r="LWO127" s="91"/>
      <c r="LWP127" s="119"/>
      <c r="LWQ127" s="91"/>
      <c r="LWR127" s="119"/>
      <c r="LWS127" s="91"/>
      <c r="LWT127" s="119"/>
      <c r="LWU127" s="91"/>
      <c r="LWV127" s="119"/>
      <c r="LWW127" s="91"/>
      <c r="LWX127" s="119"/>
      <c r="LWY127" s="91"/>
      <c r="LWZ127" s="119"/>
      <c r="LXA127" s="91"/>
      <c r="LXB127" s="119"/>
      <c r="LXC127" s="91"/>
      <c r="LXD127" s="119"/>
      <c r="LXE127" s="91"/>
      <c r="LXF127" s="119"/>
      <c r="LXG127" s="91"/>
      <c r="LXH127" s="119"/>
      <c r="LXI127" s="91"/>
      <c r="LXJ127" s="119"/>
      <c r="LXK127" s="91"/>
      <c r="LXL127" s="119"/>
      <c r="LXM127" s="91"/>
      <c r="LXN127" s="119"/>
      <c r="LXO127" s="91"/>
      <c r="LXP127" s="119"/>
      <c r="LXQ127" s="91"/>
      <c r="LXR127" s="119"/>
      <c r="LXS127" s="91"/>
      <c r="LXT127" s="119"/>
      <c r="LXU127" s="91"/>
      <c r="LXV127" s="119"/>
      <c r="LXW127" s="91"/>
      <c r="LXX127" s="119"/>
      <c r="LXY127" s="91"/>
      <c r="LXZ127" s="119"/>
      <c r="LYA127" s="91"/>
      <c r="LYB127" s="119"/>
      <c r="LYC127" s="91"/>
      <c r="LYD127" s="119"/>
      <c r="LYE127" s="91"/>
      <c r="LYF127" s="119"/>
      <c r="LYG127" s="91"/>
      <c r="LYH127" s="119"/>
      <c r="LYI127" s="91"/>
      <c r="LYJ127" s="119"/>
      <c r="LYK127" s="91"/>
      <c r="LYL127" s="119"/>
      <c r="LYM127" s="91"/>
      <c r="LYN127" s="119"/>
      <c r="LYO127" s="91"/>
      <c r="LYP127" s="119"/>
      <c r="LYQ127" s="91"/>
      <c r="LYR127" s="119"/>
      <c r="LYS127" s="91"/>
      <c r="LYT127" s="119"/>
      <c r="LYU127" s="91"/>
      <c r="LYV127" s="119"/>
      <c r="LYW127" s="91"/>
      <c r="LYX127" s="119"/>
      <c r="LYY127" s="91"/>
      <c r="LYZ127" s="119"/>
      <c r="LZA127" s="91"/>
      <c r="LZB127" s="119"/>
      <c r="LZC127" s="91"/>
      <c r="LZD127" s="119"/>
      <c r="LZE127" s="91"/>
      <c r="LZF127" s="119"/>
      <c r="LZG127" s="91"/>
      <c r="LZH127" s="119"/>
      <c r="LZI127" s="91"/>
      <c r="LZJ127" s="119"/>
      <c r="LZK127" s="91"/>
      <c r="LZL127" s="119"/>
      <c r="LZM127" s="91"/>
      <c r="LZN127" s="119"/>
      <c r="LZO127" s="91"/>
      <c r="LZP127" s="119"/>
      <c r="LZQ127" s="91"/>
      <c r="LZR127" s="119"/>
      <c r="LZS127" s="91"/>
      <c r="LZT127" s="119"/>
      <c r="LZU127" s="91"/>
      <c r="LZV127" s="119"/>
      <c r="LZW127" s="91"/>
      <c r="LZX127" s="119"/>
      <c r="LZY127" s="91"/>
      <c r="LZZ127" s="119"/>
      <c r="MAA127" s="91"/>
      <c r="MAB127" s="119"/>
      <c r="MAC127" s="91"/>
      <c r="MAD127" s="119"/>
      <c r="MAE127" s="91"/>
      <c r="MAF127" s="119"/>
      <c r="MAG127" s="91"/>
      <c r="MAH127" s="119"/>
      <c r="MAI127" s="91"/>
      <c r="MAJ127" s="119"/>
      <c r="MAK127" s="91"/>
      <c r="MAL127" s="119"/>
      <c r="MAM127" s="91"/>
      <c r="MAN127" s="119"/>
      <c r="MAO127" s="91"/>
      <c r="MAP127" s="119"/>
      <c r="MAQ127" s="91"/>
      <c r="MAR127" s="119"/>
      <c r="MAS127" s="91"/>
      <c r="MAT127" s="119"/>
      <c r="MAU127" s="91"/>
      <c r="MAV127" s="119"/>
      <c r="MAW127" s="91"/>
      <c r="MAX127" s="119"/>
      <c r="MAY127" s="91"/>
      <c r="MAZ127" s="119"/>
      <c r="MBA127" s="91"/>
      <c r="MBB127" s="119"/>
      <c r="MBC127" s="91"/>
      <c r="MBD127" s="119"/>
      <c r="MBE127" s="91"/>
      <c r="MBF127" s="119"/>
      <c r="MBG127" s="91"/>
      <c r="MBH127" s="119"/>
      <c r="MBI127" s="91"/>
      <c r="MBJ127" s="119"/>
      <c r="MBK127" s="91"/>
      <c r="MBL127" s="119"/>
      <c r="MBM127" s="91"/>
      <c r="MBN127" s="119"/>
      <c r="MBO127" s="91"/>
      <c r="MBP127" s="119"/>
      <c r="MBQ127" s="91"/>
      <c r="MBR127" s="119"/>
      <c r="MBS127" s="91"/>
      <c r="MBT127" s="119"/>
      <c r="MBU127" s="91"/>
      <c r="MBV127" s="119"/>
      <c r="MBW127" s="91"/>
      <c r="MBX127" s="119"/>
      <c r="MBY127" s="91"/>
      <c r="MBZ127" s="119"/>
      <c r="MCA127" s="91"/>
      <c r="MCB127" s="119"/>
      <c r="MCC127" s="91"/>
      <c r="MCD127" s="119"/>
      <c r="MCE127" s="91"/>
      <c r="MCF127" s="119"/>
      <c r="MCG127" s="91"/>
      <c r="MCH127" s="119"/>
      <c r="MCI127" s="91"/>
      <c r="MCJ127" s="119"/>
      <c r="MCK127" s="91"/>
      <c r="MCL127" s="119"/>
      <c r="MCM127" s="91"/>
      <c r="MCN127" s="119"/>
      <c r="MCO127" s="91"/>
      <c r="MCP127" s="119"/>
      <c r="MCQ127" s="91"/>
      <c r="MCR127" s="119"/>
      <c r="MCS127" s="91"/>
      <c r="MCT127" s="119"/>
      <c r="MCU127" s="91"/>
      <c r="MCV127" s="119"/>
      <c r="MCW127" s="91"/>
      <c r="MCX127" s="119"/>
      <c r="MCY127" s="91"/>
      <c r="MCZ127" s="119"/>
      <c r="MDA127" s="91"/>
      <c r="MDB127" s="119"/>
      <c r="MDC127" s="91"/>
      <c r="MDD127" s="119"/>
      <c r="MDE127" s="91"/>
      <c r="MDF127" s="119"/>
      <c r="MDG127" s="91"/>
      <c r="MDH127" s="119"/>
      <c r="MDI127" s="91"/>
      <c r="MDJ127" s="119"/>
      <c r="MDK127" s="91"/>
      <c r="MDL127" s="119"/>
      <c r="MDM127" s="91"/>
      <c r="MDN127" s="119"/>
      <c r="MDO127" s="91"/>
      <c r="MDP127" s="119"/>
      <c r="MDQ127" s="91"/>
      <c r="MDR127" s="119"/>
      <c r="MDS127" s="91"/>
      <c r="MDT127" s="119"/>
      <c r="MDU127" s="91"/>
      <c r="MDV127" s="119"/>
      <c r="MDW127" s="91"/>
      <c r="MDX127" s="119"/>
      <c r="MDY127" s="91"/>
      <c r="MDZ127" s="119"/>
      <c r="MEA127" s="91"/>
      <c r="MEB127" s="119"/>
      <c r="MEC127" s="91"/>
      <c r="MED127" s="119"/>
      <c r="MEE127" s="91"/>
      <c r="MEF127" s="119"/>
      <c r="MEG127" s="91"/>
      <c r="MEH127" s="119"/>
      <c r="MEI127" s="91"/>
      <c r="MEJ127" s="119"/>
      <c r="MEK127" s="91"/>
      <c r="MEL127" s="119"/>
      <c r="MEM127" s="91"/>
      <c r="MEN127" s="119"/>
      <c r="MEO127" s="91"/>
      <c r="MEP127" s="119"/>
      <c r="MEQ127" s="91"/>
      <c r="MER127" s="119"/>
      <c r="MES127" s="91"/>
      <c r="MET127" s="119"/>
      <c r="MEU127" s="91"/>
      <c r="MEV127" s="119"/>
      <c r="MEW127" s="91"/>
      <c r="MEX127" s="119"/>
      <c r="MEY127" s="91"/>
      <c r="MEZ127" s="119"/>
      <c r="MFA127" s="91"/>
      <c r="MFB127" s="119"/>
      <c r="MFC127" s="91"/>
      <c r="MFD127" s="119"/>
      <c r="MFE127" s="91"/>
      <c r="MFF127" s="119"/>
      <c r="MFG127" s="91"/>
      <c r="MFH127" s="119"/>
      <c r="MFI127" s="91"/>
      <c r="MFJ127" s="119"/>
      <c r="MFK127" s="91"/>
      <c r="MFL127" s="119"/>
      <c r="MFM127" s="91"/>
      <c r="MFN127" s="119"/>
      <c r="MFO127" s="91"/>
      <c r="MFP127" s="119"/>
      <c r="MFQ127" s="91"/>
      <c r="MFR127" s="119"/>
      <c r="MFS127" s="91"/>
      <c r="MFT127" s="119"/>
      <c r="MFU127" s="91"/>
      <c r="MFV127" s="119"/>
      <c r="MFW127" s="91"/>
      <c r="MFX127" s="119"/>
      <c r="MFY127" s="91"/>
      <c r="MFZ127" s="119"/>
      <c r="MGA127" s="91"/>
      <c r="MGB127" s="119"/>
      <c r="MGC127" s="91"/>
      <c r="MGD127" s="119"/>
      <c r="MGE127" s="91"/>
      <c r="MGF127" s="119"/>
      <c r="MGG127" s="91"/>
      <c r="MGH127" s="119"/>
      <c r="MGI127" s="91"/>
      <c r="MGJ127" s="119"/>
      <c r="MGK127" s="91"/>
      <c r="MGL127" s="119"/>
      <c r="MGM127" s="91"/>
      <c r="MGN127" s="119"/>
      <c r="MGO127" s="91"/>
      <c r="MGP127" s="119"/>
      <c r="MGQ127" s="91"/>
      <c r="MGR127" s="119"/>
      <c r="MGS127" s="91"/>
      <c r="MGT127" s="119"/>
      <c r="MGU127" s="91"/>
      <c r="MGV127" s="119"/>
      <c r="MGW127" s="91"/>
      <c r="MGX127" s="119"/>
      <c r="MGY127" s="91"/>
      <c r="MGZ127" s="119"/>
      <c r="MHA127" s="91"/>
      <c r="MHB127" s="119"/>
      <c r="MHC127" s="91"/>
      <c r="MHD127" s="119"/>
      <c r="MHE127" s="91"/>
      <c r="MHF127" s="119"/>
      <c r="MHG127" s="91"/>
      <c r="MHH127" s="119"/>
      <c r="MHI127" s="91"/>
      <c r="MHJ127" s="119"/>
      <c r="MHK127" s="91"/>
      <c r="MHL127" s="119"/>
      <c r="MHM127" s="91"/>
      <c r="MHN127" s="119"/>
      <c r="MHO127" s="91"/>
      <c r="MHP127" s="119"/>
      <c r="MHQ127" s="91"/>
      <c r="MHR127" s="119"/>
      <c r="MHS127" s="91"/>
      <c r="MHT127" s="119"/>
      <c r="MHU127" s="91"/>
      <c r="MHV127" s="119"/>
      <c r="MHW127" s="91"/>
      <c r="MHX127" s="119"/>
      <c r="MHY127" s="91"/>
      <c r="MHZ127" s="119"/>
      <c r="MIA127" s="91"/>
      <c r="MIB127" s="119"/>
      <c r="MIC127" s="91"/>
      <c r="MID127" s="119"/>
      <c r="MIE127" s="91"/>
      <c r="MIF127" s="119"/>
      <c r="MIG127" s="91"/>
      <c r="MIH127" s="119"/>
      <c r="MII127" s="91"/>
      <c r="MIJ127" s="119"/>
      <c r="MIK127" s="91"/>
      <c r="MIL127" s="119"/>
      <c r="MIM127" s="91"/>
      <c r="MIN127" s="119"/>
      <c r="MIO127" s="91"/>
      <c r="MIP127" s="119"/>
      <c r="MIQ127" s="91"/>
      <c r="MIR127" s="119"/>
      <c r="MIS127" s="91"/>
      <c r="MIT127" s="119"/>
      <c r="MIU127" s="91"/>
      <c r="MIV127" s="119"/>
      <c r="MIW127" s="91"/>
      <c r="MIX127" s="119"/>
      <c r="MIY127" s="91"/>
      <c r="MIZ127" s="119"/>
      <c r="MJA127" s="91"/>
      <c r="MJB127" s="119"/>
      <c r="MJC127" s="91"/>
      <c r="MJD127" s="119"/>
      <c r="MJE127" s="91"/>
      <c r="MJF127" s="119"/>
      <c r="MJG127" s="91"/>
      <c r="MJH127" s="119"/>
      <c r="MJI127" s="91"/>
      <c r="MJJ127" s="119"/>
      <c r="MJK127" s="91"/>
      <c r="MJL127" s="119"/>
      <c r="MJM127" s="91"/>
      <c r="MJN127" s="119"/>
      <c r="MJO127" s="91"/>
      <c r="MJP127" s="119"/>
      <c r="MJQ127" s="91"/>
      <c r="MJR127" s="119"/>
      <c r="MJS127" s="91"/>
      <c r="MJT127" s="119"/>
      <c r="MJU127" s="91"/>
      <c r="MJV127" s="119"/>
      <c r="MJW127" s="91"/>
      <c r="MJX127" s="119"/>
      <c r="MJY127" s="91"/>
      <c r="MJZ127" s="119"/>
      <c r="MKA127" s="91"/>
      <c r="MKB127" s="119"/>
      <c r="MKC127" s="91"/>
      <c r="MKD127" s="119"/>
      <c r="MKE127" s="91"/>
      <c r="MKF127" s="119"/>
      <c r="MKG127" s="91"/>
      <c r="MKH127" s="119"/>
      <c r="MKI127" s="91"/>
      <c r="MKJ127" s="119"/>
      <c r="MKK127" s="91"/>
      <c r="MKL127" s="119"/>
      <c r="MKM127" s="91"/>
      <c r="MKN127" s="119"/>
      <c r="MKO127" s="91"/>
      <c r="MKP127" s="119"/>
      <c r="MKQ127" s="91"/>
      <c r="MKR127" s="119"/>
      <c r="MKS127" s="91"/>
      <c r="MKT127" s="119"/>
      <c r="MKU127" s="91"/>
      <c r="MKV127" s="119"/>
      <c r="MKW127" s="91"/>
      <c r="MKX127" s="119"/>
      <c r="MKY127" s="91"/>
      <c r="MKZ127" s="119"/>
      <c r="MLA127" s="91"/>
      <c r="MLB127" s="119"/>
      <c r="MLC127" s="91"/>
      <c r="MLD127" s="119"/>
      <c r="MLE127" s="91"/>
      <c r="MLF127" s="119"/>
      <c r="MLG127" s="91"/>
      <c r="MLH127" s="119"/>
      <c r="MLI127" s="91"/>
      <c r="MLJ127" s="119"/>
      <c r="MLK127" s="91"/>
      <c r="MLL127" s="119"/>
      <c r="MLM127" s="91"/>
      <c r="MLN127" s="119"/>
      <c r="MLO127" s="91"/>
      <c r="MLP127" s="119"/>
      <c r="MLQ127" s="91"/>
      <c r="MLR127" s="119"/>
      <c r="MLS127" s="91"/>
      <c r="MLT127" s="119"/>
      <c r="MLU127" s="91"/>
      <c r="MLV127" s="119"/>
      <c r="MLW127" s="91"/>
      <c r="MLX127" s="119"/>
      <c r="MLY127" s="91"/>
      <c r="MLZ127" s="119"/>
      <c r="MMA127" s="91"/>
      <c r="MMB127" s="119"/>
      <c r="MMC127" s="91"/>
      <c r="MMD127" s="119"/>
      <c r="MME127" s="91"/>
      <c r="MMF127" s="119"/>
      <c r="MMG127" s="91"/>
      <c r="MMH127" s="119"/>
      <c r="MMI127" s="91"/>
      <c r="MMJ127" s="119"/>
      <c r="MMK127" s="91"/>
      <c r="MML127" s="119"/>
      <c r="MMM127" s="91"/>
      <c r="MMN127" s="119"/>
      <c r="MMO127" s="91"/>
      <c r="MMP127" s="119"/>
      <c r="MMQ127" s="91"/>
      <c r="MMR127" s="119"/>
      <c r="MMS127" s="91"/>
      <c r="MMT127" s="119"/>
      <c r="MMU127" s="91"/>
      <c r="MMV127" s="119"/>
      <c r="MMW127" s="91"/>
      <c r="MMX127" s="119"/>
      <c r="MMY127" s="91"/>
      <c r="MMZ127" s="119"/>
      <c r="MNA127" s="91"/>
      <c r="MNB127" s="119"/>
      <c r="MNC127" s="91"/>
      <c r="MND127" s="119"/>
      <c r="MNE127" s="91"/>
      <c r="MNF127" s="119"/>
      <c r="MNG127" s="91"/>
      <c r="MNH127" s="119"/>
      <c r="MNI127" s="91"/>
      <c r="MNJ127" s="119"/>
      <c r="MNK127" s="91"/>
      <c r="MNL127" s="119"/>
      <c r="MNM127" s="91"/>
      <c r="MNN127" s="119"/>
      <c r="MNO127" s="91"/>
      <c r="MNP127" s="119"/>
      <c r="MNQ127" s="91"/>
      <c r="MNR127" s="119"/>
      <c r="MNS127" s="91"/>
      <c r="MNT127" s="119"/>
      <c r="MNU127" s="91"/>
      <c r="MNV127" s="119"/>
      <c r="MNW127" s="91"/>
      <c r="MNX127" s="119"/>
      <c r="MNY127" s="91"/>
      <c r="MNZ127" s="119"/>
      <c r="MOA127" s="91"/>
      <c r="MOB127" s="119"/>
      <c r="MOC127" s="91"/>
      <c r="MOD127" s="119"/>
      <c r="MOE127" s="91"/>
      <c r="MOF127" s="119"/>
      <c r="MOG127" s="91"/>
      <c r="MOH127" s="119"/>
      <c r="MOI127" s="91"/>
      <c r="MOJ127" s="119"/>
      <c r="MOK127" s="91"/>
      <c r="MOL127" s="119"/>
      <c r="MOM127" s="91"/>
      <c r="MON127" s="119"/>
      <c r="MOO127" s="91"/>
      <c r="MOP127" s="119"/>
      <c r="MOQ127" s="91"/>
      <c r="MOR127" s="119"/>
      <c r="MOS127" s="91"/>
      <c r="MOT127" s="119"/>
      <c r="MOU127" s="91"/>
      <c r="MOV127" s="119"/>
      <c r="MOW127" s="91"/>
      <c r="MOX127" s="119"/>
      <c r="MOY127" s="91"/>
      <c r="MOZ127" s="119"/>
      <c r="MPA127" s="91"/>
      <c r="MPB127" s="119"/>
      <c r="MPC127" s="91"/>
      <c r="MPD127" s="119"/>
      <c r="MPE127" s="91"/>
      <c r="MPF127" s="119"/>
      <c r="MPG127" s="91"/>
      <c r="MPH127" s="119"/>
      <c r="MPI127" s="91"/>
      <c r="MPJ127" s="119"/>
      <c r="MPK127" s="91"/>
      <c r="MPL127" s="119"/>
      <c r="MPM127" s="91"/>
      <c r="MPN127" s="119"/>
      <c r="MPO127" s="91"/>
      <c r="MPP127" s="119"/>
      <c r="MPQ127" s="91"/>
      <c r="MPR127" s="119"/>
      <c r="MPS127" s="91"/>
      <c r="MPT127" s="119"/>
      <c r="MPU127" s="91"/>
      <c r="MPV127" s="119"/>
      <c r="MPW127" s="91"/>
      <c r="MPX127" s="119"/>
      <c r="MPY127" s="91"/>
      <c r="MPZ127" s="119"/>
      <c r="MQA127" s="91"/>
      <c r="MQB127" s="119"/>
      <c r="MQC127" s="91"/>
      <c r="MQD127" s="119"/>
      <c r="MQE127" s="91"/>
      <c r="MQF127" s="119"/>
      <c r="MQG127" s="91"/>
      <c r="MQH127" s="119"/>
      <c r="MQI127" s="91"/>
      <c r="MQJ127" s="119"/>
      <c r="MQK127" s="91"/>
      <c r="MQL127" s="119"/>
      <c r="MQM127" s="91"/>
      <c r="MQN127" s="119"/>
      <c r="MQO127" s="91"/>
      <c r="MQP127" s="119"/>
      <c r="MQQ127" s="91"/>
      <c r="MQR127" s="119"/>
      <c r="MQS127" s="91"/>
      <c r="MQT127" s="119"/>
      <c r="MQU127" s="91"/>
      <c r="MQV127" s="119"/>
      <c r="MQW127" s="91"/>
      <c r="MQX127" s="119"/>
      <c r="MQY127" s="91"/>
      <c r="MQZ127" s="119"/>
      <c r="MRA127" s="91"/>
      <c r="MRB127" s="119"/>
      <c r="MRC127" s="91"/>
      <c r="MRD127" s="119"/>
      <c r="MRE127" s="91"/>
      <c r="MRF127" s="119"/>
      <c r="MRG127" s="91"/>
      <c r="MRH127" s="119"/>
      <c r="MRI127" s="91"/>
      <c r="MRJ127" s="119"/>
      <c r="MRK127" s="91"/>
      <c r="MRL127" s="119"/>
      <c r="MRM127" s="91"/>
      <c r="MRN127" s="119"/>
      <c r="MRO127" s="91"/>
      <c r="MRP127" s="119"/>
      <c r="MRQ127" s="91"/>
      <c r="MRR127" s="119"/>
      <c r="MRS127" s="91"/>
      <c r="MRT127" s="119"/>
      <c r="MRU127" s="91"/>
      <c r="MRV127" s="119"/>
      <c r="MRW127" s="91"/>
      <c r="MRX127" s="119"/>
      <c r="MRY127" s="91"/>
      <c r="MRZ127" s="119"/>
      <c r="MSA127" s="91"/>
      <c r="MSB127" s="119"/>
      <c r="MSC127" s="91"/>
      <c r="MSD127" s="119"/>
      <c r="MSE127" s="91"/>
      <c r="MSF127" s="119"/>
      <c r="MSG127" s="91"/>
      <c r="MSH127" s="119"/>
      <c r="MSI127" s="91"/>
      <c r="MSJ127" s="119"/>
      <c r="MSK127" s="91"/>
      <c r="MSL127" s="119"/>
      <c r="MSM127" s="91"/>
      <c r="MSN127" s="119"/>
      <c r="MSO127" s="91"/>
      <c r="MSP127" s="119"/>
      <c r="MSQ127" s="91"/>
      <c r="MSR127" s="119"/>
      <c r="MSS127" s="91"/>
      <c r="MST127" s="119"/>
      <c r="MSU127" s="91"/>
      <c r="MSV127" s="119"/>
      <c r="MSW127" s="91"/>
      <c r="MSX127" s="119"/>
      <c r="MSY127" s="91"/>
      <c r="MSZ127" s="119"/>
      <c r="MTA127" s="91"/>
      <c r="MTB127" s="119"/>
      <c r="MTC127" s="91"/>
      <c r="MTD127" s="119"/>
      <c r="MTE127" s="91"/>
      <c r="MTF127" s="119"/>
      <c r="MTG127" s="91"/>
      <c r="MTH127" s="119"/>
      <c r="MTI127" s="91"/>
      <c r="MTJ127" s="119"/>
      <c r="MTK127" s="91"/>
      <c r="MTL127" s="119"/>
      <c r="MTM127" s="91"/>
      <c r="MTN127" s="119"/>
      <c r="MTO127" s="91"/>
      <c r="MTP127" s="119"/>
      <c r="MTQ127" s="91"/>
      <c r="MTR127" s="119"/>
      <c r="MTS127" s="91"/>
      <c r="MTT127" s="119"/>
      <c r="MTU127" s="91"/>
      <c r="MTV127" s="119"/>
      <c r="MTW127" s="91"/>
      <c r="MTX127" s="119"/>
      <c r="MTY127" s="91"/>
      <c r="MTZ127" s="119"/>
      <c r="MUA127" s="91"/>
      <c r="MUB127" s="119"/>
      <c r="MUC127" s="91"/>
      <c r="MUD127" s="119"/>
      <c r="MUE127" s="91"/>
      <c r="MUF127" s="119"/>
      <c r="MUG127" s="91"/>
      <c r="MUH127" s="119"/>
      <c r="MUI127" s="91"/>
      <c r="MUJ127" s="119"/>
      <c r="MUK127" s="91"/>
      <c r="MUL127" s="119"/>
      <c r="MUM127" s="91"/>
      <c r="MUN127" s="119"/>
      <c r="MUO127" s="91"/>
      <c r="MUP127" s="119"/>
      <c r="MUQ127" s="91"/>
      <c r="MUR127" s="119"/>
      <c r="MUS127" s="91"/>
      <c r="MUT127" s="119"/>
      <c r="MUU127" s="91"/>
      <c r="MUV127" s="119"/>
      <c r="MUW127" s="91"/>
      <c r="MUX127" s="119"/>
      <c r="MUY127" s="91"/>
      <c r="MUZ127" s="119"/>
      <c r="MVA127" s="91"/>
      <c r="MVB127" s="119"/>
      <c r="MVC127" s="91"/>
      <c r="MVD127" s="119"/>
      <c r="MVE127" s="91"/>
      <c r="MVF127" s="119"/>
      <c r="MVG127" s="91"/>
      <c r="MVH127" s="119"/>
      <c r="MVI127" s="91"/>
      <c r="MVJ127" s="119"/>
      <c r="MVK127" s="91"/>
      <c r="MVL127" s="119"/>
      <c r="MVM127" s="91"/>
      <c r="MVN127" s="119"/>
      <c r="MVO127" s="91"/>
      <c r="MVP127" s="119"/>
      <c r="MVQ127" s="91"/>
      <c r="MVR127" s="119"/>
      <c r="MVS127" s="91"/>
      <c r="MVT127" s="119"/>
      <c r="MVU127" s="91"/>
      <c r="MVV127" s="119"/>
      <c r="MVW127" s="91"/>
      <c r="MVX127" s="119"/>
      <c r="MVY127" s="91"/>
      <c r="MVZ127" s="119"/>
      <c r="MWA127" s="91"/>
      <c r="MWB127" s="119"/>
      <c r="MWC127" s="91"/>
      <c r="MWD127" s="119"/>
      <c r="MWE127" s="91"/>
      <c r="MWF127" s="119"/>
      <c r="MWG127" s="91"/>
      <c r="MWH127" s="119"/>
      <c r="MWI127" s="91"/>
      <c r="MWJ127" s="119"/>
      <c r="MWK127" s="91"/>
      <c r="MWL127" s="119"/>
      <c r="MWM127" s="91"/>
      <c r="MWN127" s="119"/>
      <c r="MWO127" s="91"/>
      <c r="MWP127" s="119"/>
      <c r="MWQ127" s="91"/>
      <c r="MWR127" s="119"/>
      <c r="MWS127" s="91"/>
      <c r="MWT127" s="119"/>
      <c r="MWU127" s="91"/>
      <c r="MWV127" s="119"/>
      <c r="MWW127" s="91"/>
      <c r="MWX127" s="119"/>
      <c r="MWY127" s="91"/>
      <c r="MWZ127" s="119"/>
      <c r="MXA127" s="91"/>
      <c r="MXB127" s="119"/>
      <c r="MXC127" s="91"/>
      <c r="MXD127" s="119"/>
      <c r="MXE127" s="91"/>
      <c r="MXF127" s="119"/>
      <c r="MXG127" s="91"/>
      <c r="MXH127" s="119"/>
      <c r="MXI127" s="91"/>
      <c r="MXJ127" s="119"/>
      <c r="MXK127" s="91"/>
      <c r="MXL127" s="119"/>
      <c r="MXM127" s="91"/>
      <c r="MXN127" s="119"/>
      <c r="MXO127" s="91"/>
      <c r="MXP127" s="119"/>
      <c r="MXQ127" s="91"/>
      <c r="MXR127" s="119"/>
      <c r="MXS127" s="91"/>
      <c r="MXT127" s="119"/>
      <c r="MXU127" s="91"/>
      <c r="MXV127" s="119"/>
      <c r="MXW127" s="91"/>
      <c r="MXX127" s="119"/>
      <c r="MXY127" s="91"/>
      <c r="MXZ127" s="119"/>
      <c r="MYA127" s="91"/>
      <c r="MYB127" s="119"/>
      <c r="MYC127" s="91"/>
      <c r="MYD127" s="119"/>
      <c r="MYE127" s="91"/>
      <c r="MYF127" s="119"/>
      <c r="MYG127" s="91"/>
      <c r="MYH127" s="119"/>
      <c r="MYI127" s="91"/>
      <c r="MYJ127" s="119"/>
      <c r="MYK127" s="91"/>
      <c r="MYL127" s="119"/>
      <c r="MYM127" s="91"/>
      <c r="MYN127" s="119"/>
      <c r="MYO127" s="91"/>
      <c r="MYP127" s="119"/>
      <c r="MYQ127" s="91"/>
      <c r="MYR127" s="119"/>
      <c r="MYS127" s="91"/>
      <c r="MYT127" s="119"/>
      <c r="MYU127" s="91"/>
      <c r="MYV127" s="119"/>
      <c r="MYW127" s="91"/>
      <c r="MYX127" s="119"/>
      <c r="MYY127" s="91"/>
      <c r="MYZ127" s="119"/>
      <c r="MZA127" s="91"/>
      <c r="MZB127" s="119"/>
      <c r="MZC127" s="91"/>
      <c r="MZD127" s="119"/>
      <c r="MZE127" s="91"/>
      <c r="MZF127" s="119"/>
      <c r="MZG127" s="91"/>
      <c r="MZH127" s="119"/>
      <c r="MZI127" s="91"/>
      <c r="MZJ127" s="119"/>
      <c r="MZK127" s="91"/>
      <c r="MZL127" s="119"/>
      <c r="MZM127" s="91"/>
      <c r="MZN127" s="119"/>
      <c r="MZO127" s="91"/>
      <c r="MZP127" s="119"/>
      <c r="MZQ127" s="91"/>
      <c r="MZR127" s="119"/>
      <c r="MZS127" s="91"/>
      <c r="MZT127" s="119"/>
      <c r="MZU127" s="91"/>
      <c r="MZV127" s="119"/>
      <c r="MZW127" s="91"/>
      <c r="MZX127" s="119"/>
      <c r="MZY127" s="91"/>
      <c r="MZZ127" s="119"/>
      <c r="NAA127" s="91"/>
      <c r="NAB127" s="119"/>
      <c r="NAC127" s="91"/>
      <c r="NAD127" s="119"/>
      <c r="NAE127" s="91"/>
      <c r="NAF127" s="119"/>
      <c r="NAG127" s="91"/>
      <c r="NAH127" s="119"/>
      <c r="NAI127" s="91"/>
      <c r="NAJ127" s="119"/>
      <c r="NAK127" s="91"/>
      <c r="NAL127" s="119"/>
      <c r="NAM127" s="91"/>
      <c r="NAN127" s="119"/>
      <c r="NAO127" s="91"/>
      <c r="NAP127" s="119"/>
      <c r="NAQ127" s="91"/>
      <c r="NAR127" s="119"/>
      <c r="NAS127" s="91"/>
      <c r="NAT127" s="119"/>
      <c r="NAU127" s="91"/>
      <c r="NAV127" s="119"/>
      <c r="NAW127" s="91"/>
      <c r="NAX127" s="119"/>
      <c r="NAY127" s="91"/>
      <c r="NAZ127" s="119"/>
      <c r="NBA127" s="91"/>
      <c r="NBB127" s="119"/>
      <c r="NBC127" s="91"/>
      <c r="NBD127" s="119"/>
      <c r="NBE127" s="91"/>
      <c r="NBF127" s="119"/>
      <c r="NBG127" s="91"/>
      <c r="NBH127" s="119"/>
      <c r="NBI127" s="91"/>
      <c r="NBJ127" s="119"/>
      <c r="NBK127" s="91"/>
      <c r="NBL127" s="119"/>
      <c r="NBM127" s="91"/>
      <c r="NBN127" s="119"/>
      <c r="NBO127" s="91"/>
      <c r="NBP127" s="119"/>
      <c r="NBQ127" s="91"/>
      <c r="NBR127" s="119"/>
      <c r="NBS127" s="91"/>
      <c r="NBT127" s="119"/>
      <c r="NBU127" s="91"/>
      <c r="NBV127" s="119"/>
      <c r="NBW127" s="91"/>
      <c r="NBX127" s="119"/>
      <c r="NBY127" s="91"/>
      <c r="NBZ127" s="119"/>
      <c r="NCA127" s="91"/>
      <c r="NCB127" s="119"/>
      <c r="NCC127" s="91"/>
      <c r="NCD127" s="119"/>
      <c r="NCE127" s="91"/>
      <c r="NCF127" s="119"/>
      <c r="NCG127" s="91"/>
      <c r="NCH127" s="119"/>
      <c r="NCI127" s="91"/>
      <c r="NCJ127" s="119"/>
      <c r="NCK127" s="91"/>
      <c r="NCL127" s="119"/>
      <c r="NCM127" s="91"/>
      <c r="NCN127" s="119"/>
      <c r="NCO127" s="91"/>
      <c r="NCP127" s="119"/>
      <c r="NCQ127" s="91"/>
      <c r="NCR127" s="119"/>
      <c r="NCS127" s="91"/>
      <c r="NCT127" s="119"/>
      <c r="NCU127" s="91"/>
      <c r="NCV127" s="119"/>
      <c r="NCW127" s="91"/>
      <c r="NCX127" s="119"/>
      <c r="NCY127" s="91"/>
      <c r="NCZ127" s="119"/>
      <c r="NDA127" s="91"/>
      <c r="NDB127" s="119"/>
      <c r="NDC127" s="91"/>
      <c r="NDD127" s="119"/>
      <c r="NDE127" s="91"/>
      <c r="NDF127" s="119"/>
      <c r="NDG127" s="91"/>
      <c r="NDH127" s="119"/>
      <c r="NDI127" s="91"/>
      <c r="NDJ127" s="119"/>
      <c r="NDK127" s="91"/>
      <c r="NDL127" s="119"/>
      <c r="NDM127" s="91"/>
      <c r="NDN127" s="119"/>
      <c r="NDO127" s="91"/>
      <c r="NDP127" s="119"/>
      <c r="NDQ127" s="91"/>
      <c r="NDR127" s="119"/>
      <c r="NDS127" s="91"/>
      <c r="NDT127" s="119"/>
      <c r="NDU127" s="91"/>
      <c r="NDV127" s="119"/>
      <c r="NDW127" s="91"/>
      <c r="NDX127" s="119"/>
      <c r="NDY127" s="91"/>
      <c r="NDZ127" s="119"/>
      <c r="NEA127" s="91"/>
      <c r="NEB127" s="119"/>
      <c r="NEC127" s="91"/>
      <c r="NED127" s="119"/>
      <c r="NEE127" s="91"/>
      <c r="NEF127" s="119"/>
      <c r="NEG127" s="91"/>
      <c r="NEH127" s="119"/>
      <c r="NEI127" s="91"/>
      <c r="NEJ127" s="119"/>
      <c r="NEK127" s="91"/>
      <c r="NEL127" s="119"/>
      <c r="NEM127" s="91"/>
      <c r="NEN127" s="119"/>
      <c r="NEO127" s="91"/>
      <c r="NEP127" s="119"/>
      <c r="NEQ127" s="91"/>
      <c r="NER127" s="119"/>
      <c r="NES127" s="91"/>
      <c r="NET127" s="119"/>
      <c r="NEU127" s="91"/>
      <c r="NEV127" s="119"/>
      <c r="NEW127" s="91"/>
      <c r="NEX127" s="119"/>
      <c r="NEY127" s="91"/>
      <c r="NEZ127" s="119"/>
      <c r="NFA127" s="91"/>
      <c r="NFB127" s="119"/>
      <c r="NFC127" s="91"/>
      <c r="NFD127" s="119"/>
      <c r="NFE127" s="91"/>
      <c r="NFF127" s="119"/>
      <c r="NFG127" s="91"/>
      <c r="NFH127" s="119"/>
      <c r="NFI127" s="91"/>
      <c r="NFJ127" s="119"/>
      <c r="NFK127" s="91"/>
      <c r="NFL127" s="119"/>
      <c r="NFM127" s="91"/>
      <c r="NFN127" s="119"/>
      <c r="NFO127" s="91"/>
      <c r="NFP127" s="119"/>
      <c r="NFQ127" s="91"/>
      <c r="NFR127" s="119"/>
      <c r="NFS127" s="91"/>
      <c r="NFT127" s="119"/>
      <c r="NFU127" s="91"/>
      <c r="NFV127" s="119"/>
      <c r="NFW127" s="91"/>
      <c r="NFX127" s="119"/>
      <c r="NFY127" s="91"/>
      <c r="NFZ127" s="119"/>
      <c r="NGA127" s="91"/>
      <c r="NGB127" s="119"/>
      <c r="NGC127" s="91"/>
      <c r="NGD127" s="119"/>
      <c r="NGE127" s="91"/>
      <c r="NGF127" s="119"/>
      <c r="NGG127" s="91"/>
      <c r="NGH127" s="119"/>
      <c r="NGI127" s="91"/>
      <c r="NGJ127" s="119"/>
      <c r="NGK127" s="91"/>
      <c r="NGL127" s="119"/>
      <c r="NGM127" s="91"/>
      <c r="NGN127" s="119"/>
      <c r="NGO127" s="91"/>
      <c r="NGP127" s="119"/>
      <c r="NGQ127" s="91"/>
      <c r="NGR127" s="119"/>
      <c r="NGS127" s="91"/>
      <c r="NGT127" s="119"/>
      <c r="NGU127" s="91"/>
      <c r="NGV127" s="119"/>
      <c r="NGW127" s="91"/>
      <c r="NGX127" s="119"/>
      <c r="NGY127" s="91"/>
      <c r="NGZ127" s="119"/>
      <c r="NHA127" s="91"/>
      <c r="NHB127" s="119"/>
      <c r="NHC127" s="91"/>
      <c r="NHD127" s="119"/>
      <c r="NHE127" s="91"/>
      <c r="NHF127" s="119"/>
      <c r="NHG127" s="91"/>
      <c r="NHH127" s="119"/>
      <c r="NHI127" s="91"/>
      <c r="NHJ127" s="119"/>
      <c r="NHK127" s="91"/>
      <c r="NHL127" s="119"/>
      <c r="NHM127" s="91"/>
      <c r="NHN127" s="119"/>
      <c r="NHO127" s="91"/>
      <c r="NHP127" s="119"/>
      <c r="NHQ127" s="91"/>
      <c r="NHR127" s="119"/>
      <c r="NHS127" s="91"/>
      <c r="NHT127" s="119"/>
      <c r="NHU127" s="91"/>
      <c r="NHV127" s="119"/>
      <c r="NHW127" s="91"/>
      <c r="NHX127" s="119"/>
      <c r="NHY127" s="91"/>
      <c r="NHZ127" s="119"/>
      <c r="NIA127" s="91"/>
      <c r="NIB127" s="119"/>
      <c r="NIC127" s="91"/>
      <c r="NID127" s="119"/>
      <c r="NIE127" s="91"/>
      <c r="NIF127" s="119"/>
      <c r="NIG127" s="91"/>
      <c r="NIH127" s="119"/>
      <c r="NII127" s="91"/>
      <c r="NIJ127" s="119"/>
      <c r="NIK127" s="91"/>
      <c r="NIL127" s="119"/>
      <c r="NIM127" s="91"/>
      <c r="NIN127" s="119"/>
      <c r="NIO127" s="91"/>
      <c r="NIP127" s="119"/>
      <c r="NIQ127" s="91"/>
      <c r="NIR127" s="119"/>
      <c r="NIS127" s="91"/>
      <c r="NIT127" s="119"/>
      <c r="NIU127" s="91"/>
      <c r="NIV127" s="119"/>
      <c r="NIW127" s="91"/>
      <c r="NIX127" s="119"/>
      <c r="NIY127" s="91"/>
      <c r="NIZ127" s="119"/>
      <c r="NJA127" s="91"/>
      <c r="NJB127" s="119"/>
      <c r="NJC127" s="91"/>
      <c r="NJD127" s="119"/>
      <c r="NJE127" s="91"/>
      <c r="NJF127" s="119"/>
      <c r="NJG127" s="91"/>
      <c r="NJH127" s="119"/>
      <c r="NJI127" s="91"/>
      <c r="NJJ127" s="119"/>
      <c r="NJK127" s="91"/>
      <c r="NJL127" s="119"/>
      <c r="NJM127" s="91"/>
      <c r="NJN127" s="119"/>
      <c r="NJO127" s="91"/>
      <c r="NJP127" s="119"/>
      <c r="NJQ127" s="91"/>
      <c r="NJR127" s="119"/>
      <c r="NJS127" s="91"/>
      <c r="NJT127" s="119"/>
      <c r="NJU127" s="91"/>
      <c r="NJV127" s="119"/>
      <c r="NJW127" s="91"/>
      <c r="NJX127" s="119"/>
      <c r="NJY127" s="91"/>
      <c r="NJZ127" s="119"/>
      <c r="NKA127" s="91"/>
      <c r="NKB127" s="119"/>
      <c r="NKC127" s="91"/>
      <c r="NKD127" s="119"/>
      <c r="NKE127" s="91"/>
      <c r="NKF127" s="119"/>
      <c r="NKG127" s="91"/>
      <c r="NKH127" s="119"/>
      <c r="NKI127" s="91"/>
      <c r="NKJ127" s="119"/>
      <c r="NKK127" s="91"/>
      <c r="NKL127" s="119"/>
      <c r="NKM127" s="91"/>
      <c r="NKN127" s="119"/>
      <c r="NKO127" s="91"/>
      <c r="NKP127" s="119"/>
      <c r="NKQ127" s="91"/>
      <c r="NKR127" s="119"/>
      <c r="NKS127" s="91"/>
      <c r="NKT127" s="119"/>
      <c r="NKU127" s="91"/>
      <c r="NKV127" s="119"/>
      <c r="NKW127" s="91"/>
      <c r="NKX127" s="119"/>
      <c r="NKY127" s="91"/>
      <c r="NKZ127" s="119"/>
      <c r="NLA127" s="91"/>
      <c r="NLB127" s="119"/>
      <c r="NLC127" s="91"/>
      <c r="NLD127" s="119"/>
      <c r="NLE127" s="91"/>
      <c r="NLF127" s="119"/>
      <c r="NLG127" s="91"/>
      <c r="NLH127" s="119"/>
      <c r="NLI127" s="91"/>
      <c r="NLJ127" s="119"/>
      <c r="NLK127" s="91"/>
      <c r="NLL127" s="119"/>
      <c r="NLM127" s="91"/>
      <c r="NLN127" s="119"/>
      <c r="NLO127" s="91"/>
      <c r="NLP127" s="119"/>
      <c r="NLQ127" s="91"/>
      <c r="NLR127" s="119"/>
      <c r="NLS127" s="91"/>
      <c r="NLT127" s="119"/>
      <c r="NLU127" s="91"/>
      <c r="NLV127" s="119"/>
      <c r="NLW127" s="91"/>
      <c r="NLX127" s="119"/>
      <c r="NLY127" s="91"/>
      <c r="NLZ127" s="119"/>
      <c r="NMA127" s="91"/>
      <c r="NMB127" s="119"/>
      <c r="NMC127" s="91"/>
      <c r="NMD127" s="119"/>
      <c r="NME127" s="91"/>
      <c r="NMF127" s="119"/>
      <c r="NMG127" s="91"/>
      <c r="NMH127" s="119"/>
      <c r="NMI127" s="91"/>
      <c r="NMJ127" s="119"/>
      <c r="NMK127" s="91"/>
      <c r="NML127" s="119"/>
      <c r="NMM127" s="91"/>
      <c r="NMN127" s="119"/>
      <c r="NMO127" s="91"/>
      <c r="NMP127" s="119"/>
      <c r="NMQ127" s="91"/>
      <c r="NMR127" s="119"/>
      <c r="NMS127" s="91"/>
      <c r="NMT127" s="119"/>
      <c r="NMU127" s="91"/>
      <c r="NMV127" s="119"/>
      <c r="NMW127" s="91"/>
      <c r="NMX127" s="119"/>
      <c r="NMY127" s="91"/>
      <c r="NMZ127" s="119"/>
      <c r="NNA127" s="91"/>
      <c r="NNB127" s="119"/>
      <c r="NNC127" s="91"/>
      <c r="NND127" s="119"/>
      <c r="NNE127" s="91"/>
      <c r="NNF127" s="119"/>
      <c r="NNG127" s="91"/>
      <c r="NNH127" s="119"/>
      <c r="NNI127" s="91"/>
      <c r="NNJ127" s="119"/>
      <c r="NNK127" s="91"/>
      <c r="NNL127" s="119"/>
      <c r="NNM127" s="91"/>
      <c r="NNN127" s="119"/>
      <c r="NNO127" s="91"/>
      <c r="NNP127" s="119"/>
      <c r="NNQ127" s="91"/>
      <c r="NNR127" s="119"/>
      <c r="NNS127" s="91"/>
      <c r="NNT127" s="119"/>
      <c r="NNU127" s="91"/>
      <c r="NNV127" s="119"/>
      <c r="NNW127" s="91"/>
      <c r="NNX127" s="119"/>
      <c r="NNY127" s="91"/>
      <c r="NNZ127" s="119"/>
      <c r="NOA127" s="91"/>
      <c r="NOB127" s="119"/>
      <c r="NOC127" s="91"/>
      <c r="NOD127" s="119"/>
      <c r="NOE127" s="91"/>
      <c r="NOF127" s="119"/>
      <c r="NOG127" s="91"/>
      <c r="NOH127" s="119"/>
      <c r="NOI127" s="91"/>
      <c r="NOJ127" s="119"/>
      <c r="NOK127" s="91"/>
      <c r="NOL127" s="119"/>
      <c r="NOM127" s="91"/>
      <c r="NON127" s="119"/>
      <c r="NOO127" s="91"/>
      <c r="NOP127" s="119"/>
      <c r="NOQ127" s="91"/>
      <c r="NOR127" s="119"/>
      <c r="NOS127" s="91"/>
      <c r="NOT127" s="119"/>
      <c r="NOU127" s="91"/>
      <c r="NOV127" s="119"/>
      <c r="NOW127" s="91"/>
      <c r="NOX127" s="119"/>
      <c r="NOY127" s="91"/>
      <c r="NOZ127" s="119"/>
      <c r="NPA127" s="91"/>
      <c r="NPB127" s="119"/>
      <c r="NPC127" s="91"/>
      <c r="NPD127" s="119"/>
      <c r="NPE127" s="91"/>
      <c r="NPF127" s="119"/>
      <c r="NPG127" s="91"/>
      <c r="NPH127" s="119"/>
      <c r="NPI127" s="91"/>
      <c r="NPJ127" s="119"/>
      <c r="NPK127" s="91"/>
      <c r="NPL127" s="119"/>
      <c r="NPM127" s="91"/>
      <c r="NPN127" s="119"/>
      <c r="NPO127" s="91"/>
      <c r="NPP127" s="119"/>
      <c r="NPQ127" s="91"/>
      <c r="NPR127" s="119"/>
      <c r="NPS127" s="91"/>
      <c r="NPT127" s="119"/>
      <c r="NPU127" s="91"/>
      <c r="NPV127" s="119"/>
      <c r="NPW127" s="91"/>
      <c r="NPX127" s="119"/>
      <c r="NPY127" s="91"/>
      <c r="NPZ127" s="119"/>
      <c r="NQA127" s="91"/>
      <c r="NQB127" s="119"/>
      <c r="NQC127" s="91"/>
      <c r="NQD127" s="119"/>
      <c r="NQE127" s="91"/>
      <c r="NQF127" s="119"/>
      <c r="NQG127" s="91"/>
      <c r="NQH127" s="119"/>
      <c r="NQI127" s="91"/>
      <c r="NQJ127" s="119"/>
      <c r="NQK127" s="91"/>
      <c r="NQL127" s="119"/>
      <c r="NQM127" s="91"/>
      <c r="NQN127" s="119"/>
      <c r="NQO127" s="91"/>
      <c r="NQP127" s="119"/>
      <c r="NQQ127" s="91"/>
      <c r="NQR127" s="119"/>
      <c r="NQS127" s="91"/>
      <c r="NQT127" s="119"/>
      <c r="NQU127" s="91"/>
      <c r="NQV127" s="119"/>
      <c r="NQW127" s="91"/>
      <c r="NQX127" s="119"/>
      <c r="NQY127" s="91"/>
      <c r="NQZ127" s="119"/>
      <c r="NRA127" s="91"/>
      <c r="NRB127" s="119"/>
      <c r="NRC127" s="91"/>
      <c r="NRD127" s="119"/>
      <c r="NRE127" s="91"/>
      <c r="NRF127" s="119"/>
      <c r="NRG127" s="91"/>
      <c r="NRH127" s="119"/>
      <c r="NRI127" s="91"/>
      <c r="NRJ127" s="119"/>
      <c r="NRK127" s="91"/>
      <c r="NRL127" s="119"/>
      <c r="NRM127" s="91"/>
      <c r="NRN127" s="119"/>
      <c r="NRO127" s="91"/>
      <c r="NRP127" s="119"/>
      <c r="NRQ127" s="91"/>
      <c r="NRR127" s="119"/>
      <c r="NRS127" s="91"/>
      <c r="NRT127" s="119"/>
      <c r="NRU127" s="91"/>
      <c r="NRV127" s="119"/>
      <c r="NRW127" s="91"/>
      <c r="NRX127" s="119"/>
      <c r="NRY127" s="91"/>
      <c r="NRZ127" s="119"/>
      <c r="NSA127" s="91"/>
      <c r="NSB127" s="119"/>
      <c r="NSC127" s="91"/>
      <c r="NSD127" s="119"/>
      <c r="NSE127" s="91"/>
      <c r="NSF127" s="119"/>
      <c r="NSG127" s="91"/>
      <c r="NSH127" s="119"/>
      <c r="NSI127" s="91"/>
      <c r="NSJ127" s="119"/>
      <c r="NSK127" s="91"/>
      <c r="NSL127" s="119"/>
      <c r="NSM127" s="91"/>
      <c r="NSN127" s="119"/>
      <c r="NSO127" s="91"/>
      <c r="NSP127" s="119"/>
      <c r="NSQ127" s="91"/>
      <c r="NSR127" s="119"/>
      <c r="NSS127" s="91"/>
      <c r="NST127" s="119"/>
      <c r="NSU127" s="91"/>
      <c r="NSV127" s="119"/>
      <c r="NSW127" s="91"/>
      <c r="NSX127" s="119"/>
      <c r="NSY127" s="91"/>
      <c r="NSZ127" s="119"/>
      <c r="NTA127" s="91"/>
      <c r="NTB127" s="119"/>
      <c r="NTC127" s="91"/>
      <c r="NTD127" s="119"/>
      <c r="NTE127" s="91"/>
      <c r="NTF127" s="119"/>
      <c r="NTG127" s="91"/>
      <c r="NTH127" s="119"/>
      <c r="NTI127" s="91"/>
      <c r="NTJ127" s="119"/>
      <c r="NTK127" s="91"/>
      <c r="NTL127" s="119"/>
      <c r="NTM127" s="91"/>
      <c r="NTN127" s="119"/>
      <c r="NTO127" s="91"/>
      <c r="NTP127" s="119"/>
      <c r="NTQ127" s="91"/>
      <c r="NTR127" s="119"/>
      <c r="NTS127" s="91"/>
      <c r="NTT127" s="119"/>
      <c r="NTU127" s="91"/>
      <c r="NTV127" s="119"/>
      <c r="NTW127" s="91"/>
      <c r="NTX127" s="119"/>
      <c r="NTY127" s="91"/>
      <c r="NTZ127" s="119"/>
      <c r="NUA127" s="91"/>
      <c r="NUB127" s="119"/>
      <c r="NUC127" s="91"/>
      <c r="NUD127" s="119"/>
      <c r="NUE127" s="91"/>
      <c r="NUF127" s="119"/>
      <c r="NUG127" s="91"/>
      <c r="NUH127" s="119"/>
      <c r="NUI127" s="91"/>
      <c r="NUJ127" s="119"/>
      <c r="NUK127" s="91"/>
      <c r="NUL127" s="119"/>
      <c r="NUM127" s="91"/>
      <c r="NUN127" s="119"/>
      <c r="NUO127" s="91"/>
      <c r="NUP127" s="119"/>
      <c r="NUQ127" s="91"/>
      <c r="NUR127" s="119"/>
      <c r="NUS127" s="91"/>
      <c r="NUT127" s="119"/>
      <c r="NUU127" s="91"/>
      <c r="NUV127" s="119"/>
      <c r="NUW127" s="91"/>
      <c r="NUX127" s="119"/>
      <c r="NUY127" s="91"/>
      <c r="NUZ127" s="119"/>
      <c r="NVA127" s="91"/>
      <c r="NVB127" s="119"/>
      <c r="NVC127" s="91"/>
      <c r="NVD127" s="119"/>
      <c r="NVE127" s="91"/>
      <c r="NVF127" s="119"/>
      <c r="NVG127" s="91"/>
      <c r="NVH127" s="119"/>
      <c r="NVI127" s="91"/>
      <c r="NVJ127" s="119"/>
      <c r="NVK127" s="91"/>
      <c r="NVL127" s="119"/>
      <c r="NVM127" s="91"/>
      <c r="NVN127" s="119"/>
      <c r="NVO127" s="91"/>
      <c r="NVP127" s="119"/>
      <c r="NVQ127" s="91"/>
      <c r="NVR127" s="119"/>
      <c r="NVS127" s="91"/>
      <c r="NVT127" s="119"/>
      <c r="NVU127" s="91"/>
      <c r="NVV127" s="119"/>
      <c r="NVW127" s="91"/>
      <c r="NVX127" s="119"/>
      <c r="NVY127" s="91"/>
      <c r="NVZ127" s="119"/>
      <c r="NWA127" s="91"/>
      <c r="NWB127" s="119"/>
      <c r="NWC127" s="91"/>
      <c r="NWD127" s="119"/>
      <c r="NWE127" s="91"/>
      <c r="NWF127" s="119"/>
      <c r="NWG127" s="91"/>
      <c r="NWH127" s="119"/>
      <c r="NWI127" s="91"/>
      <c r="NWJ127" s="119"/>
      <c r="NWK127" s="91"/>
      <c r="NWL127" s="119"/>
      <c r="NWM127" s="91"/>
      <c r="NWN127" s="119"/>
      <c r="NWO127" s="91"/>
      <c r="NWP127" s="119"/>
      <c r="NWQ127" s="91"/>
      <c r="NWR127" s="119"/>
      <c r="NWS127" s="91"/>
      <c r="NWT127" s="119"/>
      <c r="NWU127" s="91"/>
      <c r="NWV127" s="119"/>
      <c r="NWW127" s="91"/>
      <c r="NWX127" s="119"/>
      <c r="NWY127" s="91"/>
      <c r="NWZ127" s="119"/>
      <c r="NXA127" s="91"/>
      <c r="NXB127" s="119"/>
      <c r="NXC127" s="91"/>
      <c r="NXD127" s="119"/>
      <c r="NXE127" s="91"/>
      <c r="NXF127" s="119"/>
      <c r="NXG127" s="91"/>
      <c r="NXH127" s="119"/>
      <c r="NXI127" s="91"/>
      <c r="NXJ127" s="119"/>
      <c r="NXK127" s="91"/>
      <c r="NXL127" s="119"/>
      <c r="NXM127" s="91"/>
      <c r="NXN127" s="119"/>
      <c r="NXO127" s="91"/>
      <c r="NXP127" s="119"/>
      <c r="NXQ127" s="91"/>
      <c r="NXR127" s="119"/>
      <c r="NXS127" s="91"/>
      <c r="NXT127" s="119"/>
      <c r="NXU127" s="91"/>
      <c r="NXV127" s="119"/>
      <c r="NXW127" s="91"/>
      <c r="NXX127" s="119"/>
      <c r="NXY127" s="91"/>
      <c r="NXZ127" s="119"/>
      <c r="NYA127" s="91"/>
      <c r="NYB127" s="119"/>
      <c r="NYC127" s="91"/>
      <c r="NYD127" s="119"/>
      <c r="NYE127" s="91"/>
      <c r="NYF127" s="119"/>
      <c r="NYG127" s="91"/>
      <c r="NYH127" s="119"/>
      <c r="NYI127" s="91"/>
      <c r="NYJ127" s="119"/>
      <c r="NYK127" s="91"/>
      <c r="NYL127" s="119"/>
      <c r="NYM127" s="91"/>
      <c r="NYN127" s="119"/>
      <c r="NYO127" s="91"/>
      <c r="NYP127" s="119"/>
      <c r="NYQ127" s="91"/>
      <c r="NYR127" s="119"/>
      <c r="NYS127" s="91"/>
      <c r="NYT127" s="119"/>
      <c r="NYU127" s="91"/>
      <c r="NYV127" s="119"/>
      <c r="NYW127" s="91"/>
      <c r="NYX127" s="119"/>
      <c r="NYY127" s="91"/>
      <c r="NYZ127" s="119"/>
      <c r="NZA127" s="91"/>
      <c r="NZB127" s="119"/>
      <c r="NZC127" s="91"/>
      <c r="NZD127" s="119"/>
      <c r="NZE127" s="91"/>
      <c r="NZF127" s="119"/>
      <c r="NZG127" s="91"/>
      <c r="NZH127" s="119"/>
      <c r="NZI127" s="91"/>
      <c r="NZJ127" s="119"/>
      <c r="NZK127" s="91"/>
      <c r="NZL127" s="119"/>
      <c r="NZM127" s="91"/>
      <c r="NZN127" s="119"/>
      <c r="NZO127" s="91"/>
      <c r="NZP127" s="119"/>
      <c r="NZQ127" s="91"/>
      <c r="NZR127" s="119"/>
      <c r="NZS127" s="91"/>
      <c r="NZT127" s="119"/>
      <c r="NZU127" s="91"/>
      <c r="NZV127" s="119"/>
      <c r="NZW127" s="91"/>
      <c r="NZX127" s="119"/>
      <c r="NZY127" s="91"/>
      <c r="NZZ127" s="119"/>
      <c r="OAA127" s="91"/>
      <c r="OAB127" s="119"/>
      <c r="OAC127" s="91"/>
      <c r="OAD127" s="119"/>
      <c r="OAE127" s="91"/>
      <c r="OAF127" s="119"/>
      <c r="OAG127" s="91"/>
      <c r="OAH127" s="119"/>
      <c r="OAI127" s="91"/>
      <c r="OAJ127" s="119"/>
      <c r="OAK127" s="91"/>
      <c r="OAL127" s="119"/>
      <c r="OAM127" s="91"/>
      <c r="OAN127" s="119"/>
      <c r="OAO127" s="91"/>
      <c r="OAP127" s="119"/>
      <c r="OAQ127" s="91"/>
      <c r="OAR127" s="119"/>
      <c r="OAS127" s="91"/>
      <c r="OAT127" s="119"/>
      <c r="OAU127" s="91"/>
      <c r="OAV127" s="119"/>
      <c r="OAW127" s="91"/>
      <c r="OAX127" s="119"/>
      <c r="OAY127" s="91"/>
      <c r="OAZ127" s="119"/>
      <c r="OBA127" s="91"/>
      <c r="OBB127" s="119"/>
      <c r="OBC127" s="91"/>
      <c r="OBD127" s="119"/>
      <c r="OBE127" s="91"/>
      <c r="OBF127" s="119"/>
      <c r="OBG127" s="91"/>
      <c r="OBH127" s="119"/>
      <c r="OBI127" s="91"/>
      <c r="OBJ127" s="119"/>
      <c r="OBK127" s="91"/>
      <c r="OBL127" s="119"/>
      <c r="OBM127" s="91"/>
      <c r="OBN127" s="119"/>
      <c r="OBO127" s="91"/>
      <c r="OBP127" s="119"/>
      <c r="OBQ127" s="91"/>
      <c r="OBR127" s="119"/>
      <c r="OBS127" s="91"/>
      <c r="OBT127" s="119"/>
      <c r="OBU127" s="91"/>
      <c r="OBV127" s="119"/>
      <c r="OBW127" s="91"/>
      <c r="OBX127" s="119"/>
      <c r="OBY127" s="91"/>
      <c r="OBZ127" s="119"/>
      <c r="OCA127" s="91"/>
      <c r="OCB127" s="119"/>
      <c r="OCC127" s="91"/>
      <c r="OCD127" s="119"/>
      <c r="OCE127" s="91"/>
      <c r="OCF127" s="119"/>
      <c r="OCG127" s="91"/>
      <c r="OCH127" s="119"/>
      <c r="OCI127" s="91"/>
      <c r="OCJ127" s="119"/>
      <c r="OCK127" s="91"/>
      <c r="OCL127" s="119"/>
      <c r="OCM127" s="91"/>
      <c r="OCN127" s="119"/>
      <c r="OCO127" s="91"/>
      <c r="OCP127" s="119"/>
      <c r="OCQ127" s="91"/>
      <c r="OCR127" s="119"/>
      <c r="OCS127" s="91"/>
      <c r="OCT127" s="119"/>
      <c r="OCU127" s="91"/>
      <c r="OCV127" s="119"/>
      <c r="OCW127" s="91"/>
      <c r="OCX127" s="119"/>
      <c r="OCY127" s="91"/>
      <c r="OCZ127" s="119"/>
      <c r="ODA127" s="91"/>
      <c r="ODB127" s="119"/>
      <c r="ODC127" s="91"/>
      <c r="ODD127" s="119"/>
      <c r="ODE127" s="91"/>
      <c r="ODF127" s="119"/>
      <c r="ODG127" s="91"/>
      <c r="ODH127" s="119"/>
      <c r="ODI127" s="91"/>
      <c r="ODJ127" s="119"/>
      <c r="ODK127" s="91"/>
      <c r="ODL127" s="119"/>
      <c r="ODM127" s="91"/>
      <c r="ODN127" s="119"/>
      <c r="ODO127" s="91"/>
      <c r="ODP127" s="119"/>
      <c r="ODQ127" s="91"/>
      <c r="ODR127" s="119"/>
      <c r="ODS127" s="91"/>
      <c r="ODT127" s="119"/>
      <c r="ODU127" s="91"/>
      <c r="ODV127" s="119"/>
      <c r="ODW127" s="91"/>
      <c r="ODX127" s="119"/>
      <c r="ODY127" s="91"/>
      <c r="ODZ127" s="119"/>
      <c r="OEA127" s="91"/>
      <c r="OEB127" s="119"/>
      <c r="OEC127" s="91"/>
      <c r="OED127" s="119"/>
      <c r="OEE127" s="91"/>
      <c r="OEF127" s="119"/>
      <c r="OEG127" s="91"/>
      <c r="OEH127" s="119"/>
      <c r="OEI127" s="91"/>
      <c r="OEJ127" s="119"/>
      <c r="OEK127" s="91"/>
      <c r="OEL127" s="119"/>
      <c r="OEM127" s="91"/>
      <c r="OEN127" s="119"/>
      <c r="OEO127" s="91"/>
      <c r="OEP127" s="119"/>
      <c r="OEQ127" s="91"/>
      <c r="OER127" s="119"/>
      <c r="OES127" s="91"/>
      <c r="OET127" s="119"/>
      <c r="OEU127" s="91"/>
      <c r="OEV127" s="119"/>
      <c r="OEW127" s="91"/>
      <c r="OEX127" s="119"/>
      <c r="OEY127" s="91"/>
      <c r="OEZ127" s="119"/>
      <c r="OFA127" s="91"/>
      <c r="OFB127" s="119"/>
      <c r="OFC127" s="91"/>
      <c r="OFD127" s="119"/>
      <c r="OFE127" s="91"/>
      <c r="OFF127" s="119"/>
      <c r="OFG127" s="91"/>
      <c r="OFH127" s="119"/>
      <c r="OFI127" s="91"/>
      <c r="OFJ127" s="119"/>
      <c r="OFK127" s="91"/>
      <c r="OFL127" s="119"/>
      <c r="OFM127" s="91"/>
      <c r="OFN127" s="119"/>
      <c r="OFO127" s="91"/>
      <c r="OFP127" s="119"/>
      <c r="OFQ127" s="91"/>
      <c r="OFR127" s="119"/>
      <c r="OFS127" s="91"/>
      <c r="OFT127" s="119"/>
      <c r="OFU127" s="91"/>
      <c r="OFV127" s="119"/>
      <c r="OFW127" s="91"/>
      <c r="OFX127" s="119"/>
      <c r="OFY127" s="91"/>
      <c r="OFZ127" s="119"/>
      <c r="OGA127" s="91"/>
      <c r="OGB127" s="119"/>
      <c r="OGC127" s="91"/>
      <c r="OGD127" s="119"/>
      <c r="OGE127" s="91"/>
      <c r="OGF127" s="119"/>
      <c r="OGG127" s="91"/>
      <c r="OGH127" s="119"/>
      <c r="OGI127" s="91"/>
      <c r="OGJ127" s="119"/>
      <c r="OGK127" s="91"/>
      <c r="OGL127" s="119"/>
      <c r="OGM127" s="91"/>
      <c r="OGN127" s="119"/>
      <c r="OGO127" s="91"/>
      <c r="OGP127" s="119"/>
      <c r="OGQ127" s="91"/>
      <c r="OGR127" s="119"/>
      <c r="OGS127" s="91"/>
      <c r="OGT127" s="119"/>
      <c r="OGU127" s="91"/>
      <c r="OGV127" s="119"/>
      <c r="OGW127" s="91"/>
      <c r="OGX127" s="119"/>
      <c r="OGY127" s="91"/>
      <c r="OGZ127" s="119"/>
      <c r="OHA127" s="91"/>
      <c r="OHB127" s="119"/>
      <c r="OHC127" s="91"/>
      <c r="OHD127" s="119"/>
      <c r="OHE127" s="91"/>
      <c r="OHF127" s="119"/>
      <c r="OHG127" s="91"/>
      <c r="OHH127" s="119"/>
      <c r="OHI127" s="91"/>
      <c r="OHJ127" s="119"/>
      <c r="OHK127" s="91"/>
      <c r="OHL127" s="119"/>
      <c r="OHM127" s="91"/>
      <c r="OHN127" s="119"/>
      <c r="OHO127" s="91"/>
      <c r="OHP127" s="119"/>
      <c r="OHQ127" s="91"/>
      <c r="OHR127" s="119"/>
      <c r="OHS127" s="91"/>
      <c r="OHT127" s="119"/>
      <c r="OHU127" s="91"/>
      <c r="OHV127" s="119"/>
      <c r="OHW127" s="91"/>
      <c r="OHX127" s="119"/>
      <c r="OHY127" s="91"/>
      <c r="OHZ127" s="119"/>
      <c r="OIA127" s="91"/>
      <c r="OIB127" s="119"/>
      <c r="OIC127" s="91"/>
      <c r="OID127" s="119"/>
      <c r="OIE127" s="91"/>
      <c r="OIF127" s="119"/>
      <c r="OIG127" s="91"/>
      <c r="OIH127" s="119"/>
      <c r="OII127" s="91"/>
      <c r="OIJ127" s="119"/>
      <c r="OIK127" s="91"/>
      <c r="OIL127" s="119"/>
      <c r="OIM127" s="91"/>
      <c r="OIN127" s="119"/>
      <c r="OIO127" s="91"/>
      <c r="OIP127" s="119"/>
      <c r="OIQ127" s="91"/>
      <c r="OIR127" s="119"/>
      <c r="OIS127" s="91"/>
      <c r="OIT127" s="119"/>
      <c r="OIU127" s="91"/>
      <c r="OIV127" s="119"/>
      <c r="OIW127" s="91"/>
      <c r="OIX127" s="119"/>
      <c r="OIY127" s="91"/>
      <c r="OIZ127" s="119"/>
      <c r="OJA127" s="91"/>
      <c r="OJB127" s="119"/>
      <c r="OJC127" s="91"/>
      <c r="OJD127" s="119"/>
      <c r="OJE127" s="91"/>
      <c r="OJF127" s="119"/>
      <c r="OJG127" s="91"/>
      <c r="OJH127" s="119"/>
      <c r="OJI127" s="91"/>
      <c r="OJJ127" s="119"/>
      <c r="OJK127" s="91"/>
      <c r="OJL127" s="119"/>
      <c r="OJM127" s="91"/>
      <c r="OJN127" s="119"/>
      <c r="OJO127" s="91"/>
      <c r="OJP127" s="119"/>
      <c r="OJQ127" s="91"/>
      <c r="OJR127" s="119"/>
      <c r="OJS127" s="91"/>
      <c r="OJT127" s="119"/>
      <c r="OJU127" s="91"/>
      <c r="OJV127" s="119"/>
      <c r="OJW127" s="91"/>
      <c r="OJX127" s="119"/>
      <c r="OJY127" s="91"/>
      <c r="OJZ127" s="119"/>
      <c r="OKA127" s="91"/>
      <c r="OKB127" s="119"/>
      <c r="OKC127" s="91"/>
      <c r="OKD127" s="119"/>
      <c r="OKE127" s="91"/>
      <c r="OKF127" s="119"/>
      <c r="OKG127" s="91"/>
      <c r="OKH127" s="119"/>
      <c r="OKI127" s="91"/>
      <c r="OKJ127" s="119"/>
      <c r="OKK127" s="91"/>
      <c r="OKL127" s="119"/>
      <c r="OKM127" s="91"/>
      <c r="OKN127" s="119"/>
      <c r="OKO127" s="91"/>
      <c r="OKP127" s="119"/>
      <c r="OKQ127" s="91"/>
      <c r="OKR127" s="119"/>
      <c r="OKS127" s="91"/>
      <c r="OKT127" s="119"/>
      <c r="OKU127" s="91"/>
      <c r="OKV127" s="119"/>
      <c r="OKW127" s="91"/>
      <c r="OKX127" s="119"/>
      <c r="OKY127" s="91"/>
      <c r="OKZ127" s="119"/>
      <c r="OLA127" s="91"/>
      <c r="OLB127" s="119"/>
      <c r="OLC127" s="91"/>
      <c r="OLD127" s="119"/>
      <c r="OLE127" s="91"/>
      <c r="OLF127" s="119"/>
      <c r="OLG127" s="91"/>
      <c r="OLH127" s="119"/>
      <c r="OLI127" s="91"/>
      <c r="OLJ127" s="119"/>
      <c r="OLK127" s="91"/>
      <c r="OLL127" s="119"/>
      <c r="OLM127" s="91"/>
      <c r="OLN127" s="119"/>
      <c r="OLO127" s="91"/>
      <c r="OLP127" s="119"/>
      <c r="OLQ127" s="91"/>
      <c r="OLR127" s="119"/>
      <c r="OLS127" s="91"/>
      <c r="OLT127" s="119"/>
      <c r="OLU127" s="91"/>
      <c r="OLV127" s="119"/>
      <c r="OLW127" s="91"/>
      <c r="OLX127" s="119"/>
      <c r="OLY127" s="91"/>
      <c r="OLZ127" s="119"/>
      <c r="OMA127" s="91"/>
      <c r="OMB127" s="119"/>
      <c r="OMC127" s="91"/>
      <c r="OMD127" s="119"/>
      <c r="OME127" s="91"/>
      <c r="OMF127" s="119"/>
      <c r="OMG127" s="91"/>
      <c r="OMH127" s="119"/>
      <c r="OMI127" s="91"/>
      <c r="OMJ127" s="119"/>
      <c r="OMK127" s="91"/>
      <c r="OML127" s="119"/>
      <c r="OMM127" s="91"/>
      <c r="OMN127" s="119"/>
      <c r="OMO127" s="91"/>
      <c r="OMP127" s="119"/>
      <c r="OMQ127" s="91"/>
      <c r="OMR127" s="119"/>
      <c r="OMS127" s="91"/>
      <c r="OMT127" s="119"/>
      <c r="OMU127" s="91"/>
      <c r="OMV127" s="119"/>
      <c r="OMW127" s="91"/>
      <c r="OMX127" s="119"/>
      <c r="OMY127" s="91"/>
      <c r="OMZ127" s="119"/>
      <c r="ONA127" s="91"/>
      <c r="ONB127" s="119"/>
      <c r="ONC127" s="91"/>
      <c r="OND127" s="119"/>
      <c r="ONE127" s="91"/>
      <c r="ONF127" s="119"/>
      <c r="ONG127" s="91"/>
      <c r="ONH127" s="119"/>
      <c r="ONI127" s="91"/>
      <c r="ONJ127" s="119"/>
      <c r="ONK127" s="91"/>
      <c r="ONL127" s="119"/>
      <c r="ONM127" s="91"/>
      <c r="ONN127" s="119"/>
      <c r="ONO127" s="91"/>
      <c r="ONP127" s="119"/>
      <c r="ONQ127" s="91"/>
      <c r="ONR127" s="119"/>
      <c r="ONS127" s="91"/>
      <c r="ONT127" s="119"/>
      <c r="ONU127" s="91"/>
      <c r="ONV127" s="119"/>
      <c r="ONW127" s="91"/>
      <c r="ONX127" s="119"/>
      <c r="ONY127" s="91"/>
      <c r="ONZ127" s="119"/>
      <c r="OOA127" s="91"/>
      <c r="OOB127" s="119"/>
      <c r="OOC127" s="91"/>
      <c r="OOD127" s="119"/>
      <c r="OOE127" s="91"/>
      <c r="OOF127" s="119"/>
      <c r="OOG127" s="91"/>
      <c r="OOH127" s="119"/>
      <c r="OOI127" s="91"/>
      <c r="OOJ127" s="119"/>
      <c r="OOK127" s="91"/>
      <c r="OOL127" s="119"/>
      <c r="OOM127" s="91"/>
      <c r="OON127" s="119"/>
      <c r="OOO127" s="91"/>
      <c r="OOP127" s="119"/>
      <c r="OOQ127" s="91"/>
      <c r="OOR127" s="119"/>
      <c r="OOS127" s="91"/>
      <c r="OOT127" s="119"/>
      <c r="OOU127" s="91"/>
      <c r="OOV127" s="119"/>
      <c r="OOW127" s="91"/>
      <c r="OOX127" s="119"/>
      <c r="OOY127" s="91"/>
      <c r="OOZ127" s="119"/>
      <c r="OPA127" s="91"/>
      <c r="OPB127" s="119"/>
      <c r="OPC127" s="91"/>
      <c r="OPD127" s="119"/>
      <c r="OPE127" s="91"/>
      <c r="OPF127" s="119"/>
      <c r="OPG127" s="91"/>
      <c r="OPH127" s="119"/>
      <c r="OPI127" s="91"/>
      <c r="OPJ127" s="119"/>
      <c r="OPK127" s="91"/>
      <c r="OPL127" s="119"/>
      <c r="OPM127" s="91"/>
      <c r="OPN127" s="119"/>
      <c r="OPO127" s="91"/>
      <c r="OPP127" s="119"/>
      <c r="OPQ127" s="91"/>
      <c r="OPR127" s="119"/>
      <c r="OPS127" s="91"/>
      <c r="OPT127" s="119"/>
      <c r="OPU127" s="91"/>
      <c r="OPV127" s="119"/>
      <c r="OPW127" s="91"/>
      <c r="OPX127" s="119"/>
      <c r="OPY127" s="91"/>
      <c r="OPZ127" s="119"/>
      <c r="OQA127" s="91"/>
      <c r="OQB127" s="119"/>
      <c r="OQC127" s="91"/>
      <c r="OQD127" s="119"/>
      <c r="OQE127" s="91"/>
      <c r="OQF127" s="119"/>
      <c r="OQG127" s="91"/>
      <c r="OQH127" s="119"/>
      <c r="OQI127" s="91"/>
      <c r="OQJ127" s="119"/>
      <c r="OQK127" s="91"/>
      <c r="OQL127" s="119"/>
      <c r="OQM127" s="91"/>
      <c r="OQN127" s="119"/>
      <c r="OQO127" s="91"/>
      <c r="OQP127" s="119"/>
      <c r="OQQ127" s="91"/>
      <c r="OQR127" s="119"/>
      <c r="OQS127" s="91"/>
      <c r="OQT127" s="119"/>
      <c r="OQU127" s="91"/>
      <c r="OQV127" s="119"/>
      <c r="OQW127" s="91"/>
      <c r="OQX127" s="119"/>
      <c r="OQY127" s="91"/>
      <c r="OQZ127" s="119"/>
      <c r="ORA127" s="91"/>
      <c r="ORB127" s="119"/>
      <c r="ORC127" s="91"/>
      <c r="ORD127" s="119"/>
      <c r="ORE127" s="91"/>
      <c r="ORF127" s="119"/>
      <c r="ORG127" s="91"/>
      <c r="ORH127" s="119"/>
      <c r="ORI127" s="91"/>
      <c r="ORJ127" s="119"/>
      <c r="ORK127" s="91"/>
      <c r="ORL127" s="119"/>
      <c r="ORM127" s="91"/>
      <c r="ORN127" s="119"/>
      <c r="ORO127" s="91"/>
      <c r="ORP127" s="119"/>
      <c r="ORQ127" s="91"/>
      <c r="ORR127" s="119"/>
      <c r="ORS127" s="91"/>
      <c r="ORT127" s="119"/>
      <c r="ORU127" s="91"/>
      <c r="ORV127" s="119"/>
      <c r="ORW127" s="91"/>
      <c r="ORX127" s="119"/>
      <c r="ORY127" s="91"/>
      <c r="ORZ127" s="119"/>
      <c r="OSA127" s="91"/>
      <c r="OSB127" s="119"/>
      <c r="OSC127" s="91"/>
      <c r="OSD127" s="119"/>
      <c r="OSE127" s="91"/>
      <c r="OSF127" s="119"/>
      <c r="OSG127" s="91"/>
      <c r="OSH127" s="119"/>
      <c r="OSI127" s="91"/>
      <c r="OSJ127" s="119"/>
      <c r="OSK127" s="91"/>
      <c r="OSL127" s="119"/>
      <c r="OSM127" s="91"/>
      <c r="OSN127" s="119"/>
      <c r="OSO127" s="91"/>
      <c r="OSP127" s="119"/>
      <c r="OSQ127" s="91"/>
      <c r="OSR127" s="119"/>
      <c r="OSS127" s="91"/>
      <c r="OST127" s="119"/>
      <c r="OSU127" s="91"/>
      <c r="OSV127" s="119"/>
      <c r="OSW127" s="91"/>
      <c r="OSX127" s="119"/>
      <c r="OSY127" s="91"/>
      <c r="OSZ127" s="119"/>
      <c r="OTA127" s="91"/>
      <c r="OTB127" s="119"/>
      <c r="OTC127" s="91"/>
      <c r="OTD127" s="119"/>
      <c r="OTE127" s="91"/>
      <c r="OTF127" s="119"/>
      <c r="OTG127" s="91"/>
      <c r="OTH127" s="119"/>
      <c r="OTI127" s="91"/>
      <c r="OTJ127" s="119"/>
      <c r="OTK127" s="91"/>
      <c r="OTL127" s="119"/>
      <c r="OTM127" s="91"/>
      <c r="OTN127" s="119"/>
      <c r="OTO127" s="91"/>
      <c r="OTP127" s="119"/>
      <c r="OTQ127" s="91"/>
      <c r="OTR127" s="119"/>
      <c r="OTS127" s="91"/>
      <c r="OTT127" s="119"/>
      <c r="OTU127" s="91"/>
      <c r="OTV127" s="119"/>
      <c r="OTW127" s="91"/>
      <c r="OTX127" s="119"/>
      <c r="OTY127" s="91"/>
      <c r="OTZ127" s="119"/>
      <c r="OUA127" s="91"/>
      <c r="OUB127" s="119"/>
      <c r="OUC127" s="91"/>
      <c r="OUD127" s="119"/>
      <c r="OUE127" s="91"/>
      <c r="OUF127" s="119"/>
      <c r="OUG127" s="91"/>
      <c r="OUH127" s="119"/>
      <c r="OUI127" s="91"/>
      <c r="OUJ127" s="119"/>
      <c r="OUK127" s="91"/>
      <c r="OUL127" s="119"/>
      <c r="OUM127" s="91"/>
      <c r="OUN127" s="119"/>
      <c r="OUO127" s="91"/>
      <c r="OUP127" s="119"/>
      <c r="OUQ127" s="91"/>
      <c r="OUR127" s="119"/>
      <c r="OUS127" s="91"/>
      <c r="OUT127" s="119"/>
      <c r="OUU127" s="91"/>
      <c r="OUV127" s="119"/>
      <c r="OUW127" s="91"/>
      <c r="OUX127" s="119"/>
      <c r="OUY127" s="91"/>
      <c r="OUZ127" s="119"/>
      <c r="OVA127" s="91"/>
      <c r="OVB127" s="119"/>
      <c r="OVC127" s="91"/>
      <c r="OVD127" s="119"/>
      <c r="OVE127" s="91"/>
      <c r="OVF127" s="119"/>
      <c r="OVG127" s="91"/>
      <c r="OVH127" s="119"/>
      <c r="OVI127" s="91"/>
      <c r="OVJ127" s="119"/>
      <c r="OVK127" s="91"/>
      <c r="OVL127" s="119"/>
      <c r="OVM127" s="91"/>
      <c r="OVN127" s="119"/>
      <c r="OVO127" s="91"/>
      <c r="OVP127" s="119"/>
      <c r="OVQ127" s="91"/>
      <c r="OVR127" s="119"/>
      <c r="OVS127" s="91"/>
      <c r="OVT127" s="119"/>
      <c r="OVU127" s="91"/>
      <c r="OVV127" s="119"/>
      <c r="OVW127" s="91"/>
      <c r="OVX127" s="119"/>
      <c r="OVY127" s="91"/>
      <c r="OVZ127" s="119"/>
      <c r="OWA127" s="91"/>
      <c r="OWB127" s="119"/>
      <c r="OWC127" s="91"/>
      <c r="OWD127" s="119"/>
      <c r="OWE127" s="91"/>
      <c r="OWF127" s="119"/>
      <c r="OWG127" s="91"/>
      <c r="OWH127" s="119"/>
      <c r="OWI127" s="91"/>
      <c r="OWJ127" s="119"/>
      <c r="OWK127" s="91"/>
      <c r="OWL127" s="119"/>
      <c r="OWM127" s="91"/>
      <c r="OWN127" s="119"/>
      <c r="OWO127" s="91"/>
      <c r="OWP127" s="119"/>
      <c r="OWQ127" s="91"/>
      <c r="OWR127" s="119"/>
      <c r="OWS127" s="91"/>
      <c r="OWT127" s="119"/>
      <c r="OWU127" s="91"/>
      <c r="OWV127" s="119"/>
      <c r="OWW127" s="91"/>
      <c r="OWX127" s="119"/>
      <c r="OWY127" s="91"/>
      <c r="OWZ127" s="119"/>
      <c r="OXA127" s="91"/>
      <c r="OXB127" s="119"/>
      <c r="OXC127" s="91"/>
      <c r="OXD127" s="119"/>
      <c r="OXE127" s="91"/>
      <c r="OXF127" s="119"/>
      <c r="OXG127" s="91"/>
      <c r="OXH127" s="119"/>
      <c r="OXI127" s="91"/>
      <c r="OXJ127" s="119"/>
      <c r="OXK127" s="91"/>
      <c r="OXL127" s="119"/>
      <c r="OXM127" s="91"/>
      <c r="OXN127" s="119"/>
      <c r="OXO127" s="91"/>
      <c r="OXP127" s="119"/>
      <c r="OXQ127" s="91"/>
      <c r="OXR127" s="119"/>
      <c r="OXS127" s="91"/>
      <c r="OXT127" s="119"/>
      <c r="OXU127" s="91"/>
      <c r="OXV127" s="119"/>
      <c r="OXW127" s="91"/>
      <c r="OXX127" s="119"/>
      <c r="OXY127" s="91"/>
      <c r="OXZ127" s="119"/>
      <c r="OYA127" s="91"/>
      <c r="OYB127" s="119"/>
      <c r="OYC127" s="91"/>
      <c r="OYD127" s="119"/>
      <c r="OYE127" s="91"/>
      <c r="OYF127" s="119"/>
      <c r="OYG127" s="91"/>
      <c r="OYH127" s="119"/>
      <c r="OYI127" s="91"/>
      <c r="OYJ127" s="119"/>
      <c r="OYK127" s="91"/>
      <c r="OYL127" s="119"/>
      <c r="OYM127" s="91"/>
      <c r="OYN127" s="119"/>
      <c r="OYO127" s="91"/>
      <c r="OYP127" s="119"/>
      <c r="OYQ127" s="91"/>
      <c r="OYR127" s="119"/>
      <c r="OYS127" s="91"/>
      <c r="OYT127" s="119"/>
      <c r="OYU127" s="91"/>
      <c r="OYV127" s="119"/>
      <c r="OYW127" s="91"/>
      <c r="OYX127" s="119"/>
      <c r="OYY127" s="91"/>
      <c r="OYZ127" s="119"/>
      <c r="OZA127" s="91"/>
      <c r="OZB127" s="119"/>
      <c r="OZC127" s="91"/>
      <c r="OZD127" s="119"/>
      <c r="OZE127" s="91"/>
      <c r="OZF127" s="119"/>
      <c r="OZG127" s="91"/>
      <c r="OZH127" s="119"/>
      <c r="OZI127" s="91"/>
      <c r="OZJ127" s="119"/>
      <c r="OZK127" s="91"/>
      <c r="OZL127" s="119"/>
      <c r="OZM127" s="91"/>
      <c r="OZN127" s="119"/>
      <c r="OZO127" s="91"/>
      <c r="OZP127" s="119"/>
      <c r="OZQ127" s="91"/>
      <c r="OZR127" s="119"/>
      <c r="OZS127" s="91"/>
      <c r="OZT127" s="119"/>
      <c r="OZU127" s="91"/>
      <c r="OZV127" s="119"/>
      <c r="OZW127" s="91"/>
      <c r="OZX127" s="119"/>
      <c r="OZY127" s="91"/>
      <c r="OZZ127" s="119"/>
      <c r="PAA127" s="91"/>
      <c r="PAB127" s="119"/>
      <c r="PAC127" s="91"/>
      <c r="PAD127" s="119"/>
      <c r="PAE127" s="91"/>
      <c r="PAF127" s="119"/>
      <c r="PAG127" s="91"/>
      <c r="PAH127" s="119"/>
      <c r="PAI127" s="91"/>
      <c r="PAJ127" s="119"/>
      <c r="PAK127" s="91"/>
      <c r="PAL127" s="119"/>
      <c r="PAM127" s="91"/>
      <c r="PAN127" s="119"/>
      <c r="PAO127" s="91"/>
      <c r="PAP127" s="119"/>
      <c r="PAQ127" s="91"/>
      <c r="PAR127" s="119"/>
      <c r="PAS127" s="91"/>
      <c r="PAT127" s="119"/>
      <c r="PAU127" s="91"/>
      <c r="PAV127" s="119"/>
      <c r="PAW127" s="91"/>
      <c r="PAX127" s="119"/>
      <c r="PAY127" s="91"/>
      <c r="PAZ127" s="119"/>
      <c r="PBA127" s="91"/>
      <c r="PBB127" s="119"/>
      <c r="PBC127" s="91"/>
      <c r="PBD127" s="119"/>
      <c r="PBE127" s="91"/>
      <c r="PBF127" s="119"/>
      <c r="PBG127" s="91"/>
      <c r="PBH127" s="119"/>
      <c r="PBI127" s="91"/>
      <c r="PBJ127" s="119"/>
      <c r="PBK127" s="91"/>
      <c r="PBL127" s="119"/>
      <c r="PBM127" s="91"/>
      <c r="PBN127" s="119"/>
      <c r="PBO127" s="91"/>
      <c r="PBP127" s="119"/>
      <c r="PBQ127" s="91"/>
      <c r="PBR127" s="119"/>
      <c r="PBS127" s="91"/>
      <c r="PBT127" s="119"/>
      <c r="PBU127" s="91"/>
      <c r="PBV127" s="119"/>
      <c r="PBW127" s="91"/>
      <c r="PBX127" s="119"/>
      <c r="PBY127" s="91"/>
      <c r="PBZ127" s="119"/>
      <c r="PCA127" s="91"/>
      <c r="PCB127" s="119"/>
      <c r="PCC127" s="91"/>
      <c r="PCD127" s="119"/>
      <c r="PCE127" s="91"/>
      <c r="PCF127" s="119"/>
      <c r="PCG127" s="91"/>
      <c r="PCH127" s="119"/>
      <c r="PCI127" s="91"/>
      <c r="PCJ127" s="119"/>
      <c r="PCK127" s="91"/>
      <c r="PCL127" s="119"/>
      <c r="PCM127" s="91"/>
      <c r="PCN127" s="119"/>
      <c r="PCO127" s="91"/>
      <c r="PCP127" s="119"/>
      <c r="PCQ127" s="91"/>
      <c r="PCR127" s="119"/>
      <c r="PCS127" s="91"/>
      <c r="PCT127" s="119"/>
      <c r="PCU127" s="91"/>
      <c r="PCV127" s="119"/>
      <c r="PCW127" s="91"/>
      <c r="PCX127" s="119"/>
      <c r="PCY127" s="91"/>
      <c r="PCZ127" s="119"/>
      <c r="PDA127" s="91"/>
      <c r="PDB127" s="119"/>
      <c r="PDC127" s="91"/>
      <c r="PDD127" s="119"/>
      <c r="PDE127" s="91"/>
      <c r="PDF127" s="119"/>
      <c r="PDG127" s="91"/>
      <c r="PDH127" s="119"/>
      <c r="PDI127" s="91"/>
      <c r="PDJ127" s="119"/>
      <c r="PDK127" s="91"/>
      <c r="PDL127" s="119"/>
      <c r="PDM127" s="91"/>
      <c r="PDN127" s="119"/>
      <c r="PDO127" s="91"/>
      <c r="PDP127" s="119"/>
      <c r="PDQ127" s="91"/>
      <c r="PDR127" s="119"/>
      <c r="PDS127" s="91"/>
      <c r="PDT127" s="119"/>
      <c r="PDU127" s="91"/>
      <c r="PDV127" s="119"/>
      <c r="PDW127" s="91"/>
      <c r="PDX127" s="119"/>
      <c r="PDY127" s="91"/>
      <c r="PDZ127" s="119"/>
      <c r="PEA127" s="91"/>
      <c r="PEB127" s="119"/>
      <c r="PEC127" s="91"/>
      <c r="PED127" s="119"/>
      <c r="PEE127" s="91"/>
      <c r="PEF127" s="119"/>
      <c r="PEG127" s="91"/>
      <c r="PEH127" s="119"/>
      <c r="PEI127" s="91"/>
      <c r="PEJ127" s="119"/>
      <c r="PEK127" s="91"/>
      <c r="PEL127" s="119"/>
      <c r="PEM127" s="91"/>
      <c r="PEN127" s="119"/>
      <c r="PEO127" s="91"/>
      <c r="PEP127" s="119"/>
      <c r="PEQ127" s="91"/>
      <c r="PER127" s="119"/>
      <c r="PES127" s="91"/>
      <c r="PET127" s="119"/>
      <c r="PEU127" s="91"/>
      <c r="PEV127" s="119"/>
      <c r="PEW127" s="91"/>
      <c r="PEX127" s="119"/>
      <c r="PEY127" s="91"/>
      <c r="PEZ127" s="119"/>
      <c r="PFA127" s="91"/>
      <c r="PFB127" s="119"/>
      <c r="PFC127" s="91"/>
      <c r="PFD127" s="119"/>
      <c r="PFE127" s="91"/>
      <c r="PFF127" s="119"/>
      <c r="PFG127" s="91"/>
      <c r="PFH127" s="119"/>
      <c r="PFI127" s="91"/>
      <c r="PFJ127" s="119"/>
      <c r="PFK127" s="91"/>
      <c r="PFL127" s="119"/>
      <c r="PFM127" s="91"/>
      <c r="PFN127" s="119"/>
      <c r="PFO127" s="91"/>
      <c r="PFP127" s="119"/>
      <c r="PFQ127" s="91"/>
      <c r="PFR127" s="119"/>
      <c r="PFS127" s="91"/>
      <c r="PFT127" s="119"/>
      <c r="PFU127" s="91"/>
      <c r="PFV127" s="119"/>
      <c r="PFW127" s="91"/>
      <c r="PFX127" s="119"/>
      <c r="PFY127" s="91"/>
      <c r="PFZ127" s="119"/>
      <c r="PGA127" s="91"/>
      <c r="PGB127" s="119"/>
      <c r="PGC127" s="91"/>
      <c r="PGD127" s="119"/>
      <c r="PGE127" s="91"/>
      <c r="PGF127" s="119"/>
      <c r="PGG127" s="91"/>
      <c r="PGH127" s="119"/>
      <c r="PGI127" s="91"/>
      <c r="PGJ127" s="119"/>
      <c r="PGK127" s="91"/>
      <c r="PGL127" s="119"/>
      <c r="PGM127" s="91"/>
      <c r="PGN127" s="119"/>
      <c r="PGO127" s="91"/>
      <c r="PGP127" s="119"/>
      <c r="PGQ127" s="91"/>
      <c r="PGR127" s="119"/>
      <c r="PGS127" s="91"/>
      <c r="PGT127" s="119"/>
      <c r="PGU127" s="91"/>
      <c r="PGV127" s="119"/>
      <c r="PGW127" s="91"/>
      <c r="PGX127" s="119"/>
      <c r="PGY127" s="91"/>
      <c r="PGZ127" s="119"/>
      <c r="PHA127" s="91"/>
      <c r="PHB127" s="119"/>
      <c r="PHC127" s="91"/>
      <c r="PHD127" s="119"/>
      <c r="PHE127" s="91"/>
      <c r="PHF127" s="119"/>
      <c r="PHG127" s="91"/>
      <c r="PHH127" s="119"/>
      <c r="PHI127" s="91"/>
      <c r="PHJ127" s="119"/>
      <c r="PHK127" s="91"/>
      <c r="PHL127" s="119"/>
      <c r="PHM127" s="91"/>
      <c r="PHN127" s="119"/>
      <c r="PHO127" s="91"/>
      <c r="PHP127" s="119"/>
      <c r="PHQ127" s="91"/>
      <c r="PHR127" s="119"/>
      <c r="PHS127" s="91"/>
      <c r="PHT127" s="119"/>
      <c r="PHU127" s="91"/>
      <c r="PHV127" s="119"/>
      <c r="PHW127" s="91"/>
      <c r="PHX127" s="119"/>
      <c r="PHY127" s="91"/>
      <c r="PHZ127" s="119"/>
      <c r="PIA127" s="91"/>
      <c r="PIB127" s="119"/>
      <c r="PIC127" s="91"/>
      <c r="PID127" s="119"/>
      <c r="PIE127" s="91"/>
      <c r="PIF127" s="119"/>
      <c r="PIG127" s="91"/>
      <c r="PIH127" s="119"/>
      <c r="PII127" s="91"/>
      <c r="PIJ127" s="119"/>
      <c r="PIK127" s="91"/>
      <c r="PIL127" s="119"/>
      <c r="PIM127" s="91"/>
      <c r="PIN127" s="119"/>
      <c r="PIO127" s="91"/>
      <c r="PIP127" s="119"/>
      <c r="PIQ127" s="91"/>
      <c r="PIR127" s="119"/>
      <c r="PIS127" s="91"/>
      <c r="PIT127" s="119"/>
      <c r="PIU127" s="91"/>
      <c r="PIV127" s="119"/>
      <c r="PIW127" s="91"/>
      <c r="PIX127" s="119"/>
      <c r="PIY127" s="91"/>
      <c r="PIZ127" s="119"/>
      <c r="PJA127" s="91"/>
      <c r="PJB127" s="119"/>
      <c r="PJC127" s="91"/>
      <c r="PJD127" s="119"/>
      <c r="PJE127" s="91"/>
      <c r="PJF127" s="119"/>
      <c r="PJG127" s="91"/>
      <c r="PJH127" s="119"/>
      <c r="PJI127" s="91"/>
      <c r="PJJ127" s="119"/>
      <c r="PJK127" s="91"/>
      <c r="PJL127" s="119"/>
      <c r="PJM127" s="91"/>
      <c r="PJN127" s="119"/>
      <c r="PJO127" s="91"/>
      <c r="PJP127" s="119"/>
      <c r="PJQ127" s="91"/>
      <c r="PJR127" s="119"/>
      <c r="PJS127" s="91"/>
      <c r="PJT127" s="119"/>
      <c r="PJU127" s="91"/>
      <c r="PJV127" s="119"/>
      <c r="PJW127" s="91"/>
      <c r="PJX127" s="119"/>
      <c r="PJY127" s="91"/>
      <c r="PJZ127" s="119"/>
      <c r="PKA127" s="91"/>
      <c r="PKB127" s="119"/>
      <c r="PKC127" s="91"/>
      <c r="PKD127" s="119"/>
      <c r="PKE127" s="91"/>
      <c r="PKF127" s="119"/>
      <c r="PKG127" s="91"/>
      <c r="PKH127" s="119"/>
      <c r="PKI127" s="91"/>
      <c r="PKJ127" s="119"/>
      <c r="PKK127" s="91"/>
      <c r="PKL127" s="119"/>
      <c r="PKM127" s="91"/>
      <c r="PKN127" s="119"/>
      <c r="PKO127" s="91"/>
      <c r="PKP127" s="119"/>
      <c r="PKQ127" s="91"/>
      <c r="PKR127" s="119"/>
      <c r="PKS127" s="91"/>
      <c r="PKT127" s="119"/>
      <c r="PKU127" s="91"/>
      <c r="PKV127" s="119"/>
      <c r="PKW127" s="91"/>
      <c r="PKX127" s="119"/>
      <c r="PKY127" s="91"/>
      <c r="PKZ127" s="119"/>
      <c r="PLA127" s="91"/>
      <c r="PLB127" s="119"/>
      <c r="PLC127" s="91"/>
      <c r="PLD127" s="119"/>
      <c r="PLE127" s="91"/>
      <c r="PLF127" s="119"/>
      <c r="PLG127" s="91"/>
      <c r="PLH127" s="119"/>
      <c r="PLI127" s="91"/>
      <c r="PLJ127" s="119"/>
      <c r="PLK127" s="91"/>
      <c r="PLL127" s="119"/>
      <c r="PLM127" s="91"/>
      <c r="PLN127" s="119"/>
      <c r="PLO127" s="91"/>
      <c r="PLP127" s="119"/>
      <c r="PLQ127" s="91"/>
      <c r="PLR127" s="119"/>
      <c r="PLS127" s="91"/>
      <c r="PLT127" s="119"/>
      <c r="PLU127" s="91"/>
      <c r="PLV127" s="119"/>
      <c r="PLW127" s="91"/>
      <c r="PLX127" s="119"/>
      <c r="PLY127" s="91"/>
      <c r="PLZ127" s="119"/>
      <c r="PMA127" s="91"/>
      <c r="PMB127" s="119"/>
      <c r="PMC127" s="91"/>
      <c r="PMD127" s="119"/>
      <c r="PME127" s="91"/>
      <c r="PMF127" s="119"/>
      <c r="PMG127" s="91"/>
      <c r="PMH127" s="119"/>
      <c r="PMI127" s="91"/>
      <c r="PMJ127" s="119"/>
      <c r="PMK127" s="91"/>
      <c r="PML127" s="119"/>
      <c r="PMM127" s="91"/>
      <c r="PMN127" s="119"/>
      <c r="PMO127" s="91"/>
      <c r="PMP127" s="119"/>
      <c r="PMQ127" s="91"/>
      <c r="PMR127" s="119"/>
      <c r="PMS127" s="91"/>
      <c r="PMT127" s="119"/>
      <c r="PMU127" s="91"/>
      <c r="PMV127" s="119"/>
      <c r="PMW127" s="91"/>
      <c r="PMX127" s="119"/>
      <c r="PMY127" s="91"/>
      <c r="PMZ127" s="119"/>
      <c r="PNA127" s="91"/>
      <c r="PNB127" s="119"/>
      <c r="PNC127" s="91"/>
      <c r="PND127" s="119"/>
      <c r="PNE127" s="91"/>
      <c r="PNF127" s="119"/>
      <c r="PNG127" s="91"/>
      <c r="PNH127" s="119"/>
      <c r="PNI127" s="91"/>
      <c r="PNJ127" s="119"/>
      <c r="PNK127" s="91"/>
      <c r="PNL127" s="119"/>
      <c r="PNM127" s="91"/>
      <c r="PNN127" s="119"/>
      <c r="PNO127" s="91"/>
      <c r="PNP127" s="119"/>
      <c r="PNQ127" s="91"/>
      <c r="PNR127" s="119"/>
      <c r="PNS127" s="91"/>
      <c r="PNT127" s="119"/>
      <c r="PNU127" s="91"/>
      <c r="PNV127" s="119"/>
      <c r="PNW127" s="91"/>
      <c r="PNX127" s="119"/>
      <c r="PNY127" s="91"/>
      <c r="PNZ127" s="119"/>
      <c r="POA127" s="91"/>
      <c r="POB127" s="119"/>
      <c r="POC127" s="91"/>
      <c r="POD127" s="119"/>
      <c r="POE127" s="91"/>
      <c r="POF127" s="119"/>
      <c r="POG127" s="91"/>
      <c r="POH127" s="119"/>
      <c r="POI127" s="91"/>
      <c r="POJ127" s="119"/>
      <c r="POK127" s="91"/>
      <c r="POL127" s="119"/>
      <c r="POM127" s="91"/>
      <c r="PON127" s="119"/>
      <c r="POO127" s="91"/>
      <c r="POP127" s="119"/>
      <c r="POQ127" s="91"/>
      <c r="POR127" s="119"/>
      <c r="POS127" s="91"/>
      <c r="POT127" s="119"/>
      <c r="POU127" s="91"/>
      <c r="POV127" s="119"/>
      <c r="POW127" s="91"/>
      <c r="POX127" s="119"/>
      <c r="POY127" s="91"/>
      <c r="POZ127" s="119"/>
      <c r="PPA127" s="91"/>
      <c r="PPB127" s="119"/>
      <c r="PPC127" s="91"/>
      <c r="PPD127" s="119"/>
      <c r="PPE127" s="91"/>
      <c r="PPF127" s="119"/>
      <c r="PPG127" s="91"/>
      <c r="PPH127" s="119"/>
      <c r="PPI127" s="91"/>
      <c r="PPJ127" s="119"/>
      <c r="PPK127" s="91"/>
      <c r="PPL127" s="119"/>
      <c r="PPM127" s="91"/>
      <c r="PPN127" s="119"/>
      <c r="PPO127" s="91"/>
      <c r="PPP127" s="119"/>
      <c r="PPQ127" s="91"/>
      <c r="PPR127" s="119"/>
      <c r="PPS127" s="91"/>
      <c r="PPT127" s="119"/>
      <c r="PPU127" s="91"/>
      <c r="PPV127" s="119"/>
      <c r="PPW127" s="91"/>
      <c r="PPX127" s="119"/>
      <c r="PPY127" s="91"/>
      <c r="PPZ127" s="119"/>
      <c r="PQA127" s="91"/>
      <c r="PQB127" s="119"/>
      <c r="PQC127" s="91"/>
      <c r="PQD127" s="119"/>
      <c r="PQE127" s="91"/>
      <c r="PQF127" s="119"/>
      <c r="PQG127" s="91"/>
      <c r="PQH127" s="119"/>
      <c r="PQI127" s="91"/>
      <c r="PQJ127" s="119"/>
      <c r="PQK127" s="91"/>
      <c r="PQL127" s="119"/>
      <c r="PQM127" s="91"/>
      <c r="PQN127" s="119"/>
      <c r="PQO127" s="91"/>
      <c r="PQP127" s="119"/>
      <c r="PQQ127" s="91"/>
      <c r="PQR127" s="119"/>
      <c r="PQS127" s="91"/>
      <c r="PQT127" s="119"/>
      <c r="PQU127" s="91"/>
      <c r="PQV127" s="119"/>
      <c r="PQW127" s="91"/>
      <c r="PQX127" s="119"/>
      <c r="PQY127" s="91"/>
      <c r="PQZ127" s="119"/>
      <c r="PRA127" s="91"/>
      <c r="PRB127" s="119"/>
      <c r="PRC127" s="91"/>
      <c r="PRD127" s="119"/>
      <c r="PRE127" s="91"/>
      <c r="PRF127" s="119"/>
      <c r="PRG127" s="91"/>
      <c r="PRH127" s="119"/>
      <c r="PRI127" s="91"/>
      <c r="PRJ127" s="119"/>
      <c r="PRK127" s="91"/>
      <c r="PRL127" s="119"/>
      <c r="PRM127" s="91"/>
      <c r="PRN127" s="119"/>
      <c r="PRO127" s="91"/>
      <c r="PRP127" s="119"/>
      <c r="PRQ127" s="91"/>
      <c r="PRR127" s="119"/>
      <c r="PRS127" s="91"/>
      <c r="PRT127" s="119"/>
      <c r="PRU127" s="91"/>
      <c r="PRV127" s="119"/>
      <c r="PRW127" s="91"/>
      <c r="PRX127" s="119"/>
      <c r="PRY127" s="91"/>
      <c r="PRZ127" s="119"/>
      <c r="PSA127" s="91"/>
      <c r="PSB127" s="119"/>
      <c r="PSC127" s="91"/>
      <c r="PSD127" s="119"/>
      <c r="PSE127" s="91"/>
      <c r="PSF127" s="119"/>
      <c r="PSG127" s="91"/>
      <c r="PSH127" s="119"/>
      <c r="PSI127" s="91"/>
      <c r="PSJ127" s="119"/>
      <c r="PSK127" s="91"/>
      <c r="PSL127" s="119"/>
      <c r="PSM127" s="91"/>
      <c r="PSN127" s="119"/>
      <c r="PSO127" s="91"/>
      <c r="PSP127" s="119"/>
      <c r="PSQ127" s="91"/>
      <c r="PSR127" s="119"/>
      <c r="PSS127" s="91"/>
      <c r="PST127" s="119"/>
      <c r="PSU127" s="91"/>
      <c r="PSV127" s="119"/>
      <c r="PSW127" s="91"/>
      <c r="PSX127" s="119"/>
      <c r="PSY127" s="91"/>
      <c r="PSZ127" s="119"/>
      <c r="PTA127" s="91"/>
      <c r="PTB127" s="119"/>
      <c r="PTC127" s="91"/>
      <c r="PTD127" s="119"/>
      <c r="PTE127" s="91"/>
      <c r="PTF127" s="119"/>
      <c r="PTG127" s="91"/>
      <c r="PTH127" s="119"/>
      <c r="PTI127" s="91"/>
      <c r="PTJ127" s="119"/>
      <c r="PTK127" s="91"/>
      <c r="PTL127" s="119"/>
      <c r="PTM127" s="91"/>
      <c r="PTN127" s="119"/>
      <c r="PTO127" s="91"/>
      <c r="PTP127" s="119"/>
      <c r="PTQ127" s="91"/>
      <c r="PTR127" s="119"/>
      <c r="PTS127" s="91"/>
      <c r="PTT127" s="119"/>
      <c r="PTU127" s="91"/>
      <c r="PTV127" s="119"/>
      <c r="PTW127" s="91"/>
      <c r="PTX127" s="119"/>
      <c r="PTY127" s="91"/>
      <c r="PTZ127" s="119"/>
      <c r="PUA127" s="91"/>
      <c r="PUB127" s="119"/>
      <c r="PUC127" s="91"/>
      <c r="PUD127" s="119"/>
      <c r="PUE127" s="91"/>
      <c r="PUF127" s="119"/>
      <c r="PUG127" s="91"/>
      <c r="PUH127" s="119"/>
      <c r="PUI127" s="91"/>
      <c r="PUJ127" s="119"/>
      <c r="PUK127" s="91"/>
      <c r="PUL127" s="119"/>
      <c r="PUM127" s="91"/>
      <c r="PUN127" s="119"/>
      <c r="PUO127" s="91"/>
      <c r="PUP127" s="119"/>
      <c r="PUQ127" s="91"/>
      <c r="PUR127" s="119"/>
      <c r="PUS127" s="91"/>
      <c r="PUT127" s="119"/>
      <c r="PUU127" s="91"/>
      <c r="PUV127" s="119"/>
      <c r="PUW127" s="91"/>
      <c r="PUX127" s="119"/>
      <c r="PUY127" s="91"/>
      <c r="PUZ127" s="119"/>
      <c r="PVA127" s="91"/>
      <c r="PVB127" s="119"/>
      <c r="PVC127" s="91"/>
      <c r="PVD127" s="119"/>
      <c r="PVE127" s="91"/>
      <c r="PVF127" s="119"/>
      <c r="PVG127" s="91"/>
      <c r="PVH127" s="119"/>
      <c r="PVI127" s="91"/>
      <c r="PVJ127" s="119"/>
      <c r="PVK127" s="91"/>
      <c r="PVL127" s="119"/>
      <c r="PVM127" s="91"/>
      <c r="PVN127" s="119"/>
      <c r="PVO127" s="91"/>
      <c r="PVP127" s="119"/>
      <c r="PVQ127" s="91"/>
      <c r="PVR127" s="119"/>
      <c r="PVS127" s="91"/>
      <c r="PVT127" s="119"/>
      <c r="PVU127" s="91"/>
      <c r="PVV127" s="119"/>
      <c r="PVW127" s="91"/>
      <c r="PVX127" s="119"/>
      <c r="PVY127" s="91"/>
      <c r="PVZ127" s="119"/>
      <c r="PWA127" s="91"/>
      <c r="PWB127" s="119"/>
      <c r="PWC127" s="91"/>
      <c r="PWD127" s="119"/>
      <c r="PWE127" s="91"/>
      <c r="PWF127" s="119"/>
      <c r="PWG127" s="91"/>
      <c r="PWH127" s="119"/>
      <c r="PWI127" s="91"/>
      <c r="PWJ127" s="119"/>
      <c r="PWK127" s="91"/>
      <c r="PWL127" s="119"/>
      <c r="PWM127" s="91"/>
      <c r="PWN127" s="119"/>
      <c r="PWO127" s="91"/>
      <c r="PWP127" s="119"/>
      <c r="PWQ127" s="91"/>
      <c r="PWR127" s="119"/>
      <c r="PWS127" s="91"/>
      <c r="PWT127" s="119"/>
      <c r="PWU127" s="91"/>
      <c r="PWV127" s="119"/>
      <c r="PWW127" s="91"/>
      <c r="PWX127" s="119"/>
      <c r="PWY127" s="91"/>
      <c r="PWZ127" s="119"/>
      <c r="PXA127" s="91"/>
      <c r="PXB127" s="119"/>
      <c r="PXC127" s="91"/>
      <c r="PXD127" s="119"/>
      <c r="PXE127" s="91"/>
      <c r="PXF127" s="119"/>
      <c r="PXG127" s="91"/>
      <c r="PXH127" s="119"/>
      <c r="PXI127" s="91"/>
      <c r="PXJ127" s="119"/>
      <c r="PXK127" s="91"/>
      <c r="PXL127" s="119"/>
      <c r="PXM127" s="91"/>
      <c r="PXN127" s="119"/>
      <c r="PXO127" s="91"/>
      <c r="PXP127" s="119"/>
      <c r="PXQ127" s="91"/>
      <c r="PXR127" s="119"/>
      <c r="PXS127" s="91"/>
      <c r="PXT127" s="119"/>
      <c r="PXU127" s="91"/>
      <c r="PXV127" s="119"/>
      <c r="PXW127" s="91"/>
      <c r="PXX127" s="119"/>
      <c r="PXY127" s="91"/>
      <c r="PXZ127" s="119"/>
      <c r="PYA127" s="91"/>
      <c r="PYB127" s="119"/>
      <c r="PYC127" s="91"/>
      <c r="PYD127" s="119"/>
      <c r="PYE127" s="91"/>
      <c r="PYF127" s="119"/>
      <c r="PYG127" s="91"/>
      <c r="PYH127" s="119"/>
      <c r="PYI127" s="91"/>
      <c r="PYJ127" s="119"/>
      <c r="PYK127" s="91"/>
      <c r="PYL127" s="119"/>
      <c r="PYM127" s="91"/>
      <c r="PYN127" s="119"/>
      <c r="PYO127" s="91"/>
      <c r="PYP127" s="119"/>
      <c r="PYQ127" s="91"/>
      <c r="PYR127" s="119"/>
      <c r="PYS127" s="91"/>
      <c r="PYT127" s="119"/>
      <c r="PYU127" s="91"/>
      <c r="PYV127" s="119"/>
      <c r="PYW127" s="91"/>
      <c r="PYX127" s="119"/>
      <c r="PYY127" s="91"/>
      <c r="PYZ127" s="119"/>
      <c r="PZA127" s="91"/>
      <c r="PZB127" s="119"/>
      <c r="PZC127" s="91"/>
      <c r="PZD127" s="119"/>
      <c r="PZE127" s="91"/>
      <c r="PZF127" s="119"/>
      <c r="PZG127" s="91"/>
      <c r="PZH127" s="119"/>
      <c r="PZI127" s="91"/>
      <c r="PZJ127" s="119"/>
      <c r="PZK127" s="91"/>
      <c r="PZL127" s="119"/>
      <c r="PZM127" s="91"/>
      <c r="PZN127" s="119"/>
      <c r="PZO127" s="91"/>
      <c r="PZP127" s="119"/>
      <c r="PZQ127" s="91"/>
      <c r="PZR127" s="119"/>
      <c r="PZS127" s="91"/>
      <c r="PZT127" s="119"/>
      <c r="PZU127" s="91"/>
      <c r="PZV127" s="119"/>
      <c r="PZW127" s="91"/>
      <c r="PZX127" s="119"/>
      <c r="PZY127" s="91"/>
      <c r="PZZ127" s="119"/>
      <c r="QAA127" s="91"/>
      <c r="QAB127" s="119"/>
      <c r="QAC127" s="91"/>
      <c r="QAD127" s="119"/>
      <c r="QAE127" s="91"/>
      <c r="QAF127" s="119"/>
      <c r="QAG127" s="91"/>
      <c r="QAH127" s="119"/>
      <c r="QAI127" s="91"/>
      <c r="QAJ127" s="119"/>
      <c r="QAK127" s="91"/>
      <c r="QAL127" s="119"/>
      <c r="QAM127" s="91"/>
      <c r="QAN127" s="119"/>
      <c r="QAO127" s="91"/>
      <c r="QAP127" s="119"/>
      <c r="QAQ127" s="91"/>
      <c r="QAR127" s="119"/>
      <c r="QAS127" s="91"/>
      <c r="QAT127" s="119"/>
      <c r="QAU127" s="91"/>
      <c r="QAV127" s="119"/>
      <c r="QAW127" s="91"/>
      <c r="QAX127" s="119"/>
      <c r="QAY127" s="91"/>
      <c r="QAZ127" s="119"/>
      <c r="QBA127" s="91"/>
      <c r="QBB127" s="119"/>
      <c r="QBC127" s="91"/>
      <c r="QBD127" s="119"/>
      <c r="QBE127" s="91"/>
      <c r="QBF127" s="119"/>
      <c r="QBG127" s="91"/>
      <c r="QBH127" s="119"/>
      <c r="QBI127" s="91"/>
      <c r="QBJ127" s="119"/>
      <c r="QBK127" s="91"/>
      <c r="QBL127" s="119"/>
      <c r="QBM127" s="91"/>
      <c r="QBN127" s="119"/>
      <c r="QBO127" s="91"/>
      <c r="QBP127" s="119"/>
      <c r="QBQ127" s="91"/>
      <c r="QBR127" s="119"/>
      <c r="QBS127" s="91"/>
      <c r="QBT127" s="119"/>
      <c r="QBU127" s="91"/>
      <c r="QBV127" s="119"/>
      <c r="QBW127" s="91"/>
      <c r="QBX127" s="119"/>
      <c r="QBY127" s="91"/>
      <c r="QBZ127" s="119"/>
      <c r="QCA127" s="91"/>
      <c r="QCB127" s="119"/>
      <c r="QCC127" s="91"/>
      <c r="QCD127" s="119"/>
      <c r="QCE127" s="91"/>
      <c r="QCF127" s="119"/>
      <c r="QCG127" s="91"/>
      <c r="QCH127" s="119"/>
      <c r="QCI127" s="91"/>
      <c r="QCJ127" s="119"/>
      <c r="QCK127" s="91"/>
      <c r="QCL127" s="119"/>
      <c r="QCM127" s="91"/>
      <c r="QCN127" s="119"/>
      <c r="QCO127" s="91"/>
      <c r="QCP127" s="119"/>
      <c r="QCQ127" s="91"/>
      <c r="QCR127" s="119"/>
      <c r="QCS127" s="91"/>
      <c r="QCT127" s="119"/>
      <c r="QCU127" s="91"/>
      <c r="QCV127" s="119"/>
      <c r="QCW127" s="91"/>
      <c r="QCX127" s="119"/>
      <c r="QCY127" s="91"/>
      <c r="QCZ127" s="119"/>
      <c r="QDA127" s="91"/>
      <c r="QDB127" s="119"/>
      <c r="QDC127" s="91"/>
      <c r="QDD127" s="119"/>
      <c r="QDE127" s="91"/>
      <c r="QDF127" s="119"/>
      <c r="QDG127" s="91"/>
      <c r="QDH127" s="119"/>
      <c r="QDI127" s="91"/>
      <c r="QDJ127" s="119"/>
      <c r="QDK127" s="91"/>
      <c r="QDL127" s="119"/>
      <c r="QDM127" s="91"/>
      <c r="QDN127" s="119"/>
      <c r="QDO127" s="91"/>
      <c r="QDP127" s="119"/>
      <c r="QDQ127" s="91"/>
      <c r="QDR127" s="119"/>
      <c r="QDS127" s="91"/>
      <c r="QDT127" s="119"/>
      <c r="QDU127" s="91"/>
      <c r="QDV127" s="119"/>
      <c r="QDW127" s="91"/>
      <c r="QDX127" s="119"/>
      <c r="QDY127" s="91"/>
      <c r="QDZ127" s="119"/>
      <c r="QEA127" s="91"/>
      <c r="QEB127" s="119"/>
      <c r="QEC127" s="91"/>
      <c r="QED127" s="119"/>
      <c r="QEE127" s="91"/>
      <c r="QEF127" s="119"/>
      <c r="QEG127" s="91"/>
      <c r="QEH127" s="119"/>
      <c r="QEI127" s="91"/>
      <c r="QEJ127" s="119"/>
      <c r="QEK127" s="91"/>
      <c r="QEL127" s="119"/>
      <c r="QEM127" s="91"/>
      <c r="QEN127" s="119"/>
      <c r="QEO127" s="91"/>
      <c r="QEP127" s="119"/>
      <c r="QEQ127" s="91"/>
      <c r="QER127" s="119"/>
      <c r="QES127" s="91"/>
      <c r="QET127" s="119"/>
      <c r="QEU127" s="91"/>
      <c r="QEV127" s="119"/>
      <c r="QEW127" s="91"/>
      <c r="QEX127" s="119"/>
      <c r="QEY127" s="91"/>
      <c r="QEZ127" s="119"/>
      <c r="QFA127" s="91"/>
      <c r="QFB127" s="119"/>
      <c r="QFC127" s="91"/>
      <c r="QFD127" s="119"/>
      <c r="QFE127" s="91"/>
      <c r="QFF127" s="119"/>
      <c r="QFG127" s="91"/>
      <c r="QFH127" s="119"/>
      <c r="QFI127" s="91"/>
      <c r="QFJ127" s="119"/>
      <c r="QFK127" s="91"/>
      <c r="QFL127" s="119"/>
      <c r="QFM127" s="91"/>
      <c r="QFN127" s="119"/>
      <c r="QFO127" s="91"/>
      <c r="QFP127" s="119"/>
      <c r="QFQ127" s="91"/>
      <c r="QFR127" s="119"/>
      <c r="QFS127" s="91"/>
      <c r="QFT127" s="119"/>
      <c r="QFU127" s="91"/>
      <c r="QFV127" s="119"/>
      <c r="QFW127" s="91"/>
      <c r="QFX127" s="119"/>
      <c r="QFY127" s="91"/>
      <c r="QFZ127" s="119"/>
      <c r="QGA127" s="91"/>
      <c r="QGB127" s="119"/>
      <c r="QGC127" s="91"/>
      <c r="QGD127" s="119"/>
      <c r="QGE127" s="91"/>
      <c r="QGF127" s="119"/>
      <c r="QGG127" s="91"/>
      <c r="QGH127" s="119"/>
      <c r="QGI127" s="91"/>
      <c r="QGJ127" s="119"/>
      <c r="QGK127" s="91"/>
      <c r="QGL127" s="119"/>
      <c r="QGM127" s="91"/>
      <c r="QGN127" s="119"/>
      <c r="QGO127" s="91"/>
      <c r="QGP127" s="119"/>
      <c r="QGQ127" s="91"/>
      <c r="QGR127" s="119"/>
      <c r="QGS127" s="91"/>
      <c r="QGT127" s="119"/>
      <c r="QGU127" s="91"/>
      <c r="QGV127" s="119"/>
      <c r="QGW127" s="91"/>
      <c r="QGX127" s="119"/>
      <c r="QGY127" s="91"/>
      <c r="QGZ127" s="119"/>
      <c r="QHA127" s="91"/>
      <c r="QHB127" s="119"/>
      <c r="QHC127" s="91"/>
      <c r="QHD127" s="119"/>
      <c r="QHE127" s="91"/>
      <c r="QHF127" s="119"/>
      <c r="QHG127" s="91"/>
      <c r="QHH127" s="119"/>
      <c r="QHI127" s="91"/>
      <c r="QHJ127" s="119"/>
      <c r="QHK127" s="91"/>
      <c r="QHL127" s="119"/>
      <c r="QHM127" s="91"/>
      <c r="QHN127" s="119"/>
      <c r="QHO127" s="91"/>
      <c r="QHP127" s="119"/>
      <c r="QHQ127" s="91"/>
      <c r="QHR127" s="119"/>
      <c r="QHS127" s="91"/>
      <c r="QHT127" s="119"/>
      <c r="QHU127" s="91"/>
      <c r="QHV127" s="119"/>
      <c r="QHW127" s="91"/>
      <c r="QHX127" s="119"/>
      <c r="QHY127" s="91"/>
      <c r="QHZ127" s="119"/>
      <c r="QIA127" s="91"/>
      <c r="QIB127" s="119"/>
      <c r="QIC127" s="91"/>
      <c r="QID127" s="119"/>
      <c r="QIE127" s="91"/>
      <c r="QIF127" s="119"/>
      <c r="QIG127" s="91"/>
      <c r="QIH127" s="119"/>
      <c r="QII127" s="91"/>
      <c r="QIJ127" s="119"/>
      <c r="QIK127" s="91"/>
      <c r="QIL127" s="119"/>
      <c r="QIM127" s="91"/>
      <c r="QIN127" s="119"/>
      <c r="QIO127" s="91"/>
      <c r="QIP127" s="119"/>
      <c r="QIQ127" s="91"/>
      <c r="QIR127" s="119"/>
      <c r="QIS127" s="91"/>
      <c r="QIT127" s="119"/>
      <c r="QIU127" s="91"/>
      <c r="QIV127" s="119"/>
      <c r="QIW127" s="91"/>
      <c r="QIX127" s="119"/>
      <c r="QIY127" s="91"/>
      <c r="QIZ127" s="119"/>
      <c r="QJA127" s="91"/>
      <c r="QJB127" s="119"/>
      <c r="QJC127" s="91"/>
      <c r="QJD127" s="119"/>
      <c r="QJE127" s="91"/>
      <c r="QJF127" s="119"/>
      <c r="QJG127" s="91"/>
      <c r="QJH127" s="119"/>
      <c r="QJI127" s="91"/>
      <c r="QJJ127" s="119"/>
      <c r="QJK127" s="91"/>
      <c r="QJL127" s="119"/>
      <c r="QJM127" s="91"/>
      <c r="QJN127" s="119"/>
      <c r="QJO127" s="91"/>
      <c r="QJP127" s="119"/>
      <c r="QJQ127" s="91"/>
      <c r="QJR127" s="119"/>
      <c r="QJS127" s="91"/>
      <c r="QJT127" s="119"/>
      <c r="QJU127" s="91"/>
      <c r="QJV127" s="119"/>
      <c r="QJW127" s="91"/>
      <c r="QJX127" s="119"/>
      <c r="QJY127" s="91"/>
      <c r="QJZ127" s="119"/>
      <c r="QKA127" s="91"/>
      <c r="QKB127" s="119"/>
      <c r="QKC127" s="91"/>
      <c r="QKD127" s="119"/>
      <c r="QKE127" s="91"/>
      <c r="QKF127" s="119"/>
      <c r="QKG127" s="91"/>
      <c r="QKH127" s="119"/>
      <c r="QKI127" s="91"/>
      <c r="QKJ127" s="119"/>
      <c r="QKK127" s="91"/>
      <c r="QKL127" s="119"/>
      <c r="QKM127" s="91"/>
      <c r="QKN127" s="119"/>
      <c r="QKO127" s="91"/>
      <c r="QKP127" s="119"/>
      <c r="QKQ127" s="91"/>
      <c r="QKR127" s="119"/>
      <c r="QKS127" s="91"/>
      <c r="QKT127" s="119"/>
      <c r="QKU127" s="91"/>
      <c r="QKV127" s="119"/>
      <c r="QKW127" s="91"/>
      <c r="QKX127" s="119"/>
      <c r="QKY127" s="91"/>
      <c r="QKZ127" s="119"/>
      <c r="QLA127" s="91"/>
      <c r="QLB127" s="119"/>
      <c r="QLC127" s="91"/>
      <c r="QLD127" s="119"/>
      <c r="QLE127" s="91"/>
      <c r="QLF127" s="119"/>
      <c r="QLG127" s="91"/>
      <c r="QLH127" s="119"/>
      <c r="QLI127" s="91"/>
      <c r="QLJ127" s="119"/>
      <c r="QLK127" s="91"/>
      <c r="QLL127" s="119"/>
      <c r="QLM127" s="91"/>
      <c r="QLN127" s="119"/>
      <c r="QLO127" s="91"/>
      <c r="QLP127" s="119"/>
      <c r="QLQ127" s="91"/>
      <c r="QLR127" s="119"/>
      <c r="QLS127" s="91"/>
      <c r="QLT127" s="119"/>
      <c r="QLU127" s="91"/>
      <c r="QLV127" s="119"/>
      <c r="QLW127" s="91"/>
      <c r="QLX127" s="119"/>
      <c r="QLY127" s="91"/>
      <c r="QLZ127" s="119"/>
      <c r="QMA127" s="91"/>
      <c r="QMB127" s="119"/>
      <c r="QMC127" s="91"/>
      <c r="QMD127" s="119"/>
      <c r="QME127" s="91"/>
      <c r="QMF127" s="119"/>
      <c r="QMG127" s="91"/>
      <c r="QMH127" s="119"/>
      <c r="QMI127" s="91"/>
      <c r="QMJ127" s="119"/>
      <c r="QMK127" s="91"/>
      <c r="QML127" s="119"/>
      <c r="QMM127" s="91"/>
      <c r="QMN127" s="119"/>
      <c r="QMO127" s="91"/>
      <c r="QMP127" s="119"/>
      <c r="QMQ127" s="91"/>
      <c r="QMR127" s="119"/>
      <c r="QMS127" s="91"/>
      <c r="QMT127" s="119"/>
      <c r="QMU127" s="91"/>
      <c r="QMV127" s="119"/>
      <c r="QMW127" s="91"/>
      <c r="QMX127" s="119"/>
      <c r="QMY127" s="91"/>
      <c r="QMZ127" s="119"/>
      <c r="QNA127" s="91"/>
      <c r="QNB127" s="119"/>
      <c r="QNC127" s="91"/>
      <c r="QND127" s="119"/>
      <c r="QNE127" s="91"/>
      <c r="QNF127" s="119"/>
      <c r="QNG127" s="91"/>
      <c r="QNH127" s="119"/>
      <c r="QNI127" s="91"/>
      <c r="QNJ127" s="119"/>
      <c r="QNK127" s="91"/>
      <c r="QNL127" s="119"/>
      <c r="QNM127" s="91"/>
      <c r="QNN127" s="119"/>
      <c r="QNO127" s="91"/>
      <c r="QNP127" s="119"/>
      <c r="QNQ127" s="91"/>
      <c r="QNR127" s="119"/>
      <c r="QNS127" s="91"/>
      <c r="QNT127" s="119"/>
      <c r="QNU127" s="91"/>
      <c r="QNV127" s="119"/>
      <c r="QNW127" s="91"/>
      <c r="QNX127" s="119"/>
      <c r="QNY127" s="91"/>
      <c r="QNZ127" s="119"/>
      <c r="QOA127" s="91"/>
      <c r="QOB127" s="119"/>
      <c r="QOC127" s="91"/>
      <c r="QOD127" s="119"/>
      <c r="QOE127" s="91"/>
      <c r="QOF127" s="119"/>
      <c r="QOG127" s="91"/>
      <c r="QOH127" s="119"/>
      <c r="QOI127" s="91"/>
      <c r="QOJ127" s="119"/>
      <c r="QOK127" s="91"/>
      <c r="QOL127" s="119"/>
      <c r="QOM127" s="91"/>
      <c r="QON127" s="119"/>
      <c r="QOO127" s="91"/>
      <c r="QOP127" s="119"/>
      <c r="QOQ127" s="91"/>
      <c r="QOR127" s="119"/>
      <c r="QOS127" s="91"/>
      <c r="QOT127" s="119"/>
      <c r="QOU127" s="91"/>
      <c r="QOV127" s="119"/>
      <c r="QOW127" s="91"/>
      <c r="QOX127" s="119"/>
      <c r="QOY127" s="91"/>
      <c r="QOZ127" s="119"/>
      <c r="QPA127" s="91"/>
      <c r="QPB127" s="119"/>
      <c r="QPC127" s="91"/>
      <c r="QPD127" s="119"/>
      <c r="QPE127" s="91"/>
      <c r="QPF127" s="119"/>
      <c r="QPG127" s="91"/>
      <c r="QPH127" s="119"/>
      <c r="QPI127" s="91"/>
      <c r="QPJ127" s="119"/>
      <c r="QPK127" s="91"/>
      <c r="QPL127" s="119"/>
      <c r="QPM127" s="91"/>
      <c r="QPN127" s="119"/>
      <c r="QPO127" s="91"/>
      <c r="QPP127" s="119"/>
      <c r="QPQ127" s="91"/>
      <c r="QPR127" s="119"/>
      <c r="QPS127" s="91"/>
      <c r="QPT127" s="119"/>
      <c r="QPU127" s="91"/>
      <c r="QPV127" s="119"/>
      <c r="QPW127" s="91"/>
      <c r="QPX127" s="119"/>
      <c r="QPY127" s="91"/>
      <c r="QPZ127" s="119"/>
      <c r="QQA127" s="91"/>
      <c r="QQB127" s="119"/>
      <c r="QQC127" s="91"/>
      <c r="QQD127" s="119"/>
      <c r="QQE127" s="91"/>
      <c r="QQF127" s="119"/>
      <c r="QQG127" s="91"/>
      <c r="QQH127" s="119"/>
      <c r="QQI127" s="91"/>
      <c r="QQJ127" s="119"/>
      <c r="QQK127" s="91"/>
      <c r="QQL127" s="119"/>
      <c r="QQM127" s="91"/>
      <c r="QQN127" s="119"/>
      <c r="QQO127" s="91"/>
      <c r="QQP127" s="119"/>
      <c r="QQQ127" s="91"/>
      <c r="QQR127" s="119"/>
      <c r="QQS127" s="91"/>
      <c r="QQT127" s="119"/>
      <c r="QQU127" s="91"/>
      <c r="QQV127" s="119"/>
      <c r="QQW127" s="91"/>
      <c r="QQX127" s="119"/>
      <c r="QQY127" s="91"/>
      <c r="QQZ127" s="119"/>
      <c r="QRA127" s="91"/>
      <c r="QRB127" s="119"/>
      <c r="QRC127" s="91"/>
      <c r="QRD127" s="119"/>
      <c r="QRE127" s="91"/>
      <c r="QRF127" s="119"/>
      <c r="QRG127" s="91"/>
      <c r="QRH127" s="119"/>
      <c r="QRI127" s="91"/>
      <c r="QRJ127" s="119"/>
      <c r="QRK127" s="91"/>
      <c r="QRL127" s="119"/>
      <c r="QRM127" s="91"/>
      <c r="QRN127" s="119"/>
      <c r="QRO127" s="91"/>
      <c r="QRP127" s="119"/>
      <c r="QRQ127" s="91"/>
      <c r="QRR127" s="119"/>
      <c r="QRS127" s="91"/>
      <c r="QRT127" s="119"/>
      <c r="QRU127" s="91"/>
      <c r="QRV127" s="119"/>
      <c r="QRW127" s="91"/>
      <c r="QRX127" s="119"/>
      <c r="QRY127" s="91"/>
      <c r="QRZ127" s="119"/>
      <c r="QSA127" s="91"/>
      <c r="QSB127" s="119"/>
      <c r="QSC127" s="91"/>
      <c r="QSD127" s="119"/>
      <c r="QSE127" s="91"/>
      <c r="QSF127" s="119"/>
      <c r="QSG127" s="91"/>
      <c r="QSH127" s="119"/>
      <c r="QSI127" s="91"/>
      <c r="QSJ127" s="119"/>
      <c r="QSK127" s="91"/>
      <c r="QSL127" s="119"/>
      <c r="QSM127" s="91"/>
      <c r="QSN127" s="119"/>
      <c r="QSO127" s="91"/>
      <c r="QSP127" s="119"/>
      <c r="QSQ127" s="91"/>
      <c r="QSR127" s="119"/>
      <c r="QSS127" s="91"/>
      <c r="QST127" s="119"/>
      <c r="QSU127" s="91"/>
      <c r="QSV127" s="119"/>
      <c r="QSW127" s="91"/>
      <c r="QSX127" s="119"/>
      <c r="QSY127" s="91"/>
      <c r="QSZ127" s="119"/>
      <c r="QTA127" s="91"/>
      <c r="QTB127" s="119"/>
      <c r="QTC127" s="91"/>
      <c r="QTD127" s="119"/>
      <c r="QTE127" s="91"/>
      <c r="QTF127" s="119"/>
      <c r="QTG127" s="91"/>
      <c r="QTH127" s="119"/>
      <c r="QTI127" s="91"/>
      <c r="QTJ127" s="119"/>
      <c r="QTK127" s="91"/>
      <c r="QTL127" s="119"/>
      <c r="QTM127" s="91"/>
      <c r="QTN127" s="119"/>
      <c r="QTO127" s="91"/>
      <c r="QTP127" s="119"/>
      <c r="QTQ127" s="91"/>
      <c r="QTR127" s="119"/>
      <c r="QTS127" s="91"/>
      <c r="QTT127" s="119"/>
      <c r="QTU127" s="91"/>
      <c r="QTV127" s="119"/>
      <c r="QTW127" s="91"/>
      <c r="QTX127" s="119"/>
      <c r="QTY127" s="91"/>
      <c r="QTZ127" s="119"/>
      <c r="QUA127" s="91"/>
      <c r="QUB127" s="119"/>
      <c r="QUC127" s="91"/>
      <c r="QUD127" s="119"/>
      <c r="QUE127" s="91"/>
      <c r="QUF127" s="119"/>
      <c r="QUG127" s="91"/>
      <c r="QUH127" s="119"/>
      <c r="QUI127" s="91"/>
      <c r="QUJ127" s="119"/>
      <c r="QUK127" s="91"/>
      <c r="QUL127" s="119"/>
      <c r="QUM127" s="91"/>
      <c r="QUN127" s="119"/>
      <c r="QUO127" s="91"/>
      <c r="QUP127" s="119"/>
      <c r="QUQ127" s="91"/>
      <c r="QUR127" s="119"/>
      <c r="QUS127" s="91"/>
      <c r="QUT127" s="119"/>
      <c r="QUU127" s="91"/>
      <c r="QUV127" s="119"/>
      <c r="QUW127" s="91"/>
      <c r="QUX127" s="119"/>
      <c r="QUY127" s="91"/>
      <c r="QUZ127" s="119"/>
      <c r="QVA127" s="91"/>
      <c r="QVB127" s="119"/>
      <c r="QVC127" s="91"/>
      <c r="QVD127" s="119"/>
      <c r="QVE127" s="91"/>
      <c r="QVF127" s="119"/>
      <c r="QVG127" s="91"/>
      <c r="QVH127" s="119"/>
      <c r="QVI127" s="91"/>
      <c r="QVJ127" s="119"/>
      <c r="QVK127" s="91"/>
      <c r="QVL127" s="119"/>
      <c r="QVM127" s="91"/>
      <c r="QVN127" s="119"/>
      <c r="QVO127" s="91"/>
      <c r="QVP127" s="119"/>
      <c r="QVQ127" s="91"/>
      <c r="QVR127" s="119"/>
      <c r="QVS127" s="91"/>
      <c r="QVT127" s="119"/>
      <c r="QVU127" s="91"/>
      <c r="QVV127" s="119"/>
      <c r="QVW127" s="91"/>
      <c r="QVX127" s="119"/>
      <c r="QVY127" s="91"/>
      <c r="QVZ127" s="119"/>
      <c r="QWA127" s="91"/>
      <c r="QWB127" s="119"/>
      <c r="QWC127" s="91"/>
      <c r="QWD127" s="119"/>
      <c r="QWE127" s="91"/>
      <c r="QWF127" s="119"/>
      <c r="QWG127" s="91"/>
      <c r="QWH127" s="119"/>
      <c r="QWI127" s="91"/>
      <c r="QWJ127" s="119"/>
      <c r="QWK127" s="91"/>
      <c r="QWL127" s="119"/>
      <c r="QWM127" s="91"/>
      <c r="QWN127" s="119"/>
      <c r="QWO127" s="91"/>
      <c r="QWP127" s="119"/>
      <c r="QWQ127" s="91"/>
      <c r="QWR127" s="119"/>
      <c r="QWS127" s="91"/>
      <c r="QWT127" s="119"/>
      <c r="QWU127" s="91"/>
      <c r="QWV127" s="119"/>
      <c r="QWW127" s="91"/>
      <c r="QWX127" s="119"/>
      <c r="QWY127" s="91"/>
      <c r="QWZ127" s="119"/>
      <c r="QXA127" s="91"/>
      <c r="QXB127" s="119"/>
      <c r="QXC127" s="91"/>
      <c r="QXD127" s="119"/>
      <c r="QXE127" s="91"/>
      <c r="QXF127" s="119"/>
      <c r="QXG127" s="91"/>
      <c r="QXH127" s="119"/>
      <c r="QXI127" s="91"/>
      <c r="QXJ127" s="119"/>
      <c r="QXK127" s="91"/>
      <c r="QXL127" s="119"/>
      <c r="QXM127" s="91"/>
      <c r="QXN127" s="119"/>
      <c r="QXO127" s="91"/>
      <c r="QXP127" s="119"/>
      <c r="QXQ127" s="91"/>
      <c r="QXR127" s="119"/>
      <c r="QXS127" s="91"/>
      <c r="QXT127" s="119"/>
      <c r="QXU127" s="91"/>
      <c r="QXV127" s="119"/>
      <c r="QXW127" s="91"/>
      <c r="QXX127" s="119"/>
      <c r="QXY127" s="91"/>
      <c r="QXZ127" s="119"/>
      <c r="QYA127" s="91"/>
      <c r="QYB127" s="119"/>
      <c r="QYC127" s="91"/>
      <c r="QYD127" s="119"/>
      <c r="QYE127" s="91"/>
      <c r="QYF127" s="119"/>
      <c r="QYG127" s="91"/>
      <c r="QYH127" s="119"/>
      <c r="QYI127" s="91"/>
      <c r="QYJ127" s="119"/>
      <c r="QYK127" s="91"/>
      <c r="QYL127" s="119"/>
      <c r="QYM127" s="91"/>
      <c r="QYN127" s="119"/>
      <c r="QYO127" s="91"/>
      <c r="QYP127" s="119"/>
      <c r="QYQ127" s="91"/>
      <c r="QYR127" s="119"/>
      <c r="QYS127" s="91"/>
      <c r="QYT127" s="119"/>
      <c r="QYU127" s="91"/>
      <c r="QYV127" s="119"/>
      <c r="QYW127" s="91"/>
      <c r="QYX127" s="119"/>
      <c r="QYY127" s="91"/>
      <c r="QYZ127" s="119"/>
      <c r="QZA127" s="91"/>
      <c r="QZB127" s="119"/>
      <c r="QZC127" s="91"/>
      <c r="QZD127" s="119"/>
      <c r="QZE127" s="91"/>
      <c r="QZF127" s="119"/>
      <c r="QZG127" s="91"/>
      <c r="QZH127" s="119"/>
      <c r="QZI127" s="91"/>
      <c r="QZJ127" s="119"/>
      <c r="QZK127" s="91"/>
      <c r="QZL127" s="119"/>
      <c r="QZM127" s="91"/>
      <c r="QZN127" s="119"/>
      <c r="QZO127" s="91"/>
      <c r="QZP127" s="119"/>
      <c r="QZQ127" s="91"/>
      <c r="QZR127" s="119"/>
      <c r="QZS127" s="91"/>
      <c r="QZT127" s="119"/>
      <c r="QZU127" s="91"/>
      <c r="QZV127" s="119"/>
      <c r="QZW127" s="91"/>
      <c r="QZX127" s="119"/>
      <c r="QZY127" s="91"/>
      <c r="QZZ127" s="119"/>
      <c r="RAA127" s="91"/>
      <c r="RAB127" s="119"/>
      <c r="RAC127" s="91"/>
      <c r="RAD127" s="119"/>
      <c r="RAE127" s="91"/>
      <c r="RAF127" s="119"/>
      <c r="RAG127" s="91"/>
      <c r="RAH127" s="119"/>
      <c r="RAI127" s="91"/>
      <c r="RAJ127" s="119"/>
      <c r="RAK127" s="91"/>
      <c r="RAL127" s="119"/>
      <c r="RAM127" s="91"/>
      <c r="RAN127" s="119"/>
      <c r="RAO127" s="91"/>
      <c r="RAP127" s="119"/>
      <c r="RAQ127" s="91"/>
      <c r="RAR127" s="119"/>
      <c r="RAS127" s="91"/>
      <c r="RAT127" s="119"/>
      <c r="RAU127" s="91"/>
      <c r="RAV127" s="119"/>
      <c r="RAW127" s="91"/>
      <c r="RAX127" s="119"/>
      <c r="RAY127" s="91"/>
      <c r="RAZ127" s="119"/>
      <c r="RBA127" s="91"/>
      <c r="RBB127" s="119"/>
      <c r="RBC127" s="91"/>
      <c r="RBD127" s="119"/>
      <c r="RBE127" s="91"/>
      <c r="RBF127" s="119"/>
      <c r="RBG127" s="91"/>
      <c r="RBH127" s="119"/>
      <c r="RBI127" s="91"/>
      <c r="RBJ127" s="119"/>
      <c r="RBK127" s="91"/>
      <c r="RBL127" s="119"/>
      <c r="RBM127" s="91"/>
      <c r="RBN127" s="119"/>
      <c r="RBO127" s="91"/>
      <c r="RBP127" s="119"/>
      <c r="RBQ127" s="91"/>
      <c r="RBR127" s="119"/>
      <c r="RBS127" s="91"/>
      <c r="RBT127" s="119"/>
      <c r="RBU127" s="91"/>
      <c r="RBV127" s="119"/>
      <c r="RBW127" s="91"/>
      <c r="RBX127" s="119"/>
      <c r="RBY127" s="91"/>
      <c r="RBZ127" s="119"/>
      <c r="RCA127" s="91"/>
      <c r="RCB127" s="119"/>
      <c r="RCC127" s="91"/>
      <c r="RCD127" s="119"/>
      <c r="RCE127" s="91"/>
      <c r="RCF127" s="119"/>
      <c r="RCG127" s="91"/>
      <c r="RCH127" s="119"/>
      <c r="RCI127" s="91"/>
      <c r="RCJ127" s="119"/>
      <c r="RCK127" s="91"/>
      <c r="RCL127" s="119"/>
      <c r="RCM127" s="91"/>
      <c r="RCN127" s="119"/>
      <c r="RCO127" s="91"/>
      <c r="RCP127" s="119"/>
      <c r="RCQ127" s="91"/>
      <c r="RCR127" s="119"/>
      <c r="RCS127" s="91"/>
      <c r="RCT127" s="119"/>
      <c r="RCU127" s="91"/>
      <c r="RCV127" s="119"/>
      <c r="RCW127" s="91"/>
      <c r="RCX127" s="119"/>
      <c r="RCY127" s="91"/>
      <c r="RCZ127" s="119"/>
      <c r="RDA127" s="91"/>
      <c r="RDB127" s="119"/>
      <c r="RDC127" s="91"/>
      <c r="RDD127" s="119"/>
      <c r="RDE127" s="91"/>
      <c r="RDF127" s="119"/>
      <c r="RDG127" s="91"/>
      <c r="RDH127" s="119"/>
      <c r="RDI127" s="91"/>
      <c r="RDJ127" s="119"/>
      <c r="RDK127" s="91"/>
      <c r="RDL127" s="119"/>
      <c r="RDM127" s="91"/>
      <c r="RDN127" s="119"/>
      <c r="RDO127" s="91"/>
      <c r="RDP127" s="119"/>
      <c r="RDQ127" s="91"/>
      <c r="RDR127" s="119"/>
      <c r="RDS127" s="91"/>
      <c r="RDT127" s="119"/>
      <c r="RDU127" s="91"/>
      <c r="RDV127" s="119"/>
      <c r="RDW127" s="91"/>
      <c r="RDX127" s="119"/>
      <c r="RDY127" s="91"/>
      <c r="RDZ127" s="119"/>
      <c r="REA127" s="91"/>
      <c r="REB127" s="119"/>
      <c r="REC127" s="91"/>
      <c r="RED127" s="119"/>
      <c r="REE127" s="91"/>
      <c r="REF127" s="119"/>
      <c r="REG127" s="91"/>
      <c r="REH127" s="119"/>
      <c r="REI127" s="91"/>
      <c r="REJ127" s="119"/>
      <c r="REK127" s="91"/>
      <c r="REL127" s="119"/>
      <c r="REM127" s="91"/>
      <c r="REN127" s="119"/>
      <c r="REO127" s="91"/>
      <c r="REP127" s="119"/>
      <c r="REQ127" s="91"/>
      <c r="RER127" s="119"/>
      <c r="RES127" s="91"/>
      <c r="RET127" s="119"/>
      <c r="REU127" s="91"/>
      <c r="REV127" s="119"/>
      <c r="REW127" s="91"/>
      <c r="REX127" s="119"/>
      <c r="REY127" s="91"/>
      <c r="REZ127" s="119"/>
      <c r="RFA127" s="91"/>
      <c r="RFB127" s="119"/>
      <c r="RFC127" s="91"/>
      <c r="RFD127" s="119"/>
      <c r="RFE127" s="91"/>
      <c r="RFF127" s="119"/>
      <c r="RFG127" s="91"/>
      <c r="RFH127" s="119"/>
      <c r="RFI127" s="91"/>
      <c r="RFJ127" s="119"/>
      <c r="RFK127" s="91"/>
      <c r="RFL127" s="119"/>
      <c r="RFM127" s="91"/>
      <c r="RFN127" s="119"/>
      <c r="RFO127" s="91"/>
      <c r="RFP127" s="119"/>
      <c r="RFQ127" s="91"/>
      <c r="RFR127" s="119"/>
      <c r="RFS127" s="91"/>
      <c r="RFT127" s="119"/>
      <c r="RFU127" s="91"/>
      <c r="RFV127" s="119"/>
      <c r="RFW127" s="91"/>
      <c r="RFX127" s="119"/>
      <c r="RFY127" s="91"/>
      <c r="RFZ127" s="119"/>
      <c r="RGA127" s="91"/>
      <c r="RGB127" s="119"/>
      <c r="RGC127" s="91"/>
      <c r="RGD127" s="119"/>
      <c r="RGE127" s="91"/>
      <c r="RGF127" s="119"/>
      <c r="RGG127" s="91"/>
      <c r="RGH127" s="119"/>
      <c r="RGI127" s="91"/>
      <c r="RGJ127" s="119"/>
      <c r="RGK127" s="91"/>
      <c r="RGL127" s="119"/>
      <c r="RGM127" s="91"/>
      <c r="RGN127" s="119"/>
      <c r="RGO127" s="91"/>
      <c r="RGP127" s="119"/>
      <c r="RGQ127" s="91"/>
      <c r="RGR127" s="119"/>
      <c r="RGS127" s="91"/>
      <c r="RGT127" s="119"/>
      <c r="RGU127" s="91"/>
      <c r="RGV127" s="119"/>
      <c r="RGW127" s="91"/>
      <c r="RGX127" s="119"/>
      <c r="RGY127" s="91"/>
      <c r="RGZ127" s="119"/>
      <c r="RHA127" s="91"/>
      <c r="RHB127" s="119"/>
      <c r="RHC127" s="91"/>
      <c r="RHD127" s="119"/>
      <c r="RHE127" s="91"/>
      <c r="RHF127" s="119"/>
      <c r="RHG127" s="91"/>
      <c r="RHH127" s="119"/>
      <c r="RHI127" s="91"/>
      <c r="RHJ127" s="119"/>
      <c r="RHK127" s="91"/>
      <c r="RHL127" s="119"/>
      <c r="RHM127" s="91"/>
      <c r="RHN127" s="119"/>
      <c r="RHO127" s="91"/>
      <c r="RHP127" s="119"/>
      <c r="RHQ127" s="91"/>
      <c r="RHR127" s="119"/>
      <c r="RHS127" s="91"/>
      <c r="RHT127" s="119"/>
      <c r="RHU127" s="91"/>
      <c r="RHV127" s="119"/>
      <c r="RHW127" s="91"/>
      <c r="RHX127" s="119"/>
      <c r="RHY127" s="91"/>
      <c r="RHZ127" s="119"/>
      <c r="RIA127" s="91"/>
      <c r="RIB127" s="119"/>
      <c r="RIC127" s="91"/>
      <c r="RID127" s="119"/>
      <c r="RIE127" s="91"/>
      <c r="RIF127" s="119"/>
      <c r="RIG127" s="91"/>
      <c r="RIH127" s="119"/>
      <c r="RII127" s="91"/>
      <c r="RIJ127" s="119"/>
      <c r="RIK127" s="91"/>
      <c r="RIL127" s="119"/>
      <c r="RIM127" s="91"/>
      <c r="RIN127" s="119"/>
      <c r="RIO127" s="91"/>
      <c r="RIP127" s="119"/>
      <c r="RIQ127" s="91"/>
      <c r="RIR127" s="119"/>
      <c r="RIS127" s="91"/>
      <c r="RIT127" s="119"/>
      <c r="RIU127" s="91"/>
      <c r="RIV127" s="119"/>
      <c r="RIW127" s="91"/>
      <c r="RIX127" s="119"/>
      <c r="RIY127" s="91"/>
      <c r="RIZ127" s="119"/>
      <c r="RJA127" s="91"/>
      <c r="RJB127" s="119"/>
      <c r="RJC127" s="91"/>
      <c r="RJD127" s="119"/>
      <c r="RJE127" s="91"/>
      <c r="RJF127" s="119"/>
      <c r="RJG127" s="91"/>
      <c r="RJH127" s="119"/>
      <c r="RJI127" s="91"/>
      <c r="RJJ127" s="119"/>
      <c r="RJK127" s="91"/>
      <c r="RJL127" s="119"/>
      <c r="RJM127" s="91"/>
      <c r="RJN127" s="119"/>
      <c r="RJO127" s="91"/>
      <c r="RJP127" s="119"/>
      <c r="RJQ127" s="91"/>
      <c r="RJR127" s="119"/>
      <c r="RJS127" s="91"/>
      <c r="RJT127" s="119"/>
      <c r="RJU127" s="91"/>
      <c r="RJV127" s="119"/>
      <c r="RJW127" s="91"/>
      <c r="RJX127" s="119"/>
      <c r="RJY127" s="91"/>
      <c r="RJZ127" s="119"/>
      <c r="RKA127" s="91"/>
      <c r="RKB127" s="119"/>
      <c r="RKC127" s="91"/>
      <c r="RKD127" s="119"/>
      <c r="RKE127" s="91"/>
      <c r="RKF127" s="119"/>
      <c r="RKG127" s="91"/>
      <c r="RKH127" s="119"/>
      <c r="RKI127" s="91"/>
      <c r="RKJ127" s="119"/>
      <c r="RKK127" s="91"/>
      <c r="RKL127" s="119"/>
      <c r="RKM127" s="91"/>
      <c r="RKN127" s="119"/>
      <c r="RKO127" s="91"/>
      <c r="RKP127" s="119"/>
      <c r="RKQ127" s="91"/>
      <c r="RKR127" s="119"/>
      <c r="RKS127" s="91"/>
      <c r="RKT127" s="119"/>
      <c r="RKU127" s="91"/>
      <c r="RKV127" s="119"/>
      <c r="RKW127" s="91"/>
      <c r="RKX127" s="119"/>
      <c r="RKY127" s="91"/>
      <c r="RKZ127" s="119"/>
      <c r="RLA127" s="91"/>
      <c r="RLB127" s="119"/>
      <c r="RLC127" s="91"/>
      <c r="RLD127" s="119"/>
      <c r="RLE127" s="91"/>
      <c r="RLF127" s="119"/>
      <c r="RLG127" s="91"/>
      <c r="RLH127" s="119"/>
      <c r="RLI127" s="91"/>
      <c r="RLJ127" s="119"/>
      <c r="RLK127" s="91"/>
      <c r="RLL127" s="119"/>
      <c r="RLM127" s="91"/>
      <c r="RLN127" s="119"/>
      <c r="RLO127" s="91"/>
      <c r="RLP127" s="119"/>
      <c r="RLQ127" s="91"/>
      <c r="RLR127" s="119"/>
      <c r="RLS127" s="91"/>
      <c r="RLT127" s="119"/>
      <c r="RLU127" s="91"/>
      <c r="RLV127" s="119"/>
      <c r="RLW127" s="91"/>
      <c r="RLX127" s="119"/>
      <c r="RLY127" s="91"/>
      <c r="RLZ127" s="119"/>
      <c r="RMA127" s="91"/>
      <c r="RMB127" s="119"/>
      <c r="RMC127" s="91"/>
      <c r="RMD127" s="119"/>
      <c r="RME127" s="91"/>
      <c r="RMF127" s="119"/>
      <c r="RMG127" s="91"/>
      <c r="RMH127" s="119"/>
      <c r="RMI127" s="91"/>
      <c r="RMJ127" s="119"/>
      <c r="RMK127" s="91"/>
      <c r="RML127" s="119"/>
      <c r="RMM127" s="91"/>
      <c r="RMN127" s="119"/>
      <c r="RMO127" s="91"/>
      <c r="RMP127" s="119"/>
      <c r="RMQ127" s="91"/>
      <c r="RMR127" s="119"/>
      <c r="RMS127" s="91"/>
      <c r="RMT127" s="119"/>
      <c r="RMU127" s="91"/>
      <c r="RMV127" s="119"/>
      <c r="RMW127" s="91"/>
      <c r="RMX127" s="119"/>
      <c r="RMY127" s="91"/>
      <c r="RMZ127" s="119"/>
      <c r="RNA127" s="91"/>
      <c r="RNB127" s="119"/>
      <c r="RNC127" s="91"/>
      <c r="RND127" s="119"/>
      <c r="RNE127" s="91"/>
      <c r="RNF127" s="119"/>
      <c r="RNG127" s="91"/>
      <c r="RNH127" s="119"/>
      <c r="RNI127" s="91"/>
      <c r="RNJ127" s="119"/>
      <c r="RNK127" s="91"/>
      <c r="RNL127" s="119"/>
      <c r="RNM127" s="91"/>
      <c r="RNN127" s="119"/>
      <c r="RNO127" s="91"/>
      <c r="RNP127" s="119"/>
      <c r="RNQ127" s="91"/>
      <c r="RNR127" s="119"/>
      <c r="RNS127" s="91"/>
      <c r="RNT127" s="119"/>
      <c r="RNU127" s="91"/>
      <c r="RNV127" s="119"/>
      <c r="RNW127" s="91"/>
      <c r="RNX127" s="119"/>
      <c r="RNY127" s="91"/>
      <c r="RNZ127" s="119"/>
      <c r="ROA127" s="91"/>
      <c r="ROB127" s="119"/>
      <c r="ROC127" s="91"/>
      <c r="ROD127" s="119"/>
      <c r="ROE127" s="91"/>
      <c r="ROF127" s="119"/>
      <c r="ROG127" s="91"/>
      <c r="ROH127" s="119"/>
      <c r="ROI127" s="91"/>
      <c r="ROJ127" s="119"/>
      <c r="ROK127" s="91"/>
      <c r="ROL127" s="119"/>
      <c r="ROM127" s="91"/>
      <c r="RON127" s="119"/>
      <c r="ROO127" s="91"/>
      <c r="ROP127" s="119"/>
      <c r="ROQ127" s="91"/>
      <c r="ROR127" s="119"/>
      <c r="ROS127" s="91"/>
      <c r="ROT127" s="119"/>
      <c r="ROU127" s="91"/>
      <c r="ROV127" s="119"/>
      <c r="ROW127" s="91"/>
      <c r="ROX127" s="119"/>
      <c r="ROY127" s="91"/>
      <c r="ROZ127" s="119"/>
      <c r="RPA127" s="91"/>
      <c r="RPB127" s="119"/>
      <c r="RPC127" s="91"/>
      <c r="RPD127" s="119"/>
      <c r="RPE127" s="91"/>
      <c r="RPF127" s="119"/>
      <c r="RPG127" s="91"/>
      <c r="RPH127" s="119"/>
      <c r="RPI127" s="91"/>
      <c r="RPJ127" s="119"/>
      <c r="RPK127" s="91"/>
      <c r="RPL127" s="119"/>
      <c r="RPM127" s="91"/>
      <c r="RPN127" s="119"/>
      <c r="RPO127" s="91"/>
      <c r="RPP127" s="119"/>
      <c r="RPQ127" s="91"/>
      <c r="RPR127" s="119"/>
      <c r="RPS127" s="91"/>
      <c r="RPT127" s="119"/>
      <c r="RPU127" s="91"/>
      <c r="RPV127" s="119"/>
      <c r="RPW127" s="91"/>
      <c r="RPX127" s="119"/>
      <c r="RPY127" s="91"/>
      <c r="RPZ127" s="119"/>
      <c r="RQA127" s="91"/>
      <c r="RQB127" s="119"/>
      <c r="RQC127" s="91"/>
      <c r="RQD127" s="119"/>
      <c r="RQE127" s="91"/>
      <c r="RQF127" s="119"/>
      <c r="RQG127" s="91"/>
      <c r="RQH127" s="119"/>
      <c r="RQI127" s="91"/>
      <c r="RQJ127" s="119"/>
      <c r="RQK127" s="91"/>
      <c r="RQL127" s="119"/>
      <c r="RQM127" s="91"/>
      <c r="RQN127" s="119"/>
      <c r="RQO127" s="91"/>
      <c r="RQP127" s="119"/>
      <c r="RQQ127" s="91"/>
      <c r="RQR127" s="119"/>
      <c r="RQS127" s="91"/>
      <c r="RQT127" s="119"/>
      <c r="RQU127" s="91"/>
      <c r="RQV127" s="119"/>
      <c r="RQW127" s="91"/>
      <c r="RQX127" s="119"/>
      <c r="RQY127" s="91"/>
      <c r="RQZ127" s="119"/>
      <c r="RRA127" s="91"/>
      <c r="RRB127" s="119"/>
      <c r="RRC127" s="91"/>
      <c r="RRD127" s="119"/>
      <c r="RRE127" s="91"/>
      <c r="RRF127" s="119"/>
      <c r="RRG127" s="91"/>
      <c r="RRH127" s="119"/>
      <c r="RRI127" s="91"/>
      <c r="RRJ127" s="119"/>
      <c r="RRK127" s="91"/>
      <c r="RRL127" s="119"/>
      <c r="RRM127" s="91"/>
      <c r="RRN127" s="119"/>
      <c r="RRO127" s="91"/>
      <c r="RRP127" s="119"/>
      <c r="RRQ127" s="91"/>
      <c r="RRR127" s="119"/>
      <c r="RRS127" s="91"/>
      <c r="RRT127" s="119"/>
      <c r="RRU127" s="91"/>
      <c r="RRV127" s="119"/>
      <c r="RRW127" s="91"/>
      <c r="RRX127" s="119"/>
      <c r="RRY127" s="91"/>
      <c r="RRZ127" s="119"/>
      <c r="RSA127" s="91"/>
      <c r="RSB127" s="119"/>
      <c r="RSC127" s="91"/>
      <c r="RSD127" s="119"/>
      <c r="RSE127" s="91"/>
      <c r="RSF127" s="119"/>
      <c r="RSG127" s="91"/>
      <c r="RSH127" s="119"/>
      <c r="RSI127" s="91"/>
      <c r="RSJ127" s="119"/>
      <c r="RSK127" s="91"/>
      <c r="RSL127" s="119"/>
      <c r="RSM127" s="91"/>
      <c r="RSN127" s="119"/>
      <c r="RSO127" s="91"/>
      <c r="RSP127" s="119"/>
      <c r="RSQ127" s="91"/>
      <c r="RSR127" s="119"/>
      <c r="RSS127" s="91"/>
      <c r="RST127" s="119"/>
      <c r="RSU127" s="91"/>
      <c r="RSV127" s="119"/>
      <c r="RSW127" s="91"/>
      <c r="RSX127" s="119"/>
      <c r="RSY127" s="91"/>
      <c r="RSZ127" s="119"/>
      <c r="RTA127" s="91"/>
      <c r="RTB127" s="119"/>
      <c r="RTC127" s="91"/>
      <c r="RTD127" s="119"/>
      <c r="RTE127" s="91"/>
      <c r="RTF127" s="119"/>
      <c r="RTG127" s="91"/>
      <c r="RTH127" s="119"/>
      <c r="RTI127" s="91"/>
      <c r="RTJ127" s="119"/>
      <c r="RTK127" s="91"/>
      <c r="RTL127" s="119"/>
      <c r="RTM127" s="91"/>
      <c r="RTN127" s="119"/>
      <c r="RTO127" s="91"/>
      <c r="RTP127" s="119"/>
      <c r="RTQ127" s="91"/>
      <c r="RTR127" s="119"/>
      <c r="RTS127" s="91"/>
      <c r="RTT127" s="119"/>
      <c r="RTU127" s="91"/>
      <c r="RTV127" s="119"/>
      <c r="RTW127" s="91"/>
      <c r="RTX127" s="119"/>
      <c r="RTY127" s="91"/>
      <c r="RTZ127" s="119"/>
      <c r="RUA127" s="91"/>
      <c r="RUB127" s="119"/>
      <c r="RUC127" s="91"/>
      <c r="RUD127" s="119"/>
      <c r="RUE127" s="91"/>
      <c r="RUF127" s="119"/>
      <c r="RUG127" s="91"/>
      <c r="RUH127" s="119"/>
      <c r="RUI127" s="91"/>
      <c r="RUJ127" s="119"/>
      <c r="RUK127" s="91"/>
      <c r="RUL127" s="119"/>
      <c r="RUM127" s="91"/>
      <c r="RUN127" s="119"/>
      <c r="RUO127" s="91"/>
      <c r="RUP127" s="119"/>
      <c r="RUQ127" s="91"/>
      <c r="RUR127" s="119"/>
      <c r="RUS127" s="91"/>
      <c r="RUT127" s="119"/>
      <c r="RUU127" s="91"/>
      <c r="RUV127" s="119"/>
      <c r="RUW127" s="91"/>
      <c r="RUX127" s="119"/>
      <c r="RUY127" s="91"/>
      <c r="RUZ127" s="119"/>
      <c r="RVA127" s="91"/>
      <c r="RVB127" s="119"/>
      <c r="RVC127" s="91"/>
      <c r="RVD127" s="119"/>
      <c r="RVE127" s="91"/>
      <c r="RVF127" s="119"/>
      <c r="RVG127" s="91"/>
      <c r="RVH127" s="119"/>
      <c r="RVI127" s="91"/>
      <c r="RVJ127" s="119"/>
      <c r="RVK127" s="91"/>
      <c r="RVL127" s="119"/>
      <c r="RVM127" s="91"/>
      <c r="RVN127" s="119"/>
      <c r="RVO127" s="91"/>
      <c r="RVP127" s="119"/>
      <c r="RVQ127" s="91"/>
      <c r="RVR127" s="119"/>
      <c r="RVS127" s="91"/>
      <c r="RVT127" s="119"/>
      <c r="RVU127" s="91"/>
      <c r="RVV127" s="119"/>
      <c r="RVW127" s="91"/>
      <c r="RVX127" s="119"/>
      <c r="RVY127" s="91"/>
      <c r="RVZ127" s="119"/>
      <c r="RWA127" s="91"/>
      <c r="RWB127" s="119"/>
      <c r="RWC127" s="91"/>
      <c r="RWD127" s="119"/>
      <c r="RWE127" s="91"/>
      <c r="RWF127" s="119"/>
      <c r="RWG127" s="91"/>
      <c r="RWH127" s="119"/>
      <c r="RWI127" s="91"/>
      <c r="RWJ127" s="119"/>
      <c r="RWK127" s="91"/>
      <c r="RWL127" s="119"/>
      <c r="RWM127" s="91"/>
      <c r="RWN127" s="119"/>
      <c r="RWO127" s="91"/>
      <c r="RWP127" s="119"/>
      <c r="RWQ127" s="91"/>
      <c r="RWR127" s="119"/>
      <c r="RWS127" s="91"/>
      <c r="RWT127" s="119"/>
      <c r="RWU127" s="91"/>
      <c r="RWV127" s="119"/>
      <c r="RWW127" s="91"/>
      <c r="RWX127" s="119"/>
      <c r="RWY127" s="91"/>
      <c r="RWZ127" s="119"/>
      <c r="RXA127" s="91"/>
      <c r="RXB127" s="119"/>
      <c r="RXC127" s="91"/>
      <c r="RXD127" s="119"/>
      <c r="RXE127" s="91"/>
      <c r="RXF127" s="119"/>
      <c r="RXG127" s="91"/>
      <c r="RXH127" s="119"/>
      <c r="RXI127" s="91"/>
      <c r="RXJ127" s="119"/>
      <c r="RXK127" s="91"/>
      <c r="RXL127" s="119"/>
      <c r="RXM127" s="91"/>
      <c r="RXN127" s="119"/>
      <c r="RXO127" s="91"/>
      <c r="RXP127" s="119"/>
      <c r="RXQ127" s="91"/>
      <c r="RXR127" s="119"/>
      <c r="RXS127" s="91"/>
      <c r="RXT127" s="119"/>
      <c r="RXU127" s="91"/>
      <c r="RXV127" s="119"/>
      <c r="RXW127" s="91"/>
      <c r="RXX127" s="119"/>
      <c r="RXY127" s="91"/>
      <c r="RXZ127" s="119"/>
      <c r="RYA127" s="91"/>
      <c r="RYB127" s="119"/>
      <c r="RYC127" s="91"/>
      <c r="RYD127" s="119"/>
      <c r="RYE127" s="91"/>
      <c r="RYF127" s="119"/>
      <c r="RYG127" s="91"/>
      <c r="RYH127" s="119"/>
      <c r="RYI127" s="91"/>
      <c r="RYJ127" s="119"/>
      <c r="RYK127" s="91"/>
      <c r="RYL127" s="119"/>
      <c r="RYM127" s="91"/>
      <c r="RYN127" s="119"/>
      <c r="RYO127" s="91"/>
      <c r="RYP127" s="119"/>
      <c r="RYQ127" s="91"/>
      <c r="RYR127" s="119"/>
      <c r="RYS127" s="91"/>
      <c r="RYT127" s="119"/>
      <c r="RYU127" s="91"/>
      <c r="RYV127" s="119"/>
      <c r="RYW127" s="91"/>
      <c r="RYX127" s="119"/>
      <c r="RYY127" s="91"/>
      <c r="RYZ127" s="119"/>
      <c r="RZA127" s="91"/>
      <c r="RZB127" s="119"/>
      <c r="RZC127" s="91"/>
      <c r="RZD127" s="119"/>
      <c r="RZE127" s="91"/>
      <c r="RZF127" s="119"/>
      <c r="RZG127" s="91"/>
      <c r="RZH127" s="119"/>
      <c r="RZI127" s="91"/>
      <c r="RZJ127" s="119"/>
      <c r="RZK127" s="91"/>
      <c r="RZL127" s="119"/>
      <c r="RZM127" s="91"/>
      <c r="RZN127" s="119"/>
      <c r="RZO127" s="91"/>
      <c r="RZP127" s="119"/>
      <c r="RZQ127" s="91"/>
      <c r="RZR127" s="119"/>
      <c r="RZS127" s="91"/>
      <c r="RZT127" s="119"/>
      <c r="RZU127" s="91"/>
      <c r="RZV127" s="119"/>
      <c r="RZW127" s="91"/>
      <c r="RZX127" s="119"/>
      <c r="RZY127" s="91"/>
      <c r="RZZ127" s="119"/>
      <c r="SAA127" s="91"/>
      <c r="SAB127" s="119"/>
      <c r="SAC127" s="91"/>
      <c r="SAD127" s="119"/>
      <c r="SAE127" s="91"/>
      <c r="SAF127" s="119"/>
      <c r="SAG127" s="91"/>
      <c r="SAH127" s="119"/>
      <c r="SAI127" s="91"/>
      <c r="SAJ127" s="119"/>
      <c r="SAK127" s="91"/>
      <c r="SAL127" s="119"/>
      <c r="SAM127" s="91"/>
      <c r="SAN127" s="119"/>
      <c r="SAO127" s="91"/>
      <c r="SAP127" s="119"/>
      <c r="SAQ127" s="91"/>
      <c r="SAR127" s="119"/>
      <c r="SAS127" s="91"/>
      <c r="SAT127" s="119"/>
      <c r="SAU127" s="91"/>
      <c r="SAV127" s="119"/>
      <c r="SAW127" s="91"/>
      <c r="SAX127" s="119"/>
      <c r="SAY127" s="91"/>
      <c r="SAZ127" s="119"/>
      <c r="SBA127" s="91"/>
      <c r="SBB127" s="119"/>
      <c r="SBC127" s="91"/>
      <c r="SBD127" s="119"/>
      <c r="SBE127" s="91"/>
      <c r="SBF127" s="119"/>
      <c r="SBG127" s="91"/>
      <c r="SBH127" s="119"/>
      <c r="SBI127" s="91"/>
      <c r="SBJ127" s="119"/>
      <c r="SBK127" s="91"/>
      <c r="SBL127" s="119"/>
      <c r="SBM127" s="91"/>
      <c r="SBN127" s="119"/>
      <c r="SBO127" s="91"/>
      <c r="SBP127" s="119"/>
      <c r="SBQ127" s="91"/>
      <c r="SBR127" s="119"/>
      <c r="SBS127" s="91"/>
      <c r="SBT127" s="119"/>
      <c r="SBU127" s="91"/>
      <c r="SBV127" s="119"/>
      <c r="SBW127" s="91"/>
      <c r="SBX127" s="119"/>
      <c r="SBY127" s="91"/>
      <c r="SBZ127" s="119"/>
      <c r="SCA127" s="91"/>
      <c r="SCB127" s="119"/>
      <c r="SCC127" s="91"/>
      <c r="SCD127" s="119"/>
      <c r="SCE127" s="91"/>
      <c r="SCF127" s="119"/>
      <c r="SCG127" s="91"/>
      <c r="SCH127" s="119"/>
      <c r="SCI127" s="91"/>
      <c r="SCJ127" s="119"/>
      <c r="SCK127" s="91"/>
      <c r="SCL127" s="119"/>
      <c r="SCM127" s="91"/>
      <c r="SCN127" s="119"/>
      <c r="SCO127" s="91"/>
      <c r="SCP127" s="119"/>
      <c r="SCQ127" s="91"/>
      <c r="SCR127" s="119"/>
      <c r="SCS127" s="91"/>
      <c r="SCT127" s="119"/>
      <c r="SCU127" s="91"/>
      <c r="SCV127" s="119"/>
      <c r="SCW127" s="91"/>
      <c r="SCX127" s="119"/>
      <c r="SCY127" s="91"/>
      <c r="SCZ127" s="119"/>
      <c r="SDA127" s="91"/>
      <c r="SDB127" s="119"/>
      <c r="SDC127" s="91"/>
      <c r="SDD127" s="119"/>
      <c r="SDE127" s="91"/>
      <c r="SDF127" s="119"/>
      <c r="SDG127" s="91"/>
      <c r="SDH127" s="119"/>
      <c r="SDI127" s="91"/>
      <c r="SDJ127" s="119"/>
      <c r="SDK127" s="91"/>
      <c r="SDL127" s="119"/>
      <c r="SDM127" s="91"/>
      <c r="SDN127" s="119"/>
      <c r="SDO127" s="91"/>
      <c r="SDP127" s="119"/>
      <c r="SDQ127" s="91"/>
      <c r="SDR127" s="119"/>
      <c r="SDS127" s="91"/>
      <c r="SDT127" s="119"/>
      <c r="SDU127" s="91"/>
      <c r="SDV127" s="119"/>
      <c r="SDW127" s="91"/>
      <c r="SDX127" s="119"/>
      <c r="SDY127" s="91"/>
      <c r="SDZ127" s="119"/>
      <c r="SEA127" s="91"/>
      <c r="SEB127" s="119"/>
      <c r="SEC127" s="91"/>
      <c r="SED127" s="119"/>
      <c r="SEE127" s="91"/>
      <c r="SEF127" s="119"/>
      <c r="SEG127" s="91"/>
      <c r="SEH127" s="119"/>
      <c r="SEI127" s="91"/>
      <c r="SEJ127" s="119"/>
      <c r="SEK127" s="91"/>
      <c r="SEL127" s="119"/>
      <c r="SEM127" s="91"/>
      <c r="SEN127" s="119"/>
      <c r="SEO127" s="91"/>
      <c r="SEP127" s="119"/>
      <c r="SEQ127" s="91"/>
      <c r="SER127" s="119"/>
      <c r="SES127" s="91"/>
      <c r="SET127" s="119"/>
      <c r="SEU127" s="91"/>
      <c r="SEV127" s="119"/>
      <c r="SEW127" s="91"/>
      <c r="SEX127" s="119"/>
      <c r="SEY127" s="91"/>
      <c r="SEZ127" s="119"/>
      <c r="SFA127" s="91"/>
      <c r="SFB127" s="119"/>
      <c r="SFC127" s="91"/>
      <c r="SFD127" s="119"/>
      <c r="SFE127" s="91"/>
      <c r="SFF127" s="119"/>
      <c r="SFG127" s="91"/>
      <c r="SFH127" s="119"/>
      <c r="SFI127" s="91"/>
      <c r="SFJ127" s="119"/>
      <c r="SFK127" s="91"/>
      <c r="SFL127" s="119"/>
      <c r="SFM127" s="91"/>
      <c r="SFN127" s="119"/>
      <c r="SFO127" s="91"/>
      <c r="SFP127" s="119"/>
      <c r="SFQ127" s="91"/>
      <c r="SFR127" s="119"/>
      <c r="SFS127" s="91"/>
      <c r="SFT127" s="119"/>
      <c r="SFU127" s="91"/>
      <c r="SFV127" s="119"/>
      <c r="SFW127" s="91"/>
      <c r="SFX127" s="119"/>
      <c r="SFY127" s="91"/>
      <c r="SFZ127" s="119"/>
      <c r="SGA127" s="91"/>
      <c r="SGB127" s="119"/>
      <c r="SGC127" s="91"/>
      <c r="SGD127" s="119"/>
      <c r="SGE127" s="91"/>
      <c r="SGF127" s="119"/>
      <c r="SGG127" s="91"/>
      <c r="SGH127" s="119"/>
      <c r="SGI127" s="91"/>
      <c r="SGJ127" s="119"/>
      <c r="SGK127" s="91"/>
      <c r="SGL127" s="119"/>
      <c r="SGM127" s="91"/>
      <c r="SGN127" s="119"/>
      <c r="SGO127" s="91"/>
      <c r="SGP127" s="119"/>
      <c r="SGQ127" s="91"/>
      <c r="SGR127" s="119"/>
      <c r="SGS127" s="91"/>
      <c r="SGT127" s="119"/>
      <c r="SGU127" s="91"/>
      <c r="SGV127" s="119"/>
      <c r="SGW127" s="91"/>
      <c r="SGX127" s="119"/>
      <c r="SGY127" s="91"/>
      <c r="SGZ127" s="119"/>
      <c r="SHA127" s="91"/>
      <c r="SHB127" s="119"/>
      <c r="SHC127" s="91"/>
      <c r="SHD127" s="119"/>
      <c r="SHE127" s="91"/>
      <c r="SHF127" s="119"/>
      <c r="SHG127" s="91"/>
      <c r="SHH127" s="119"/>
      <c r="SHI127" s="91"/>
      <c r="SHJ127" s="119"/>
      <c r="SHK127" s="91"/>
      <c r="SHL127" s="119"/>
      <c r="SHM127" s="91"/>
      <c r="SHN127" s="119"/>
      <c r="SHO127" s="91"/>
      <c r="SHP127" s="119"/>
      <c r="SHQ127" s="91"/>
      <c r="SHR127" s="119"/>
      <c r="SHS127" s="91"/>
      <c r="SHT127" s="119"/>
      <c r="SHU127" s="91"/>
      <c r="SHV127" s="119"/>
      <c r="SHW127" s="91"/>
      <c r="SHX127" s="119"/>
      <c r="SHY127" s="91"/>
      <c r="SHZ127" s="119"/>
      <c r="SIA127" s="91"/>
      <c r="SIB127" s="119"/>
      <c r="SIC127" s="91"/>
      <c r="SID127" s="119"/>
      <c r="SIE127" s="91"/>
      <c r="SIF127" s="119"/>
      <c r="SIG127" s="91"/>
      <c r="SIH127" s="119"/>
      <c r="SII127" s="91"/>
      <c r="SIJ127" s="119"/>
      <c r="SIK127" s="91"/>
      <c r="SIL127" s="119"/>
      <c r="SIM127" s="91"/>
      <c r="SIN127" s="119"/>
      <c r="SIO127" s="91"/>
      <c r="SIP127" s="119"/>
      <c r="SIQ127" s="91"/>
      <c r="SIR127" s="119"/>
      <c r="SIS127" s="91"/>
      <c r="SIT127" s="119"/>
      <c r="SIU127" s="91"/>
      <c r="SIV127" s="119"/>
      <c r="SIW127" s="91"/>
      <c r="SIX127" s="119"/>
      <c r="SIY127" s="91"/>
      <c r="SIZ127" s="119"/>
      <c r="SJA127" s="91"/>
      <c r="SJB127" s="119"/>
      <c r="SJC127" s="91"/>
      <c r="SJD127" s="119"/>
      <c r="SJE127" s="91"/>
      <c r="SJF127" s="119"/>
      <c r="SJG127" s="91"/>
      <c r="SJH127" s="119"/>
      <c r="SJI127" s="91"/>
      <c r="SJJ127" s="119"/>
      <c r="SJK127" s="91"/>
      <c r="SJL127" s="119"/>
      <c r="SJM127" s="91"/>
      <c r="SJN127" s="119"/>
      <c r="SJO127" s="91"/>
      <c r="SJP127" s="119"/>
      <c r="SJQ127" s="91"/>
      <c r="SJR127" s="119"/>
      <c r="SJS127" s="91"/>
      <c r="SJT127" s="119"/>
      <c r="SJU127" s="91"/>
      <c r="SJV127" s="119"/>
      <c r="SJW127" s="91"/>
      <c r="SJX127" s="119"/>
      <c r="SJY127" s="91"/>
      <c r="SJZ127" s="119"/>
      <c r="SKA127" s="91"/>
      <c r="SKB127" s="119"/>
      <c r="SKC127" s="91"/>
      <c r="SKD127" s="119"/>
      <c r="SKE127" s="91"/>
      <c r="SKF127" s="119"/>
      <c r="SKG127" s="91"/>
      <c r="SKH127" s="119"/>
      <c r="SKI127" s="91"/>
      <c r="SKJ127" s="119"/>
      <c r="SKK127" s="91"/>
      <c r="SKL127" s="119"/>
      <c r="SKM127" s="91"/>
      <c r="SKN127" s="119"/>
      <c r="SKO127" s="91"/>
      <c r="SKP127" s="119"/>
      <c r="SKQ127" s="91"/>
      <c r="SKR127" s="119"/>
      <c r="SKS127" s="91"/>
      <c r="SKT127" s="119"/>
      <c r="SKU127" s="91"/>
      <c r="SKV127" s="119"/>
      <c r="SKW127" s="91"/>
      <c r="SKX127" s="119"/>
      <c r="SKY127" s="91"/>
      <c r="SKZ127" s="119"/>
      <c r="SLA127" s="91"/>
      <c r="SLB127" s="119"/>
      <c r="SLC127" s="91"/>
      <c r="SLD127" s="119"/>
      <c r="SLE127" s="91"/>
      <c r="SLF127" s="119"/>
      <c r="SLG127" s="91"/>
      <c r="SLH127" s="119"/>
      <c r="SLI127" s="91"/>
      <c r="SLJ127" s="119"/>
      <c r="SLK127" s="91"/>
      <c r="SLL127" s="119"/>
      <c r="SLM127" s="91"/>
      <c r="SLN127" s="119"/>
      <c r="SLO127" s="91"/>
      <c r="SLP127" s="119"/>
      <c r="SLQ127" s="91"/>
      <c r="SLR127" s="119"/>
      <c r="SLS127" s="91"/>
      <c r="SLT127" s="119"/>
      <c r="SLU127" s="91"/>
      <c r="SLV127" s="119"/>
      <c r="SLW127" s="91"/>
      <c r="SLX127" s="119"/>
      <c r="SLY127" s="91"/>
      <c r="SLZ127" s="119"/>
      <c r="SMA127" s="91"/>
      <c r="SMB127" s="119"/>
      <c r="SMC127" s="91"/>
      <c r="SMD127" s="119"/>
      <c r="SME127" s="91"/>
      <c r="SMF127" s="119"/>
      <c r="SMG127" s="91"/>
      <c r="SMH127" s="119"/>
      <c r="SMI127" s="91"/>
      <c r="SMJ127" s="119"/>
      <c r="SMK127" s="91"/>
      <c r="SML127" s="119"/>
      <c r="SMM127" s="91"/>
      <c r="SMN127" s="119"/>
      <c r="SMO127" s="91"/>
      <c r="SMP127" s="119"/>
      <c r="SMQ127" s="91"/>
      <c r="SMR127" s="119"/>
      <c r="SMS127" s="91"/>
      <c r="SMT127" s="119"/>
      <c r="SMU127" s="91"/>
      <c r="SMV127" s="119"/>
      <c r="SMW127" s="91"/>
      <c r="SMX127" s="119"/>
      <c r="SMY127" s="91"/>
      <c r="SMZ127" s="119"/>
      <c r="SNA127" s="91"/>
      <c r="SNB127" s="119"/>
      <c r="SNC127" s="91"/>
      <c r="SND127" s="119"/>
      <c r="SNE127" s="91"/>
      <c r="SNF127" s="119"/>
      <c r="SNG127" s="91"/>
      <c r="SNH127" s="119"/>
      <c r="SNI127" s="91"/>
      <c r="SNJ127" s="119"/>
      <c r="SNK127" s="91"/>
      <c r="SNL127" s="119"/>
      <c r="SNM127" s="91"/>
      <c r="SNN127" s="119"/>
      <c r="SNO127" s="91"/>
      <c r="SNP127" s="119"/>
      <c r="SNQ127" s="91"/>
      <c r="SNR127" s="119"/>
      <c r="SNS127" s="91"/>
      <c r="SNT127" s="119"/>
      <c r="SNU127" s="91"/>
      <c r="SNV127" s="119"/>
      <c r="SNW127" s="91"/>
      <c r="SNX127" s="119"/>
      <c r="SNY127" s="91"/>
      <c r="SNZ127" s="119"/>
      <c r="SOA127" s="91"/>
      <c r="SOB127" s="119"/>
      <c r="SOC127" s="91"/>
      <c r="SOD127" s="119"/>
      <c r="SOE127" s="91"/>
      <c r="SOF127" s="119"/>
      <c r="SOG127" s="91"/>
      <c r="SOH127" s="119"/>
      <c r="SOI127" s="91"/>
      <c r="SOJ127" s="119"/>
      <c r="SOK127" s="91"/>
      <c r="SOL127" s="119"/>
      <c r="SOM127" s="91"/>
      <c r="SON127" s="119"/>
      <c r="SOO127" s="91"/>
      <c r="SOP127" s="119"/>
      <c r="SOQ127" s="91"/>
      <c r="SOR127" s="119"/>
      <c r="SOS127" s="91"/>
      <c r="SOT127" s="119"/>
      <c r="SOU127" s="91"/>
      <c r="SOV127" s="119"/>
      <c r="SOW127" s="91"/>
      <c r="SOX127" s="119"/>
      <c r="SOY127" s="91"/>
      <c r="SOZ127" s="119"/>
      <c r="SPA127" s="91"/>
      <c r="SPB127" s="119"/>
      <c r="SPC127" s="91"/>
      <c r="SPD127" s="119"/>
      <c r="SPE127" s="91"/>
      <c r="SPF127" s="119"/>
      <c r="SPG127" s="91"/>
      <c r="SPH127" s="119"/>
      <c r="SPI127" s="91"/>
      <c r="SPJ127" s="119"/>
      <c r="SPK127" s="91"/>
      <c r="SPL127" s="119"/>
      <c r="SPM127" s="91"/>
      <c r="SPN127" s="119"/>
      <c r="SPO127" s="91"/>
      <c r="SPP127" s="119"/>
      <c r="SPQ127" s="91"/>
      <c r="SPR127" s="119"/>
      <c r="SPS127" s="91"/>
      <c r="SPT127" s="119"/>
      <c r="SPU127" s="91"/>
      <c r="SPV127" s="119"/>
      <c r="SPW127" s="91"/>
      <c r="SPX127" s="119"/>
      <c r="SPY127" s="91"/>
      <c r="SPZ127" s="119"/>
      <c r="SQA127" s="91"/>
      <c r="SQB127" s="119"/>
      <c r="SQC127" s="91"/>
      <c r="SQD127" s="119"/>
      <c r="SQE127" s="91"/>
      <c r="SQF127" s="119"/>
      <c r="SQG127" s="91"/>
      <c r="SQH127" s="119"/>
      <c r="SQI127" s="91"/>
      <c r="SQJ127" s="119"/>
      <c r="SQK127" s="91"/>
      <c r="SQL127" s="119"/>
      <c r="SQM127" s="91"/>
      <c r="SQN127" s="119"/>
      <c r="SQO127" s="91"/>
      <c r="SQP127" s="119"/>
      <c r="SQQ127" s="91"/>
      <c r="SQR127" s="119"/>
      <c r="SQS127" s="91"/>
      <c r="SQT127" s="119"/>
      <c r="SQU127" s="91"/>
      <c r="SQV127" s="119"/>
      <c r="SQW127" s="91"/>
      <c r="SQX127" s="119"/>
      <c r="SQY127" s="91"/>
      <c r="SQZ127" s="119"/>
      <c r="SRA127" s="91"/>
      <c r="SRB127" s="119"/>
      <c r="SRC127" s="91"/>
      <c r="SRD127" s="119"/>
      <c r="SRE127" s="91"/>
      <c r="SRF127" s="119"/>
      <c r="SRG127" s="91"/>
      <c r="SRH127" s="119"/>
      <c r="SRI127" s="91"/>
      <c r="SRJ127" s="119"/>
      <c r="SRK127" s="91"/>
      <c r="SRL127" s="119"/>
      <c r="SRM127" s="91"/>
      <c r="SRN127" s="119"/>
      <c r="SRO127" s="91"/>
      <c r="SRP127" s="119"/>
      <c r="SRQ127" s="91"/>
      <c r="SRR127" s="119"/>
      <c r="SRS127" s="91"/>
      <c r="SRT127" s="119"/>
      <c r="SRU127" s="91"/>
      <c r="SRV127" s="119"/>
      <c r="SRW127" s="91"/>
      <c r="SRX127" s="119"/>
      <c r="SRY127" s="91"/>
      <c r="SRZ127" s="119"/>
      <c r="SSA127" s="91"/>
      <c r="SSB127" s="119"/>
      <c r="SSC127" s="91"/>
      <c r="SSD127" s="119"/>
      <c r="SSE127" s="91"/>
      <c r="SSF127" s="119"/>
      <c r="SSG127" s="91"/>
      <c r="SSH127" s="119"/>
      <c r="SSI127" s="91"/>
      <c r="SSJ127" s="119"/>
      <c r="SSK127" s="91"/>
      <c r="SSL127" s="119"/>
      <c r="SSM127" s="91"/>
      <c r="SSN127" s="119"/>
      <c r="SSO127" s="91"/>
      <c r="SSP127" s="119"/>
      <c r="SSQ127" s="91"/>
      <c r="SSR127" s="119"/>
      <c r="SSS127" s="91"/>
      <c r="SST127" s="119"/>
      <c r="SSU127" s="91"/>
      <c r="SSV127" s="119"/>
      <c r="SSW127" s="91"/>
      <c r="SSX127" s="119"/>
      <c r="SSY127" s="91"/>
      <c r="SSZ127" s="119"/>
      <c r="STA127" s="91"/>
      <c r="STB127" s="119"/>
      <c r="STC127" s="91"/>
      <c r="STD127" s="119"/>
      <c r="STE127" s="91"/>
      <c r="STF127" s="119"/>
      <c r="STG127" s="91"/>
      <c r="STH127" s="119"/>
      <c r="STI127" s="91"/>
      <c r="STJ127" s="119"/>
      <c r="STK127" s="91"/>
      <c r="STL127" s="119"/>
      <c r="STM127" s="91"/>
      <c r="STN127" s="119"/>
      <c r="STO127" s="91"/>
      <c r="STP127" s="119"/>
      <c r="STQ127" s="91"/>
      <c r="STR127" s="119"/>
      <c r="STS127" s="91"/>
      <c r="STT127" s="119"/>
      <c r="STU127" s="91"/>
      <c r="STV127" s="119"/>
      <c r="STW127" s="91"/>
      <c r="STX127" s="119"/>
      <c r="STY127" s="91"/>
      <c r="STZ127" s="119"/>
      <c r="SUA127" s="91"/>
      <c r="SUB127" s="119"/>
      <c r="SUC127" s="91"/>
      <c r="SUD127" s="119"/>
      <c r="SUE127" s="91"/>
      <c r="SUF127" s="119"/>
      <c r="SUG127" s="91"/>
      <c r="SUH127" s="119"/>
      <c r="SUI127" s="91"/>
      <c r="SUJ127" s="119"/>
      <c r="SUK127" s="91"/>
      <c r="SUL127" s="119"/>
      <c r="SUM127" s="91"/>
      <c r="SUN127" s="119"/>
      <c r="SUO127" s="91"/>
      <c r="SUP127" s="119"/>
      <c r="SUQ127" s="91"/>
      <c r="SUR127" s="119"/>
      <c r="SUS127" s="91"/>
      <c r="SUT127" s="119"/>
      <c r="SUU127" s="91"/>
      <c r="SUV127" s="119"/>
      <c r="SUW127" s="91"/>
      <c r="SUX127" s="119"/>
      <c r="SUY127" s="91"/>
      <c r="SUZ127" s="119"/>
      <c r="SVA127" s="91"/>
      <c r="SVB127" s="119"/>
      <c r="SVC127" s="91"/>
      <c r="SVD127" s="119"/>
      <c r="SVE127" s="91"/>
      <c r="SVF127" s="119"/>
      <c r="SVG127" s="91"/>
      <c r="SVH127" s="119"/>
      <c r="SVI127" s="91"/>
      <c r="SVJ127" s="119"/>
      <c r="SVK127" s="91"/>
      <c r="SVL127" s="119"/>
      <c r="SVM127" s="91"/>
      <c r="SVN127" s="119"/>
      <c r="SVO127" s="91"/>
      <c r="SVP127" s="119"/>
      <c r="SVQ127" s="91"/>
      <c r="SVR127" s="119"/>
      <c r="SVS127" s="91"/>
      <c r="SVT127" s="119"/>
      <c r="SVU127" s="91"/>
      <c r="SVV127" s="119"/>
      <c r="SVW127" s="91"/>
      <c r="SVX127" s="119"/>
      <c r="SVY127" s="91"/>
      <c r="SVZ127" s="119"/>
      <c r="SWA127" s="91"/>
      <c r="SWB127" s="119"/>
      <c r="SWC127" s="91"/>
      <c r="SWD127" s="119"/>
      <c r="SWE127" s="91"/>
      <c r="SWF127" s="119"/>
      <c r="SWG127" s="91"/>
      <c r="SWH127" s="119"/>
      <c r="SWI127" s="91"/>
      <c r="SWJ127" s="119"/>
      <c r="SWK127" s="91"/>
      <c r="SWL127" s="119"/>
      <c r="SWM127" s="91"/>
      <c r="SWN127" s="119"/>
      <c r="SWO127" s="91"/>
      <c r="SWP127" s="119"/>
      <c r="SWQ127" s="91"/>
      <c r="SWR127" s="119"/>
      <c r="SWS127" s="91"/>
      <c r="SWT127" s="119"/>
      <c r="SWU127" s="91"/>
      <c r="SWV127" s="119"/>
      <c r="SWW127" s="91"/>
      <c r="SWX127" s="119"/>
      <c r="SWY127" s="91"/>
      <c r="SWZ127" s="119"/>
      <c r="SXA127" s="91"/>
      <c r="SXB127" s="119"/>
      <c r="SXC127" s="91"/>
      <c r="SXD127" s="119"/>
      <c r="SXE127" s="91"/>
      <c r="SXF127" s="119"/>
      <c r="SXG127" s="91"/>
      <c r="SXH127" s="119"/>
      <c r="SXI127" s="91"/>
      <c r="SXJ127" s="119"/>
      <c r="SXK127" s="91"/>
      <c r="SXL127" s="119"/>
      <c r="SXM127" s="91"/>
      <c r="SXN127" s="119"/>
      <c r="SXO127" s="91"/>
      <c r="SXP127" s="119"/>
      <c r="SXQ127" s="91"/>
      <c r="SXR127" s="119"/>
      <c r="SXS127" s="91"/>
      <c r="SXT127" s="119"/>
      <c r="SXU127" s="91"/>
      <c r="SXV127" s="119"/>
      <c r="SXW127" s="91"/>
      <c r="SXX127" s="119"/>
      <c r="SXY127" s="91"/>
      <c r="SXZ127" s="119"/>
      <c r="SYA127" s="91"/>
      <c r="SYB127" s="119"/>
      <c r="SYC127" s="91"/>
      <c r="SYD127" s="119"/>
      <c r="SYE127" s="91"/>
      <c r="SYF127" s="119"/>
      <c r="SYG127" s="91"/>
      <c r="SYH127" s="119"/>
      <c r="SYI127" s="91"/>
      <c r="SYJ127" s="119"/>
      <c r="SYK127" s="91"/>
      <c r="SYL127" s="119"/>
      <c r="SYM127" s="91"/>
      <c r="SYN127" s="119"/>
      <c r="SYO127" s="91"/>
      <c r="SYP127" s="119"/>
      <c r="SYQ127" s="91"/>
      <c r="SYR127" s="119"/>
      <c r="SYS127" s="91"/>
      <c r="SYT127" s="119"/>
      <c r="SYU127" s="91"/>
      <c r="SYV127" s="119"/>
      <c r="SYW127" s="91"/>
      <c r="SYX127" s="119"/>
      <c r="SYY127" s="91"/>
      <c r="SYZ127" s="119"/>
      <c r="SZA127" s="91"/>
      <c r="SZB127" s="119"/>
      <c r="SZC127" s="91"/>
      <c r="SZD127" s="119"/>
      <c r="SZE127" s="91"/>
      <c r="SZF127" s="119"/>
      <c r="SZG127" s="91"/>
      <c r="SZH127" s="119"/>
      <c r="SZI127" s="91"/>
      <c r="SZJ127" s="119"/>
      <c r="SZK127" s="91"/>
      <c r="SZL127" s="119"/>
      <c r="SZM127" s="91"/>
      <c r="SZN127" s="119"/>
      <c r="SZO127" s="91"/>
      <c r="SZP127" s="119"/>
      <c r="SZQ127" s="91"/>
      <c r="SZR127" s="119"/>
      <c r="SZS127" s="91"/>
      <c r="SZT127" s="119"/>
      <c r="SZU127" s="91"/>
      <c r="SZV127" s="119"/>
      <c r="SZW127" s="91"/>
      <c r="SZX127" s="119"/>
      <c r="SZY127" s="91"/>
      <c r="SZZ127" s="119"/>
      <c r="TAA127" s="91"/>
      <c r="TAB127" s="119"/>
      <c r="TAC127" s="91"/>
      <c r="TAD127" s="119"/>
      <c r="TAE127" s="91"/>
      <c r="TAF127" s="119"/>
      <c r="TAG127" s="91"/>
      <c r="TAH127" s="119"/>
      <c r="TAI127" s="91"/>
      <c r="TAJ127" s="119"/>
      <c r="TAK127" s="91"/>
      <c r="TAL127" s="119"/>
      <c r="TAM127" s="91"/>
      <c r="TAN127" s="119"/>
      <c r="TAO127" s="91"/>
      <c r="TAP127" s="119"/>
      <c r="TAQ127" s="91"/>
      <c r="TAR127" s="119"/>
      <c r="TAS127" s="91"/>
      <c r="TAT127" s="119"/>
      <c r="TAU127" s="91"/>
      <c r="TAV127" s="119"/>
      <c r="TAW127" s="91"/>
      <c r="TAX127" s="119"/>
      <c r="TAY127" s="91"/>
      <c r="TAZ127" s="119"/>
      <c r="TBA127" s="91"/>
      <c r="TBB127" s="119"/>
      <c r="TBC127" s="91"/>
      <c r="TBD127" s="119"/>
      <c r="TBE127" s="91"/>
      <c r="TBF127" s="119"/>
      <c r="TBG127" s="91"/>
      <c r="TBH127" s="119"/>
      <c r="TBI127" s="91"/>
      <c r="TBJ127" s="119"/>
      <c r="TBK127" s="91"/>
      <c r="TBL127" s="119"/>
      <c r="TBM127" s="91"/>
      <c r="TBN127" s="119"/>
      <c r="TBO127" s="91"/>
      <c r="TBP127" s="119"/>
      <c r="TBQ127" s="91"/>
      <c r="TBR127" s="119"/>
      <c r="TBS127" s="91"/>
      <c r="TBT127" s="119"/>
      <c r="TBU127" s="91"/>
      <c r="TBV127" s="119"/>
      <c r="TBW127" s="91"/>
      <c r="TBX127" s="119"/>
      <c r="TBY127" s="91"/>
      <c r="TBZ127" s="119"/>
      <c r="TCA127" s="91"/>
      <c r="TCB127" s="119"/>
      <c r="TCC127" s="91"/>
      <c r="TCD127" s="119"/>
      <c r="TCE127" s="91"/>
      <c r="TCF127" s="119"/>
      <c r="TCG127" s="91"/>
      <c r="TCH127" s="119"/>
      <c r="TCI127" s="91"/>
      <c r="TCJ127" s="119"/>
      <c r="TCK127" s="91"/>
      <c r="TCL127" s="119"/>
      <c r="TCM127" s="91"/>
      <c r="TCN127" s="119"/>
      <c r="TCO127" s="91"/>
      <c r="TCP127" s="119"/>
      <c r="TCQ127" s="91"/>
      <c r="TCR127" s="119"/>
      <c r="TCS127" s="91"/>
      <c r="TCT127" s="119"/>
      <c r="TCU127" s="91"/>
      <c r="TCV127" s="119"/>
      <c r="TCW127" s="91"/>
      <c r="TCX127" s="119"/>
      <c r="TCY127" s="91"/>
      <c r="TCZ127" s="119"/>
      <c r="TDA127" s="91"/>
      <c r="TDB127" s="119"/>
      <c r="TDC127" s="91"/>
      <c r="TDD127" s="119"/>
      <c r="TDE127" s="91"/>
      <c r="TDF127" s="119"/>
      <c r="TDG127" s="91"/>
      <c r="TDH127" s="119"/>
      <c r="TDI127" s="91"/>
      <c r="TDJ127" s="119"/>
      <c r="TDK127" s="91"/>
      <c r="TDL127" s="119"/>
      <c r="TDM127" s="91"/>
      <c r="TDN127" s="119"/>
      <c r="TDO127" s="91"/>
      <c r="TDP127" s="119"/>
      <c r="TDQ127" s="91"/>
      <c r="TDR127" s="119"/>
      <c r="TDS127" s="91"/>
      <c r="TDT127" s="119"/>
      <c r="TDU127" s="91"/>
      <c r="TDV127" s="119"/>
      <c r="TDW127" s="91"/>
      <c r="TDX127" s="119"/>
      <c r="TDY127" s="91"/>
      <c r="TDZ127" s="119"/>
      <c r="TEA127" s="91"/>
      <c r="TEB127" s="119"/>
      <c r="TEC127" s="91"/>
      <c r="TED127" s="119"/>
      <c r="TEE127" s="91"/>
      <c r="TEF127" s="119"/>
      <c r="TEG127" s="91"/>
      <c r="TEH127" s="119"/>
      <c r="TEI127" s="91"/>
      <c r="TEJ127" s="119"/>
      <c r="TEK127" s="91"/>
      <c r="TEL127" s="119"/>
      <c r="TEM127" s="91"/>
      <c r="TEN127" s="119"/>
      <c r="TEO127" s="91"/>
      <c r="TEP127" s="119"/>
      <c r="TEQ127" s="91"/>
      <c r="TER127" s="119"/>
      <c r="TES127" s="91"/>
      <c r="TET127" s="119"/>
      <c r="TEU127" s="91"/>
      <c r="TEV127" s="119"/>
      <c r="TEW127" s="91"/>
      <c r="TEX127" s="119"/>
      <c r="TEY127" s="91"/>
      <c r="TEZ127" s="119"/>
      <c r="TFA127" s="91"/>
      <c r="TFB127" s="119"/>
      <c r="TFC127" s="91"/>
      <c r="TFD127" s="119"/>
      <c r="TFE127" s="91"/>
      <c r="TFF127" s="119"/>
      <c r="TFG127" s="91"/>
      <c r="TFH127" s="119"/>
      <c r="TFI127" s="91"/>
      <c r="TFJ127" s="119"/>
      <c r="TFK127" s="91"/>
      <c r="TFL127" s="119"/>
      <c r="TFM127" s="91"/>
      <c r="TFN127" s="119"/>
      <c r="TFO127" s="91"/>
      <c r="TFP127" s="119"/>
      <c r="TFQ127" s="91"/>
      <c r="TFR127" s="119"/>
      <c r="TFS127" s="91"/>
      <c r="TFT127" s="119"/>
      <c r="TFU127" s="91"/>
      <c r="TFV127" s="119"/>
      <c r="TFW127" s="91"/>
      <c r="TFX127" s="119"/>
      <c r="TFY127" s="91"/>
      <c r="TFZ127" s="119"/>
      <c r="TGA127" s="91"/>
      <c r="TGB127" s="119"/>
      <c r="TGC127" s="91"/>
      <c r="TGD127" s="119"/>
      <c r="TGE127" s="91"/>
      <c r="TGF127" s="119"/>
      <c r="TGG127" s="91"/>
      <c r="TGH127" s="119"/>
      <c r="TGI127" s="91"/>
      <c r="TGJ127" s="119"/>
      <c r="TGK127" s="91"/>
      <c r="TGL127" s="119"/>
      <c r="TGM127" s="91"/>
      <c r="TGN127" s="119"/>
      <c r="TGO127" s="91"/>
      <c r="TGP127" s="119"/>
      <c r="TGQ127" s="91"/>
      <c r="TGR127" s="119"/>
      <c r="TGS127" s="91"/>
      <c r="TGT127" s="119"/>
      <c r="TGU127" s="91"/>
      <c r="TGV127" s="119"/>
      <c r="TGW127" s="91"/>
      <c r="TGX127" s="119"/>
      <c r="TGY127" s="91"/>
      <c r="TGZ127" s="119"/>
      <c r="THA127" s="91"/>
      <c r="THB127" s="119"/>
      <c r="THC127" s="91"/>
      <c r="THD127" s="119"/>
      <c r="THE127" s="91"/>
      <c r="THF127" s="119"/>
      <c r="THG127" s="91"/>
      <c r="THH127" s="119"/>
      <c r="THI127" s="91"/>
      <c r="THJ127" s="119"/>
      <c r="THK127" s="91"/>
      <c r="THL127" s="119"/>
      <c r="THM127" s="91"/>
      <c r="THN127" s="119"/>
      <c r="THO127" s="91"/>
      <c r="THP127" s="119"/>
      <c r="THQ127" s="91"/>
      <c r="THR127" s="119"/>
      <c r="THS127" s="91"/>
      <c r="THT127" s="119"/>
      <c r="THU127" s="91"/>
      <c r="THV127" s="119"/>
      <c r="THW127" s="91"/>
      <c r="THX127" s="119"/>
      <c r="THY127" s="91"/>
      <c r="THZ127" s="119"/>
      <c r="TIA127" s="91"/>
      <c r="TIB127" s="119"/>
      <c r="TIC127" s="91"/>
      <c r="TID127" s="119"/>
      <c r="TIE127" s="91"/>
      <c r="TIF127" s="119"/>
      <c r="TIG127" s="91"/>
      <c r="TIH127" s="119"/>
      <c r="TII127" s="91"/>
      <c r="TIJ127" s="119"/>
      <c r="TIK127" s="91"/>
      <c r="TIL127" s="119"/>
      <c r="TIM127" s="91"/>
      <c r="TIN127" s="119"/>
      <c r="TIO127" s="91"/>
      <c r="TIP127" s="119"/>
      <c r="TIQ127" s="91"/>
      <c r="TIR127" s="119"/>
      <c r="TIS127" s="91"/>
      <c r="TIT127" s="119"/>
      <c r="TIU127" s="91"/>
      <c r="TIV127" s="119"/>
      <c r="TIW127" s="91"/>
      <c r="TIX127" s="119"/>
      <c r="TIY127" s="91"/>
      <c r="TIZ127" s="119"/>
      <c r="TJA127" s="91"/>
      <c r="TJB127" s="119"/>
      <c r="TJC127" s="91"/>
      <c r="TJD127" s="119"/>
      <c r="TJE127" s="91"/>
      <c r="TJF127" s="119"/>
      <c r="TJG127" s="91"/>
      <c r="TJH127" s="119"/>
      <c r="TJI127" s="91"/>
      <c r="TJJ127" s="119"/>
      <c r="TJK127" s="91"/>
      <c r="TJL127" s="119"/>
      <c r="TJM127" s="91"/>
      <c r="TJN127" s="119"/>
      <c r="TJO127" s="91"/>
      <c r="TJP127" s="119"/>
      <c r="TJQ127" s="91"/>
      <c r="TJR127" s="119"/>
      <c r="TJS127" s="91"/>
      <c r="TJT127" s="119"/>
      <c r="TJU127" s="91"/>
      <c r="TJV127" s="119"/>
      <c r="TJW127" s="91"/>
      <c r="TJX127" s="119"/>
      <c r="TJY127" s="91"/>
      <c r="TJZ127" s="119"/>
      <c r="TKA127" s="91"/>
      <c r="TKB127" s="119"/>
      <c r="TKC127" s="91"/>
      <c r="TKD127" s="119"/>
      <c r="TKE127" s="91"/>
      <c r="TKF127" s="119"/>
      <c r="TKG127" s="91"/>
      <c r="TKH127" s="119"/>
      <c r="TKI127" s="91"/>
      <c r="TKJ127" s="119"/>
      <c r="TKK127" s="91"/>
      <c r="TKL127" s="119"/>
      <c r="TKM127" s="91"/>
      <c r="TKN127" s="119"/>
      <c r="TKO127" s="91"/>
      <c r="TKP127" s="119"/>
      <c r="TKQ127" s="91"/>
      <c r="TKR127" s="119"/>
      <c r="TKS127" s="91"/>
      <c r="TKT127" s="119"/>
      <c r="TKU127" s="91"/>
      <c r="TKV127" s="119"/>
      <c r="TKW127" s="91"/>
      <c r="TKX127" s="119"/>
      <c r="TKY127" s="91"/>
      <c r="TKZ127" s="119"/>
      <c r="TLA127" s="91"/>
      <c r="TLB127" s="119"/>
      <c r="TLC127" s="91"/>
      <c r="TLD127" s="119"/>
      <c r="TLE127" s="91"/>
      <c r="TLF127" s="119"/>
      <c r="TLG127" s="91"/>
      <c r="TLH127" s="119"/>
      <c r="TLI127" s="91"/>
      <c r="TLJ127" s="119"/>
      <c r="TLK127" s="91"/>
      <c r="TLL127" s="119"/>
      <c r="TLM127" s="91"/>
      <c r="TLN127" s="119"/>
      <c r="TLO127" s="91"/>
      <c r="TLP127" s="119"/>
      <c r="TLQ127" s="91"/>
      <c r="TLR127" s="119"/>
      <c r="TLS127" s="91"/>
      <c r="TLT127" s="119"/>
      <c r="TLU127" s="91"/>
      <c r="TLV127" s="119"/>
      <c r="TLW127" s="91"/>
      <c r="TLX127" s="119"/>
      <c r="TLY127" s="91"/>
      <c r="TLZ127" s="119"/>
      <c r="TMA127" s="91"/>
      <c r="TMB127" s="119"/>
      <c r="TMC127" s="91"/>
      <c r="TMD127" s="119"/>
      <c r="TME127" s="91"/>
      <c r="TMF127" s="119"/>
      <c r="TMG127" s="91"/>
      <c r="TMH127" s="119"/>
      <c r="TMI127" s="91"/>
      <c r="TMJ127" s="119"/>
      <c r="TMK127" s="91"/>
      <c r="TML127" s="119"/>
      <c r="TMM127" s="91"/>
      <c r="TMN127" s="119"/>
      <c r="TMO127" s="91"/>
      <c r="TMP127" s="119"/>
      <c r="TMQ127" s="91"/>
      <c r="TMR127" s="119"/>
      <c r="TMS127" s="91"/>
      <c r="TMT127" s="119"/>
      <c r="TMU127" s="91"/>
      <c r="TMV127" s="119"/>
      <c r="TMW127" s="91"/>
      <c r="TMX127" s="119"/>
      <c r="TMY127" s="91"/>
      <c r="TMZ127" s="119"/>
      <c r="TNA127" s="91"/>
      <c r="TNB127" s="119"/>
      <c r="TNC127" s="91"/>
      <c r="TND127" s="119"/>
      <c r="TNE127" s="91"/>
      <c r="TNF127" s="119"/>
      <c r="TNG127" s="91"/>
      <c r="TNH127" s="119"/>
      <c r="TNI127" s="91"/>
      <c r="TNJ127" s="119"/>
      <c r="TNK127" s="91"/>
      <c r="TNL127" s="119"/>
      <c r="TNM127" s="91"/>
      <c r="TNN127" s="119"/>
      <c r="TNO127" s="91"/>
      <c r="TNP127" s="119"/>
      <c r="TNQ127" s="91"/>
      <c r="TNR127" s="119"/>
      <c r="TNS127" s="91"/>
      <c r="TNT127" s="119"/>
      <c r="TNU127" s="91"/>
      <c r="TNV127" s="119"/>
      <c r="TNW127" s="91"/>
      <c r="TNX127" s="119"/>
      <c r="TNY127" s="91"/>
      <c r="TNZ127" s="119"/>
      <c r="TOA127" s="91"/>
      <c r="TOB127" s="119"/>
      <c r="TOC127" s="91"/>
      <c r="TOD127" s="119"/>
      <c r="TOE127" s="91"/>
      <c r="TOF127" s="119"/>
      <c r="TOG127" s="91"/>
      <c r="TOH127" s="119"/>
      <c r="TOI127" s="91"/>
      <c r="TOJ127" s="119"/>
      <c r="TOK127" s="91"/>
      <c r="TOL127" s="119"/>
      <c r="TOM127" s="91"/>
      <c r="TON127" s="119"/>
      <c r="TOO127" s="91"/>
      <c r="TOP127" s="119"/>
      <c r="TOQ127" s="91"/>
      <c r="TOR127" s="119"/>
      <c r="TOS127" s="91"/>
      <c r="TOT127" s="119"/>
      <c r="TOU127" s="91"/>
      <c r="TOV127" s="119"/>
      <c r="TOW127" s="91"/>
      <c r="TOX127" s="119"/>
      <c r="TOY127" s="91"/>
      <c r="TOZ127" s="119"/>
      <c r="TPA127" s="91"/>
      <c r="TPB127" s="119"/>
      <c r="TPC127" s="91"/>
      <c r="TPD127" s="119"/>
      <c r="TPE127" s="91"/>
      <c r="TPF127" s="119"/>
      <c r="TPG127" s="91"/>
      <c r="TPH127" s="119"/>
      <c r="TPI127" s="91"/>
      <c r="TPJ127" s="119"/>
      <c r="TPK127" s="91"/>
      <c r="TPL127" s="119"/>
      <c r="TPM127" s="91"/>
      <c r="TPN127" s="119"/>
      <c r="TPO127" s="91"/>
      <c r="TPP127" s="119"/>
      <c r="TPQ127" s="91"/>
      <c r="TPR127" s="119"/>
      <c r="TPS127" s="91"/>
      <c r="TPT127" s="119"/>
      <c r="TPU127" s="91"/>
      <c r="TPV127" s="119"/>
      <c r="TPW127" s="91"/>
      <c r="TPX127" s="119"/>
      <c r="TPY127" s="91"/>
      <c r="TPZ127" s="119"/>
      <c r="TQA127" s="91"/>
      <c r="TQB127" s="119"/>
      <c r="TQC127" s="91"/>
      <c r="TQD127" s="119"/>
      <c r="TQE127" s="91"/>
      <c r="TQF127" s="119"/>
      <c r="TQG127" s="91"/>
      <c r="TQH127" s="119"/>
      <c r="TQI127" s="91"/>
      <c r="TQJ127" s="119"/>
      <c r="TQK127" s="91"/>
      <c r="TQL127" s="119"/>
      <c r="TQM127" s="91"/>
      <c r="TQN127" s="119"/>
      <c r="TQO127" s="91"/>
      <c r="TQP127" s="119"/>
      <c r="TQQ127" s="91"/>
      <c r="TQR127" s="119"/>
      <c r="TQS127" s="91"/>
      <c r="TQT127" s="119"/>
      <c r="TQU127" s="91"/>
      <c r="TQV127" s="119"/>
      <c r="TQW127" s="91"/>
      <c r="TQX127" s="119"/>
      <c r="TQY127" s="91"/>
      <c r="TQZ127" s="119"/>
      <c r="TRA127" s="91"/>
      <c r="TRB127" s="119"/>
      <c r="TRC127" s="91"/>
      <c r="TRD127" s="119"/>
      <c r="TRE127" s="91"/>
      <c r="TRF127" s="119"/>
      <c r="TRG127" s="91"/>
      <c r="TRH127" s="119"/>
      <c r="TRI127" s="91"/>
      <c r="TRJ127" s="119"/>
      <c r="TRK127" s="91"/>
      <c r="TRL127" s="119"/>
      <c r="TRM127" s="91"/>
      <c r="TRN127" s="119"/>
      <c r="TRO127" s="91"/>
      <c r="TRP127" s="119"/>
      <c r="TRQ127" s="91"/>
      <c r="TRR127" s="119"/>
      <c r="TRS127" s="91"/>
      <c r="TRT127" s="119"/>
      <c r="TRU127" s="91"/>
      <c r="TRV127" s="119"/>
      <c r="TRW127" s="91"/>
      <c r="TRX127" s="119"/>
      <c r="TRY127" s="91"/>
      <c r="TRZ127" s="119"/>
      <c r="TSA127" s="91"/>
      <c r="TSB127" s="119"/>
      <c r="TSC127" s="91"/>
      <c r="TSD127" s="119"/>
      <c r="TSE127" s="91"/>
      <c r="TSF127" s="119"/>
      <c r="TSG127" s="91"/>
      <c r="TSH127" s="119"/>
      <c r="TSI127" s="91"/>
      <c r="TSJ127" s="119"/>
      <c r="TSK127" s="91"/>
      <c r="TSL127" s="119"/>
      <c r="TSM127" s="91"/>
      <c r="TSN127" s="119"/>
      <c r="TSO127" s="91"/>
      <c r="TSP127" s="119"/>
      <c r="TSQ127" s="91"/>
      <c r="TSR127" s="119"/>
      <c r="TSS127" s="91"/>
      <c r="TST127" s="119"/>
      <c r="TSU127" s="91"/>
      <c r="TSV127" s="119"/>
      <c r="TSW127" s="91"/>
      <c r="TSX127" s="119"/>
      <c r="TSY127" s="91"/>
      <c r="TSZ127" s="119"/>
      <c r="TTA127" s="91"/>
      <c r="TTB127" s="119"/>
      <c r="TTC127" s="91"/>
      <c r="TTD127" s="119"/>
      <c r="TTE127" s="91"/>
      <c r="TTF127" s="119"/>
      <c r="TTG127" s="91"/>
      <c r="TTH127" s="119"/>
      <c r="TTI127" s="91"/>
      <c r="TTJ127" s="119"/>
      <c r="TTK127" s="91"/>
      <c r="TTL127" s="119"/>
      <c r="TTM127" s="91"/>
      <c r="TTN127" s="119"/>
      <c r="TTO127" s="91"/>
      <c r="TTP127" s="119"/>
      <c r="TTQ127" s="91"/>
      <c r="TTR127" s="119"/>
      <c r="TTS127" s="91"/>
      <c r="TTT127" s="119"/>
      <c r="TTU127" s="91"/>
      <c r="TTV127" s="119"/>
      <c r="TTW127" s="91"/>
      <c r="TTX127" s="119"/>
      <c r="TTY127" s="91"/>
      <c r="TTZ127" s="119"/>
      <c r="TUA127" s="91"/>
      <c r="TUB127" s="119"/>
      <c r="TUC127" s="91"/>
      <c r="TUD127" s="119"/>
      <c r="TUE127" s="91"/>
      <c r="TUF127" s="119"/>
      <c r="TUG127" s="91"/>
      <c r="TUH127" s="119"/>
      <c r="TUI127" s="91"/>
      <c r="TUJ127" s="119"/>
      <c r="TUK127" s="91"/>
      <c r="TUL127" s="119"/>
      <c r="TUM127" s="91"/>
      <c r="TUN127" s="119"/>
      <c r="TUO127" s="91"/>
      <c r="TUP127" s="119"/>
      <c r="TUQ127" s="91"/>
      <c r="TUR127" s="119"/>
      <c r="TUS127" s="91"/>
      <c r="TUT127" s="119"/>
      <c r="TUU127" s="91"/>
      <c r="TUV127" s="119"/>
      <c r="TUW127" s="91"/>
      <c r="TUX127" s="119"/>
      <c r="TUY127" s="91"/>
      <c r="TUZ127" s="119"/>
      <c r="TVA127" s="91"/>
      <c r="TVB127" s="119"/>
      <c r="TVC127" s="91"/>
      <c r="TVD127" s="119"/>
      <c r="TVE127" s="91"/>
      <c r="TVF127" s="119"/>
      <c r="TVG127" s="91"/>
      <c r="TVH127" s="119"/>
      <c r="TVI127" s="91"/>
      <c r="TVJ127" s="119"/>
      <c r="TVK127" s="91"/>
      <c r="TVL127" s="119"/>
      <c r="TVM127" s="91"/>
      <c r="TVN127" s="119"/>
      <c r="TVO127" s="91"/>
      <c r="TVP127" s="119"/>
      <c r="TVQ127" s="91"/>
      <c r="TVR127" s="119"/>
      <c r="TVS127" s="91"/>
      <c r="TVT127" s="119"/>
      <c r="TVU127" s="91"/>
      <c r="TVV127" s="119"/>
      <c r="TVW127" s="91"/>
      <c r="TVX127" s="119"/>
      <c r="TVY127" s="91"/>
      <c r="TVZ127" s="119"/>
      <c r="TWA127" s="91"/>
      <c r="TWB127" s="119"/>
      <c r="TWC127" s="91"/>
      <c r="TWD127" s="119"/>
      <c r="TWE127" s="91"/>
      <c r="TWF127" s="119"/>
      <c r="TWG127" s="91"/>
      <c r="TWH127" s="119"/>
      <c r="TWI127" s="91"/>
      <c r="TWJ127" s="119"/>
      <c r="TWK127" s="91"/>
      <c r="TWL127" s="119"/>
      <c r="TWM127" s="91"/>
      <c r="TWN127" s="119"/>
      <c r="TWO127" s="91"/>
      <c r="TWP127" s="119"/>
      <c r="TWQ127" s="91"/>
      <c r="TWR127" s="119"/>
      <c r="TWS127" s="91"/>
      <c r="TWT127" s="119"/>
      <c r="TWU127" s="91"/>
      <c r="TWV127" s="119"/>
      <c r="TWW127" s="91"/>
      <c r="TWX127" s="119"/>
      <c r="TWY127" s="91"/>
      <c r="TWZ127" s="119"/>
      <c r="TXA127" s="91"/>
      <c r="TXB127" s="119"/>
      <c r="TXC127" s="91"/>
      <c r="TXD127" s="119"/>
      <c r="TXE127" s="91"/>
      <c r="TXF127" s="119"/>
      <c r="TXG127" s="91"/>
      <c r="TXH127" s="119"/>
      <c r="TXI127" s="91"/>
      <c r="TXJ127" s="119"/>
      <c r="TXK127" s="91"/>
      <c r="TXL127" s="119"/>
      <c r="TXM127" s="91"/>
      <c r="TXN127" s="119"/>
      <c r="TXO127" s="91"/>
      <c r="TXP127" s="119"/>
      <c r="TXQ127" s="91"/>
      <c r="TXR127" s="119"/>
      <c r="TXS127" s="91"/>
      <c r="TXT127" s="119"/>
      <c r="TXU127" s="91"/>
      <c r="TXV127" s="119"/>
      <c r="TXW127" s="91"/>
      <c r="TXX127" s="119"/>
      <c r="TXY127" s="91"/>
      <c r="TXZ127" s="119"/>
      <c r="TYA127" s="91"/>
      <c r="TYB127" s="119"/>
      <c r="TYC127" s="91"/>
      <c r="TYD127" s="119"/>
      <c r="TYE127" s="91"/>
      <c r="TYF127" s="119"/>
      <c r="TYG127" s="91"/>
      <c r="TYH127" s="119"/>
      <c r="TYI127" s="91"/>
      <c r="TYJ127" s="119"/>
      <c r="TYK127" s="91"/>
      <c r="TYL127" s="119"/>
      <c r="TYM127" s="91"/>
      <c r="TYN127" s="119"/>
      <c r="TYO127" s="91"/>
      <c r="TYP127" s="119"/>
      <c r="TYQ127" s="91"/>
      <c r="TYR127" s="119"/>
      <c r="TYS127" s="91"/>
      <c r="TYT127" s="119"/>
      <c r="TYU127" s="91"/>
      <c r="TYV127" s="119"/>
      <c r="TYW127" s="91"/>
      <c r="TYX127" s="119"/>
      <c r="TYY127" s="91"/>
      <c r="TYZ127" s="119"/>
      <c r="TZA127" s="91"/>
      <c r="TZB127" s="119"/>
      <c r="TZC127" s="91"/>
      <c r="TZD127" s="119"/>
      <c r="TZE127" s="91"/>
      <c r="TZF127" s="119"/>
      <c r="TZG127" s="91"/>
      <c r="TZH127" s="119"/>
      <c r="TZI127" s="91"/>
      <c r="TZJ127" s="119"/>
      <c r="TZK127" s="91"/>
      <c r="TZL127" s="119"/>
      <c r="TZM127" s="91"/>
      <c r="TZN127" s="119"/>
      <c r="TZO127" s="91"/>
      <c r="TZP127" s="119"/>
      <c r="TZQ127" s="91"/>
      <c r="TZR127" s="119"/>
      <c r="TZS127" s="91"/>
      <c r="TZT127" s="119"/>
      <c r="TZU127" s="91"/>
      <c r="TZV127" s="119"/>
      <c r="TZW127" s="91"/>
      <c r="TZX127" s="119"/>
      <c r="TZY127" s="91"/>
      <c r="TZZ127" s="119"/>
      <c r="UAA127" s="91"/>
      <c r="UAB127" s="119"/>
      <c r="UAC127" s="91"/>
      <c r="UAD127" s="119"/>
      <c r="UAE127" s="91"/>
      <c r="UAF127" s="119"/>
      <c r="UAG127" s="91"/>
      <c r="UAH127" s="119"/>
      <c r="UAI127" s="91"/>
      <c r="UAJ127" s="119"/>
      <c r="UAK127" s="91"/>
      <c r="UAL127" s="119"/>
      <c r="UAM127" s="91"/>
      <c r="UAN127" s="119"/>
      <c r="UAO127" s="91"/>
      <c r="UAP127" s="119"/>
      <c r="UAQ127" s="91"/>
      <c r="UAR127" s="119"/>
      <c r="UAS127" s="91"/>
      <c r="UAT127" s="119"/>
      <c r="UAU127" s="91"/>
      <c r="UAV127" s="119"/>
      <c r="UAW127" s="91"/>
      <c r="UAX127" s="119"/>
      <c r="UAY127" s="91"/>
      <c r="UAZ127" s="119"/>
      <c r="UBA127" s="91"/>
      <c r="UBB127" s="119"/>
      <c r="UBC127" s="91"/>
      <c r="UBD127" s="119"/>
      <c r="UBE127" s="91"/>
      <c r="UBF127" s="119"/>
      <c r="UBG127" s="91"/>
      <c r="UBH127" s="119"/>
      <c r="UBI127" s="91"/>
      <c r="UBJ127" s="119"/>
      <c r="UBK127" s="91"/>
      <c r="UBL127" s="119"/>
      <c r="UBM127" s="91"/>
      <c r="UBN127" s="119"/>
      <c r="UBO127" s="91"/>
      <c r="UBP127" s="119"/>
      <c r="UBQ127" s="91"/>
      <c r="UBR127" s="119"/>
      <c r="UBS127" s="91"/>
      <c r="UBT127" s="119"/>
      <c r="UBU127" s="91"/>
      <c r="UBV127" s="119"/>
      <c r="UBW127" s="91"/>
      <c r="UBX127" s="119"/>
      <c r="UBY127" s="91"/>
      <c r="UBZ127" s="119"/>
      <c r="UCA127" s="91"/>
      <c r="UCB127" s="119"/>
      <c r="UCC127" s="91"/>
      <c r="UCD127" s="119"/>
      <c r="UCE127" s="91"/>
      <c r="UCF127" s="119"/>
      <c r="UCG127" s="91"/>
      <c r="UCH127" s="119"/>
      <c r="UCI127" s="91"/>
      <c r="UCJ127" s="119"/>
      <c r="UCK127" s="91"/>
      <c r="UCL127" s="119"/>
      <c r="UCM127" s="91"/>
      <c r="UCN127" s="119"/>
      <c r="UCO127" s="91"/>
      <c r="UCP127" s="119"/>
      <c r="UCQ127" s="91"/>
      <c r="UCR127" s="119"/>
      <c r="UCS127" s="91"/>
      <c r="UCT127" s="119"/>
      <c r="UCU127" s="91"/>
      <c r="UCV127" s="119"/>
      <c r="UCW127" s="91"/>
      <c r="UCX127" s="119"/>
      <c r="UCY127" s="91"/>
      <c r="UCZ127" s="119"/>
      <c r="UDA127" s="91"/>
      <c r="UDB127" s="119"/>
      <c r="UDC127" s="91"/>
      <c r="UDD127" s="119"/>
      <c r="UDE127" s="91"/>
      <c r="UDF127" s="119"/>
      <c r="UDG127" s="91"/>
      <c r="UDH127" s="119"/>
      <c r="UDI127" s="91"/>
      <c r="UDJ127" s="119"/>
      <c r="UDK127" s="91"/>
      <c r="UDL127" s="119"/>
      <c r="UDM127" s="91"/>
      <c r="UDN127" s="119"/>
      <c r="UDO127" s="91"/>
      <c r="UDP127" s="119"/>
      <c r="UDQ127" s="91"/>
      <c r="UDR127" s="119"/>
      <c r="UDS127" s="91"/>
      <c r="UDT127" s="119"/>
      <c r="UDU127" s="91"/>
      <c r="UDV127" s="119"/>
      <c r="UDW127" s="91"/>
      <c r="UDX127" s="119"/>
      <c r="UDY127" s="91"/>
      <c r="UDZ127" s="119"/>
      <c r="UEA127" s="91"/>
      <c r="UEB127" s="119"/>
      <c r="UEC127" s="91"/>
      <c r="UED127" s="119"/>
      <c r="UEE127" s="91"/>
      <c r="UEF127" s="119"/>
      <c r="UEG127" s="91"/>
      <c r="UEH127" s="119"/>
      <c r="UEI127" s="91"/>
      <c r="UEJ127" s="119"/>
      <c r="UEK127" s="91"/>
      <c r="UEL127" s="119"/>
      <c r="UEM127" s="91"/>
      <c r="UEN127" s="119"/>
      <c r="UEO127" s="91"/>
      <c r="UEP127" s="119"/>
      <c r="UEQ127" s="91"/>
      <c r="UER127" s="119"/>
      <c r="UES127" s="91"/>
      <c r="UET127" s="119"/>
      <c r="UEU127" s="91"/>
      <c r="UEV127" s="119"/>
      <c r="UEW127" s="91"/>
      <c r="UEX127" s="119"/>
      <c r="UEY127" s="91"/>
      <c r="UEZ127" s="119"/>
      <c r="UFA127" s="91"/>
      <c r="UFB127" s="119"/>
      <c r="UFC127" s="91"/>
      <c r="UFD127" s="119"/>
      <c r="UFE127" s="91"/>
      <c r="UFF127" s="119"/>
      <c r="UFG127" s="91"/>
      <c r="UFH127" s="119"/>
      <c r="UFI127" s="91"/>
      <c r="UFJ127" s="119"/>
      <c r="UFK127" s="91"/>
      <c r="UFL127" s="119"/>
      <c r="UFM127" s="91"/>
      <c r="UFN127" s="119"/>
      <c r="UFO127" s="91"/>
      <c r="UFP127" s="119"/>
      <c r="UFQ127" s="91"/>
      <c r="UFR127" s="119"/>
      <c r="UFS127" s="91"/>
      <c r="UFT127" s="119"/>
      <c r="UFU127" s="91"/>
      <c r="UFV127" s="119"/>
      <c r="UFW127" s="91"/>
      <c r="UFX127" s="119"/>
      <c r="UFY127" s="91"/>
      <c r="UFZ127" s="119"/>
      <c r="UGA127" s="91"/>
      <c r="UGB127" s="119"/>
      <c r="UGC127" s="91"/>
      <c r="UGD127" s="119"/>
      <c r="UGE127" s="91"/>
      <c r="UGF127" s="119"/>
      <c r="UGG127" s="91"/>
      <c r="UGH127" s="119"/>
      <c r="UGI127" s="91"/>
      <c r="UGJ127" s="119"/>
      <c r="UGK127" s="91"/>
      <c r="UGL127" s="119"/>
      <c r="UGM127" s="91"/>
      <c r="UGN127" s="119"/>
      <c r="UGO127" s="91"/>
      <c r="UGP127" s="119"/>
      <c r="UGQ127" s="91"/>
      <c r="UGR127" s="119"/>
      <c r="UGS127" s="91"/>
      <c r="UGT127" s="119"/>
      <c r="UGU127" s="91"/>
      <c r="UGV127" s="119"/>
      <c r="UGW127" s="91"/>
      <c r="UGX127" s="119"/>
      <c r="UGY127" s="91"/>
      <c r="UGZ127" s="119"/>
      <c r="UHA127" s="91"/>
      <c r="UHB127" s="119"/>
      <c r="UHC127" s="91"/>
      <c r="UHD127" s="119"/>
      <c r="UHE127" s="91"/>
      <c r="UHF127" s="119"/>
      <c r="UHG127" s="91"/>
      <c r="UHH127" s="119"/>
      <c r="UHI127" s="91"/>
      <c r="UHJ127" s="119"/>
      <c r="UHK127" s="91"/>
      <c r="UHL127" s="119"/>
      <c r="UHM127" s="91"/>
      <c r="UHN127" s="119"/>
      <c r="UHO127" s="91"/>
      <c r="UHP127" s="119"/>
      <c r="UHQ127" s="91"/>
      <c r="UHR127" s="119"/>
      <c r="UHS127" s="91"/>
      <c r="UHT127" s="119"/>
      <c r="UHU127" s="91"/>
      <c r="UHV127" s="119"/>
      <c r="UHW127" s="91"/>
      <c r="UHX127" s="119"/>
      <c r="UHY127" s="91"/>
      <c r="UHZ127" s="119"/>
      <c r="UIA127" s="91"/>
      <c r="UIB127" s="119"/>
      <c r="UIC127" s="91"/>
      <c r="UID127" s="119"/>
      <c r="UIE127" s="91"/>
      <c r="UIF127" s="119"/>
      <c r="UIG127" s="91"/>
      <c r="UIH127" s="119"/>
      <c r="UII127" s="91"/>
      <c r="UIJ127" s="119"/>
      <c r="UIK127" s="91"/>
      <c r="UIL127" s="119"/>
      <c r="UIM127" s="91"/>
      <c r="UIN127" s="119"/>
      <c r="UIO127" s="91"/>
      <c r="UIP127" s="119"/>
      <c r="UIQ127" s="91"/>
      <c r="UIR127" s="119"/>
      <c r="UIS127" s="91"/>
      <c r="UIT127" s="119"/>
      <c r="UIU127" s="91"/>
      <c r="UIV127" s="119"/>
      <c r="UIW127" s="91"/>
      <c r="UIX127" s="119"/>
      <c r="UIY127" s="91"/>
      <c r="UIZ127" s="119"/>
      <c r="UJA127" s="91"/>
      <c r="UJB127" s="119"/>
      <c r="UJC127" s="91"/>
      <c r="UJD127" s="119"/>
      <c r="UJE127" s="91"/>
      <c r="UJF127" s="119"/>
      <c r="UJG127" s="91"/>
      <c r="UJH127" s="119"/>
      <c r="UJI127" s="91"/>
      <c r="UJJ127" s="119"/>
      <c r="UJK127" s="91"/>
      <c r="UJL127" s="119"/>
      <c r="UJM127" s="91"/>
      <c r="UJN127" s="119"/>
      <c r="UJO127" s="91"/>
      <c r="UJP127" s="119"/>
      <c r="UJQ127" s="91"/>
      <c r="UJR127" s="119"/>
      <c r="UJS127" s="91"/>
      <c r="UJT127" s="119"/>
      <c r="UJU127" s="91"/>
      <c r="UJV127" s="119"/>
      <c r="UJW127" s="91"/>
      <c r="UJX127" s="119"/>
      <c r="UJY127" s="91"/>
      <c r="UJZ127" s="119"/>
      <c r="UKA127" s="91"/>
      <c r="UKB127" s="119"/>
      <c r="UKC127" s="91"/>
      <c r="UKD127" s="119"/>
      <c r="UKE127" s="91"/>
      <c r="UKF127" s="119"/>
      <c r="UKG127" s="91"/>
      <c r="UKH127" s="119"/>
      <c r="UKI127" s="91"/>
      <c r="UKJ127" s="119"/>
      <c r="UKK127" s="91"/>
      <c r="UKL127" s="119"/>
      <c r="UKM127" s="91"/>
      <c r="UKN127" s="119"/>
      <c r="UKO127" s="91"/>
      <c r="UKP127" s="119"/>
      <c r="UKQ127" s="91"/>
      <c r="UKR127" s="119"/>
      <c r="UKS127" s="91"/>
      <c r="UKT127" s="119"/>
      <c r="UKU127" s="91"/>
      <c r="UKV127" s="119"/>
      <c r="UKW127" s="91"/>
      <c r="UKX127" s="119"/>
      <c r="UKY127" s="91"/>
      <c r="UKZ127" s="119"/>
      <c r="ULA127" s="91"/>
      <c r="ULB127" s="119"/>
      <c r="ULC127" s="91"/>
      <c r="ULD127" s="119"/>
      <c r="ULE127" s="91"/>
      <c r="ULF127" s="119"/>
      <c r="ULG127" s="91"/>
      <c r="ULH127" s="119"/>
      <c r="ULI127" s="91"/>
      <c r="ULJ127" s="119"/>
      <c r="ULK127" s="91"/>
      <c r="ULL127" s="119"/>
      <c r="ULM127" s="91"/>
      <c r="ULN127" s="119"/>
      <c r="ULO127" s="91"/>
      <c r="ULP127" s="119"/>
      <c r="ULQ127" s="91"/>
      <c r="ULR127" s="119"/>
      <c r="ULS127" s="91"/>
      <c r="ULT127" s="119"/>
      <c r="ULU127" s="91"/>
      <c r="ULV127" s="119"/>
      <c r="ULW127" s="91"/>
      <c r="ULX127" s="119"/>
      <c r="ULY127" s="91"/>
      <c r="ULZ127" s="119"/>
      <c r="UMA127" s="91"/>
      <c r="UMB127" s="119"/>
      <c r="UMC127" s="91"/>
      <c r="UMD127" s="119"/>
      <c r="UME127" s="91"/>
      <c r="UMF127" s="119"/>
      <c r="UMG127" s="91"/>
      <c r="UMH127" s="119"/>
      <c r="UMI127" s="91"/>
      <c r="UMJ127" s="119"/>
      <c r="UMK127" s="91"/>
      <c r="UML127" s="119"/>
      <c r="UMM127" s="91"/>
      <c r="UMN127" s="119"/>
      <c r="UMO127" s="91"/>
      <c r="UMP127" s="119"/>
      <c r="UMQ127" s="91"/>
      <c r="UMR127" s="119"/>
      <c r="UMS127" s="91"/>
      <c r="UMT127" s="119"/>
      <c r="UMU127" s="91"/>
      <c r="UMV127" s="119"/>
      <c r="UMW127" s="91"/>
      <c r="UMX127" s="119"/>
      <c r="UMY127" s="91"/>
      <c r="UMZ127" s="119"/>
      <c r="UNA127" s="91"/>
      <c r="UNB127" s="119"/>
      <c r="UNC127" s="91"/>
      <c r="UND127" s="119"/>
      <c r="UNE127" s="91"/>
      <c r="UNF127" s="119"/>
      <c r="UNG127" s="91"/>
      <c r="UNH127" s="119"/>
      <c r="UNI127" s="91"/>
      <c r="UNJ127" s="119"/>
      <c r="UNK127" s="91"/>
      <c r="UNL127" s="119"/>
      <c r="UNM127" s="91"/>
      <c r="UNN127" s="119"/>
      <c r="UNO127" s="91"/>
      <c r="UNP127" s="119"/>
      <c r="UNQ127" s="91"/>
      <c r="UNR127" s="119"/>
      <c r="UNS127" s="91"/>
      <c r="UNT127" s="119"/>
      <c r="UNU127" s="91"/>
      <c r="UNV127" s="119"/>
      <c r="UNW127" s="91"/>
      <c r="UNX127" s="119"/>
      <c r="UNY127" s="91"/>
      <c r="UNZ127" s="119"/>
      <c r="UOA127" s="91"/>
      <c r="UOB127" s="119"/>
      <c r="UOC127" s="91"/>
      <c r="UOD127" s="119"/>
      <c r="UOE127" s="91"/>
      <c r="UOF127" s="119"/>
      <c r="UOG127" s="91"/>
      <c r="UOH127" s="119"/>
      <c r="UOI127" s="91"/>
      <c r="UOJ127" s="119"/>
      <c r="UOK127" s="91"/>
      <c r="UOL127" s="119"/>
      <c r="UOM127" s="91"/>
      <c r="UON127" s="119"/>
      <c r="UOO127" s="91"/>
      <c r="UOP127" s="119"/>
      <c r="UOQ127" s="91"/>
      <c r="UOR127" s="119"/>
      <c r="UOS127" s="91"/>
      <c r="UOT127" s="119"/>
      <c r="UOU127" s="91"/>
      <c r="UOV127" s="119"/>
      <c r="UOW127" s="91"/>
      <c r="UOX127" s="119"/>
      <c r="UOY127" s="91"/>
      <c r="UOZ127" s="119"/>
      <c r="UPA127" s="91"/>
      <c r="UPB127" s="119"/>
      <c r="UPC127" s="91"/>
      <c r="UPD127" s="119"/>
      <c r="UPE127" s="91"/>
      <c r="UPF127" s="119"/>
      <c r="UPG127" s="91"/>
      <c r="UPH127" s="119"/>
      <c r="UPI127" s="91"/>
      <c r="UPJ127" s="119"/>
      <c r="UPK127" s="91"/>
      <c r="UPL127" s="119"/>
      <c r="UPM127" s="91"/>
      <c r="UPN127" s="119"/>
      <c r="UPO127" s="91"/>
      <c r="UPP127" s="119"/>
      <c r="UPQ127" s="91"/>
      <c r="UPR127" s="119"/>
      <c r="UPS127" s="91"/>
      <c r="UPT127" s="119"/>
      <c r="UPU127" s="91"/>
      <c r="UPV127" s="119"/>
      <c r="UPW127" s="91"/>
      <c r="UPX127" s="119"/>
      <c r="UPY127" s="91"/>
      <c r="UPZ127" s="119"/>
      <c r="UQA127" s="91"/>
      <c r="UQB127" s="119"/>
      <c r="UQC127" s="91"/>
      <c r="UQD127" s="119"/>
      <c r="UQE127" s="91"/>
      <c r="UQF127" s="119"/>
      <c r="UQG127" s="91"/>
      <c r="UQH127" s="119"/>
      <c r="UQI127" s="91"/>
      <c r="UQJ127" s="119"/>
      <c r="UQK127" s="91"/>
      <c r="UQL127" s="119"/>
      <c r="UQM127" s="91"/>
      <c r="UQN127" s="119"/>
      <c r="UQO127" s="91"/>
      <c r="UQP127" s="119"/>
      <c r="UQQ127" s="91"/>
      <c r="UQR127" s="119"/>
      <c r="UQS127" s="91"/>
      <c r="UQT127" s="119"/>
      <c r="UQU127" s="91"/>
      <c r="UQV127" s="119"/>
      <c r="UQW127" s="91"/>
      <c r="UQX127" s="119"/>
      <c r="UQY127" s="91"/>
      <c r="UQZ127" s="119"/>
      <c r="URA127" s="91"/>
      <c r="URB127" s="119"/>
      <c r="URC127" s="91"/>
      <c r="URD127" s="119"/>
      <c r="URE127" s="91"/>
      <c r="URF127" s="119"/>
      <c r="URG127" s="91"/>
      <c r="URH127" s="119"/>
      <c r="URI127" s="91"/>
      <c r="URJ127" s="119"/>
      <c r="URK127" s="91"/>
      <c r="URL127" s="119"/>
      <c r="URM127" s="91"/>
      <c r="URN127" s="119"/>
      <c r="URO127" s="91"/>
      <c r="URP127" s="119"/>
      <c r="URQ127" s="91"/>
      <c r="URR127" s="119"/>
      <c r="URS127" s="91"/>
      <c r="URT127" s="119"/>
      <c r="URU127" s="91"/>
      <c r="URV127" s="119"/>
      <c r="URW127" s="91"/>
      <c r="URX127" s="119"/>
      <c r="URY127" s="91"/>
      <c r="URZ127" s="119"/>
      <c r="USA127" s="91"/>
      <c r="USB127" s="119"/>
      <c r="USC127" s="91"/>
      <c r="USD127" s="119"/>
      <c r="USE127" s="91"/>
      <c r="USF127" s="119"/>
      <c r="USG127" s="91"/>
      <c r="USH127" s="119"/>
      <c r="USI127" s="91"/>
      <c r="USJ127" s="119"/>
      <c r="USK127" s="91"/>
      <c r="USL127" s="119"/>
      <c r="USM127" s="91"/>
      <c r="USN127" s="119"/>
      <c r="USO127" s="91"/>
      <c r="USP127" s="119"/>
      <c r="USQ127" s="91"/>
      <c r="USR127" s="119"/>
      <c r="USS127" s="91"/>
      <c r="UST127" s="119"/>
      <c r="USU127" s="91"/>
      <c r="USV127" s="119"/>
      <c r="USW127" s="91"/>
      <c r="USX127" s="119"/>
      <c r="USY127" s="91"/>
      <c r="USZ127" s="119"/>
      <c r="UTA127" s="91"/>
      <c r="UTB127" s="119"/>
      <c r="UTC127" s="91"/>
      <c r="UTD127" s="119"/>
      <c r="UTE127" s="91"/>
      <c r="UTF127" s="119"/>
      <c r="UTG127" s="91"/>
      <c r="UTH127" s="119"/>
      <c r="UTI127" s="91"/>
      <c r="UTJ127" s="119"/>
      <c r="UTK127" s="91"/>
      <c r="UTL127" s="119"/>
      <c r="UTM127" s="91"/>
      <c r="UTN127" s="119"/>
      <c r="UTO127" s="91"/>
      <c r="UTP127" s="119"/>
      <c r="UTQ127" s="91"/>
      <c r="UTR127" s="119"/>
      <c r="UTS127" s="91"/>
      <c r="UTT127" s="119"/>
      <c r="UTU127" s="91"/>
      <c r="UTV127" s="119"/>
      <c r="UTW127" s="91"/>
      <c r="UTX127" s="119"/>
      <c r="UTY127" s="91"/>
      <c r="UTZ127" s="119"/>
      <c r="UUA127" s="91"/>
      <c r="UUB127" s="119"/>
      <c r="UUC127" s="91"/>
      <c r="UUD127" s="119"/>
      <c r="UUE127" s="91"/>
      <c r="UUF127" s="119"/>
      <c r="UUG127" s="91"/>
      <c r="UUH127" s="119"/>
      <c r="UUI127" s="91"/>
      <c r="UUJ127" s="119"/>
      <c r="UUK127" s="91"/>
      <c r="UUL127" s="119"/>
      <c r="UUM127" s="91"/>
      <c r="UUN127" s="119"/>
      <c r="UUO127" s="91"/>
      <c r="UUP127" s="119"/>
      <c r="UUQ127" s="91"/>
      <c r="UUR127" s="119"/>
      <c r="UUS127" s="91"/>
      <c r="UUT127" s="119"/>
      <c r="UUU127" s="91"/>
      <c r="UUV127" s="119"/>
      <c r="UUW127" s="91"/>
      <c r="UUX127" s="119"/>
      <c r="UUY127" s="91"/>
      <c r="UUZ127" s="119"/>
      <c r="UVA127" s="91"/>
      <c r="UVB127" s="119"/>
      <c r="UVC127" s="91"/>
      <c r="UVD127" s="119"/>
      <c r="UVE127" s="91"/>
      <c r="UVF127" s="119"/>
      <c r="UVG127" s="91"/>
      <c r="UVH127" s="119"/>
      <c r="UVI127" s="91"/>
      <c r="UVJ127" s="119"/>
      <c r="UVK127" s="91"/>
      <c r="UVL127" s="119"/>
      <c r="UVM127" s="91"/>
      <c r="UVN127" s="119"/>
      <c r="UVO127" s="91"/>
      <c r="UVP127" s="119"/>
      <c r="UVQ127" s="91"/>
      <c r="UVR127" s="119"/>
      <c r="UVS127" s="91"/>
      <c r="UVT127" s="119"/>
      <c r="UVU127" s="91"/>
      <c r="UVV127" s="119"/>
      <c r="UVW127" s="91"/>
      <c r="UVX127" s="119"/>
      <c r="UVY127" s="91"/>
      <c r="UVZ127" s="119"/>
      <c r="UWA127" s="91"/>
      <c r="UWB127" s="119"/>
      <c r="UWC127" s="91"/>
      <c r="UWD127" s="119"/>
      <c r="UWE127" s="91"/>
      <c r="UWF127" s="119"/>
      <c r="UWG127" s="91"/>
      <c r="UWH127" s="119"/>
      <c r="UWI127" s="91"/>
      <c r="UWJ127" s="119"/>
      <c r="UWK127" s="91"/>
      <c r="UWL127" s="119"/>
      <c r="UWM127" s="91"/>
      <c r="UWN127" s="119"/>
      <c r="UWO127" s="91"/>
      <c r="UWP127" s="119"/>
      <c r="UWQ127" s="91"/>
      <c r="UWR127" s="119"/>
      <c r="UWS127" s="91"/>
      <c r="UWT127" s="119"/>
      <c r="UWU127" s="91"/>
      <c r="UWV127" s="119"/>
      <c r="UWW127" s="91"/>
      <c r="UWX127" s="119"/>
      <c r="UWY127" s="91"/>
      <c r="UWZ127" s="119"/>
      <c r="UXA127" s="91"/>
      <c r="UXB127" s="119"/>
      <c r="UXC127" s="91"/>
      <c r="UXD127" s="119"/>
      <c r="UXE127" s="91"/>
      <c r="UXF127" s="119"/>
      <c r="UXG127" s="91"/>
      <c r="UXH127" s="119"/>
      <c r="UXI127" s="91"/>
      <c r="UXJ127" s="119"/>
      <c r="UXK127" s="91"/>
      <c r="UXL127" s="119"/>
      <c r="UXM127" s="91"/>
      <c r="UXN127" s="119"/>
      <c r="UXO127" s="91"/>
      <c r="UXP127" s="119"/>
      <c r="UXQ127" s="91"/>
      <c r="UXR127" s="119"/>
      <c r="UXS127" s="91"/>
      <c r="UXT127" s="119"/>
      <c r="UXU127" s="91"/>
      <c r="UXV127" s="119"/>
      <c r="UXW127" s="91"/>
      <c r="UXX127" s="119"/>
      <c r="UXY127" s="91"/>
      <c r="UXZ127" s="119"/>
      <c r="UYA127" s="91"/>
      <c r="UYB127" s="119"/>
      <c r="UYC127" s="91"/>
      <c r="UYD127" s="119"/>
      <c r="UYE127" s="91"/>
      <c r="UYF127" s="119"/>
      <c r="UYG127" s="91"/>
      <c r="UYH127" s="119"/>
      <c r="UYI127" s="91"/>
      <c r="UYJ127" s="119"/>
      <c r="UYK127" s="91"/>
      <c r="UYL127" s="119"/>
      <c r="UYM127" s="91"/>
      <c r="UYN127" s="119"/>
      <c r="UYO127" s="91"/>
      <c r="UYP127" s="119"/>
      <c r="UYQ127" s="91"/>
      <c r="UYR127" s="119"/>
      <c r="UYS127" s="91"/>
      <c r="UYT127" s="119"/>
      <c r="UYU127" s="91"/>
      <c r="UYV127" s="119"/>
      <c r="UYW127" s="91"/>
      <c r="UYX127" s="119"/>
      <c r="UYY127" s="91"/>
      <c r="UYZ127" s="119"/>
      <c r="UZA127" s="91"/>
      <c r="UZB127" s="119"/>
      <c r="UZC127" s="91"/>
      <c r="UZD127" s="119"/>
      <c r="UZE127" s="91"/>
      <c r="UZF127" s="119"/>
      <c r="UZG127" s="91"/>
      <c r="UZH127" s="119"/>
      <c r="UZI127" s="91"/>
      <c r="UZJ127" s="119"/>
      <c r="UZK127" s="91"/>
      <c r="UZL127" s="119"/>
      <c r="UZM127" s="91"/>
      <c r="UZN127" s="119"/>
      <c r="UZO127" s="91"/>
      <c r="UZP127" s="119"/>
      <c r="UZQ127" s="91"/>
      <c r="UZR127" s="119"/>
      <c r="UZS127" s="91"/>
      <c r="UZT127" s="119"/>
      <c r="UZU127" s="91"/>
      <c r="UZV127" s="119"/>
      <c r="UZW127" s="91"/>
      <c r="UZX127" s="119"/>
      <c r="UZY127" s="91"/>
      <c r="UZZ127" s="119"/>
      <c r="VAA127" s="91"/>
      <c r="VAB127" s="119"/>
      <c r="VAC127" s="91"/>
      <c r="VAD127" s="119"/>
      <c r="VAE127" s="91"/>
      <c r="VAF127" s="119"/>
      <c r="VAG127" s="91"/>
      <c r="VAH127" s="119"/>
      <c r="VAI127" s="91"/>
      <c r="VAJ127" s="119"/>
      <c r="VAK127" s="91"/>
      <c r="VAL127" s="119"/>
      <c r="VAM127" s="91"/>
      <c r="VAN127" s="119"/>
      <c r="VAO127" s="91"/>
      <c r="VAP127" s="119"/>
      <c r="VAQ127" s="91"/>
      <c r="VAR127" s="119"/>
      <c r="VAS127" s="91"/>
      <c r="VAT127" s="119"/>
      <c r="VAU127" s="91"/>
      <c r="VAV127" s="119"/>
      <c r="VAW127" s="91"/>
      <c r="VAX127" s="119"/>
      <c r="VAY127" s="91"/>
      <c r="VAZ127" s="119"/>
      <c r="VBA127" s="91"/>
      <c r="VBB127" s="119"/>
      <c r="VBC127" s="91"/>
      <c r="VBD127" s="119"/>
      <c r="VBE127" s="91"/>
      <c r="VBF127" s="119"/>
      <c r="VBG127" s="91"/>
      <c r="VBH127" s="119"/>
      <c r="VBI127" s="91"/>
      <c r="VBJ127" s="119"/>
      <c r="VBK127" s="91"/>
      <c r="VBL127" s="119"/>
      <c r="VBM127" s="91"/>
      <c r="VBN127" s="119"/>
      <c r="VBO127" s="91"/>
      <c r="VBP127" s="119"/>
      <c r="VBQ127" s="91"/>
      <c r="VBR127" s="119"/>
      <c r="VBS127" s="91"/>
      <c r="VBT127" s="119"/>
      <c r="VBU127" s="91"/>
      <c r="VBV127" s="119"/>
      <c r="VBW127" s="91"/>
      <c r="VBX127" s="119"/>
      <c r="VBY127" s="91"/>
      <c r="VBZ127" s="119"/>
      <c r="VCA127" s="91"/>
      <c r="VCB127" s="119"/>
      <c r="VCC127" s="91"/>
      <c r="VCD127" s="119"/>
      <c r="VCE127" s="91"/>
      <c r="VCF127" s="119"/>
      <c r="VCG127" s="91"/>
      <c r="VCH127" s="119"/>
      <c r="VCI127" s="91"/>
      <c r="VCJ127" s="119"/>
      <c r="VCK127" s="91"/>
      <c r="VCL127" s="119"/>
      <c r="VCM127" s="91"/>
      <c r="VCN127" s="119"/>
      <c r="VCO127" s="91"/>
      <c r="VCP127" s="119"/>
      <c r="VCQ127" s="91"/>
      <c r="VCR127" s="119"/>
      <c r="VCS127" s="91"/>
      <c r="VCT127" s="119"/>
      <c r="VCU127" s="91"/>
      <c r="VCV127" s="119"/>
      <c r="VCW127" s="91"/>
      <c r="VCX127" s="119"/>
      <c r="VCY127" s="91"/>
      <c r="VCZ127" s="119"/>
      <c r="VDA127" s="91"/>
      <c r="VDB127" s="119"/>
      <c r="VDC127" s="91"/>
      <c r="VDD127" s="119"/>
      <c r="VDE127" s="91"/>
      <c r="VDF127" s="119"/>
      <c r="VDG127" s="91"/>
      <c r="VDH127" s="119"/>
      <c r="VDI127" s="91"/>
      <c r="VDJ127" s="119"/>
      <c r="VDK127" s="91"/>
      <c r="VDL127" s="119"/>
      <c r="VDM127" s="91"/>
      <c r="VDN127" s="119"/>
      <c r="VDO127" s="91"/>
      <c r="VDP127" s="119"/>
      <c r="VDQ127" s="91"/>
      <c r="VDR127" s="119"/>
      <c r="VDS127" s="91"/>
      <c r="VDT127" s="119"/>
      <c r="VDU127" s="91"/>
      <c r="VDV127" s="119"/>
      <c r="VDW127" s="91"/>
      <c r="VDX127" s="119"/>
      <c r="VDY127" s="91"/>
      <c r="VDZ127" s="119"/>
      <c r="VEA127" s="91"/>
      <c r="VEB127" s="119"/>
      <c r="VEC127" s="91"/>
      <c r="VED127" s="119"/>
      <c r="VEE127" s="91"/>
      <c r="VEF127" s="119"/>
      <c r="VEG127" s="91"/>
      <c r="VEH127" s="119"/>
      <c r="VEI127" s="91"/>
      <c r="VEJ127" s="119"/>
      <c r="VEK127" s="91"/>
      <c r="VEL127" s="119"/>
      <c r="VEM127" s="91"/>
      <c r="VEN127" s="119"/>
      <c r="VEO127" s="91"/>
      <c r="VEP127" s="119"/>
      <c r="VEQ127" s="91"/>
      <c r="VER127" s="119"/>
      <c r="VES127" s="91"/>
      <c r="VET127" s="119"/>
      <c r="VEU127" s="91"/>
      <c r="VEV127" s="119"/>
      <c r="VEW127" s="91"/>
      <c r="VEX127" s="119"/>
      <c r="VEY127" s="91"/>
      <c r="VEZ127" s="119"/>
      <c r="VFA127" s="91"/>
      <c r="VFB127" s="119"/>
      <c r="VFC127" s="91"/>
      <c r="VFD127" s="119"/>
      <c r="VFE127" s="91"/>
      <c r="VFF127" s="119"/>
      <c r="VFG127" s="91"/>
      <c r="VFH127" s="119"/>
      <c r="VFI127" s="91"/>
      <c r="VFJ127" s="119"/>
      <c r="VFK127" s="91"/>
      <c r="VFL127" s="119"/>
      <c r="VFM127" s="91"/>
      <c r="VFN127" s="119"/>
      <c r="VFO127" s="91"/>
      <c r="VFP127" s="119"/>
      <c r="VFQ127" s="91"/>
      <c r="VFR127" s="119"/>
      <c r="VFS127" s="91"/>
      <c r="VFT127" s="119"/>
      <c r="VFU127" s="91"/>
      <c r="VFV127" s="119"/>
      <c r="VFW127" s="91"/>
      <c r="VFX127" s="119"/>
      <c r="VFY127" s="91"/>
      <c r="VFZ127" s="119"/>
      <c r="VGA127" s="91"/>
      <c r="VGB127" s="119"/>
      <c r="VGC127" s="91"/>
      <c r="VGD127" s="119"/>
      <c r="VGE127" s="91"/>
      <c r="VGF127" s="119"/>
      <c r="VGG127" s="91"/>
      <c r="VGH127" s="119"/>
      <c r="VGI127" s="91"/>
      <c r="VGJ127" s="119"/>
      <c r="VGK127" s="91"/>
      <c r="VGL127" s="119"/>
      <c r="VGM127" s="91"/>
      <c r="VGN127" s="119"/>
      <c r="VGO127" s="91"/>
      <c r="VGP127" s="119"/>
      <c r="VGQ127" s="91"/>
      <c r="VGR127" s="119"/>
      <c r="VGS127" s="91"/>
      <c r="VGT127" s="119"/>
      <c r="VGU127" s="91"/>
      <c r="VGV127" s="119"/>
      <c r="VGW127" s="91"/>
      <c r="VGX127" s="119"/>
      <c r="VGY127" s="91"/>
      <c r="VGZ127" s="119"/>
      <c r="VHA127" s="91"/>
      <c r="VHB127" s="119"/>
      <c r="VHC127" s="91"/>
      <c r="VHD127" s="119"/>
      <c r="VHE127" s="91"/>
      <c r="VHF127" s="119"/>
      <c r="VHG127" s="91"/>
      <c r="VHH127" s="119"/>
      <c r="VHI127" s="91"/>
      <c r="VHJ127" s="119"/>
      <c r="VHK127" s="91"/>
      <c r="VHL127" s="119"/>
      <c r="VHM127" s="91"/>
      <c r="VHN127" s="119"/>
      <c r="VHO127" s="91"/>
      <c r="VHP127" s="119"/>
      <c r="VHQ127" s="91"/>
      <c r="VHR127" s="119"/>
      <c r="VHS127" s="91"/>
      <c r="VHT127" s="119"/>
      <c r="VHU127" s="91"/>
      <c r="VHV127" s="119"/>
      <c r="VHW127" s="91"/>
      <c r="VHX127" s="119"/>
      <c r="VHY127" s="91"/>
      <c r="VHZ127" s="119"/>
      <c r="VIA127" s="91"/>
      <c r="VIB127" s="119"/>
      <c r="VIC127" s="91"/>
      <c r="VID127" s="119"/>
      <c r="VIE127" s="91"/>
      <c r="VIF127" s="119"/>
      <c r="VIG127" s="91"/>
      <c r="VIH127" s="119"/>
      <c r="VII127" s="91"/>
      <c r="VIJ127" s="119"/>
      <c r="VIK127" s="91"/>
      <c r="VIL127" s="119"/>
      <c r="VIM127" s="91"/>
      <c r="VIN127" s="119"/>
      <c r="VIO127" s="91"/>
      <c r="VIP127" s="119"/>
      <c r="VIQ127" s="91"/>
      <c r="VIR127" s="119"/>
      <c r="VIS127" s="91"/>
      <c r="VIT127" s="119"/>
      <c r="VIU127" s="91"/>
      <c r="VIV127" s="119"/>
      <c r="VIW127" s="91"/>
      <c r="VIX127" s="119"/>
      <c r="VIY127" s="91"/>
      <c r="VIZ127" s="119"/>
      <c r="VJA127" s="91"/>
      <c r="VJB127" s="119"/>
      <c r="VJC127" s="91"/>
      <c r="VJD127" s="119"/>
      <c r="VJE127" s="91"/>
      <c r="VJF127" s="119"/>
      <c r="VJG127" s="91"/>
      <c r="VJH127" s="119"/>
      <c r="VJI127" s="91"/>
      <c r="VJJ127" s="119"/>
      <c r="VJK127" s="91"/>
      <c r="VJL127" s="119"/>
      <c r="VJM127" s="91"/>
      <c r="VJN127" s="119"/>
      <c r="VJO127" s="91"/>
      <c r="VJP127" s="119"/>
      <c r="VJQ127" s="91"/>
      <c r="VJR127" s="119"/>
      <c r="VJS127" s="91"/>
      <c r="VJT127" s="119"/>
      <c r="VJU127" s="91"/>
      <c r="VJV127" s="119"/>
      <c r="VJW127" s="91"/>
      <c r="VJX127" s="119"/>
      <c r="VJY127" s="91"/>
      <c r="VJZ127" s="119"/>
      <c r="VKA127" s="91"/>
      <c r="VKB127" s="119"/>
      <c r="VKC127" s="91"/>
      <c r="VKD127" s="119"/>
      <c r="VKE127" s="91"/>
      <c r="VKF127" s="119"/>
      <c r="VKG127" s="91"/>
      <c r="VKH127" s="119"/>
      <c r="VKI127" s="91"/>
      <c r="VKJ127" s="119"/>
      <c r="VKK127" s="91"/>
      <c r="VKL127" s="119"/>
      <c r="VKM127" s="91"/>
      <c r="VKN127" s="119"/>
      <c r="VKO127" s="91"/>
      <c r="VKP127" s="119"/>
      <c r="VKQ127" s="91"/>
      <c r="VKR127" s="119"/>
      <c r="VKS127" s="91"/>
      <c r="VKT127" s="119"/>
      <c r="VKU127" s="91"/>
      <c r="VKV127" s="119"/>
      <c r="VKW127" s="91"/>
      <c r="VKX127" s="119"/>
      <c r="VKY127" s="91"/>
      <c r="VKZ127" s="119"/>
      <c r="VLA127" s="91"/>
      <c r="VLB127" s="119"/>
      <c r="VLC127" s="91"/>
      <c r="VLD127" s="119"/>
      <c r="VLE127" s="91"/>
      <c r="VLF127" s="119"/>
      <c r="VLG127" s="91"/>
      <c r="VLH127" s="119"/>
      <c r="VLI127" s="91"/>
      <c r="VLJ127" s="119"/>
      <c r="VLK127" s="91"/>
      <c r="VLL127" s="119"/>
      <c r="VLM127" s="91"/>
      <c r="VLN127" s="119"/>
      <c r="VLO127" s="91"/>
      <c r="VLP127" s="119"/>
      <c r="VLQ127" s="91"/>
      <c r="VLR127" s="119"/>
      <c r="VLS127" s="91"/>
      <c r="VLT127" s="119"/>
      <c r="VLU127" s="91"/>
      <c r="VLV127" s="119"/>
      <c r="VLW127" s="91"/>
      <c r="VLX127" s="119"/>
      <c r="VLY127" s="91"/>
      <c r="VLZ127" s="119"/>
      <c r="VMA127" s="91"/>
      <c r="VMB127" s="119"/>
      <c r="VMC127" s="91"/>
      <c r="VMD127" s="119"/>
      <c r="VME127" s="91"/>
      <c r="VMF127" s="119"/>
      <c r="VMG127" s="91"/>
      <c r="VMH127" s="119"/>
      <c r="VMI127" s="91"/>
      <c r="VMJ127" s="119"/>
      <c r="VMK127" s="91"/>
      <c r="VML127" s="119"/>
      <c r="VMM127" s="91"/>
      <c r="VMN127" s="119"/>
      <c r="VMO127" s="91"/>
      <c r="VMP127" s="119"/>
      <c r="VMQ127" s="91"/>
      <c r="VMR127" s="119"/>
      <c r="VMS127" s="91"/>
      <c r="VMT127" s="119"/>
      <c r="VMU127" s="91"/>
      <c r="VMV127" s="119"/>
      <c r="VMW127" s="91"/>
      <c r="VMX127" s="119"/>
      <c r="VMY127" s="91"/>
      <c r="VMZ127" s="119"/>
      <c r="VNA127" s="91"/>
      <c r="VNB127" s="119"/>
      <c r="VNC127" s="91"/>
      <c r="VND127" s="119"/>
      <c r="VNE127" s="91"/>
      <c r="VNF127" s="119"/>
      <c r="VNG127" s="91"/>
      <c r="VNH127" s="119"/>
      <c r="VNI127" s="91"/>
      <c r="VNJ127" s="119"/>
      <c r="VNK127" s="91"/>
      <c r="VNL127" s="119"/>
      <c r="VNM127" s="91"/>
      <c r="VNN127" s="119"/>
      <c r="VNO127" s="91"/>
      <c r="VNP127" s="119"/>
      <c r="VNQ127" s="91"/>
      <c r="VNR127" s="119"/>
      <c r="VNS127" s="91"/>
      <c r="VNT127" s="119"/>
      <c r="VNU127" s="91"/>
      <c r="VNV127" s="119"/>
      <c r="VNW127" s="91"/>
      <c r="VNX127" s="119"/>
      <c r="VNY127" s="91"/>
      <c r="VNZ127" s="119"/>
      <c r="VOA127" s="91"/>
      <c r="VOB127" s="119"/>
      <c r="VOC127" s="91"/>
      <c r="VOD127" s="119"/>
      <c r="VOE127" s="91"/>
      <c r="VOF127" s="119"/>
      <c r="VOG127" s="91"/>
      <c r="VOH127" s="119"/>
      <c r="VOI127" s="91"/>
      <c r="VOJ127" s="119"/>
      <c r="VOK127" s="91"/>
      <c r="VOL127" s="119"/>
      <c r="VOM127" s="91"/>
      <c r="VON127" s="119"/>
      <c r="VOO127" s="91"/>
      <c r="VOP127" s="119"/>
      <c r="VOQ127" s="91"/>
      <c r="VOR127" s="119"/>
      <c r="VOS127" s="91"/>
      <c r="VOT127" s="119"/>
      <c r="VOU127" s="91"/>
      <c r="VOV127" s="119"/>
      <c r="VOW127" s="91"/>
      <c r="VOX127" s="119"/>
      <c r="VOY127" s="91"/>
      <c r="VOZ127" s="119"/>
      <c r="VPA127" s="91"/>
      <c r="VPB127" s="119"/>
      <c r="VPC127" s="91"/>
      <c r="VPD127" s="119"/>
      <c r="VPE127" s="91"/>
      <c r="VPF127" s="119"/>
      <c r="VPG127" s="91"/>
      <c r="VPH127" s="119"/>
      <c r="VPI127" s="91"/>
      <c r="VPJ127" s="119"/>
      <c r="VPK127" s="91"/>
      <c r="VPL127" s="119"/>
      <c r="VPM127" s="91"/>
      <c r="VPN127" s="119"/>
      <c r="VPO127" s="91"/>
      <c r="VPP127" s="119"/>
      <c r="VPQ127" s="91"/>
      <c r="VPR127" s="119"/>
      <c r="VPS127" s="91"/>
      <c r="VPT127" s="119"/>
      <c r="VPU127" s="91"/>
      <c r="VPV127" s="119"/>
      <c r="VPW127" s="91"/>
      <c r="VPX127" s="119"/>
      <c r="VPY127" s="91"/>
      <c r="VPZ127" s="119"/>
      <c r="VQA127" s="91"/>
      <c r="VQB127" s="119"/>
      <c r="VQC127" s="91"/>
      <c r="VQD127" s="119"/>
      <c r="VQE127" s="91"/>
      <c r="VQF127" s="119"/>
      <c r="VQG127" s="91"/>
      <c r="VQH127" s="119"/>
      <c r="VQI127" s="91"/>
      <c r="VQJ127" s="119"/>
      <c r="VQK127" s="91"/>
      <c r="VQL127" s="119"/>
      <c r="VQM127" s="91"/>
      <c r="VQN127" s="119"/>
      <c r="VQO127" s="91"/>
      <c r="VQP127" s="119"/>
      <c r="VQQ127" s="91"/>
      <c r="VQR127" s="119"/>
      <c r="VQS127" s="91"/>
      <c r="VQT127" s="119"/>
      <c r="VQU127" s="91"/>
      <c r="VQV127" s="119"/>
      <c r="VQW127" s="91"/>
      <c r="VQX127" s="119"/>
      <c r="VQY127" s="91"/>
      <c r="VQZ127" s="119"/>
      <c r="VRA127" s="91"/>
      <c r="VRB127" s="119"/>
      <c r="VRC127" s="91"/>
      <c r="VRD127" s="119"/>
      <c r="VRE127" s="91"/>
      <c r="VRF127" s="119"/>
      <c r="VRG127" s="91"/>
      <c r="VRH127" s="119"/>
      <c r="VRI127" s="91"/>
      <c r="VRJ127" s="119"/>
      <c r="VRK127" s="91"/>
      <c r="VRL127" s="119"/>
      <c r="VRM127" s="91"/>
      <c r="VRN127" s="119"/>
      <c r="VRO127" s="91"/>
      <c r="VRP127" s="119"/>
      <c r="VRQ127" s="91"/>
      <c r="VRR127" s="119"/>
      <c r="VRS127" s="91"/>
      <c r="VRT127" s="119"/>
      <c r="VRU127" s="91"/>
      <c r="VRV127" s="119"/>
      <c r="VRW127" s="91"/>
      <c r="VRX127" s="119"/>
      <c r="VRY127" s="91"/>
      <c r="VRZ127" s="119"/>
      <c r="VSA127" s="91"/>
      <c r="VSB127" s="119"/>
      <c r="VSC127" s="91"/>
      <c r="VSD127" s="119"/>
      <c r="VSE127" s="91"/>
      <c r="VSF127" s="119"/>
      <c r="VSG127" s="91"/>
      <c r="VSH127" s="119"/>
      <c r="VSI127" s="91"/>
      <c r="VSJ127" s="119"/>
      <c r="VSK127" s="91"/>
      <c r="VSL127" s="119"/>
      <c r="VSM127" s="91"/>
      <c r="VSN127" s="119"/>
      <c r="VSO127" s="91"/>
      <c r="VSP127" s="119"/>
      <c r="VSQ127" s="91"/>
      <c r="VSR127" s="119"/>
      <c r="VSS127" s="91"/>
      <c r="VST127" s="119"/>
      <c r="VSU127" s="91"/>
      <c r="VSV127" s="119"/>
      <c r="VSW127" s="91"/>
      <c r="VSX127" s="119"/>
      <c r="VSY127" s="91"/>
      <c r="VSZ127" s="119"/>
      <c r="VTA127" s="91"/>
      <c r="VTB127" s="119"/>
      <c r="VTC127" s="91"/>
      <c r="VTD127" s="119"/>
      <c r="VTE127" s="91"/>
      <c r="VTF127" s="119"/>
      <c r="VTG127" s="91"/>
      <c r="VTH127" s="119"/>
      <c r="VTI127" s="91"/>
      <c r="VTJ127" s="119"/>
      <c r="VTK127" s="91"/>
      <c r="VTL127" s="119"/>
      <c r="VTM127" s="91"/>
      <c r="VTN127" s="119"/>
      <c r="VTO127" s="91"/>
      <c r="VTP127" s="119"/>
      <c r="VTQ127" s="91"/>
      <c r="VTR127" s="119"/>
      <c r="VTS127" s="91"/>
      <c r="VTT127" s="119"/>
      <c r="VTU127" s="91"/>
      <c r="VTV127" s="119"/>
      <c r="VTW127" s="91"/>
      <c r="VTX127" s="119"/>
      <c r="VTY127" s="91"/>
      <c r="VTZ127" s="119"/>
      <c r="VUA127" s="91"/>
      <c r="VUB127" s="119"/>
      <c r="VUC127" s="91"/>
      <c r="VUD127" s="119"/>
      <c r="VUE127" s="91"/>
      <c r="VUF127" s="119"/>
      <c r="VUG127" s="91"/>
      <c r="VUH127" s="119"/>
      <c r="VUI127" s="91"/>
      <c r="VUJ127" s="119"/>
      <c r="VUK127" s="91"/>
      <c r="VUL127" s="119"/>
      <c r="VUM127" s="91"/>
      <c r="VUN127" s="119"/>
      <c r="VUO127" s="91"/>
      <c r="VUP127" s="119"/>
      <c r="VUQ127" s="91"/>
      <c r="VUR127" s="119"/>
      <c r="VUS127" s="91"/>
      <c r="VUT127" s="119"/>
      <c r="VUU127" s="91"/>
      <c r="VUV127" s="119"/>
      <c r="VUW127" s="91"/>
      <c r="VUX127" s="119"/>
      <c r="VUY127" s="91"/>
      <c r="VUZ127" s="119"/>
      <c r="VVA127" s="91"/>
      <c r="VVB127" s="119"/>
      <c r="VVC127" s="91"/>
      <c r="VVD127" s="119"/>
      <c r="VVE127" s="91"/>
      <c r="VVF127" s="119"/>
      <c r="VVG127" s="91"/>
      <c r="VVH127" s="119"/>
      <c r="VVI127" s="91"/>
      <c r="VVJ127" s="119"/>
      <c r="VVK127" s="91"/>
      <c r="VVL127" s="119"/>
      <c r="VVM127" s="91"/>
      <c r="VVN127" s="119"/>
      <c r="VVO127" s="91"/>
      <c r="VVP127" s="119"/>
      <c r="VVQ127" s="91"/>
      <c r="VVR127" s="119"/>
      <c r="VVS127" s="91"/>
      <c r="VVT127" s="119"/>
      <c r="VVU127" s="91"/>
      <c r="VVV127" s="119"/>
      <c r="VVW127" s="91"/>
      <c r="VVX127" s="119"/>
      <c r="VVY127" s="91"/>
      <c r="VVZ127" s="119"/>
      <c r="VWA127" s="91"/>
      <c r="VWB127" s="119"/>
      <c r="VWC127" s="91"/>
      <c r="VWD127" s="119"/>
      <c r="VWE127" s="91"/>
      <c r="VWF127" s="119"/>
      <c r="VWG127" s="91"/>
      <c r="VWH127" s="119"/>
      <c r="VWI127" s="91"/>
      <c r="VWJ127" s="119"/>
      <c r="VWK127" s="91"/>
      <c r="VWL127" s="119"/>
      <c r="VWM127" s="91"/>
      <c r="VWN127" s="119"/>
      <c r="VWO127" s="91"/>
      <c r="VWP127" s="119"/>
      <c r="VWQ127" s="91"/>
      <c r="VWR127" s="119"/>
      <c r="VWS127" s="91"/>
      <c r="VWT127" s="119"/>
      <c r="VWU127" s="91"/>
      <c r="VWV127" s="119"/>
      <c r="VWW127" s="91"/>
      <c r="VWX127" s="119"/>
      <c r="VWY127" s="91"/>
      <c r="VWZ127" s="119"/>
      <c r="VXA127" s="91"/>
      <c r="VXB127" s="119"/>
      <c r="VXC127" s="91"/>
      <c r="VXD127" s="119"/>
      <c r="VXE127" s="91"/>
      <c r="VXF127" s="119"/>
      <c r="VXG127" s="91"/>
      <c r="VXH127" s="119"/>
      <c r="VXI127" s="91"/>
      <c r="VXJ127" s="119"/>
      <c r="VXK127" s="91"/>
      <c r="VXL127" s="119"/>
      <c r="VXM127" s="91"/>
      <c r="VXN127" s="119"/>
      <c r="VXO127" s="91"/>
      <c r="VXP127" s="119"/>
      <c r="VXQ127" s="91"/>
      <c r="VXR127" s="119"/>
      <c r="VXS127" s="91"/>
      <c r="VXT127" s="119"/>
      <c r="VXU127" s="91"/>
      <c r="VXV127" s="119"/>
      <c r="VXW127" s="91"/>
      <c r="VXX127" s="119"/>
      <c r="VXY127" s="91"/>
      <c r="VXZ127" s="119"/>
      <c r="VYA127" s="91"/>
      <c r="VYB127" s="119"/>
      <c r="VYC127" s="91"/>
      <c r="VYD127" s="119"/>
      <c r="VYE127" s="91"/>
      <c r="VYF127" s="119"/>
      <c r="VYG127" s="91"/>
      <c r="VYH127" s="119"/>
      <c r="VYI127" s="91"/>
      <c r="VYJ127" s="119"/>
      <c r="VYK127" s="91"/>
      <c r="VYL127" s="119"/>
      <c r="VYM127" s="91"/>
      <c r="VYN127" s="119"/>
      <c r="VYO127" s="91"/>
      <c r="VYP127" s="119"/>
      <c r="VYQ127" s="91"/>
      <c r="VYR127" s="119"/>
      <c r="VYS127" s="91"/>
      <c r="VYT127" s="119"/>
      <c r="VYU127" s="91"/>
      <c r="VYV127" s="119"/>
      <c r="VYW127" s="91"/>
      <c r="VYX127" s="119"/>
      <c r="VYY127" s="91"/>
      <c r="VYZ127" s="119"/>
      <c r="VZA127" s="91"/>
      <c r="VZB127" s="119"/>
      <c r="VZC127" s="91"/>
      <c r="VZD127" s="119"/>
      <c r="VZE127" s="91"/>
      <c r="VZF127" s="119"/>
      <c r="VZG127" s="91"/>
      <c r="VZH127" s="119"/>
      <c r="VZI127" s="91"/>
      <c r="VZJ127" s="119"/>
      <c r="VZK127" s="91"/>
      <c r="VZL127" s="119"/>
      <c r="VZM127" s="91"/>
      <c r="VZN127" s="119"/>
      <c r="VZO127" s="91"/>
      <c r="VZP127" s="119"/>
      <c r="VZQ127" s="91"/>
      <c r="VZR127" s="119"/>
      <c r="VZS127" s="91"/>
      <c r="VZT127" s="119"/>
      <c r="VZU127" s="91"/>
      <c r="VZV127" s="119"/>
      <c r="VZW127" s="91"/>
      <c r="VZX127" s="119"/>
      <c r="VZY127" s="91"/>
      <c r="VZZ127" s="119"/>
      <c r="WAA127" s="91"/>
      <c r="WAB127" s="119"/>
      <c r="WAC127" s="91"/>
      <c r="WAD127" s="119"/>
      <c r="WAE127" s="91"/>
      <c r="WAF127" s="119"/>
      <c r="WAG127" s="91"/>
      <c r="WAH127" s="119"/>
      <c r="WAI127" s="91"/>
      <c r="WAJ127" s="119"/>
      <c r="WAK127" s="91"/>
      <c r="WAL127" s="119"/>
      <c r="WAM127" s="91"/>
      <c r="WAN127" s="119"/>
      <c r="WAO127" s="91"/>
      <c r="WAP127" s="119"/>
      <c r="WAQ127" s="91"/>
      <c r="WAR127" s="119"/>
      <c r="WAS127" s="91"/>
      <c r="WAT127" s="119"/>
      <c r="WAU127" s="91"/>
      <c r="WAV127" s="119"/>
      <c r="WAW127" s="91"/>
      <c r="WAX127" s="119"/>
      <c r="WAY127" s="91"/>
      <c r="WAZ127" s="119"/>
      <c r="WBA127" s="91"/>
      <c r="WBB127" s="119"/>
      <c r="WBC127" s="91"/>
      <c r="WBD127" s="119"/>
      <c r="WBE127" s="91"/>
      <c r="WBF127" s="119"/>
      <c r="WBG127" s="91"/>
      <c r="WBH127" s="119"/>
      <c r="WBI127" s="91"/>
      <c r="WBJ127" s="119"/>
      <c r="WBK127" s="91"/>
      <c r="WBL127" s="119"/>
      <c r="WBM127" s="91"/>
      <c r="WBN127" s="119"/>
      <c r="WBO127" s="91"/>
      <c r="WBP127" s="119"/>
      <c r="WBQ127" s="91"/>
      <c r="WBR127" s="119"/>
      <c r="WBS127" s="91"/>
      <c r="WBT127" s="119"/>
      <c r="WBU127" s="91"/>
      <c r="WBV127" s="119"/>
      <c r="WBW127" s="91"/>
      <c r="WBX127" s="119"/>
      <c r="WBY127" s="91"/>
      <c r="WBZ127" s="119"/>
      <c r="WCA127" s="91"/>
      <c r="WCB127" s="119"/>
      <c r="WCC127" s="91"/>
      <c r="WCD127" s="119"/>
      <c r="WCE127" s="91"/>
      <c r="WCF127" s="119"/>
      <c r="WCG127" s="91"/>
      <c r="WCH127" s="119"/>
      <c r="WCI127" s="91"/>
      <c r="WCJ127" s="119"/>
      <c r="WCK127" s="91"/>
      <c r="WCL127" s="119"/>
      <c r="WCM127" s="91"/>
      <c r="WCN127" s="119"/>
      <c r="WCO127" s="91"/>
      <c r="WCP127" s="119"/>
      <c r="WCQ127" s="91"/>
      <c r="WCR127" s="119"/>
      <c r="WCS127" s="91"/>
      <c r="WCT127" s="119"/>
      <c r="WCU127" s="91"/>
      <c r="WCV127" s="119"/>
      <c r="WCW127" s="91"/>
      <c r="WCX127" s="119"/>
      <c r="WCY127" s="91"/>
      <c r="WCZ127" s="119"/>
      <c r="WDA127" s="91"/>
      <c r="WDB127" s="119"/>
      <c r="WDC127" s="91"/>
      <c r="WDD127" s="119"/>
      <c r="WDE127" s="91"/>
      <c r="WDF127" s="119"/>
      <c r="WDG127" s="91"/>
      <c r="WDH127" s="119"/>
      <c r="WDI127" s="91"/>
      <c r="WDJ127" s="119"/>
      <c r="WDK127" s="91"/>
      <c r="WDL127" s="119"/>
      <c r="WDM127" s="91"/>
      <c r="WDN127" s="119"/>
      <c r="WDO127" s="91"/>
      <c r="WDP127" s="119"/>
      <c r="WDQ127" s="91"/>
      <c r="WDR127" s="119"/>
      <c r="WDS127" s="91"/>
      <c r="WDT127" s="119"/>
      <c r="WDU127" s="91"/>
      <c r="WDV127" s="119"/>
      <c r="WDW127" s="91"/>
      <c r="WDX127" s="119"/>
      <c r="WDY127" s="91"/>
      <c r="WDZ127" s="119"/>
      <c r="WEA127" s="91"/>
      <c r="WEB127" s="119"/>
      <c r="WEC127" s="91"/>
      <c r="WED127" s="119"/>
      <c r="WEE127" s="91"/>
      <c r="WEF127" s="119"/>
      <c r="WEG127" s="91"/>
      <c r="WEH127" s="119"/>
      <c r="WEI127" s="91"/>
      <c r="WEJ127" s="119"/>
      <c r="WEK127" s="91"/>
      <c r="WEL127" s="119"/>
      <c r="WEM127" s="91"/>
      <c r="WEN127" s="119"/>
      <c r="WEO127" s="91"/>
      <c r="WEP127" s="119"/>
      <c r="WEQ127" s="91"/>
      <c r="WER127" s="119"/>
      <c r="WES127" s="91"/>
      <c r="WET127" s="119"/>
      <c r="WEU127" s="91"/>
      <c r="WEV127" s="119"/>
      <c r="WEW127" s="91"/>
      <c r="WEX127" s="119"/>
      <c r="WEY127" s="91"/>
      <c r="WEZ127" s="119"/>
      <c r="WFA127" s="91"/>
      <c r="WFB127" s="119"/>
      <c r="WFC127" s="91"/>
      <c r="WFD127" s="119"/>
      <c r="WFE127" s="91"/>
      <c r="WFF127" s="119"/>
      <c r="WFG127" s="91"/>
      <c r="WFH127" s="119"/>
      <c r="WFI127" s="91"/>
      <c r="WFJ127" s="119"/>
      <c r="WFK127" s="91"/>
      <c r="WFL127" s="119"/>
      <c r="WFM127" s="91"/>
      <c r="WFN127" s="119"/>
      <c r="WFO127" s="91"/>
      <c r="WFP127" s="119"/>
      <c r="WFQ127" s="91"/>
      <c r="WFR127" s="119"/>
      <c r="WFS127" s="91"/>
      <c r="WFT127" s="119"/>
      <c r="WFU127" s="91"/>
      <c r="WFV127" s="119"/>
      <c r="WFW127" s="91"/>
      <c r="WFX127" s="119"/>
      <c r="WFY127" s="91"/>
      <c r="WFZ127" s="119"/>
      <c r="WGA127" s="91"/>
      <c r="WGB127" s="119"/>
      <c r="WGC127" s="91"/>
      <c r="WGD127" s="119"/>
      <c r="WGE127" s="91"/>
      <c r="WGF127" s="119"/>
      <c r="WGG127" s="91"/>
      <c r="WGH127" s="119"/>
      <c r="WGI127" s="91"/>
      <c r="WGJ127" s="119"/>
      <c r="WGK127" s="91"/>
      <c r="WGL127" s="119"/>
      <c r="WGM127" s="91"/>
      <c r="WGN127" s="119"/>
      <c r="WGO127" s="91"/>
      <c r="WGP127" s="119"/>
      <c r="WGQ127" s="91"/>
      <c r="WGR127" s="119"/>
      <c r="WGS127" s="91"/>
      <c r="WGT127" s="119"/>
      <c r="WGU127" s="91"/>
      <c r="WGV127" s="119"/>
      <c r="WGW127" s="91"/>
      <c r="WGX127" s="119"/>
      <c r="WGY127" s="91"/>
      <c r="WGZ127" s="119"/>
      <c r="WHA127" s="91"/>
      <c r="WHB127" s="119"/>
      <c r="WHC127" s="91"/>
      <c r="WHD127" s="119"/>
      <c r="WHE127" s="91"/>
      <c r="WHF127" s="119"/>
      <c r="WHG127" s="91"/>
      <c r="WHH127" s="119"/>
      <c r="WHI127" s="91"/>
      <c r="WHJ127" s="119"/>
      <c r="WHK127" s="91"/>
      <c r="WHL127" s="119"/>
      <c r="WHM127" s="91"/>
      <c r="WHN127" s="119"/>
      <c r="WHO127" s="91"/>
      <c r="WHP127" s="119"/>
      <c r="WHQ127" s="91"/>
      <c r="WHR127" s="119"/>
      <c r="WHS127" s="91"/>
      <c r="WHT127" s="119"/>
      <c r="WHU127" s="91"/>
      <c r="WHV127" s="119"/>
      <c r="WHW127" s="91"/>
      <c r="WHX127" s="119"/>
      <c r="WHY127" s="91"/>
      <c r="WHZ127" s="119"/>
      <c r="WIA127" s="91"/>
      <c r="WIB127" s="119"/>
      <c r="WIC127" s="91"/>
      <c r="WID127" s="119"/>
      <c r="WIE127" s="91"/>
      <c r="WIF127" s="119"/>
      <c r="WIG127" s="91"/>
      <c r="WIH127" s="119"/>
      <c r="WII127" s="91"/>
      <c r="WIJ127" s="119"/>
      <c r="WIK127" s="91"/>
      <c r="WIL127" s="119"/>
      <c r="WIM127" s="91"/>
      <c r="WIN127" s="119"/>
      <c r="WIO127" s="91"/>
      <c r="WIP127" s="119"/>
      <c r="WIQ127" s="91"/>
      <c r="WIR127" s="119"/>
      <c r="WIS127" s="91"/>
      <c r="WIT127" s="119"/>
      <c r="WIU127" s="91"/>
      <c r="WIV127" s="119"/>
      <c r="WIW127" s="91"/>
      <c r="WIX127" s="119"/>
      <c r="WIY127" s="91"/>
      <c r="WIZ127" s="119"/>
      <c r="WJA127" s="91"/>
      <c r="WJB127" s="119"/>
      <c r="WJC127" s="91"/>
      <c r="WJD127" s="119"/>
      <c r="WJE127" s="91"/>
      <c r="WJF127" s="119"/>
      <c r="WJG127" s="91"/>
      <c r="WJH127" s="119"/>
      <c r="WJI127" s="91"/>
      <c r="WJJ127" s="119"/>
      <c r="WJK127" s="91"/>
      <c r="WJL127" s="119"/>
      <c r="WJM127" s="91"/>
      <c r="WJN127" s="119"/>
      <c r="WJO127" s="91"/>
      <c r="WJP127" s="119"/>
      <c r="WJQ127" s="91"/>
      <c r="WJR127" s="119"/>
      <c r="WJS127" s="91"/>
      <c r="WJT127" s="119"/>
      <c r="WJU127" s="91"/>
      <c r="WJV127" s="119"/>
      <c r="WJW127" s="91"/>
      <c r="WJX127" s="119"/>
      <c r="WJY127" s="91"/>
      <c r="WJZ127" s="119"/>
      <c r="WKA127" s="91"/>
      <c r="WKB127" s="119"/>
      <c r="WKC127" s="91"/>
      <c r="WKD127" s="119"/>
      <c r="WKE127" s="91"/>
      <c r="WKF127" s="119"/>
      <c r="WKG127" s="91"/>
      <c r="WKH127" s="119"/>
      <c r="WKI127" s="91"/>
      <c r="WKJ127" s="119"/>
      <c r="WKK127" s="91"/>
      <c r="WKL127" s="119"/>
      <c r="WKM127" s="91"/>
      <c r="WKN127" s="119"/>
      <c r="WKO127" s="91"/>
      <c r="WKP127" s="119"/>
      <c r="WKQ127" s="91"/>
      <c r="WKR127" s="119"/>
      <c r="WKS127" s="91"/>
      <c r="WKT127" s="119"/>
      <c r="WKU127" s="91"/>
      <c r="WKV127" s="119"/>
      <c r="WKW127" s="91"/>
      <c r="WKX127" s="119"/>
      <c r="WKY127" s="91"/>
      <c r="WKZ127" s="119"/>
      <c r="WLA127" s="91"/>
      <c r="WLB127" s="119"/>
      <c r="WLC127" s="91"/>
      <c r="WLD127" s="119"/>
      <c r="WLE127" s="91"/>
      <c r="WLF127" s="119"/>
      <c r="WLG127" s="91"/>
      <c r="WLH127" s="119"/>
      <c r="WLI127" s="91"/>
      <c r="WLJ127" s="119"/>
      <c r="WLK127" s="91"/>
      <c r="WLL127" s="119"/>
      <c r="WLM127" s="91"/>
      <c r="WLN127" s="119"/>
      <c r="WLO127" s="91"/>
      <c r="WLP127" s="119"/>
      <c r="WLQ127" s="91"/>
      <c r="WLR127" s="119"/>
      <c r="WLS127" s="91"/>
      <c r="WLT127" s="119"/>
      <c r="WLU127" s="91"/>
      <c r="WLV127" s="119"/>
      <c r="WLW127" s="91"/>
      <c r="WLX127" s="119"/>
      <c r="WLY127" s="91"/>
      <c r="WLZ127" s="119"/>
      <c r="WMA127" s="91"/>
      <c r="WMB127" s="119"/>
      <c r="WMC127" s="91"/>
      <c r="WMD127" s="119"/>
      <c r="WME127" s="91"/>
      <c r="WMF127" s="119"/>
      <c r="WMG127" s="91"/>
      <c r="WMH127" s="119"/>
      <c r="WMI127" s="91"/>
      <c r="WMJ127" s="119"/>
      <c r="WMK127" s="91"/>
      <c r="WML127" s="119"/>
      <c r="WMM127" s="91"/>
      <c r="WMN127" s="119"/>
      <c r="WMO127" s="91"/>
      <c r="WMP127" s="119"/>
      <c r="WMQ127" s="91"/>
      <c r="WMR127" s="119"/>
      <c r="WMS127" s="91"/>
      <c r="WMT127" s="119"/>
      <c r="WMU127" s="91"/>
      <c r="WMV127" s="119"/>
      <c r="WMW127" s="91"/>
      <c r="WMX127" s="119"/>
      <c r="WMY127" s="91"/>
      <c r="WMZ127" s="119"/>
      <c r="WNA127" s="91"/>
      <c r="WNB127" s="119"/>
      <c r="WNC127" s="91"/>
      <c r="WND127" s="119"/>
      <c r="WNE127" s="91"/>
      <c r="WNF127" s="119"/>
      <c r="WNG127" s="91"/>
      <c r="WNH127" s="119"/>
      <c r="WNI127" s="91"/>
      <c r="WNJ127" s="119"/>
      <c r="WNK127" s="91"/>
      <c r="WNL127" s="119"/>
      <c r="WNM127" s="91"/>
      <c r="WNN127" s="119"/>
      <c r="WNO127" s="91"/>
      <c r="WNP127" s="119"/>
      <c r="WNQ127" s="91"/>
      <c r="WNR127" s="119"/>
      <c r="WNS127" s="91"/>
      <c r="WNT127" s="119"/>
      <c r="WNU127" s="91"/>
      <c r="WNV127" s="119"/>
      <c r="WNW127" s="91"/>
      <c r="WNX127" s="119"/>
      <c r="WNY127" s="91"/>
      <c r="WNZ127" s="119"/>
      <c r="WOA127" s="91"/>
      <c r="WOB127" s="119"/>
      <c r="WOC127" s="91"/>
      <c r="WOD127" s="119"/>
      <c r="WOE127" s="91"/>
      <c r="WOF127" s="119"/>
      <c r="WOG127" s="91"/>
      <c r="WOH127" s="119"/>
      <c r="WOI127" s="91"/>
      <c r="WOJ127" s="119"/>
      <c r="WOK127" s="91"/>
      <c r="WOL127" s="119"/>
      <c r="WOM127" s="91"/>
      <c r="WON127" s="119"/>
      <c r="WOO127" s="91"/>
      <c r="WOP127" s="119"/>
      <c r="WOQ127" s="91"/>
      <c r="WOR127" s="119"/>
      <c r="WOS127" s="91"/>
      <c r="WOT127" s="119"/>
      <c r="WOU127" s="91"/>
      <c r="WOV127" s="119"/>
      <c r="WOW127" s="91"/>
      <c r="WOX127" s="119"/>
      <c r="WOY127" s="91"/>
      <c r="WOZ127" s="119"/>
      <c r="WPA127" s="91"/>
      <c r="WPB127" s="119"/>
      <c r="WPC127" s="91"/>
      <c r="WPD127" s="119"/>
      <c r="WPE127" s="91"/>
      <c r="WPF127" s="119"/>
      <c r="WPG127" s="91"/>
      <c r="WPH127" s="119"/>
      <c r="WPI127" s="91"/>
      <c r="WPJ127" s="119"/>
      <c r="WPK127" s="91"/>
      <c r="WPL127" s="119"/>
      <c r="WPM127" s="91"/>
      <c r="WPN127" s="119"/>
      <c r="WPO127" s="91"/>
      <c r="WPP127" s="119"/>
      <c r="WPQ127" s="91"/>
      <c r="WPR127" s="119"/>
      <c r="WPS127" s="91"/>
      <c r="WPT127" s="119"/>
      <c r="WPU127" s="91"/>
      <c r="WPV127" s="119"/>
      <c r="WPW127" s="91"/>
      <c r="WPX127" s="119"/>
      <c r="WPY127" s="91"/>
      <c r="WPZ127" s="119"/>
      <c r="WQA127" s="91"/>
      <c r="WQB127" s="119"/>
      <c r="WQC127" s="91"/>
      <c r="WQD127" s="119"/>
      <c r="WQE127" s="91"/>
      <c r="WQF127" s="119"/>
      <c r="WQG127" s="91"/>
      <c r="WQH127" s="119"/>
      <c r="WQI127" s="91"/>
      <c r="WQJ127" s="119"/>
      <c r="WQK127" s="91"/>
      <c r="WQL127" s="119"/>
      <c r="WQM127" s="91"/>
      <c r="WQN127" s="119"/>
      <c r="WQO127" s="91"/>
      <c r="WQP127" s="119"/>
      <c r="WQQ127" s="91"/>
      <c r="WQR127" s="119"/>
      <c r="WQS127" s="91"/>
      <c r="WQT127" s="119"/>
      <c r="WQU127" s="91"/>
      <c r="WQV127" s="119"/>
      <c r="WQW127" s="91"/>
      <c r="WQX127" s="119"/>
      <c r="WQY127" s="91"/>
      <c r="WQZ127" s="119"/>
      <c r="WRA127" s="91"/>
      <c r="WRB127" s="119"/>
      <c r="WRC127" s="91"/>
      <c r="WRD127" s="119"/>
      <c r="WRE127" s="91"/>
      <c r="WRF127" s="119"/>
      <c r="WRG127" s="91"/>
      <c r="WRH127" s="119"/>
      <c r="WRI127" s="91"/>
      <c r="WRJ127" s="119"/>
      <c r="WRK127" s="91"/>
      <c r="WRL127" s="119"/>
      <c r="WRM127" s="91"/>
      <c r="WRN127" s="119"/>
      <c r="WRO127" s="91"/>
      <c r="WRP127" s="119"/>
      <c r="WRQ127" s="91"/>
      <c r="WRR127" s="119"/>
      <c r="WRS127" s="91"/>
      <c r="WRT127" s="119"/>
      <c r="WRU127" s="91"/>
      <c r="WRV127" s="119"/>
      <c r="WRW127" s="91"/>
      <c r="WRX127" s="119"/>
      <c r="WRY127" s="91"/>
      <c r="WRZ127" s="119"/>
      <c r="WSA127" s="91"/>
      <c r="WSB127" s="119"/>
      <c r="WSC127" s="91"/>
      <c r="WSD127" s="119"/>
      <c r="WSE127" s="91"/>
      <c r="WSF127" s="119"/>
      <c r="WSG127" s="91"/>
      <c r="WSH127" s="119"/>
      <c r="WSI127" s="91"/>
      <c r="WSJ127" s="119"/>
      <c r="WSK127" s="91"/>
      <c r="WSL127" s="119"/>
      <c r="WSM127" s="91"/>
      <c r="WSN127" s="119"/>
      <c r="WSO127" s="91"/>
      <c r="WSP127" s="119"/>
      <c r="WSQ127" s="91"/>
      <c r="WSR127" s="119"/>
      <c r="WSS127" s="91"/>
      <c r="WST127" s="119"/>
      <c r="WSU127" s="91"/>
      <c r="WSV127" s="119"/>
      <c r="WSW127" s="91"/>
      <c r="WSX127" s="119"/>
      <c r="WSY127" s="91"/>
      <c r="WSZ127" s="119"/>
      <c r="WTA127" s="91"/>
      <c r="WTB127" s="119"/>
      <c r="WTC127" s="91"/>
      <c r="WTD127" s="119"/>
      <c r="WTE127" s="91"/>
      <c r="WTF127" s="119"/>
      <c r="WTG127" s="91"/>
      <c r="WTH127" s="119"/>
      <c r="WTI127" s="91"/>
      <c r="WTJ127" s="119"/>
      <c r="WTK127" s="91"/>
      <c r="WTL127" s="119"/>
      <c r="WTM127" s="91"/>
      <c r="WTN127" s="119"/>
      <c r="WTO127" s="91"/>
      <c r="WTP127" s="119"/>
      <c r="WTQ127" s="91"/>
      <c r="WTR127" s="119"/>
      <c r="WTS127" s="91"/>
      <c r="WTT127" s="119"/>
      <c r="WTU127" s="91"/>
      <c r="WTV127" s="119"/>
      <c r="WTW127" s="91"/>
      <c r="WTX127" s="119"/>
      <c r="WTY127" s="91"/>
      <c r="WTZ127" s="119"/>
      <c r="WUA127" s="91"/>
      <c r="WUB127" s="119"/>
      <c r="WUC127" s="91"/>
      <c r="WUD127" s="119"/>
      <c r="WUE127" s="91"/>
      <c r="WUF127" s="119"/>
      <c r="WUG127" s="91"/>
      <c r="WUH127" s="119"/>
      <c r="WUI127" s="91"/>
      <c r="WUJ127" s="119"/>
      <c r="WUK127" s="91"/>
      <c r="WUL127" s="119"/>
      <c r="WUM127" s="91"/>
      <c r="WUN127" s="119"/>
      <c r="WUO127" s="91"/>
      <c r="WUP127" s="119"/>
      <c r="WUQ127" s="91"/>
      <c r="WUR127" s="119"/>
      <c r="WUS127" s="91"/>
      <c r="WUT127" s="119"/>
      <c r="WUU127" s="91"/>
      <c r="WUV127" s="119"/>
      <c r="WUW127" s="91"/>
      <c r="WUX127" s="119"/>
      <c r="WUY127" s="91"/>
      <c r="WUZ127" s="119"/>
      <c r="WVA127" s="91"/>
      <c r="WVB127" s="119"/>
      <c r="WVC127" s="91"/>
      <c r="WVD127" s="119"/>
      <c r="WVE127" s="91"/>
      <c r="WVF127" s="119"/>
      <c r="WVG127" s="91"/>
      <c r="WVH127" s="119"/>
      <c r="WVI127" s="91"/>
      <c r="WVJ127" s="119"/>
      <c r="WVK127" s="91"/>
      <c r="WVL127" s="119"/>
      <c r="WVM127" s="91"/>
      <c r="WVN127" s="119"/>
      <c r="WVO127" s="91"/>
      <c r="WVP127" s="119"/>
      <c r="WVQ127" s="91"/>
      <c r="WVR127" s="119"/>
      <c r="WVS127" s="91"/>
      <c r="WVT127" s="119"/>
      <c r="WVU127" s="91"/>
      <c r="WVV127" s="119"/>
      <c r="WVW127" s="91"/>
      <c r="WVX127" s="119"/>
      <c r="WVY127" s="91"/>
      <c r="WVZ127" s="119"/>
      <c r="WWA127" s="91"/>
      <c r="WWB127" s="119"/>
      <c r="WWC127" s="91"/>
      <c r="WWD127" s="119"/>
      <c r="WWE127" s="91"/>
      <c r="WWF127" s="119"/>
      <c r="WWG127" s="91"/>
      <c r="WWH127" s="119"/>
      <c r="WWI127" s="91"/>
      <c r="WWJ127" s="119"/>
      <c r="WWK127" s="91"/>
      <c r="WWL127" s="119"/>
      <c r="WWM127" s="91"/>
      <c r="WWN127" s="119"/>
      <c r="WWO127" s="91"/>
      <c r="WWP127" s="119"/>
      <c r="WWQ127" s="91"/>
      <c r="WWR127" s="119"/>
      <c r="WWS127" s="91"/>
      <c r="WWT127" s="119"/>
      <c r="WWU127" s="91"/>
      <c r="WWV127" s="119"/>
      <c r="WWW127" s="91"/>
      <c r="WWX127" s="119"/>
      <c r="WWY127" s="91"/>
      <c r="WWZ127" s="119"/>
      <c r="WXA127" s="91"/>
      <c r="WXB127" s="119"/>
      <c r="WXC127" s="91"/>
      <c r="WXD127" s="119"/>
      <c r="WXE127" s="91"/>
      <c r="WXF127" s="119"/>
      <c r="WXG127" s="91"/>
      <c r="WXH127" s="119"/>
      <c r="WXI127" s="91"/>
      <c r="WXJ127" s="119"/>
      <c r="WXK127" s="91"/>
      <c r="WXL127" s="119"/>
      <c r="WXM127" s="91"/>
      <c r="WXN127" s="119"/>
      <c r="WXO127" s="91"/>
      <c r="WXP127" s="119"/>
      <c r="WXQ127" s="91"/>
      <c r="WXR127" s="119"/>
      <c r="WXS127" s="91"/>
      <c r="WXT127" s="119"/>
      <c r="WXU127" s="91"/>
      <c r="WXV127" s="119"/>
      <c r="WXW127" s="91"/>
      <c r="WXX127" s="119"/>
      <c r="WXY127" s="91"/>
      <c r="WXZ127" s="119"/>
      <c r="WYA127" s="91"/>
      <c r="WYB127" s="119"/>
      <c r="WYC127" s="91"/>
      <c r="WYD127" s="119"/>
      <c r="WYE127" s="91"/>
      <c r="WYF127" s="119"/>
      <c r="WYG127" s="91"/>
      <c r="WYH127" s="119"/>
      <c r="WYI127" s="91"/>
      <c r="WYJ127" s="119"/>
      <c r="WYK127" s="91"/>
      <c r="WYL127" s="119"/>
      <c r="WYM127" s="91"/>
      <c r="WYN127" s="119"/>
      <c r="WYO127" s="91"/>
      <c r="WYP127" s="119"/>
      <c r="WYQ127" s="91"/>
      <c r="WYR127" s="119"/>
      <c r="WYS127" s="91"/>
      <c r="WYT127" s="119"/>
      <c r="WYU127" s="91"/>
      <c r="WYV127" s="119"/>
      <c r="WYW127" s="91"/>
      <c r="WYX127" s="119"/>
      <c r="WYY127" s="91"/>
      <c r="WYZ127" s="119"/>
      <c r="WZA127" s="91"/>
      <c r="WZB127" s="119"/>
      <c r="WZC127" s="91"/>
      <c r="WZD127" s="119"/>
      <c r="WZE127" s="91"/>
      <c r="WZF127" s="119"/>
      <c r="WZG127" s="91"/>
      <c r="WZH127" s="119"/>
      <c r="WZI127" s="91"/>
      <c r="WZJ127" s="119"/>
      <c r="WZK127" s="91"/>
      <c r="WZL127" s="119"/>
      <c r="WZM127" s="91"/>
      <c r="WZN127" s="119"/>
      <c r="WZO127" s="91"/>
      <c r="WZP127" s="119"/>
      <c r="WZQ127" s="91"/>
      <c r="WZR127" s="119"/>
      <c r="WZS127" s="91"/>
      <c r="WZT127" s="119"/>
      <c r="WZU127" s="91"/>
      <c r="WZV127" s="119"/>
      <c r="WZW127" s="91"/>
      <c r="WZX127" s="119"/>
      <c r="WZY127" s="91"/>
      <c r="WZZ127" s="119"/>
      <c r="XAA127" s="91"/>
      <c r="XAB127" s="119"/>
      <c r="XAC127" s="91"/>
      <c r="XAD127" s="119"/>
      <c r="XAE127" s="91"/>
      <c r="XAF127" s="119"/>
      <c r="XAG127" s="91"/>
      <c r="XAH127" s="119"/>
      <c r="XAI127" s="91"/>
      <c r="XAJ127" s="119"/>
      <c r="XAK127" s="91"/>
      <c r="XAL127" s="119"/>
      <c r="XAM127" s="91"/>
      <c r="XAN127" s="119"/>
      <c r="XAO127" s="91"/>
      <c r="XAP127" s="119"/>
      <c r="XAQ127" s="91"/>
      <c r="XAR127" s="119"/>
      <c r="XAS127" s="91"/>
      <c r="XAT127" s="119"/>
      <c r="XAU127" s="91"/>
      <c r="XAV127" s="119"/>
      <c r="XAW127" s="91"/>
      <c r="XAX127" s="119"/>
      <c r="XAY127" s="91"/>
      <c r="XAZ127" s="119"/>
      <c r="XBA127" s="91"/>
      <c r="XBB127" s="119"/>
      <c r="XBC127" s="91"/>
      <c r="XBD127" s="119"/>
      <c r="XBE127" s="91"/>
      <c r="XBF127" s="119"/>
      <c r="XBG127" s="91"/>
      <c r="XBH127" s="119"/>
      <c r="XBI127" s="91"/>
      <c r="XBJ127" s="119"/>
      <c r="XBK127" s="91"/>
      <c r="XBL127" s="119"/>
      <c r="XBM127" s="91"/>
      <c r="XBN127" s="119"/>
      <c r="XBO127" s="91"/>
      <c r="XBP127" s="119"/>
      <c r="XBQ127" s="91"/>
      <c r="XBR127" s="119"/>
      <c r="XBS127" s="91"/>
      <c r="XBT127" s="119"/>
      <c r="XBU127" s="91"/>
      <c r="XBV127" s="119"/>
      <c r="XBW127" s="91"/>
      <c r="XBX127" s="119"/>
      <c r="XBY127" s="91"/>
      <c r="XBZ127" s="119"/>
      <c r="XCA127" s="91"/>
      <c r="XCB127" s="119"/>
      <c r="XCC127" s="91"/>
      <c r="XCD127" s="119"/>
      <c r="XCE127" s="91"/>
      <c r="XCF127" s="119"/>
      <c r="XCG127" s="91"/>
      <c r="XCH127" s="119"/>
      <c r="XCI127" s="91"/>
      <c r="XCJ127" s="119"/>
      <c r="XCK127" s="91"/>
      <c r="XCL127" s="119"/>
      <c r="XCM127" s="91"/>
      <c r="XCN127" s="119"/>
      <c r="XCO127" s="91"/>
      <c r="XCP127" s="119"/>
      <c r="XCQ127" s="91"/>
      <c r="XCR127" s="119"/>
      <c r="XCS127" s="91"/>
      <c r="XCT127" s="119"/>
      <c r="XCU127" s="91"/>
      <c r="XCV127" s="119"/>
      <c r="XCW127" s="91"/>
      <c r="XCX127" s="119"/>
      <c r="XCY127" s="91"/>
      <c r="XCZ127" s="119"/>
      <c r="XDA127" s="91"/>
      <c r="XDB127" s="119"/>
      <c r="XDC127" s="91"/>
      <c r="XDD127" s="119"/>
      <c r="XDE127" s="91"/>
      <c r="XDF127" s="119"/>
      <c r="XDG127" s="91"/>
    </row>
    <row r="128" spans="2:16335" x14ac:dyDescent="0.35">
      <c r="B128">
        <v>106558</v>
      </c>
      <c r="C128" s="91" t="s">
        <v>220</v>
      </c>
      <c r="D128" s="185">
        <v>1000</v>
      </c>
      <c r="E128" s="91"/>
      <c r="F128" s="119"/>
      <c r="G128" s="91"/>
      <c r="H128" s="119"/>
      <c r="I128" s="91"/>
      <c r="J128" s="119"/>
      <c r="K128" s="91"/>
      <c r="L128" s="119"/>
      <c r="M128" s="91"/>
      <c r="N128" s="119"/>
      <c r="O128" s="91"/>
      <c r="P128" s="119"/>
      <c r="Q128" s="91"/>
      <c r="R128" s="119"/>
      <c r="S128" s="91"/>
      <c r="T128" s="119"/>
      <c r="U128" s="91"/>
      <c r="V128" s="119"/>
      <c r="W128" s="91"/>
      <c r="X128" s="119"/>
      <c r="Y128" s="91"/>
      <c r="Z128" s="119"/>
      <c r="AA128" s="91"/>
      <c r="AB128" s="119"/>
      <c r="AC128" s="91"/>
      <c r="AD128" s="119"/>
      <c r="AE128" s="91"/>
      <c r="AF128" s="119"/>
      <c r="AG128" s="91"/>
      <c r="AH128" s="119"/>
      <c r="AI128" s="91"/>
      <c r="AJ128" s="119"/>
      <c r="AK128" s="91"/>
      <c r="AL128" s="119"/>
      <c r="AM128" s="91"/>
      <c r="AN128" s="119"/>
      <c r="AO128" s="91"/>
      <c r="AP128" s="119"/>
      <c r="AQ128" s="91"/>
      <c r="AR128" s="119"/>
      <c r="AS128" s="91"/>
      <c r="AT128" s="119"/>
      <c r="AU128" s="91"/>
      <c r="AV128" s="119"/>
      <c r="AW128" s="91"/>
      <c r="AX128" s="119"/>
      <c r="AY128" s="91"/>
      <c r="AZ128" s="119"/>
      <c r="BA128" s="91"/>
      <c r="BB128" s="119"/>
      <c r="BC128" s="91"/>
      <c r="BD128" s="119"/>
      <c r="BE128" s="91"/>
      <c r="BF128" s="119"/>
      <c r="BG128" s="91"/>
      <c r="BH128" s="119"/>
      <c r="BI128" s="91"/>
      <c r="BJ128" s="119"/>
      <c r="BK128" s="91"/>
      <c r="BL128" s="119"/>
      <c r="BM128" s="91"/>
      <c r="BN128" s="119"/>
      <c r="BO128" s="91"/>
      <c r="BP128" s="119"/>
      <c r="BQ128" s="91"/>
      <c r="BR128" s="119"/>
      <c r="BS128" s="91"/>
      <c r="BT128" s="119"/>
      <c r="BU128" s="91"/>
      <c r="BV128" s="119"/>
      <c r="BW128" s="91"/>
      <c r="BX128" s="119"/>
      <c r="BY128" s="91"/>
      <c r="BZ128" s="119"/>
      <c r="CA128" s="91"/>
      <c r="CB128" s="119"/>
      <c r="CC128" s="91"/>
      <c r="CD128" s="119"/>
      <c r="CE128" s="91"/>
      <c r="CF128" s="119"/>
      <c r="CG128" s="91"/>
      <c r="CH128" s="119"/>
      <c r="CI128" s="91"/>
      <c r="CJ128" s="119"/>
      <c r="CK128" s="91"/>
      <c r="CL128" s="119"/>
      <c r="CM128" s="91"/>
      <c r="CN128" s="119"/>
      <c r="CO128" s="91"/>
      <c r="CP128" s="119"/>
      <c r="CQ128" s="91"/>
      <c r="CR128" s="119"/>
      <c r="CS128" s="91"/>
      <c r="CT128" s="119"/>
      <c r="CU128" s="91"/>
      <c r="CV128" s="119"/>
      <c r="CW128" s="91"/>
      <c r="CX128" s="119"/>
      <c r="CY128" s="91"/>
      <c r="CZ128" s="119"/>
      <c r="DA128" s="91"/>
      <c r="DB128" s="119"/>
      <c r="DC128" s="91"/>
      <c r="DD128" s="119"/>
      <c r="DE128" s="91"/>
      <c r="DF128" s="119"/>
      <c r="DG128" s="91"/>
      <c r="DH128" s="119"/>
      <c r="DI128" s="91"/>
      <c r="DJ128" s="119"/>
      <c r="DK128" s="91"/>
      <c r="DL128" s="119"/>
      <c r="DM128" s="91"/>
      <c r="DN128" s="119"/>
      <c r="DO128" s="91"/>
      <c r="DP128" s="119"/>
      <c r="DQ128" s="91"/>
      <c r="DR128" s="119"/>
      <c r="DS128" s="91"/>
      <c r="DT128" s="119"/>
      <c r="DU128" s="91"/>
      <c r="DV128" s="119"/>
      <c r="DW128" s="91"/>
      <c r="DX128" s="119"/>
      <c r="DY128" s="91"/>
      <c r="DZ128" s="119"/>
      <c r="EA128" s="91"/>
      <c r="EB128" s="119"/>
      <c r="EC128" s="91"/>
      <c r="ED128" s="119"/>
      <c r="EE128" s="91"/>
      <c r="EF128" s="119"/>
      <c r="EG128" s="91"/>
      <c r="EH128" s="119"/>
      <c r="EI128" s="91"/>
      <c r="EJ128" s="119"/>
      <c r="EK128" s="91"/>
      <c r="EL128" s="119"/>
      <c r="EM128" s="91"/>
      <c r="EN128" s="119"/>
      <c r="EO128" s="91"/>
      <c r="EP128" s="119"/>
      <c r="EQ128" s="91"/>
      <c r="ER128" s="119"/>
      <c r="ES128" s="91"/>
      <c r="ET128" s="119"/>
      <c r="EU128" s="91"/>
      <c r="EV128" s="119"/>
      <c r="EW128" s="91"/>
      <c r="EX128" s="119"/>
      <c r="EY128" s="91"/>
      <c r="EZ128" s="119"/>
      <c r="FA128" s="91"/>
      <c r="FB128" s="119"/>
      <c r="FC128" s="91"/>
      <c r="FD128" s="119"/>
      <c r="FE128" s="91"/>
      <c r="FF128" s="119"/>
      <c r="FG128" s="91"/>
      <c r="FH128" s="119"/>
      <c r="FI128" s="91"/>
      <c r="FJ128" s="119"/>
      <c r="FK128" s="91"/>
      <c r="FL128" s="119"/>
      <c r="FM128" s="91"/>
      <c r="FN128" s="119"/>
      <c r="FO128" s="91"/>
      <c r="FP128" s="119"/>
      <c r="FQ128" s="91"/>
      <c r="FR128" s="119"/>
      <c r="FS128" s="91"/>
      <c r="FT128" s="119"/>
      <c r="FU128" s="91"/>
      <c r="FV128" s="119"/>
      <c r="FW128" s="91"/>
      <c r="FX128" s="119"/>
      <c r="FY128" s="91"/>
      <c r="FZ128" s="119"/>
      <c r="GA128" s="91"/>
      <c r="GB128" s="119"/>
      <c r="GC128" s="91"/>
      <c r="GD128" s="119"/>
      <c r="GE128" s="91"/>
      <c r="GF128" s="119"/>
      <c r="GG128" s="91"/>
      <c r="GH128" s="119"/>
      <c r="GI128" s="91"/>
      <c r="GJ128" s="119"/>
      <c r="GK128" s="91"/>
      <c r="GL128" s="119"/>
      <c r="GM128" s="91"/>
      <c r="GN128" s="119"/>
      <c r="GO128" s="91"/>
      <c r="GP128" s="119"/>
      <c r="GQ128" s="91"/>
      <c r="GR128" s="119"/>
      <c r="GS128" s="91"/>
      <c r="GT128" s="119"/>
      <c r="GU128" s="91"/>
      <c r="GV128" s="119"/>
      <c r="GW128" s="91"/>
      <c r="GX128" s="119"/>
      <c r="GY128" s="91"/>
      <c r="GZ128" s="119"/>
      <c r="HA128" s="91"/>
      <c r="HB128" s="119"/>
      <c r="HC128" s="91"/>
      <c r="HD128" s="119"/>
      <c r="HE128" s="91"/>
      <c r="HF128" s="119"/>
      <c r="HG128" s="91"/>
      <c r="HH128" s="119"/>
      <c r="HI128" s="91"/>
      <c r="HJ128" s="119"/>
      <c r="HK128" s="91"/>
      <c r="HL128" s="119"/>
      <c r="HM128" s="91"/>
      <c r="HN128" s="119"/>
      <c r="HO128" s="91"/>
      <c r="HP128" s="119"/>
      <c r="HQ128" s="91"/>
      <c r="HR128" s="119"/>
      <c r="HS128" s="91"/>
      <c r="HT128" s="119"/>
      <c r="HU128" s="91"/>
      <c r="HV128" s="119"/>
      <c r="HW128" s="91"/>
      <c r="HX128" s="119"/>
      <c r="HY128" s="91"/>
      <c r="HZ128" s="119"/>
      <c r="IA128" s="91"/>
      <c r="IB128" s="119"/>
      <c r="IC128" s="91"/>
      <c r="ID128" s="119"/>
      <c r="IE128" s="91"/>
      <c r="IF128" s="119"/>
      <c r="IG128" s="91"/>
      <c r="IH128" s="119"/>
      <c r="II128" s="91"/>
      <c r="IJ128" s="119"/>
      <c r="IK128" s="91"/>
      <c r="IL128" s="119"/>
      <c r="IM128" s="91"/>
      <c r="IN128" s="119"/>
      <c r="IO128" s="91"/>
      <c r="IP128" s="119"/>
      <c r="IQ128" s="91"/>
      <c r="IR128" s="119"/>
      <c r="IS128" s="91"/>
      <c r="IT128" s="119"/>
      <c r="IU128" s="91"/>
      <c r="IV128" s="119"/>
      <c r="IW128" s="91"/>
      <c r="IX128" s="119"/>
      <c r="IY128" s="91"/>
      <c r="IZ128" s="119"/>
      <c r="JA128" s="91"/>
      <c r="JB128" s="119"/>
      <c r="JC128" s="91"/>
      <c r="JD128" s="119"/>
      <c r="JE128" s="91"/>
      <c r="JF128" s="119"/>
      <c r="JG128" s="91"/>
      <c r="JH128" s="119"/>
      <c r="JI128" s="91"/>
      <c r="JJ128" s="119"/>
      <c r="JK128" s="91"/>
      <c r="JL128" s="119"/>
      <c r="JM128" s="91"/>
      <c r="JN128" s="119"/>
      <c r="JO128" s="91"/>
      <c r="JP128" s="119"/>
      <c r="JQ128" s="91"/>
      <c r="JR128" s="119"/>
      <c r="JS128" s="91"/>
      <c r="JT128" s="119"/>
      <c r="JU128" s="91"/>
      <c r="JV128" s="119"/>
      <c r="JW128" s="91"/>
      <c r="JX128" s="119"/>
      <c r="JY128" s="91"/>
      <c r="JZ128" s="119"/>
      <c r="KA128" s="91"/>
      <c r="KB128" s="119"/>
      <c r="KC128" s="91"/>
      <c r="KD128" s="119"/>
      <c r="KE128" s="91"/>
      <c r="KF128" s="119"/>
      <c r="KG128" s="91"/>
      <c r="KH128" s="119"/>
      <c r="KI128" s="91"/>
      <c r="KJ128" s="119"/>
      <c r="KK128" s="91"/>
      <c r="KL128" s="119"/>
      <c r="KM128" s="91"/>
      <c r="KN128" s="119"/>
      <c r="KO128" s="91"/>
      <c r="KP128" s="119"/>
      <c r="KQ128" s="91"/>
      <c r="KR128" s="119"/>
      <c r="KS128" s="91"/>
      <c r="KT128" s="119"/>
      <c r="KU128" s="91"/>
      <c r="KV128" s="119"/>
      <c r="KW128" s="91"/>
      <c r="KX128" s="119"/>
      <c r="KY128" s="91"/>
      <c r="KZ128" s="119"/>
      <c r="LA128" s="91"/>
      <c r="LB128" s="119"/>
      <c r="LC128" s="91"/>
      <c r="LD128" s="119"/>
      <c r="LE128" s="91"/>
      <c r="LF128" s="119"/>
      <c r="LG128" s="91"/>
      <c r="LH128" s="119"/>
      <c r="LI128" s="91"/>
      <c r="LJ128" s="119"/>
      <c r="LK128" s="91"/>
      <c r="LL128" s="119"/>
      <c r="LM128" s="91"/>
      <c r="LN128" s="119"/>
      <c r="LO128" s="91"/>
      <c r="LP128" s="119"/>
      <c r="LQ128" s="91"/>
      <c r="LR128" s="119"/>
      <c r="LS128" s="91"/>
      <c r="LT128" s="119"/>
      <c r="LU128" s="91"/>
      <c r="LV128" s="119"/>
      <c r="LW128" s="91"/>
      <c r="LX128" s="119"/>
      <c r="LY128" s="91"/>
      <c r="LZ128" s="119"/>
      <c r="MA128" s="91"/>
      <c r="MB128" s="119"/>
      <c r="MC128" s="91"/>
      <c r="MD128" s="119"/>
      <c r="ME128" s="91"/>
      <c r="MF128" s="119"/>
      <c r="MG128" s="91"/>
      <c r="MH128" s="119"/>
      <c r="MI128" s="91"/>
      <c r="MJ128" s="119"/>
      <c r="MK128" s="91"/>
      <c r="ML128" s="119"/>
      <c r="MM128" s="91"/>
      <c r="MN128" s="119"/>
      <c r="MO128" s="91"/>
      <c r="MP128" s="119"/>
      <c r="MQ128" s="91"/>
      <c r="MR128" s="119"/>
      <c r="MS128" s="91"/>
      <c r="MT128" s="119"/>
      <c r="MU128" s="91"/>
      <c r="MV128" s="119"/>
      <c r="MW128" s="91"/>
      <c r="MX128" s="119"/>
      <c r="MY128" s="91"/>
      <c r="MZ128" s="119"/>
      <c r="NA128" s="91"/>
      <c r="NB128" s="119"/>
      <c r="NC128" s="91"/>
      <c r="ND128" s="119"/>
      <c r="NE128" s="91"/>
      <c r="NF128" s="119"/>
      <c r="NG128" s="91"/>
      <c r="NH128" s="119"/>
      <c r="NI128" s="91"/>
      <c r="NJ128" s="119"/>
      <c r="NK128" s="91"/>
      <c r="NL128" s="119"/>
      <c r="NM128" s="91"/>
      <c r="NN128" s="119"/>
      <c r="NO128" s="91"/>
      <c r="NP128" s="119"/>
      <c r="NQ128" s="91"/>
      <c r="NR128" s="119"/>
      <c r="NS128" s="91"/>
      <c r="NT128" s="119"/>
      <c r="NU128" s="91"/>
      <c r="NV128" s="119"/>
      <c r="NW128" s="91"/>
      <c r="NX128" s="119"/>
      <c r="NY128" s="91"/>
      <c r="NZ128" s="119"/>
      <c r="OA128" s="91"/>
      <c r="OB128" s="119"/>
      <c r="OC128" s="91"/>
      <c r="OD128" s="119"/>
      <c r="OE128" s="91"/>
      <c r="OF128" s="119"/>
      <c r="OG128" s="91"/>
      <c r="OH128" s="119"/>
      <c r="OI128" s="91"/>
      <c r="OJ128" s="119"/>
      <c r="OK128" s="91"/>
      <c r="OL128" s="119"/>
      <c r="OM128" s="91"/>
      <c r="ON128" s="119"/>
      <c r="OO128" s="91"/>
      <c r="OP128" s="119"/>
      <c r="OQ128" s="91"/>
      <c r="OR128" s="119"/>
      <c r="OS128" s="91"/>
      <c r="OT128" s="119"/>
      <c r="OU128" s="91"/>
      <c r="OV128" s="119"/>
      <c r="OW128" s="91"/>
      <c r="OX128" s="119"/>
      <c r="OY128" s="91"/>
      <c r="OZ128" s="119"/>
      <c r="PA128" s="91"/>
      <c r="PB128" s="119"/>
      <c r="PC128" s="91"/>
      <c r="PD128" s="119"/>
      <c r="PE128" s="91"/>
      <c r="PF128" s="119"/>
      <c r="PG128" s="91"/>
      <c r="PH128" s="119"/>
      <c r="PI128" s="91"/>
      <c r="PJ128" s="119"/>
      <c r="PK128" s="91"/>
      <c r="PL128" s="119"/>
      <c r="PM128" s="91"/>
      <c r="PN128" s="119"/>
      <c r="PO128" s="91"/>
      <c r="PP128" s="119"/>
      <c r="PQ128" s="91"/>
      <c r="PR128" s="119"/>
      <c r="PS128" s="91"/>
      <c r="PT128" s="119"/>
      <c r="PU128" s="91"/>
      <c r="PV128" s="119"/>
      <c r="PW128" s="91"/>
      <c r="PX128" s="119"/>
      <c r="PY128" s="91"/>
      <c r="PZ128" s="119"/>
      <c r="QA128" s="91"/>
      <c r="QB128" s="119"/>
      <c r="QC128" s="91"/>
      <c r="QD128" s="119"/>
      <c r="QE128" s="91"/>
      <c r="QF128" s="119"/>
      <c r="QG128" s="91"/>
      <c r="QH128" s="119"/>
      <c r="QI128" s="91"/>
      <c r="QJ128" s="119"/>
      <c r="QK128" s="91"/>
      <c r="QL128" s="119"/>
      <c r="QM128" s="91"/>
      <c r="QN128" s="119"/>
      <c r="QO128" s="91"/>
      <c r="QP128" s="119"/>
      <c r="QQ128" s="91"/>
      <c r="QR128" s="119"/>
      <c r="QS128" s="91"/>
      <c r="QT128" s="119"/>
      <c r="QU128" s="91"/>
      <c r="QV128" s="119"/>
      <c r="QW128" s="91"/>
      <c r="QX128" s="119"/>
      <c r="QY128" s="91"/>
      <c r="QZ128" s="119"/>
      <c r="RA128" s="91"/>
      <c r="RB128" s="119"/>
      <c r="RC128" s="91"/>
      <c r="RD128" s="119"/>
      <c r="RE128" s="91"/>
      <c r="RF128" s="119"/>
      <c r="RG128" s="91"/>
      <c r="RH128" s="119"/>
      <c r="RI128" s="91"/>
      <c r="RJ128" s="119"/>
      <c r="RK128" s="91"/>
      <c r="RL128" s="119"/>
      <c r="RM128" s="91"/>
      <c r="RN128" s="119"/>
      <c r="RO128" s="91"/>
      <c r="RP128" s="119"/>
      <c r="RQ128" s="91"/>
      <c r="RR128" s="119"/>
      <c r="RS128" s="91"/>
      <c r="RT128" s="119"/>
      <c r="RU128" s="91"/>
      <c r="RV128" s="119"/>
      <c r="RW128" s="91"/>
      <c r="RX128" s="119"/>
      <c r="RY128" s="91"/>
      <c r="RZ128" s="119"/>
      <c r="SA128" s="91"/>
      <c r="SB128" s="119"/>
      <c r="SC128" s="91"/>
      <c r="SD128" s="119"/>
      <c r="SE128" s="91"/>
      <c r="SF128" s="119"/>
      <c r="SG128" s="91"/>
      <c r="SH128" s="119"/>
      <c r="SI128" s="91"/>
      <c r="SJ128" s="119"/>
      <c r="SK128" s="91"/>
      <c r="SL128" s="119"/>
      <c r="SM128" s="91"/>
      <c r="SN128" s="119"/>
      <c r="SO128" s="91"/>
      <c r="SP128" s="119"/>
      <c r="SQ128" s="91"/>
      <c r="SR128" s="119"/>
      <c r="SS128" s="91"/>
      <c r="ST128" s="119"/>
      <c r="SU128" s="91"/>
      <c r="SV128" s="119"/>
      <c r="SW128" s="91"/>
      <c r="SX128" s="119"/>
      <c r="SY128" s="91"/>
      <c r="SZ128" s="119"/>
      <c r="TA128" s="91"/>
      <c r="TB128" s="119"/>
      <c r="TC128" s="91"/>
      <c r="TD128" s="119"/>
      <c r="TE128" s="91"/>
      <c r="TF128" s="119"/>
      <c r="TG128" s="91"/>
      <c r="TH128" s="119"/>
      <c r="TI128" s="91"/>
      <c r="TJ128" s="119"/>
      <c r="TK128" s="91"/>
      <c r="TL128" s="119"/>
      <c r="TM128" s="91"/>
      <c r="TN128" s="119"/>
      <c r="TO128" s="91"/>
      <c r="TP128" s="119"/>
      <c r="TQ128" s="91"/>
      <c r="TR128" s="119"/>
      <c r="TS128" s="91"/>
      <c r="TT128" s="119"/>
      <c r="TU128" s="91"/>
      <c r="TV128" s="119"/>
      <c r="TW128" s="91"/>
      <c r="TX128" s="119"/>
      <c r="TY128" s="91"/>
      <c r="TZ128" s="119"/>
      <c r="UA128" s="91"/>
      <c r="UB128" s="119"/>
      <c r="UC128" s="91"/>
      <c r="UD128" s="119"/>
      <c r="UE128" s="91"/>
      <c r="UF128" s="119"/>
      <c r="UG128" s="91"/>
      <c r="UH128" s="119"/>
      <c r="UI128" s="91"/>
      <c r="UJ128" s="119"/>
      <c r="UK128" s="91"/>
      <c r="UL128" s="119"/>
      <c r="UM128" s="91"/>
      <c r="UN128" s="119"/>
      <c r="UO128" s="91"/>
      <c r="UP128" s="119"/>
      <c r="UQ128" s="91"/>
      <c r="UR128" s="119"/>
      <c r="US128" s="91"/>
      <c r="UT128" s="119"/>
      <c r="UU128" s="91"/>
      <c r="UV128" s="119"/>
      <c r="UW128" s="91"/>
      <c r="UX128" s="119"/>
      <c r="UY128" s="91"/>
      <c r="UZ128" s="119"/>
      <c r="VA128" s="91"/>
      <c r="VB128" s="119"/>
      <c r="VC128" s="91"/>
      <c r="VD128" s="119"/>
      <c r="VE128" s="91"/>
      <c r="VF128" s="119"/>
      <c r="VG128" s="91"/>
      <c r="VH128" s="119"/>
      <c r="VI128" s="91"/>
      <c r="VJ128" s="119"/>
      <c r="VK128" s="91"/>
      <c r="VL128" s="119"/>
      <c r="VM128" s="91"/>
      <c r="VN128" s="119"/>
      <c r="VO128" s="91"/>
      <c r="VP128" s="119"/>
      <c r="VQ128" s="91"/>
      <c r="VR128" s="119"/>
      <c r="VS128" s="91"/>
      <c r="VT128" s="119"/>
      <c r="VU128" s="91"/>
      <c r="VV128" s="119"/>
      <c r="VW128" s="91"/>
      <c r="VX128" s="119"/>
      <c r="VY128" s="91"/>
      <c r="VZ128" s="119"/>
      <c r="WA128" s="91"/>
      <c r="WB128" s="119"/>
      <c r="WC128" s="91"/>
      <c r="WD128" s="119"/>
      <c r="WE128" s="91"/>
      <c r="WF128" s="119"/>
      <c r="WG128" s="91"/>
      <c r="WH128" s="119"/>
      <c r="WI128" s="91"/>
      <c r="WJ128" s="119"/>
      <c r="WK128" s="91"/>
      <c r="WL128" s="119"/>
      <c r="WM128" s="91"/>
      <c r="WN128" s="119"/>
      <c r="WO128" s="91"/>
      <c r="WP128" s="119"/>
      <c r="WQ128" s="91"/>
      <c r="WR128" s="119"/>
      <c r="WS128" s="91"/>
      <c r="WT128" s="119"/>
      <c r="WU128" s="91"/>
      <c r="WV128" s="119"/>
      <c r="WW128" s="91"/>
      <c r="WX128" s="119"/>
      <c r="WY128" s="91"/>
      <c r="WZ128" s="119"/>
      <c r="XA128" s="91"/>
      <c r="XB128" s="119"/>
      <c r="XC128" s="91"/>
      <c r="XD128" s="119"/>
      <c r="XE128" s="91"/>
      <c r="XF128" s="119"/>
      <c r="XG128" s="91"/>
      <c r="XH128" s="119"/>
      <c r="XI128" s="91"/>
      <c r="XJ128" s="119"/>
      <c r="XK128" s="91"/>
      <c r="XL128" s="119"/>
      <c r="XM128" s="91"/>
      <c r="XN128" s="119"/>
      <c r="XO128" s="91"/>
      <c r="XP128" s="119"/>
      <c r="XQ128" s="91"/>
      <c r="XR128" s="119"/>
      <c r="XS128" s="91"/>
      <c r="XT128" s="119"/>
      <c r="XU128" s="91"/>
      <c r="XV128" s="119"/>
      <c r="XW128" s="91"/>
      <c r="XX128" s="119"/>
      <c r="XY128" s="91"/>
      <c r="XZ128" s="119"/>
      <c r="YA128" s="91"/>
      <c r="YB128" s="119"/>
      <c r="YC128" s="91"/>
      <c r="YD128" s="119"/>
      <c r="YE128" s="91"/>
      <c r="YF128" s="119"/>
      <c r="YG128" s="91"/>
      <c r="YH128" s="119"/>
      <c r="YI128" s="91"/>
      <c r="YJ128" s="119"/>
      <c r="YK128" s="91"/>
      <c r="YL128" s="119"/>
      <c r="YM128" s="91"/>
      <c r="YN128" s="119"/>
      <c r="YO128" s="91"/>
      <c r="YP128" s="119"/>
      <c r="YQ128" s="91"/>
      <c r="YR128" s="119"/>
      <c r="YS128" s="91"/>
      <c r="YT128" s="119"/>
      <c r="YU128" s="91"/>
      <c r="YV128" s="119"/>
      <c r="YW128" s="91"/>
      <c r="YX128" s="119"/>
      <c r="YY128" s="91"/>
      <c r="YZ128" s="119"/>
      <c r="ZA128" s="91"/>
      <c r="ZB128" s="119"/>
      <c r="ZC128" s="91"/>
      <c r="ZD128" s="119"/>
      <c r="ZE128" s="91"/>
      <c r="ZF128" s="119"/>
      <c r="ZG128" s="91"/>
      <c r="ZH128" s="119"/>
      <c r="ZI128" s="91"/>
      <c r="ZJ128" s="119"/>
      <c r="ZK128" s="91"/>
      <c r="ZL128" s="119"/>
      <c r="ZM128" s="91"/>
      <c r="ZN128" s="119"/>
      <c r="ZO128" s="91"/>
      <c r="ZP128" s="119"/>
      <c r="ZQ128" s="91"/>
      <c r="ZR128" s="119"/>
      <c r="ZS128" s="91"/>
      <c r="ZT128" s="119"/>
      <c r="ZU128" s="91"/>
      <c r="ZV128" s="119"/>
      <c r="ZW128" s="91"/>
      <c r="ZX128" s="119"/>
      <c r="ZY128" s="91"/>
      <c r="ZZ128" s="119"/>
      <c r="AAA128" s="91"/>
      <c r="AAB128" s="119"/>
      <c r="AAC128" s="91"/>
      <c r="AAD128" s="119"/>
      <c r="AAE128" s="91"/>
      <c r="AAF128" s="119"/>
      <c r="AAG128" s="91"/>
      <c r="AAH128" s="119"/>
      <c r="AAI128" s="91"/>
      <c r="AAJ128" s="119"/>
      <c r="AAK128" s="91"/>
      <c r="AAL128" s="119"/>
      <c r="AAM128" s="91"/>
      <c r="AAN128" s="119"/>
      <c r="AAO128" s="91"/>
      <c r="AAP128" s="119"/>
      <c r="AAQ128" s="91"/>
      <c r="AAR128" s="119"/>
      <c r="AAS128" s="91"/>
      <c r="AAT128" s="119"/>
      <c r="AAU128" s="91"/>
      <c r="AAV128" s="119"/>
      <c r="AAW128" s="91"/>
      <c r="AAX128" s="119"/>
      <c r="AAY128" s="91"/>
      <c r="AAZ128" s="119"/>
      <c r="ABA128" s="91"/>
      <c r="ABB128" s="119"/>
      <c r="ABC128" s="91"/>
      <c r="ABD128" s="119"/>
      <c r="ABE128" s="91"/>
      <c r="ABF128" s="119"/>
      <c r="ABG128" s="91"/>
      <c r="ABH128" s="119"/>
      <c r="ABI128" s="91"/>
      <c r="ABJ128" s="119"/>
      <c r="ABK128" s="91"/>
      <c r="ABL128" s="119"/>
      <c r="ABM128" s="91"/>
      <c r="ABN128" s="119"/>
      <c r="ABO128" s="91"/>
      <c r="ABP128" s="119"/>
      <c r="ABQ128" s="91"/>
      <c r="ABR128" s="119"/>
      <c r="ABS128" s="91"/>
      <c r="ABT128" s="119"/>
      <c r="ABU128" s="91"/>
      <c r="ABV128" s="119"/>
      <c r="ABW128" s="91"/>
      <c r="ABX128" s="119"/>
      <c r="ABY128" s="91"/>
      <c r="ABZ128" s="119"/>
      <c r="ACA128" s="91"/>
      <c r="ACB128" s="119"/>
      <c r="ACC128" s="91"/>
      <c r="ACD128" s="119"/>
      <c r="ACE128" s="91"/>
      <c r="ACF128" s="119"/>
      <c r="ACG128" s="91"/>
      <c r="ACH128" s="119"/>
      <c r="ACI128" s="91"/>
      <c r="ACJ128" s="119"/>
      <c r="ACK128" s="91"/>
      <c r="ACL128" s="119"/>
      <c r="ACM128" s="91"/>
      <c r="ACN128" s="119"/>
      <c r="ACO128" s="91"/>
      <c r="ACP128" s="119"/>
      <c r="ACQ128" s="91"/>
      <c r="ACR128" s="119"/>
      <c r="ACS128" s="91"/>
      <c r="ACT128" s="119"/>
      <c r="ACU128" s="91"/>
      <c r="ACV128" s="119"/>
      <c r="ACW128" s="91"/>
      <c r="ACX128" s="119"/>
      <c r="ACY128" s="91"/>
      <c r="ACZ128" s="119"/>
      <c r="ADA128" s="91"/>
      <c r="ADB128" s="119"/>
      <c r="ADC128" s="91"/>
      <c r="ADD128" s="119"/>
      <c r="ADE128" s="91"/>
      <c r="ADF128" s="119"/>
      <c r="ADG128" s="91"/>
      <c r="ADH128" s="119"/>
      <c r="ADI128" s="91"/>
      <c r="ADJ128" s="119"/>
      <c r="ADK128" s="91"/>
      <c r="ADL128" s="119"/>
      <c r="ADM128" s="91"/>
      <c r="ADN128" s="119"/>
      <c r="ADO128" s="91"/>
      <c r="ADP128" s="119"/>
      <c r="ADQ128" s="91"/>
      <c r="ADR128" s="119"/>
      <c r="ADS128" s="91"/>
      <c r="ADT128" s="119"/>
      <c r="ADU128" s="91"/>
      <c r="ADV128" s="119"/>
      <c r="ADW128" s="91"/>
      <c r="ADX128" s="119"/>
      <c r="ADY128" s="91"/>
      <c r="ADZ128" s="119"/>
      <c r="AEA128" s="91"/>
      <c r="AEB128" s="119"/>
      <c r="AEC128" s="91"/>
      <c r="AED128" s="119"/>
      <c r="AEE128" s="91"/>
      <c r="AEF128" s="119"/>
      <c r="AEG128" s="91"/>
      <c r="AEH128" s="119"/>
      <c r="AEI128" s="91"/>
      <c r="AEJ128" s="119"/>
      <c r="AEK128" s="91"/>
      <c r="AEL128" s="119"/>
      <c r="AEM128" s="91"/>
      <c r="AEN128" s="119"/>
      <c r="AEO128" s="91"/>
      <c r="AEP128" s="119"/>
      <c r="AEQ128" s="91"/>
      <c r="AER128" s="119"/>
      <c r="AES128" s="91"/>
      <c r="AET128" s="119"/>
      <c r="AEU128" s="91"/>
      <c r="AEV128" s="119"/>
      <c r="AEW128" s="91"/>
      <c r="AEX128" s="119"/>
      <c r="AEY128" s="91"/>
      <c r="AEZ128" s="119"/>
      <c r="AFA128" s="91"/>
      <c r="AFB128" s="119"/>
      <c r="AFC128" s="91"/>
      <c r="AFD128" s="119"/>
      <c r="AFE128" s="91"/>
      <c r="AFF128" s="119"/>
      <c r="AFG128" s="91"/>
      <c r="AFH128" s="119"/>
      <c r="AFI128" s="91"/>
      <c r="AFJ128" s="119"/>
      <c r="AFK128" s="91"/>
      <c r="AFL128" s="119"/>
      <c r="AFM128" s="91"/>
      <c r="AFN128" s="119"/>
      <c r="AFO128" s="91"/>
      <c r="AFP128" s="119"/>
      <c r="AFQ128" s="91"/>
      <c r="AFR128" s="119"/>
      <c r="AFS128" s="91"/>
      <c r="AFT128" s="119"/>
      <c r="AFU128" s="91"/>
      <c r="AFV128" s="119"/>
      <c r="AFW128" s="91"/>
      <c r="AFX128" s="119"/>
      <c r="AFY128" s="91"/>
      <c r="AFZ128" s="119"/>
      <c r="AGA128" s="91"/>
      <c r="AGB128" s="119"/>
      <c r="AGC128" s="91"/>
      <c r="AGD128" s="119"/>
      <c r="AGE128" s="91"/>
      <c r="AGF128" s="119"/>
      <c r="AGG128" s="91"/>
      <c r="AGH128" s="119"/>
      <c r="AGI128" s="91"/>
      <c r="AGJ128" s="119"/>
      <c r="AGK128" s="91"/>
      <c r="AGL128" s="119"/>
      <c r="AGM128" s="91"/>
      <c r="AGN128" s="119"/>
      <c r="AGO128" s="91"/>
      <c r="AGP128" s="119"/>
      <c r="AGQ128" s="91"/>
      <c r="AGR128" s="119"/>
      <c r="AGS128" s="91"/>
      <c r="AGT128" s="119"/>
      <c r="AGU128" s="91"/>
      <c r="AGV128" s="119"/>
      <c r="AGW128" s="91"/>
      <c r="AGX128" s="119"/>
      <c r="AGY128" s="91"/>
      <c r="AGZ128" s="119"/>
      <c r="AHA128" s="91"/>
      <c r="AHB128" s="119"/>
      <c r="AHC128" s="91"/>
      <c r="AHD128" s="119"/>
      <c r="AHE128" s="91"/>
      <c r="AHF128" s="119"/>
      <c r="AHG128" s="91"/>
      <c r="AHH128" s="119"/>
      <c r="AHI128" s="91"/>
      <c r="AHJ128" s="119"/>
      <c r="AHK128" s="91"/>
      <c r="AHL128" s="119"/>
      <c r="AHM128" s="91"/>
      <c r="AHN128" s="119"/>
      <c r="AHO128" s="91"/>
      <c r="AHP128" s="119"/>
      <c r="AHQ128" s="91"/>
      <c r="AHR128" s="119"/>
      <c r="AHS128" s="91"/>
      <c r="AHT128" s="119"/>
      <c r="AHU128" s="91"/>
      <c r="AHV128" s="119"/>
      <c r="AHW128" s="91"/>
      <c r="AHX128" s="119"/>
      <c r="AHY128" s="91"/>
      <c r="AHZ128" s="119"/>
      <c r="AIA128" s="91"/>
      <c r="AIB128" s="119"/>
      <c r="AIC128" s="91"/>
      <c r="AID128" s="119"/>
      <c r="AIE128" s="91"/>
      <c r="AIF128" s="119"/>
      <c r="AIG128" s="91"/>
      <c r="AIH128" s="119"/>
      <c r="AII128" s="91"/>
      <c r="AIJ128" s="119"/>
      <c r="AIK128" s="91"/>
      <c r="AIL128" s="119"/>
      <c r="AIM128" s="91"/>
      <c r="AIN128" s="119"/>
      <c r="AIO128" s="91"/>
      <c r="AIP128" s="119"/>
      <c r="AIQ128" s="91"/>
      <c r="AIR128" s="119"/>
      <c r="AIS128" s="91"/>
      <c r="AIT128" s="119"/>
      <c r="AIU128" s="91"/>
      <c r="AIV128" s="119"/>
      <c r="AIW128" s="91"/>
      <c r="AIX128" s="119"/>
      <c r="AIY128" s="91"/>
      <c r="AIZ128" s="119"/>
      <c r="AJA128" s="91"/>
      <c r="AJB128" s="119"/>
      <c r="AJC128" s="91"/>
      <c r="AJD128" s="119"/>
      <c r="AJE128" s="91"/>
      <c r="AJF128" s="119"/>
      <c r="AJG128" s="91"/>
      <c r="AJH128" s="119"/>
      <c r="AJI128" s="91"/>
      <c r="AJJ128" s="119"/>
      <c r="AJK128" s="91"/>
      <c r="AJL128" s="119"/>
      <c r="AJM128" s="91"/>
      <c r="AJN128" s="119"/>
      <c r="AJO128" s="91"/>
      <c r="AJP128" s="119"/>
      <c r="AJQ128" s="91"/>
      <c r="AJR128" s="119"/>
      <c r="AJS128" s="91"/>
      <c r="AJT128" s="119"/>
      <c r="AJU128" s="91"/>
      <c r="AJV128" s="119"/>
      <c r="AJW128" s="91"/>
      <c r="AJX128" s="119"/>
      <c r="AJY128" s="91"/>
      <c r="AJZ128" s="119"/>
      <c r="AKA128" s="91"/>
      <c r="AKB128" s="119"/>
      <c r="AKC128" s="91"/>
      <c r="AKD128" s="119"/>
      <c r="AKE128" s="91"/>
      <c r="AKF128" s="119"/>
      <c r="AKG128" s="91"/>
      <c r="AKH128" s="119"/>
      <c r="AKI128" s="91"/>
      <c r="AKJ128" s="119"/>
      <c r="AKK128" s="91"/>
      <c r="AKL128" s="119"/>
      <c r="AKM128" s="91"/>
      <c r="AKN128" s="119"/>
      <c r="AKO128" s="91"/>
      <c r="AKP128" s="119"/>
      <c r="AKQ128" s="91"/>
      <c r="AKR128" s="119"/>
      <c r="AKS128" s="91"/>
      <c r="AKT128" s="119"/>
      <c r="AKU128" s="91"/>
      <c r="AKV128" s="119"/>
      <c r="AKW128" s="91"/>
      <c r="AKX128" s="119"/>
      <c r="AKY128" s="91"/>
      <c r="AKZ128" s="119"/>
      <c r="ALA128" s="91"/>
      <c r="ALB128" s="119"/>
      <c r="ALC128" s="91"/>
      <c r="ALD128" s="119"/>
      <c r="ALE128" s="91"/>
      <c r="ALF128" s="119"/>
      <c r="ALG128" s="91"/>
      <c r="ALH128" s="119"/>
      <c r="ALI128" s="91"/>
      <c r="ALJ128" s="119"/>
      <c r="ALK128" s="91"/>
      <c r="ALL128" s="119"/>
      <c r="ALM128" s="91"/>
      <c r="ALN128" s="119"/>
      <c r="ALO128" s="91"/>
      <c r="ALP128" s="119"/>
      <c r="ALQ128" s="91"/>
      <c r="ALR128" s="119"/>
      <c r="ALS128" s="91"/>
      <c r="ALT128" s="119"/>
      <c r="ALU128" s="91"/>
      <c r="ALV128" s="119"/>
      <c r="ALW128" s="91"/>
      <c r="ALX128" s="119"/>
      <c r="ALY128" s="91"/>
      <c r="ALZ128" s="119"/>
      <c r="AMA128" s="91"/>
      <c r="AMB128" s="119"/>
      <c r="AMC128" s="91"/>
      <c r="AMD128" s="119"/>
      <c r="AME128" s="91"/>
      <c r="AMF128" s="119"/>
      <c r="AMG128" s="91"/>
      <c r="AMH128" s="119"/>
      <c r="AMI128" s="91"/>
      <c r="AMJ128" s="119"/>
      <c r="AMK128" s="91"/>
      <c r="AML128" s="119"/>
      <c r="AMM128" s="91"/>
      <c r="AMN128" s="119"/>
      <c r="AMO128" s="91"/>
      <c r="AMP128" s="119"/>
      <c r="AMQ128" s="91"/>
      <c r="AMR128" s="119"/>
      <c r="AMS128" s="91"/>
      <c r="AMT128" s="119"/>
      <c r="AMU128" s="91"/>
      <c r="AMV128" s="119"/>
      <c r="AMW128" s="91"/>
      <c r="AMX128" s="119"/>
      <c r="AMY128" s="91"/>
      <c r="AMZ128" s="119"/>
      <c r="ANA128" s="91"/>
      <c r="ANB128" s="119"/>
      <c r="ANC128" s="91"/>
      <c r="AND128" s="119"/>
      <c r="ANE128" s="91"/>
      <c r="ANF128" s="119"/>
      <c r="ANG128" s="91"/>
      <c r="ANH128" s="119"/>
      <c r="ANI128" s="91"/>
      <c r="ANJ128" s="119"/>
      <c r="ANK128" s="91"/>
      <c r="ANL128" s="119"/>
      <c r="ANM128" s="91"/>
      <c r="ANN128" s="119"/>
      <c r="ANO128" s="91"/>
      <c r="ANP128" s="119"/>
      <c r="ANQ128" s="91"/>
      <c r="ANR128" s="119"/>
      <c r="ANS128" s="91"/>
      <c r="ANT128" s="119"/>
      <c r="ANU128" s="91"/>
      <c r="ANV128" s="119"/>
      <c r="ANW128" s="91"/>
      <c r="ANX128" s="119"/>
      <c r="ANY128" s="91"/>
      <c r="ANZ128" s="119"/>
      <c r="AOA128" s="91"/>
      <c r="AOB128" s="119"/>
      <c r="AOC128" s="91"/>
      <c r="AOD128" s="119"/>
      <c r="AOE128" s="91"/>
      <c r="AOF128" s="119"/>
      <c r="AOG128" s="91"/>
      <c r="AOH128" s="119"/>
      <c r="AOI128" s="91"/>
      <c r="AOJ128" s="119"/>
      <c r="AOK128" s="91"/>
      <c r="AOL128" s="119"/>
      <c r="AOM128" s="91"/>
      <c r="AON128" s="119"/>
      <c r="AOO128" s="91"/>
      <c r="AOP128" s="119"/>
      <c r="AOQ128" s="91"/>
      <c r="AOR128" s="119"/>
      <c r="AOS128" s="91"/>
      <c r="AOT128" s="119"/>
      <c r="AOU128" s="91"/>
      <c r="AOV128" s="119"/>
      <c r="AOW128" s="91"/>
      <c r="AOX128" s="119"/>
      <c r="AOY128" s="91"/>
      <c r="AOZ128" s="119"/>
      <c r="APA128" s="91"/>
      <c r="APB128" s="119"/>
      <c r="APC128" s="91"/>
      <c r="APD128" s="119"/>
      <c r="APE128" s="91"/>
      <c r="APF128" s="119"/>
      <c r="APG128" s="91"/>
      <c r="APH128" s="119"/>
      <c r="API128" s="91"/>
      <c r="APJ128" s="119"/>
      <c r="APK128" s="91"/>
      <c r="APL128" s="119"/>
      <c r="APM128" s="91"/>
      <c r="APN128" s="119"/>
      <c r="APO128" s="91"/>
      <c r="APP128" s="119"/>
      <c r="APQ128" s="91"/>
      <c r="APR128" s="119"/>
      <c r="APS128" s="91"/>
      <c r="APT128" s="119"/>
      <c r="APU128" s="91"/>
      <c r="APV128" s="119"/>
      <c r="APW128" s="91"/>
      <c r="APX128" s="119"/>
      <c r="APY128" s="91"/>
      <c r="APZ128" s="119"/>
      <c r="AQA128" s="91"/>
      <c r="AQB128" s="119"/>
      <c r="AQC128" s="91"/>
      <c r="AQD128" s="119"/>
      <c r="AQE128" s="91"/>
      <c r="AQF128" s="119"/>
      <c r="AQG128" s="91"/>
      <c r="AQH128" s="119"/>
      <c r="AQI128" s="91"/>
      <c r="AQJ128" s="119"/>
      <c r="AQK128" s="91"/>
      <c r="AQL128" s="119"/>
      <c r="AQM128" s="91"/>
      <c r="AQN128" s="119"/>
      <c r="AQO128" s="91"/>
      <c r="AQP128" s="119"/>
      <c r="AQQ128" s="91"/>
      <c r="AQR128" s="119"/>
      <c r="AQS128" s="91"/>
      <c r="AQT128" s="119"/>
      <c r="AQU128" s="91"/>
      <c r="AQV128" s="119"/>
      <c r="AQW128" s="91"/>
      <c r="AQX128" s="119"/>
      <c r="AQY128" s="91"/>
      <c r="AQZ128" s="119"/>
      <c r="ARA128" s="91"/>
      <c r="ARB128" s="119"/>
      <c r="ARC128" s="91"/>
      <c r="ARD128" s="119"/>
      <c r="ARE128" s="91"/>
      <c r="ARF128" s="119"/>
      <c r="ARG128" s="91"/>
      <c r="ARH128" s="119"/>
      <c r="ARI128" s="91"/>
      <c r="ARJ128" s="119"/>
      <c r="ARK128" s="91"/>
      <c r="ARL128" s="119"/>
      <c r="ARM128" s="91"/>
      <c r="ARN128" s="119"/>
      <c r="ARO128" s="91"/>
      <c r="ARP128" s="119"/>
      <c r="ARQ128" s="91"/>
      <c r="ARR128" s="119"/>
      <c r="ARS128" s="91"/>
      <c r="ART128" s="119"/>
      <c r="ARU128" s="91"/>
      <c r="ARV128" s="119"/>
      <c r="ARW128" s="91"/>
      <c r="ARX128" s="119"/>
      <c r="ARY128" s="91"/>
      <c r="ARZ128" s="119"/>
      <c r="ASA128" s="91"/>
      <c r="ASB128" s="119"/>
      <c r="ASC128" s="91"/>
      <c r="ASD128" s="119"/>
      <c r="ASE128" s="91"/>
      <c r="ASF128" s="119"/>
      <c r="ASG128" s="91"/>
      <c r="ASH128" s="119"/>
      <c r="ASI128" s="91"/>
      <c r="ASJ128" s="119"/>
      <c r="ASK128" s="91"/>
      <c r="ASL128" s="119"/>
      <c r="ASM128" s="91"/>
      <c r="ASN128" s="119"/>
      <c r="ASO128" s="91"/>
      <c r="ASP128" s="119"/>
      <c r="ASQ128" s="91"/>
      <c r="ASR128" s="119"/>
      <c r="ASS128" s="91"/>
      <c r="AST128" s="119"/>
      <c r="ASU128" s="91"/>
      <c r="ASV128" s="119"/>
      <c r="ASW128" s="91"/>
      <c r="ASX128" s="119"/>
      <c r="ASY128" s="91"/>
      <c r="ASZ128" s="119"/>
      <c r="ATA128" s="91"/>
      <c r="ATB128" s="119"/>
      <c r="ATC128" s="91"/>
      <c r="ATD128" s="119"/>
      <c r="ATE128" s="91"/>
      <c r="ATF128" s="119"/>
      <c r="ATG128" s="91"/>
      <c r="ATH128" s="119"/>
      <c r="ATI128" s="91"/>
      <c r="ATJ128" s="119"/>
      <c r="ATK128" s="91"/>
      <c r="ATL128" s="119"/>
      <c r="ATM128" s="91"/>
      <c r="ATN128" s="119"/>
      <c r="ATO128" s="91"/>
      <c r="ATP128" s="119"/>
      <c r="ATQ128" s="91"/>
      <c r="ATR128" s="119"/>
      <c r="ATS128" s="91"/>
      <c r="ATT128" s="119"/>
      <c r="ATU128" s="91"/>
      <c r="ATV128" s="119"/>
      <c r="ATW128" s="91"/>
      <c r="ATX128" s="119"/>
      <c r="ATY128" s="91"/>
      <c r="ATZ128" s="119"/>
      <c r="AUA128" s="91"/>
      <c r="AUB128" s="119"/>
      <c r="AUC128" s="91"/>
      <c r="AUD128" s="119"/>
      <c r="AUE128" s="91"/>
      <c r="AUF128" s="119"/>
      <c r="AUG128" s="91"/>
      <c r="AUH128" s="119"/>
      <c r="AUI128" s="91"/>
      <c r="AUJ128" s="119"/>
      <c r="AUK128" s="91"/>
      <c r="AUL128" s="119"/>
      <c r="AUM128" s="91"/>
      <c r="AUN128" s="119"/>
      <c r="AUO128" s="91"/>
      <c r="AUP128" s="119"/>
      <c r="AUQ128" s="91"/>
      <c r="AUR128" s="119"/>
      <c r="AUS128" s="91"/>
      <c r="AUT128" s="119"/>
      <c r="AUU128" s="91"/>
      <c r="AUV128" s="119"/>
      <c r="AUW128" s="91"/>
      <c r="AUX128" s="119"/>
      <c r="AUY128" s="91"/>
      <c r="AUZ128" s="119"/>
      <c r="AVA128" s="91"/>
      <c r="AVB128" s="119"/>
      <c r="AVC128" s="91"/>
      <c r="AVD128" s="119"/>
      <c r="AVE128" s="91"/>
      <c r="AVF128" s="119"/>
      <c r="AVG128" s="91"/>
      <c r="AVH128" s="119"/>
      <c r="AVI128" s="91"/>
      <c r="AVJ128" s="119"/>
      <c r="AVK128" s="91"/>
      <c r="AVL128" s="119"/>
      <c r="AVM128" s="91"/>
      <c r="AVN128" s="119"/>
      <c r="AVO128" s="91"/>
      <c r="AVP128" s="119"/>
      <c r="AVQ128" s="91"/>
      <c r="AVR128" s="119"/>
      <c r="AVS128" s="91"/>
      <c r="AVT128" s="119"/>
      <c r="AVU128" s="91"/>
      <c r="AVV128" s="119"/>
      <c r="AVW128" s="91"/>
      <c r="AVX128" s="119"/>
      <c r="AVY128" s="91"/>
      <c r="AVZ128" s="119"/>
      <c r="AWA128" s="91"/>
      <c r="AWB128" s="119"/>
      <c r="AWC128" s="91"/>
      <c r="AWD128" s="119"/>
      <c r="AWE128" s="91"/>
      <c r="AWF128" s="119"/>
      <c r="AWG128" s="91"/>
      <c r="AWH128" s="119"/>
      <c r="AWI128" s="91"/>
      <c r="AWJ128" s="119"/>
      <c r="AWK128" s="91"/>
      <c r="AWL128" s="119"/>
      <c r="AWM128" s="91"/>
      <c r="AWN128" s="119"/>
      <c r="AWO128" s="91"/>
      <c r="AWP128" s="119"/>
      <c r="AWQ128" s="91"/>
      <c r="AWR128" s="119"/>
      <c r="AWS128" s="91"/>
      <c r="AWT128" s="119"/>
      <c r="AWU128" s="91"/>
      <c r="AWV128" s="119"/>
      <c r="AWW128" s="91"/>
      <c r="AWX128" s="119"/>
      <c r="AWY128" s="91"/>
      <c r="AWZ128" s="119"/>
      <c r="AXA128" s="91"/>
      <c r="AXB128" s="119"/>
      <c r="AXC128" s="91"/>
      <c r="AXD128" s="119"/>
      <c r="AXE128" s="91"/>
      <c r="AXF128" s="119"/>
      <c r="AXG128" s="91"/>
      <c r="AXH128" s="119"/>
      <c r="AXI128" s="91"/>
      <c r="AXJ128" s="119"/>
      <c r="AXK128" s="91"/>
      <c r="AXL128" s="119"/>
      <c r="AXM128" s="91"/>
      <c r="AXN128" s="119"/>
      <c r="AXO128" s="91"/>
      <c r="AXP128" s="119"/>
      <c r="AXQ128" s="91"/>
      <c r="AXR128" s="119"/>
      <c r="AXS128" s="91"/>
      <c r="AXT128" s="119"/>
      <c r="AXU128" s="91"/>
      <c r="AXV128" s="119"/>
      <c r="AXW128" s="91"/>
      <c r="AXX128" s="119"/>
      <c r="AXY128" s="91"/>
      <c r="AXZ128" s="119"/>
      <c r="AYA128" s="91"/>
      <c r="AYB128" s="119"/>
      <c r="AYC128" s="91"/>
      <c r="AYD128" s="119"/>
      <c r="AYE128" s="91"/>
      <c r="AYF128" s="119"/>
      <c r="AYG128" s="91"/>
      <c r="AYH128" s="119"/>
      <c r="AYI128" s="91"/>
      <c r="AYJ128" s="119"/>
      <c r="AYK128" s="91"/>
      <c r="AYL128" s="119"/>
      <c r="AYM128" s="91"/>
      <c r="AYN128" s="119"/>
      <c r="AYO128" s="91"/>
      <c r="AYP128" s="119"/>
      <c r="AYQ128" s="91"/>
      <c r="AYR128" s="119"/>
      <c r="AYS128" s="91"/>
      <c r="AYT128" s="119"/>
      <c r="AYU128" s="91"/>
      <c r="AYV128" s="119"/>
      <c r="AYW128" s="91"/>
      <c r="AYX128" s="119"/>
      <c r="AYY128" s="91"/>
      <c r="AYZ128" s="119"/>
      <c r="AZA128" s="91"/>
      <c r="AZB128" s="119"/>
      <c r="AZC128" s="91"/>
      <c r="AZD128" s="119"/>
      <c r="AZE128" s="91"/>
      <c r="AZF128" s="119"/>
      <c r="AZG128" s="91"/>
      <c r="AZH128" s="119"/>
      <c r="AZI128" s="91"/>
      <c r="AZJ128" s="119"/>
      <c r="AZK128" s="91"/>
      <c r="AZL128" s="119"/>
      <c r="AZM128" s="91"/>
      <c r="AZN128" s="119"/>
      <c r="AZO128" s="91"/>
      <c r="AZP128" s="119"/>
      <c r="AZQ128" s="91"/>
      <c r="AZR128" s="119"/>
      <c r="AZS128" s="91"/>
      <c r="AZT128" s="119"/>
      <c r="AZU128" s="91"/>
      <c r="AZV128" s="119"/>
      <c r="AZW128" s="91"/>
      <c r="AZX128" s="119"/>
      <c r="AZY128" s="91"/>
      <c r="AZZ128" s="119"/>
      <c r="BAA128" s="91"/>
      <c r="BAB128" s="119"/>
      <c r="BAC128" s="91"/>
      <c r="BAD128" s="119"/>
      <c r="BAE128" s="91"/>
      <c r="BAF128" s="119"/>
      <c r="BAG128" s="91"/>
      <c r="BAH128" s="119"/>
      <c r="BAI128" s="91"/>
      <c r="BAJ128" s="119"/>
      <c r="BAK128" s="91"/>
      <c r="BAL128" s="119"/>
      <c r="BAM128" s="91"/>
      <c r="BAN128" s="119"/>
      <c r="BAO128" s="91"/>
      <c r="BAP128" s="119"/>
      <c r="BAQ128" s="91"/>
      <c r="BAR128" s="119"/>
      <c r="BAS128" s="91"/>
      <c r="BAT128" s="119"/>
      <c r="BAU128" s="91"/>
      <c r="BAV128" s="119"/>
      <c r="BAW128" s="91"/>
      <c r="BAX128" s="119"/>
      <c r="BAY128" s="91"/>
      <c r="BAZ128" s="119"/>
      <c r="BBA128" s="91"/>
      <c r="BBB128" s="119"/>
      <c r="BBC128" s="91"/>
      <c r="BBD128" s="119"/>
      <c r="BBE128" s="91"/>
      <c r="BBF128" s="119"/>
      <c r="BBG128" s="91"/>
      <c r="BBH128" s="119"/>
      <c r="BBI128" s="91"/>
      <c r="BBJ128" s="119"/>
      <c r="BBK128" s="91"/>
      <c r="BBL128" s="119"/>
      <c r="BBM128" s="91"/>
      <c r="BBN128" s="119"/>
      <c r="BBO128" s="91"/>
      <c r="BBP128" s="119"/>
      <c r="BBQ128" s="91"/>
      <c r="BBR128" s="119"/>
      <c r="BBS128" s="91"/>
      <c r="BBT128" s="119"/>
      <c r="BBU128" s="91"/>
      <c r="BBV128" s="119"/>
      <c r="BBW128" s="91"/>
      <c r="BBX128" s="119"/>
      <c r="BBY128" s="91"/>
      <c r="BBZ128" s="119"/>
      <c r="BCA128" s="91"/>
      <c r="BCB128" s="119"/>
      <c r="BCC128" s="91"/>
      <c r="BCD128" s="119"/>
      <c r="BCE128" s="91"/>
      <c r="BCF128" s="119"/>
      <c r="BCG128" s="91"/>
      <c r="BCH128" s="119"/>
      <c r="BCI128" s="91"/>
      <c r="BCJ128" s="119"/>
      <c r="BCK128" s="91"/>
      <c r="BCL128" s="119"/>
      <c r="BCM128" s="91"/>
      <c r="BCN128" s="119"/>
      <c r="BCO128" s="91"/>
      <c r="BCP128" s="119"/>
      <c r="BCQ128" s="91"/>
      <c r="BCR128" s="119"/>
      <c r="BCS128" s="91"/>
      <c r="BCT128" s="119"/>
      <c r="BCU128" s="91"/>
      <c r="BCV128" s="119"/>
      <c r="BCW128" s="91"/>
      <c r="BCX128" s="119"/>
      <c r="BCY128" s="91"/>
      <c r="BCZ128" s="119"/>
      <c r="BDA128" s="91"/>
      <c r="BDB128" s="119"/>
      <c r="BDC128" s="91"/>
      <c r="BDD128" s="119"/>
      <c r="BDE128" s="91"/>
      <c r="BDF128" s="119"/>
      <c r="BDG128" s="91"/>
      <c r="BDH128" s="119"/>
      <c r="BDI128" s="91"/>
      <c r="BDJ128" s="119"/>
      <c r="BDK128" s="91"/>
      <c r="BDL128" s="119"/>
      <c r="BDM128" s="91"/>
      <c r="BDN128" s="119"/>
      <c r="BDO128" s="91"/>
      <c r="BDP128" s="119"/>
      <c r="BDQ128" s="91"/>
      <c r="BDR128" s="119"/>
      <c r="BDS128" s="91"/>
      <c r="BDT128" s="119"/>
      <c r="BDU128" s="91"/>
      <c r="BDV128" s="119"/>
      <c r="BDW128" s="91"/>
      <c r="BDX128" s="119"/>
      <c r="BDY128" s="91"/>
      <c r="BDZ128" s="119"/>
      <c r="BEA128" s="91"/>
      <c r="BEB128" s="119"/>
      <c r="BEC128" s="91"/>
      <c r="BED128" s="119"/>
      <c r="BEE128" s="91"/>
      <c r="BEF128" s="119"/>
      <c r="BEG128" s="91"/>
      <c r="BEH128" s="119"/>
      <c r="BEI128" s="91"/>
      <c r="BEJ128" s="119"/>
      <c r="BEK128" s="91"/>
      <c r="BEL128" s="119"/>
      <c r="BEM128" s="91"/>
      <c r="BEN128" s="119"/>
      <c r="BEO128" s="91"/>
      <c r="BEP128" s="119"/>
      <c r="BEQ128" s="91"/>
      <c r="BER128" s="119"/>
      <c r="BES128" s="91"/>
      <c r="BET128" s="119"/>
      <c r="BEU128" s="91"/>
      <c r="BEV128" s="119"/>
      <c r="BEW128" s="91"/>
      <c r="BEX128" s="119"/>
      <c r="BEY128" s="91"/>
      <c r="BEZ128" s="119"/>
      <c r="BFA128" s="91"/>
      <c r="BFB128" s="119"/>
      <c r="BFC128" s="91"/>
      <c r="BFD128" s="119"/>
      <c r="BFE128" s="91"/>
      <c r="BFF128" s="119"/>
      <c r="BFG128" s="91"/>
      <c r="BFH128" s="119"/>
      <c r="BFI128" s="91"/>
      <c r="BFJ128" s="119"/>
      <c r="BFK128" s="91"/>
      <c r="BFL128" s="119"/>
      <c r="BFM128" s="91"/>
      <c r="BFN128" s="119"/>
      <c r="BFO128" s="91"/>
      <c r="BFP128" s="119"/>
      <c r="BFQ128" s="91"/>
      <c r="BFR128" s="119"/>
      <c r="BFS128" s="91"/>
      <c r="BFT128" s="119"/>
      <c r="BFU128" s="91"/>
      <c r="BFV128" s="119"/>
      <c r="BFW128" s="91"/>
      <c r="BFX128" s="119"/>
      <c r="BFY128" s="91"/>
      <c r="BFZ128" s="119"/>
      <c r="BGA128" s="91"/>
      <c r="BGB128" s="119"/>
      <c r="BGC128" s="91"/>
      <c r="BGD128" s="119"/>
      <c r="BGE128" s="91"/>
      <c r="BGF128" s="119"/>
      <c r="BGG128" s="91"/>
      <c r="BGH128" s="119"/>
      <c r="BGI128" s="91"/>
      <c r="BGJ128" s="119"/>
      <c r="BGK128" s="91"/>
      <c r="BGL128" s="119"/>
      <c r="BGM128" s="91"/>
      <c r="BGN128" s="119"/>
      <c r="BGO128" s="91"/>
      <c r="BGP128" s="119"/>
      <c r="BGQ128" s="91"/>
      <c r="BGR128" s="119"/>
      <c r="BGS128" s="91"/>
      <c r="BGT128" s="119"/>
      <c r="BGU128" s="91"/>
      <c r="BGV128" s="119"/>
      <c r="BGW128" s="91"/>
      <c r="BGX128" s="119"/>
      <c r="BGY128" s="91"/>
      <c r="BGZ128" s="119"/>
      <c r="BHA128" s="91"/>
      <c r="BHB128" s="119"/>
      <c r="BHC128" s="91"/>
      <c r="BHD128" s="119"/>
      <c r="BHE128" s="91"/>
      <c r="BHF128" s="119"/>
      <c r="BHG128" s="91"/>
      <c r="BHH128" s="119"/>
      <c r="BHI128" s="91"/>
      <c r="BHJ128" s="119"/>
      <c r="BHK128" s="91"/>
      <c r="BHL128" s="119"/>
      <c r="BHM128" s="91"/>
      <c r="BHN128" s="119"/>
      <c r="BHO128" s="91"/>
      <c r="BHP128" s="119"/>
      <c r="BHQ128" s="91"/>
      <c r="BHR128" s="119"/>
      <c r="BHS128" s="91"/>
      <c r="BHT128" s="119"/>
      <c r="BHU128" s="91"/>
      <c r="BHV128" s="119"/>
      <c r="BHW128" s="91"/>
      <c r="BHX128" s="119"/>
      <c r="BHY128" s="91"/>
      <c r="BHZ128" s="119"/>
      <c r="BIA128" s="91"/>
      <c r="BIB128" s="119"/>
      <c r="BIC128" s="91"/>
      <c r="BID128" s="119"/>
      <c r="BIE128" s="91"/>
      <c r="BIF128" s="119"/>
      <c r="BIG128" s="91"/>
      <c r="BIH128" s="119"/>
      <c r="BII128" s="91"/>
      <c r="BIJ128" s="119"/>
      <c r="BIK128" s="91"/>
      <c r="BIL128" s="119"/>
      <c r="BIM128" s="91"/>
      <c r="BIN128" s="119"/>
      <c r="BIO128" s="91"/>
      <c r="BIP128" s="119"/>
      <c r="BIQ128" s="91"/>
      <c r="BIR128" s="119"/>
      <c r="BIS128" s="91"/>
      <c r="BIT128" s="119"/>
      <c r="BIU128" s="91"/>
      <c r="BIV128" s="119"/>
      <c r="BIW128" s="91"/>
      <c r="BIX128" s="119"/>
      <c r="BIY128" s="91"/>
      <c r="BIZ128" s="119"/>
      <c r="BJA128" s="91"/>
      <c r="BJB128" s="119"/>
      <c r="BJC128" s="91"/>
      <c r="BJD128" s="119"/>
      <c r="BJE128" s="91"/>
      <c r="BJF128" s="119"/>
      <c r="BJG128" s="91"/>
      <c r="BJH128" s="119"/>
      <c r="BJI128" s="91"/>
      <c r="BJJ128" s="119"/>
      <c r="BJK128" s="91"/>
      <c r="BJL128" s="119"/>
      <c r="BJM128" s="91"/>
      <c r="BJN128" s="119"/>
      <c r="BJO128" s="91"/>
      <c r="BJP128" s="119"/>
      <c r="BJQ128" s="91"/>
      <c r="BJR128" s="119"/>
      <c r="BJS128" s="91"/>
      <c r="BJT128" s="119"/>
      <c r="BJU128" s="91"/>
      <c r="BJV128" s="119"/>
      <c r="BJW128" s="91"/>
      <c r="BJX128" s="119"/>
      <c r="BJY128" s="91"/>
      <c r="BJZ128" s="119"/>
      <c r="BKA128" s="91"/>
      <c r="BKB128" s="119"/>
      <c r="BKC128" s="91"/>
      <c r="BKD128" s="119"/>
      <c r="BKE128" s="91"/>
      <c r="BKF128" s="119"/>
      <c r="BKG128" s="91"/>
      <c r="BKH128" s="119"/>
      <c r="BKI128" s="91"/>
      <c r="BKJ128" s="119"/>
      <c r="BKK128" s="91"/>
      <c r="BKL128" s="119"/>
      <c r="BKM128" s="91"/>
      <c r="BKN128" s="119"/>
      <c r="BKO128" s="91"/>
      <c r="BKP128" s="119"/>
      <c r="BKQ128" s="91"/>
      <c r="BKR128" s="119"/>
      <c r="BKS128" s="91"/>
      <c r="BKT128" s="119"/>
      <c r="BKU128" s="91"/>
      <c r="BKV128" s="119"/>
      <c r="BKW128" s="91"/>
      <c r="BKX128" s="119"/>
      <c r="BKY128" s="91"/>
      <c r="BKZ128" s="119"/>
      <c r="BLA128" s="91"/>
      <c r="BLB128" s="119"/>
      <c r="BLC128" s="91"/>
      <c r="BLD128" s="119"/>
      <c r="BLE128" s="91"/>
      <c r="BLF128" s="119"/>
      <c r="BLG128" s="91"/>
      <c r="BLH128" s="119"/>
      <c r="BLI128" s="91"/>
      <c r="BLJ128" s="119"/>
      <c r="BLK128" s="91"/>
      <c r="BLL128" s="119"/>
      <c r="BLM128" s="91"/>
      <c r="BLN128" s="119"/>
      <c r="BLO128" s="91"/>
      <c r="BLP128" s="119"/>
      <c r="BLQ128" s="91"/>
      <c r="BLR128" s="119"/>
      <c r="BLS128" s="91"/>
      <c r="BLT128" s="119"/>
      <c r="BLU128" s="91"/>
      <c r="BLV128" s="119"/>
      <c r="BLW128" s="91"/>
      <c r="BLX128" s="119"/>
      <c r="BLY128" s="91"/>
      <c r="BLZ128" s="119"/>
      <c r="BMA128" s="91"/>
      <c r="BMB128" s="119"/>
      <c r="BMC128" s="91"/>
      <c r="BMD128" s="119"/>
      <c r="BME128" s="91"/>
      <c r="BMF128" s="119"/>
      <c r="BMG128" s="91"/>
      <c r="BMH128" s="119"/>
      <c r="BMI128" s="91"/>
      <c r="BMJ128" s="119"/>
      <c r="BMK128" s="91"/>
      <c r="BML128" s="119"/>
      <c r="BMM128" s="91"/>
      <c r="BMN128" s="119"/>
      <c r="BMO128" s="91"/>
      <c r="BMP128" s="119"/>
      <c r="BMQ128" s="91"/>
      <c r="BMR128" s="119"/>
      <c r="BMS128" s="91"/>
      <c r="BMT128" s="119"/>
      <c r="BMU128" s="91"/>
      <c r="BMV128" s="119"/>
      <c r="BMW128" s="91"/>
      <c r="BMX128" s="119"/>
      <c r="BMY128" s="91"/>
      <c r="BMZ128" s="119"/>
      <c r="BNA128" s="91"/>
      <c r="BNB128" s="119"/>
      <c r="BNC128" s="91"/>
      <c r="BND128" s="119"/>
      <c r="BNE128" s="91"/>
      <c r="BNF128" s="119"/>
      <c r="BNG128" s="91"/>
      <c r="BNH128" s="119"/>
      <c r="BNI128" s="91"/>
      <c r="BNJ128" s="119"/>
      <c r="BNK128" s="91"/>
      <c r="BNL128" s="119"/>
      <c r="BNM128" s="91"/>
      <c r="BNN128" s="119"/>
      <c r="BNO128" s="91"/>
      <c r="BNP128" s="119"/>
      <c r="BNQ128" s="91"/>
      <c r="BNR128" s="119"/>
      <c r="BNS128" s="91"/>
      <c r="BNT128" s="119"/>
      <c r="BNU128" s="91"/>
      <c r="BNV128" s="119"/>
      <c r="BNW128" s="91"/>
      <c r="BNX128" s="119"/>
      <c r="BNY128" s="91"/>
      <c r="BNZ128" s="119"/>
      <c r="BOA128" s="91"/>
      <c r="BOB128" s="119"/>
      <c r="BOC128" s="91"/>
      <c r="BOD128" s="119"/>
      <c r="BOE128" s="91"/>
      <c r="BOF128" s="119"/>
      <c r="BOG128" s="91"/>
      <c r="BOH128" s="119"/>
      <c r="BOI128" s="91"/>
      <c r="BOJ128" s="119"/>
      <c r="BOK128" s="91"/>
      <c r="BOL128" s="119"/>
      <c r="BOM128" s="91"/>
      <c r="BON128" s="119"/>
      <c r="BOO128" s="91"/>
      <c r="BOP128" s="119"/>
      <c r="BOQ128" s="91"/>
      <c r="BOR128" s="119"/>
      <c r="BOS128" s="91"/>
      <c r="BOT128" s="119"/>
      <c r="BOU128" s="91"/>
      <c r="BOV128" s="119"/>
      <c r="BOW128" s="91"/>
      <c r="BOX128" s="119"/>
      <c r="BOY128" s="91"/>
      <c r="BOZ128" s="119"/>
      <c r="BPA128" s="91"/>
      <c r="BPB128" s="119"/>
      <c r="BPC128" s="91"/>
      <c r="BPD128" s="119"/>
      <c r="BPE128" s="91"/>
      <c r="BPF128" s="119"/>
      <c r="BPG128" s="91"/>
      <c r="BPH128" s="119"/>
      <c r="BPI128" s="91"/>
      <c r="BPJ128" s="119"/>
      <c r="BPK128" s="91"/>
      <c r="BPL128" s="119"/>
      <c r="BPM128" s="91"/>
      <c r="BPN128" s="119"/>
      <c r="BPO128" s="91"/>
      <c r="BPP128" s="119"/>
      <c r="BPQ128" s="91"/>
      <c r="BPR128" s="119"/>
      <c r="BPS128" s="91"/>
      <c r="BPT128" s="119"/>
      <c r="BPU128" s="91"/>
      <c r="BPV128" s="119"/>
      <c r="BPW128" s="91"/>
      <c r="BPX128" s="119"/>
      <c r="BPY128" s="91"/>
      <c r="BPZ128" s="119"/>
      <c r="BQA128" s="91"/>
      <c r="BQB128" s="119"/>
      <c r="BQC128" s="91"/>
      <c r="BQD128" s="119"/>
      <c r="BQE128" s="91"/>
      <c r="BQF128" s="119"/>
      <c r="BQG128" s="91"/>
      <c r="BQH128" s="119"/>
      <c r="BQI128" s="91"/>
      <c r="BQJ128" s="119"/>
      <c r="BQK128" s="91"/>
      <c r="BQL128" s="119"/>
      <c r="BQM128" s="91"/>
      <c r="BQN128" s="119"/>
      <c r="BQO128" s="91"/>
      <c r="BQP128" s="119"/>
      <c r="BQQ128" s="91"/>
      <c r="BQR128" s="119"/>
      <c r="BQS128" s="91"/>
      <c r="BQT128" s="119"/>
      <c r="BQU128" s="91"/>
      <c r="BQV128" s="119"/>
      <c r="BQW128" s="91"/>
      <c r="BQX128" s="119"/>
      <c r="BQY128" s="91"/>
      <c r="BQZ128" s="119"/>
      <c r="BRA128" s="91"/>
      <c r="BRB128" s="119"/>
      <c r="BRC128" s="91"/>
      <c r="BRD128" s="119"/>
      <c r="BRE128" s="91"/>
      <c r="BRF128" s="119"/>
      <c r="BRG128" s="91"/>
      <c r="BRH128" s="119"/>
      <c r="BRI128" s="91"/>
      <c r="BRJ128" s="119"/>
      <c r="BRK128" s="91"/>
      <c r="BRL128" s="119"/>
      <c r="BRM128" s="91"/>
      <c r="BRN128" s="119"/>
      <c r="BRO128" s="91"/>
      <c r="BRP128" s="119"/>
      <c r="BRQ128" s="91"/>
      <c r="BRR128" s="119"/>
      <c r="BRS128" s="91"/>
      <c r="BRT128" s="119"/>
      <c r="BRU128" s="91"/>
      <c r="BRV128" s="119"/>
      <c r="BRW128" s="91"/>
      <c r="BRX128" s="119"/>
      <c r="BRY128" s="91"/>
      <c r="BRZ128" s="119"/>
      <c r="BSA128" s="91"/>
      <c r="BSB128" s="119"/>
      <c r="BSC128" s="91"/>
      <c r="BSD128" s="119"/>
      <c r="BSE128" s="91"/>
      <c r="BSF128" s="119"/>
      <c r="BSG128" s="91"/>
      <c r="BSH128" s="119"/>
      <c r="BSI128" s="91"/>
      <c r="BSJ128" s="119"/>
      <c r="BSK128" s="91"/>
      <c r="BSL128" s="119"/>
      <c r="BSM128" s="91"/>
      <c r="BSN128" s="119"/>
      <c r="BSO128" s="91"/>
      <c r="BSP128" s="119"/>
      <c r="BSQ128" s="91"/>
      <c r="BSR128" s="119"/>
      <c r="BSS128" s="91"/>
      <c r="BST128" s="119"/>
      <c r="BSU128" s="91"/>
      <c r="BSV128" s="119"/>
      <c r="BSW128" s="91"/>
      <c r="BSX128" s="119"/>
      <c r="BSY128" s="91"/>
      <c r="BSZ128" s="119"/>
      <c r="BTA128" s="91"/>
      <c r="BTB128" s="119"/>
      <c r="BTC128" s="91"/>
      <c r="BTD128" s="119"/>
      <c r="BTE128" s="91"/>
      <c r="BTF128" s="119"/>
      <c r="BTG128" s="91"/>
      <c r="BTH128" s="119"/>
      <c r="BTI128" s="91"/>
      <c r="BTJ128" s="119"/>
      <c r="BTK128" s="91"/>
      <c r="BTL128" s="119"/>
      <c r="BTM128" s="91"/>
      <c r="BTN128" s="119"/>
      <c r="BTO128" s="91"/>
      <c r="BTP128" s="119"/>
      <c r="BTQ128" s="91"/>
      <c r="BTR128" s="119"/>
      <c r="BTS128" s="91"/>
      <c r="BTT128" s="119"/>
      <c r="BTU128" s="91"/>
      <c r="BTV128" s="119"/>
      <c r="BTW128" s="91"/>
      <c r="BTX128" s="119"/>
      <c r="BTY128" s="91"/>
      <c r="BTZ128" s="119"/>
      <c r="BUA128" s="91"/>
      <c r="BUB128" s="119"/>
      <c r="BUC128" s="91"/>
      <c r="BUD128" s="119"/>
      <c r="BUE128" s="91"/>
      <c r="BUF128" s="119"/>
      <c r="BUG128" s="91"/>
      <c r="BUH128" s="119"/>
      <c r="BUI128" s="91"/>
      <c r="BUJ128" s="119"/>
      <c r="BUK128" s="91"/>
      <c r="BUL128" s="119"/>
      <c r="BUM128" s="91"/>
      <c r="BUN128" s="119"/>
      <c r="BUO128" s="91"/>
      <c r="BUP128" s="119"/>
      <c r="BUQ128" s="91"/>
      <c r="BUR128" s="119"/>
      <c r="BUS128" s="91"/>
      <c r="BUT128" s="119"/>
      <c r="BUU128" s="91"/>
      <c r="BUV128" s="119"/>
      <c r="BUW128" s="91"/>
      <c r="BUX128" s="119"/>
      <c r="BUY128" s="91"/>
      <c r="BUZ128" s="119"/>
      <c r="BVA128" s="91"/>
      <c r="BVB128" s="119"/>
      <c r="BVC128" s="91"/>
      <c r="BVD128" s="119"/>
      <c r="BVE128" s="91"/>
      <c r="BVF128" s="119"/>
      <c r="BVG128" s="91"/>
      <c r="BVH128" s="119"/>
      <c r="BVI128" s="91"/>
      <c r="BVJ128" s="119"/>
      <c r="BVK128" s="91"/>
      <c r="BVL128" s="119"/>
      <c r="BVM128" s="91"/>
      <c r="BVN128" s="119"/>
      <c r="BVO128" s="91"/>
      <c r="BVP128" s="119"/>
      <c r="BVQ128" s="91"/>
      <c r="BVR128" s="119"/>
      <c r="BVS128" s="91"/>
      <c r="BVT128" s="119"/>
      <c r="BVU128" s="91"/>
      <c r="BVV128" s="119"/>
      <c r="BVW128" s="91"/>
      <c r="BVX128" s="119"/>
      <c r="BVY128" s="91"/>
      <c r="BVZ128" s="119"/>
      <c r="BWA128" s="91"/>
      <c r="BWB128" s="119"/>
      <c r="BWC128" s="91"/>
      <c r="BWD128" s="119"/>
      <c r="BWE128" s="91"/>
      <c r="BWF128" s="119"/>
      <c r="BWG128" s="91"/>
      <c r="BWH128" s="119"/>
      <c r="BWI128" s="91"/>
      <c r="BWJ128" s="119"/>
      <c r="BWK128" s="91"/>
      <c r="BWL128" s="119"/>
      <c r="BWM128" s="91"/>
      <c r="BWN128" s="119"/>
      <c r="BWO128" s="91"/>
      <c r="BWP128" s="119"/>
      <c r="BWQ128" s="91"/>
      <c r="BWR128" s="119"/>
      <c r="BWS128" s="91"/>
      <c r="BWT128" s="119"/>
      <c r="BWU128" s="91"/>
      <c r="BWV128" s="119"/>
      <c r="BWW128" s="91"/>
      <c r="BWX128" s="119"/>
      <c r="BWY128" s="91"/>
      <c r="BWZ128" s="119"/>
      <c r="BXA128" s="91"/>
      <c r="BXB128" s="119"/>
      <c r="BXC128" s="91"/>
      <c r="BXD128" s="119"/>
      <c r="BXE128" s="91"/>
      <c r="BXF128" s="119"/>
      <c r="BXG128" s="91"/>
      <c r="BXH128" s="119"/>
      <c r="BXI128" s="91"/>
      <c r="BXJ128" s="119"/>
      <c r="BXK128" s="91"/>
      <c r="BXL128" s="119"/>
      <c r="BXM128" s="91"/>
      <c r="BXN128" s="119"/>
      <c r="BXO128" s="91"/>
      <c r="BXP128" s="119"/>
      <c r="BXQ128" s="91"/>
      <c r="BXR128" s="119"/>
      <c r="BXS128" s="91"/>
      <c r="BXT128" s="119"/>
      <c r="BXU128" s="91"/>
      <c r="BXV128" s="119"/>
      <c r="BXW128" s="91"/>
      <c r="BXX128" s="119"/>
      <c r="BXY128" s="91"/>
      <c r="BXZ128" s="119"/>
      <c r="BYA128" s="91"/>
      <c r="BYB128" s="119"/>
      <c r="BYC128" s="91"/>
      <c r="BYD128" s="119"/>
      <c r="BYE128" s="91"/>
      <c r="BYF128" s="119"/>
      <c r="BYG128" s="91"/>
      <c r="BYH128" s="119"/>
      <c r="BYI128" s="91"/>
      <c r="BYJ128" s="119"/>
      <c r="BYK128" s="91"/>
      <c r="BYL128" s="119"/>
      <c r="BYM128" s="91"/>
      <c r="BYN128" s="119"/>
      <c r="BYO128" s="91"/>
      <c r="BYP128" s="119"/>
      <c r="BYQ128" s="91"/>
      <c r="BYR128" s="119"/>
      <c r="BYS128" s="91"/>
      <c r="BYT128" s="119"/>
      <c r="BYU128" s="91"/>
      <c r="BYV128" s="119"/>
      <c r="BYW128" s="91"/>
      <c r="BYX128" s="119"/>
      <c r="BYY128" s="91"/>
      <c r="BYZ128" s="119"/>
      <c r="BZA128" s="91"/>
      <c r="BZB128" s="119"/>
      <c r="BZC128" s="91"/>
      <c r="BZD128" s="119"/>
      <c r="BZE128" s="91"/>
      <c r="BZF128" s="119"/>
      <c r="BZG128" s="91"/>
      <c r="BZH128" s="119"/>
      <c r="BZI128" s="91"/>
      <c r="BZJ128" s="119"/>
      <c r="BZK128" s="91"/>
      <c r="BZL128" s="119"/>
      <c r="BZM128" s="91"/>
      <c r="BZN128" s="119"/>
      <c r="BZO128" s="91"/>
      <c r="BZP128" s="119"/>
      <c r="BZQ128" s="91"/>
      <c r="BZR128" s="119"/>
      <c r="BZS128" s="91"/>
      <c r="BZT128" s="119"/>
      <c r="BZU128" s="91"/>
      <c r="BZV128" s="119"/>
      <c r="BZW128" s="91"/>
      <c r="BZX128" s="119"/>
      <c r="BZY128" s="91"/>
      <c r="BZZ128" s="119"/>
      <c r="CAA128" s="91"/>
      <c r="CAB128" s="119"/>
      <c r="CAC128" s="91"/>
      <c r="CAD128" s="119"/>
      <c r="CAE128" s="91"/>
      <c r="CAF128" s="119"/>
      <c r="CAG128" s="91"/>
      <c r="CAH128" s="119"/>
      <c r="CAI128" s="91"/>
      <c r="CAJ128" s="119"/>
      <c r="CAK128" s="91"/>
      <c r="CAL128" s="119"/>
      <c r="CAM128" s="91"/>
      <c r="CAN128" s="119"/>
      <c r="CAO128" s="91"/>
      <c r="CAP128" s="119"/>
      <c r="CAQ128" s="91"/>
      <c r="CAR128" s="119"/>
      <c r="CAS128" s="91"/>
      <c r="CAT128" s="119"/>
      <c r="CAU128" s="91"/>
      <c r="CAV128" s="119"/>
      <c r="CAW128" s="91"/>
      <c r="CAX128" s="119"/>
      <c r="CAY128" s="91"/>
      <c r="CAZ128" s="119"/>
      <c r="CBA128" s="91"/>
      <c r="CBB128" s="119"/>
      <c r="CBC128" s="91"/>
      <c r="CBD128" s="119"/>
      <c r="CBE128" s="91"/>
      <c r="CBF128" s="119"/>
      <c r="CBG128" s="91"/>
      <c r="CBH128" s="119"/>
      <c r="CBI128" s="91"/>
      <c r="CBJ128" s="119"/>
      <c r="CBK128" s="91"/>
      <c r="CBL128" s="119"/>
      <c r="CBM128" s="91"/>
      <c r="CBN128" s="119"/>
      <c r="CBO128" s="91"/>
      <c r="CBP128" s="119"/>
      <c r="CBQ128" s="91"/>
      <c r="CBR128" s="119"/>
      <c r="CBS128" s="91"/>
      <c r="CBT128" s="119"/>
      <c r="CBU128" s="91"/>
      <c r="CBV128" s="119"/>
      <c r="CBW128" s="91"/>
      <c r="CBX128" s="119"/>
      <c r="CBY128" s="91"/>
      <c r="CBZ128" s="119"/>
      <c r="CCA128" s="91"/>
      <c r="CCB128" s="119"/>
      <c r="CCC128" s="91"/>
      <c r="CCD128" s="119"/>
      <c r="CCE128" s="91"/>
      <c r="CCF128" s="119"/>
      <c r="CCG128" s="91"/>
      <c r="CCH128" s="119"/>
      <c r="CCI128" s="91"/>
      <c r="CCJ128" s="119"/>
      <c r="CCK128" s="91"/>
      <c r="CCL128" s="119"/>
      <c r="CCM128" s="91"/>
      <c r="CCN128" s="119"/>
      <c r="CCO128" s="91"/>
      <c r="CCP128" s="119"/>
      <c r="CCQ128" s="91"/>
      <c r="CCR128" s="119"/>
      <c r="CCS128" s="91"/>
      <c r="CCT128" s="119"/>
      <c r="CCU128" s="91"/>
      <c r="CCV128" s="119"/>
      <c r="CCW128" s="91"/>
      <c r="CCX128" s="119"/>
      <c r="CCY128" s="91"/>
      <c r="CCZ128" s="119"/>
      <c r="CDA128" s="91"/>
      <c r="CDB128" s="119"/>
      <c r="CDC128" s="91"/>
      <c r="CDD128" s="119"/>
      <c r="CDE128" s="91"/>
      <c r="CDF128" s="119"/>
      <c r="CDG128" s="91"/>
      <c r="CDH128" s="119"/>
      <c r="CDI128" s="91"/>
      <c r="CDJ128" s="119"/>
      <c r="CDK128" s="91"/>
      <c r="CDL128" s="119"/>
      <c r="CDM128" s="91"/>
      <c r="CDN128" s="119"/>
      <c r="CDO128" s="91"/>
      <c r="CDP128" s="119"/>
      <c r="CDQ128" s="91"/>
      <c r="CDR128" s="119"/>
      <c r="CDS128" s="91"/>
      <c r="CDT128" s="119"/>
      <c r="CDU128" s="91"/>
      <c r="CDV128" s="119"/>
      <c r="CDW128" s="91"/>
      <c r="CDX128" s="119"/>
      <c r="CDY128" s="91"/>
      <c r="CDZ128" s="119"/>
      <c r="CEA128" s="91"/>
      <c r="CEB128" s="119"/>
      <c r="CEC128" s="91"/>
      <c r="CED128" s="119"/>
      <c r="CEE128" s="91"/>
      <c r="CEF128" s="119"/>
      <c r="CEG128" s="91"/>
      <c r="CEH128" s="119"/>
      <c r="CEI128" s="91"/>
      <c r="CEJ128" s="119"/>
      <c r="CEK128" s="91"/>
      <c r="CEL128" s="119"/>
      <c r="CEM128" s="91"/>
      <c r="CEN128" s="119"/>
      <c r="CEO128" s="91"/>
      <c r="CEP128" s="119"/>
      <c r="CEQ128" s="91"/>
      <c r="CER128" s="119"/>
      <c r="CES128" s="91"/>
      <c r="CET128" s="119"/>
      <c r="CEU128" s="91"/>
      <c r="CEV128" s="119"/>
      <c r="CEW128" s="91"/>
      <c r="CEX128" s="119"/>
      <c r="CEY128" s="91"/>
      <c r="CEZ128" s="119"/>
      <c r="CFA128" s="91"/>
      <c r="CFB128" s="119"/>
      <c r="CFC128" s="91"/>
      <c r="CFD128" s="119"/>
      <c r="CFE128" s="91"/>
      <c r="CFF128" s="119"/>
      <c r="CFG128" s="91"/>
      <c r="CFH128" s="119"/>
      <c r="CFI128" s="91"/>
      <c r="CFJ128" s="119"/>
      <c r="CFK128" s="91"/>
      <c r="CFL128" s="119"/>
      <c r="CFM128" s="91"/>
      <c r="CFN128" s="119"/>
      <c r="CFO128" s="91"/>
      <c r="CFP128" s="119"/>
      <c r="CFQ128" s="91"/>
      <c r="CFR128" s="119"/>
      <c r="CFS128" s="91"/>
      <c r="CFT128" s="119"/>
      <c r="CFU128" s="91"/>
      <c r="CFV128" s="119"/>
      <c r="CFW128" s="91"/>
      <c r="CFX128" s="119"/>
      <c r="CFY128" s="91"/>
      <c r="CFZ128" s="119"/>
      <c r="CGA128" s="91"/>
      <c r="CGB128" s="119"/>
      <c r="CGC128" s="91"/>
      <c r="CGD128" s="119"/>
      <c r="CGE128" s="91"/>
      <c r="CGF128" s="119"/>
      <c r="CGG128" s="91"/>
      <c r="CGH128" s="119"/>
      <c r="CGI128" s="91"/>
      <c r="CGJ128" s="119"/>
      <c r="CGK128" s="91"/>
      <c r="CGL128" s="119"/>
      <c r="CGM128" s="91"/>
      <c r="CGN128" s="119"/>
      <c r="CGO128" s="91"/>
      <c r="CGP128" s="119"/>
      <c r="CGQ128" s="91"/>
      <c r="CGR128" s="119"/>
      <c r="CGS128" s="91"/>
      <c r="CGT128" s="119"/>
      <c r="CGU128" s="91"/>
      <c r="CGV128" s="119"/>
      <c r="CGW128" s="91"/>
      <c r="CGX128" s="119"/>
      <c r="CGY128" s="91"/>
      <c r="CGZ128" s="119"/>
      <c r="CHA128" s="91"/>
      <c r="CHB128" s="119"/>
      <c r="CHC128" s="91"/>
      <c r="CHD128" s="119"/>
      <c r="CHE128" s="91"/>
      <c r="CHF128" s="119"/>
      <c r="CHG128" s="91"/>
      <c r="CHH128" s="119"/>
      <c r="CHI128" s="91"/>
      <c r="CHJ128" s="119"/>
      <c r="CHK128" s="91"/>
      <c r="CHL128" s="119"/>
      <c r="CHM128" s="91"/>
      <c r="CHN128" s="119"/>
      <c r="CHO128" s="91"/>
      <c r="CHP128" s="119"/>
      <c r="CHQ128" s="91"/>
      <c r="CHR128" s="119"/>
      <c r="CHS128" s="91"/>
      <c r="CHT128" s="119"/>
      <c r="CHU128" s="91"/>
      <c r="CHV128" s="119"/>
      <c r="CHW128" s="91"/>
      <c r="CHX128" s="119"/>
      <c r="CHY128" s="91"/>
      <c r="CHZ128" s="119"/>
      <c r="CIA128" s="91"/>
      <c r="CIB128" s="119"/>
      <c r="CIC128" s="91"/>
      <c r="CID128" s="119"/>
      <c r="CIE128" s="91"/>
      <c r="CIF128" s="119"/>
      <c r="CIG128" s="91"/>
      <c r="CIH128" s="119"/>
      <c r="CII128" s="91"/>
      <c r="CIJ128" s="119"/>
      <c r="CIK128" s="91"/>
      <c r="CIL128" s="119"/>
      <c r="CIM128" s="91"/>
      <c r="CIN128" s="119"/>
      <c r="CIO128" s="91"/>
      <c r="CIP128" s="119"/>
      <c r="CIQ128" s="91"/>
      <c r="CIR128" s="119"/>
      <c r="CIS128" s="91"/>
      <c r="CIT128" s="119"/>
      <c r="CIU128" s="91"/>
      <c r="CIV128" s="119"/>
      <c r="CIW128" s="91"/>
      <c r="CIX128" s="119"/>
      <c r="CIY128" s="91"/>
      <c r="CIZ128" s="119"/>
      <c r="CJA128" s="91"/>
      <c r="CJB128" s="119"/>
      <c r="CJC128" s="91"/>
      <c r="CJD128" s="119"/>
      <c r="CJE128" s="91"/>
      <c r="CJF128" s="119"/>
      <c r="CJG128" s="91"/>
      <c r="CJH128" s="119"/>
      <c r="CJI128" s="91"/>
      <c r="CJJ128" s="119"/>
      <c r="CJK128" s="91"/>
      <c r="CJL128" s="119"/>
      <c r="CJM128" s="91"/>
      <c r="CJN128" s="119"/>
      <c r="CJO128" s="91"/>
      <c r="CJP128" s="119"/>
      <c r="CJQ128" s="91"/>
      <c r="CJR128" s="119"/>
      <c r="CJS128" s="91"/>
      <c r="CJT128" s="119"/>
      <c r="CJU128" s="91"/>
      <c r="CJV128" s="119"/>
      <c r="CJW128" s="91"/>
      <c r="CJX128" s="119"/>
      <c r="CJY128" s="91"/>
      <c r="CJZ128" s="119"/>
      <c r="CKA128" s="91"/>
      <c r="CKB128" s="119"/>
      <c r="CKC128" s="91"/>
      <c r="CKD128" s="119"/>
      <c r="CKE128" s="91"/>
      <c r="CKF128" s="119"/>
      <c r="CKG128" s="91"/>
      <c r="CKH128" s="119"/>
      <c r="CKI128" s="91"/>
      <c r="CKJ128" s="119"/>
      <c r="CKK128" s="91"/>
      <c r="CKL128" s="119"/>
      <c r="CKM128" s="91"/>
      <c r="CKN128" s="119"/>
      <c r="CKO128" s="91"/>
      <c r="CKP128" s="119"/>
      <c r="CKQ128" s="91"/>
      <c r="CKR128" s="119"/>
      <c r="CKS128" s="91"/>
      <c r="CKT128" s="119"/>
      <c r="CKU128" s="91"/>
      <c r="CKV128" s="119"/>
      <c r="CKW128" s="91"/>
      <c r="CKX128" s="119"/>
      <c r="CKY128" s="91"/>
      <c r="CKZ128" s="119"/>
      <c r="CLA128" s="91"/>
      <c r="CLB128" s="119"/>
      <c r="CLC128" s="91"/>
      <c r="CLD128" s="119"/>
      <c r="CLE128" s="91"/>
      <c r="CLF128" s="119"/>
      <c r="CLG128" s="91"/>
      <c r="CLH128" s="119"/>
      <c r="CLI128" s="91"/>
      <c r="CLJ128" s="119"/>
      <c r="CLK128" s="91"/>
      <c r="CLL128" s="119"/>
      <c r="CLM128" s="91"/>
      <c r="CLN128" s="119"/>
      <c r="CLO128" s="91"/>
      <c r="CLP128" s="119"/>
      <c r="CLQ128" s="91"/>
      <c r="CLR128" s="119"/>
      <c r="CLS128" s="91"/>
      <c r="CLT128" s="119"/>
      <c r="CLU128" s="91"/>
      <c r="CLV128" s="119"/>
      <c r="CLW128" s="91"/>
      <c r="CLX128" s="119"/>
      <c r="CLY128" s="91"/>
      <c r="CLZ128" s="119"/>
      <c r="CMA128" s="91"/>
      <c r="CMB128" s="119"/>
      <c r="CMC128" s="91"/>
      <c r="CMD128" s="119"/>
      <c r="CME128" s="91"/>
      <c r="CMF128" s="119"/>
      <c r="CMG128" s="91"/>
      <c r="CMH128" s="119"/>
      <c r="CMI128" s="91"/>
      <c r="CMJ128" s="119"/>
      <c r="CMK128" s="91"/>
      <c r="CML128" s="119"/>
      <c r="CMM128" s="91"/>
      <c r="CMN128" s="119"/>
      <c r="CMO128" s="91"/>
      <c r="CMP128" s="119"/>
      <c r="CMQ128" s="91"/>
      <c r="CMR128" s="119"/>
      <c r="CMS128" s="91"/>
      <c r="CMT128" s="119"/>
      <c r="CMU128" s="91"/>
      <c r="CMV128" s="119"/>
      <c r="CMW128" s="91"/>
      <c r="CMX128" s="119"/>
      <c r="CMY128" s="91"/>
      <c r="CMZ128" s="119"/>
      <c r="CNA128" s="91"/>
      <c r="CNB128" s="119"/>
      <c r="CNC128" s="91"/>
      <c r="CND128" s="119"/>
      <c r="CNE128" s="91"/>
      <c r="CNF128" s="119"/>
      <c r="CNG128" s="91"/>
      <c r="CNH128" s="119"/>
      <c r="CNI128" s="91"/>
      <c r="CNJ128" s="119"/>
      <c r="CNK128" s="91"/>
      <c r="CNL128" s="119"/>
      <c r="CNM128" s="91"/>
      <c r="CNN128" s="119"/>
      <c r="CNO128" s="91"/>
      <c r="CNP128" s="119"/>
      <c r="CNQ128" s="91"/>
      <c r="CNR128" s="119"/>
      <c r="CNS128" s="91"/>
      <c r="CNT128" s="119"/>
      <c r="CNU128" s="91"/>
      <c r="CNV128" s="119"/>
      <c r="CNW128" s="91"/>
      <c r="CNX128" s="119"/>
      <c r="CNY128" s="91"/>
      <c r="CNZ128" s="119"/>
      <c r="COA128" s="91"/>
      <c r="COB128" s="119"/>
      <c r="COC128" s="91"/>
      <c r="COD128" s="119"/>
      <c r="COE128" s="91"/>
      <c r="COF128" s="119"/>
      <c r="COG128" s="91"/>
      <c r="COH128" s="119"/>
      <c r="COI128" s="91"/>
      <c r="COJ128" s="119"/>
      <c r="COK128" s="91"/>
      <c r="COL128" s="119"/>
      <c r="COM128" s="91"/>
      <c r="CON128" s="119"/>
      <c r="COO128" s="91"/>
      <c r="COP128" s="119"/>
      <c r="COQ128" s="91"/>
      <c r="COR128" s="119"/>
      <c r="COS128" s="91"/>
      <c r="COT128" s="119"/>
      <c r="COU128" s="91"/>
      <c r="COV128" s="119"/>
      <c r="COW128" s="91"/>
      <c r="COX128" s="119"/>
      <c r="COY128" s="91"/>
      <c r="COZ128" s="119"/>
      <c r="CPA128" s="91"/>
      <c r="CPB128" s="119"/>
      <c r="CPC128" s="91"/>
      <c r="CPD128" s="119"/>
      <c r="CPE128" s="91"/>
      <c r="CPF128" s="119"/>
      <c r="CPG128" s="91"/>
      <c r="CPH128" s="119"/>
      <c r="CPI128" s="91"/>
      <c r="CPJ128" s="119"/>
      <c r="CPK128" s="91"/>
      <c r="CPL128" s="119"/>
      <c r="CPM128" s="91"/>
      <c r="CPN128" s="119"/>
      <c r="CPO128" s="91"/>
      <c r="CPP128" s="119"/>
      <c r="CPQ128" s="91"/>
      <c r="CPR128" s="119"/>
      <c r="CPS128" s="91"/>
      <c r="CPT128" s="119"/>
      <c r="CPU128" s="91"/>
      <c r="CPV128" s="119"/>
      <c r="CPW128" s="91"/>
      <c r="CPX128" s="119"/>
      <c r="CPY128" s="91"/>
      <c r="CPZ128" s="119"/>
      <c r="CQA128" s="91"/>
      <c r="CQB128" s="119"/>
      <c r="CQC128" s="91"/>
      <c r="CQD128" s="119"/>
      <c r="CQE128" s="91"/>
      <c r="CQF128" s="119"/>
      <c r="CQG128" s="91"/>
      <c r="CQH128" s="119"/>
      <c r="CQI128" s="91"/>
      <c r="CQJ128" s="119"/>
      <c r="CQK128" s="91"/>
      <c r="CQL128" s="119"/>
      <c r="CQM128" s="91"/>
      <c r="CQN128" s="119"/>
      <c r="CQO128" s="91"/>
      <c r="CQP128" s="119"/>
      <c r="CQQ128" s="91"/>
      <c r="CQR128" s="119"/>
      <c r="CQS128" s="91"/>
      <c r="CQT128" s="119"/>
      <c r="CQU128" s="91"/>
      <c r="CQV128" s="119"/>
      <c r="CQW128" s="91"/>
      <c r="CQX128" s="119"/>
      <c r="CQY128" s="91"/>
      <c r="CQZ128" s="119"/>
      <c r="CRA128" s="91"/>
      <c r="CRB128" s="119"/>
      <c r="CRC128" s="91"/>
      <c r="CRD128" s="119"/>
      <c r="CRE128" s="91"/>
      <c r="CRF128" s="119"/>
      <c r="CRG128" s="91"/>
      <c r="CRH128" s="119"/>
      <c r="CRI128" s="91"/>
      <c r="CRJ128" s="119"/>
      <c r="CRK128" s="91"/>
      <c r="CRL128" s="119"/>
      <c r="CRM128" s="91"/>
      <c r="CRN128" s="119"/>
      <c r="CRO128" s="91"/>
      <c r="CRP128" s="119"/>
      <c r="CRQ128" s="91"/>
      <c r="CRR128" s="119"/>
      <c r="CRS128" s="91"/>
      <c r="CRT128" s="119"/>
      <c r="CRU128" s="91"/>
      <c r="CRV128" s="119"/>
      <c r="CRW128" s="91"/>
      <c r="CRX128" s="119"/>
      <c r="CRY128" s="91"/>
      <c r="CRZ128" s="119"/>
      <c r="CSA128" s="91"/>
      <c r="CSB128" s="119"/>
      <c r="CSC128" s="91"/>
      <c r="CSD128" s="119"/>
      <c r="CSE128" s="91"/>
      <c r="CSF128" s="119"/>
      <c r="CSG128" s="91"/>
      <c r="CSH128" s="119"/>
      <c r="CSI128" s="91"/>
      <c r="CSJ128" s="119"/>
      <c r="CSK128" s="91"/>
      <c r="CSL128" s="119"/>
      <c r="CSM128" s="91"/>
      <c r="CSN128" s="119"/>
      <c r="CSO128" s="91"/>
      <c r="CSP128" s="119"/>
      <c r="CSQ128" s="91"/>
      <c r="CSR128" s="119"/>
      <c r="CSS128" s="91"/>
      <c r="CST128" s="119"/>
      <c r="CSU128" s="91"/>
      <c r="CSV128" s="119"/>
      <c r="CSW128" s="91"/>
      <c r="CSX128" s="119"/>
      <c r="CSY128" s="91"/>
      <c r="CSZ128" s="119"/>
      <c r="CTA128" s="91"/>
      <c r="CTB128" s="119"/>
      <c r="CTC128" s="91"/>
      <c r="CTD128" s="119"/>
      <c r="CTE128" s="91"/>
      <c r="CTF128" s="119"/>
      <c r="CTG128" s="91"/>
      <c r="CTH128" s="119"/>
      <c r="CTI128" s="91"/>
      <c r="CTJ128" s="119"/>
      <c r="CTK128" s="91"/>
      <c r="CTL128" s="119"/>
      <c r="CTM128" s="91"/>
      <c r="CTN128" s="119"/>
      <c r="CTO128" s="91"/>
      <c r="CTP128" s="119"/>
      <c r="CTQ128" s="91"/>
      <c r="CTR128" s="119"/>
      <c r="CTS128" s="91"/>
      <c r="CTT128" s="119"/>
      <c r="CTU128" s="91"/>
      <c r="CTV128" s="119"/>
      <c r="CTW128" s="91"/>
      <c r="CTX128" s="119"/>
      <c r="CTY128" s="91"/>
      <c r="CTZ128" s="119"/>
      <c r="CUA128" s="91"/>
      <c r="CUB128" s="119"/>
      <c r="CUC128" s="91"/>
      <c r="CUD128" s="119"/>
      <c r="CUE128" s="91"/>
      <c r="CUF128" s="119"/>
      <c r="CUG128" s="91"/>
      <c r="CUH128" s="119"/>
      <c r="CUI128" s="91"/>
      <c r="CUJ128" s="119"/>
      <c r="CUK128" s="91"/>
      <c r="CUL128" s="119"/>
      <c r="CUM128" s="91"/>
      <c r="CUN128" s="119"/>
      <c r="CUO128" s="91"/>
      <c r="CUP128" s="119"/>
      <c r="CUQ128" s="91"/>
      <c r="CUR128" s="119"/>
      <c r="CUS128" s="91"/>
      <c r="CUT128" s="119"/>
      <c r="CUU128" s="91"/>
      <c r="CUV128" s="119"/>
      <c r="CUW128" s="91"/>
      <c r="CUX128" s="119"/>
      <c r="CUY128" s="91"/>
      <c r="CUZ128" s="119"/>
      <c r="CVA128" s="91"/>
      <c r="CVB128" s="119"/>
      <c r="CVC128" s="91"/>
      <c r="CVD128" s="119"/>
      <c r="CVE128" s="91"/>
      <c r="CVF128" s="119"/>
      <c r="CVG128" s="91"/>
      <c r="CVH128" s="119"/>
      <c r="CVI128" s="91"/>
      <c r="CVJ128" s="119"/>
      <c r="CVK128" s="91"/>
      <c r="CVL128" s="119"/>
      <c r="CVM128" s="91"/>
      <c r="CVN128" s="119"/>
      <c r="CVO128" s="91"/>
      <c r="CVP128" s="119"/>
      <c r="CVQ128" s="91"/>
      <c r="CVR128" s="119"/>
      <c r="CVS128" s="91"/>
      <c r="CVT128" s="119"/>
      <c r="CVU128" s="91"/>
      <c r="CVV128" s="119"/>
      <c r="CVW128" s="91"/>
      <c r="CVX128" s="119"/>
      <c r="CVY128" s="91"/>
      <c r="CVZ128" s="119"/>
      <c r="CWA128" s="91"/>
      <c r="CWB128" s="119"/>
      <c r="CWC128" s="91"/>
      <c r="CWD128" s="119"/>
      <c r="CWE128" s="91"/>
      <c r="CWF128" s="119"/>
      <c r="CWG128" s="91"/>
      <c r="CWH128" s="119"/>
      <c r="CWI128" s="91"/>
      <c r="CWJ128" s="119"/>
      <c r="CWK128" s="91"/>
      <c r="CWL128" s="119"/>
      <c r="CWM128" s="91"/>
      <c r="CWN128" s="119"/>
      <c r="CWO128" s="91"/>
      <c r="CWP128" s="119"/>
      <c r="CWQ128" s="91"/>
      <c r="CWR128" s="119"/>
      <c r="CWS128" s="91"/>
      <c r="CWT128" s="119"/>
      <c r="CWU128" s="91"/>
      <c r="CWV128" s="119"/>
      <c r="CWW128" s="91"/>
      <c r="CWX128" s="119"/>
      <c r="CWY128" s="91"/>
      <c r="CWZ128" s="119"/>
      <c r="CXA128" s="91"/>
      <c r="CXB128" s="119"/>
      <c r="CXC128" s="91"/>
      <c r="CXD128" s="119"/>
      <c r="CXE128" s="91"/>
      <c r="CXF128" s="119"/>
      <c r="CXG128" s="91"/>
      <c r="CXH128" s="119"/>
      <c r="CXI128" s="91"/>
      <c r="CXJ128" s="119"/>
      <c r="CXK128" s="91"/>
      <c r="CXL128" s="119"/>
      <c r="CXM128" s="91"/>
      <c r="CXN128" s="119"/>
      <c r="CXO128" s="91"/>
      <c r="CXP128" s="119"/>
      <c r="CXQ128" s="91"/>
      <c r="CXR128" s="119"/>
      <c r="CXS128" s="91"/>
      <c r="CXT128" s="119"/>
      <c r="CXU128" s="91"/>
      <c r="CXV128" s="119"/>
      <c r="CXW128" s="91"/>
      <c r="CXX128" s="119"/>
      <c r="CXY128" s="91"/>
      <c r="CXZ128" s="119"/>
      <c r="CYA128" s="91"/>
      <c r="CYB128" s="119"/>
      <c r="CYC128" s="91"/>
      <c r="CYD128" s="119"/>
      <c r="CYE128" s="91"/>
      <c r="CYF128" s="119"/>
      <c r="CYG128" s="91"/>
      <c r="CYH128" s="119"/>
      <c r="CYI128" s="91"/>
      <c r="CYJ128" s="119"/>
      <c r="CYK128" s="91"/>
      <c r="CYL128" s="119"/>
      <c r="CYM128" s="91"/>
      <c r="CYN128" s="119"/>
      <c r="CYO128" s="91"/>
      <c r="CYP128" s="119"/>
      <c r="CYQ128" s="91"/>
      <c r="CYR128" s="119"/>
      <c r="CYS128" s="91"/>
      <c r="CYT128" s="119"/>
      <c r="CYU128" s="91"/>
      <c r="CYV128" s="119"/>
      <c r="CYW128" s="91"/>
      <c r="CYX128" s="119"/>
      <c r="CYY128" s="91"/>
      <c r="CYZ128" s="119"/>
      <c r="CZA128" s="91"/>
      <c r="CZB128" s="119"/>
      <c r="CZC128" s="91"/>
      <c r="CZD128" s="119"/>
      <c r="CZE128" s="91"/>
      <c r="CZF128" s="119"/>
      <c r="CZG128" s="91"/>
      <c r="CZH128" s="119"/>
      <c r="CZI128" s="91"/>
      <c r="CZJ128" s="119"/>
      <c r="CZK128" s="91"/>
      <c r="CZL128" s="119"/>
      <c r="CZM128" s="91"/>
      <c r="CZN128" s="119"/>
      <c r="CZO128" s="91"/>
      <c r="CZP128" s="119"/>
      <c r="CZQ128" s="91"/>
      <c r="CZR128" s="119"/>
      <c r="CZS128" s="91"/>
      <c r="CZT128" s="119"/>
      <c r="CZU128" s="91"/>
      <c r="CZV128" s="119"/>
      <c r="CZW128" s="91"/>
      <c r="CZX128" s="119"/>
      <c r="CZY128" s="91"/>
      <c r="CZZ128" s="119"/>
      <c r="DAA128" s="91"/>
      <c r="DAB128" s="119"/>
      <c r="DAC128" s="91"/>
      <c r="DAD128" s="119"/>
      <c r="DAE128" s="91"/>
      <c r="DAF128" s="119"/>
      <c r="DAG128" s="91"/>
      <c r="DAH128" s="119"/>
      <c r="DAI128" s="91"/>
      <c r="DAJ128" s="119"/>
      <c r="DAK128" s="91"/>
      <c r="DAL128" s="119"/>
      <c r="DAM128" s="91"/>
      <c r="DAN128" s="119"/>
      <c r="DAO128" s="91"/>
      <c r="DAP128" s="119"/>
      <c r="DAQ128" s="91"/>
      <c r="DAR128" s="119"/>
      <c r="DAS128" s="91"/>
      <c r="DAT128" s="119"/>
      <c r="DAU128" s="91"/>
      <c r="DAV128" s="119"/>
      <c r="DAW128" s="91"/>
      <c r="DAX128" s="119"/>
      <c r="DAY128" s="91"/>
      <c r="DAZ128" s="119"/>
      <c r="DBA128" s="91"/>
      <c r="DBB128" s="119"/>
      <c r="DBC128" s="91"/>
      <c r="DBD128" s="119"/>
      <c r="DBE128" s="91"/>
      <c r="DBF128" s="119"/>
      <c r="DBG128" s="91"/>
      <c r="DBH128" s="119"/>
      <c r="DBI128" s="91"/>
      <c r="DBJ128" s="119"/>
      <c r="DBK128" s="91"/>
      <c r="DBL128" s="119"/>
      <c r="DBM128" s="91"/>
      <c r="DBN128" s="119"/>
      <c r="DBO128" s="91"/>
      <c r="DBP128" s="119"/>
      <c r="DBQ128" s="91"/>
      <c r="DBR128" s="119"/>
      <c r="DBS128" s="91"/>
      <c r="DBT128" s="119"/>
      <c r="DBU128" s="91"/>
      <c r="DBV128" s="119"/>
      <c r="DBW128" s="91"/>
      <c r="DBX128" s="119"/>
      <c r="DBY128" s="91"/>
      <c r="DBZ128" s="119"/>
      <c r="DCA128" s="91"/>
      <c r="DCB128" s="119"/>
      <c r="DCC128" s="91"/>
      <c r="DCD128" s="119"/>
      <c r="DCE128" s="91"/>
      <c r="DCF128" s="119"/>
      <c r="DCG128" s="91"/>
      <c r="DCH128" s="119"/>
      <c r="DCI128" s="91"/>
      <c r="DCJ128" s="119"/>
      <c r="DCK128" s="91"/>
      <c r="DCL128" s="119"/>
      <c r="DCM128" s="91"/>
      <c r="DCN128" s="119"/>
      <c r="DCO128" s="91"/>
      <c r="DCP128" s="119"/>
      <c r="DCQ128" s="91"/>
      <c r="DCR128" s="119"/>
      <c r="DCS128" s="91"/>
      <c r="DCT128" s="119"/>
      <c r="DCU128" s="91"/>
      <c r="DCV128" s="119"/>
      <c r="DCW128" s="91"/>
      <c r="DCX128" s="119"/>
      <c r="DCY128" s="91"/>
      <c r="DCZ128" s="119"/>
      <c r="DDA128" s="91"/>
      <c r="DDB128" s="119"/>
      <c r="DDC128" s="91"/>
      <c r="DDD128" s="119"/>
      <c r="DDE128" s="91"/>
      <c r="DDF128" s="119"/>
      <c r="DDG128" s="91"/>
      <c r="DDH128" s="119"/>
      <c r="DDI128" s="91"/>
      <c r="DDJ128" s="119"/>
      <c r="DDK128" s="91"/>
      <c r="DDL128" s="119"/>
      <c r="DDM128" s="91"/>
      <c r="DDN128" s="119"/>
      <c r="DDO128" s="91"/>
      <c r="DDP128" s="119"/>
      <c r="DDQ128" s="91"/>
      <c r="DDR128" s="119"/>
      <c r="DDS128" s="91"/>
      <c r="DDT128" s="119"/>
      <c r="DDU128" s="91"/>
      <c r="DDV128" s="119"/>
      <c r="DDW128" s="91"/>
      <c r="DDX128" s="119"/>
      <c r="DDY128" s="91"/>
      <c r="DDZ128" s="119"/>
      <c r="DEA128" s="91"/>
      <c r="DEB128" s="119"/>
      <c r="DEC128" s="91"/>
      <c r="DED128" s="119"/>
      <c r="DEE128" s="91"/>
      <c r="DEF128" s="119"/>
      <c r="DEG128" s="91"/>
      <c r="DEH128" s="119"/>
      <c r="DEI128" s="91"/>
      <c r="DEJ128" s="119"/>
      <c r="DEK128" s="91"/>
      <c r="DEL128" s="119"/>
      <c r="DEM128" s="91"/>
      <c r="DEN128" s="119"/>
      <c r="DEO128" s="91"/>
      <c r="DEP128" s="119"/>
      <c r="DEQ128" s="91"/>
      <c r="DER128" s="119"/>
      <c r="DES128" s="91"/>
      <c r="DET128" s="119"/>
      <c r="DEU128" s="91"/>
      <c r="DEV128" s="119"/>
      <c r="DEW128" s="91"/>
      <c r="DEX128" s="119"/>
      <c r="DEY128" s="91"/>
      <c r="DEZ128" s="119"/>
      <c r="DFA128" s="91"/>
      <c r="DFB128" s="119"/>
      <c r="DFC128" s="91"/>
      <c r="DFD128" s="119"/>
      <c r="DFE128" s="91"/>
      <c r="DFF128" s="119"/>
      <c r="DFG128" s="91"/>
      <c r="DFH128" s="119"/>
      <c r="DFI128" s="91"/>
      <c r="DFJ128" s="119"/>
      <c r="DFK128" s="91"/>
      <c r="DFL128" s="119"/>
      <c r="DFM128" s="91"/>
      <c r="DFN128" s="119"/>
      <c r="DFO128" s="91"/>
      <c r="DFP128" s="119"/>
      <c r="DFQ128" s="91"/>
      <c r="DFR128" s="119"/>
      <c r="DFS128" s="91"/>
      <c r="DFT128" s="119"/>
      <c r="DFU128" s="91"/>
      <c r="DFV128" s="119"/>
      <c r="DFW128" s="91"/>
      <c r="DFX128" s="119"/>
      <c r="DFY128" s="91"/>
      <c r="DFZ128" s="119"/>
      <c r="DGA128" s="91"/>
      <c r="DGB128" s="119"/>
      <c r="DGC128" s="91"/>
      <c r="DGD128" s="119"/>
      <c r="DGE128" s="91"/>
      <c r="DGF128" s="119"/>
      <c r="DGG128" s="91"/>
      <c r="DGH128" s="119"/>
      <c r="DGI128" s="91"/>
      <c r="DGJ128" s="119"/>
      <c r="DGK128" s="91"/>
      <c r="DGL128" s="119"/>
      <c r="DGM128" s="91"/>
      <c r="DGN128" s="119"/>
      <c r="DGO128" s="91"/>
      <c r="DGP128" s="119"/>
      <c r="DGQ128" s="91"/>
      <c r="DGR128" s="119"/>
      <c r="DGS128" s="91"/>
      <c r="DGT128" s="119"/>
      <c r="DGU128" s="91"/>
      <c r="DGV128" s="119"/>
      <c r="DGW128" s="91"/>
      <c r="DGX128" s="119"/>
      <c r="DGY128" s="91"/>
      <c r="DGZ128" s="119"/>
      <c r="DHA128" s="91"/>
      <c r="DHB128" s="119"/>
      <c r="DHC128" s="91"/>
      <c r="DHD128" s="119"/>
      <c r="DHE128" s="91"/>
      <c r="DHF128" s="119"/>
      <c r="DHG128" s="91"/>
      <c r="DHH128" s="119"/>
      <c r="DHI128" s="91"/>
      <c r="DHJ128" s="119"/>
      <c r="DHK128" s="91"/>
      <c r="DHL128" s="119"/>
      <c r="DHM128" s="91"/>
      <c r="DHN128" s="119"/>
      <c r="DHO128" s="91"/>
      <c r="DHP128" s="119"/>
      <c r="DHQ128" s="91"/>
      <c r="DHR128" s="119"/>
      <c r="DHS128" s="91"/>
      <c r="DHT128" s="119"/>
      <c r="DHU128" s="91"/>
      <c r="DHV128" s="119"/>
      <c r="DHW128" s="91"/>
      <c r="DHX128" s="119"/>
      <c r="DHY128" s="91"/>
      <c r="DHZ128" s="119"/>
      <c r="DIA128" s="91"/>
      <c r="DIB128" s="119"/>
      <c r="DIC128" s="91"/>
      <c r="DID128" s="119"/>
      <c r="DIE128" s="91"/>
      <c r="DIF128" s="119"/>
      <c r="DIG128" s="91"/>
      <c r="DIH128" s="119"/>
      <c r="DII128" s="91"/>
      <c r="DIJ128" s="119"/>
      <c r="DIK128" s="91"/>
      <c r="DIL128" s="119"/>
      <c r="DIM128" s="91"/>
      <c r="DIN128" s="119"/>
      <c r="DIO128" s="91"/>
      <c r="DIP128" s="119"/>
      <c r="DIQ128" s="91"/>
      <c r="DIR128" s="119"/>
      <c r="DIS128" s="91"/>
      <c r="DIT128" s="119"/>
      <c r="DIU128" s="91"/>
      <c r="DIV128" s="119"/>
      <c r="DIW128" s="91"/>
      <c r="DIX128" s="119"/>
      <c r="DIY128" s="91"/>
      <c r="DIZ128" s="119"/>
      <c r="DJA128" s="91"/>
      <c r="DJB128" s="119"/>
      <c r="DJC128" s="91"/>
      <c r="DJD128" s="119"/>
      <c r="DJE128" s="91"/>
      <c r="DJF128" s="119"/>
      <c r="DJG128" s="91"/>
      <c r="DJH128" s="119"/>
      <c r="DJI128" s="91"/>
      <c r="DJJ128" s="119"/>
      <c r="DJK128" s="91"/>
      <c r="DJL128" s="119"/>
      <c r="DJM128" s="91"/>
      <c r="DJN128" s="119"/>
      <c r="DJO128" s="91"/>
      <c r="DJP128" s="119"/>
      <c r="DJQ128" s="91"/>
      <c r="DJR128" s="119"/>
      <c r="DJS128" s="91"/>
      <c r="DJT128" s="119"/>
      <c r="DJU128" s="91"/>
      <c r="DJV128" s="119"/>
      <c r="DJW128" s="91"/>
      <c r="DJX128" s="119"/>
      <c r="DJY128" s="91"/>
      <c r="DJZ128" s="119"/>
      <c r="DKA128" s="91"/>
      <c r="DKB128" s="119"/>
      <c r="DKC128" s="91"/>
      <c r="DKD128" s="119"/>
      <c r="DKE128" s="91"/>
      <c r="DKF128" s="119"/>
      <c r="DKG128" s="91"/>
      <c r="DKH128" s="119"/>
      <c r="DKI128" s="91"/>
      <c r="DKJ128" s="119"/>
      <c r="DKK128" s="91"/>
      <c r="DKL128" s="119"/>
      <c r="DKM128" s="91"/>
      <c r="DKN128" s="119"/>
      <c r="DKO128" s="91"/>
      <c r="DKP128" s="119"/>
      <c r="DKQ128" s="91"/>
      <c r="DKR128" s="119"/>
      <c r="DKS128" s="91"/>
      <c r="DKT128" s="119"/>
      <c r="DKU128" s="91"/>
      <c r="DKV128" s="119"/>
      <c r="DKW128" s="91"/>
      <c r="DKX128" s="119"/>
      <c r="DKY128" s="91"/>
      <c r="DKZ128" s="119"/>
      <c r="DLA128" s="91"/>
      <c r="DLB128" s="119"/>
      <c r="DLC128" s="91"/>
      <c r="DLD128" s="119"/>
      <c r="DLE128" s="91"/>
      <c r="DLF128" s="119"/>
      <c r="DLG128" s="91"/>
      <c r="DLH128" s="119"/>
      <c r="DLI128" s="91"/>
      <c r="DLJ128" s="119"/>
      <c r="DLK128" s="91"/>
      <c r="DLL128" s="119"/>
      <c r="DLM128" s="91"/>
      <c r="DLN128" s="119"/>
      <c r="DLO128" s="91"/>
      <c r="DLP128" s="119"/>
      <c r="DLQ128" s="91"/>
      <c r="DLR128" s="119"/>
      <c r="DLS128" s="91"/>
      <c r="DLT128" s="119"/>
      <c r="DLU128" s="91"/>
      <c r="DLV128" s="119"/>
      <c r="DLW128" s="91"/>
      <c r="DLX128" s="119"/>
      <c r="DLY128" s="91"/>
      <c r="DLZ128" s="119"/>
      <c r="DMA128" s="91"/>
      <c r="DMB128" s="119"/>
      <c r="DMC128" s="91"/>
      <c r="DMD128" s="119"/>
      <c r="DME128" s="91"/>
      <c r="DMF128" s="119"/>
      <c r="DMG128" s="91"/>
      <c r="DMH128" s="119"/>
      <c r="DMI128" s="91"/>
      <c r="DMJ128" s="119"/>
      <c r="DMK128" s="91"/>
      <c r="DML128" s="119"/>
      <c r="DMM128" s="91"/>
      <c r="DMN128" s="119"/>
      <c r="DMO128" s="91"/>
      <c r="DMP128" s="119"/>
      <c r="DMQ128" s="91"/>
      <c r="DMR128" s="119"/>
      <c r="DMS128" s="91"/>
      <c r="DMT128" s="119"/>
      <c r="DMU128" s="91"/>
      <c r="DMV128" s="119"/>
      <c r="DMW128" s="91"/>
      <c r="DMX128" s="119"/>
      <c r="DMY128" s="91"/>
      <c r="DMZ128" s="119"/>
      <c r="DNA128" s="91"/>
      <c r="DNB128" s="119"/>
      <c r="DNC128" s="91"/>
      <c r="DND128" s="119"/>
      <c r="DNE128" s="91"/>
      <c r="DNF128" s="119"/>
      <c r="DNG128" s="91"/>
      <c r="DNH128" s="119"/>
      <c r="DNI128" s="91"/>
      <c r="DNJ128" s="119"/>
      <c r="DNK128" s="91"/>
      <c r="DNL128" s="119"/>
      <c r="DNM128" s="91"/>
      <c r="DNN128" s="119"/>
      <c r="DNO128" s="91"/>
      <c r="DNP128" s="119"/>
      <c r="DNQ128" s="91"/>
      <c r="DNR128" s="119"/>
      <c r="DNS128" s="91"/>
      <c r="DNT128" s="119"/>
      <c r="DNU128" s="91"/>
      <c r="DNV128" s="119"/>
      <c r="DNW128" s="91"/>
      <c r="DNX128" s="119"/>
      <c r="DNY128" s="91"/>
      <c r="DNZ128" s="119"/>
      <c r="DOA128" s="91"/>
      <c r="DOB128" s="119"/>
      <c r="DOC128" s="91"/>
      <c r="DOD128" s="119"/>
      <c r="DOE128" s="91"/>
      <c r="DOF128" s="119"/>
      <c r="DOG128" s="91"/>
      <c r="DOH128" s="119"/>
      <c r="DOI128" s="91"/>
      <c r="DOJ128" s="119"/>
      <c r="DOK128" s="91"/>
      <c r="DOL128" s="119"/>
      <c r="DOM128" s="91"/>
      <c r="DON128" s="119"/>
      <c r="DOO128" s="91"/>
      <c r="DOP128" s="119"/>
      <c r="DOQ128" s="91"/>
      <c r="DOR128" s="119"/>
      <c r="DOS128" s="91"/>
      <c r="DOT128" s="119"/>
      <c r="DOU128" s="91"/>
      <c r="DOV128" s="119"/>
      <c r="DOW128" s="91"/>
      <c r="DOX128" s="119"/>
      <c r="DOY128" s="91"/>
      <c r="DOZ128" s="119"/>
      <c r="DPA128" s="91"/>
      <c r="DPB128" s="119"/>
      <c r="DPC128" s="91"/>
      <c r="DPD128" s="119"/>
      <c r="DPE128" s="91"/>
      <c r="DPF128" s="119"/>
      <c r="DPG128" s="91"/>
      <c r="DPH128" s="119"/>
      <c r="DPI128" s="91"/>
      <c r="DPJ128" s="119"/>
      <c r="DPK128" s="91"/>
      <c r="DPL128" s="119"/>
      <c r="DPM128" s="91"/>
      <c r="DPN128" s="119"/>
      <c r="DPO128" s="91"/>
      <c r="DPP128" s="119"/>
      <c r="DPQ128" s="91"/>
      <c r="DPR128" s="119"/>
      <c r="DPS128" s="91"/>
      <c r="DPT128" s="119"/>
      <c r="DPU128" s="91"/>
      <c r="DPV128" s="119"/>
      <c r="DPW128" s="91"/>
      <c r="DPX128" s="119"/>
      <c r="DPY128" s="91"/>
      <c r="DPZ128" s="119"/>
      <c r="DQA128" s="91"/>
      <c r="DQB128" s="119"/>
      <c r="DQC128" s="91"/>
      <c r="DQD128" s="119"/>
      <c r="DQE128" s="91"/>
      <c r="DQF128" s="119"/>
      <c r="DQG128" s="91"/>
      <c r="DQH128" s="119"/>
      <c r="DQI128" s="91"/>
      <c r="DQJ128" s="119"/>
      <c r="DQK128" s="91"/>
      <c r="DQL128" s="119"/>
      <c r="DQM128" s="91"/>
      <c r="DQN128" s="119"/>
      <c r="DQO128" s="91"/>
      <c r="DQP128" s="119"/>
      <c r="DQQ128" s="91"/>
      <c r="DQR128" s="119"/>
      <c r="DQS128" s="91"/>
      <c r="DQT128" s="119"/>
      <c r="DQU128" s="91"/>
      <c r="DQV128" s="119"/>
      <c r="DQW128" s="91"/>
      <c r="DQX128" s="119"/>
      <c r="DQY128" s="91"/>
      <c r="DQZ128" s="119"/>
      <c r="DRA128" s="91"/>
      <c r="DRB128" s="119"/>
      <c r="DRC128" s="91"/>
      <c r="DRD128" s="119"/>
      <c r="DRE128" s="91"/>
      <c r="DRF128" s="119"/>
      <c r="DRG128" s="91"/>
      <c r="DRH128" s="119"/>
      <c r="DRI128" s="91"/>
      <c r="DRJ128" s="119"/>
      <c r="DRK128" s="91"/>
      <c r="DRL128" s="119"/>
      <c r="DRM128" s="91"/>
      <c r="DRN128" s="119"/>
      <c r="DRO128" s="91"/>
      <c r="DRP128" s="119"/>
      <c r="DRQ128" s="91"/>
      <c r="DRR128" s="119"/>
      <c r="DRS128" s="91"/>
      <c r="DRT128" s="119"/>
      <c r="DRU128" s="91"/>
      <c r="DRV128" s="119"/>
      <c r="DRW128" s="91"/>
      <c r="DRX128" s="119"/>
      <c r="DRY128" s="91"/>
      <c r="DRZ128" s="119"/>
      <c r="DSA128" s="91"/>
      <c r="DSB128" s="119"/>
      <c r="DSC128" s="91"/>
      <c r="DSD128" s="119"/>
      <c r="DSE128" s="91"/>
      <c r="DSF128" s="119"/>
      <c r="DSG128" s="91"/>
      <c r="DSH128" s="119"/>
      <c r="DSI128" s="91"/>
      <c r="DSJ128" s="119"/>
      <c r="DSK128" s="91"/>
      <c r="DSL128" s="119"/>
      <c r="DSM128" s="91"/>
      <c r="DSN128" s="119"/>
      <c r="DSO128" s="91"/>
      <c r="DSP128" s="119"/>
      <c r="DSQ128" s="91"/>
      <c r="DSR128" s="119"/>
      <c r="DSS128" s="91"/>
      <c r="DST128" s="119"/>
      <c r="DSU128" s="91"/>
      <c r="DSV128" s="119"/>
      <c r="DSW128" s="91"/>
      <c r="DSX128" s="119"/>
      <c r="DSY128" s="91"/>
      <c r="DSZ128" s="119"/>
      <c r="DTA128" s="91"/>
      <c r="DTB128" s="119"/>
      <c r="DTC128" s="91"/>
      <c r="DTD128" s="119"/>
      <c r="DTE128" s="91"/>
      <c r="DTF128" s="119"/>
      <c r="DTG128" s="91"/>
      <c r="DTH128" s="119"/>
      <c r="DTI128" s="91"/>
      <c r="DTJ128" s="119"/>
      <c r="DTK128" s="91"/>
      <c r="DTL128" s="119"/>
      <c r="DTM128" s="91"/>
      <c r="DTN128" s="119"/>
      <c r="DTO128" s="91"/>
      <c r="DTP128" s="119"/>
      <c r="DTQ128" s="91"/>
      <c r="DTR128" s="119"/>
      <c r="DTS128" s="91"/>
      <c r="DTT128" s="119"/>
      <c r="DTU128" s="91"/>
      <c r="DTV128" s="119"/>
      <c r="DTW128" s="91"/>
      <c r="DTX128" s="119"/>
      <c r="DTY128" s="91"/>
      <c r="DTZ128" s="119"/>
      <c r="DUA128" s="91"/>
      <c r="DUB128" s="119"/>
      <c r="DUC128" s="91"/>
      <c r="DUD128" s="119"/>
      <c r="DUE128" s="91"/>
      <c r="DUF128" s="119"/>
      <c r="DUG128" s="91"/>
      <c r="DUH128" s="119"/>
      <c r="DUI128" s="91"/>
      <c r="DUJ128" s="119"/>
      <c r="DUK128" s="91"/>
      <c r="DUL128" s="119"/>
      <c r="DUM128" s="91"/>
      <c r="DUN128" s="119"/>
      <c r="DUO128" s="91"/>
      <c r="DUP128" s="119"/>
      <c r="DUQ128" s="91"/>
      <c r="DUR128" s="119"/>
      <c r="DUS128" s="91"/>
      <c r="DUT128" s="119"/>
      <c r="DUU128" s="91"/>
      <c r="DUV128" s="119"/>
      <c r="DUW128" s="91"/>
      <c r="DUX128" s="119"/>
      <c r="DUY128" s="91"/>
      <c r="DUZ128" s="119"/>
      <c r="DVA128" s="91"/>
      <c r="DVB128" s="119"/>
      <c r="DVC128" s="91"/>
      <c r="DVD128" s="119"/>
      <c r="DVE128" s="91"/>
      <c r="DVF128" s="119"/>
      <c r="DVG128" s="91"/>
      <c r="DVH128" s="119"/>
      <c r="DVI128" s="91"/>
      <c r="DVJ128" s="119"/>
      <c r="DVK128" s="91"/>
      <c r="DVL128" s="119"/>
      <c r="DVM128" s="91"/>
      <c r="DVN128" s="119"/>
      <c r="DVO128" s="91"/>
      <c r="DVP128" s="119"/>
      <c r="DVQ128" s="91"/>
      <c r="DVR128" s="119"/>
      <c r="DVS128" s="91"/>
      <c r="DVT128" s="119"/>
      <c r="DVU128" s="91"/>
      <c r="DVV128" s="119"/>
      <c r="DVW128" s="91"/>
      <c r="DVX128" s="119"/>
      <c r="DVY128" s="91"/>
      <c r="DVZ128" s="119"/>
      <c r="DWA128" s="91"/>
      <c r="DWB128" s="119"/>
      <c r="DWC128" s="91"/>
      <c r="DWD128" s="119"/>
      <c r="DWE128" s="91"/>
      <c r="DWF128" s="119"/>
      <c r="DWG128" s="91"/>
      <c r="DWH128" s="119"/>
      <c r="DWI128" s="91"/>
      <c r="DWJ128" s="119"/>
      <c r="DWK128" s="91"/>
      <c r="DWL128" s="119"/>
      <c r="DWM128" s="91"/>
      <c r="DWN128" s="119"/>
      <c r="DWO128" s="91"/>
      <c r="DWP128" s="119"/>
      <c r="DWQ128" s="91"/>
      <c r="DWR128" s="119"/>
      <c r="DWS128" s="91"/>
      <c r="DWT128" s="119"/>
      <c r="DWU128" s="91"/>
      <c r="DWV128" s="119"/>
      <c r="DWW128" s="91"/>
      <c r="DWX128" s="119"/>
      <c r="DWY128" s="91"/>
      <c r="DWZ128" s="119"/>
      <c r="DXA128" s="91"/>
      <c r="DXB128" s="119"/>
      <c r="DXC128" s="91"/>
      <c r="DXD128" s="119"/>
      <c r="DXE128" s="91"/>
      <c r="DXF128" s="119"/>
      <c r="DXG128" s="91"/>
      <c r="DXH128" s="119"/>
      <c r="DXI128" s="91"/>
      <c r="DXJ128" s="119"/>
      <c r="DXK128" s="91"/>
      <c r="DXL128" s="119"/>
      <c r="DXM128" s="91"/>
      <c r="DXN128" s="119"/>
      <c r="DXO128" s="91"/>
      <c r="DXP128" s="119"/>
      <c r="DXQ128" s="91"/>
      <c r="DXR128" s="119"/>
      <c r="DXS128" s="91"/>
      <c r="DXT128" s="119"/>
      <c r="DXU128" s="91"/>
      <c r="DXV128" s="119"/>
      <c r="DXW128" s="91"/>
      <c r="DXX128" s="119"/>
      <c r="DXY128" s="91"/>
      <c r="DXZ128" s="119"/>
      <c r="DYA128" s="91"/>
      <c r="DYB128" s="119"/>
      <c r="DYC128" s="91"/>
      <c r="DYD128" s="119"/>
      <c r="DYE128" s="91"/>
      <c r="DYF128" s="119"/>
      <c r="DYG128" s="91"/>
      <c r="DYH128" s="119"/>
      <c r="DYI128" s="91"/>
      <c r="DYJ128" s="119"/>
      <c r="DYK128" s="91"/>
      <c r="DYL128" s="119"/>
      <c r="DYM128" s="91"/>
      <c r="DYN128" s="119"/>
      <c r="DYO128" s="91"/>
      <c r="DYP128" s="119"/>
      <c r="DYQ128" s="91"/>
      <c r="DYR128" s="119"/>
      <c r="DYS128" s="91"/>
      <c r="DYT128" s="119"/>
      <c r="DYU128" s="91"/>
      <c r="DYV128" s="119"/>
      <c r="DYW128" s="91"/>
      <c r="DYX128" s="119"/>
      <c r="DYY128" s="91"/>
      <c r="DYZ128" s="119"/>
      <c r="DZA128" s="91"/>
      <c r="DZB128" s="119"/>
      <c r="DZC128" s="91"/>
      <c r="DZD128" s="119"/>
      <c r="DZE128" s="91"/>
      <c r="DZF128" s="119"/>
      <c r="DZG128" s="91"/>
      <c r="DZH128" s="119"/>
      <c r="DZI128" s="91"/>
      <c r="DZJ128" s="119"/>
      <c r="DZK128" s="91"/>
      <c r="DZL128" s="119"/>
      <c r="DZM128" s="91"/>
      <c r="DZN128" s="119"/>
      <c r="DZO128" s="91"/>
      <c r="DZP128" s="119"/>
      <c r="DZQ128" s="91"/>
      <c r="DZR128" s="119"/>
      <c r="DZS128" s="91"/>
      <c r="DZT128" s="119"/>
      <c r="DZU128" s="91"/>
      <c r="DZV128" s="119"/>
      <c r="DZW128" s="91"/>
      <c r="DZX128" s="119"/>
      <c r="DZY128" s="91"/>
      <c r="DZZ128" s="119"/>
      <c r="EAA128" s="91"/>
      <c r="EAB128" s="119"/>
      <c r="EAC128" s="91"/>
      <c r="EAD128" s="119"/>
      <c r="EAE128" s="91"/>
      <c r="EAF128" s="119"/>
      <c r="EAG128" s="91"/>
      <c r="EAH128" s="119"/>
      <c r="EAI128" s="91"/>
      <c r="EAJ128" s="119"/>
      <c r="EAK128" s="91"/>
      <c r="EAL128" s="119"/>
      <c r="EAM128" s="91"/>
      <c r="EAN128" s="119"/>
      <c r="EAO128" s="91"/>
      <c r="EAP128" s="119"/>
      <c r="EAQ128" s="91"/>
      <c r="EAR128" s="119"/>
      <c r="EAS128" s="91"/>
      <c r="EAT128" s="119"/>
      <c r="EAU128" s="91"/>
      <c r="EAV128" s="119"/>
      <c r="EAW128" s="91"/>
      <c r="EAX128" s="119"/>
      <c r="EAY128" s="91"/>
      <c r="EAZ128" s="119"/>
      <c r="EBA128" s="91"/>
      <c r="EBB128" s="119"/>
      <c r="EBC128" s="91"/>
      <c r="EBD128" s="119"/>
      <c r="EBE128" s="91"/>
      <c r="EBF128" s="119"/>
      <c r="EBG128" s="91"/>
      <c r="EBH128" s="119"/>
      <c r="EBI128" s="91"/>
      <c r="EBJ128" s="119"/>
      <c r="EBK128" s="91"/>
      <c r="EBL128" s="119"/>
      <c r="EBM128" s="91"/>
      <c r="EBN128" s="119"/>
      <c r="EBO128" s="91"/>
      <c r="EBP128" s="119"/>
      <c r="EBQ128" s="91"/>
      <c r="EBR128" s="119"/>
      <c r="EBS128" s="91"/>
      <c r="EBT128" s="119"/>
      <c r="EBU128" s="91"/>
      <c r="EBV128" s="119"/>
      <c r="EBW128" s="91"/>
      <c r="EBX128" s="119"/>
      <c r="EBY128" s="91"/>
      <c r="EBZ128" s="119"/>
      <c r="ECA128" s="91"/>
      <c r="ECB128" s="119"/>
      <c r="ECC128" s="91"/>
      <c r="ECD128" s="119"/>
      <c r="ECE128" s="91"/>
      <c r="ECF128" s="119"/>
      <c r="ECG128" s="91"/>
      <c r="ECH128" s="119"/>
      <c r="ECI128" s="91"/>
      <c r="ECJ128" s="119"/>
      <c r="ECK128" s="91"/>
      <c r="ECL128" s="119"/>
      <c r="ECM128" s="91"/>
      <c r="ECN128" s="119"/>
      <c r="ECO128" s="91"/>
      <c r="ECP128" s="119"/>
      <c r="ECQ128" s="91"/>
      <c r="ECR128" s="119"/>
      <c r="ECS128" s="91"/>
      <c r="ECT128" s="119"/>
      <c r="ECU128" s="91"/>
      <c r="ECV128" s="119"/>
      <c r="ECW128" s="91"/>
      <c r="ECX128" s="119"/>
      <c r="ECY128" s="91"/>
      <c r="ECZ128" s="119"/>
      <c r="EDA128" s="91"/>
      <c r="EDB128" s="119"/>
      <c r="EDC128" s="91"/>
      <c r="EDD128" s="119"/>
      <c r="EDE128" s="91"/>
      <c r="EDF128" s="119"/>
      <c r="EDG128" s="91"/>
      <c r="EDH128" s="119"/>
      <c r="EDI128" s="91"/>
      <c r="EDJ128" s="119"/>
      <c r="EDK128" s="91"/>
      <c r="EDL128" s="119"/>
      <c r="EDM128" s="91"/>
      <c r="EDN128" s="119"/>
      <c r="EDO128" s="91"/>
      <c r="EDP128" s="119"/>
      <c r="EDQ128" s="91"/>
      <c r="EDR128" s="119"/>
      <c r="EDS128" s="91"/>
      <c r="EDT128" s="119"/>
      <c r="EDU128" s="91"/>
      <c r="EDV128" s="119"/>
      <c r="EDW128" s="91"/>
      <c r="EDX128" s="119"/>
      <c r="EDY128" s="91"/>
      <c r="EDZ128" s="119"/>
      <c r="EEA128" s="91"/>
      <c r="EEB128" s="119"/>
      <c r="EEC128" s="91"/>
      <c r="EED128" s="119"/>
      <c r="EEE128" s="91"/>
      <c r="EEF128" s="119"/>
      <c r="EEG128" s="91"/>
      <c r="EEH128" s="119"/>
      <c r="EEI128" s="91"/>
      <c r="EEJ128" s="119"/>
      <c r="EEK128" s="91"/>
      <c r="EEL128" s="119"/>
      <c r="EEM128" s="91"/>
      <c r="EEN128" s="119"/>
      <c r="EEO128" s="91"/>
      <c r="EEP128" s="119"/>
      <c r="EEQ128" s="91"/>
      <c r="EER128" s="119"/>
      <c r="EES128" s="91"/>
      <c r="EET128" s="119"/>
      <c r="EEU128" s="91"/>
      <c r="EEV128" s="119"/>
      <c r="EEW128" s="91"/>
      <c r="EEX128" s="119"/>
      <c r="EEY128" s="91"/>
      <c r="EEZ128" s="119"/>
      <c r="EFA128" s="91"/>
      <c r="EFB128" s="119"/>
      <c r="EFC128" s="91"/>
      <c r="EFD128" s="119"/>
      <c r="EFE128" s="91"/>
      <c r="EFF128" s="119"/>
      <c r="EFG128" s="91"/>
      <c r="EFH128" s="119"/>
      <c r="EFI128" s="91"/>
      <c r="EFJ128" s="119"/>
      <c r="EFK128" s="91"/>
      <c r="EFL128" s="119"/>
      <c r="EFM128" s="91"/>
      <c r="EFN128" s="119"/>
      <c r="EFO128" s="91"/>
      <c r="EFP128" s="119"/>
      <c r="EFQ128" s="91"/>
      <c r="EFR128" s="119"/>
      <c r="EFS128" s="91"/>
      <c r="EFT128" s="119"/>
      <c r="EFU128" s="91"/>
      <c r="EFV128" s="119"/>
      <c r="EFW128" s="91"/>
      <c r="EFX128" s="119"/>
      <c r="EFY128" s="91"/>
      <c r="EFZ128" s="119"/>
      <c r="EGA128" s="91"/>
      <c r="EGB128" s="119"/>
      <c r="EGC128" s="91"/>
      <c r="EGD128" s="119"/>
      <c r="EGE128" s="91"/>
      <c r="EGF128" s="119"/>
      <c r="EGG128" s="91"/>
      <c r="EGH128" s="119"/>
      <c r="EGI128" s="91"/>
      <c r="EGJ128" s="119"/>
      <c r="EGK128" s="91"/>
      <c r="EGL128" s="119"/>
      <c r="EGM128" s="91"/>
      <c r="EGN128" s="119"/>
      <c r="EGO128" s="91"/>
      <c r="EGP128" s="119"/>
      <c r="EGQ128" s="91"/>
      <c r="EGR128" s="119"/>
      <c r="EGS128" s="91"/>
      <c r="EGT128" s="119"/>
      <c r="EGU128" s="91"/>
      <c r="EGV128" s="119"/>
      <c r="EGW128" s="91"/>
      <c r="EGX128" s="119"/>
      <c r="EGY128" s="91"/>
      <c r="EGZ128" s="119"/>
      <c r="EHA128" s="91"/>
      <c r="EHB128" s="119"/>
      <c r="EHC128" s="91"/>
      <c r="EHD128" s="119"/>
      <c r="EHE128" s="91"/>
      <c r="EHF128" s="119"/>
      <c r="EHG128" s="91"/>
      <c r="EHH128" s="119"/>
      <c r="EHI128" s="91"/>
      <c r="EHJ128" s="119"/>
      <c r="EHK128" s="91"/>
      <c r="EHL128" s="119"/>
      <c r="EHM128" s="91"/>
      <c r="EHN128" s="119"/>
      <c r="EHO128" s="91"/>
      <c r="EHP128" s="119"/>
      <c r="EHQ128" s="91"/>
      <c r="EHR128" s="119"/>
      <c r="EHS128" s="91"/>
      <c r="EHT128" s="119"/>
      <c r="EHU128" s="91"/>
      <c r="EHV128" s="119"/>
      <c r="EHW128" s="91"/>
      <c r="EHX128" s="119"/>
      <c r="EHY128" s="91"/>
      <c r="EHZ128" s="119"/>
      <c r="EIA128" s="91"/>
      <c r="EIB128" s="119"/>
      <c r="EIC128" s="91"/>
      <c r="EID128" s="119"/>
      <c r="EIE128" s="91"/>
      <c r="EIF128" s="119"/>
      <c r="EIG128" s="91"/>
      <c r="EIH128" s="119"/>
      <c r="EII128" s="91"/>
      <c r="EIJ128" s="119"/>
      <c r="EIK128" s="91"/>
      <c r="EIL128" s="119"/>
      <c r="EIM128" s="91"/>
      <c r="EIN128" s="119"/>
      <c r="EIO128" s="91"/>
      <c r="EIP128" s="119"/>
      <c r="EIQ128" s="91"/>
      <c r="EIR128" s="119"/>
      <c r="EIS128" s="91"/>
      <c r="EIT128" s="119"/>
      <c r="EIU128" s="91"/>
      <c r="EIV128" s="119"/>
      <c r="EIW128" s="91"/>
      <c r="EIX128" s="119"/>
      <c r="EIY128" s="91"/>
      <c r="EIZ128" s="119"/>
      <c r="EJA128" s="91"/>
      <c r="EJB128" s="119"/>
      <c r="EJC128" s="91"/>
      <c r="EJD128" s="119"/>
      <c r="EJE128" s="91"/>
      <c r="EJF128" s="119"/>
      <c r="EJG128" s="91"/>
      <c r="EJH128" s="119"/>
      <c r="EJI128" s="91"/>
      <c r="EJJ128" s="119"/>
      <c r="EJK128" s="91"/>
      <c r="EJL128" s="119"/>
      <c r="EJM128" s="91"/>
      <c r="EJN128" s="119"/>
      <c r="EJO128" s="91"/>
      <c r="EJP128" s="119"/>
      <c r="EJQ128" s="91"/>
      <c r="EJR128" s="119"/>
      <c r="EJS128" s="91"/>
      <c r="EJT128" s="119"/>
      <c r="EJU128" s="91"/>
      <c r="EJV128" s="119"/>
      <c r="EJW128" s="91"/>
      <c r="EJX128" s="119"/>
      <c r="EJY128" s="91"/>
      <c r="EJZ128" s="119"/>
      <c r="EKA128" s="91"/>
      <c r="EKB128" s="119"/>
      <c r="EKC128" s="91"/>
      <c r="EKD128" s="119"/>
      <c r="EKE128" s="91"/>
      <c r="EKF128" s="119"/>
      <c r="EKG128" s="91"/>
      <c r="EKH128" s="119"/>
      <c r="EKI128" s="91"/>
      <c r="EKJ128" s="119"/>
      <c r="EKK128" s="91"/>
      <c r="EKL128" s="119"/>
      <c r="EKM128" s="91"/>
      <c r="EKN128" s="119"/>
      <c r="EKO128" s="91"/>
      <c r="EKP128" s="119"/>
      <c r="EKQ128" s="91"/>
      <c r="EKR128" s="119"/>
      <c r="EKS128" s="91"/>
      <c r="EKT128" s="119"/>
      <c r="EKU128" s="91"/>
      <c r="EKV128" s="119"/>
      <c r="EKW128" s="91"/>
      <c r="EKX128" s="119"/>
      <c r="EKY128" s="91"/>
      <c r="EKZ128" s="119"/>
      <c r="ELA128" s="91"/>
      <c r="ELB128" s="119"/>
      <c r="ELC128" s="91"/>
      <c r="ELD128" s="119"/>
      <c r="ELE128" s="91"/>
      <c r="ELF128" s="119"/>
      <c r="ELG128" s="91"/>
      <c r="ELH128" s="119"/>
      <c r="ELI128" s="91"/>
      <c r="ELJ128" s="119"/>
      <c r="ELK128" s="91"/>
      <c r="ELL128" s="119"/>
      <c r="ELM128" s="91"/>
      <c r="ELN128" s="119"/>
      <c r="ELO128" s="91"/>
      <c r="ELP128" s="119"/>
      <c r="ELQ128" s="91"/>
      <c r="ELR128" s="119"/>
      <c r="ELS128" s="91"/>
      <c r="ELT128" s="119"/>
      <c r="ELU128" s="91"/>
      <c r="ELV128" s="119"/>
      <c r="ELW128" s="91"/>
      <c r="ELX128" s="119"/>
      <c r="ELY128" s="91"/>
      <c r="ELZ128" s="119"/>
      <c r="EMA128" s="91"/>
      <c r="EMB128" s="119"/>
      <c r="EMC128" s="91"/>
      <c r="EMD128" s="119"/>
      <c r="EME128" s="91"/>
      <c r="EMF128" s="119"/>
      <c r="EMG128" s="91"/>
      <c r="EMH128" s="119"/>
      <c r="EMI128" s="91"/>
      <c r="EMJ128" s="119"/>
      <c r="EMK128" s="91"/>
      <c r="EML128" s="119"/>
      <c r="EMM128" s="91"/>
      <c r="EMN128" s="119"/>
      <c r="EMO128" s="91"/>
      <c r="EMP128" s="119"/>
      <c r="EMQ128" s="91"/>
      <c r="EMR128" s="119"/>
      <c r="EMS128" s="91"/>
      <c r="EMT128" s="119"/>
      <c r="EMU128" s="91"/>
      <c r="EMV128" s="119"/>
      <c r="EMW128" s="91"/>
      <c r="EMX128" s="119"/>
      <c r="EMY128" s="91"/>
      <c r="EMZ128" s="119"/>
      <c r="ENA128" s="91"/>
      <c r="ENB128" s="119"/>
      <c r="ENC128" s="91"/>
      <c r="END128" s="119"/>
      <c r="ENE128" s="91"/>
      <c r="ENF128" s="119"/>
      <c r="ENG128" s="91"/>
      <c r="ENH128" s="119"/>
      <c r="ENI128" s="91"/>
      <c r="ENJ128" s="119"/>
      <c r="ENK128" s="91"/>
      <c r="ENL128" s="119"/>
      <c r="ENM128" s="91"/>
      <c r="ENN128" s="119"/>
      <c r="ENO128" s="91"/>
      <c r="ENP128" s="119"/>
      <c r="ENQ128" s="91"/>
      <c r="ENR128" s="119"/>
      <c r="ENS128" s="91"/>
      <c r="ENT128" s="119"/>
      <c r="ENU128" s="91"/>
      <c r="ENV128" s="119"/>
      <c r="ENW128" s="91"/>
      <c r="ENX128" s="119"/>
      <c r="ENY128" s="91"/>
      <c r="ENZ128" s="119"/>
      <c r="EOA128" s="91"/>
      <c r="EOB128" s="119"/>
      <c r="EOC128" s="91"/>
      <c r="EOD128" s="119"/>
      <c r="EOE128" s="91"/>
      <c r="EOF128" s="119"/>
      <c r="EOG128" s="91"/>
      <c r="EOH128" s="119"/>
      <c r="EOI128" s="91"/>
      <c r="EOJ128" s="119"/>
      <c r="EOK128" s="91"/>
      <c r="EOL128" s="119"/>
      <c r="EOM128" s="91"/>
      <c r="EON128" s="119"/>
      <c r="EOO128" s="91"/>
      <c r="EOP128" s="119"/>
      <c r="EOQ128" s="91"/>
      <c r="EOR128" s="119"/>
      <c r="EOS128" s="91"/>
      <c r="EOT128" s="119"/>
      <c r="EOU128" s="91"/>
      <c r="EOV128" s="119"/>
      <c r="EOW128" s="91"/>
      <c r="EOX128" s="119"/>
      <c r="EOY128" s="91"/>
      <c r="EOZ128" s="119"/>
      <c r="EPA128" s="91"/>
      <c r="EPB128" s="119"/>
      <c r="EPC128" s="91"/>
      <c r="EPD128" s="119"/>
      <c r="EPE128" s="91"/>
      <c r="EPF128" s="119"/>
      <c r="EPG128" s="91"/>
      <c r="EPH128" s="119"/>
      <c r="EPI128" s="91"/>
      <c r="EPJ128" s="119"/>
      <c r="EPK128" s="91"/>
      <c r="EPL128" s="119"/>
      <c r="EPM128" s="91"/>
      <c r="EPN128" s="119"/>
      <c r="EPO128" s="91"/>
      <c r="EPP128" s="119"/>
      <c r="EPQ128" s="91"/>
      <c r="EPR128" s="119"/>
      <c r="EPS128" s="91"/>
      <c r="EPT128" s="119"/>
      <c r="EPU128" s="91"/>
      <c r="EPV128" s="119"/>
      <c r="EPW128" s="91"/>
      <c r="EPX128" s="119"/>
      <c r="EPY128" s="91"/>
      <c r="EPZ128" s="119"/>
      <c r="EQA128" s="91"/>
      <c r="EQB128" s="119"/>
      <c r="EQC128" s="91"/>
      <c r="EQD128" s="119"/>
      <c r="EQE128" s="91"/>
      <c r="EQF128" s="119"/>
      <c r="EQG128" s="91"/>
      <c r="EQH128" s="119"/>
      <c r="EQI128" s="91"/>
      <c r="EQJ128" s="119"/>
      <c r="EQK128" s="91"/>
      <c r="EQL128" s="119"/>
      <c r="EQM128" s="91"/>
      <c r="EQN128" s="119"/>
      <c r="EQO128" s="91"/>
      <c r="EQP128" s="119"/>
      <c r="EQQ128" s="91"/>
      <c r="EQR128" s="119"/>
      <c r="EQS128" s="91"/>
      <c r="EQT128" s="119"/>
      <c r="EQU128" s="91"/>
      <c r="EQV128" s="119"/>
      <c r="EQW128" s="91"/>
      <c r="EQX128" s="119"/>
      <c r="EQY128" s="91"/>
      <c r="EQZ128" s="119"/>
      <c r="ERA128" s="91"/>
      <c r="ERB128" s="119"/>
      <c r="ERC128" s="91"/>
      <c r="ERD128" s="119"/>
      <c r="ERE128" s="91"/>
      <c r="ERF128" s="119"/>
      <c r="ERG128" s="91"/>
      <c r="ERH128" s="119"/>
      <c r="ERI128" s="91"/>
      <c r="ERJ128" s="119"/>
      <c r="ERK128" s="91"/>
      <c r="ERL128" s="119"/>
      <c r="ERM128" s="91"/>
      <c r="ERN128" s="119"/>
      <c r="ERO128" s="91"/>
      <c r="ERP128" s="119"/>
      <c r="ERQ128" s="91"/>
      <c r="ERR128" s="119"/>
      <c r="ERS128" s="91"/>
      <c r="ERT128" s="119"/>
      <c r="ERU128" s="91"/>
      <c r="ERV128" s="119"/>
      <c r="ERW128" s="91"/>
      <c r="ERX128" s="119"/>
      <c r="ERY128" s="91"/>
      <c r="ERZ128" s="119"/>
      <c r="ESA128" s="91"/>
      <c r="ESB128" s="119"/>
      <c r="ESC128" s="91"/>
      <c r="ESD128" s="119"/>
      <c r="ESE128" s="91"/>
      <c r="ESF128" s="119"/>
      <c r="ESG128" s="91"/>
      <c r="ESH128" s="119"/>
      <c r="ESI128" s="91"/>
      <c r="ESJ128" s="119"/>
      <c r="ESK128" s="91"/>
      <c r="ESL128" s="119"/>
      <c r="ESM128" s="91"/>
      <c r="ESN128" s="119"/>
      <c r="ESO128" s="91"/>
      <c r="ESP128" s="119"/>
      <c r="ESQ128" s="91"/>
      <c r="ESR128" s="119"/>
      <c r="ESS128" s="91"/>
      <c r="EST128" s="119"/>
      <c r="ESU128" s="91"/>
      <c r="ESV128" s="119"/>
      <c r="ESW128" s="91"/>
      <c r="ESX128" s="119"/>
      <c r="ESY128" s="91"/>
      <c r="ESZ128" s="119"/>
      <c r="ETA128" s="91"/>
      <c r="ETB128" s="119"/>
      <c r="ETC128" s="91"/>
      <c r="ETD128" s="119"/>
      <c r="ETE128" s="91"/>
      <c r="ETF128" s="119"/>
      <c r="ETG128" s="91"/>
      <c r="ETH128" s="119"/>
      <c r="ETI128" s="91"/>
      <c r="ETJ128" s="119"/>
      <c r="ETK128" s="91"/>
      <c r="ETL128" s="119"/>
      <c r="ETM128" s="91"/>
      <c r="ETN128" s="119"/>
      <c r="ETO128" s="91"/>
      <c r="ETP128" s="119"/>
      <c r="ETQ128" s="91"/>
      <c r="ETR128" s="119"/>
      <c r="ETS128" s="91"/>
      <c r="ETT128" s="119"/>
      <c r="ETU128" s="91"/>
      <c r="ETV128" s="119"/>
      <c r="ETW128" s="91"/>
      <c r="ETX128" s="119"/>
      <c r="ETY128" s="91"/>
      <c r="ETZ128" s="119"/>
      <c r="EUA128" s="91"/>
      <c r="EUB128" s="119"/>
      <c r="EUC128" s="91"/>
      <c r="EUD128" s="119"/>
      <c r="EUE128" s="91"/>
      <c r="EUF128" s="119"/>
      <c r="EUG128" s="91"/>
      <c r="EUH128" s="119"/>
      <c r="EUI128" s="91"/>
      <c r="EUJ128" s="119"/>
      <c r="EUK128" s="91"/>
      <c r="EUL128" s="119"/>
      <c r="EUM128" s="91"/>
      <c r="EUN128" s="119"/>
      <c r="EUO128" s="91"/>
      <c r="EUP128" s="119"/>
      <c r="EUQ128" s="91"/>
      <c r="EUR128" s="119"/>
      <c r="EUS128" s="91"/>
      <c r="EUT128" s="119"/>
      <c r="EUU128" s="91"/>
      <c r="EUV128" s="119"/>
      <c r="EUW128" s="91"/>
      <c r="EUX128" s="119"/>
      <c r="EUY128" s="91"/>
      <c r="EUZ128" s="119"/>
      <c r="EVA128" s="91"/>
      <c r="EVB128" s="119"/>
      <c r="EVC128" s="91"/>
      <c r="EVD128" s="119"/>
      <c r="EVE128" s="91"/>
      <c r="EVF128" s="119"/>
      <c r="EVG128" s="91"/>
      <c r="EVH128" s="119"/>
      <c r="EVI128" s="91"/>
      <c r="EVJ128" s="119"/>
      <c r="EVK128" s="91"/>
      <c r="EVL128" s="119"/>
      <c r="EVM128" s="91"/>
      <c r="EVN128" s="119"/>
      <c r="EVO128" s="91"/>
      <c r="EVP128" s="119"/>
      <c r="EVQ128" s="91"/>
      <c r="EVR128" s="119"/>
      <c r="EVS128" s="91"/>
      <c r="EVT128" s="119"/>
      <c r="EVU128" s="91"/>
      <c r="EVV128" s="119"/>
      <c r="EVW128" s="91"/>
      <c r="EVX128" s="119"/>
      <c r="EVY128" s="91"/>
      <c r="EVZ128" s="119"/>
      <c r="EWA128" s="91"/>
      <c r="EWB128" s="119"/>
      <c r="EWC128" s="91"/>
      <c r="EWD128" s="119"/>
      <c r="EWE128" s="91"/>
      <c r="EWF128" s="119"/>
      <c r="EWG128" s="91"/>
      <c r="EWH128" s="119"/>
      <c r="EWI128" s="91"/>
      <c r="EWJ128" s="119"/>
      <c r="EWK128" s="91"/>
      <c r="EWL128" s="119"/>
      <c r="EWM128" s="91"/>
      <c r="EWN128" s="119"/>
      <c r="EWO128" s="91"/>
      <c r="EWP128" s="119"/>
      <c r="EWQ128" s="91"/>
      <c r="EWR128" s="119"/>
      <c r="EWS128" s="91"/>
      <c r="EWT128" s="119"/>
      <c r="EWU128" s="91"/>
      <c r="EWV128" s="119"/>
      <c r="EWW128" s="91"/>
      <c r="EWX128" s="119"/>
      <c r="EWY128" s="91"/>
      <c r="EWZ128" s="119"/>
      <c r="EXA128" s="91"/>
      <c r="EXB128" s="119"/>
      <c r="EXC128" s="91"/>
      <c r="EXD128" s="119"/>
      <c r="EXE128" s="91"/>
      <c r="EXF128" s="119"/>
      <c r="EXG128" s="91"/>
      <c r="EXH128" s="119"/>
      <c r="EXI128" s="91"/>
      <c r="EXJ128" s="119"/>
      <c r="EXK128" s="91"/>
      <c r="EXL128" s="119"/>
      <c r="EXM128" s="91"/>
      <c r="EXN128" s="119"/>
      <c r="EXO128" s="91"/>
      <c r="EXP128" s="119"/>
      <c r="EXQ128" s="91"/>
      <c r="EXR128" s="119"/>
      <c r="EXS128" s="91"/>
      <c r="EXT128" s="119"/>
      <c r="EXU128" s="91"/>
      <c r="EXV128" s="119"/>
      <c r="EXW128" s="91"/>
      <c r="EXX128" s="119"/>
      <c r="EXY128" s="91"/>
      <c r="EXZ128" s="119"/>
      <c r="EYA128" s="91"/>
      <c r="EYB128" s="119"/>
      <c r="EYC128" s="91"/>
      <c r="EYD128" s="119"/>
      <c r="EYE128" s="91"/>
      <c r="EYF128" s="119"/>
      <c r="EYG128" s="91"/>
      <c r="EYH128" s="119"/>
      <c r="EYI128" s="91"/>
      <c r="EYJ128" s="119"/>
      <c r="EYK128" s="91"/>
      <c r="EYL128" s="119"/>
      <c r="EYM128" s="91"/>
      <c r="EYN128" s="119"/>
      <c r="EYO128" s="91"/>
      <c r="EYP128" s="119"/>
      <c r="EYQ128" s="91"/>
      <c r="EYR128" s="119"/>
      <c r="EYS128" s="91"/>
      <c r="EYT128" s="119"/>
      <c r="EYU128" s="91"/>
      <c r="EYV128" s="119"/>
      <c r="EYW128" s="91"/>
      <c r="EYX128" s="119"/>
      <c r="EYY128" s="91"/>
      <c r="EYZ128" s="119"/>
      <c r="EZA128" s="91"/>
      <c r="EZB128" s="119"/>
      <c r="EZC128" s="91"/>
      <c r="EZD128" s="119"/>
      <c r="EZE128" s="91"/>
      <c r="EZF128" s="119"/>
      <c r="EZG128" s="91"/>
      <c r="EZH128" s="119"/>
      <c r="EZI128" s="91"/>
      <c r="EZJ128" s="119"/>
      <c r="EZK128" s="91"/>
      <c r="EZL128" s="119"/>
      <c r="EZM128" s="91"/>
      <c r="EZN128" s="119"/>
      <c r="EZO128" s="91"/>
      <c r="EZP128" s="119"/>
      <c r="EZQ128" s="91"/>
      <c r="EZR128" s="119"/>
      <c r="EZS128" s="91"/>
      <c r="EZT128" s="119"/>
      <c r="EZU128" s="91"/>
      <c r="EZV128" s="119"/>
      <c r="EZW128" s="91"/>
      <c r="EZX128" s="119"/>
      <c r="EZY128" s="91"/>
      <c r="EZZ128" s="119"/>
      <c r="FAA128" s="91"/>
      <c r="FAB128" s="119"/>
      <c r="FAC128" s="91"/>
      <c r="FAD128" s="119"/>
      <c r="FAE128" s="91"/>
      <c r="FAF128" s="119"/>
      <c r="FAG128" s="91"/>
      <c r="FAH128" s="119"/>
      <c r="FAI128" s="91"/>
      <c r="FAJ128" s="119"/>
      <c r="FAK128" s="91"/>
      <c r="FAL128" s="119"/>
      <c r="FAM128" s="91"/>
      <c r="FAN128" s="119"/>
      <c r="FAO128" s="91"/>
      <c r="FAP128" s="119"/>
      <c r="FAQ128" s="91"/>
      <c r="FAR128" s="119"/>
      <c r="FAS128" s="91"/>
      <c r="FAT128" s="119"/>
      <c r="FAU128" s="91"/>
      <c r="FAV128" s="119"/>
      <c r="FAW128" s="91"/>
      <c r="FAX128" s="119"/>
      <c r="FAY128" s="91"/>
      <c r="FAZ128" s="119"/>
      <c r="FBA128" s="91"/>
      <c r="FBB128" s="119"/>
      <c r="FBC128" s="91"/>
      <c r="FBD128" s="119"/>
      <c r="FBE128" s="91"/>
      <c r="FBF128" s="119"/>
      <c r="FBG128" s="91"/>
      <c r="FBH128" s="119"/>
      <c r="FBI128" s="91"/>
      <c r="FBJ128" s="119"/>
      <c r="FBK128" s="91"/>
      <c r="FBL128" s="119"/>
      <c r="FBM128" s="91"/>
      <c r="FBN128" s="119"/>
      <c r="FBO128" s="91"/>
      <c r="FBP128" s="119"/>
      <c r="FBQ128" s="91"/>
      <c r="FBR128" s="119"/>
      <c r="FBS128" s="91"/>
      <c r="FBT128" s="119"/>
      <c r="FBU128" s="91"/>
      <c r="FBV128" s="119"/>
      <c r="FBW128" s="91"/>
      <c r="FBX128" s="119"/>
      <c r="FBY128" s="91"/>
      <c r="FBZ128" s="119"/>
      <c r="FCA128" s="91"/>
      <c r="FCB128" s="119"/>
      <c r="FCC128" s="91"/>
      <c r="FCD128" s="119"/>
      <c r="FCE128" s="91"/>
      <c r="FCF128" s="119"/>
      <c r="FCG128" s="91"/>
      <c r="FCH128" s="119"/>
      <c r="FCI128" s="91"/>
      <c r="FCJ128" s="119"/>
      <c r="FCK128" s="91"/>
      <c r="FCL128" s="119"/>
      <c r="FCM128" s="91"/>
      <c r="FCN128" s="119"/>
      <c r="FCO128" s="91"/>
      <c r="FCP128" s="119"/>
      <c r="FCQ128" s="91"/>
      <c r="FCR128" s="119"/>
      <c r="FCS128" s="91"/>
      <c r="FCT128" s="119"/>
      <c r="FCU128" s="91"/>
      <c r="FCV128" s="119"/>
      <c r="FCW128" s="91"/>
      <c r="FCX128" s="119"/>
      <c r="FCY128" s="91"/>
      <c r="FCZ128" s="119"/>
      <c r="FDA128" s="91"/>
      <c r="FDB128" s="119"/>
      <c r="FDC128" s="91"/>
      <c r="FDD128" s="119"/>
      <c r="FDE128" s="91"/>
      <c r="FDF128" s="119"/>
      <c r="FDG128" s="91"/>
      <c r="FDH128" s="119"/>
      <c r="FDI128" s="91"/>
      <c r="FDJ128" s="119"/>
      <c r="FDK128" s="91"/>
      <c r="FDL128" s="119"/>
      <c r="FDM128" s="91"/>
      <c r="FDN128" s="119"/>
      <c r="FDO128" s="91"/>
      <c r="FDP128" s="119"/>
      <c r="FDQ128" s="91"/>
      <c r="FDR128" s="119"/>
      <c r="FDS128" s="91"/>
      <c r="FDT128" s="119"/>
      <c r="FDU128" s="91"/>
      <c r="FDV128" s="119"/>
      <c r="FDW128" s="91"/>
      <c r="FDX128" s="119"/>
      <c r="FDY128" s="91"/>
      <c r="FDZ128" s="119"/>
      <c r="FEA128" s="91"/>
      <c r="FEB128" s="119"/>
      <c r="FEC128" s="91"/>
      <c r="FED128" s="119"/>
      <c r="FEE128" s="91"/>
      <c r="FEF128" s="119"/>
      <c r="FEG128" s="91"/>
      <c r="FEH128" s="119"/>
      <c r="FEI128" s="91"/>
      <c r="FEJ128" s="119"/>
      <c r="FEK128" s="91"/>
      <c r="FEL128" s="119"/>
      <c r="FEM128" s="91"/>
      <c r="FEN128" s="119"/>
      <c r="FEO128" s="91"/>
      <c r="FEP128" s="119"/>
      <c r="FEQ128" s="91"/>
      <c r="FER128" s="119"/>
      <c r="FES128" s="91"/>
      <c r="FET128" s="119"/>
      <c r="FEU128" s="91"/>
      <c r="FEV128" s="119"/>
      <c r="FEW128" s="91"/>
      <c r="FEX128" s="119"/>
      <c r="FEY128" s="91"/>
      <c r="FEZ128" s="119"/>
      <c r="FFA128" s="91"/>
      <c r="FFB128" s="119"/>
      <c r="FFC128" s="91"/>
      <c r="FFD128" s="119"/>
      <c r="FFE128" s="91"/>
      <c r="FFF128" s="119"/>
      <c r="FFG128" s="91"/>
      <c r="FFH128" s="119"/>
      <c r="FFI128" s="91"/>
      <c r="FFJ128" s="119"/>
      <c r="FFK128" s="91"/>
      <c r="FFL128" s="119"/>
      <c r="FFM128" s="91"/>
      <c r="FFN128" s="119"/>
      <c r="FFO128" s="91"/>
      <c r="FFP128" s="119"/>
      <c r="FFQ128" s="91"/>
      <c r="FFR128" s="119"/>
      <c r="FFS128" s="91"/>
      <c r="FFT128" s="119"/>
      <c r="FFU128" s="91"/>
      <c r="FFV128" s="119"/>
      <c r="FFW128" s="91"/>
      <c r="FFX128" s="119"/>
      <c r="FFY128" s="91"/>
      <c r="FFZ128" s="119"/>
      <c r="FGA128" s="91"/>
      <c r="FGB128" s="119"/>
      <c r="FGC128" s="91"/>
      <c r="FGD128" s="119"/>
      <c r="FGE128" s="91"/>
      <c r="FGF128" s="119"/>
      <c r="FGG128" s="91"/>
      <c r="FGH128" s="119"/>
      <c r="FGI128" s="91"/>
      <c r="FGJ128" s="119"/>
      <c r="FGK128" s="91"/>
      <c r="FGL128" s="119"/>
      <c r="FGM128" s="91"/>
      <c r="FGN128" s="119"/>
      <c r="FGO128" s="91"/>
      <c r="FGP128" s="119"/>
      <c r="FGQ128" s="91"/>
      <c r="FGR128" s="119"/>
      <c r="FGS128" s="91"/>
      <c r="FGT128" s="119"/>
      <c r="FGU128" s="91"/>
      <c r="FGV128" s="119"/>
      <c r="FGW128" s="91"/>
      <c r="FGX128" s="119"/>
      <c r="FGY128" s="91"/>
      <c r="FGZ128" s="119"/>
      <c r="FHA128" s="91"/>
      <c r="FHB128" s="119"/>
      <c r="FHC128" s="91"/>
      <c r="FHD128" s="119"/>
      <c r="FHE128" s="91"/>
      <c r="FHF128" s="119"/>
      <c r="FHG128" s="91"/>
      <c r="FHH128" s="119"/>
      <c r="FHI128" s="91"/>
      <c r="FHJ128" s="119"/>
      <c r="FHK128" s="91"/>
      <c r="FHL128" s="119"/>
      <c r="FHM128" s="91"/>
      <c r="FHN128" s="119"/>
      <c r="FHO128" s="91"/>
      <c r="FHP128" s="119"/>
      <c r="FHQ128" s="91"/>
      <c r="FHR128" s="119"/>
      <c r="FHS128" s="91"/>
      <c r="FHT128" s="119"/>
      <c r="FHU128" s="91"/>
      <c r="FHV128" s="119"/>
      <c r="FHW128" s="91"/>
      <c r="FHX128" s="119"/>
      <c r="FHY128" s="91"/>
      <c r="FHZ128" s="119"/>
      <c r="FIA128" s="91"/>
      <c r="FIB128" s="119"/>
      <c r="FIC128" s="91"/>
      <c r="FID128" s="119"/>
      <c r="FIE128" s="91"/>
      <c r="FIF128" s="119"/>
      <c r="FIG128" s="91"/>
      <c r="FIH128" s="119"/>
      <c r="FII128" s="91"/>
      <c r="FIJ128" s="119"/>
      <c r="FIK128" s="91"/>
      <c r="FIL128" s="119"/>
      <c r="FIM128" s="91"/>
      <c r="FIN128" s="119"/>
      <c r="FIO128" s="91"/>
      <c r="FIP128" s="119"/>
      <c r="FIQ128" s="91"/>
      <c r="FIR128" s="119"/>
      <c r="FIS128" s="91"/>
      <c r="FIT128" s="119"/>
      <c r="FIU128" s="91"/>
      <c r="FIV128" s="119"/>
      <c r="FIW128" s="91"/>
      <c r="FIX128" s="119"/>
      <c r="FIY128" s="91"/>
      <c r="FIZ128" s="119"/>
      <c r="FJA128" s="91"/>
      <c r="FJB128" s="119"/>
      <c r="FJC128" s="91"/>
      <c r="FJD128" s="119"/>
      <c r="FJE128" s="91"/>
      <c r="FJF128" s="119"/>
      <c r="FJG128" s="91"/>
      <c r="FJH128" s="119"/>
      <c r="FJI128" s="91"/>
      <c r="FJJ128" s="119"/>
      <c r="FJK128" s="91"/>
      <c r="FJL128" s="119"/>
      <c r="FJM128" s="91"/>
      <c r="FJN128" s="119"/>
      <c r="FJO128" s="91"/>
      <c r="FJP128" s="119"/>
      <c r="FJQ128" s="91"/>
      <c r="FJR128" s="119"/>
      <c r="FJS128" s="91"/>
      <c r="FJT128" s="119"/>
      <c r="FJU128" s="91"/>
      <c r="FJV128" s="119"/>
      <c r="FJW128" s="91"/>
      <c r="FJX128" s="119"/>
      <c r="FJY128" s="91"/>
      <c r="FJZ128" s="119"/>
      <c r="FKA128" s="91"/>
      <c r="FKB128" s="119"/>
      <c r="FKC128" s="91"/>
      <c r="FKD128" s="119"/>
      <c r="FKE128" s="91"/>
      <c r="FKF128" s="119"/>
      <c r="FKG128" s="91"/>
      <c r="FKH128" s="119"/>
      <c r="FKI128" s="91"/>
      <c r="FKJ128" s="119"/>
      <c r="FKK128" s="91"/>
      <c r="FKL128" s="119"/>
      <c r="FKM128" s="91"/>
      <c r="FKN128" s="119"/>
      <c r="FKO128" s="91"/>
      <c r="FKP128" s="119"/>
      <c r="FKQ128" s="91"/>
      <c r="FKR128" s="119"/>
      <c r="FKS128" s="91"/>
      <c r="FKT128" s="119"/>
      <c r="FKU128" s="91"/>
      <c r="FKV128" s="119"/>
      <c r="FKW128" s="91"/>
      <c r="FKX128" s="119"/>
      <c r="FKY128" s="91"/>
      <c r="FKZ128" s="119"/>
      <c r="FLA128" s="91"/>
      <c r="FLB128" s="119"/>
      <c r="FLC128" s="91"/>
      <c r="FLD128" s="119"/>
      <c r="FLE128" s="91"/>
      <c r="FLF128" s="119"/>
      <c r="FLG128" s="91"/>
      <c r="FLH128" s="119"/>
      <c r="FLI128" s="91"/>
      <c r="FLJ128" s="119"/>
      <c r="FLK128" s="91"/>
      <c r="FLL128" s="119"/>
      <c r="FLM128" s="91"/>
      <c r="FLN128" s="119"/>
      <c r="FLO128" s="91"/>
      <c r="FLP128" s="119"/>
      <c r="FLQ128" s="91"/>
      <c r="FLR128" s="119"/>
      <c r="FLS128" s="91"/>
      <c r="FLT128" s="119"/>
      <c r="FLU128" s="91"/>
      <c r="FLV128" s="119"/>
      <c r="FLW128" s="91"/>
      <c r="FLX128" s="119"/>
      <c r="FLY128" s="91"/>
      <c r="FLZ128" s="119"/>
      <c r="FMA128" s="91"/>
      <c r="FMB128" s="119"/>
      <c r="FMC128" s="91"/>
      <c r="FMD128" s="119"/>
      <c r="FME128" s="91"/>
      <c r="FMF128" s="119"/>
      <c r="FMG128" s="91"/>
      <c r="FMH128" s="119"/>
      <c r="FMI128" s="91"/>
      <c r="FMJ128" s="119"/>
      <c r="FMK128" s="91"/>
      <c r="FML128" s="119"/>
      <c r="FMM128" s="91"/>
      <c r="FMN128" s="119"/>
      <c r="FMO128" s="91"/>
      <c r="FMP128" s="119"/>
      <c r="FMQ128" s="91"/>
      <c r="FMR128" s="119"/>
      <c r="FMS128" s="91"/>
      <c r="FMT128" s="119"/>
      <c r="FMU128" s="91"/>
      <c r="FMV128" s="119"/>
      <c r="FMW128" s="91"/>
      <c r="FMX128" s="119"/>
      <c r="FMY128" s="91"/>
      <c r="FMZ128" s="119"/>
      <c r="FNA128" s="91"/>
      <c r="FNB128" s="119"/>
      <c r="FNC128" s="91"/>
      <c r="FND128" s="119"/>
      <c r="FNE128" s="91"/>
      <c r="FNF128" s="119"/>
      <c r="FNG128" s="91"/>
      <c r="FNH128" s="119"/>
      <c r="FNI128" s="91"/>
      <c r="FNJ128" s="119"/>
      <c r="FNK128" s="91"/>
      <c r="FNL128" s="119"/>
      <c r="FNM128" s="91"/>
      <c r="FNN128" s="119"/>
      <c r="FNO128" s="91"/>
      <c r="FNP128" s="119"/>
      <c r="FNQ128" s="91"/>
      <c r="FNR128" s="119"/>
      <c r="FNS128" s="91"/>
      <c r="FNT128" s="119"/>
      <c r="FNU128" s="91"/>
      <c r="FNV128" s="119"/>
      <c r="FNW128" s="91"/>
      <c r="FNX128" s="119"/>
      <c r="FNY128" s="91"/>
      <c r="FNZ128" s="119"/>
      <c r="FOA128" s="91"/>
      <c r="FOB128" s="119"/>
      <c r="FOC128" s="91"/>
      <c r="FOD128" s="119"/>
      <c r="FOE128" s="91"/>
      <c r="FOF128" s="119"/>
      <c r="FOG128" s="91"/>
      <c r="FOH128" s="119"/>
      <c r="FOI128" s="91"/>
      <c r="FOJ128" s="119"/>
      <c r="FOK128" s="91"/>
      <c r="FOL128" s="119"/>
      <c r="FOM128" s="91"/>
      <c r="FON128" s="119"/>
      <c r="FOO128" s="91"/>
      <c r="FOP128" s="119"/>
      <c r="FOQ128" s="91"/>
      <c r="FOR128" s="119"/>
      <c r="FOS128" s="91"/>
      <c r="FOT128" s="119"/>
      <c r="FOU128" s="91"/>
      <c r="FOV128" s="119"/>
      <c r="FOW128" s="91"/>
      <c r="FOX128" s="119"/>
      <c r="FOY128" s="91"/>
      <c r="FOZ128" s="119"/>
      <c r="FPA128" s="91"/>
      <c r="FPB128" s="119"/>
      <c r="FPC128" s="91"/>
      <c r="FPD128" s="119"/>
      <c r="FPE128" s="91"/>
      <c r="FPF128" s="119"/>
      <c r="FPG128" s="91"/>
      <c r="FPH128" s="119"/>
      <c r="FPI128" s="91"/>
      <c r="FPJ128" s="119"/>
      <c r="FPK128" s="91"/>
      <c r="FPL128" s="119"/>
      <c r="FPM128" s="91"/>
      <c r="FPN128" s="119"/>
      <c r="FPO128" s="91"/>
      <c r="FPP128" s="119"/>
      <c r="FPQ128" s="91"/>
      <c r="FPR128" s="119"/>
      <c r="FPS128" s="91"/>
      <c r="FPT128" s="119"/>
      <c r="FPU128" s="91"/>
      <c r="FPV128" s="119"/>
      <c r="FPW128" s="91"/>
      <c r="FPX128" s="119"/>
      <c r="FPY128" s="91"/>
      <c r="FPZ128" s="119"/>
      <c r="FQA128" s="91"/>
      <c r="FQB128" s="119"/>
      <c r="FQC128" s="91"/>
      <c r="FQD128" s="119"/>
      <c r="FQE128" s="91"/>
      <c r="FQF128" s="119"/>
      <c r="FQG128" s="91"/>
      <c r="FQH128" s="119"/>
      <c r="FQI128" s="91"/>
      <c r="FQJ128" s="119"/>
      <c r="FQK128" s="91"/>
      <c r="FQL128" s="119"/>
      <c r="FQM128" s="91"/>
      <c r="FQN128" s="119"/>
      <c r="FQO128" s="91"/>
      <c r="FQP128" s="119"/>
      <c r="FQQ128" s="91"/>
      <c r="FQR128" s="119"/>
      <c r="FQS128" s="91"/>
      <c r="FQT128" s="119"/>
      <c r="FQU128" s="91"/>
      <c r="FQV128" s="119"/>
      <c r="FQW128" s="91"/>
      <c r="FQX128" s="119"/>
      <c r="FQY128" s="91"/>
      <c r="FQZ128" s="119"/>
      <c r="FRA128" s="91"/>
      <c r="FRB128" s="119"/>
      <c r="FRC128" s="91"/>
      <c r="FRD128" s="119"/>
      <c r="FRE128" s="91"/>
      <c r="FRF128" s="119"/>
      <c r="FRG128" s="91"/>
      <c r="FRH128" s="119"/>
      <c r="FRI128" s="91"/>
      <c r="FRJ128" s="119"/>
      <c r="FRK128" s="91"/>
      <c r="FRL128" s="119"/>
      <c r="FRM128" s="91"/>
      <c r="FRN128" s="119"/>
      <c r="FRO128" s="91"/>
      <c r="FRP128" s="119"/>
      <c r="FRQ128" s="91"/>
      <c r="FRR128" s="119"/>
      <c r="FRS128" s="91"/>
      <c r="FRT128" s="119"/>
      <c r="FRU128" s="91"/>
      <c r="FRV128" s="119"/>
      <c r="FRW128" s="91"/>
      <c r="FRX128" s="119"/>
      <c r="FRY128" s="91"/>
      <c r="FRZ128" s="119"/>
      <c r="FSA128" s="91"/>
      <c r="FSB128" s="119"/>
      <c r="FSC128" s="91"/>
      <c r="FSD128" s="119"/>
      <c r="FSE128" s="91"/>
      <c r="FSF128" s="119"/>
      <c r="FSG128" s="91"/>
      <c r="FSH128" s="119"/>
      <c r="FSI128" s="91"/>
      <c r="FSJ128" s="119"/>
      <c r="FSK128" s="91"/>
      <c r="FSL128" s="119"/>
      <c r="FSM128" s="91"/>
      <c r="FSN128" s="119"/>
      <c r="FSO128" s="91"/>
      <c r="FSP128" s="119"/>
      <c r="FSQ128" s="91"/>
      <c r="FSR128" s="119"/>
      <c r="FSS128" s="91"/>
      <c r="FST128" s="119"/>
      <c r="FSU128" s="91"/>
      <c r="FSV128" s="119"/>
      <c r="FSW128" s="91"/>
      <c r="FSX128" s="119"/>
      <c r="FSY128" s="91"/>
      <c r="FSZ128" s="119"/>
      <c r="FTA128" s="91"/>
      <c r="FTB128" s="119"/>
      <c r="FTC128" s="91"/>
      <c r="FTD128" s="119"/>
      <c r="FTE128" s="91"/>
      <c r="FTF128" s="119"/>
      <c r="FTG128" s="91"/>
      <c r="FTH128" s="119"/>
      <c r="FTI128" s="91"/>
      <c r="FTJ128" s="119"/>
      <c r="FTK128" s="91"/>
      <c r="FTL128" s="119"/>
      <c r="FTM128" s="91"/>
      <c r="FTN128" s="119"/>
      <c r="FTO128" s="91"/>
      <c r="FTP128" s="119"/>
      <c r="FTQ128" s="91"/>
      <c r="FTR128" s="119"/>
      <c r="FTS128" s="91"/>
      <c r="FTT128" s="119"/>
      <c r="FTU128" s="91"/>
      <c r="FTV128" s="119"/>
      <c r="FTW128" s="91"/>
      <c r="FTX128" s="119"/>
      <c r="FTY128" s="91"/>
      <c r="FTZ128" s="119"/>
      <c r="FUA128" s="91"/>
      <c r="FUB128" s="119"/>
      <c r="FUC128" s="91"/>
      <c r="FUD128" s="119"/>
      <c r="FUE128" s="91"/>
      <c r="FUF128" s="119"/>
      <c r="FUG128" s="91"/>
      <c r="FUH128" s="119"/>
      <c r="FUI128" s="91"/>
      <c r="FUJ128" s="119"/>
      <c r="FUK128" s="91"/>
      <c r="FUL128" s="119"/>
      <c r="FUM128" s="91"/>
      <c r="FUN128" s="119"/>
      <c r="FUO128" s="91"/>
      <c r="FUP128" s="119"/>
      <c r="FUQ128" s="91"/>
      <c r="FUR128" s="119"/>
      <c r="FUS128" s="91"/>
      <c r="FUT128" s="119"/>
      <c r="FUU128" s="91"/>
      <c r="FUV128" s="119"/>
      <c r="FUW128" s="91"/>
      <c r="FUX128" s="119"/>
      <c r="FUY128" s="91"/>
      <c r="FUZ128" s="119"/>
      <c r="FVA128" s="91"/>
      <c r="FVB128" s="119"/>
      <c r="FVC128" s="91"/>
      <c r="FVD128" s="119"/>
      <c r="FVE128" s="91"/>
      <c r="FVF128" s="119"/>
      <c r="FVG128" s="91"/>
      <c r="FVH128" s="119"/>
      <c r="FVI128" s="91"/>
      <c r="FVJ128" s="119"/>
      <c r="FVK128" s="91"/>
      <c r="FVL128" s="119"/>
      <c r="FVM128" s="91"/>
      <c r="FVN128" s="119"/>
      <c r="FVO128" s="91"/>
      <c r="FVP128" s="119"/>
      <c r="FVQ128" s="91"/>
      <c r="FVR128" s="119"/>
      <c r="FVS128" s="91"/>
      <c r="FVT128" s="119"/>
      <c r="FVU128" s="91"/>
      <c r="FVV128" s="119"/>
      <c r="FVW128" s="91"/>
      <c r="FVX128" s="119"/>
      <c r="FVY128" s="91"/>
      <c r="FVZ128" s="119"/>
      <c r="FWA128" s="91"/>
      <c r="FWB128" s="119"/>
      <c r="FWC128" s="91"/>
      <c r="FWD128" s="119"/>
      <c r="FWE128" s="91"/>
      <c r="FWF128" s="119"/>
      <c r="FWG128" s="91"/>
      <c r="FWH128" s="119"/>
      <c r="FWI128" s="91"/>
      <c r="FWJ128" s="119"/>
      <c r="FWK128" s="91"/>
      <c r="FWL128" s="119"/>
      <c r="FWM128" s="91"/>
      <c r="FWN128" s="119"/>
      <c r="FWO128" s="91"/>
      <c r="FWP128" s="119"/>
      <c r="FWQ128" s="91"/>
      <c r="FWR128" s="119"/>
      <c r="FWS128" s="91"/>
      <c r="FWT128" s="119"/>
      <c r="FWU128" s="91"/>
      <c r="FWV128" s="119"/>
      <c r="FWW128" s="91"/>
      <c r="FWX128" s="119"/>
      <c r="FWY128" s="91"/>
      <c r="FWZ128" s="119"/>
      <c r="FXA128" s="91"/>
      <c r="FXB128" s="119"/>
      <c r="FXC128" s="91"/>
      <c r="FXD128" s="119"/>
      <c r="FXE128" s="91"/>
      <c r="FXF128" s="119"/>
      <c r="FXG128" s="91"/>
      <c r="FXH128" s="119"/>
      <c r="FXI128" s="91"/>
      <c r="FXJ128" s="119"/>
      <c r="FXK128" s="91"/>
      <c r="FXL128" s="119"/>
      <c r="FXM128" s="91"/>
      <c r="FXN128" s="119"/>
      <c r="FXO128" s="91"/>
      <c r="FXP128" s="119"/>
      <c r="FXQ128" s="91"/>
      <c r="FXR128" s="119"/>
      <c r="FXS128" s="91"/>
      <c r="FXT128" s="119"/>
      <c r="FXU128" s="91"/>
      <c r="FXV128" s="119"/>
      <c r="FXW128" s="91"/>
      <c r="FXX128" s="119"/>
      <c r="FXY128" s="91"/>
      <c r="FXZ128" s="119"/>
      <c r="FYA128" s="91"/>
      <c r="FYB128" s="119"/>
      <c r="FYC128" s="91"/>
      <c r="FYD128" s="119"/>
      <c r="FYE128" s="91"/>
      <c r="FYF128" s="119"/>
      <c r="FYG128" s="91"/>
      <c r="FYH128" s="119"/>
      <c r="FYI128" s="91"/>
      <c r="FYJ128" s="119"/>
      <c r="FYK128" s="91"/>
      <c r="FYL128" s="119"/>
      <c r="FYM128" s="91"/>
      <c r="FYN128" s="119"/>
      <c r="FYO128" s="91"/>
      <c r="FYP128" s="119"/>
      <c r="FYQ128" s="91"/>
      <c r="FYR128" s="119"/>
      <c r="FYS128" s="91"/>
      <c r="FYT128" s="119"/>
      <c r="FYU128" s="91"/>
      <c r="FYV128" s="119"/>
      <c r="FYW128" s="91"/>
      <c r="FYX128" s="119"/>
      <c r="FYY128" s="91"/>
      <c r="FYZ128" s="119"/>
      <c r="FZA128" s="91"/>
      <c r="FZB128" s="119"/>
      <c r="FZC128" s="91"/>
      <c r="FZD128" s="119"/>
      <c r="FZE128" s="91"/>
      <c r="FZF128" s="119"/>
      <c r="FZG128" s="91"/>
      <c r="FZH128" s="119"/>
      <c r="FZI128" s="91"/>
      <c r="FZJ128" s="119"/>
      <c r="FZK128" s="91"/>
      <c r="FZL128" s="119"/>
      <c r="FZM128" s="91"/>
      <c r="FZN128" s="119"/>
      <c r="FZO128" s="91"/>
      <c r="FZP128" s="119"/>
      <c r="FZQ128" s="91"/>
      <c r="FZR128" s="119"/>
      <c r="FZS128" s="91"/>
      <c r="FZT128" s="119"/>
      <c r="FZU128" s="91"/>
      <c r="FZV128" s="119"/>
      <c r="FZW128" s="91"/>
      <c r="FZX128" s="119"/>
      <c r="FZY128" s="91"/>
      <c r="FZZ128" s="119"/>
      <c r="GAA128" s="91"/>
      <c r="GAB128" s="119"/>
      <c r="GAC128" s="91"/>
      <c r="GAD128" s="119"/>
      <c r="GAE128" s="91"/>
      <c r="GAF128" s="119"/>
      <c r="GAG128" s="91"/>
      <c r="GAH128" s="119"/>
      <c r="GAI128" s="91"/>
      <c r="GAJ128" s="119"/>
      <c r="GAK128" s="91"/>
      <c r="GAL128" s="119"/>
      <c r="GAM128" s="91"/>
      <c r="GAN128" s="119"/>
      <c r="GAO128" s="91"/>
      <c r="GAP128" s="119"/>
      <c r="GAQ128" s="91"/>
      <c r="GAR128" s="119"/>
      <c r="GAS128" s="91"/>
      <c r="GAT128" s="119"/>
      <c r="GAU128" s="91"/>
      <c r="GAV128" s="119"/>
      <c r="GAW128" s="91"/>
      <c r="GAX128" s="119"/>
      <c r="GAY128" s="91"/>
      <c r="GAZ128" s="119"/>
      <c r="GBA128" s="91"/>
      <c r="GBB128" s="119"/>
      <c r="GBC128" s="91"/>
      <c r="GBD128" s="119"/>
      <c r="GBE128" s="91"/>
      <c r="GBF128" s="119"/>
      <c r="GBG128" s="91"/>
      <c r="GBH128" s="119"/>
      <c r="GBI128" s="91"/>
      <c r="GBJ128" s="119"/>
      <c r="GBK128" s="91"/>
      <c r="GBL128" s="119"/>
      <c r="GBM128" s="91"/>
      <c r="GBN128" s="119"/>
      <c r="GBO128" s="91"/>
      <c r="GBP128" s="119"/>
      <c r="GBQ128" s="91"/>
      <c r="GBR128" s="119"/>
      <c r="GBS128" s="91"/>
      <c r="GBT128" s="119"/>
      <c r="GBU128" s="91"/>
      <c r="GBV128" s="119"/>
      <c r="GBW128" s="91"/>
      <c r="GBX128" s="119"/>
      <c r="GBY128" s="91"/>
      <c r="GBZ128" s="119"/>
      <c r="GCA128" s="91"/>
      <c r="GCB128" s="119"/>
      <c r="GCC128" s="91"/>
      <c r="GCD128" s="119"/>
      <c r="GCE128" s="91"/>
      <c r="GCF128" s="119"/>
      <c r="GCG128" s="91"/>
      <c r="GCH128" s="119"/>
      <c r="GCI128" s="91"/>
      <c r="GCJ128" s="119"/>
      <c r="GCK128" s="91"/>
      <c r="GCL128" s="119"/>
      <c r="GCM128" s="91"/>
      <c r="GCN128" s="119"/>
      <c r="GCO128" s="91"/>
      <c r="GCP128" s="119"/>
      <c r="GCQ128" s="91"/>
      <c r="GCR128" s="119"/>
      <c r="GCS128" s="91"/>
      <c r="GCT128" s="119"/>
      <c r="GCU128" s="91"/>
      <c r="GCV128" s="119"/>
      <c r="GCW128" s="91"/>
      <c r="GCX128" s="119"/>
      <c r="GCY128" s="91"/>
      <c r="GCZ128" s="119"/>
      <c r="GDA128" s="91"/>
      <c r="GDB128" s="119"/>
      <c r="GDC128" s="91"/>
      <c r="GDD128" s="119"/>
      <c r="GDE128" s="91"/>
      <c r="GDF128" s="119"/>
      <c r="GDG128" s="91"/>
      <c r="GDH128" s="119"/>
      <c r="GDI128" s="91"/>
      <c r="GDJ128" s="119"/>
      <c r="GDK128" s="91"/>
      <c r="GDL128" s="119"/>
      <c r="GDM128" s="91"/>
      <c r="GDN128" s="119"/>
      <c r="GDO128" s="91"/>
      <c r="GDP128" s="119"/>
      <c r="GDQ128" s="91"/>
      <c r="GDR128" s="119"/>
      <c r="GDS128" s="91"/>
      <c r="GDT128" s="119"/>
      <c r="GDU128" s="91"/>
      <c r="GDV128" s="119"/>
      <c r="GDW128" s="91"/>
      <c r="GDX128" s="119"/>
      <c r="GDY128" s="91"/>
      <c r="GDZ128" s="119"/>
      <c r="GEA128" s="91"/>
      <c r="GEB128" s="119"/>
      <c r="GEC128" s="91"/>
      <c r="GED128" s="119"/>
      <c r="GEE128" s="91"/>
      <c r="GEF128" s="119"/>
      <c r="GEG128" s="91"/>
      <c r="GEH128" s="119"/>
      <c r="GEI128" s="91"/>
      <c r="GEJ128" s="119"/>
      <c r="GEK128" s="91"/>
      <c r="GEL128" s="119"/>
      <c r="GEM128" s="91"/>
      <c r="GEN128" s="119"/>
      <c r="GEO128" s="91"/>
      <c r="GEP128" s="119"/>
      <c r="GEQ128" s="91"/>
      <c r="GER128" s="119"/>
      <c r="GES128" s="91"/>
      <c r="GET128" s="119"/>
      <c r="GEU128" s="91"/>
      <c r="GEV128" s="119"/>
      <c r="GEW128" s="91"/>
      <c r="GEX128" s="119"/>
      <c r="GEY128" s="91"/>
      <c r="GEZ128" s="119"/>
      <c r="GFA128" s="91"/>
      <c r="GFB128" s="119"/>
      <c r="GFC128" s="91"/>
      <c r="GFD128" s="119"/>
      <c r="GFE128" s="91"/>
      <c r="GFF128" s="119"/>
      <c r="GFG128" s="91"/>
      <c r="GFH128" s="119"/>
      <c r="GFI128" s="91"/>
      <c r="GFJ128" s="119"/>
      <c r="GFK128" s="91"/>
      <c r="GFL128" s="119"/>
      <c r="GFM128" s="91"/>
      <c r="GFN128" s="119"/>
      <c r="GFO128" s="91"/>
      <c r="GFP128" s="119"/>
      <c r="GFQ128" s="91"/>
      <c r="GFR128" s="119"/>
      <c r="GFS128" s="91"/>
      <c r="GFT128" s="119"/>
      <c r="GFU128" s="91"/>
      <c r="GFV128" s="119"/>
      <c r="GFW128" s="91"/>
      <c r="GFX128" s="119"/>
      <c r="GFY128" s="91"/>
      <c r="GFZ128" s="119"/>
      <c r="GGA128" s="91"/>
      <c r="GGB128" s="119"/>
      <c r="GGC128" s="91"/>
      <c r="GGD128" s="119"/>
      <c r="GGE128" s="91"/>
      <c r="GGF128" s="119"/>
      <c r="GGG128" s="91"/>
      <c r="GGH128" s="119"/>
      <c r="GGI128" s="91"/>
      <c r="GGJ128" s="119"/>
      <c r="GGK128" s="91"/>
      <c r="GGL128" s="119"/>
      <c r="GGM128" s="91"/>
      <c r="GGN128" s="119"/>
      <c r="GGO128" s="91"/>
      <c r="GGP128" s="119"/>
      <c r="GGQ128" s="91"/>
      <c r="GGR128" s="119"/>
      <c r="GGS128" s="91"/>
      <c r="GGT128" s="119"/>
      <c r="GGU128" s="91"/>
      <c r="GGV128" s="119"/>
      <c r="GGW128" s="91"/>
      <c r="GGX128" s="119"/>
      <c r="GGY128" s="91"/>
      <c r="GGZ128" s="119"/>
      <c r="GHA128" s="91"/>
      <c r="GHB128" s="119"/>
      <c r="GHC128" s="91"/>
      <c r="GHD128" s="119"/>
      <c r="GHE128" s="91"/>
      <c r="GHF128" s="119"/>
      <c r="GHG128" s="91"/>
      <c r="GHH128" s="119"/>
      <c r="GHI128" s="91"/>
      <c r="GHJ128" s="119"/>
      <c r="GHK128" s="91"/>
      <c r="GHL128" s="119"/>
      <c r="GHM128" s="91"/>
      <c r="GHN128" s="119"/>
      <c r="GHO128" s="91"/>
      <c r="GHP128" s="119"/>
      <c r="GHQ128" s="91"/>
      <c r="GHR128" s="119"/>
      <c r="GHS128" s="91"/>
      <c r="GHT128" s="119"/>
      <c r="GHU128" s="91"/>
      <c r="GHV128" s="119"/>
      <c r="GHW128" s="91"/>
      <c r="GHX128" s="119"/>
      <c r="GHY128" s="91"/>
      <c r="GHZ128" s="119"/>
      <c r="GIA128" s="91"/>
      <c r="GIB128" s="119"/>
      <c r="GIC128" s="91"/>
      <c r="GID128" s="119"/>
      <c r="GIE128" s="91"/>
      <c r="GIF128" s="119"/>
      <c r="GIG128" s="91"/>
      <c r="GIH128" s="119"/>
      <c r="GII128" s="91"/>
      <c r="GIJ128" s="119"/>
      <c r="GIK128" s="91"/>
      <c r="GIL128" s="119"/>
      <c r="GIM128" s="91"/>
      <c r="GIN128" s="119"/>
      <c r="GIO128" s="91"/>
      <c r="GIP128" s="119"/>
      <c r="GIQ128" s="91"/>
      <c r="GIR128" s="119"/>
      <c r="GIS128" s="91"/>
      <c r="GIT128" s="119"/>
      <c r="GIU128" s="91"/>
      <c r="GIV128" s="119"/>
      <c r="GIW128" s="91"/>
      <c r="GIX128" s="119"/>
      <c r="GIY128" s="91"/>
      <c r="GIZ128" s="119"/>
      <c r="GJA128" s="91"/>
      <c r="GJB128" s="119"/>
      <c r="GJC128" s="91"/>
      <c r="GJD128" s="119"/>
      <c r="GJE128" s="91"/>
      <c r="GJF128" s="119"/>
      <c r="GJG128" s="91"/>
      <c r="GJH128" s="119"/>
      <c r="GJI128" s="91"/>
      <c r="GJJ128" s="119"/>
      <c r="GJK128" s="91"/>
      <c r="GJL128" s="119"/>
      <c r="GJM128" s="91"/>
      <c r="GJN128" s="119"/>
      <c r="GJO128" s="91"/>
      <c r="GJP128" s="119"/>
      <c r="GJQ128" s="91"/>
      <c r="GJR128" s="119"/>
      <c r="GJS128" s="91"/>
      <c r="GJT128" s="119"/>
      <c r="GJU128" s="91"/>
      <c r="GJV128" s="119"/>
      <c r="GJW128" s="91"/>
      <c r="GJX128" s="119"/>
      <c r="GJY128" s="91"/>
      <c r="GJZ128" s="119"/>
      <c r="GKA128" s="91"/>
      <c r="GKB128" s="119"/>
      <c r="GKC128" s="91"/>
      <c r="GKD128" s="119"/>
      <c r="GKE128" s="91"/>
      <c r="GKF128" s="119"/>
      <c r="GKG128" s="91"/>
      <c r="GKH128" s="119"/>
      <c r="GKI128" s="91"/>
      <c r="GKJ128" s="119"/>
      <c r="GKK128" s="91"/>
      <c r="GKL128" s="119"/>
      <c r="GKM128" s="91"/>
      <c r="GKN128" s="119"/>
      <c r="GKO128" s="91"/>
      <c r="GKP128" s="119"/>
      <c r="GKQ128" s="91"/>
      <c r="GKR128" s="119"/>
      <c r="GKS128" s="91"/>
      <c r="GKT128" s="119"/>
      <c r="GKU128" s="91"/>
      <c r="GKV128" s="119"/>
      <c r="GKW128" s="91"/>
      <c r="GKX128" s="119"/>
      <c r="GKY128" s="91"/>
      <c r="GKZ128" s="119"/>
      <c r="GLA128" s="91"/>
      <c r="GLB128" s="119"/>
      <c r="GLC128" s="91"/>
      <c r="GLD128" s="119"/>
      <c r="GLE128" s="91"/>
      <c r="GLF128" s="119"/>
      <c r="GLG128" s="91"/>
      <c r="GLH128" s="119"/>
      <c r="GLI128" s="91"/>
      <c r="GLJ128" s="119"/>
      <c r="GLK128" s="91"/>
      <c r="GLL128" s="119"/>
      <c r="GLM128" s="91"/>
      <c r="GLN128" s="119"/>
      <c r="GLO128" s="91"/>
      <c r="GLP128" s="119"/>
      <c r="GLQ128" s="91"/>
      <c r="GLR128" s="119"/>
      <c r="GLS128" s="91"/>
      <c r="GLT128" s="119"/>
      <c r="GLU128" s="91"/>
      <c r="GLV128" s="119"/>
      <c r="GLW128" s="91"/>
      <c r="GLX128" s="119"/>
      <c r="GLY128" s="91"/>
      <c r="GLZ128" s="119"/>
      <c r="GMA128" s="91"/>
      <c r="GMB128" s="119"/>
      <c r="GMC128" s="91"/>
      <c r="GMD128" s="119"/>
      <c r="GME128" s="91"/>
      <c r="GMF128" s="119"/>
      <c r="GMG128" s="91"/>
      <c r="GMH128" s="119"/>
      <c r="GMI128" s="91"/>
      <c r="GMJ128" s="119"/>
      <c r="GMK128" s="91"/>
      <c r="GML128" s="119"/>
      <c r="GMM128" s="91"/>
      <c r="GMN128" s="119"/>
      <c r="GMO128" s="91"/>
      <c r="GMP128" s="119"/>
      <c r="GMQ128" s="91"/>
      <c r="GMR128" s="119"/>
      <c r="GMS128" s="91"/>
      <c r="GMT128" s="119"/>
      <c r="GMU128" s="91"/>
      <c r="GMV128" s="119"/>
      <c r="GMW128" s="91"/>
      <c r="GMX128" s="119"/>
      <c r="GMY128" s="91"/>
      <c r="GMZ128" s="119"/>
      <c r="GNA128" s="91"/>
      <c r="GNB128" s="119"/>
      <c r="GNC128" s="91"/>
      <c r="GND128" s="119"/>
      <c r="GNE128" s="91"/>
      <c r="GNF128" s="119"/>
      <c r="GNG128" s="91"/>
      <c r="GNH128" s="119"/>
      <c r="GNI128" s="91"/>
      <c r="GNJ128" s="119"/>
      <c r="GNK128" s="91"/>
      <c r="GNL128" s="119"/>
      <c r="GNM128" s="91"/>
      <c r="GNN128" s="119"/>
      <c r="GNO128" s="91"/>
      <c r="GNP128" s="119"/>
      <c r="GNQ128" s="91"/>
      <c r="GNR128" s="119"/>
      <c r="GNS128" s="91"/>
      <c r="GNT128" s="119"/>
      <c r="GNU128" s="91"/>
      <c r="GNV128" s="119"/>
      <c r="GNW128" s="91"/>
      <c r="GNX128" s="119"/>
      <c r="GNY128" s="91"/>
      <c r="GNZ128" s="119"/>
      <c r="GOA128" s="91"/>
      <c r="GOB128" s="119"/>
      <c r="GOC128" s="91"/>
      <c r="GOD128" s="119"/>
      <c r="GOE128" s="91"/>
      <c r="GOF128" s="119"/>
      <c r="GOG128" s="91"/>
      <c r="GOH128" s="119"/>
      <c r="GOI128" s="91"/>
      <c r="GOJ128" s="119"/>
      <c r="GOK128" s="91"/>
      <c r="GOL128" s="119"/>
      <c r="GOM128" s="91"/>
      <c r="GON128" s="119"/>
      <c r="GOO128" s="91"/>
      <c r="GOP128" s="119"/>
      <c r="GOQ128" s="91"/>
      <c r="GOR128" s="119"/>
      <c r="GOS128" s="91"/>
      <c r="GOT128" s="119"/>
      <c r="GOU128" s="91"/>
      <c r="GOV128" s="119"/>
      <c r="GOW128" s="91"/>
      <c r="GOX128" s="119"/>
      <c r="GOY128" s="91"/>
      <c r="GOZ128" s="119"/>
      <c r="GPA128" s="91"/>
      <c r="GPB128" s="119"/>
      <c r="GPC128" s="91"/>
      <c r="GPD128" s="119"/>
      <c r="GPE128" s="91"/>
      <c r="GPF128" s="119"/>
      <c r="GPG128" s="91"/>
      <c r="GPH128" s="119"/>
      <c r="GPI128" s="91"/>
      <c r="GPJ128" s="119"/>
      <c r="GPK128" s="91"/>
      <c r="GPL128" s="119"/>
      <c r="GPM128" s="91"/>
      <c r="GPN128" s="119"/>
      <c r="GPO128" s="91"/>
      <c r="GPP128" s="119"/>
      <c r="GPQ128" s="91"/>
      <c r="GPR128" s="119"/>
      <c r="GPS128" s="91"/>
      <c r="GPT128" s="119"/>
      <c r="GPU128" s="91"/>
      <c r="GPV128" s="119"/>
      <c r="GPW128" s="91"/>
      <c r="GPX128" s="119"/>
      <c r="GPY128" s="91"/>
      <c r="GPZ128" s="119"/>
      <c r="GQA128" s="91"/>
      <c r="GQB128" s="119"/>
      <c r="GQC128" s="91"/>
      <c r="GQD128" s="119"/>
      <c r="GQE128" s="91"/>
      <c r="GQF128" s="119"/>
      <c r="GQG128" s="91"/>
      <c r="GQH128" s="119"/>
      <c r="GQI128" s="91"/>
      <c r="GQJ128" s="119"/>
      <c r="GQK128" s="91"/>
      <c r="GQL128" s="119"/>
      <c r="GQM128" s="91"/>
      <c r="GQN128" s="119"/>
      <c r="GQO128" s="91"/>
      <c r="GQP128" s="119"/>
      <c r="GQQ128" s="91"/>
      <c r="GQR128" s="119"/>
      <c r="GQS128" s="91"/>
      <c r="GQT128" s="119"/>
      <c r="GQU128" s="91"/>
      <c r="GQV128" s="119"/>
      <c r="GQW128" s="91"/>
      <c r="GQX128" s="119"/>
      <c r="GQY128" s="91"/>
      <c r="GQZ128" s="119"/>
      <c r="GRA128" s="91"/>
      <c r="GRB128" s="119"/>
      <c r="GRC128" s="91"/>
      <c r="GRD128" s="119"/>
      <c r="GRE128" s="91"/>
      <c r="GRF128" s="119"/>
      <c r="GRG128" s="91"/>
      <c r="GRH128" s="119"/>
      <c r="GRI128" s="91"/>
      <c r="GRJ128" s="119"/>
      <c r="GRK128" s="91"/>
      <c r="GRL128" s="119"/>
      <c r="GRM128" s="91"/>
      <c r="GRN128" s="119"/>
      <c r="GRO128" s="91"/>
      <c r="GRP128" s="119"/>
      <c r="GRQ128" s="91"/>
      <c r="GRR128" s="119"/>
      <c r="GRS128" s="91"/>
      <c r="GRT128" s="119"/>
      <c r="GRU128" s="91"/>
      <c r="GRV128" s="119"/>
      <c r="GRW128" s="91"/>
      <c r="GRX128" s="119"/>
      <c r="GRY128" s="91"/>
      <c r="GRZ128" s="119"/>
      <c r="GSA128" s="91"/>
      <c r="GSB128" s="119"/>
      <c r="GSC128" s="91"/>
      <c r="GSD128" s="119"/>
      <c r="GSE128" s="91"/>
      <c r="GSF128" s="119"/>
      <c r="GSG128" s="91"/>
      <c r="GSH128" s="119"/>
      <c r="GSI128" s="91"/>
      <c r="GSJ128" s="119"/>
      <c r="GSK128" s="91"/>
      <c r="GSL128" s="119"/>
      <c r="GSM128" s="91"/>
      <c r="GSN128" s="119"/>
      <c r="GSO128" s="91"/>
      <c r="GSP128" s="119"/>
      <c r="GSQ128" s="91"/>
      <c r="GSR128" s="119"/>
      <c r="GSS128" s="91"/>
      <c r="GST128" s="119"/>
      <c r="GSU128" s="91"/>
      <c r="GSV128" s="119"/>
      <c r="GSW128" s="91"/>
      <c r="GSX128" s="119"/>
      <c r="GSY128" s="91"/>
      <c r="GSZ128" s="119"/>
      <c r="GTA128" s="91"/>
      <c r="GTB128" s="119"/>
      <c r="GTC128" s="91"/>
      <c r="GTD128" s="119"/>
      <c r="GTE128" s="91"/>
      <c r="GTF128" s="119"/>
      <c r="GTG128" s="91"/>
      <c r="GTH128" s="119"/>
      <c r="GTI128" s="91"/>
      <c r="GTJ128" s="119"/>
      <c r="GTK128" s="91"/>
      <c r="GTL128" s="119"/>
      <c r="GTM128" s="91"/>
      <c r="GTN128" s="119"/>
      <c r="GTO128" s="91"/>
      <c r="GTP128" s="119"/>
      <c r="GTQ128" s="91"/>
      <c r="GTR128" s="119"/>
      <c r="GTS128" s="91"/>
      <c r="GTT128" s="119"/>
      <c r="GTU128" s="91"/>
      <c r="GTV128" s="119"/>
      <c r="GTW128" s="91"/>
      <c r="GTX128" s="119"/>
      <c r="GTY128" s="91"/>
      <c r="GTZ128" s="119"/>
      <c r="GUA128" s="91"/>
      <c r="GUB128" s="119"/>
      <c r="GUC128" s="91"/>
      <c r="GUD128" s="119"/>
      <c r="GUE128" s="91"/>
      <c r="GUF128" s="119"/>
      <c r="GUG128" s="91"/>
      <c r="GUH128" s="119"/>
      <c r="GUI128" s="91"/>
      <c r="GUJ128" s="119"/>
      <c r="GUK128" s="91"/>
      <c r="GUL128" s="119"/>
      <c r="GUM128" s="91"/>
      <c r="GUN128" s="119"/>
      <c r="GUO128" s="91"/>
      <c r="GUP128" s="119"/>
      <c r="GUQ128" s="91"/>
      <c r="GUR128" s="119"/>
      <c r="GUS128" s="91"/>
      <c r="GUT128" s="119"/>
      <c r="GUU128" s="91"/>
      <c r="GUV128" s="119"/>
      <c r="GUW128" s="91"/>
      <c r="GUX128" s="119"/>
      <c r="GUY128" s="91"/>
      <c r="GUZ128" s="119"/>
      <c r="GVA128" s="91"/>
      <c r="GVB128" s="119"/>
      <c r="GVC128" s="91"/>
      <c r="GVD128" s="119"/>
      <c r="GVE128" s="91"/>
      <c r="GVF128" s="119"/>
      <c r="GVG128" s="91"/>
      <c r="GVH128" s="119"/>
      <c r="GVI128" s="91"/>
      <c r="GVJ128" s="119"/>
      <c r="GVK128" s="91"/>
      <c r="GVL128" s="119"/>
      <c r="GVM128" s="91"/>
      <c r="GVN128" s="119"/>
      <c r="GVO128" s="91"/>
      <c r="GVP128" s="119"/>
      <c r="GVQ128" s="91"/>
      <c r="GVR128" s="119"/>
      <c r="GVS128" s="91"/>
      <c r="GVT128" s="119"/>
      <c r="GVU128" s="91"/>
      <c r="GVV128" s="119"/>
      <c r="GVW128" s="91"/>
      <c r="GVX128" s="119"/>
      <c r="GVY128" s="91"/>
      <c r="GVZ128" s="119"/>
      <c r="GWA128" s="91"/>
      <c r="GWB128" s="119"/>
      <c r="GWC128" s="91"/>
      <c r="GWD128" s="119"/>
      <c r="GWE128" s="91"/>
      <c r="GWF128" s="119"/>
      <c r="GWG128" s="91"/>
      <c r="GWH128" s="119"/>
      <c r="GWI128" s="91"/>
      <c r="GWJ128" s="119"/>
      <c r="GWK128" s="91"/>
      <c r="GWL128" s="119"/>
      <c r="GWM128" s="91"/>
      <c r="GWN128" s="119"/>
      <c r="GWO128" s="91"/>
      <c r="GWP128" s="119"/>
      <c r="GWQ128" s="91"/>
      <c r="GWR128" s="119"/>
      <c r="GWS128" s="91"/>
      <c r="GWT128" s="119"/>
      <c r="GWU128" s="91"/>
      <c r="GWV128" s="119"/>
      <c r="GWW128" s="91"/>
      <c r="GWX128" s="119"/>
      <c r="GWY128" s="91"/>
      <c r="GWZ128" s="119"/>
      <c r="GXA128" s="91"/>
      <c r="GXB128" s="119"/>
      <c r="GXC128" s="91"/>
      <c r="GXD128" s="119"/>
      <c r="GXE128" s="91"/>
      <c r="GXF128" s="119"/>
      <c r="GXG128" s="91"/>
      <c r="GXH128" s="119"/>
      <c r="GXI128" s="91"/>
      <c r="GXJ128" s="119"/>
      <c r="GXK128" s="91"/>
      <c r="GXL128" s="119"/>
      <c r="GXM128" s="91"/>
      <c r="GXN128" s="119"/>
      <c r="GXO128" s="91"/>
      <c r="GXP128" s="119"/>
      <c r="GXQ128" s="91"/>
      <c r="GXR128" s="119"/>
      <c r="GXS128" s="91"/>
      <c r="GXT128" s="119"/>
      <c r="GXU128" s="91"/>
      <c r="GXV128" s="119"/>
      <c r="GXW128" s="91"/>
      <c r="GXX128" s="119"/>
      <c r="GXY128" s="91"/>
      <c r="GXZ128" s="119"/>
      <c r="GYA128" s="91"/>
      <c r="GYB128" s="119"/>
      <c r="GYC128" s="91"/>
      <c r="GYD128" s="119"/>
      <c r="GYE128" s="91"/>
      <c r="GYF128" s="119"/>
      <c r="GYG128" s="91"/>
      <c r="GYH128" s="119"/>
      <c r="GYI128" s="91"/>
      <c r="GYJ128" s="119"/>
      <c r="GYK128" s="91"/>
      <c r="GYL128" s="119"/>
      <c r="GYM128" s="91"/>
      <c r="GYN128" s="119"/>
      <c r="GYO128" s="91"/>
      <c r="GYP128" s="119"/>
      <c r="GYQ128" s="91"/>
      <c r="GYR128" s="119"/>
      <c r="GYS128" s="91"/>
      <c r="GYT128" s="119"/>
      <c r="GYU128" s="91"/>
      <c r="GYV128" s="119"/>
      <c r="GYW128" s="91"/>
      <c r="GYX128" s="119"/>
      <c r="GYY128" s="91"/>
      <c r="GYZ128" s="119"/>
      <c r="GZA128" s="91"/>
      <c r="GZB128" s="119"/>
      <c r="GZC128" s="91"/>
      <c r="GZD128" s="119"/>
      <c r="GZE128" s="91"/>
      <c r="GZF128" s="119"/>
      <c r="GZG128" s="91"/>
      <c r="GZH128" s="119"/>
      <c r="GZI128" s="91"/>
      <c r="GZJ128" s="119"/>
      <c r="GZK128" s="91"/>
      <c r="GZL128" s="119"/>
      <c r="GZM128" s="91"/>
      <c r="GZN128" s="119"/>
      <c r="GZO128" s="91"/>
      <c r="GZP128" s="119"/>
      <c r="GZQ128" s="91"/>
      <c r="GZR128" s="119"/>
      <c r="GZS128" s="91"/>
      <c r="GZT128" s="119"/>
      <c r="GZU128" s="91"/>
      <c r="GZV128" s="119"/>
      <c r="GZW128" s="91"/>
      <c r="GZX128" s="119"/>
      <c r="GZY128" s="91"/>
      <c r="GZZ128" s="119"/>
      <c r="HAA128" s="91"/>
      <c r="HAB128" s="119"/>
      <c r="HAC128" s="91"/>
      <c r="HAD128" s="119"/>
      <c r="HAE128" s="91"/>
      <c r="HAF128" s="119"/>
      <c r="HAG128" s="91"/>
      <c r="HAH128" s="119"/>
      <c r="HAI128" s="91"/>
      <c r="HAJ128" s="119"/>
      <c r="HAK128" s="91"/>
      <c r="HAL128" s="119"/>
      <c r="HAM128" s="91"/>
      <c r="HAN128" s="119"/>
      <c r="HAO128" s="91"/>
      <c r="HAP128" s="119"/>
      <c r="HAQ128" s="91"/>
      <c r="HAR128" s="119"/>
      <c r="HAS128" s="91"/>
      <c r="HAT128" s="119"/>
      <c r="HAU128" s="91"/>
      <c r="HAV128" s="119"/>
      <c r="HAW128" s="91"/>
      <c r="HAX128" s="119"/>
      <c r="HAY128" s="91"/>
      <c r="HAZ128" s="119"/>
      <c r="HBA128" s="91"/>
      <c r="HBB128" s="119"/>
      <c r="HBC128" s="91"/>
      <c r="HBD128" s="119"/>
      <c r="HBE128" s="91"/>
      <c r="HBF128" s="119"/>
      <c r="HBG128" s="91"/>
      <c r="HBH128" s="119"/>
      <c r="HBI128" s="91"/>
      <c r="HBJ128" s="119"/>
      <c r="HBK128" s="91"/>
      <c r="HBL128" s="119"/>
      <c r="HBM128" s="91"/>
      <c r="HBN128" s="119"/>
      <c r="HBO128" s="91"/>
      <c r="HBP128" s="119"/>
      <c r="HBQ128" s="91"/>
      <c r="HBR128" s="119"/>
      <c r="HBS128" s="91"/>
      <c r="HBT128" s="119"/>
      <c r="HBU128" s="91"/>
      <c r="HBV128" s="119"/>
      <c r="HBW128" s="91"/>
      <c r="HBX128" s="119"/>
      <c r="HBY128" s="91"/>
      <c r="HBZ128" s="119"/>
      <c r="HCA128" s="91"/>
      <c r="HCB128" s="119"/>
      <c r="HCC128" s="91"/>
      <c r="HCD128" s="119"/>
      <c r="HCE128" s="91"/>
      <c r="HCF128" s="119"/>
      <c r="HCG128" s="91"/>
      <c r="HCH128" s="119"/>
      <c r="HCI128" s="91"/>
      <c r="HCJ128" s="119"/>
      <c r="HCK128" s="91"/>
      <c r="HCL128" s="119"/>
      <c r="HCM128" s="91"/>
      <c r="HCN128" s="119"/>
      <c r="HCO128" s="91"/>
      <c r="HCP128" s="119"/>
      <c r="HCQ128" s="91"/>
      <c r="HCR128" s="119"/>
      <c r="HCS128" s="91"/>
      <c r="HCT128" s="119"/>
      <c r="HCU128" s="91"/>
      <c r="HCV128" s="119"/>
      <c r="HCW128" s="91"/>
      <c r="HCX128" s="119"/>
      <c r="HCY128" s="91"/>
      <c r="HCZ128" s="119"/>
      <c r="HDA128" s="91"/>
      <c r="HDB128" s="119"/>
      <c r="HDC128" s="91"/>
      <c r="HDD128" s="119"/>
      <c r="HDE128" s="91"/>
      <c r="HDF128" s="119"/>
      <c r="HDG128" s="91"/>
      <c r="HDH128" s="119"/>
      <c r="HDI128" s="91"/>
      <c r="HDJ128" s="119"/>
      <c r="HDK128" s="91"/>
      <c r="HDL128" s="119"/>
      <c r="HDM128" s="91"/>
      <c r="HDN128" s="119"/>
      <c r="HDO128" s="91"/>
      <c r="HDP128" s="119"/>
      <c r="HDQ128" s="91"/>
      <c r="HDR128" s="119"/>
      <c r="HDS128" s="91"/>
      <c r="HDT128" s="119"/>
      <c r="HDU128" s="91"/>
      <c r="HDV128" s="119"/>
      <c r="HDW128" s="91"/>
      <c r="HDX128" s="119"/>
      <c r="HDY128" s="91"/>
      <c r="HDZ128" s="119"/>
      <c r="HEA128" s="91"/>
      <c r="HEB128" s="119"/>
      <c r="HEC128" s="91"/>
      <c r="HED128" s="119"/>
      <c r="HEE128" s="91"/>
      <c r="HEF128" s="119"/>
      <c r="HEG128" s="91"/>
      <c r="HEH128" s="119"/>
      <c r="HEI128" s="91"/>
      <c r="HEJ128" s="119"/>
      <c r="HEK128" s="91"/>
      <c r="HEL128" s="119"/>
      <c r="HEM128" s="91"/>
      <c r="HEN128" s="119"/>
      <c r="HEO128" s="91"/>
      <c r="HEP128" s="119"/>
      <c r="HEQ128" s="91"/>
      <c r="HER128" s="119"/>
      <c r="HES128" s="91"/>
      <c r="HET128" s="119"/>
      <c r="HEU128" s="91"/>
      <c r="HEV128" s="119"/>
      <c r="HEW128" s="91"/>
      <c r="HEX128" s="119"/>
      <c r="HEY128" s="91"/>
      <c r="HEZ128" s="119"/>
      <c r="HFA128" s="91"/>
      <c r="HFB128" s="119"/>
      <c r="HFC128" s="91"/>
      <c r="HFD128" s="119"/>
      <c r="HFE128" s="91"/>
      <c r="HFF128" s="119"/>
      <c r="HFG128" s="91"/>
      <c r="HFH128" s="119"/>
      <c r="HFI128" s="91"/>
      <c r="HFJ128" s="119"/>
      <c r="HFK128" s="91"/>
      <c r="HFL128" s="119"/>
      <c r="HFM128" s="91"/>
      <c r="HFN128" s="119"/>
      <c r="HFO128" s="91"/>
      <c r="HFP128" s="119"/>
      <c r="HFQ128" s="91"/>
      <c r="HFR128" s="119"/>
      <c r="HFS128" s="91"/>
      <c r="HFT128" s="119"/>
      <c r="HFU128" s="91"/>
      <c r="HFV128" s="119"/>
      <c r="HFW128" s="91"/>
      <c r="HFX128" s="119"/>
      <c r="HFY128" s="91"/>
      <c r="HFZ128" s="119"/>
      <c r="HGA128" s="91"/>
      <c r="HGB128" s="119"/>
      <c r="HGC128" s="91"/>
      <c r="HGD128" s="119"/>
      <c r="HGE128" s="91"/>
      <c r="HGF128" s="119"/>
      <c r="HGG128" s="91"/>
      <c r="HGH128" s="119"/>
      <c r="HGI128" s="91"/>
      <c r="HGJ128" s="119"/>
      <c r="HGK128" s="91"/>
      <c r="HGL128" s="119"/>
      <c r="HGM128" s="91"/>
      <c r="HGN128" s="119"/>
      <c r="HGO128" s="91"/>
      <c r="HGP128" s="119"/>
      <c r="HGQ128" s="91"/>
      <c r="HGR128" s="119"/>
      <c r="HGS128" s="91"/>
      <c r="HGT128" s="119"/>
      <c r="HGU128" s="91"/>
      <c r="HGV128" s="119"/>
      <c r="HGW128" s="91"/>
      <c r="HGX128" s="119"/>
      <c r="HGY128" s="91"/>
      <c r="HGZ128" s="119"/>
      <c r="HHA128" s="91"/>
      <c r="HHB128" s="119"/>
      <c r="HHC128" s="91"/>
      <c r="HHD128" s="119"/>
      <c r="HHE128" s="91"/>
      <c r="HHF128" s="119"/>
      <c r="HHG128" s="91"/>
      <c r="HHH128" s="119"/>
      <c r="HHI128" s="91"/>
      <c r="HHJ128" s="119"/>
      <c r="HHK128" s="91"/>
      <c r="HHL128" s="119"/>
      <c r="HHM128" s="91"/>
      <c r="HHN128" s="119"/>
      <c r="HHO128" s="91"/>
      <c r="HHP128" s="119"/>
      <c r="HHQ128" s="91"/>
      <c r="HHR128" s="119"/>
      <c r="HHS128" s="91"/>
      <c r="HHT128" s="119"/>
      <c r="HHU128" s="91"/>
      <c r="HHV128" s="119"/>
      <c r="HHW128" s="91"/>
      <c r="HHX128" s="119"/>
      <c r="HHY128" s="91"/>
      <c r="HHZ128" s="119"/>
      <c r="HIA128" s="91"/>
      <c r="HIB128" s="119"/>
      <c r="HIC128" s="91"/>
      <c r="HID128" s="119"/>
      <c r="HIE128" s="91"/>
      <c r="HIF128" s="119"/>
      <c r="HIG128" s="91"/>
      <c r="HIH128" s="119"/>
      <c r="HII128" s="91"/>
      <c r="HIJ128" s="119"/>
      <c r="HIK128" s="91"/>
      <c r="HIL128" s="119"/>
      <c r="HIM128" s="91"/>
      <c r="HIN128" s="119"/>
      <c r="HIO128" s="91"/>
      <c r="HIP128" s="119"/>
      <c r="HIQ128" s="91"/>
      <c r="HIR128" s="119"/>
      <c r="HIS128" s="91"/>
      <c r="HIT128" s="119"/>
      <c r="HIU128" s="91"/>
      <c r="HIV128" s="119"/>
      <c r="HIW128" s="91"/>
      <c r="HIX128" s="119"/>
      <c r="HIY128" s="91"/>
      <c r="HIZ128" s="119"/>
      <c r="HJA128" s="91"/>
      <c r="HJB128" s="119"/>
      <c r="HJC128" s="91"/>
      <c r="HJD128" s="119"/>
      <c r="HJE128" s="91"/>
      <c r="HJF128" s="119"/>
      <c r="HJG128" s="91"/>
      <c r="HJH128" s="119"/>
      <c r="HJI128" s="91"/>
      <c r="HJJ128" s="119"/>
      <c r="HJK128" s="91"/>
      <c r="HJL128" s="119"/>
      <c r="HJM128" s="91"/>
      <c r="HJN128" s="119"/>
      <c r="HJO128" s="91"/>
      <c r="HJP128" s="119"/>
      <c r="HJQ128" s="91"/>
      <c r="HJR128" s="119"/>
      <c r="HJS128" s="91"/>
      <c r="HJT128" s="119"/>
      <c r="HJU128" s="91"/>
      <c r="HJV128" s="119"/>
      <c r="HJW128" s="91"/>
      <c r="HJX128" s="119"/>
      <c r="HJY128" s="91"/>
      <c r="HJZ128" s="119"/>
      <c r="HKA128" s="91"/>
      <c r="HKB128" s="119"/>
      <c r="HKC128" s="91"/>
      <c r="HKD128" s="119"/>
      <c r="HKE128" s="91"/>
      <c r="HKF128" s="119"/>
      <c r="HKG128" s="91"/>
      <c r="HKH128" s="119"/>
      <c r="HKI128" s="91"/>
      <c r="HKJ128" s="119"/>
      <c r="HKK128" s="91"/>
      <c r="HKL128" s="119"/>
      <c r="HKM128" s="91"/>
      <c r="HKN128" s="119"/>
      <c r="HKO128" s="91"/>
      <c r="HKP128" s="119"/>
      <c r="HKQ128" s="91"/>
      <c r="HKR128" s="119"/>
      <c r="HKS128" s="91"/>
      <c r="HKT128" s="119"/>
      <c r="HKU128" s="91"/>
      <c r="HKV128" s="119"/>
      <c r="HKW128" s="91"/>
      <c r="HKX128" s="119"/>
      <c r="HKY128" s="91"/>
      <c r="HKZ128" s="119"/>
      <c r="HLA128" s="91"/>
      <c r="HLB128" s="119"/>
      <c r="HLC128" s="91"/>
      <c r="HLD128" s="119"/>
      <c r="HLE128" s="91"/>
      <c r="HLF128" s="119"/>
      <c r="HLG128" s="91"/>
      <c r="HLH128" s="119"/>
      <c r="HLI128" s="91"/>
      <c r="HLJ128" s="119"/>
      <c r="HLK128" s="91"/>
      <c r="HLL128" s="119"/>
      <c r="HLM128" s="91"/>
      <c r="HLN128" s="119"/>
      <c r="HLO128" s="91"/>
      <c r="HLP128" s="119"/>
      <c r="HLQ128" s="91"/>
      <c r="HLR128" s="119"/>
      <c r="HLS128" s="91"/>
      <c r="HLT128" s="119"/>
      <c r="HLU128" s="91"/>
      <c r="HLV128" s="119"/>
      <c r="HLW128" s="91"/>
      <c r="HLX128" s="119"/>
      <c r="HLY128" s="91"/>
      <c r="HLZ128" s="119"/>
      <c r="HMA128" s="91"/>
      <c r="HMB128" s="119"/>
      <c r="HMC128" s="91"/>
      <c r="HMD128" s="119"/>
      <c r="HME128" s="91"/>
      <c r="HMF128" s="119"/>
      <c r="HMG128" s="91"/>
      <c r="HMH128" s="119"/>
      <c r="HMI128" s="91"/>
      <c r="HMJ128" s="119"/>
      <c r="HMK128" s="91"/>
      <c r="HML128" s="119"/>
      <c r="HMM128" s="91"/>
      <c r="HMN128" s="119"/>
      <c r="HMO128" s="91"/>
      <c r="HMP128" s="119"/>
      <c r="HMQ128" s="91"/>
      <c r="HMR128" s="119"/>
      <c r="HMS128" s="91"/>
      <c r="HMT128" s="119"/>
      <c r="HMU128" s="91"/>
      <c r="HMV128" s="119"/>
      <c r="HMW128" s="91"/>
      <c r="HMX128" s="119"/>
      <c r="HMY128" s="91"/>
      <c r="HMZ128" s="119"/>
      <c r="HNA128" s="91"/>
      <c r="HNB128" s="119"/>
      <c r="HNC128" s="91"/>
      <c r="HND128" s="119"/>
      <c r="HNE128" s="91"/>
      <c r="HNF128" s="119"/>
      <c r="HNG128" s="91"/>
      <c r="HNH128" s="119"/>
      <c r="HNI128" s="91"/>
      <c r="HNJ128" s="119"/>
      <c r="HNK128" s="91"/>
      <c r="HNL128" s="119"/>
      <c r="HNM128" s="91"/>
      <c r="HNN128" s="119"/>
      <c r="HNO128" s="91"/>
      <c r="HNP128" s="119"/>
      <c r="HNQ128" s="91"/>
      <c r="HNR128" s="119"/>
      <c r="HNS128" s="91"/>
      <c r="HNT128" s="119"/>
      <c r="HNU128" s="91"/>
      <c r="HNV128" s="119"/>
      <c r="HNW128" s="91"/>
      <c r="HNX128" s="119"/>
      <c r="HNY128" s="91"/>
      <c r="HNZ128" s="119"/>
      <c r="HOA128" s="91"/>
      <c r="HOB128" s="119"/>
      <c r="HOC128" s="91"/>
      <c r="HOD128" s="119"/>
      <c r="HOE128" s="91"/>
      <c r="HOF128" s="119"/>
      <c r="HOG128" s="91"/>
      <c r="HOH128" s="119"/>
      <c r="HOI128" s="91"/>
      <c r="HOJ128" s="119"/>
      <c r="HOK128" s="91"/>
      <c r="HOL128" s="119"/>
      <c r="HOM128" s="91"/>
      <c r="HON128" s="119"/>
      <c r="HOO128" s="91"/>
      <c r="HOP128" s="119"/>
      <c r="HOQ128" s="91"/>
      <c r="HOR128" s="119"/>
      <c r="HOS128" s="91"/>
      <c r="HOT128" s="119"/>
      <c r="HOU128" s="91"/>
      <c r="HOV128" s="119"/>
      <c r="HOW128" s="91"/>
      <c r="HOX128" s="119"/>
      <c r="HOY128" s="91"/>
      <c r="HOZ128" s="119"/>
      <c r="HPA128" s="91"/>
      <c r="HPB128" s="119"/>
      <c r="HPC128" s="91"/>
      <c r="HPD128" s="119"/>
      <c r="HPE128" s="91"/>
      <c r="HPF128" s="119"/>
      <c r="HPG128" s="91"/>
      <c r="HPH128" s="119"/>
      <c r="HPI128" s="91"/>
      <c r="HPJ128" s="119"/>
      <c r="HPK128" s="91"/>
      <c r="HPL128" s="119"/>
      <c r="HPM128" s="91"/>
      <c r="HPN128" s="119"/>
      <c r="HPO128" s="91"/>
      <c r="HPP128" s="119"/>
      <c r="HPQ128" s="91"/>
      <c r="HPR128" s="119"/>
      <c r="HPS128" s="91"/>
      <c r="HPT128" s="119"/>
      <c r="HPU128" s="91"/>
      <c r="HPV128" s="119"/>
      <c r="HPW128" s="91"/>
      <c r="HPX128" s="119"/>
      <c r="HPY128" s="91"/>
      <c r="HPZ128" s="119"/>
      <c r="HQA128" s="91"/>
      <c r="HQB128" s="119"/>
      <c r="HQC128" s="91"/>
      <c r="HQD128" s="119"/>
      <c r="HQE128" s="91"/>
      <c r="HQF128" s="119"/>
      <c r="HQG128" s="91"/>
      <c r="HQH128" s="119"/>
      <c r="HQI128" s="91"/>
      <c r="HQJ128" s="119"/>
      <c r="HQK128" s="91"/>
      <c r="HQL128" s="119"/>
      <c r="HQM128" s="91"/>
      <c r="HQN128" s="119"/>
      <c r="HQO128" s="91"/>
      <c r="HQP128" s="119"/>
      <c r="HQQ128" s="91"/>
      <c r="HQR128" s="119"/>
      <c r="HQS128" s="91"/>
      <c r="HQT128" s="119"/>
      <c r="HQU128" s="91"/>
      <c r="HQV128" s="119"/>
      <c r="HQW128" s="91"/>
      <c r="HQX128" s="119"/>
      <c r="HQY128" s="91"/>
      <c r="HQZ128" s="119"/>
      <c r="HRA128" s="91"/>
      <c r="HRB128" s="119"/>
      <c r="HRC128" s="91"/>
      <c r="HRD128" s="119"/>
      <c r="HRE128" s="91"/>
      <c r="HRF128" s="119"/>
      <c r="HRG128" s="91"/>
      <c r="HRH128" s="119"/>
      <c r="HRI128" s="91"/>
      <c r="HRJ128" s="119"/>
      <c r="HRK128" s="91"/>
      <c r="HRL128" s="119"/>
      <c r="HRM128" s="91"/>
      <c r="HRN128" s="119"/>
      <c r="HRO128" s="91"/>
      <c r="HRP128" s="119"/>
      <c r="HRQ128" s="91"/>
      <c r="HRR128" s="119"/>
      <c r="HRS128" s="91"/>
      <c r="HRT128" s="119"/>
      <c r="HRU128" s="91"/>
      <c r="HRV128" s="119"/>
      <c r="HRW128" s="91"/>
      <c r="HRX128" s="119"/>
      <c r="HRY128" s="91"/>
      <c r="HRZ128" s="119"/>
      <c r="HSA128" s="91"/>
      <c r="HSB128" s="119"/>
      <c r="HSC128" s="91"/>
      <c r="HSD128" s="119"/>
      <c r="HSE128" s="91"/>
      <c r="HSF128" s="119"/>
      <c r="HSG128" s="91"/>
      <c r="HSH128" s="119"/>
      <c r="HSI128" s="91"/>
      <c r="HSJ128" s="119"/>
      <c r="HSK128" s="91"/>
      <c r="HSL128" s="119"/>
      <c r="HSM128" s="91"/>
      <c r="HSN128" s="119"/>
      <c r="HSO128" s="91"/>
      <c r="HSP128" s="119"/>
      <c r="HSQ128" s="91"/>
      <c r="HSR128" s="119"/>
      <c r="HSS128" s="91"/>
      <c r="HST128" s="119"/>
      <c r="HSU128" s="91"/>
      <c r="HSV128" s="119"/>
      <c r="HSW128" s="91"/>
      <c r="HSX128" s="119"/>
      <c r="HSY128" s="91"/>
      <c r="HSZ128" s="119"/>
      <c r="HTA128" s="91"/>
      <c r="HTB128" s="119"/>
      <c r="HTC128" s="91"/>
      <c r="HTD128" s="119"/>
      <c r="HTE128" s="91"/>
      <c r="HTF128" s="119"/>
      <c r="HTG128" s="91"/>
      <c r="HTH128" s="119"/>
      <c r="HTI128" s="91"/>
      <c r="HTJ128" s="119"/>
      <c r="HTK128" s="91"/>
      <c r="HTL128" s="119"/>
      <c r="HTM128" s="91"/>
      <c r="HTN128" s="119"/>
      <c r="HTO128" s="91"/>
      <c r="HTP128" s="119"/>
      <c r="HTQ128" s="91"/>
      <c r="HTR128" s="119"/>
      <c r="HTS128" s="91"/>
      <c r="HTT128" s="119"/>
      <c r="HTU128" s="91"/>
      <c r="HTV128" s="119"/>
      <c r="HTW128" s="91"/>
      <c r="HTX128" s="119"/>
      <c r="HTY128" s="91"/>
      <c r="HTZ128" s="119"/>
      <c r="HUA128" s="91"/>
      <c r="HUB128" s="119"/>
      <c r="HUC128" s="91"/>
      <c r="HUD128" s="119"/>
      <c r="HUE128" s="91"/>
      <c r="HUF128" s="119"/>
      <c r="HUG128" s="91"/>
      <c r="HUH128" s="119"/>
      <c r="HUI128" s="91"/>
      <c r="HUJ128" s="119"/>
      <c r="HUK128" s="91"/>
      <c r="HUL128" s="119"/>
      <c r="HUM128" s="91"/>
      <c r="HUN128" s="119"/>
      <c r="HUO128" s="91"/>
      <c r="HUP128" s="119"/>
      <c r="HUQ128" s="91"/>
      <c r="HUR128" s="119"/>
      <c r="HUS128" s="91"/>
      <c r="HUT128" s="119"/>
      <c r="HUU128" s="91"/>
      <c r="HUV128" s="119"/>
      <c r="HUW128" s="91"/>
      <c r="HUX128" s="119"/>
      <c r="HUY128" s="91"/>
      <c r="HUZ128" s="119"/>
      <c r="HVA128" s="91"/>
      <c r="HVB128" s="119"/>
      <c r="HVC128" s="91"/>
      <c r="HVD128" s="119"/>
      <c r="HVE128" s="91"/>
      <c r="HVF128" s="119"/>
      <c r="HVG128" s="91"/>
      <c r="HVH128" s="119"/>
      <c r="HVI128" s="91"/>
      <c r="HVJ128" s="119"/>
      <c r="HVK128" s="91"/>
      <c r="HVL128" s="119"/>
      <c r="HVM128" s="91"/>
      <c r="HVN128" s="119"/>
      <c r="HVO128" s="91"/>
      <c r="HVP128" s="119"/>
      <c r="HVQ128" s="91"/>
      <c r="HVR128" s="119"/>
      <c r="HVS128" s="91"/>
      <c r="HVT128" s="119"/>
      <c r="HVU128" s="91"/>
      <c r="HVV128" s="119"/>
      <c r="HVW128" s="91"/>
      <c r="HVX128" s="119"/>
      <c r="HVY128" s="91"/>
      <c r="HVZ128" s="119"/>
      <c r="HWA128" s="91"/>
      <c r="HWB128" s="119"/>
      <c r="HWC128" s="91"/>
      <c r="HWD128" s="119"/>
      <c r="HWE128" s="91"/>
      <c r="HWF128" s="119"/>
      <c r="HWG128" s="91"/>
      <c r="HWH128" s="119"/>
      <c r="HWI128" s="91"/>
      <c r="HWJ128" s="119"/>
      <c r="HWK128" s="91"/>
      <c r="HWL128" s="119"/>
      <c r="HWM128" s="91"/>
      <c r="HWN128" s="119"/>
      <c r="HWO128" s="91"/>
      <c r="HWP128" s="119"/>
      <c r="HWQ128" s="91"/>
      <c r="HWR128" s="119"/>
      <c r="HWS128" s="91"/>
      <c r="HWT128" s="119"/>
      <c r="HWU128" s="91"/>
      <c r="HWV128" s="119"/>
      <c r="HWW128" s="91"/>
      <c r="HWX128" s="119"/>
      <c r="HWY128" s="91"/>
      <c r="HWZ128" s="119"/>
      <c r="HXA128" s="91"/>
      <c r="HXB128" s="119"/>
      <c r="HXC128" s="91"/>
      <c r="HXD128" s="119"/>
      <c r="HXE128" s="91"/>
      <c r="HXF128" s="119"/>
      <c r="HXG128" s="91"/>
      <c r="HXH128" s="119"/>
      <c r="HXI128" s="91"/>
      <c r="HXJ128" s="119"/>
      <c r="HXK128" s="91"/>
      <c r="HXL128" s="119"/>
      <c r="HXM128" s="91"/>
      <c r="HXN128" s="119"/>
      <c r="HXO128" s="91"/>
      <c r="HXP128" s="119"/>
      <c r="HXQ128" s="91"/>
      <c r="HXR128" s="119"/>
      <c r="HXS128" s="91"/>
      <c r="HXT128" s="119"/>
      <c r="HXU128" s="91"/>
      <c r="HXV128" s="119"/>
      <c r="HXW128" s="91"/>
      <c r="HXX128" s="119"/>
      <c r="HXY128" s="91"/>
      <c r="HXZ128" s="119"/>
      <c r="HYA128" s="91"/>
      <c r="HYB128" s="119"/>
      <c r="HYC128" s="91"/>
      <c r="HYD128" s="119"/>
      <c r="HYE128" s="91"/>
      <c r="HYF128" s="119"/>
      <c r="HYG128" s="91"/>
      <c r="HYH128" s="119"/>
      <c r="HYI128" s="91"/>
      <c r="HYJ128" s="119"/>
      <c r="HYK128" s="91"/>
      <c r="HYL128" s="119"/>
      <c r="HYM128" s="91"/>
      <c r="HYN128" s="119"/>
      <c r="HYO128" s="91"/>
      <c r="HYP128" s="119"/>
      <c r="HYQ128" s="91"/>
      <c r="HYR128" s="119"/>
      <c r="HYS128" s="91"/>
      <c r="HYT128" s="119"/>
      <c r="HYU128" s="91"/>
      <c r="HYV128" s="119"/>
      <c r="HYW128" s="91"/>
      <c r="HYX128" s="119"/>
      <c r="HYY128" s="91"/>
      <c r="HYZ128" s="119"/>
      <c r="HZA128" s="91"/>
      <c r="HZB128" s="119"/>
      <c r="HZC128" s="91"/>
      <c r="HZD128" s="119"/>
      <c r="HZE128" s="91"/>
      <c r="HZF128" s="119"/>
      <c r="HZG128" s="91"/>
      <c r="HZH128" s="119"/>
      <c r="HZI128" s="91"/>
      <c r="HZJ128" s="119"/>
      <c r="HZK128" s="91"/>
      <c r="HZL128" s="119"/>
      <c r="HZM128" s="91"/>
      <c r="HZN128" s="119"/>
      <c r="HZO128" s="91"/>
      <c r="HZP128" s="119"/>
      <c r="HZQ128" s="91"/>
      <c r="HZR128" s="119"/>
      <c r="HZS128" s="91"/>
      <c r="HZT128" s="119"/>
      <c r="HZU128" s="91"/>
      <c r="HZV128" s="119"/>
      <c r="HZW128" s="91"/>
      <c r="HZX128" s="119"/>
      <c r="HZY128" s="91"/>
      <c r="HZZ128" s="119"/>
      <c r="IAA128" s="91"/>
      <c r="IAB128" s="119"/>
      <c r="IAC128" s="91"/>
      <c r="IAD128" s="119"/>
      <c r="IAE128" s="91"/>
      <c r="IAF128" s="119"/>
      <c r="IAG128" s="91"/>
      <c r="IAH128" s="119"/>
      <c r="IAI128" s="91"/>
      <c r="IAJ128" s="119"/>
      <c r="IAK128" s="91"/>
      <c r="IAL128" s="119"/>
      <c r="IAM128" s="91"/>
      <c r="IAN128" s="119"/>
      <c r="IAO128" s="91"/>
      <c r="IAP128" s="119"/>
      <c r="IAQ128" s="91"/>
      <c r="IAR128" s="119"/>
      <c r="IAS128" s="91"/>
      <c r="IAT128" s="119"/>
      <c r="IAU128" s="91"/>
      <c r="IAV128" s="119"/>
      <c r="IAW128" s="91"/>
      <c r="IAX128" s="119"/>
      <c r="IAY128" s="91"/>
      <c r="IAZ128" s="119"/>
      <c r="IBA128" s="91"/>
      <c r="IBB128" s="119"/>
      <c r="IBC128" s="91"/>
      <c r="IBD128" s="119"/>
      <c r="IBE128" s="91"/>
      <c r="IBF128" s="119"/>
      <c r="IBG128" s="91"/>
      <c r="IBH128" s="119"/>
      <c r="IBI128" s="91"/>
      <c r="IBJ128" s="119"/>
      <c r="IBK128" s="91"/>
      <c r="IBL128" s="119"/>
      <c r="IBM128" s="91"/>
      <c r="IBN128" s="119"/>
      <c r="IBO128" s="91"/>
      <c r="IBP128" s="119"/>
      <c r="IBQ128" s="91"/>
      <c r="IBR128" s="119"/>
      <c r="IBS128" s="91"/>
      <c r="IBT128" s="119"/>
      <c r="IBU128" s="91"/>
      <c r="IBV128" s="119"/>
      <c r="IBW128" s="91"/>
      <c r="IBX128" s="119"/>
      <c r="IBY128" s="91"/>
      <c r="IBZ128" s="119"/>
      <c r="ICA128" s="91"/>
      <c r="ICB128" s="119"/>
      <c r="ICC128" s="91"/>
      <c r="ICD128" s="119"/>
      <c r="ICE128" s="91"/>
      <c r="ICF128" s="119"/>
      <c r="ICG128" s="91"/>
      <c r="ICH128" s="119"/>
      <c r="ICI128" s="91"/>
      <c r="ICJ128" s="119"/>
      <c r="ICK128" s="91"/>
      <c r="ICL128" s="119"/>
      <c r="ICM128" s="91"/>
      <c r="ICN128" s="119"/>
      <c r="ICO128" s="91"/>
      <c r="ICP128" s="119"/>
      <c r="ICQ128" s="91"/>
      <c r="ICR128" s="119"/>
      <c r="ICS128" s="91"/>
      <c r="ICT128" s="119"/>
      <c r="ICU128" s="91"/>
      <c r="ICV128" s="119"/>
      <c r="ICW128" s="91"/>
      <c r="ICX128" s="119"/>
      <c r="ICY128" s="91"/>
      <c r="ICZ128" s="119"/>
      <c r="IDA128" s="91"/>
      <c r="IDB128" s="119"/>
      <c r="IDC128" s="91"/>
      <c r="IDD128" s="119"/>
      <c r="IDE128" s="91"/>
      <c r="IDF128" s="119"/>
      <c r="IDG128" s="91"/>
      <c r="IDH128" s="119"/>
      <c r="IDI128" s="91"/>
      <c r="IDJ128" s="119"/>
      <c r="IDK128" s="91"/>
      <c r="IDL128" s="119"/>
      <c r="IDM128" s="91"/>
      <c r="IDN128" s="119"/>
      <c r="IDO128" s="91"/>
      <c r="IDP128" s="119"/>
      <c r="IDQ128" s="91"/>
      <c r="IDR128" s="119"/>
      <c r="IDS128" s="91"/>
      <c r="IDT128" s="119"/>
      <c r="IDU128" s="91"/>
      <c r="IDV128" s="119"/>
      <c r="IDW128" s="91"/>
      <c r="IDX128" s="119"/>
      <c r="IDY128" s="91"/>
      <c r="IDZ128" s="119"/>
      <c r="IEA128" s="91"/>
      <c r="IEB128" s="119"/>
      <c r="IEC128" s="91"/>
      <c r="IED128" s="119"/>
      <c r="IEE128" s="91"/>
      <c r="IEF128" s="119"/>
      <c r="IEG128" s="91"/>
      <c r="IEH128" s="119"/>
      <c r="IEI128" s="91"/>
      <c r="IEJ128" s="119"/>
      <c r="IEK128" s="91"/>
      <c r="IEL128" s="119"/>
      <c r="IEM128" s="91"/>
      <c r="IEN128" s="119"/>
      <c r="IEO128" s="91"/>
      <c r="IEP128" s="119"/>
      <c r="IEQ128" s="91"/>
      <c r="IER128" s="119"/>
      <c r="IES128" s="91"/>
      <c r="IET128" s="119"/>
      <c r="IEU128" s="91"/>
      <c r="IEV128" s="119"/>
      <c r="IEW128" s="91"/>
      <c r="IEX128" s="119"/>
      <c r="IEY128" s="91"/>
      <c r="IEZ128" s="119"/>
      <c r="IFA128" s="91"/>
      <c r="IFB128" s="119"/>
      <c r="IFC128" s="91"/>
      <c r="IFD128" s="119"/>
      <c r="IFE128" s="91"/>
      <c r="IFF128" s="119"/>
      <c r="IFG128" s="91"/>
      <c r="IFH128" s="119"/>
      <c r="IFI128" s="91"/>
      <c r="IFJ128" s="119"/>
      <c r="IFK128" s="91"/>
      <c r="IFL128" s="119"/>
      <c r="IFM128" s="91"/>
      <c r="IFN128" s="119"/>
      <c r="IFO128" s="91"/>
      <c r="IFP128" s="119"/>
      <c r="IFQ128" s="91"/>
      <c r="IFR128" s="119"/>
      <c r="IFS128" s="91"/>
      <c r="IFT128" s="119"/>
      <c r="IFU128" s="91"/>
      <c r="IFV128" s="119"/>
      <c r="IFW128" s="91"/>
      <c r="IFX128" s="119"/>
      <c r="IFY128" s="91"/>
      <c r="IFZ128" s="119"/>
      <c r="IGA128" s="91"/>
      <c r="IGB128" s="119"/>
      <c r="IGC128" s="91"/>
      <c r="IGD128" s="119"/>
      <c r="IGE128" s="91"/>
      <c r="IGF128" s="119"/>
      <c r="IGG128" s="91"/>
      <c r="IGH128" s="119"/>
      <c r="IGI128" s="91"/>
      <c r="IGJ128" s="119"/>
      <c r="IGK128" s="91"/>
      <c r="IGL128" s="119"/>
      <c r="IGM128" s="91"/>
      <c r="IGN128" s="119"/>
      <c r="IGO128" s="91"/>
      <c r="IGP128" s="119"/>
      <c r="IGQ128" s="91"/>
      <c r="IGR128" s="119"/>
      <c r="IGS128" s="91"/>
      <c r="IGT128" s="119"/>
      <c r="IGU128" s="91"/>
      <c r="IGV128" s="119"/>
      <c r="IGW128" s="91"/>
      <c r="IGX128" s="119"/>
      <c r="IGY128" s="91"/>
      <c r="IGZ128" s="119"/>
      <c r="IHA128" s="91"/>
      <c r="IHB128" s="119"/>
      <c r="IHC128" s="91"/>
      <c r="IHD128" s="119"/>
      <c r="IHE128" s="91"/>
      <c r="IHF128" s="119"/>
      <c r="IHG128" s="91"/>
      <c r="IHH128" s="119"/>
      <c r="IHI128" s="91"/>
      <c r="IHJ128" s="119"/>
      <c r="IHK128" s="91"/>
      <c r="IHL128" s="119"/>
      <c r="IHM128" s="91"/>
      <c r="IHN128" s="119"/>
      <c r="IHO128" s="91"/>
      <c r="IHP128" s="119"/>
      <c r="IHQ128" s="91"/>
      <c r="IHR128" s="119"/>
      <c r="IHS128" s="91"/>
      <c r="IHT128" s="119"/>
      <c r="IHU128" s="91"/>
      <c r="IHV128" s="119"/>
      <c r="IHW128" s="91"/>
      <c r="IHX128" s="119"/>
      <c r="IHY128" s="91"/>
      <c r="IHZ128" s="119"/>
      <c r="IIA128" s="91"/>
      <c r="IIB128" s="119"/>
      <c r="IIC128" s="91"/>
      <c r="IID128" s="119"/>
      <c r="IIE128" s="91"/>
      <c r="IIF128" s="119"/>
      <c r="IIG128" s="91"/>
      <c r="IIH128" s="119"/>
      <c r="III128" s="91"/>
      <c r="IIJ128" s="119"/>
      <c r="IIK128" s="91"/>
      <c r="IIL128" s="119"/>
      <c r="IIM128" s="91"/>
      <c r="IIN128" s="119"/>
      <c r="IIO128" s="91"/>
      <c r="IIP128" s="119"/>
      <c r="IIQ128" s="91"/>
      <c r="IIR128" s="119"/>
      <c r="IIS128" s="91"/>
      <c r="IIT128" s="119"/>
      <c r="IIU128" s="91"/>
      <c r="IIV128" s="119"/>
      <c r="IIW128" s="91"/>
      <c r="IIX128" s="119"/>
      <c r="IIY128" s="91"/>
      <c r="IIZ128" s="119"/>
      <c r="IJA128" s="91"/>
      <c r="IJB128" s="119"/>
      <c r="IJC128" s="91"/>
      <c r="IJD128" s="119"/>
      <c r="IJE128" s="91"/>
      <c r="IJF128" s="119"/>
      <c r="IJG128" s="91"/>
      <c r="IJH128" s="119"/>
      <c r="IJI128" s="91"/>
      <c r="IJJ128" s="119"/>
      <c r="IJK128" s="91"/>
      <c r="IJL128" s="119"/>
      <c r="IJM128" s="91"/>
      <c r="IJN128" s="119"/>
      <c r="IJO128" s="91"/>
      <c r="IJP128" s="119"/>
      <c r="IJQ128" s="91"/>
      <c r="IJR128" s="119"/>
      <c r="IJS128" s="91"/>
      <c r="IJT128" s="119"/>
      <c r="IJU128" s="91"/>
      <c r="IJV128" s="119"/>
      <c r="IJW128" s="91"/>
      <c r="IJX128" s="119"/>
      <c r="IJY128" s="91"/>
      <c r="IJZ128" s="119"/>
      <c r="IKA128" s="91"/>
      <c r="IKB128" s="119"/>
      <c r="IKC128" s="91"/>
      <c r="IKD128" s="119"/>
      <c r="IKE128" s="91"/>
      <c r="IKF128" s="119"/>
      <c r="IKG128" s="91"/>
      <c r="IKH128" s="119"/>
      <c r="IKI128" s="91"/>
      <c r="IKJ128" s="119"/>
      <c r="IKK128" s="91"/>
      <c r="IKL128" s="119"/>
      <c r="IKM128" s="91"/>
      <c r="IKN128" s="119"/>
      <c r="IKO128" s="91"/>
      <c r="IKP128" s="119"/>
      <c r="IKQ128" s="91"/>
      <c r="IKR128" s="119"/>
      <c r="IKS128" s="91"/>
      <c r="IKT128" s="119"/>
      <c r="IKU128" s="91"/>
      <c r="IKV128" s="119"/>
      <c r="IKW128" s="91"/>
      <c r="IKX128" s="119"/>
      <c r="IKY128" s="91"/>
      <c r="IKZ128" s="119"/>
      <c r="ILA128" s="91"/>
      <c r="ILB128" s="119"/>
      <c r="ILC128" s="91"/>
      <c r="ILD128" s="119"/>
      <c r="ILE128" s="91"/>
      <c r="ILF128" s="119"/>
      <c r="ILG128" s="91"/>
      <c r="ILH128" s="119"/>
      <c r="ILI128" s="91"/>
      <c r="ILJ128" s="119"/>
      <c r="ILK128" s="91"/>
      <c r="ILL128" s="119"/>
      <c r="ILM128" s="91"/>
      <c r="ILN128" s="119"/>
      <c r="ILO128" s="91"/>
      <c r="ILP128" s="119"/>
      <c r="ILQ128" s="91"/>
      <c r="ILR128" s="119"/>
      <c r="ILS128" s="91"/>
      <c r="ILT128" s="119"/>
      <c r="ILU128" s="91"/>
      <c r="ILV128" s="119"/>
      <c r="ILW128" s="91"/>
      <c r="ILX128" s="119"/>
      <c r="ILY128" s="91"/>
      <c r="ILZ128" s="119"/>
      <c r="IMA128" s="91"/>
      <c r="IMB128" s="119"/>
      <c r="IMC128" s="91"/>
      <c r="IMD128" s="119"/>
      <c r="IME128" s="91"/>
      <c r="IMF128" s="119"/>
      <c r="IMG128" s="91"/>
      <c r="IMH128" s="119"/>
      <c r="IMI128" s="91"/>
      <c r="IMJ128" s="119"/>
      <c r="IMK128" s="91"/>
      <c r="IML128" s="119"/>
      <c r="IMM128" s="91"/>
      <c r="IMN128" s="119"/>
      <c r="IMO128" s="91"/>
      <c r="IMP128" s="119"/>
      <c r="IMQ128" s="91"/>
      <c r="IMR128" s="119"/>
      <c r="IMS128" s="91"/>
      <c r="IMT128" s="119"/>
      <c r="IMU128" s="91"/>
      <c r="IMV128" s="119"/>
      <c r="IMW128" s="91"/>
      <c r="IMX128" s="119"/>
      <c r="IMY128" s="91"/>
      <c r="IMZ128" s="119"/>
      <c r="INA128" s="91"/>
      <c r="INB128" s="119"/>
      <c r="INC128" s="91"/>
      <c r="IND128" s="119"/>
      <c r="INE128" s="91"/>
      <c r="INF128" s="119"/>
      <c r="ING128" s="91"/>
      <c r="INH128" s="119"/>
      <c r="INI128" s="91"/>
      <c r="INJ128" s="119"/>
      <c r="INK128" s="91"/>
      <c r="INL128" s="119"/>
      <c r="INM128" s="91"/>
      <c r="INN128" s="119"/>
      <c r="INO128" s="91"/>
      <c r="INP128" s="119"/>
      <c r="INQ128" s="91"/>
      <c r="INR128" s="119"/>
      <c r="INS128" s="91"/>
      <c r="INT128" s="119"/>
      <c r="INU128" s="91"/>
      <c r="INV128" s="119"/>
      <c r="INW128" s="91"/>
      <c r="INX128" s="119"/>
      <c r="INY128" s="91"/>
      <c r="INZ128" s="119"/>
      <c r="IOA128" s="91"/>
      <c r="IOB128" s="119"/>
      <c r="IOC128" s="91"/>
      <c r="IOD128" s="119"/>
      <c r="IOE128" s="91"/>
      <c r="IOF128" s="119"/>
      <c r="IOG128" s="91"/>
      <c r="IOH128" s="119"/>
      <c r="IOI128" s="91"/>
      <c r="IOJ128" s="119"/>
      <c r="IOK128" s="91"/>
      <c r="IOL128" s="119"/>
      <c r="IOM128" s="91"/>
      <c r="ION128" s="119"/>
      <c r="IOO128" s="91"/>
      <c r="IOP128" s="119"/>
      <c r="IOQ128" s="91"/>
      <c r="IOR128" s="119"/>
      <c r="IOS128" s="91"/>
      <c r="IOT128" s="119"/>
      <c r="IOU128" s="91"/>
      <c r="IOV128" s="119"/>
      <c r="IOW128" s="91"/>
      <c r="IOX128" s="119"/>
      <c r="IOY128" s="91"/>
      <c r="IOZ128" s="119"/>
      <c r="IPA128" s="91"/>
      <c r="IPB128" s="119"/>
      <c r="IPC128" s="91"/>
      <c r="IPD128" s="119"/>
      <c r="IPE128" s="91"/>
      <c r="IPF128" s="119"/>
      <c r="IPG128" s="91"/>
      <c r="IPH128" s="119"/>
      <c r="IPI128" s="91"/>
      <c r="IPJ128" s="119"/>
      <c r="IPK128" s="91"/>
      <c r="IPL128" s="119"/>
      <c r="IPM128" s="91"/>
      <c r="IPN128" s="119"/>
      <c r="IPO128" s="91"/>
      <c r="IPP128" s="119"/>
      <c r="IPQ128" s="91"/>
      <c r="IPR128" s="119"/>
      <c r="IPS128" s="91"/>
      <c r="IPT128" s="119"/>
      <c r="IPU128" s="91"/>
      <c r="IPV128" s="119"/>
      <c r="IPW128" s="91"/>
      <c r="IPX128" s="119"/>
      <c r="IPY128" s="91"/>
      <c r="IPZ128" s="119"/>
      <c r="IQA128" s="91"/>
      <c r="IQB128" s="119"/>
      <c r="IQC128" s="91"/>
      <c r="IQD128" s="119"/>
      <c r="IQE128" s="91"/>
      <c r="IQF128" s="119"/>
      <c r="IQG128" s="91"/>
      <c r="IQH128" s="119"/>
      <c r="IQI128" s="91"/>
      <c r="IQJ128" s="119"/>
      <c r="IQK128" s="91"/>
      <c r="IQL128" s="119"/>
      <c r="IQM128" s="91"/>
      <c r="IQN128" s="119"/>
      <c r="IQO128" s="91"/>
      <c r="IQP128" s="119"/>
      <c r="IQQ128" s="91"/>
      <c r="IQR128" s="119"/>
      <c r="IQS128" s="91"/>
      <c r="IQT128" s="119"/>
      <c r="IQU128" s="91"/>
      <c r="IQV128" s="119"/>
      <c r="IQW128" s="91"/>
      <c r="IQX128" s="119"/>
      <c r="IQY128" s="91"/>
      <c r="IQZ128" s="119"/>
      <c r="IRA128" s="91"/>
      <c r="IRB128" s="119"/>
      <c r="IRC128" s="91"/>
      <c r="IRD128" s="119"/>
      <c r="IRE128" s="91"/>
      <c r="IRF128" s="119"/>
      <c r="IRG128" s="91"/>
      <c r="IRH128" s="119"/>
      <c r="IRI128" s="91"/>
      <c r="IRJ128" s="119"/>
      <c r="IRK128" s="91"/>
      <c r="IRL128" s="119"/>
      <c r="IRM128" s="91"/>
      <c r="IRN128" s="119"/>
      <c r="IRO128" s="91"/>
      <c r="IRP128" s="119"/>
      <c r="IRQ128" s="91"/>
      <c r="IRR128" s="119"/>
      <c r="IRS128" s="91"/>
      <c r="IRT128" s="119"/>
      <c r="IRU128" s="91"/>
      <c r="IRV128" s="119"/>
      <c r="IRW128" s="91"/>
      <c r="IRX128" s="119"/>
      <c r="IRY128" s="91"/>
      <c r="IRZ128" s="119"/>
      <c r="ISA128" s="91"/>
      <c r="ISB128" s="119"/>
      <c r="ISC128" s="91"/>
      <c r="ISD128" s="119"/>
      <c r="ISE128" s="91"/>
      <c r="ISF128" s="119"/>
      <c r="ISG128" s="91"/>
      <c r="ISH128" s="119"/>
      <c r="ISI128" s="91"/>
      <c r="ISJ128" s="119"/>
      <c r="ISK128" s="91"/>
      <c r="ISL128" s="119"/>
      <c r="ISM128" s="91"/>
      <c r="ISN128" s="119"/>
      <c r="ISO128" s="91"/>
      <c r="ISP128" s="119"/>
      <c r="ISQ128" s="91"/>
      <c r="ISR128" s="119"/>
      <c r="ISS128" s="91"/>
      <c r="IST128" s="119"/>
      <c r="ISU128" s="91"/>
      <c r="ISV128" s="119"/>
      <c r="ISW128" s="91"/>
      <c r="ISX128" s="119"/>
      <c r="ISY128" s="91"/>
      <c r="ISZ128" s="119"/>
      <c r="ITA128" s="91"/>
      <c r="ITB128" s="119"/>
      <c r="ITC128" s="91"/>
      <c r="ITD128" s="119"/>
      <c r="ITE128" s="91"/>
      <c r="ITF128" s="119"/>
      <c r="ITG128" s="91"/>
      <c r="ITH128" s="119"/>
      <c r="ITI128" s="91"/>
      <c r="ITJ128" s="119"/>
      <c r="ITK128" s="91"/>
      <c r="ITL128" s="119"/>
      <c r="ITM128" s="91"/>
      <c r="ITN128" s="119"/>
      <c r="ITO128" s="91"/>
      <c r="ITP128" s="119"/>
      <c r="ITQ128" s="91"/>
      <c r="ITR128" s="119"/>
      <c r="ITS128" s="91"/>
      <c r="ITT128" s="119"/>
      <c r="ITU128" s="91"/>
      <c r="ITV128" s="119"/>
      <c r="ITW128" s="91"/>
      <c r="ITX128" s="119"/>
      <c r="ITY128" s="91"/>
      <c r="ITZ128" s="119"/>
      <c r="IUA128" s="91"/>
      <c r="IUB128" s="119"/>
      <c r="IUC128" s="91"/>
      <c r="IUD128" s="119"/>
      <c r="IUE128" s="91"/>
      <c r="IUF128" s="119"/>
      <c r="IUG128" s="91"/>
      <c r="IUH128" s="119"/>
      <c r="IUI128" s="91"/>
      <c r="IUJ128" s="119"/>
      <c r="IUK128" s="91"/>
      <c r="IUL128" s="119"/>
      <c r="IUM128" s="91"/>
      <c r="IUN128" s="119"/>
      <c r="IUO128" s="91"/>
      <c r="IUP128" s="119"/>
      <c r="IUQ128" s="91"/>
      <c r="IUR128" s="119"/>
      <c r="IUS128" s="91"/>
      <c r="IUT128" s="119"/>
      <c r="IUU128" s="91"/>
      <c r="IUV128" s="119"/>
      <c r="IUW128" s="91"/>
      <c r="IUX128" s="119"/>
      <c r="IUY128" s="91"/>
      <c r="IUZ128" s="119"/>
      <c r="IVA128" s="91"/>
      <c r="IVB128" s="119"/>
      <c r="IVC128" s="91"/>
      <c r="IVD128" s="119"/>
      <c r="IVE128" s="91"/>
      <c r="IVF128" s="119"/>
      <c r="IVG128" s="91"/>
      <c r="IVH128" s="119"/>
      <c r="IVI128" s="91"/>
      <c r="IVJ128" s="119"/>
      <c r="IVK128" s="91"/>
      <c r="IVL128" s="119"/>
      <c r="IVM128" s="91"/>
      <c r="IVN128" s="119"/>
      <c r="IVO128" s="91"/>
      <c r="IVP128" s="119"/>
      <c r="IVQ128" s="91"/>
      <c r="IVR128" s="119"/>
      <c r="IVS128" s="91"/>
      <c r="IVT128" s="119"/>
      <c r="IVU128" s="91"/>
      <c r="IVV128" s="119"/>
      <c r="IVW128" s="91"/>
      <c r="IVX128" s="119"/>
      <c r="IVY128" s="91"/>
      <c r="IVZ128" s="119"/>
      <c r="IWA128" s="91"/>
      <c r="IWB128" s="119"/>
      <c r="IWC128" s="91"/>
      <c r="IWD128" s="119"/>
      <c r="IWE128" s="91"/>
      <c r="IWF128" s="119"/>
      <c r="IWG128" s="91"/>
      <c r="IWH128" s="119"/>
      <c r="IWI128" s="91"/>
      <c r="IWJ128" s="119"/>
      <c r="IWK128" s="91"/>
      <c r="IWL128" s="119"/>
      <c r="IWM128" s="91"/>
      <c r="IWN128" s="119"/>
      <c r="IWO128" s="91"/>
      <c r="IWP128" s="119"/>
      <c r="IWQ128" s="91"/>
      <c r="IWR128" s="119"/>
      <c r="IWS128" s="91"/>
      <c r="IWT128" s="119"/>
      <c r="IWU128" s="91"/>
      <c r="IWV128" s="119"/>
      <c r="IWW128" s="91"/>
      <c r="IWX128" s="119"/>
      <c r="IWY128" s="91"/>
      <c r="IWZ128" s="119"/>
      <c r="IXA128" s="91"/>
      <c r="IXB128" s="119"/>
      <c r="IXC128" s="91"/>
      <c r="IXD128" s="119"/>
      <c r="IXE128" s="91"/>
      <c r="IXF128" s="119"/>
      <c r="IXG128" s="91"/>
      <c r="IXH128" s="119"/>
      <c r="IXI128" s="91"/>
      <c r="IXJ128" s="119"/>
      <c r="IXK128" s="91"/>
      <c r="IXL128" s="119"/>
      <c r="IXM128" s="91"/>
      <c r="IXN128" s="119"/>
      <c r="IXO128" s="91"/>
      <c r="IXP128" s="119"/>
      <c r="IXQ128" s="91"/>
      <c r="IXR128" s="119"/>
      <c r="IXS128" s="91"/>
      <c r="IXT128" s="119"/>
      <c r="IXU128" s="91"/>
      <c r="IXV128" s="119"/>
      <c r="IXW128" s="91"/>
      <c r="IXX128" s="119"/>
      <c r="IXY128" s="91"/>
      <c r="IXZ128" s="119"/>
      <c r="IYA128" s="91"/>
      <c r="IYB128" s="119"/>
      <c r="IYC128" s="91"/>
      <c r="IYD128" s="119"/>
      <c r="IYE128" s="91"/>
      <c r="IYF128" s="119"/>
      <c r="IYG128" s="91"/>
      <c r="IYH128" s="119"/>
      <c r="IYI128" s="91"/>
      <c r="IYJ128" s="119"/>
      <c r="IYK128" s="91"/>
      <c r="IYL128" s="119"/>
      <c r="IYM128" s="91"/>
      <c r="IYN128" s="119"/>
      <c r="IYO128" s="91"/>
      <c r="IYP128" s="119"/>
      <c r="IYQ128" s="91"/>
      <c r="IYR128" s="119"/>
      <c r="IYS128" s="91"/>
      <c r="IYT128" s="119"/>
      <c r="IYU128" s="91"/>
      <c r="IYV128" s="119"/>
      <c r="IYW128" s="91"/>
      <c r="IYX128" s="119"/>
      <c r="IYY128" s="91"/>
      <c r="IYZ128" s="119"/>
      <c r="IZA128" s="91"/>
      <c r="IZB128" s="119"/>
      <c r="IZC128" s="91"/>
      <c r="IZD128" s="119"/>
      <c r="IZE128" s="91"/>
      <c r="IZF128" s="119"/>
      <c r="IZG128" s="91"/>
      <c r="IZH128" s="119"/>
      <c r="IZI128" s="91"/>
      <c r="IZJ128" s="119"/>
      <c r="IZK128" s="91"/>
      <c r="IZL128" s="119"/>
      <c r="IZM128" s="91"/>
      <c r="IZN128" s="119"/>
      <c r="IZO128" s="91"/>
      <c r="IZP128" s="119"/>
      <c r="IZQ128" s="91"/>
      <c r="IZR128" s="119"/>
      <c r="IZS128" s="91"/>
      <c r="IZT128" s="119"/>
      <c r="IZU128" s="91"/>
      <c r="IZV128" s="119"/>
      <c r="IZW128" s="91"/>
      <c r="IZX128" s="119"/>
      <c r="IZY128" s="91"/>
      <c r="IZZ128" s="119"/>
      <c r="JAA128" s="91"/>
      <c r="JAB128" s="119"/>
      <c r="JAC128" s="91"/>
      <c r="JAD128" s="119"/>
      <c r="JAE128" s="91"/>
      <c r="JAF128" s="119"/>
      <c r="JAG128" s="91"/>
      <c r="JAH128" s="119"/>
      <c r="JAI128" s="91"/>
      <c r="JAJ128" s="119"/>
      <c r="JAK128" s="91"/>
      <c r="JAL128" s="119"/>
      <c r="JAM128" s="91"/>
      <c r="JAN128" s="119"/>
      <c r="JAO128" s="91"/>
      <c r="JAP128" s="119"/>
      <c r="JAQ128" s="91"/>
      <c r="JAR128" s="119"/>
      <c r="JAS128" s="91"/>
      <c r="JAT128" s="119"/>
      <c r="JAU128" s="91"/>
      <c r="JAV128" s="119"/>
      <c r="JAW128" s="91"/>
      <c r="JAX128" s="119"/>
      <c r="JAY128" s="91"/>
      <c r="JAZ128" s="119"/>
      <c r="JBA128" s="91"/>
      <c r="JBB128" s="119"/>
      <c r="JBC128" s="91"/>
      <c r="JBD128" s="119"/>
      <c r="JBE128" s="91"/>
      <c r="JBF128" s="119"/>
      <c r="JBG128" s="91"/>
      <c r="JBH128" s="119"/>
      <c r="JBI128" s="91"/>
      <c r="JBJ128" s="119"/>
      <c r="JBK128" s="91"/>
      <c r="JBL128" s="119"/>
      <c r="JBM128" s="91"/>
      <c r="JBN128" s="119"/>
      <c r="JBO128" s="91"/>
      <c r="JBP128" s="119"/>
      <c r="JBQ128" s="91"/>
      <c r="JBR128" s="119"/>
      <c r="JBS128" s="91"/>
      <c r="JBT128" s="119"/>
      <c r="JBU128" s="91"/>
      <c r="JBV128" s="119"/>
      <c r="JBW128" s="91"/>
      <c r="JBX128" s="119"/>
      <c r="JBY128" s="91"/>
      <c r="JBZ128" s="119"/>
      <c r="JCA128" s="91"/>
      <c r="JCB128" s="119"/>
      <c r="JCC128" s="91"/>
      <c r="JCD128" s="119"/>
      <c r="JCE128" s="91"/>
      <c r="JCF128" s="119"/>
      <c r="JCG128" s="91"/>
      <c r="JCH128" s="119"/>
      <c r="JCI128" s="91"/>
      <c r="JCJ128" s="119"/>
      <c r="JCK128" s="91"/>
      <c r="JCL128" s="119"/>
      <c r="JCM128" s="91"/>
      <c r="JCN128" s="119"/>
      <c r="JCO128" s="91"/>
      <c r="JCP128" s="119"/>
      <c r="JCQ128" s="91"/>
      <c r="JCR128" s="119"/>
      <c r="JCS128" s="91"/>
      <c r="JCT128" s="119"/>
      <c r="JCU128" s="91"/>
      <c r="JCV128" s="119"/>
      <c r="JCW128" s="91"/>
      <c r="JCX128" s="119"/>
      <c r="JCY128" s="91"/>
      <c r="JCZ128" s="119"/>
      <c r="JDA128" s="91"/>
      <c r="JDB128" s="119"/>
      <c r="JDC128" s="91"/>
      <c r="JDD128" s="119"/>
      <c r="JDE128" s="91"/>
      <c r="JDF128" s="119"/>
      <c r="JDG128" s="91"/>
      <c r="JDH128" s="119"/>
      <c r="JDI128" s="91"/>
      <c r="JDJ128" s="119"/>
      <c r="JDK128" s="91"/>
      <c r="JDL128" s="119"/>
      <c r="JDM128" s="91"/>
      <c r="JDN128" s="119"/>
      <c r="JDO128" s="91"/>
      <c r="JDP128" s="119"/>
      <c r="JDQ128" s="91"/>
      <c r="JDR128" s="119"/>
      <c r="JDS128" s="91"/>
      <c r="JDT128" s="119"/>
      <c r="JDU128" s="91"/>
      <c r="JDV128" s="119"/>
      <c r="JDW128" s="91"/>
      <c r="JDX128" s="119"/>
      <c r="JDY128" s="91"/>
      <c r="JDZ128" s="119"/>
      <c r="JEA128" s="91"/>
      <c r="JEB128" s="119"/>
      <c r="JEC128" s="91"/>
      <c r="JED128" s="119"/>
      <c r="JEE128" s="91"/>
      <c r="JEF128" s="119"/>
      <c r="JEG128" s="91"/>
      <c r="JEH128" s="119"/>
      <c r="JEI128" s="91"/>
      <c r="JEJ128" s="119"/>
      <c r="JEK128" s="91"/>
      <c r="JEL128" s="119"/>
      <c r="JEM128" s="91"/>
      <c r="JEN128" s="119"/>
      <c r="JEO128" s="91"/>
      <c r="JEP128" s="119"/>
      <c r="JEQ128" s="91"/>
      <c r="JER128" s="119"/>
      <c r="JES128" s="91"/>
      <c r="JET128" s="119"/>
      <c r="JEU128" s="91"/>
      <c r="JEV128" s="119"/>
      <c r="JEW128" s="91"/>
      <c r="JEX128" s="119"/>
      <c r="JEY128" s="91"/>
      <c r="JEZ128" s="119"/>
      <c r="JFA128" s="91"/>
      <c r="JFB128" s="119"/>
      <c r="JFC128" s="91"/>
      <c r="JFD128" s="119"/>
      <c r="JFE128" s="91"/>
      <c r="JFF128" s="119"/>
      <c r="JFG128" s="91"/>
      <c r="JFH128" s="119"/>
      <c r="JFI128" s="91"/>
      <c r="JFJ128" s="119"/>
      <c r="JFK128" s="91"/>
      <c r="JFL128" s="119"/>
      <c r="JFM128" s="91"/>
      <c r="JFN128" s="119"/>
      <c r="JFO128" s="91"/>
      <c r="JFP128" s="119"/>
      <c r="JFQ128" s="91"/>
      <c r="JFR128" s="119"/>
      <c r="JFS128" s="91"/>
      <c r="JFT128" s="119"/>
      <c r="JFU128" s="91"/>
      <c r="JFV128" s="119"/>
      <c r="JFW128" s="91"/>
      <c r="JFX128" s="119"/>
      <c r="JFY128" s="91"/>
      <c r="JFZ128" s="119"/>
      <c r="JGA128" s="91"/>
      <c r="JGB128" s="119"/>
      <c r="JGC128" s="91"/>
      <c r="JGD128" s="119"/>
      <c r="JGE128" s="91"/>
      <c r="JGF128" s="119"/>
      <c r="JGG128" s="91"/>
      <c r="JGH128" s="119"/>
      <c r="JGI128" s="91"/>
      <c r="JGJ128" s="119"/>
      <c r="JGK128" s="91"/>
      <c r="JGL128" s="119"/>
      <c r="JGM128" s="91"/>
      <c r="JGN128" s="119"/>
      <c r="JGO128" s="91"/>
      <c r="JGP128" s="119"/>
      <c r="JGQ128" s="91"/>
      <c r="JGR128" s="119"/>
      <c r="JGS128" s="91"/>
      <c r="JGT128" s="119"/>
      <c r="JGU128" s="91"/>
      <c r="JGV128" s="119"/>
      <c r="JGW128" s="91"/>
      <c r="JGX128" s="119"/>
      <c r="JGY128" s="91"/>
      <c r="JGZ128" s="119"/>
      <c r="JHA128" s="91"/>
      <c r="JHB128" s="119"/>
      <c r="JHC128" s="91"/>
      <c r="JHD128" s="119"/>
      <c r="JHE128" s="91"/>
      <c r="JHF128" s="119"/>
      <c r="JHG128" s="91"/>
      <c r="JHH128" s="119"/>
      <c r="JHI128" s="91"/>
      <c r="JHJ128" s="119"/>
      <c r="JHK128" s="91"/>
      <c r="JHL128" s="119"/>
      <c r="JHM128" s="91"/>
      <c r="JHN128" s="119"/>
      <c r="JHO128" s="91"/>
      <c r="JHP128" s="119"/>
      <c r="JHQ128" s="91"/>
      <c r="JHR128" s="119"/>
      <c r="JHS128" s="91"/>
      <c r="JHT128" s="119"/>
      <c r="JHU128" s="91"/>
      <c r="JHV128" s="119"/>
      <c r="JHW128" s="91"/>
      <c r="JHX128" s="119"/>
      <c r="JHY128" s="91"/>
      <c r="JHZ128" s="119"/>
      <c r="JIA128" s="91"/>
      <c r="JIB128" s="119"/>
      <c r="JIC128" s="91"/>
      <c r="JID128" s="119"/>
      <c r="JIE128" s="91"/>
      <c r="JIF128" s="119"/>
      <c r="JIG128" s="91"/>
      <c r="JIH128" s="119"/>
      <c r="JII128" s="91"/>
      <c r="JIJ128" s="119"/>
      <c r="JIK128" s="91"/>
      <c r="JIL128" s="119"/>
      <c r="JIM128" s="91"/>
      <c r="JIN128" s="119"/>
      <c r="JIO128" s="91"/>
      <c r="JIP128" s="119"/>
      <c r="JIQ128" s="91"/>
      <c r="JIR128" s="119"/>
      <c r="JIS128" s="91"/>
      <c r="JIT128" s="119"/>
      <c r="JIU128" s="91"/>
      <c r="JIV128" s="119"/>
      <c r="JIW128" s="91"/>
      <c r="JIX128" s="119"/>
      <c r="JIY128" s="91"/>
      <c r="JIZ128" s="119"/>
      <c r="JJA128" s="91"/>
      <c r="JJB128" s="119"/>
      <c r="JJC128" s="91"/>
      <c r="JJD128" s="119"/>
      <c r="JJE128" s="91"/>
      <c r="JJF128" s="119"/>
      <c r="JJG128" s="91"/>
      <c r="JJH128" s="119"/>
      <c r="JJI128" s="91"/>
      <c r="JJJ128" s="119"/>
      <c r="JJK128" s="91"/>
      <c r="JJL128" s="119"/>
      <c r="JJM128" s="91"/>
      <c r="JJN128" s="119"/>
      <c r="JJO128" s="91"/>
      <c r="JJP128" s="119"/>
      <c r="JJQ128" s="91"/>
      <c r="JJR128" s="119"/>
      <c r="JJS128" s="91"/>
      <c r="JJT128" s="119"/>
      <c r="JJU128" s="91"/>
      <c r="JJV128" s="119"/>
      <c r="JJW128" s="91"/>
      <c r="JJX128" s="119"/>
      <c r="JJY128" s="91"/>
      <c r="JJZ128" s="119"/>
      <c r="JKA128" s="91"/>
      <c r="JKB128" s="119"/>
      <c r="JKC128" s="91"/>
      <c r="JKD128" s="119"/>
      <c r="JKE128" s="91"/>
      <c r="JKF128" s="119"/>
      <c r="JKG128" s="91"/>
      <c r="JKH128" s="119"/>
      <c r="JKI128" s="91"/>
      <c r="JKJ128" s="119"/>
      <c r="JKK128" s="91"/>
      <c r="JKL128" s="119"/>
      <c r="JKM128" s="91"/>
      <c r="JKN128" s="119"/>
      <c r="JKO128" s="91"/>
      <c r="JKP128" s="119"/>
      <c r="JKQ128" s="91"/>
      <c r="JKR128" s="119"/>
      <c r="JKS128" s="91"/>
      <c r="JKT128" s="119"/>
      <c r="JKU128" s="91"/>
      <c r="JKV128" s="119"/>
      <c r="JKW128" s="91"/>
      <c r="JKX128" s="119"/>
      <c r="JKY128" s="91"/>
      <c r="JKZ128" s="119"/>
      <c r="JLA128" s="91"/>
      <c r="JLB128" s="119"/>
      <c r="JLC128" s="91"/>
      <c r="JLD128" s="119"/>
      <c r="JLE128" s="91"/>
      <c r="JLF128" s="119"/>
      <c r="JLG128" s="91"/>
      <c r="JLH128" s="119"/>
      <c r="JLI128" s="91"/>
      <c r="JLJ128" s="119"/>
      <c r="JLK128" s="91"/>
      <c r="JLL128" s="119"/>
      <c r="JLM128" s="91"/>
      <c r="JLN128" s="119"/>
      <c r="JLO128" s="91"/>
      <c r="JLP128" s="119"/>
      <c r="JLQ128" s="91"/>
      <c r="JLR128" s="119"/>
      <c r="JLS128" s="91"/>
      <c r="JLT128" s="119"/>
      <c r="JLU128" s="91"/>
      <c r="JLV128" s="119"/>
      <c r="JLW128" s="91"/>
      <c r="JLX128" s="119"/>
      <c r="JLY128" s="91"/>
      <c r="JLZ128" s="119"/>
      <c r="JMA128" s="91"/>
      <c r="JMB128" s="119"/>
      <c r="JMC128" s="91"/>
      <c r="JMD128" s="119"/>
      <c r="JME128" s="91"/>
      <c r="JMF128" s="119"/>
      <c r="JMG128" s="91"/>
      <c r="JMH128" s="119"/>
      <c r="JMI128" s="91"/>
      <c r="JMJ128" s="119"/>
      <c r="JMK128" s="91"/>
      <c r="JML128" s="119"/>
      <c r="JMM128" s="91"/>
      <c r="JMN128" s="119"/>
      <c r="JMO128" s="91"/>
      <c r="JMP128" s="119"/>
      <c r="JMQ128" s="91"/>
      <c r="JMR128" s="119"/>
      <c r="JMS128" s="91"/>
      <c r="JMT128" s="119"/>
      <c r="JMU128" s="91"/>
      <c r="JMV128" s="119"/>
      <c r="JMW128" s="91"/>
      <c r="JMX128" s="119"/>
      <c r="JMY128" s="91"/>
      <c r="JMZ128" s="119"/>
      <c r="JNA128" s="91"/>
      <c r="JNB128" s="119"/>
      <c r="JNC128" s="91"/>
      <c r="JND128" s="119"/>
      <c r="JNE128" s="91"/>
      <c r="JNF128" s="119"/>
      <c r="JNG128" s="91"/>
      <c r="JNH128" s="119"/>
      <c r="JNI128" s="91"/>
      <c r="JNJ128" s="119"/>
      <c r="JNK128" s="91"/>
      <c r="JNL128" s="119"/>
      <c r="JNM128" s="91"/>
      <c r="JNN128" s="119"/>
      <c r="JNO128" s="91"/>
      <c r="JNP128" s="119"/>
      <c r="JNQ128" s="91"/>
      <c r="JNR128" s="119"/>
      <c r="JNS128" s="91"/>
      <c r="JNT128" s="119"/>
      <c r="JNU128" s="91"/>
      <c r="JNV128" s="119"/>
      <c r="JNW128" s="91"/>
      <c r="JNX128" s="119"/>
      <c r="JNY128" s="91"/>
      <c r="JNZ128" s="119"/>
      <c r="JOA128" s="91"/>
      <c r="JOB128" s="119"/>
      <c r="JOC128" s="91"/>
      <c r="JOD128" s="119"/>
      <c r="JOE128" s="91"/>
      <c r="JOF128" s="119"/>
      <c r="JOG128" s="91"/>
      <c r="JOH128" s="119"/>
      <c r="JOI128" s="91"/>
      <c r="JOJ128" s="119"/>
      <c r="JOK128" s="91"/>
      <c r="JOL128" s="119"/>
      <c r="JOM128" s="91"/>
      <c r="JON128" s="119"/>
      <c r="JOO128" s="91"/>
      <c r="JOP128" s="119"/>
      <c r="JOQ128" s="91"/>
      <c r="JOR128" s="119"/>
      <c r="JOS128" s="91"/>
      <c r="JOT128" s="119"/>
      <c r="JOU128" s="91"/>
      <c r="JOV128" s="119"/>
      <c r="JOW128" s="91"/>
      <c r="JOX128" s="119"/>
      <c r="JOY128" s="91"/>
      <c r="JOZ128" s="119"/>
      <c r="JPA128" s="91"/>
      <c r="JPB128" s="119"/>
      <c r="JPC128" s="91"/>
      <c r="JPD128" s="119"/>
      <c r="JPE128" s="91"/>
      <c r="JPF128" s="119"/>
      <c r="JPG128" s="91"/>
      <c r="JPH128" s="119"/>
      <c r="JPI128" s="91"/>
      <c r="JPJ128" s="119"/>
      <c r="JPK128" s="91"/>
      <c r="JPL128" s="119"/>
      <c r="JPM128" s="91"/>
      <c r="JPN128" s="119"/>
      <c r="JPO128" s="91"/>
      <c r="JPP128" s="119"/>
      <c r="JPQ128" s="91"/>
      <c r="JPR128" s="119"/>
      <c r="JPS128" s="91"/>
      <c r="JPT128" s="119"/>
      <c r="JPU128" s="91"/>
      <c r="JPV128" s="119"/>
      <c r="JPW128" s="91"/>
      <c r="JPX128" s="119"/>
      <c r="JPY128" s="91"/>
      <c r="JPZ128" s="119"/>
      <c r="JQA128" s="91"/>
      <c r="JQB128" s="119"/>
      <c r="JQC128" s="91"/>
      <c r="JQD128" s="119"/>
      <c r="JQE128" s="91"/>
      <c r="JQF128" s="119"/>
      <c r="JQG128" s="91"/>
      <c r="JQH128" s="119"/>
      <c r="JQI128" s="91"/>
      <c r="JQJ128" s="119"/>
      <c r="JQK128" s="91"/>
      <c r="JQL128" s="119"/>
      <c r="JQM128" s="91"/>
      <c r="JQN128" s="119"/>
      <c r="JQO128" s="91"/>
      <c r="JQP128" s="119"/>
      <c r="JQQ128" s="91"/>
      <c r="JQR128" s="119"/>
      <c r="JQS128" s="91"/>
      <c r="JQT128" s="119"/>
      <c r="JQU128" s="91"/>
      <c r="JQV128" s="119"/>
      <c r="JQW128" s="91"/>
      <c r="JQX128" s="119"/>
      <c r="JQY128" s="91"/>
      <c r="JQZ128" s="119"/>
      <c r="JRA128" s="91"/>
      <c r="JRB128" s="119"/>
      <c r="JRC128" s="91"/>
      <c r="JRD128" s="119"/>
      <c r="JRE128" s="91"/>
      <c r="JRF128" s="119"/>
      <c r="JRG128" s="91"/>
      <c r="JRH128" s="119"/>
      <c r="JRI128" s="91"/>
      <c r="JRJ128" s="119"/>
      <c r="JRK128" s="91"/>
      <c r="JRL128" s="119"/>
      <c r="JRM128" s="91"/>
      <c r="JRN128" s="119"/>
      <c r="JRO128" s="91"/>
      <c r="JRP128" s="119"/>
      <c r="JRQ128" s="91"/>
      <c r="JRR128" s="119"/>
      <c r="JRS128" s="91"/>
      <c r="JRT128" s="119"/>
      <c r="JRU128" s="91"/>
      <c r="JRV128" s="119"/>
      <c r="JRW128" s="91"/>
      <c r="JRX128" s="119"/>
      <c r="JRY128" s="91"/>
      <c r="JRZ128" s="119"/>
      <c r="JSA128" s="91"/>
      <c r="JSB128" s="119"/>
      <c r="JSC128" s="91"/>
      <c r="JSD128" s="119"/>
      <c r="JSE128" s="91"/>
      <c r="JSF128" s="119"/>
      <c r="JSG128" s="91"/>
      <c r="JSH128" s="119"/>
      <c r="JSI128" s="91"/>
      <c r="JSJ128" s="119"/>
      <c r="JSK128" s="91"/>
      <c r="JSL128" s="119"/>
      <c r="JSM128" s="91"/>
      <c r="JSN128" s="119"/>
      <c r="JSO128" s="91"/>
      <c r="JSP128" s="119"/>
      <c r="JSQ128" s="91"/>
      <c r="JSR128" s="119"/>
      <c r="JSS128" s="91"/>
      <c r="JST128" s="119"/>
      <c r="JSU128" s="91"/>
      <c r="JSV128" s="119"/>
      <c r="JSW128" s="91"/>
      <c r="JSX128" s="119"/>
      <c r="JSY128" s="91"/>
      <c r="JSZ128" s="119"/>
      <c r="JTA128" s="91"/>
      <c r="JTB128" s="119"/>
      <c r="JTC128" s="91"/>
      <c r="JTD128" s="119"/>
      <c r="JTE128" s="91"/>
      <c r="JTF128" s="119"/>
      <c r="JTG128" s="91"/>
      <c r="JTH128" s="119"/>
      <c r="JTI128" s="91"/>
      <c r="JTJ128" s="119"/>
      <c r="JTK128" s="91"/>
      <c r="JTL128" s="119"/>
      <c r="JTM128" s="91"/>
      <c r="JTN128" s="119"/>
      <c r="JTO128" s="91"/>
      <c r="JTP128" s="119"/>
      <c r="JTQ128" s="91"/>
      <c r="JTR128" s="119"/>
      <c r="JTS128" s="91"/>
      <c r="JTT128" s="119"/>
      <c r="JTU128" s="91"/>
      <c r="JTV128" s="119"/>
      <c r="JTW128" s="91"/>
      <c r="JTX128" s="119"/>
      <c r="JTY128" s="91"/>
      <c r="JTZ128" s="119"/>
      <c r="JUA128" s="91"/>
      <c r="JUB128" s="119"/>
      <c r="JUC128" s="91"/>
      <c r="JUD128" s="119"/>
      <c r="JUE128" s="91"/>
      <c r="JUF128" s="119"/>
      <c r="JUG128" s="91"/>
      <c r="JUH128" s="119"/>
      <c r="JUI128" s="91"/>
      <c r="JUJ128" s="119"/>
      <c r="JUK128" s="91"/>
      <c r="JUL128" s="119"/>
      <c r="JUM128" s="91"/>
      <c r="JUN128" s="119"/>
      <c r="JUO128" s="91"/>
      <c r="JUP128" s="119"/>
      <c r="JUQ128" s="91"/>
      <c r="JUR128" s="119"/>
      <c r="JUS128" s="91"/>
      <c r="JUT128" s="119"/>
      <c r="JUU128" s="91"/>
      <c r="JUV128" s="119"/>
      <c r="JUW128" s="91"/>
      <c r="JUX128" s="119"/>
      <c r="JUY128" s="91"/>
      <c r="JUZ128" s="119"/>
      <c r="JVA128" s="91"/>
      <c r="JVB128" s="119"/>
      <c r="JVC128" s="91"/>
      <c r="JVD128" s="119"/>
      <c r="JVE128" s="91"/>
      <c r="JVF128" s="119"/>
      <c r="JVG128" s="91"/>
      <c r="JVH128" s="119"/>
      <c r="JVI128" s="91"/>
      <c r="JVJ128" s="119"/>
      <c r="JVK128" s="91"/>
      <c r="JVL128" s="119"/>
      <c r="JVM128" s="91"/>
      <c r="JVN128" s="119"/>
      <c r="JVO128" s="91"/>
      <c r="JVP128" s="119"/>
      <c r="JVQ128" s="91"/>
      <c r="JVR128" s="119"/>
      <c r="JVS128" s="91"/>
      <c r="JVT128" s="119"/>
      <c r="JVU128" s="91"/>
      <c r="JVV128" s="119"/>
      <c r="JVW128" s="91"/>
      <c r="JVX128" s="119"/>
      <c r="JVY128" s="91"/>
      <c r="JVZ128" s="119"/>
      <c r="JWA128" s="91"/>
      <c r="JWB128" s="119"/>
      <c r="JWC128" s="91"/>
      <c r="JWD128" s="119"/>
      <c r="JWE128" s="91"/>
      <c r="JWF128" s="119"/>
      <c r="JWG128" s="91"/>
      <c r="JWH128" s="119"/>
      <c r="JWI128" s="91"/>
      <c r="JWJ128" s="119"/>
      <c r="JWK128" s="91"/>
      <c r="JWL128" s="119"/>
      <c r="JWM128" s="91"/>
      <c r="JWN128" s="119"/>
      <c r="JWO128" s="91"/>
      <c r="JWP128" s="119"/>
      <c r="JWQ128" s="91"/>
      <c r="JWR128" s="119"/>
      <c r="JWS128" s="91"/>
      <c r="JWT128" s="119"/>
      <c r="JWU128" s="91"/>
      <c r="JWV128" s="119"/>
      <c r="JWW128" s="91"/>
      <c r="JWX128" s="119"/>
      <c r="JWY128" s="91"/>
      <c r="JWZ128" s="119"/>
      <c r="JXA128" s="91"/>
      <c r="JXB128" s="119"/>
      <c r="JXC128" s="91"/>
      <c r="JXD128" s="119"/>
      <c r="JXE128" s="91"/>
      <c r="JXF128" s="119"/>
      <c r="JXG128" s="91"/>
      <c r="JXH128" s="119"/>
      <c r="JXI128" s="91"/>
      <c r="JXJ128" s="119"/>
      <c r="JXK128" s="91"/>
      <c r="JXL128" s="119"/>
      <c r="JXM128" s="91"/>
      <c r="JXN128" s="119"/>
      <c r="JXO128" s="91"/>
      <c r="JXP128" s="119"/>
      <c r="JXQ128" s="91"/>
      <c r="JXR128" s="119"/>
      <c r="JXS128" s="91"/>
      <c r="JXT128" s="119"/>
      <c r="JXU128" s="91"/>
      <c r="JXV128" s="119"/>
      <c r="JXW128" s="91"/>
      <c r="JXX128" s="119"/>
      <c r="JXY128" s="91"/>
      <c r="JXZ128" s="119"/>
      <c r="JYA128" s="91"/>
      <c r="JYB128" s="119"/>
      <c r="JYC128" s="91"/>
      <c r="JYD128" s="119"/>
      <c r="JYE128" s="91"/>
      <c r="JYF128" s="119"/>
      <c r="JYG128" s="91"/>
      <c r="JYH128" s="119"/>
      <c r="JYI128" s="91"/>
      <c r="JYJ128" s="119"/>
      <c r="JYK128" s="91"/>
      <c r="JYL128" s="119"/>
      <c r="JYM128" s="91"/>
      <c r="JYN128" s="119"/>
      <c r="JYO128" s="91"/>
      <c r="JYP128" s="119"/>
      <c r="JYQ128" s="91"/>
      <c r="JYR128" s="119"/>
      <c r="JYS128" s="91"/>
      <c r="JYT128" s="119"/>
      <c r="JYU128" s="91"/>
      <c r="JYV128" s="119"/>
      <c r="JYW128" s="91"/>
      <c r="JYX128" s="119"/>
      <c r="JYY128" s="91"/>
      <c r="JYZ128" s="119"/>
      <c r="JZA128" s="91"/>
      <c r="JZB128" s="119"/>
      <c r="JZC128" s="91"/>
      <c r="JZD128" s="119"/>
      <c r="JZE128" s="91"/>
      <c r="JZF128" s="119"/>
      <c r="JZG128" s="91"/>
      <c r="JZH128" s="119"/>
      <c r="JZI128" s="91"/>
      <c r="JZJ128" s="119"/>
      <c r="JZK128" s="91"/>
      <c r="JZL128" s="119"/>
      <c r="JZM128" s="91"/>
      <c r="JZN128" s="119"/>
      <c r="JZO128" s="91"/>
      <c r="JZP128" s="119"/>
      <c r="JZQ128" s="91"/>
      <c r="JZR128" s="119"/>
      <c r="JZS128" s="91"/>
      <c r="JZT128" s="119"/>
      <c r="JZU128" s="91"/>
      <c r="JZV128" s="119"/>
      <c r="JZW128" s="91"/>
      <c r="JZX128" s="119"/>
      <c r="JZY128" s="91"/>
      <c r="JZZ128" s="119"/>
      <c r="KAA128" s="91"/>
      <c r="KAB128" s="119"/>
      <c r="KAC128" s="91"/>
      <c r="KAD128" s="119"/>
      <c r="KAE128" s="91"/>
      <c r="KAF128" s="119"/>
      <c r="KAG128" s="91"/>
      <c r="KAH128" s="119"/>
      <c r="KAI128" s="91"/>
      <c r="KAJ128" s="119"/>
      <c r="KAK128" s="91"/>
      <c r="KAL128" s="119"/>
      <c r="KAM128" s="91"/>
      <c r="KAN128" s="119"/>
      <c r="KAO128" s="91"/>
      <c r="KAP128" s="119"/>
      <c r="KAQ128" s="91"/>
      <c r="KAR128" s="119"/>
      <c r="KAS128" s="91"/>
      <c r="KAT128" s="119"/>
      <c r="KAU128" s="91"/>
      <c r="KAV128" s="119"/>
      <c r="KAW128" s="91"/>
      <c r="KAX128" s="119"/>
      <c r="KAY128" s="91"/>
      <c r="KAZ128" s="119"/>
      <c r="KBA128" s="91"/>
      <c r="KBB128" s="119"/>
      <c r="KBC128" s="91"/>
      <c r="KBD128" s="119"/>
      <c r="KBE128" s="91"/>
      <c r="KBF128" s="119"/>
      <c r="KBG128" s="91"/>
      <c r="KBH128" s="119"/>
      <c r="KBI128" s="91"/>
      <c r="KBJ128" s="119"/>
      <c r="KBK128" s="91"/>
      <c r="KBL128" s="119"/>
      <c r="KBM128" s="91"/>
      <c r="KBN128" s="119"/>
      <c r="KBO128" s="91"/>
      <c r="KBP128" s="119"/>
      <c r="KBQ128" s="91"/>
      <c r="KBR128" s="119"/>
      <c r="KBS128" s="91"/>
      <c r="KBT128" s="119"/>
      <c r="KBU128" s="91"/>
      <c r="KBV128" s="119"/>
      <c r="KBW128" s="91"/>
      <c r="KBX128" s="119"/>
      <c r="KBY128" s="91"/>
      <c r="KBZ128" s="119"/>
      <c r="KCA128" s="91"/>
      <c r="KCB128" s="119"/>
      <c r="KCC128" s="91"/>
      <c r="KCD128" s="119"/>
      <c r="KCE128" s="91"/>
      <c r="KCF128" s="119"/>
      <c r="KCG128" s="91"/>
      <c r="KCH128" s="119"/>
      <c r="KCI128" s="91"/>
      <c r="KCJ128" s="119"/>
      <c r="KCK128" s="91"/>
      <c r="KCL128" s="119"/>
      <c r="KCM128" s="91"/>
      <c r="KCN128" s="119"/>
      <c r="KCO128" s="91"/>
      <c r="KCP128" s="119"/>
      <c r="KCQ128" s="91"/>
      <c r="KCR128" s="119"/>
      <c r="KCS128" s="91"/>
      <c r="KCT128" s="119"/>
      <c r="KCU128" s="91"/>
      <c r="KCV128" s="119"/>
      <c r="KCW128" s="91"/>
      <c r="KCX128" s="119"/>
      <c r="KCY128" s="91"/>
      <c r="KCZ128" s="119"/>
      <c r="KDA128" s="91"/>
      <c r="KDB128" s="119"/>
      <c r="KDC128" s="91"/>
      <c r="KDD128" s="119"/>
      <c r="KDE128" s="91"/>
      <c r="KDF128" s="119"/>
      <c r="KDG128" s="91"/>
      <c r="KDH128" s="119"/>
      <c r="KDI128" s="91"/>
      <c r="KDJ128" s="119"/>
      <c r="KDK128" s="91"/>
      <c r="KDL128" s="119"/>
      <c r="KDM128" s="91"/>
      <c r="KDN128" s="119"/>
      <c r="KDO128" s="91"/>
      <c r="KDP128" s="119"/>
      <c r="KDQ128" s="91"/>
      <c r="KDR128" s="119"/>
      <c r="KDS128" s="91"/>
      <c r="KDT128" s="119"/>
      <c r="KDU128" s="91"/>
      <c r="KDV128" s="119"/>
      <c r="KDW128" s="91"/>
      <c r="KDX128" s="119"/>
      <c r="KDY128" s="91"/>
      <c r="KDZ128" s="119"/>
      <c r="KEA128" s="91"/>
      <c r="KEB128" s="119"/>
      <c r="KEC128" s="91"/>
      <c r="KED128" s="119"/>
      <c r="KEE128" s="91"/>
      <c r="KEF128" s="119"/>
      <c r="KEG128" s="91"/>
      <c r="KEH128" s="119"/>
      <c r="KEI128" s="91"/>
      <c r="KEJ128" s="119"/>
      <c r="KEK128" s="91"/>
      <c r="KEL128" s="119"/>
      <c r="KEM128" s="91"/>
      <c r="KEN128" s="119"/>
      <c r="KEO128" s="91"/>
      <c r="KEP128" s="119"/>
      <c r="KEQ128" s="91"/>
      <c r="KER128" s="119"/>
      <c r="KES128" s="91"/>
      <c r="KET128" s="119"/>
      <c r="KEU128" s="91"/>
      <c r="KEV128" s="119"/>
      <c r="KEW128" s="91"/>
      <c r="KEX128" s="119"/>
      <c r="KEY128" s="91"/>
      <c r="KEZ128" s="119"/>
      <c r="KFA128" s="91"/>
      <c r="KFB128" s="119"/>
      <c r="KFC128" s="91"/>
      <c r="KFD128" s="119"/>
      <c r="KFE128" s="91"/>
      <c r="KFF128" s="119"/>
      <c r="KFG128" s="91"/>
      <c r="KFH128" s="119"/>
      <c r="KFI128" s="91"/>
      <c r="KFJ128" s="119"/>
      <c r="KFK128" s="91"/>
      <c r="KFL128" s="119"/>
      <c r="KFM128" s="91"/>
      <c r="KFN128" s="119"/>
      <c r="KFO128" s="91"/>
      <c r="KFP128" s="119"/>
      <c r="KFQ128" s="91"/>
      <c r="KFR128" s="119"/>
      <c r="KFS128" s="91"/>
      <c r="KFT128" s="119"/>
      <c r="KFU128" s="91"/>
      <c r="KFV128" s="119"/>
      <c r="KFW128" s="91"/>
      <c r="KFX128" s="119"/>
      <c r="KFY128" s="91"/>
      <c r="KFZ128" s="119"/>
      <c r="KGA128" s="91"/>
      <c r="KGB128" s="119"/>
      <c r="KGC128" s="91"/>
      <c r="KGD128" s="119"/>
      <c r="KGE128" s="91"/>
      <c r="KGF128" s="119"/>
      <c r="KGG128" s="91"/>
      <c r="KGH128" s="119"/>
      <c r="KGI128" s="91"/>
      <c r="KGJ128" s="119"/>
      <c r="KGK128" s="91"/>
      <c r="KGL128" s="119"/>
      <c r="KGM128" s="91"/>
      <c r="KGN128" s="119"/>
      <c r="KGO128" s="91"/>
      <c r="KGP128" s="119"/>
      <c r="KGQ128" s="91"/>
      <c r="KGR128" s="119"/>
      <c r="KGS128" s="91"/>
      <c r="KGT128" s="119"/>
      <c r="KGU128" s="91"/>
      <c r="KGV128" s="119"/>
      <c r="KGW128" s="91"/>
      <c r="KGX128" s="119"/>
      <c r="KGY128" s="91"/>
      <c r="KGZ128" s="119"/>
      <c r="KHA128" s="91"/>
      <c r="KHB128" s="119"/>
      <c r="KHC128" s="91"/>
      <c r="KHD128" s="119"/>
      <c r="KHE128" s="91"/>
      <c r="KHF128" s="119"/>
      <c r="KHG128" s="91"/>
      <c r="KHH128" s="119"/>
      <c r="KHI128" s="91"/>
      <c r="KHJ128" s="119"/>
      <c r="KHK128" s="91"/>
      <c r="KHL128" s="119"/>
      <c r="KHM128" s="91"/>
      <c r="KHN128" s="119"/>
      <c r="KHO128" s="91"/>
      <c r="KHP128" s="119"/>
      <c r="KHQ128" s="91"/>
      <c r="KHR128" s="119"/>
      <c r="KHS128" s="91"/>
      <c r="KHT128" s="119"/>
      <c r="KHU128" s="91"/>
      <c r="KHV128" s="119"/>
      <c r="KHW128" s="91"/>
      <c r="KHX128" s="119"/>
      <c r="KHY128" s="91"/>
      <c r="KHZ128" s="119"/>
      <c r="KIA128" s="91"/>
      <c r="KIB128" s="119"/>
      <c r="KIC128" s="91"/>
      <c r="KID128" s="119"/>
      <c r="KIE128" s="91"/>
      <c r="KIF128" s="119"/>
      <c r="KIG128" s="91"/>
      <c r="KIH128" s="119"/>
      <c r="KII128" s="91"/>
      <c r="KIJ128" s="119"/>
      <c r="KIK128" s="91"/>
      <c r="KIL128" s="119"/>
      <c r="KIM128" s="91"/>
      <c r="KIN128" s="119"/>
      <c r="KIO128" s="91"/>
      <c r="KIP128" s="119"/>
      <c r="KIQ128" s="91"/>
      <c r="KIR128" s="119"/>
      <c r="KIS128" s="91"/>
      <c r="KIT128" s="119"/>
      <c r="KIU128" s="91"/>
      <c r="KIV128" s="119"/>
      <c r="KIW128" s="91"/>
      <c r="KIX128" s="119"/>
      <c r="KIY128" s="91"/>
      <c r="KIZ128" s="119"/>
      <c r="KJA128" s="91"/>
      <c r="KJB128" s="119"/>
      <c r="KJC128" s="91"/>
      <c r="KJD128" s="119"/>
      <c r="KJE128" s="91"/>
      <c r="KJF128" s="119"/>
      <c r="KJG128" s="91"/>
      <c r="KJH128" s="119"/>
      <c r="KJI128" s="91"/>
      <c r="KJJ128" s="119"/>
      <c r="KJK128" s="91"/>
      <c r="KJL128" s="119"/>
      <c r="KJM128" s="91"/>
      <c r="KJN128" s="119"/>
      <c r="KJO128" s="91"/>
      <c r="KJP128" s="119"/>
      <c r="KJQ128" s="91"/>
      <c r="KJR128" s="119"/>
      <c r="KJS128" s="91"/>
      <c r="KJT128" s="119"/>
      <c r="KJU128" s="91"/>
      <c r="KJV128" s="119"/>
      <c r="KJW128" s="91"/>
      <c r="KJX128" s="119"/>
      <c r="KJY128" s="91"/>
      <c r="KJZ128" s="119"/>
      <c r="KKA128" s="91"/>
      <c r="KKB128" s="119"/>
      <c r="KKC128" s="91"/>
      <c r="KKD128" s="119"/>
      <c r="KKE128" s="91"/>
      <c r="KKF128" s="119"/>
      <c r="KKG128" s="91"/>
      <c r="KKH128" s="119"/>
      <c r="KKI128" s="91"/>
      <c r="KKJ128" s="119"/>
      <c r="KKK128" s="91"/>
      <c r="KKL128" s="119"/>
      <c r="KKM128" s="91"/>
      <c r="KKN128" s="119"/>
      <c r="KKO128" s="91"/>
      <c r="KKP128" s="119"/>
      <c r="KKQ128" s="91"/>
      <c r="KKR128" s="119"/>
      <c r="KKS128" s="91"/>
      <c r="KKT128" s="119"/>
      <c r="KKU128" s="91"/>
      <c r="KKV128" s="119"/>
      <c r="KKW128" s="91"/>
      <c r="KKX128" s="119"/>
      <c r="KKY128" s="91"/>
      <c r="KKZ128" s="119"/>
      <c r="KLA128" s="91"/>
      <c r="KLB128" s="119"/>
      <c r="KLC128" s="91"/>
      <c r="KLD128" s="119"/>
      <c r="KLE128" s="91"/>
      <c r="KLF128" s="119"/>
      <c r="KLG128" s="91"/>
      <c r="KLH128" s="119"/>
      <c r="KLI128" s="91"/>
      <c r="KLJ128" s="119"/>
      <c r="KLK128" s="91"/>
      <c r="KLL128" s="119"/>
      <c r="KLM128" s="91"/>
      <c r="KLN128" s="119"/>
      <c r="KLO128" s="91"/>
      <c r="KLP128" s="119"/>
      <c r="KLQ128" s="91"/>
      <c r="KLR128" s="119"/>
      <c r="KLS128" s="91"/>
      <c r="KLT128" s="119"/>
      <c r="KLU128" s="91"/>
      <c r="KLV128" s="119"/>
      <c r="KLW128" s="91"/>
      <c r="KLX128" s="119"/>
      <c r="KLY128" s="91"/>
      <c r="KLZ128" s="119"/>
      <c r="KMA128" s="91"/>
      <c r="KMB128" s="119"/>
      <c r="KMC128" s="91"/>
      <c r="KMD128" s="119"/>
      <c r="KME128" s="91"/>
      <c r="KMF128" s="119"/>
      <c r="KMG128" s="91"/>
      <c r="KMH128" s="119"/>
      <c r="KMI128" s="91"/>
      <c r="KMJ128" s="119"/>
      <c r="KMK128" s="91"/>
      <c r="KML128" s="119"/>
      <c r="KMM128" s="91"/>
      <c r="KMN128" s="119"/>
      <c r="KMO128" s="91"/>
      <c r="KMP128" s="119"/>
      <c r="KMQ128" s="91"/>
      <c r="KMR128" s="119"/>
      <c r="KMS128" s="91"/>
      <c r="KMT128" s="119"/>
      <c r="KMU128" s="91"/>
      <c r="KMV128" s="119"/>
      <c r="KMW128" s="91"/>
      <c r="KMX128" s="119"/>
      <c r="KMY128" s="91"/>
      <c r="KMZ128" s="119"/>
      <c r="KNA128" s="91"/>
      <c r="KNB128" s="119"/>
      <c r="KNC128" s="91"/>
      <c r="KND128" s="119"/>
      <c r="KNE128" s="91"/>
      <c r="KNF128" s="119"/>
      <c r="KNG128" s="91"/>
      <c r="KNH128" s="119"/>
      <c r="KNI128" s="91"/>
      <c r="KNJ128" s="119"/>
      <c r="KNK128" s="91"/>
      <c r="KNL128" s="119"/>
      <c r="KNM128" s="91"/>
      <c r="KNN128" s="119"/>
      <c r="KNO128" s="91"/>
      <c r="KNP128" s="119"/>
      <c r="KNQ128" s="91"/>
      <c r="KNR128" s="119"/>
      <c r="KNS128" s="91"/>
      <c r="KNT128" s="119"/>
      <c r="KNU128" s="91"/>
      <c r="KNV128" s="119"/>
      <c r="KNW128" s="91"/>
      <c r="KNX128" s="119"/>
      <c r="KNY128" s="91"/>
      <c r="KNZ128" s="119"/>
      <c r="KOA128" s="91"/>
      <c r="KOB128" s="119"/>
      <c r="KOC128" s="91"/>
      <c r="KOD128" s="119"/>
      <c r="KOE128" s="91"/>
      <c r="KOF128" s="119"/>
      <c r="KOG128" s="91"/>
      <c r="KOH128" s="119"/>
      <c r="KOI128" s="91"/>
      <c r="KOJ128" s="119"/>
      <c r="KOK128" s="91"/>
      <c r="KOL128" s="119"/>
      <c r="KOM128" s="91"/>
      <c r="KON128" s="119"/>
      <c r="KOO128" s="91"/>
      <c r="KOP128" s="119"/>
      <c r="KOQ128" s="91"/>
      <c r="KOR128" s="119"/>
      <c r="KOS128" s="91"/>
      <c r="KOT128" s="119"/>
      <c r="KOU128" s="91"/>
      <c r="KOV128" s="119"/>
      <c r="KOW128" s="91"/>
      <c r="KOX128" s="119"/>
      <c r="KOY128" s="91"/>
      <c r="KOZ128" s="119"/>
      <c r="KPA128" s="91"/>
      <c r="KPB128" s="119"/>
      <c r="KPC128" s="91"/>
      <c r="KPD128" s="119"/>
      <c r="KPE128" s="91"/>
      <c r="KPF128" s="119"/>
      <c r="KPG128" s="91"/>
      <c r="KPH128" s="119"/>
      <c r="KPI128" s="91"/>
      <c r="KPJ128" s="119"/>
      <c r="KPK128" s="91"/>
      <c r="KPL128" s="119"/>
      <c r="KPM128" s="91"/>
      <c r="KPN128" s="119"/>
      <c r="KPO128" s="91"/>
      <c r="KPP128" s="119"/>
      <c r="KPQ128" s="91"/>
      <c r="KPR128" s="119"/>
      <c r="KPS128" s="91"/>
      <c r="KPT128" s="119"/>
      <c r="KPU128" s="91"/>
      <c r="KPV128" s="119"/>
      <c r="KPW128" s="91"/>
      <c r="KPX128" s="119"/>
      <c r="KPY128" s="91"/>
      <c r="KPZ128" s="119"/>
      <c r="KQA128" s="91"/>
      <c r="KQB128" s="119"/>
      <c r="KQC128" s="91"/>
      <c r="KQD128" s="119"/>
      <c r="KQE128" s="91"/>
      <c r="KQF128" s="119"/>
      <c r="KQG128" s="91"/>
      <c r="KQH128" s="119"/>
      <c r="KQI128" s="91"/>
      <c r="KQJ128" s="119"/>
      <c r="KQK128" s="91"/>
      <c r="KQL128" s="119"/>
      <c r="KQM128" s="91"/>
      <c r="KQN128" s="119"/>
      <c r="KQO128" s="91"/>
      <c r="KQP128" s="119"/>
      <c r="KQQ128" s="91"/>
      <c r="KQR128" s="119"/>
      <c r="KQS128" s="91"/>
      <c r="KQT128" s="119"/>
      <c r="KQU128" s="91"/>
      <c r="KQV128" s="119"/>
      <c r="KQW128" s="91"/>
      <c r="KQX128" s="119"/>
      <c r="KQY128" s="91"/>
      <c r="KQZ128" s="119"/>
      <c r="KRA128" s="91"/>
      <c r="KRB128" s="119"/>
      <c r="KRC128" s="91"/>
      <c r="KRD128" s="119"/>
      <c r="KRE128" s="91"/>
      <c r="KRF128" s="119"/>
      <c r="KRG128" s="91"/>
      <c r="KRH128" s="119"/>
      <c r="KRI128" s="91"/>
      <c r="KRJ128" s="119"/>
      <c r="KRK128" s="91"/>
      <c r="KRL128" s="119"/>
      <c r="KRM128" s="91"/>
      <c r="KRN128" s="119"/>
      <c r="KRO128" s="91"/>
      <c r="KRP128" s="119"/>
      <c r="KRQ128" s="91"/>
      <c r="KRR128" s="119"/>
      <c r="KRS128" s="91"/>
      <c r="KRT128" s="119"/>
      <c r="KRU128" s="91"/>
      <c r="KRV128" s="119"/>
      <c r="KRW128" s="91"/>
      <c r="KRX128" s="119"/>
      <c r="KRY128" s="91"/>
      <c r="KRZ128" s="119"/>
      <c r="KSA128" s="91"/>
      <c r="KSB128" s="119"/>
      <c r="KSC128" s="91"/>
      <c r="KSD128" s="119"/>
      <c r="KSE128" s="91"/>
      <c r="KSF128" s="119"/>
      <c r="KSG128" s="91"/>
      <c r="KSH128" s="119"/>
      <c r="KSI128" s="91"/>
      <c r="KSJ128" s="119"/>
      <c r="KSK128" s="91"/>
      <c r="KSL128" s="119"/>
      <c r="KSM128" s="91"/>
      <c r="KSN128" s="119"/>
      <c r="KSO128" s="91"/>
      <c r="KSP128" s="119"/>
      <c r="KSQ128" s="91"/>
      <c r="KSR128" s="119"/>
      <c r="KSS128" s="91"/>
      <c r="KST128" s="119"/>
      <c r="KSU128" s="91"/>
      <c r="KSV128" s="119"/>
      <c r="KSW128" s="91"/>
      <c r="KSX128" s="119"/>
      <c r="KSY128" s="91"/>
      <c r="KSZ128" s="119"/>
      <c r="KTA128" s="91"/>
      <c r="KTB128" s="119"/>
      <c r="KTC128" s="91"/>
      <c r="KTD128" s="119"/>
      <c r="KTE128" s="91"/>
      <c r="KTF128" s="119"/>
      <c r="KTG128" s="91"/>
      <c r="KTH128" s="119"/>
      <c r="KTI128" s="91"/>
      <c r="KTJ128" s="119"/>
      <c r="KTK128" s="91"/>
      <c r="KTL128" s="119"/>
      <c r="KTM128" s="91"/>
      <c r="KTN128" s="119"/>
      <c r="KTO128" s="91"/>
      <c r="KTP128" s="119"/>
      <c r="KTQ128" s="91"/>
      <c r="KTR128" s="119"/>
      <c r="KTS128" s="91"/>
      <c r="KTT128" s="119"/>
      <c r="KTU128" s="91"/>
      <c r="KTV128" s="119"/>
      <c r="KTW128" s="91"/>
      <c r="KTX128" s="119"/>
      <c r="KTY128" s="91"/>
      <c r="KTZ128" s="119"/>
      <c r="KUA128" s="91"/>
      <c r="KUB128" s="119"/>
      <c r="KUC128" s="91"/>
      <c r="KUD128" s="119"/>
      <c r="KUE128" s="91"/>
      <c r="KUF128" s="119"/>
      <c r="KUG128" s="91"/>
      <c r="KUH128" s="119"/>
      <c r="KUI128" s="91"/>
      <c r="KUJ128" s="119"/>
      <c r="KUK128" s="91"/>
      <c r="KUL128" s="119"/>
      <c r="KUM128" s="91"/>
      <c r="KUN128" s="119"/>
      <c r="KUO128" s="91"/>
      <c r="KUP128" s="119"/>
      <c r="KUQ128" s="91"/>
      <c r="KUR128" s="119"/>
      <c r="KUS128" s="91"/>
      <c r="KUT128" s="119"/>
      <c r="KUU128" s="91"/>
      <c r="KUV128" s="119"/>
      <c r="KUW128" s="91"/>
      <c r="KUX128" s="119"/>
      <c r="KUY128" s="91"/>
      <c r="KUZ128" s="119"/>
      <c r="KVA128" s="91"/>
      <c r="KVB128" s="119"/>
      <c r="KVC128" s="91"/>
      <c r="KVD128" s="119"/>
      <c r="KVE128" s="91"/>
      <c r="KVF128" s="119"/>
      <c r="KVG128" s="91"/>
      <c r="KVH128" s="119"/>
      <c r="KVI128" s="91"/>
      <c r="KVJ128" s="119"/>
      <c r="KVK128" s="91"/>
      <c r="KVL128" s="119"/>
      <c r="KVM128" s="91"/>
      <c r="KVN128" s="119"/>
      <c r="KVO128" s="91"/>
      <c r="KVP128" s="119"/>
      <c r="KVQ128" s="91"/>
      <c r="KVR128" s="119"/>
      <c r="KVS128" s="91"/>
      <c r="KVT128" s="119"/>
      <c r="KVU128" s="91"/>
      <c r="KVV128" s="119"/>
      <c r="KVW128" s="91"/>
      <c r="KVX128" s="119"/>
      <c r="KVY128" s="91"/>
      <c r="KVZ128" s="119"/>
      <c r="KWA128" s="91"/>
      <c r="KWB128" s="119"/>
      <c r="KWC128" s="91"/>
      <c r="KWD128" s="119"/>
      <c r="KWE128" s="91"/>
      <c r="KWF128" s="119"/>
      <c r="KWG128" s="91"/>
      <c r="KWH128" s="119"/>
      <c r="KWI128" s="91"/>
      <c r="KWJ128" s="119"/>
      <c r="KWK128" s="91"/>
      <c r="KWL128" s="119"/>
      <c r="KWM128" s="91"/>
      <c r="KWN128" s="119"/>
      <c r="KWO128" s="91"/>
      <c r="KWP128" s="119"/>
      <c r="KWQ128" s="91"/>
      <c r="KWR128" s="119"/>
      <c r="KWS128" s="91"/>
      <c r="KWT128" s="119"/>
      <c r="KWU128" s="91"/>
      <c r="KWV128" s="119"/>
      <c r="KWW128" s="91"/>
      <c r="KWX128" s="119"/>
      <c r="KWY128" s="91"/>
      <c r="KWZ128" s="119"/>
      <c r="KXA128" s="91"/>
      <c r="KXB128" s="119"/>
      <c r="KXC128" s="91"/>
      <c r="KXD128" s="119"/>
      <c r="KXE128" s="91"/>
      <c r="KXF128" s="119"/>
      <c r="KXG128" s="91"/>
      <c r="KXH128" s="119"/>
      <c r="KXI128" s="91"/>
      <c r="KXJ128" s="119"/>
      <c r="KXK128" s="91"/>
      <c r="KXL128" s="119"/>
      <c r="KXM128" s="91"/>
      <c r="KXN128" s="119"/>
      <c r="KXO128" s="91"/>
      <c r="KXP128" s="119"/>
      <c r="KXQ128" s="91"/>
      <c r="KXR128" s="119"/>
      <c r="KXS128" s="91"/>
      <c r="KXT128" s="119"/>
      <c r="KXU128" s="91"/>
      <c r="KXV128" s="119"/>
      <c r="KXW128" s="91"/>
      <c r="KXX128" s="119"/>
      <c r="KXY128" s="91"/>
      <c r="KXZ128" s="119"/>
      <c r="KYA128" s="91"/>
      <c r="KYB128" s="119"/>
      <c r="KYC128" s="91"/>
      <c r="KYD128" s="119"/>
      <c r="KYE128" s="91"/>
      <c r="KYF128" s="119"/>
      <c r="KYG128" s="91"/>
      <c r="KYH128" s="119"/>
      <c r="KYI128" s="91"/>
      <c r="KYJ128" s="119"/>
      <c r="KYK128" s="91"/>
      <c r="KYL128" s="119"/>
      <c r="KYM128" s="91"/>
      <c r="KYN128" s="119"/>
      <c r="KYO128" s="91"/>
      <c r="KYP128" s="119"/>
      <c r="KYQ128" s="91"/>
      <c r="KYR128" s="119"/>
      <c r="KYS128" s="91"/>
      <c r="KYT128" s="119"/>
      <c r="KYU128" s="91"/>
      <c r="KYV128" s="119"/>
      <c r="KYW128" s="91"/>
      <c r="KYX128" s="119"/>
      <c r="KYY128" s="91"/>
      <c r="KYZ128" s="119"/>
      <c r="KZA128" s="91"/>
      <c r="KZB128" s="119"/>
      <c r="KZC128" s="91"/>
      <c r="KZD128" s="119"/>
      <c r="KZE128" s="91"/>
      <c r="KZF128" s="119"/>
      <c r="KZG128" s="91"/>
      <c r="KZH128" s="119"/>
      <c r="KZI128" s="91"/>
      <c r="KZJ128" s="119"/>
      <c r="KZK128" s="91"/>
      <c r="KZL128" s="119"/>
      <c r="KZM128" s="91"/>
      <c r="KZN128" s="119"/>
      <c r="KZO128" s="91"/>
      <c r="KZP128" s="119"/>
      <c r="KZQ128" s="91"/>
      <c r="KZR128" s="119"/>
      <c r="KZS128" s="91"/>
      <c r="KZT128" s="119"/>
      <c r="KZU128" s="91"/>
      <c r="KZV128" s="119"/>
      <c r="KZW128" s="91"/>
      <c r="KZX128" s="119"/>
      <c r="KZY128" s="91"/>
      <c r="KZZ128" s="119"/>
      <c r="LAA128" s="91"/>
      <c r="LAB128" s="119"/>
      <c r="LAC128" s="91"/>
      <c r="LAD128" s="119"/>
      <c r="LAE128" s="91"/>
      <c r="LAF128" s="119"/>
      <c r="LAG128" s="91"/>
      <c r="LAH128" s="119"/>
      <c r="LAI128" s="91"/>
      <c r="LAJ128" s="119"/>
      <c r="LAK128" s="91"/>
      <c r="LAL128" s="119"/>
      <c r="LAM128" s="91"/>
      <c r="LAN128" s="119"/>
      <c r="LAO128" s="91"/>
      <c r="LAP128" s="119"/>
      <c r="LAQ128" s="91"/>
      <c r="LAR128" s="119"/>
      <c r="LAS128" s="91"/>
      <c r="LAT128" s="119"/>
      <c r="LAU128" s="91"/>
      <c r="LAV128" s="119"/>
      <c r="LAW128" s="91"/>
      <c r="LAX128" s="119"/>
      <c r="LAY128" s="91"/>
      <c r="LAZ128" s="119"/>
      <c r="LBA128" s="91"/>
      <c r="LBB128" s="119"/>
      <c r="LBC128" s="91"/>
      <c r="LBD128" s="119"/>
      <c r="LBE128" s="91"/>
      <c r="LBF128" s="119"/>
      <c r="LBG128" s="91"/>
      <c r="LBH128" s="119"/>
      <c r="LBI128" s="91"/>
      <c r="LBJ128" s="119"/>
      <c r="LBK128" s="91"/>
      <c r="LBL128" s="119"/>
      <c r="LBM128" s="91"/>
      <c r="LBN128" s="119"/>
      <c r="LBO128" s="91"/>
      <c r="LBP128" s="119"/>
      <c r="LBQ128" s="91"/>
      <c r="LBR128" s="119"/>
      <c r="LBS128" s="91"/>
      <c r="LBT128" s="119"/>
      <c r="LBU128" s="91"/>
      <c r="LBV128" s="119"/>
      <c r="LBW128" s="91"/>
      <c r="LBX128" s="119"/>
      <c r="LBY128" s="91"/>
      <c r="LBZ128" s="119"/>
      <c r="LCA128" s="91"/>
      <c r="LCB128" s="119"/>
      <c r="LCC128" s="91"/>
      <c r="LCD128" s="119"/>
      <c r="LCE128" s="91"/>
      <c r="LCF128" s="119"/>
      <c r="LCG128" s="91"/>
      <c r="LCH128" s="119"/>
      <c r="LCI128" s="91"/>
      <c r="LCJ128" s="119"/>
      <c r="LCK128" s="91"/>
      <c r="LCL128" s="119"/>
      <c r="LCM128" s="91"/>
      <c r="LCN128" s="119"/>
      <c r="LCO128" s="91"/>
      <c r="LCP128" s="119"/>
      <c r="LCQ128" s="91"/>
      <c r="LCR128" s="119"/>
      <c r="LCS128" s="91"/>
      <c r="LCT128" s="119"/>
      <c r="LCU128" s="91"/>
      <c r="LCV128" s="119"/>
      <c r="LCW128" s="91"/>
      <c r="LCX128" s="119"/>
      <c r="LCY128" s="91"/>
      <c r="LCZ128" s="119"/>
      <c r="LDA128" s="91"/>
      <c r="LDB128" s="119"/>
      <c r="LDC128" s="91"/>
      <c r="LDD128" s="119"/>
      <c r="LDE128" s="91"/>
      <c r="LDF128" s="119"/>
      <c r="LDG128" s="91"/>
      <c r="LDH128" s="119"/>
      <c r="LDI128" s="91"/>
      <c r="LDJ128" s="119"/>
      <c r="LDK128" s="91"/>
      <c r="LDL128" s="119"/>
      <c r="LDM128" s="91"/>
      <c r="LDN128" s="119"/>
      <c r="LDO128" s="91"/>
      <c r="LDP128" s="119"/>
      <c r="LDQ128" s="91"/>
      <c r="LDR128" s="119"/>
      <c r="LDS128" s="91"/>
      <c r="LDT128" s="119"/>
      <c r="LDU128" s="91"/>
      <c r="LDV128" s="119"/>
      <c r="LDW128" s="91"/>
      <c r="LDX128" s="119"/>
      <c r="LDY128" s="91"/>
      <c r="LDZ128" s="119"/>
      <c r="LEA128" s="91"/>
      <c r="LEB128" s="119"/>
      <c r="LEC128" s="91"/>
      <c r="LED128" s="119"/>
      <c r="LEE128" s="91"/>
      <c r="LEF128" s="119"/>
      <c r="LEG128" s="91"/>
      <c r="LEH128" s="119"/>
      <c r="LEI128" s="91"/>
      <c r="LEJ128" s="119"/>
      <c r="LEK128" s="91"/>
      <c r="LEL128" s="119"/>
      <c r="LEM128" s="91"/>
      <c r="LEN128" s="119"/>
      <c r="LEO128" s="91"/>
      <c r="LEP128" s="119"/>
      <c r="LEQ128" s="91"/>
      <c r="LER128" s="119"/>
      <c r="LES128" s="91"/>
      <c r="LET128" s="119"/>
      <c r="LEU128" s="91"/>
      <c r="LEV128" s="119"/>
      <c r="LEW128" s="91"/>
      <c r="LEX128" s="119"/>
      <c r="LEY128" s="91"/>
      <c r="LEZ128" s="119"/>
      <c r="LFA128" s="91"/>
      <c r="LFB128" s="119"/>
      <c r="LFC128" s="91"/>
      <c r="LFD128" s="119"/>
      <c r="LFE128" s="91"/>
      <c r="LFF128" s="119"/>
      <c r="LFG128" s="91"/>
      <c r="LFH128" s="119"/>
      <c r="LFI128" s="91"/>
      <c r="LFJ128" s="119"/>
      <c r="LFK128" s="91"/>
      <c r="LFL128" s="119"/>
      <c r="LFM128" s="91"/>
      <c r="LFN128" s="119"/>
      <c r="LFO128" s="91"/>
      <c r="LFP128" s="119"/>
      <c r="LFQ128" s="91"/>
      <c r="LFR128" s="119"/>
      <c r="LFS128" s="91"/>
      <c r="LFT128" s="119"/>
      <c r="LFU128" s="91"/>
      <c r="LFV128" s="119"/>
      <c r="LFW128" s="91"/>
      <c r="LFX128" s="119"/>
      <c r="LFY128" s="91"/>
      <c r="LFZ128" s="119"/>
      <c r="LGA128" s="91"/>
      <c r="LGB128" s="119"/>
      <c r="LGC128" s="91"/>
      <c r="LGD128" s="119"/>
      <c r="LGE128" s="91"/>
      <c r="LGF128" s="119"/>
      <c r="LGG128" s="91"/>
      <c r="LGH128" s="119"/>
      <c r="LGI128" s="91"/>
      <c r="LGJ128" s="119"/>
      <c r="LGK128" s="91"/>
      <c r="LGL128" s="119"/>
      <c r="LGM128" s="91"/>
      <c r="LGN128" s="119"/>
      <c r="LGO128" s="91"/>
      <c r="LGP128" s="119"/>
      <c r="LGQ128" s="91"/>
      <c r="LGR128" s="119"/>
      <c r="LGS128" s="91"/>
      <c r="LGT128" s="119"/>
      <c r="LGU128" s="91"/>
      <c r="LGV128" s="119"/>
      <c r="LGW128" s="91"/>
      <c r="LGX128" s="119"/>
      <c r="LGY128" s="91"/>
      <c r="LGZ128" s="119"/>
      <c r="LHA128" s="91"/>
      <c r="LHB128" s="119"/>
      <c r="LHC128" s="91"/>
      <c r="LHD128" s="119"/>
      <c r="LHE128" s="91"/>
      <c r="LHF128" s="119"/>
      <c r="LHG128" s="91"/>
      <c r="LHH128" s="119"/>
      <c r="LHI128" s="91"/>
      <c r="LHJ128" s="119"/>
      <c r="LHK128" s="91"/>
      <c r="LHL128" s="119"/>
      <c r="LHM128" s="91"/>
      <c r="LHN128" s="119"/>
      <c r="LHO128" s="91"/>
      <c r="LHP128" s="119"/>
      <c r="LHQ128" s="91"/>
      <c r="LHR128" s="119"/>
      <c r="LHS128" s="91"/>
      <c r="LHT128" s="119"/>
      <c r="LHU128" s="91"/>
      <c r="LHV128" s="119"/>
      <c r="LHW128" s="91"/>
      <c r="LHX128" s="119"/>
      <c r="LHY128" s="91"/>
      <c r="LHZ128" s="119"/>
      <c r="LIA128" s="91"/>
      <c r="LIB128" s="119"/>
      <c r="LIC128" s="91"/>
      <c r="LID128" s="119"/>
      <c r="LIE128" s="91"/>
      <c r="LIF128" s="119"/>
      <c r="LIG128" s="91"/>
      <c r="LIH128" s="119"/>
      <c r="LII128" s="91"/>
      <c r="LIJ128" s="119"/>
      <c r="LIK128" s="91"/>
      <c r="LIL128" s="119"/>
      <c r="LIM128" s="91"/>
      <c r="LIN128" s="119"/>
      <c r="LIO128" s="91"/>
      <c r="LIP128" s="119"/>
      <c r="LIQ128" s="91"/>
      <c r="LIR128" s="119"/>
      <c r="LIS128" s="91"/>
      <c r="LIT128" s="119"/>
      <c r="LIU128" s="91"/>
      <c r="LIV128" s="119"/>
      <c r="LIW128" s="91"/>
      <c r="LIX128" s="119"/>
      <c r="LIY128" s="91"/>
      <c r="LIZ128" s="119"/>
      <c r="LJA128" s="91"/>
      <c r="LJB128" s="119"/>
      <c r="LJC128" s="91"/>
      <c r="LJD128" s="119"/>
      <c r="LJE128" s="91"/>
      <c r="LJF128" s="119"/>
      <c r="LJG128" s="91"/>
      <c r="LJH128" s="119"/>
      <c r="LJI128" s="91"/>
      <c r="LJJ128" s="119"/>
      <c r="LJK128" s="91"/>
      <c r="LJL128" s="119"/>
      <c r="LJM128" s="91"/>
      <c r="LJN128" s="119"/>
      <c r="LJO128" s="91"/>
      <c r="LJP128" s="119"/>
      <c r="LJQ128" s="91"/>
      <c r="LJR128" s="119"/>
      <c r="LJS128" s="91"/>
      <c r="LJT128" s="119"/>
      <c r="LJU128" s="91"/>
      <c r="LJV128" s="119"/>
      <c r="LJW128" s="91"/>
      <c r="LJX128" s="119"/>
      <c r="LJY128" s="91"/>
      <c r="LJZ128" s="119"/>
      <c r="LKA128" s="91"/>
      <c r="LKB128" s="119"/>
      <c r="LKC128" s="91"/>
      <c r="LKD128" s="119"/>
      <c r="LKE128" s="91"/>
      <c r="LKF128" s="119"/>
      <c r="LKG128" s="91"/>
      <c r="LKH128" s="119"/>
      <c r="LKI128" s="91"/>
      <c r="LKJ128" s="119"/>
      <c r="LKK128" s="91"/>
      <c r="LKL128" s="119"/>
      <c r="LKM128" s="91"/>
      <c r="LKN128" s="119"/>
      <c r="LKO128" s="91"/>
      <c r="LKP128" s="119"/>
      <c r="LKQ128" s="91"/>
      <c r="LKR128" s="119"/>
      <c r="LKS128" s="91"/>
      <c r="LKT128" s="119"/>
      <c r="LKU128" s="91"/>
      <c r="LKV128" s="119"/>
      <c r="LKW128" s="91"/>
      <c r="LKX128" s="119"/>
      <c r="LKY128" s="91"/>
      <c r="LKZ128" s="119"/>
      <c r="LLA128" s="91"/>
      <c r="LLB128" s="119"/>
      <c r="LLC128" s="91"/>
      <c r="LLD128" s="119"/>
      <c r="LLE128" s="91"/>
      <c r="LLF128" s="119"/>
      <c r="LLG128" s="91"/>
      <c r="LLH128" s="119"/>
      <c r="LLI128" s="91"/>
      <c r="LLJ128" s="119"/>
      <c r="LLK128" s="91"/>
      <c r="LLL128" s="119"/>
      <c r="LLM128" s="91"/>
      <c r="LLN128" s="119"/>
      <c r="LLO128" s="91"/>
      <c r="LLP128" s="119"/>
      <c r="LLQ128" s="91"/>
      <c r="LLR128" s="119"/>
      <c r="LLS128" s="91"/>
      <c r="LLT128" s="119"/>
      <c r="LLU128" s="91"/>
      <c r="LLV128" s="119"/>
      <c r="LLW128" s="91"/>
      <c r="LLX128" s="119"/>
      <c r="LLY128" s="91"/>
      <c r="LLZ128" s="119"/>
      <c r="LMA128" s="91"/>
      <c r="LMB128" s="119"/>
      <c r="LMC128" s="91"/>
      <c r="LMD128" s="119"/>
      <c r="LME128" s="91"/>
      <c r="LMF128" s="119"/>
      <c r="LMG128" s="91"/>
      <c r="LMH128" s="119"/>
      <c r="LMI128" s="91"/>
      <c r="LMJ128" s="119"/>
      <c r="LMK128" s="91"/>
      <c r="LML128" s="119"/>
      <c r="LMM128" s="91"/>
      <c r="LMN128" s="119"/>
      <c r="LMO128" s="91"/>
      <c r="LMP128" s="119"/>
      <c r="LMQ128" s="91"/>
      <c r="LMR128" s="119"/>
      <c r="LMS128" s="91"/>
      <c r="LMT128" s="119"/>
      <c r="LMU128" s="91"/>
      <c r="LMV128" s="119"/>
      <c r="LMW128" s="91"/>
      <c r="LMX128" s="119"/>
      <c r="LMY128" s="91"/>
      <c r="LMZ128" s="119"/>
      <c r="LNA128" s="91"/>
      <c r="LNB128" s="119"/>
      <c r="LNC128" s="91"/>
      <c r="LND128" s="119"/>
      <c r="LNE128" s="91"/>
      <c r="LNF128" s="119"/>
      <c r="LNG128" s="91"/>
      <c r="LNH128" s="119"/>
      <c r="LNI128" s="91"/>
      <c r="LNJ128" s="119"/>
      <c r="LNK128" s="91"/>
      <c r="LNL128" s="119"/>
      <c r="LNM128" s="91"/>
      <c r="LNN128" s="119"/>
      <c r="LNO128" s="91"/>
      <c r="LNP128" s="119"/>
      <c r="LNQ128" s="91"/>
      <c r="LNR128" s="119"/>
      <c r="LNS128" s="91"/>
      <c r="LNT128" s="119"/>
      <c r="LNU128" s="91"/>
      <c r="LNV128" s="119"/>
      <c r="LNW128" s="91"/>
      <c r="LNX128" s="119"/>
      <c r="LNY128" s="91"/>
      <c r="LNZ128" s="119"/>
      <c r="LOA128" s="91"/>
      <c r="LOB128" s="119"/>
      <c r="LOC128" s="91"/>
      <c r="LOD128" s="119"/>
      <c r="LOE128" s="91"/>
      <c r="LOF128" s="119"/>
      <c r="LOG128" s="91"/>
      <c r="LOH128" s="119"/>
      <c r="LOI128" s="91"/>
      <c r="LOJ128" s="119"/>
      <c r="LOK128" s="91"/>
      <c r="LOL128" s="119"/>
      <c r="LOM128" s="91"/>
      <c r="LON128" s="119"/>
      <c r="LOO128" s="91"/>
      <c r="LOP128" s="119"/>
      <c r="LOQ128" s="91"/>
      <c r="LOR128" s="119"/>
      <c r="LOS128" s="91"/>
      <c r="LOT128" s="119"/>
      <c r="LOU128" s="91"/>
      <c r="LOV128" s="119"/>
      <c r="LOW128" s="91"/>
      <c r="LOX128" s="119"/>
      <c r="LOY128" s="91"/>
      <c r="LOZ128" s="119"/>
      <c r="LPA128" s="91"/>
      <c r="LPB128" s="119"/>
      <c r="LPC128" s="91"/>
      <c r="LPD128" s="119"/>
      <c r="LPE128" s="91"/>
      <c r="LPF128" s="119"/>
      <c r="LPG128" s="91"/>
      <c r="LPH128" s="119"/>
      <c r="LPI128" s="91"/>
      <c r="LPJ128" s="119"/>
      <c r="LPK128" s="91"/>
      <c r="LPL128" s="119"/>
      <c r="LPM128" s="91"/>
      <c r="LPN128" s="119"/>
      <c r="LPO128" s="91"/>
      <c r="LPP128" s="119"/>
      <c r="LPQ128" s="91"/>
      <c r="LPR128" s="119"/>
      <c r="LPS128" s="91"/>
      <c r="LPT128" s="119"/>
      <c r="LPU128" s="91"/>
      <c r="LPV128" s="119"/>
      <c r="LPW128" s="91"/>
      <c r="LPX128" s="119"/>
      <c r="LPY128" s="91"/>
      <c r="LPZ128" s="119"/>
      <c r="LQA128" s="91"/>
      <c r="LQB128" s="119"/>
      <c r="LQC128" s="91"/>
      <c r="LQD128" s="119"/>
      <c r="LQE128" s="91"/>
      <c r="LQF128" s="119"/>
      <c r="LQG128" s="91"/>
      <c r="LQH128" s="119"/>
      <c r="LQI128" s="91"/>
      <c r="LQJ128" s="119"/>
      <c r="LQK128" s="91"/>
      <c r="LQL128" s="119"/>
      <c r="LQM128" s="91"/>
      <c r="LQN128" s="119"/>
      <c r="LQO128" s="91"/>
      <c r="LQP128" s="119"/>
      <c r="LQQ128" s="91"/>
      <c r="LQR128" s="119"/>
      <c r="LQS128" s="91"/>
      <c r="LQT128" s="119"/>
      <c r="LQU128" s="91"/>
      <c r="LQV128" s="119"/>
      <c r="LQW128" s="91"/>
      <c r="LQX128" s="119"/>
      <c r="LQY128" s="91"/>
      <c r="LQZ128" s="119"/>
      <c r="LRA128" s="91"/>
      <c r="LRB128" s="119"/>
      <c r="LRC128" s="91"/>
      <c r="LRD128" s="119"/>
      <c r="LRE128" s="91"/>
      <c r="LRF128" s="119"/>
      <c r="LRG128" s="91"/>
      <c r="LRH128" s="119"/>
      <c r="LRI128" s="91"/>
      <c r="LRJ128" s="119"/>
      <c r="LRK128" s="91"/>
      <c r="LRL128" s="119"/>
      <c r="LRM128" s="91"/>
      <c r="LRN128" s="119"/>
      <c r="LRO128" s="91"/>
      <c r="LRP128" s="119"/>
      <c r="LRQ128" s="91"/>
      <c r="LRR128" s="119"/>
      <c r="LRS128" s="91"/>
      <c r="LRT128" s="119"/>
      <c r="LRU128" s="91"/>
      <c r="LRV128" s="119"/>
      <c r="LRW128" s="91"/>
      <c r="LRX128" s="119"/>
      <c r="LRY128" s="91"/>
      <c r="LRZ128" s="119"/>
      <c r="LSA128" s="91"/>
      <c r="LSB128" s="119"/>
      <c r="LSC128" s="91"/>
      <c r="LSD128" s="119"/>
      <c r="LSE128" s="91"/>
      <c r="LSF128" s="119"/>
      <c r="LSG128" s="91"/>
      <c r="LSH128" s="119"/>
      <c r="LSI128" s="91"/>
      <c r="LSJ128" s="119"/>
      <c r="LSK128" s="91"/>
      <c r="LSL128" s="119"/>
      <c r="LSM128" s="91"/>
      <c r="LSN128" s="119"/>
      <c r="LSO128" s="91"/>
      <c r="LSP128" s="119"/>
      <c r="LSQ128" s="91"/>
      <c r="LSR128" s="119"/>
      <c r="LSS128" s="91"/>
      <c r="LST128" s="119"/>
      <c r="LSU128" s="91"/>
      <c r="LSV128" s="119"/>
      <c r="LSW128" s="91"/>
      <c r="LSX128" s="119"/>
      <c r="LSY128" s="91"/>
      <c r="LSZ128" s="119"/>
      <c r="LTA128" s="91"/>
      <c r="LTB128" s="119"/>
      <c r="LTC128" s="91"/>
      <c r="LTD128" s="119"/>
      <c r="LTE128" s="91"/>
      <c r="LTF128" s="119"/>
      <c r="LTG128" s="91"/>
      <c r="LTH128" s="119"/>
      <c r="LTI128" s="91"/>
      <c r="LTJ128" s="119"/>
      <c r="LTK128" s="91"/>
      <c r="LTL128" s="119"/>
      <c r="LTM128" s="91"/>
      <c r="LTN128" s="119"/>
      <c r="LTO128" s="91"/>
      <c r="LTP128" s="119"/>
      <c r="LTQ128" s="91"/>
      <c r="LTR128" s="119"/>
      <c r="LTS128" s="91"/>
      <c r="LTT128" s="119"/>
      <c r="LTU128" s="91"/>
      <c r="LTV128" s="119"/>
      <c r="LTW128" s="91"/>
      <c r="LTX128" s="119"/>
      <c r="LTY128" s="91"/>
      <c r="LTZ128" s="119"/>
      <c r="LUA128" s="91"/>
      <c r="LUB128" s="119"/>
      <c r="LUC128" s="91"/>
      <c r="LUD128" s="119"/>
      <c r="LUE128" s="91"/>
      <c r="LUF128" s="119"/>
      <c r="LUG128" s="91"/>
      <c r="LUH128" s="119"/>
      <c r="LUI128" s="91"/>
      <c r="LUJ128" s="119"/>
      <c r="LUK128" s="91"/>
      <c r="LUL128" s="119"/>
      <c r="LUM128" s="91"/>
      <c r="LUN128" s="119"/>
      <c r="LUO128" s="91"/>
      <c r="LUP128" s="119"/>
      <c r="LUQ128" s="91"/>
      <c r="LUR128" s="119"/>
      <c r="LUS128" s="91"/>
      <c r="LUT128" s="119"/>
      <c r="LUU128" s="91"/>
      <c r="LUV128" s="119"/>
      <c r="LUW128" s="91"/>
      <c r="LUX128" s="119"/>
      <c r="LUY128" s="91"/>
      <c r="LUZ128" s="119"/>
      <c r="LVA128" s="91"/>
      <c r="LVB128" s="119"/>
      <c r="LVC128" s="91"/>
      <c r="LVD128" s="119"/>
      <c r="LVE128" s="91"/>
      <c r="LVF128" s="119"/>
      <c r="LVG128" s="91"/>
      <c r="LVH128" s="119"/>
      <c r="LVI128" s="91"/>
      <c r="LVJ128" s="119"/>
      <c r="LVK128" s="91"/>
      <c r="LVL128" s="119"/>
      <c r="LVM128" s="91"/>
      <c r="LVN128" s="119"/>
      <c r="LVO128" s="91"/>
      <c r="LVP128" s="119"/>
      <c r="LVQ128" s="91"/>
      <c r="LVR128" s="119"/>
      <c r="LVS128" s="91"/>
      <c r="LVT128" s="119"/>
      <c r="LVU128" s="91"/>
      <c r="LVV128" s="119"/>
      <c r="LVW128" s="91"/>
      <c r="LVX128" s="119"/>
      <c r="LVY128" s="91"/>
      <c r="LVZ128" s="119"/>
      <c r="LWA128" s="91"/>
      <c r="LWB128" s="119"/>
      <c r="LWC128" s="91"/>
      <c r="LWD128" s="119"/>
      <c r="LWE128" s="91"/>
      <c r="LWF128" s="119"/>
      <c r="LWG128" s="91"/>
      <c r="LWH128" s="119"/>
      <c r="LWI128" s="91"/>
      <c r="LWJ128" s="119"/>
      <c r="LWK128" s="91"/>
      <c r="LWL128" s="119"/>
      <c r="LWM128" s="91"/>
      <c r="LWN128" s="119"/>
      <c r="LWO128" s="91"/>
      <c r="LWP128" s="119"/>
      <c r="LWQ128" s="91"/>
      <c r="LWR128" s="119"/>
      <c r="LWS128" s="91"/>
      <c r="LWT128" s="119"/>
      <c r="LWU128" s="91"/>
      <c r="LWV128" s="119"/>
      <c r="LWW128" s="91"/>
      <c r="LWX128" s="119"/>
      <c r="LWY128" s="91"/>
      <c r="LWZ128" s="119"/>
      <c r="LXA128" s="91"/>
      <c r="LXB128" s="119"/>
      <c r="LXC128" s="91"/>
      <c r="LXD128" s="119"/>
      <c r="LXE128" s="91"/>
      <c r="LXF128" s="119"/>
      <c r="LXG128" s="91"/>
      <c r="LXH128" s="119"/>
      <c r="LXI128" s="91"/>
      <c r="LXJ128" s="119"/>
      <c r="LXK128" s="91"/>
      <c r="LXL128" s="119"/>
      <c r="LXM128" s="91"/>
      <c r="LXN128" s="119"/>
      <c r="LXO128" s="91"/>
      <c r="LXP128" s="119"/>
      <c r="LXQ128" s="91"/>
      <c r="LXR128" s="119"/>
      <c r="LXS128" s="91"/>
      <c r="LXT128" s="119"/>
      <c r="LXU128" s="91"/>
      <c r="LXV128" s="119"/>
      <c r="LXW128" s="91"/>
      <c r="LXX128" s="119"/>
      <c r="LXY128" s="91"/>
      <c r="LXZ128" s="119"/>
      <c r="LYA128" s="91"/>
      <c r="LYB128" s="119"/>
      <c r="LYC128" s="91"/>
      <c r="LYD128" s="119"/>
      <c r="LYE128" s="91"/>
      <c r="LYF128" s="119"/>
      <c r="LYG128" s="91"/>
      <c r="LYH128" s="119"/>
      <c r="LYI128" s="91"/>
      <c r="LYJ128" s="119"/>
      <c r="LYK128" s="91"/>
      <c r="LYL128" s="119"/>
      <c r="LYM128" s="91"/>
      <c r="LYN128" s="119"/>
      <c r="LYO128" s="91"/>
      <c r="LYP128" s="119"/>
      <c r="LYQ128" s="91"/>
      <c r="LYR128" s="119"/>
      <c r="LYS128" s="91"/>
      <c r="LYT128" s="119"/>
      <c r="LYU128" s="91"/>
      <c r="LYV128" s="119"/>
      <c r="LYW128" s="91"/>
      <c r="LYX128" s="119"/>
      <c r="LYY128" s="91"/>
      <c r="LYZ128" s="119"/>
      <c r="LZA128" s="91"/>
      <c r="LZB128" s="119"/>
      <c r="LZC128" s="91"/>
      <c r="LZD128" s="119"/>
      <c r="LZE128" s="91"/>
      <c r="LZF128" s="119"/>
      <c r="LZG128" s="91"/>
      <c r="LZH128" s="119"/>
      <c r="LZI128" s="91"/>
      <c r="LZJ128" s="119"/>
      <c r="LZK128" s="91"/>
      <c r="LZL128" s="119"/>
      <c r="LZM128" s="91"/>
      <c r="LZN128" s="119"/>
      <c r="LZO128" s="91"/>
      <c r="LZP128" s="119"/>
      <c r="LZQ128" s="91"/>
      <c r="LZR128" s="119"/>
      <c r="LZS128" s="91"/>
      <c r="LZT128" s="119"/>
      <c r="LZU128" s="91"/>
      <c r="LZV128" s="119"/>
      <c r="LZW128" s="91"/>
      <c r="LZX128" s="119"/>
      <c r="LZY128" s="91"/>
      <c r="LZZ128" s="119"/>
      <c r="MAA128" s="91"/>
      <c r="MAB128" s="119"/>
      <c r="MAC128" s="91"/>
      <c r="MAD128" s="119"/>
      <c r="MAE128" s="91"/>
      <c r="MAF128" s="119"/>
      <c r="MAG128" s="91"/>
      <c r="MAH128" s="119"/>
      <c r="MAI128" s="91"/>
      <c r="MAJ128" s="119"/>
      <c r="MAK128" s="91"/>
      <c r="MAL128" s="119"/>
      <c r="MAM128" s="91"/>
      <c r="MAN128" s="119"/>
      <c r="MAO128" s="91"/>
      <c r="MAP128" s="119"/>
      <c r="MAQ128" s="91"/>
      <c r="MAR128" s="119"/>
      <c r="MAS128" s="91"/>
      <c r="MAT128" s="119"/>
      <c r="MAU128" s="91"/>
      <c r="MAV128" s="119"/>
      <c r="MAW128" s="91"/>
      <c r="MAX128" s="119"/>
      <c r="MAY128" s="91"/>
      <c r="MAZ128" s="119"/>
      <c r="MBA128" s="91"/>
      <c r="MBB128" s="119"/>
      <c r="MBC128" s="91"/>
      <c r="MBD128" s="119"/>
      <c r="MBE128" s="91"/>
      <c r="MBF128" s="119"/>
      <c r="MBG128" s="91"/>
      <c r="MBH128" s="119"/>
      <c r="MBI128" s="91"/>
      <c r="MBJ128" s="119"/>
      <c r="MBK128" s="91"/>
      <c r="MBL128" s="119"/>
      <c r="MBM128" s="91"/>
      <c r="MBN128" s="119"/>
      <c r="MBO128" s="91"/>
      <c r="MBP128" s="119"/>
      <c r="MBQ128" s="91"/>
      <c r="MBR128" s="119"/>
      <c r="MBS128" s="91"/>
      <c r="MBT128" s="119"/>
      <c r="MBU128" s="91"/>
      <c r="MBV128" s="119"/>
      <c r="MBW128" s="91"/>
      <c r="MBX128" s="119"/>
      <c r="MBY128" s="91"/>
      <c r="MBZ128" s="119"/>
      <c r="MCA128" s="91"/>
      <c r="MCB128" s="119"/>
      <c r="MCC128" s="91"/>
      <c r="MCD128" s="119"/>
      <c r="MCE128" s="91"/>
      <c r="MCF128" s="119"/>
      <c r="MCG128" s="91"/>
      <c r="MCH128" s="119"/>
      <c r="MCI128" s="91"/>
      <c r="MCJ128" s="119"/>
      <c r="MCK128" s="91"/>
      <c r="MCL128" s="119"/>
      <c r="MCM128" s="91"/>
      <c r="MCN128" s="119"/>
      <c r="MCO128" s="91"/>
      <c r="MCP128" s="119"/>
      <c r="MCQ128" s="91"/>
      <c r="MCR128" s="119"/>
      <c r="MCS128" s="91"/>
      <c r="MCT128" s="119"/>
      <c r="MCU128" s="91"/>
      <c r="MCV128" s="119"/>
      <c r="MCW128" s="91"/>
      <c r="MCX128" s="119"/>
      <c r="MCY128" s="91"/>
      <c r="MCZ128" s="119"/>
      <c r="MDA128" s="91"/>
      <c r="MDB128" s="119"/>
      <c r="MDC128" s="91"/>
      <c r="MDD128" s="119"/>
      <c r="MDE128" s="91"/>
      <c r="MDF128" s="119"/>
      <c r="MDG128" s="91"/>
      <c r="MDH128" s="119"/>
      <c r="MDI128" s="91"/>
      <c r="MDJ128" s="119"/>
      <c r="MDK128" s="91"/>
      <c r="MDL128" s="119"/>
      <c r="MDM128" s="91"/>
      <c r="MDN128" s="119"/>
      <c r="MDO128" s="91"/>
      <c r="MDP128" s="119"/>
      <c r="MDQ128" s="91"/>
      <c r="MDR128" s="119"/>
      <c r="MDS128" s="91"/>
      <c r="MDT128" s="119"/>
      <c r="MDU128" s="91"/>
      <c r="MDV128" s="119"/>
      <c r="MDW128" s="91"/>
      <c r="MDX128" s="119"/>
      <c r="MDY128" s="91"/>
      <c r="MDZ128" s="119"/>
      <c r="MEA128" s="91"/>
      <c r="MEB128" s="119"/>
      <c r="MEC128" s="91"/>
      <c r="MED128" s="119"/>
      <c r="MEE128" s="91"/>
      <c r="MEF128" s="119"/>
      <c r="MEG128" s="91"/>
      <c r="MEH128" s="119"/>
      <c r="MEI128" s="91"/>
      <c r="MEJ128" s="119"/>
      <c r="MEK128" s="91"/>
      <c r="MEL128" s="119"/>
      <c r="MEM128" s="91"/>
      <c r="MEN128" s="119"/>
      <c r="MEO128" s="91"/>
      <c r="MEP128" s="119"/>
      <c r="MEQ128" s="91"/>
      <c r="MER128" s="119"/>
      <c r="MES128" s="91"/>
      <c r="MET128" s="119"/>
      <c r="MEU128" s="91"/>
      <c r="MEV128" s="119"/>
      <c r="MEW128" s="91"/>
      <c r="MEX128" s="119"/>
      <c r="MEY128" s="91"/>
      <c r="MEZ128" s="119"/>
      <c r="MFA128" s="91"/>
      <c r="MFB128" s="119"/>
      <c r="MFC128" s="91"/>
      <c r="MFD128" s="119"/>
      <c r="MFE128" s="91"/>
      <c r="MFF128" s="119"/>
      <c r="MFG128" s="91"/>
      <c r="MFH128" s="119"/>
      <c r="MFI128" s="91"/>
      <c r="MFJ128" s="119"/>
      <c r="MFK128" s="91"/>
      <c r="MFL128" s="119"/>
      <c r="MFM128" s="91"/>
      <c r="MFN128" s="119"/>
      <c r="MFO128" s="91"/>
      <c r="MFP128" s="119"/>
      <c r="MFQ128" s="91"/>
      <c r="MFR128" s="119"/>
      <c r="MFS128" s="91"/>
      <c r="MFT128" s="119"/>
      <c r="MFU128" s="91"/>
      <c r="MFV128" s="119"/>
      <c r="MFW128" s="91"/>
      <c r="MFX128" s="119"/>
      <c r="MFY128" s="91"/>
      <c r="MFZ128" s="119"/>
      <c r="MGA128" s="91"/>
      <c r="MGB128" s="119"/>
      <c r="MGC128" s="91"/>
      <c r="MGD128" s="119"/>
      <c r="MGE128" s="91"/>
      <c r="MGF128" s="119"/>
      <c r="MGG128" s="91"/>
      <c r="MGH128" s="119"/>
      <c r="MGI128" s="91"/>
      <c r="MGJ128" s="119"/>
      <c r="MGK128" s="91"/>
      <c r="MGL128" s="119"/>
      <c r="MGM128" s="91"/>
      <c r="MGN128" s="119"/>
      <c r="MGO128" s="91"/>
      <c r="MGP128" s="119"/>
      <c r="MGQ128" s="91"/>
      <c r="MGR128" s="119"/>
      <c r="MGS128" s="91"/>
      <c r="MGT128" s="119"/>
      <c r="MGU128" s="91"/>
      <c r="MGV128" s="119"/>
      <c r="MGW128" s="91"/>
      <c r="MGX128" s="119"/>
      <c r="MGY128" s="91"/>
      <c r="MGZ128" s="119"/>
      <c r="MHA128" s="91"/>
      <c r="MHB128" s="119"/>
      <c r="MHC128" s="91"/>
      <c r="MHD128" s="119"/>
      <c r="MHE128" s="91"/>
      <c r="MHF128" s="119"/>
      <c r="MHG128" s="91"/>
      <c r="MHH128" s="119"/>
      <c r="MHI128" s="91"/>
      <c r="MHJ128" s="119"/>
      <c r="MHK128" s="91"/>
      <c r="MHL128" s="119"/>
      <c r="MHM128" s="91"/>
      <c r="MHN128" s="119"/>
      <c r="MHO128" s="91"/>
      <c r="MHP128" s="119"/>
      <c r="MHQ128" s="91"/>
      <c r="MHR128" s="119"/>
      <c r="MHS128" s="91"/>
      <c r="MHT128" s="119"/>
      <c r="MHU128" s="91"/>
      <c r="MHV128" s="119"/>
      <c r="MHW128" s="91"/>
      <c r="MHX128" s="119"/>
      <c r="MHY128" s="91"/>
      <c r="MHZ128" s="119"/>
      <c r="MIA128" s="91"/>
      <c r="MIB128" s="119"/>
      <c r="MIC128" s="91"/>
      <c r="MID128" s="119"/>
      <c r="MIE128" s="91"/>
      <c r="MIF128" s="119"/>
      <c r="MIG128" s="91"/>
      <c r="MIH128" s="119"/>
      <c r="MII128" s="91"/>
      <c r="MIJ128" s="119"/>
      <c r="MIK128" s="91"/>
      <c r="MIL128" s="119"/>
      <c r="MIM128" s="91"/>
      <c r="MIN128" s="119"/>
      <c r="MIO128" s="91"/>
      <c r="MIP128" s="119"/>
      <c r="MIQ128" s="91"/>
      <c r="MIR128" s="119"/>
      <c r="MIS128" s="91"/>
      <c r="MIT128" s="119"/>
      <c r="MIU128" s="91"/>
      <c r="MIV128" s="119"/>
      <c r="MIW128" s="91"/>
      <c r="MIX128" s="119"/>
      <c r="MIY128" s="91"/>
      <c r="MIZ128" s="119"/>
      <c r="MJA128" s="91"/>
      <c r="MJB128" s="119"/>
      <c r="MJC128" s="91"/>
      <c r="MJD128" s="119"/>
      <c r="MJE128" s="91"/>
      <c r="MJF128" s="119"/>
      <c r="MJG128" s="91"/>
      <c r="MJH128" s="119"/>
      <c r="MJI128" s="91"/>
      <c r="MJJ128" s="119"/>
      <c r="MJK128" s="91"/>
      <c r="MJL128" s="119"/>
      <c r="MJM128" s="91"/>
      <c r="MJN128" s="119"/>
      <c r="MJO128" s="91"/>
      <c r="MJP128" s="119"/>
      <c r="MJQ128" s="91"/>
      <c r="MJR128" s="119"/>
      <c r="MJS128" s="91"/>
      <c r="MJT128" s="119"/>
      <c r="MJU128" s="91"/>
      <c r="MJV128" s="119"/>
      <c r="MJW128" s="91"/>
      <c r="MJX128" s="119"/>
      <c r="MJY128" s="91"/>
      <c r="MJZ128" s="119"/>
      <c r="MKA128" s="91"/>
      <c r="MKB128" s="119"/>
      <c r="MKC128" s="91"/>
      <c r="MKD128" s="119"/>
      <c r="MKE128" s="91"/>
      <c r="MKF128" s="119"/>
      <c r="MKG128" s="91"/>
      <c r="MKH128" s="119"/>
      <c r="MKI128" s="91"/>
      <c r="MKJ128" s="119"/>
      <c r="MKK128" s="91"/>
      <c r="MKL128" s="119"/>
      <c r="MKM128" s="91"/>
      <c r="MKN128" s="119"/>
      <c r="MKO128" s="91"/>
      <c r="MKP128" s="119"/>
      <c r="MKQ128" s="91"/>
      <c r="MKR128" s="119"/>
      <c r="MKS128" s="91"/>
      <c r="MKT128" s="119"/>
      <c r="MKU128" s="91"/>
      <c r="MKV128" s="119"/>
      <c r="MKW128" s="91"/>
      <c r="MKX128" s="119"/>
      <c r="MKY128" s="91"/>
      <c r="MKZ128" s="119"/>
      <c r="MLA128" s="91"/>
      <c r="MLB128" s="119"/>
      <c r="MLC128" s="91"/>
      <c r="MLD128" s="119"/>
      <c r="MLE128" s="91"/>
      <c r="MLF128" s="119"/>
      <c r="MLG128" s="91"/>
      <c r="MLH128" s="119"/>
      <c r="MLI128" s="91"/>
      <c r="MLJ128" s="119"/>
      <c r="MLK128" s="91"/>
      <c r="MLL128" s="119"/>
      <c r="MLM128" s="91"/>
      <c r="MLN128" s="119"/>
      <c r="MLO128" s="91"/>
      <c r="MLP128" s="119"/>
      <c r="MLQ128" s="91"/>
      <c r="MLR128" s="119"/>
      <c r="MLS128" s="91"/>
      <c r="MLT128" s="119"/>
      <c r="MLU128" s="91"/>
      <c r="MLV128" s="119"/>
      <c r="MLW128" s="91"/>
      <c r="MLX128" s="119"/>
      <c r="MLY128" s="91"/>
      <c r="MLZ128" s="119"/>
      <c r="MMA128" s="91"/>
      <c r="MMB128" s="119"/>
      <c r="MMC128" s="91"/>
      <c r="MMD128" s="119"/>
      <c r="MME128" s="91"/>
      <c r="MMF128" s="119"/>
      <c r="MMG128" s="91"/>
      <c r="MMH128" s="119"/>
      <c r="MMI128" s="91"/>
      <c r="MMJ128" s="119"/>
      <c r="MMK128" s="91"/>
      <c r="MML128" s="119"/>
      <c r="MMM128" s="91"/>
      <c r="MMN128" s="119"/>
      <c r="MMO128" s="91"/>
      <c r="MMP128" s="119"/>
      <c r="MMQ128" s="91"/>
      <c r="MMR128" s="119"/>
      <c r="MMS128" s="91"/>
      <c r="MMT128" s="119"/>
      <c r="MMU128" s="91"/>
      <c r="MMV128" s="119"/>
      <c r="MMW128" s="91"/>
      <c r="MMX128" s="119"/>
      <c r="MMY128" s="91"/>
      <c r="MMZ128" s="119"/>
      <c r="MNA128" s="91"/>
      <c r="MNB128" s="119"/>
      <c r="MNC128" s="91"/>
      <c r="MND128" s="119"/>
      <c r="MNE128" s="91"/>
      <c r="MNF128" s="119"/>
      <c r="MNG128" s="91"/>
      <c r="MNH128" s="119"/>
      <c r="MNI128" s="91"/>
      <c r="MNJ128" s="119"/>
      <c r="MNK128" s="91"/>
      <c r="MNL128" s="119"/>
      <c r="MNM128" s="91"/>
      <c r="MNN128" s="119"/>
      <c r="MNO128" s="91"/>
      <c r="MNP128" s="119"/>
      <c r="MNQ128" s="91"/>
      <c r="MNR128" s="119"/>
      <c r="MNS128" s="91"/>
      <c r="MNT128" s="119"/>
      <c r="MNU128" s="91"/>
      <c r="MNV128" s="119"/>
      <c r="MNW128" s="91"/>
      <c r="MNX128" s="119"/>
      <c r="MNY128" s="91"/>
      <c r="MNZ128" s="119"/>
      <c r="MOA128" s="91"/>
      <c r="MOB128" s="119"/>
      <c r="MOC128" s="91"/>
      <c r="MOD128" s="119"/>
      <c r="MOE128" s="91"/>
      <c r="MOF128" s="119"/>
      <c r="MOG128" s="91"/>
      <c r="MOH128" s="119"/>
      <c r="MOI128" s="91"/>
      <c r="MOJ128" s="119"/>
      <c r="MOK128" s="91"/>
      <c r="MOL128" s="119"/>
      <c r="MOM128" s="91"/>
      <c r="MON128" s="119"/>
      <c r="MOO128" s="91"/>
      <c r="MOP128" s="119"/>
      <c r="MOQ128" s="91"/>
      <c r="MOR128" s="119"/>
      <c r="MOS128" s="91"/>
      <c r="MOT128" s="119"/>
      <c r="MOU128" s="91"/>
      <c r="MOV128" s="119"/>
      <c r="MOW128" s="91"/>
      <c r="MOX128" s="119"/>
      <c r="MOY128" s="91"/>
      <c r="MOZ128" s="119"/>
      <c r="MPA128" s="91"/>
      <c r="MPB128" s="119"/>
      <c r="MPC128" s="91"/>
      <c r="MPD128" s="119"/>
      <c r="MPE128" s="91"/>
      <c r="MPF128" s="119"/>
      <c r="MPG128" s="91"/>
      <c r="MPH128" s="119"/>
      <c r="MPI128" s="91"/>
      <c r="MPJ128" s="119"/>
      <c r="MPK128" s="91"/>
      <c r="MPL128" s="119"/>
      <c r="MPM128" s="91"/>
      <c r="MPN128" s="119"/>
      <c r="MPO128" s="91"/>
      <c r="MPP128" s="119"/>
      <c r="MPQ128" s="91"/>
      <c r="MPR128" s="119"/>
      <c r="MPS128" s="91"/>
      <c r="MPT128" s="119"/>
      <c r="MPU128" s="91"/>
      <c r="MPV128" s="119"/>
      <c r="MPW128" s="91"/>
      <c r="MPX128" s="119"/>
      <c r="MPY128" s="91"/>
      <c r="MPZ128" s="119"/>
      <c r="MQA128" s="91"/>
      <c r="MQB128" s="119"/>
      <c r="MQC128" s="91"/>
      <c r="MQD128" s="119"/>
      <c r="MQE128" s="91"/>
      <c r="MQF128" s="119"/>
      <c r="MQG128" s="91"/>
      <c r="MQH128" s="119"/>
      <c r="MQI128" s="91"/>
      <c r="MQJ128" s="119"/>
      <c r="MQK128" s="91"/>
      <c r="MQL128" s="119"/>
      <c r="MQM128" s="91"/>
      <c r="MQN128" s="119"/>
      <c r="MQO128" s="91"/>
      <c r="MQP128" s="119"/>
      <c r="MQQ128" s="91"/>
      <c r="MQR128" s="119"/>
      <c r="MQS128" s="91"/>
      <c r="MQT128" s="119"/>
      <c r="MQU128" s="91"/>
      <c r="MQV128" s="119"/>
      <c r="MQW128" s="91"/>
      <c r="MQX128" s="119"/>
      <c r="MQY128" s="91"/>
      <c r="MQZ128" s="119"/>
      <c r="MRA128" s="91"/>
      <c r="MRB128" s="119"/>
      <c r="MRC128" s="91"/>
      <c r="MRD128" s="119"/>
      <c r="MRE128" s="91"/>
      <c r="MRF128" s="119"/>
      <c r="MRG128" s="91"/>
      <c r="MRH128" s="119"/>
      <c r="MRI128" s="91"/>
      <c r="MRJ128" s="119"/>
      <c r="MRK128" s="91"/>
      <c r="MRL128" s="119"/>
      <c r="MRM128" s="91"/>
      <c r="MRN128" s="119"/>
      <c r="MRO128" s="91"/>
      <c r="MRP128" s="119"/>
      <c r="MRQ128" s="91"/>
      <c r="MRR128" s="119"/>
      <c r="MRS128" s="91"/>
      <c r="MRT128" s="119"/>
      <c r="MRU128" s="91"/>
      <c r="MRV128" s="119"/>
      <c r="MRW128" s="91"/>
      <c r="MRX128" s="119"/>
      <c r="MRY128" s="91"/>
      <c r="MRZ128" s="119"/>
      <c r="MSA128" s="91"/>
      <c r="MSB128" s="119"/>
      <c r="MSC128" s="91"/>
      <c r="MSD128" s="119"/>
      <c r="MSE128" s="91"/>
      <c r="MSF128" s="119"/>
      <c r="MSG128" s="91"/>
      <c r="MSH128" s="119"/>
      <c r="MSI128" s="91"/>
      <c r="MSJ128" s="119"/>
      <c r="MSK128" s="91"/>
      <c r="MSL128" s="119"/>
      <c r="MSM128" s="91"/>
      <c r="MSN128" s="119"/>
      <c r="MSO128" s="91"/>
      <c r="MSP128" s="119"/>
      <c r="MSQ128" s="91"/>
      <c r="MSR128" s="119"/>
      <c r="MSS128" s="91"/>
      <c r="MST128" s="119"/>
      <c r="MSU128" s="91"/>
      <c r="MSV128" s="119"/>
      <c r="MSW128" s="91"/>
      <c r="MSX128" s="119"/>
      <c r="MSY128" s="91"/>
      <c r="MSZ128" s="119"/>
      <c r="MTA128" s="91"/>
      <c r="MTB128" s="119"/>
      <c r="MTC128" s="91"/>
      <c r="MTD128" s="119"/>
      <c r="MTE128" s="91"/>
      <c r="MTF128" s="119"/>
      <c r="MTG128" s="91"/>
      <c r="MTH128" s="119"/>
      <c r="MTI128" s="91"/>
      <c r="MTJ128" s="119"/>
      <c r="MTK128" s="91"/>
      <c r="MTL128" s="119"/>
      <c r="MTM128" s="91"/>
      <c r="MTN128" s="119"/>
      <c r="MTO128" s="91"/>
      <c r="MTP128" s="119"/>
      <c r="MTQ128" s="91"/>
      <c r="MTR128" s="119"/>
      <c r="MTS128" s="91"/>
      <c r="MTT128" s="119"/>
      <c r="MTU128" s="91"/>
      <c r="MTV128" s="119"/>
      <c r="MTW128" s="91"/>
      <c r="MTX128" s="119"/>
      <c r="MTY128" s="91"/>
      <c r="MTZ128" s="119"/>
      <c r="MUA128" s="91"/>
      <c r="MUB128" s="119"/>
      <c r="MUC128" s="91"/>
      <c r="MUD128" s="119"/>
      <c r="MUE128" s="91"/>
      <c r="MUF128" s="119"/>
      <c r="MUG128" s="91"/>
      <c r="MUH128" s="119"/>
      <c r="MUI128" s="91"/>
      <c r="MUJ128" s="119"/>
      <c r="MUK128" s="91"/>
      <c r="MUL128" s="119"/>
      <c r="MUM128" s="91"/>
      <c r="MUN128" s="119"/>
      <c r="MUO128" s="91"/>
      <c r="MUP128" s="119"/>
      <c r="MUQ128" s="91"/>
      <c r="MUR128" s="119"/>
      <c r="MUS128" s="91"/>
      <c r="MUT128" s="119"/>
      <c r="MUU128" s="91"/>
      <c r="MUV128" s="119"/>
      <c r="MUW128" s="91"/>
      <c r="MUX128" s="119"/>
      <c r="MUY128" s="91"/>
      <c r="MUZ128" s="119"/>
      <c r="MVA128" s="91"/>
      <c r="MVB128" s="119"/>
      <c r="MVC128" s="91"/>
      <c r="MVD128" s="119"/>
      <c r="MVE128" s="91"/>
      <c r="MVF128" s="119"/>
      <c r="MVG128" s="91"/>
      <c r="MVH128" s="119"/>
      <c r="MVI128" s="91"/>
      <c r="MVJ128" s="119"/>
      <c r="MVK128" s="91"/>
      <c r="MVL128" s="119"/>
      <c r="MVM128" s="91"/>
      <c r="MVN128" s="119"/>
      <c r="MVO128" s="91"/>
      <c r="MVP128" s="119"/>
      <c r="MVQ128" s="91"/>
      <c r="MVR128" s="119"/>
      <c r="MVS128" s="91"/>
      <c r="MVT128" s="119"/>
      <c r="MVU128" s="91"/>
      <c r="MVV128" s="119"/>
      <c r="MVW128" s="91"/>
      <c r="MVX128" s="119"/>
      <c r="MVY128" s="91"/>
      <c r="MVZ128" s="119"/>
      <c r="MWA128" s="91"/>
      <c r="MWB128" s="119"/>
      <c r="MWC128" s="91"/>
      <c r="MWD128" s="119"/>
      <c r="MWE128" s="91"/>
      <c r="MWF128" s="119"/>
      <c r="MWG128" s="91"/>
      <c r="MWH128" s="119"/>
      <c r="MWI128" s="91"/>
      <c r="MWJ128" s="119"/>
      <c r="MWK128" s="91"/>
      <c r="MWL128" s="119"/>
      <c r="MWM128" s="91"/>
      <c r="MWN128" s="119"/>
      <c r="MWO128" s="91"/>
      <c r="MWP128" s="119"/>
      <c r="MWQ128" s="91"/>
      <c r="MWR128" s="119"/>
      <c r="MWS128" s="91"/>
      <c r="MWT128" s="119"/>
      <c r="MWU128" s="91"/>
      <c r="MWV128" s="119"/>
      <c r="MWW128" s="91"/>
      <c r="MWX128" s="119"/>
      <c r="MWY128" s="91"/>
      <c r="MWZ128" s="119"/>
      <c r="MXA128" s="91"/>
      <c r="MXB128" s="119"/>
      <c r="MXC128" s="91"/>
      <c r="MXD128" s="119"/>
      <c r="MXE128" s="91"/>
      <c r="MXF128" s="119"/>
      <c r="MXG128" s="91"/>
      <c r="MXH128" s="119"/>
      <c r="MXI128" s="91"/>
      <c r="MXJ128" s="119"/>
      <c r="MXK128" s="91"/>
      <c r="MXL128" s="119"/>
      <c r="MXM128" s="91"/>
      <c r="MXN128" s="119"/>
      <c r="MXO128" s="91"/>
      <c r="MXP128" s="119"/>
      <c r="MXQ128" s="91"/>
      <c r="MXR128" s="119"/>
      <c r="MXS128" s="91"/>
      <c r="MXT128" s="119"/>
      <c r="MXU128" s="91"/>
      <c r="MXV128" s="119"/>
      <c r="MXW128" s="91"/>
      <c r="MXX128" s="119"/>
      <c r="MXY128" s="91"/>
      <c r="MXZ128" s="119"/>
      <c r="MYA128" s="91"/>
      <c r="MYB128" s="119"/>
      <c r="MYC128" s="91"/>
      <c r="MYD128" s="119"/>
      <c r="MYE128" s="91"/>
      <c r="MYF128" s="119"/>
      <c r="MYG128" s="91"/>
      <c r="MYH128" s="119"/>
      <c r="MYI128" s="91"/>
      <c r="MYJ128" s="119"/>
      <c r="MYK128" s="91"/>
      <c r="MYL128" s="119"/>
      <c r="MYM128" s="91"/>
      <c r="MYN128" s="119"/>
      <c r="MYO128" s="91"/>
      <c r="MYP128" s="119"/>
      <c r="MYQ128" s="91"/>
      <c r="MYR128" s="119"/>
      <c r="MYS128" s="91"/>
      <c r="MYT128" s="119"/>
      <c r="MYU128" s="91"/>
      <c r="MYV128" s="119"/>
      <c r="MYW128" s="91"/>
      <c r="MYX128" s="119"/>
      <c r="MYY128" s="91"/>
      <c r="MYZ128" s="119"/>
      <c r="MZA128" s="91"/>
      <c r="MZB128" s="119"/>
      <c r="MZC128" s="91"/>
      <c r="MZD128" s="119"/>
      <c r="MZE128" s="91"/>
      <c r="MZF128" s="119"/>
      <c r="MZG128" s="91"/>
      <c r="MZH128" s="119"/>
      <c r="MZI128" s="91"/>
      <c r="MZJ128" s="119"/>
      <c r="MZK128" s="91"/>
      <c r="MZL128" s="119"/>
      <c r="MZM128" s="91"/>
      <c r="MZN128" s="119"/>
      <c r="MZO128" s="91"/>
      <c r="MZP128" s="119"/>
      <c r="MZQ128" s="91"/>
      <c r="MZR128" s="119"/>
      <c r="MZS128" s="91"/>
      <c r="MZT128" s="119"/>
      <c r="MZU128" s="91"/>
      <c r="MZV128" s="119"/>
      <c r="MZW128" s="91"/>
      <c r="MZX128" s="119"/>
      <c r="MZY128" s="91"/>
      <c r="MZZ128" s="119"/>
      <c r="NAA128" s="91"/>
      <c r="NAB128" s="119"/>
      <c r="NAC128" s="91"/>
      <c r="NAD128" s="119"/>
      <c r="NAE128" s="91"/>
      <c r="NAF128" s="119"/>
      <c r="NAG128" s="91"/>
      <c r="NAH128" s="119"/>
      <c r="NAI128" s="91"/>
      <c r="NAJ128" s="119"/>
      <c r="NAK128" s="91"/>
      <c r="NAL128" s="119"/>
      <c r="NAM128" s="91"/>
      <c r="NAN128" s="119"/>
      <c r="NAO128" s="91"/>
      <c r="NAP128" s="119"/>
      <c r="NAQ128" s="91"/>
      <c r="NAR128" s="119"/>
      <c r="NAS128" s="91"/>
      <c r="NAT128" s="119"/>
      <c r="NAU128" s="91"/>
      <c r="NAV128" s="119"/>
      <c r="NAW128" s="91"/>
      <c r="NAX128" s="119"/>
      <c r="NAY128" s="91"/>
      <c r="NAZ128" s="119"/>
      <c r="NBA128" s="91"/>
      <c r="NBB128" s="119"/>
      <c r="NBC128" s="91"/>
      <c r="NBD128" s="119"/>
      <c r="NBE128" s="91"/>
      <c r="NBF128" s="119"/>
      <c r="NBG128" s="91"/>
      <c r="NBH128" s="119"/>
      <c r="NBI128" s="91"/>
      <c r="NBJ128" s="119"/>
      <c r="NBK128" s="91"/>
      <c r="NBL128" s="119"/>
      <c r="NBM128" s="91"/>
      <c r="NBN128" s="119"/>
      <c r="NBO128" s="91"/>
      <c r="NBP128" s="119"/>
      <c r="NBQ128" s="91"/>
      <c r="NBR128" s="119"/>
      <c r="NBS128" s="91"/>
      <c r="NBT128" s="119"/>
      <c r="NBU128" s="91"/>
      <c r="NBV128" s="119"/>
      <c r="NBW128" s="91"/>
      <c r="NBX128" s="119"/>
      <c r="NBY128" s="91"/>
      <c r="NBZ128" s="119"/>
      <c r="NCA128" s="91"/>
      <c r="NCB128" s="119"/>
      <c r="NCC128" s="91"/>
      <c r="NCD128" s="119"/>
      <c r="NCE128" s="91"/>
      <c r="NCF128" s="119"/>
      <c r="NCG128" s="91"/>
      <c r="NCH128" s="119"/>
      <c r="NCI128" s="91"/>
      <c r="NCJ128" s="119"/>
      <c r="NCK128" s="91"/>
      <c r="NCL128" s="119"/>
      <c r="NCM128" s="91"/>
      <c r="NCN128" s="119"/>
      <c r="NCO128" s="91"/>
      <c r="NCP128" s="119"/>
      <c r="NCQ128" s="91"/>
      <c r="NCR128" s="119"/>
      <c r="NCS128" s="91"/>
      <c r="NCT128" s="119"/>
      <c r="NCU128" s="91"/>
      <c r="NCV128" s="119"/>
      <c r="NCW128" s="91"/>
      <c r="NCX128" s="119"/>
      <c r="NCY128" s="91"/>
      <c r="NCZ128" s="119"/>
      <c r="NDA128" s="91"/>
      <c r="NDB128" s="119"/>
      <c r="NDC128" s="91"/>
      <c r="NDD128" s="119"/>
      <c r="NDE128" s="91"/>
      <c r="NDF128" s="119"/>
      <c r="NDG128" s="91"/>
      <c r="NDH128" s="119"/>
      <c r="NDI128" s="91"/>
      <c r="NDJ128" s="119"/>
      <c r="NDK128" s="91"/>
      <c r="NDL128" s="119"/>
      <c r="NDM128" s="91"/>
      <c r="NDN128" s="119"/>
      <c r="NDO128" s="91"/>
      <c r="NDP128" s="119"/>
      <c r="NDQ128" s="91"/>
      <c r="NDR128" s="119"/>
      <c r="NDS128" s="91"/>
      <c r="NDT128" s="119"/>
      <c r="NDU128" s="91"/>
      <c r="NDV128" s="119"/>
      <c r="NDW128" s="91"/>
      <c r="NDX128" s="119"/>
      <c r="NDY128" s="91"/>
      <c r="NDZ128" s="119"/>
      <c r="NEA128" s="91"/>
      <c r="NEB128" s="119"/>
      <c r="NEC128" s="91"/>
      <c r="NED128" s="119"/>
      <c r="NEE128" s="91"/>
      <c r="NEF128" s="119"/>
      <c r="NEG128" s="91"/>
      <c r="NEH128" s="119"/>
      <c r="NEI128" s="91"/>
      <c r="NEJ128" s="119"/>
      <c r="NEK128" s="91"/>
      <c r="NEL128" s="119"/>
      <c r="NEM128" s="91"/>
      <c r="NEN128" s="119"/>
      <c r="NEO128" s="91"/>
      <c r="NEP128" s="119"/>
      <c r="NEQ128" s="91"/>
      <c r="NER128" s="119"/>
      <c r="NES128" s="91"/>
      <c r="NET128" s="119"/>
      <c r="NEU128" s="91"/>
      <c r="NEV128" s="119"/>
      <c r="NEW128" s="91"/>
      <c r="NEX128" s="119"/>
      <c r="NEY128" s="91"/>
      <c r="NEZ128" s="119"/>
      <c r="NFA128" s="91"/>
      <c r="NFB128" s="119"/>
      <c r="NFC128" s="91"/>
      <c r="NFD128" s="119"/>
      <c r="NFE128" s="91"/>
      <c r="NFF128" s="119"/>
      <c r="NFG128" s="91"/>
      <c r="NFH128" s="119"/>
      <c r="NFI128" s="91"/>
      <c r="NFJ128" s="119"/>
      <c r="NFK128" s="91"/>
      <c r="NFL128" s="119"/>
      <c r="NFM128" s="91"/>
      <c r="NFN128" s="119"/>
      <c r="NFO128" s="91"/>
      <c r="NFP128" s="119"/>
      <c r="NFQ128" s="91"/>
      <c r="NFR128" s="119"/>
      <c r="NFS128" s="91"/>
      <c r="NFT128" s="119"/>
      <c r="NFU128" s="91"/>
      <c r="NFV128" s="119"/>
      <c r="NFW128" s="91"/>
      <c r="NFX128" s="119"/>
      <c r="NFY128" s="91"/>
      <c r="NFZ128" s="119"/>
      <c r="NGA128" s="91"/>
      <c r="NGB128" s="119"/>
      <c r="NGC128" s="91"/>
      <c r="NGD128" s="119"/>
      <c r="NGE128" s="91"/>
      <c r="NGF128" s="119"/>
      <c r="NGG128" s="91"/>
      <c r="NGH128" s="119"/>
      <c r="NGI128" s="91"/>
      <c r="NGJ128" s="119"/>
      <c r="NGK128" s="91"/>
      <c r="NGL128" s="119"/>
      <c r="NGM128" s="91"/>
      <c r="NGN128" s="119"/>
      <c r="NGO128" s="91"/>
      <c r="NGP128" s="119"/>
      <c r="NGQ128" s="91"/>
      <c r="NGR128" s="119"/>
      <c r="NGS128" s="91"/>
      <c r="NGT128" s="119"/>
      <c r="NGU128" s="91"/>
      <c r="NGV128" s="119"/>
      <c r="NGW128" s="91"/>
      <c r="NGX128" s="119"/>
      <c r="NGY128" s="91"/>
      <c r="NGZ128" s="119"/>
      <c r="NHA128" s="91"/>
      <c r="NHB128" s="119"/>
      <c r="NHC128" s="91"/>
      <c r="NHD128" s="119"/>
      <c r="NHE128" s="91"/>
      <c r="NHF128" s="119"/>
      <c r="NHG128" s="91"/>
      <c r="NHH128" s="119"/>
      <c r="NHI128" s="91"/>
      <c r="NHJ128" s="119"/>
      <c r="NHK128" s="91"/>
      <c r="NHL128" s="119"/>
      <c r="NHM128" s="91"/>
      <c r="NHN128" s="119"/>
      <c r="NHO128" s="91"/>
      <c r="NHP128" s="119"/>
      <c r="NHQ128" s="91"/>
      <c r="NHR128" s="119"/>
      <c r="NHS128" s="91"/>
      <c r="NHT128" s="119"/>
      <c r="NHU128" s="91"/>
      <c r="NHV128" s="119"/>
      <c r="NHW128" s="91"/>
      <c r="NHX128" s="119"/>
      <c r="NHY128" s="91"/>
      <c r="NHZ128" s="119"/>
      <c r="NIA128" s="91"/>
      <c r="NIB128" s="119"/>
      <c r="NIC128" s="91"/>
      <c r="NID128" s="119"/>
      <c r="NIE128" s="91"/>
      <c r="NIF128" s="119"/>
      <c r="NIG128" s="91"/>
      <c r="NIH128" s="119"/>
      <c r="NII128" s="91"/>
      <c r="NIJ128" s="119"/>
      <c r="NIK128" s="91"/>
      <c r="NIL128" s="119"/>
      <c r="NIM128" s="91"/>
      <c r="NIN128" s="119"/>
      <c r="NIO128" s="91"/>
      <c r="NIP128" s="119"/>
      <c r="NIQ128" s="91"/>
      <c r="NIR128" s="119"/>
      <c r="NIS128" s="91"/>
      <c r="NIT128" s="119"/>
      <c r="NIU128" s="91"/>
      <c r="NIV128" s="119"/>
      <c r="NIW128" s="91"/>
      <c r="NIX128" s="119"/>
      <c r="NIY128" s="91"/>
      <c r="NIZ128" s="119"/>
      <c r="NJA128" s="91"/>
      <c r="NJB128" s="119"/>
      <c r="NJC128" s="91"/>
      <c r="NJD128" s="119"/>
      <c r="NJE128" s="91"/>
      <c r="NJF128" s="119"/>
      <c r="NJG128" s="91"/>
      <c r="NJH128" s="119"/>
      <c r="NJI128" s="91"/>
      <c r="NJJ128" s="119"/>
      <c r="NJK128" s="91"/>
      <c r="NJL128" s="119"/>
      <c r="NJM128" s="91"/>
      <c r="NJN128" s="119"/>
      <c r="NJO128" s="91"/>
      <c r="NJP128" s="119"/>
      <c r="NJQ128" s="91"/>
      <c r="NJR128" s="119"/>
      <c r="NJS128" s="91"/>
      <c r="NJT128" s="119"/>
      <c r="NJU128" s="91"/>
      <c r="NJV128" s="119"/>
      <c r="NJW128" s="91"/>
      <c r="NJX128" s="119"/>
      <c r="NJY128" s="91"/>
      <c r="NJZ128" s="119"/>
      <c r="NKA128" s="91"/>
      <c r="NKB128" s="119"/>
      <c r="NKC128" s="91"/>
      <c r="NKD128" s="119"/>
      <c r="NKE128" s="91"/>
      <c r="NKF128" s="119"/>
      <c r="NKG128" s="91"/>
      <c r="NKH128" s="119"/>
      <c r="NKI128" s="91"/>
      <c r="NKJ128" s="119"/>
      <c r="NKK128" s="91"/>
      <c r="NKL128" s="119"/>
      <c r="NKM128" s="91"/>
      <c r="NKN128" s="119"/>
      <c r="NKO128" s="91"/>
      <c r="NKP128" s="119"/>
      <c r="NKQ128" s="91"/>
      <c r="NKR128" s="119"/>
      <c r="NKS128" s="91"/>
      <c r="NKT128" s="119"/>
      <c r="NKU128" s="91"/>
      <c r="NKV128" s="119"/>
      <c r="NKW128" s="91"/>
      <c r="NKX128" s="119"/>
      <c r="NKY128" s="91"/>
      <c r="NKZ128" s="119"/>
      <c r="NLA128" s="91"/>
      <c r="NLB128" s="119"/>
      <c r="NLC128" s="91"/>
      <c r="NLD128" s="119"/>
      <c r="NLE128" s="91"/>
      <c r="NLF128" s="119"/>
      <c r="NLG128" s="91"/>
      <c r="NLH128" s="119"/>
      <c r="NLI128" s="91"/>
      <c r="NLJ128" s="119"/>
      <c r="NLK128" s="91"/>
      <c r="NLL128" s="119"/>
      <c r="NLM128" s="91"/>
      <c r="NLN128" s="119"/>
      <c r="NLO128" s="91"/>
      <c r="NLP128" s="119"/>
      <c r="NLQ128" s="91"/>
      <c r="NLR128" s="119"/>
      <c r="NLS128" s="91"/>
      <c r="NLT128" s="119"/>
      <c r="NLU128" s="91"/>
      <c r="NLV128" s="119"/>
      <c r="NLW128" s="91"/>
      <c r="NLX128" s="119"/>
      <c r="NLY128" s="91"/>
      <c r="NLZ128" s="119"/>
      <c r="NMA128" s="91"/>
      <c r="NMB128" s="119"/>
      <c r="NMC128" s="91"/>
      <c r="NMD128" s="119"/>
      <c r="NME128" s="91"/>
      <c r="NMF128" s="119"/>
      <c r="NMG128" s="91"/>
      <c r="NMH128" s="119"/>
      <c r="NMI128" s="91"/>
      <c r="NMJ128" s="119"/>
      <c r="NMK128" s="91"/>
      <c r="NML128" s="119"/>
      <c r="NMM128" s="91"/>
      <c r="NMN128" s="119"/>
      <c r="NMO128" s="91"/>
      <c r="NMP128" s="119"/>
      <c r="NMQ128" s="91"/>
      <c r="NMR128" s="119"/>
      <c r="NMS128" s="91"/>
      <c r="NMT128" s="119"/>
      <c r="NMU128" s="91"/>
      <c r="NMV128" s="119"/>
      <c r="NMW128" s="91"/>
      <c r="NMX128" s="119"/>
      <c r="NMY128" s="91"/>
      <c r="NMZ128" s="119"/>
      <c r="NNA128" s="91"/>
      <c r="NNB128" s="119"/>
      <c r="NNC128" s="91"/>
      <c r="NND128" s="119"/>
      <c r="NNE128" s="91"/>
      <c r="NNF128" s="119"/>
      <c r="NNG128" s="91"/>
      <c r="NNH128" s="119"/>
      <c r="NNI128" s="91"/>
      <c r="NNJ128" s="119"/>
      <c r="NNK128" s="91"/>
      <c r="NNL128" s="119"/>
      <c r="NNM128" s="91"/>
      <c r="NNN128" s="119"/>
      <c r="NNO128" s="91"/>
      <c r="NNP128" s="119"/>
      <c r="NNQ128" s="91"/>
      <c r="NNR128" s="119"/>
      <c r="NNS128" s="91"/>
      <c r="NNT128" s="119"/>
      <c r="NNU128" s="91"/>
      <c r="NNV128" s="119"/>
      <c r="NNW128" s="91"/>
      <c r="NNX128" s="119"/>
      <c r="NNY128" s="91"/>
      <c r="NNZ128" s="119"/>
      <c r="NOA128" s="91"/>
      <c r="NOB128" s="119"/>
      <c r="NOC128" s="91"/>
      <c r="NOD128" s="119"/>
      <c r="NOE128" s="91"/>
      <c r="NOF128" s="119"/>
      <c r="NOG128" s="91"/>
      <c r="NOH128" s="119"/>
      <c r="NOI128" s="91"/>
      <c r="NOJ128" s="119"/>
      <c r="NOK128" s="91"/>
      <c r="NOL128" s="119"/>
      <c r="NOM128" s="91"/>
      <c r="NON128" s="119"/>
      <c r="NOO128" s="91"/>
      <c r="NOP128" s="119"/>
      <c r="NOQ128" s="91"/>
      <c r="NOR128" s="119"/>
      <c r="NOS128" s="91"/>
      <c r="NOT128" s="119"/>
      <c r="NOU128" s="91"/>
      <c r="NOV128" s="119"/>
      <c r="NOW128" s="91"/>
      <c r="NOX128" s="119"/>
      <c r="NOY128" s="91"/>
      <c r="NOZ128" s="119"/>
      <c r="NPA128" s="91"/>
      <c r="NPB128" s="119"/>
      <c r="NPC128" s="91"/>
      <c r="NPD128" s="119"/>
      <c r="NPE128" s="91"/>
      <c r="NPF128" s="119"/>
      <c r="NPG128" s="91"/>
      <c r="NPH128" s="119"/>
      <c r="NPI128" s="91"/>
      <c r="NPJ128" s="119"/>
      <c r="NPK128" s="91"/>
      <c r="NPL128" s="119"/>
      <c r="NPM128" s="91"/>
      <c r="NPN128" s="119"/>
      <c r="NPO128" s="91"/>
      <c r="NPP128" s="119"/>
      <c r="NPQ128" s="91"/>
      <c r="NPR128" s="119"/>
      <c r="NPS128" s="91"/>
      <c r="NPT128" s="119"/>
      <c r="NPU128" s="91"/>
      <c r="NPV128" s="119"/>
      <c r="NPW128" s="91"/>
      <c r="NPX128" s="119"/>
      <c r="NPY128" s="91"/>
      <c r="NPZ128" s="119"/>
      <c r="NQA128" s="91"/>
      <c r="NQB128" s="119"/>
      <c r="NQC128" s="91"/>
      <c r="NQD128" s="119"/>
      <c r="NQE128" s="91"/>
      <c r="NQF128" s="119"/>
      <c r="NQG128" s="91"/>
      <c r="NQH128" s="119"/>
      <c r="NQI128" s="91"/>
      <c r="NQJ128" s="119"/>
      <c r="NQK128" s="91"/>
      <c r="NQL128" s="119"/>
      <c r="NQM128" s="91"/>
      <c r="NQN128" s="119"/>
      <c r="NQO128" s="91"/>
      <c r="NQP128" s="119"/>
      <c r="NQQ128" s="91"/>
      <c r="NQR128" s="119"/>
      <c r="NQS128" s="91"/>
      <c r="NQT128" s="119"/>
      <c r="NQU128" s="91"/>
      <c r="NQV128" s="119"/>
      <c r="NQW128" s="91"/>
      <c r="NQX128" s="119"/>
      <c r="NQY128" s="91"/>
      <c r="NQZ128" s="119"/>
      <c r="NRA128" s="91"/>
      <c r="NRB128" s="119"/>
      <c r="NRC128" s="91"/>
      <c r="NRD128" s="119"/>
      <c r="NRE128" s="91"/>
      <c r="NRF128" s="119"/>
      <c r="NRG128" s="91"/>
      <c r="NRH128" s="119"/>
      <c r="NRI128" s="91"/>
      <c r="NRJ128" s="119"/>
      <c r="NRK128" s="91"/>
      <c r="NRL128" s="119"/>
      <c r="NRM128" s="91"/>
      <c r="NRN128" s="119"/>
      <c r="NRO128" s="91"/>
      <c r="NRP128" s="119"/>
      <c r="NRQ128" s="91"/>
      <c r="NRR128" s="119"/>
      <c r="NRS128" s="91"/>
      <c r="NRT128" s="119"/>
      <c r="NRU128" s="91"/>
      <c r="NRV128" s="119"/>
      <c r="NRW128" s="91"/>
      <c r="NRX128" s="119"/>
      <c r="NRY128" s="91"/>
      <c r="NRZ128" s="119"/>
      <c r="NSA128" s="91"/>
      <c r="NSB128" s="119"/>
      <c r="NSC128" s="91"/>
      <c r="NSD128" s="119"/>
      <c r="NSE128" s="91"/>
      <c r="NSF128" s="119"/>
      <c r="NSG128" s="91"/>
      <c r="NSH128" s="119"/>
      <c r="NSI128" s="91"/>
      <c r="NSJ128" s="119"/>
      <c r="NSK128" s="91"/>
      <c r="NSL128" s="119"/>
      <c r="NSM128" s="91"/>
      <c r="NSN128" s="119"/>
      <c r="NSO128" s="91"/>
      <c r="NSP128" s="119"/>
      <c r="NSQ128" s="91"/>
      <c r="NSR128" s="119"/>
      <c r="NSS128" s="91"/>
      <c r="NST128" s="119"/>
      <c r="NSU128" s="91"/>
      <c r="NSV128" s="119"/>
      <c r="NSW128" s="91"/>
      <c r="NSX128" s="119"/>
      <c r="NSY128" s="91"/>
      <c r="NSZ128" s="119"/>
      <c r="NTA128" s="91"/>
      <c r="NTB128" s="119"/>
      <c r="NTC128" s="91"/>
      <c r="NTD128" s="119"/>
      <c r="NTE128" s="91"/>
      <c r="NTF128" s="119"/>
      <c r="NTG128" s="91"/>
      <c r="NTH128" s="119"/>
      <c r="NTI128" s="91"/>
      <c r="NTJ128" s="119"/>
      <c r="NTK128" s="91"/>
      <c r="NTL128" s="119"/>
      <c r="NTM128" s="91"/>
      <c r="NTN128" s="119"/>
      <c r="NTO128" s="91"/>
      <c r="NTP128" s="119"/>
      <c r="NTQ128" s="91"/>
      <c r="NTR128" s="119"/>
      <c r="NTS128" s="91"/>
      <c r="NTT128" s="119"/>
      <c r="NTU128" s="91"/>
      <c r="NTV128" s="119"/>
      <c r="NTW128" s="91"/>
      <c r="NTX128" s="119"/>
      <c r="NTY128" s="91"/>
      <c r="NTZ128" s="119"/>
      <c r="NUA128" s="91"/>
      <c r="NUB128" s="119"/>
      <c r="NUC128" s="91"/>
      <c r="NUD128" s="119"/>
      <c r="NUE128" s="91"/>
      <c r="NUF128" s="119"/>
      <c r="NUG128" s="91"/>
      <c r="NUH128" s="119"/>
      <c r="NUI128" s="91"/>
      <c r="NUJ128" s="119"/>
      <c r="NUK128" s="91"/>
      <c r="NUL128" s="119"/>
      <c r="NUM128" s="91"/>
      <c r="NUN128" s="119"/>
      <c r="NUO128" s="91"/>
      <c r="NUP128" s="119"/>
      <c r="NUQ128" s="91"/>
      <c r="NUR128" s="119"/>
      <c r="NUS128" s="91"/>
      <c r="NUT128" s="119"/>
      <c r="NUU128" s="91"/>
      <c r="NUV128" s="119"/>
      <c r="NUW128" s="91"/>
      <c r="NUX128" s="119"/>
      <c r="NUY128" s="91"/>
      <c r="NUZ128" s="119"/>
      <c r="NVA128" s="91"/>
      <c r="NVB128" s="119"/>
      <c r="NVC128" s="91"/>
      <c r="NVD128" s="119"/>
      <c r="NVE128" s="91"/>
      <c r="NVF128" s="119"/>
      <c r="NVG128" s="91"/>
      <c r="NVH128" s="119"/>
      <c r="NVI128" s="91"/>
      <c r="NVJ128" s="119"/>
      <c r="NVK128" s="91"/>
      <c r="NVL128" s="119"/>
      <c r="NVM128" s="91"/>
      <c r="NVN128" s="119"/>
      <c r="NVO128" s="91"/>
      <c r="NVP128" s="119"/>
      <c r="NVQ128" s="91"/>
      <c r="NVR128" s="119"/>
      <c r="NVS128" s="91"/>
      <c r="NVT128" s="119"/>
      <c r="NVU128" s="91"/>
      <c r="NVV128" s="119"/>
      <c r="NVW128" s="91"/>
      <c r="NVX128" s="119"/>
      <c r="NVY128" s="91"/>
      <c r="NVZ128" s="119"/>
      <c r="NWA128" s="91"/>
      <c r="NWB128" s="119"/>
      <c r="NWC128" s="91"/>
      <c r="NWD128" s="119"/>
      <c r="NWE128" s="91"/>
      <c r="NWF128" s="119"/>
      <c r="NWG128" s="91"/>
      <c r="NWH128" s="119"/>
      <c r="NWI128" s="91"/>
      <c r="NWJ128" s="119"/>
      <c r="NWK128" s="91"/>
      <c r="NWL128" s="119"/>
      <c r="NWM128" s="91"/>
      <c r="NWN128" s="119"/>
      <c r="NWO128" s="91"/>
      <c r="NWP128" s="119"/>
      <c r="NWQ128" s="91"/>
      <c r="NWR128" s="119"/>
      <c r="NWS128" s="91"/>
      <c r="NWT128" s="119"/>
      <c r="NWU128" s="91"/>
      <c r="NWV128" s="119"/>
      <c r="NWW128" s="91"/>
      <c r="NWX128" s="119"/>
      <c r="NWY128" s="91"/>
      <c r="NWZ128" s="119"/>
      <c r="NXA128" s="91"/>
      <c r="NXB128" s="119"/>
      <c r="NXC128" s="91"/>
      <c r="NXD128" s="119"/>
      <c r="NXE128" s="91"/>
      <c r="NXF128" s="119"/>
      <c r="NXG128" s="91"/>
      <c r="NXH128" s="119"/>
      <c r="NXI128" s="91"/>
      <c r="NXJ128" s="119"/>
      <c r="NXK128" s="91"/>
      <c r="NXL128" s="119"/>
      <c r="NXM128" s="91"/>
      <c r="NXN128" s="119"/>
      <c r="NXO128" s="91"/>
      <c r="NXP128" s="119"/>
      <c r="NXQ128" s="91"/>
      <c r="NXR128" s="119"/>
      <c r="NXS128" s="91"/>
      <c r="NXT128" s="119"/>
      <c r="NXU128" s="91"/>
      <c r="NXV128" s="119"/>
      <c r="NXW128" s="91"/>
      <c r="NXX128" s="119"/>
      <c r="NXY128" s="91"/>
      <c r="NXZ128" s="119"/>
      <c r="NYA128" s="91"/>
      <c r="NYB128" s="119"/>
      <c r="NYC128" s="91"/>
      <c r="NYD128" s="119"/>
      <c r="NYE128" s="91"/>
      <c r="NYF128" s="119"/>
      <c r="NYG128" s="91"/>
      <c r="NYH128" s="119"/>
      <c r="NYI128" s="91"/>
      <c r="NYJ128" s="119"/>
      <c r="NYK128" s="91"/>
      <c r="NYL128" s="119"/>
      <c r="NYM128" s="91"/>
      <c r="NYN128" s="119"/>
      <c r="NYO128" s="91"/>
      <c r="NYP128" s="119"/>
      <c r="NYQ128" s="91"/>
      <c r="NYR128" s="119"/>
      <c r="NYS128" s="91"/>
      <c r="NYT128" s="119"/>
      <c r="NYU128" s="91"/>
      <c r="NYV128" s="119"/>
      <c r="NYW128" s="91"/>
      <c r="NYX128" s="119"/>
      <c r="NYY128" s="91"/>
      <c r="NYZ128" s="119"/>
      <c r="NZA128" s="91"/>
      <c r="NZB128" s="119"/>
      <c r="NZC128" s="91"/>
      <c r="NZD128" s="119"/>
      <c r="NZE128" s="91"/>
      <c r="NZF128" s="119"/>
      <c r="NZG128" s="91"/>
      <c r="NZH128" s="119"/>
      <c r="NZI128" s="91"/>
      <c r="NZJ128" s="119"/>
      <c r="NZK128" s="91"/>
      <c r="NZL128" s="119"/>
      <c r="NZM128" s="91"/>
      <c r="NZN128" s="119"/>
      <c r="NZO128" s="91"/>
      <c r="NZP128" s="119"/>
      <c r="NZQ128" s="91"/>
      <c r="NZR128" s="119"/>
      <c r="NZS128" s="91"/>
      <c r="NZT128" s="119"/>
      <c r="NZU128" s="91"/>
      <c r="NZV128" s="119"/>
      <c r="NZW128" s="91"/>
      <c r="NZX128" s="119"/>
      <c r="NZY128" s="91"/>
      <c r="NZZ128" s="119"/>
      <c r="OAA128" s="91"/>
      <c r="OAB128" s="119"/>
      <c r="OAC128" s="91"/>
      <c r="OAD128" s="119"/>
      <c r="OAE128" s="91"/>
      <c r="OAF128" s="119"/>
      <c r="OAG128" s="91"/>
      <c r="OAH128" s="119"/>
      <c r="OAI128" s="91"/>
      <c r="OAJ128" s="119"/>
      <c r="OAK128" s="91"/>
      <c r="OAL128" s="119"/>
      <c r="OAM128" s="91"/>
      <c r="OAN128" s="119"/>
      <c r="OAO128" s="91"/>
      <c r="OAP128" s="119"/>
      <c r="OAQ128" s="91"/>
      <c r="OAR128" s="119"/>
      <c r="OAS128" s="91"/>
      <c r="OAT128" s="119"/>
      <c r="OAU128" s="91"/>
      <c r="OAV128" s="119"/>
      <c r="OAW128" s="91"/>
      <c r="OAX128" s="119"/>
      <c r="OAY128" s="91"/>
      <c r="OAZ128" s="119"/>
      <c r="OBA128" s="91"/>
      <c r="OBB128" s="119"/>
      <c r="OBC128" s="91"/>
      <c r="OBD128" s="119"/>
      <c r="OBE128" s="91"/>
      <c r="OBF128" s="119"/>
      <c r="OBG128" s="91"/>
      <c r="OBH128" s="119"/>
      <c r="OBI128" s="91"/>
      <c r="OBJ128" s="119"/>
      <c r="OBK128" s="91"/>
      <c r="OBL128" s="119"/>
      <c r="OBM128" s="91"/>
      <c r="OBN128" s="119"/>
      <c r="OBO128" s="91"/>
      <c r="OBP128" s="119"/>
      <c r="OBQ128" s="91"/>
      <c r="OBR128" s="119"/>
      <c r="OBS128" s="91"/>
      <c r="OBT128" s="119"/>
      <c r="OBU128" s="91"/>
      <c r="OBV128" s="119"/>
      <c r="OBW128" s="91"/>
      <c r="OBX128" s="119"/>
      <c r="OBY128" s="91"/>
      <c r="OBZ128" s="119"/>
      <c r="OCA128" s="91"/>
      <c r="OCB128" s="119"/>
      <c r="OCC128" s="91"/>
      <c r="OCD128" s="119"/>
      <c r="OCE128" s="91"/>
      <c r="OCF128" s="119"/>
      <c r="OCG128" s="91"/>
      <c r="OCH128" s="119"/>
      <c r="OCI128" s="91"/>
      <c r="OCJ128" s="119"/>
      <c r="OCK128" s="91"/>
      <c r="OCL128" s="119"/>
      <c r="OCM128" s="91"/>
      <c r="OCN128" s="119"/>
      <c r="OCO128" s="91"/>
      <c r="OCP128" s="119"/>
      <c r="OCQ128" s="91"/>
      <c r="OCR128" s="119"/>
      <c r="OCS128" s="91"/>
      <c r="OCT128" s="119"/>
      <c r="OCU128" s="91"/>
      <c r="OCV128" s="119"/>
      <c r="OCW128" s="91"/>
      <c r="OCX128" s="119"/>
      <c r="OCY128" s="91"/>
      <c r="OCZ128" s="119"/>
      <c r="ODA128" s="91"/>
      <c r="ODB128" s="119"/>
      <c r="ODC128" s="91"/>
      <c r="ODD128" s="119"/>
      <c r="ODE128" s="91"/>
      <c r="ODF128" s="119"/>
      <c r="ODG128" s="91"/>
      <c r="ODH128" s="119"/>
      <c r="ODI128" s="91"/>
      <c r="ODJ128" s="119"/>
      <c r="ODK128" s="91"/>
      <c r="ODL128" s="119"/>
      <c r="ODM128" s="91"/>
      <c r="ODN128" s="119"/>
      <c r="ODO128" s="91"/>
      <c r="ODP128" s="119"/>
      <c r="ODQ128" s="91"/>
      <c r="ODR128" s="119"/>
      <c r="ODS128" s="91"/>
      <c r="ODT128" s="119"/>
      <c r="ODU128" s="91"/>
      <c r="ODV128" s="119"/>
      <c r="ODW128" s="91"/>
      <c r="ODX128" s="119"/>
      <c r="ODY128" s="91"/>
      <c r="ODZ128" s="119"/>
      <c r="OEA128" s="91"/>
      <c r="OEB128" s="119"/>
      <c r="OEC128" s="91"/>
      <c r="OED128" s="119"/>
      <c r="OEE128" s="91"/>
      <c r="OEF128" s="119"/>
      <c r="OEG128" s="91"/>
      <c r="OEH128" s="119"/>
      <c r="OEI128" s="91"/>
      <c r="OEJ128" s="119"/>
      <c r="OEK128" s="91"/>
      <c r="OEL128" s="119"/>
      <c r="OEM128" s="91"/>
      <c r="OEN128" s="119"/>
      <c r="OEO128" s="91"/>
      <c r="OEP128" s="119"/>
      <c r="OEQ128" s="91"/>
      <c r="OER128" s="119"/>
      <c r="OES128" s="91"/>
      <c r="OET128" s="119"/>
      <c r="OEU128" s="91"/>
      <c r="OEV128" s="119"/>
      <c r="OEW128" s="91"/>
      <c r="OEX128" s="119"/>
      <c r="OEY128" s="91"/>
      <c r="OEZ128" s="119"/>
      <c r="OFA128" s="91"/>
      <c r="OFB128" s="119"/>
      <c r="OFC128" s="91"/>
      <c r="OFD128" s="119"/>
      <c r="OFE128" s="91"/>
      <c r="OFF128" s="119"/>
      <c r="OFG128" s="91"/>
      <c r="OFH128" s="119"/>
      <c r="OFI128" s="91"/>
      <c r="OFJ128" s="119"/>
      <c r="OFK128" s="91"/>
      <c r="OFL128" s="119"/>
      <c r="OFM128" s="91"/>
      <c r="OFN128" s="119"/>
      <c r="OFO128" s="91"/>
      <c r="OFP128" s="119"/>
      <c r="OFQ128" s="91"/>
      <c r="OFR128" s="119"/>
      <c r="OFS128" s="91"/>
      <c r="OFT128" s="119"/>
      <c r="OFU128" s="91"/>
      <c r="OFV128" s="119"/>
      <c r="OFW128" s="91"/>
      <c r="OFX128" s="119"/>
      <c r="OFY128" s="91"/>
      <c r="OFZ128" s="119"/>
      <c r="OGA128" s="91"/>
      <c r="OGB128" s="119"/>
      <c r="OGC128" s="91"/>
      <c r="OGD128" s="119"/>
      <c r="OGE128" s="91"/>
      <c r="OGF128" s="119"/>
      <c r="OGG128" s="91"/>
      <c r="OGH128" s="119"/>
      <c r="OGI128" s="91"/>
      <c r="OGJ128" s="119"/>
      <c r="OGK128" s="91"/>
      <c r="OGL128" s="119"/>
      <c r="OGM128" s="91"/>
      <c r="OGN128" s="119"/>
      <c r="OGO128" s="91"/>
      <c r="OGP128" s="119"/>
      <c r="OGQ128" s="91"/>
      <c r="OGR128" s="119"/>
      <c r="OGS128" s="91"/>
      <c r="OGT128" s="119"/>
      <c r="OGU128" s="91"/>
      <c r="OGV128" s="119"/>
      <c r="OGW128" s="91"/>
      <c r="OGX128" s="119"/>
      <c r="OGY128" s="91"/>
      <c r="OGZ128" s="119"/>
      <c r="OHA128" s="91"/>
      <c r="OHB128" s="119"/>
      <c r="OHC128" s="91"/>
      <c r="OHD128" s="119"/>
      <c r="OHE128" s="91"/>
      <c r="OHF128" s="119"/>
      <c r="OHG128" s="91"/>
      <c r="OHH128" s="119"/>
      <c r="OHI128" s="91"/>
      <c r="OHJ128" s="119"/>
      <c r="OHK128" s="91"/>
      <c r="OHL128" s="119"/>
      <c r="OHM128" s="91"/>
      <c r="OHN128" s="119"/>
      <c r="OHO128" s="91"/>
      <c r="OHP128" s="119"/>
      <c r="OHQ128" s="91"/>
      <c r="OHR128" s="119"/>
      <c r="OHS128" s="91"/>
      <c r="OHT128" s="119"/>
      <c r="OHU128" s="91"/>
      <c r="OHV128" s="119"/>
      <c r="OHW128" s="91"/>
      <c r="OHX128" s="119"/>
      <c r="OHY128" s="91"/>
      <c r="OHZ128" s="119"/>
      <c r="OIA128" s="91"/>
      <c r="OIB128" s="119"/>
      <c r="OIC128" s="91"/>
      <c r="OID128" s="119"/>
      <c r="OIE128" s="91"/>
      <c r="OIF128" s="119"/>
      <c r="OIG128" s="91"/>
      <c r="OIH128" s="119"/>
      <c r="OII128" s="91"/>
      <c r="OIJ128" s="119"/>
      <c r="OIK128" s="91"/>
      <c r="OIL128" s="119"/>
      <c r="OIM128" s="91"/>
      <c r="OIN128" s="119"/>
      <c r="OIO128" s="91"/>
      <c r="OIP128" s="119"/>
      <c r="OIQ128" s="91"/>
      <c r="OIR128" s="119"/>
      <c r="OIS128" s="91"/>
      <c r="OIT128" s="119"/>
      <c r="OIU128" s="91"/>
      <c r="OIV128" s="119"/>
      <c r="OIW128" s="91"/>
      <c r="OIX128" s="119"/>
      <c r="OIY128" s="91"/>
      <c r="OIZ128" s="119"/>
      <c r="OJA128" s="91"/>
      <c r="OJB128" s="119"/>
      <c r="OJC128" s="91"/>
      <c r="OJD128" s="119"/>
      <c r="OJE128" s="91"/>
      <c r="OJF128" s="119"/>
      <c r="OJG128" s="91"/>
      <c r="OJH128" s="119"/>
      <c r="OJI128" s="91"/>
      <c r="OJJ128" s="119"/>
      <c r="OJK128" s="91"/>
      <c r="OJL128" s="119"/>
      <c r="OJM128" s="91"/>
      <c r="OJN128" s="119"/>
      <c r="OJO128" s="91"/>
      <c r="OJP128" s="119"/>
      <c r="OJQ128" s="91"/>
      <c r="OJR128" s="119"/>
      <c r="OJS128" s="91"/>
      <c r="OJT128" s="119"/>
      <c r="OJU128" s="91"/>
      <c r="OJV128" s="119"/>
      <c r="OJW128" s="91"/>
      <c r="OJX128" s="119"/>
      <c r="OJY128" s="91"/>
      <c r="OJZ128" s="119"/>
      <c r="OKA128" s="91"/>
      <c r="OKB128" s="119"/>
      <c r="OKC128" s="91"/>
      <c r="OKD128" s="119"/>
      <c r="OKE128" s="91"/>
      <c r="OKF128" s="119"/>
      <c r="OKG128" s="91"/>
      <c r="OKH128" s="119"/>
      <c r="OKI128" s="91"/>
      <c r="OKJ128" s="119"/>
      <c r="OKK128" s="91"/>
      <c r="OKL128" s="119"/>
      <c r="OKM128" s="91"/>
      <c r="OKN128" s="119"/>
      <c r="OKO128" s="91"/>
      <c r="OKP128" s="119"/>
      <c r="OKQ128" s="91"/>
      <c r="OKR128" s="119"/>
      <c r="OKS128" s="91"/>
      <c r="OKT128" s="119"/>
      <c r="OKU128" s="91"/>
      <c r="OKV128" s="119"/>
      <c r="OKW128" s="91"/>
      <c r="OKX128" s="119"/>
      <c r="OKY128" s="91"/>
      <c r="OKZ128" s="119"/>
      <c r="OLA128" s="91"/>
      <c r="OLB128" s="119"/>
      <c r="OLC128" s="91"/>
      <c r="OLD128" s="119"/>
      <c r="OLE128" s="91"/>
      <c r="OLF128" s="119"/>
      <c r="OLG128" s="91"/>
      <c r="OLH128" s="119"/>
      <c r="OLI128" s="91"/>
      <c r="OLJ128" s="119"/>
      <c r="OLK128" s="91"/>
      <c r="OLL128" s="119"/>
      <c r="OLM128" s="91"/>
      <c r="OLN128" s="119"/>
      <c r="OLO128" s="91"/>
      <c r="OLP128" s="119"/>
      <c r="OLQ128" s="91"/>
      <c r="OLR128" s="119"/>
      <c r="OLS128" s="91"/>
      <c r="OLT128" s="119"/>
      <c r="OLU128" s="91"/>
      <c r="OLV128" s="119"/>
      <c r="OLW128" s="91"/>
      <c r="OLX128" s="119"/>
      <c r="OLY128" s="91"/>
      <c r="OLZ128" s="119"/>
      <c r="OMA128" s="91"/>
      <c r="OMB128" s="119"/>
      <c r="OMC128" s="91"/>
      <c r="OMD128" s="119"/>
      <c r="OME128" s="91"/>
      <c r="OMF128" s="119"/>
      <c r="OMG128" s="91"/>
      <c r="OMH128" s="119"/>
      <c r="OMI128" s="91"/>
      <c r="OMJ128" s="119"/>
      <c r="OMK128" s="91"/>
      <c r="OML128" s="119"/>
      <c r="OMM128" s="91"/>
      <c r="OMN128" s="119"/>
      <c r="OMO128" s="91"/>
      <c r="OMP128" s="119"/>
      <c r="OMQ128" s="91"/>
      <c r="OMR128" s="119"/>
      <c r="OMS128" s="91"/>
      <c r="OMT128" s="119"/>
      <c r="OMU128" s="91"/>
      <c r="OMV128" s="119"/>
      <c r="OMW128" s="91"/>
      <c r="OMX128" s="119"/>
      <c r="OMY128" s="91"/>
      <c r="OMZ128" s="119"/>
      <c r="ONA128" s="91"/>
      <c r="ONB128" s="119"/>
      <c r="ONC128" s="91"/>
      <c r="OND128" s="119"/>
      <c r="ONE128" s="91"/>
      <c r="ONF128" s="119"/>
      <c r="ONG128" s="91"/>
      <c r="ONH128" s="119"/>
      <c r="ONI128" s="91"/>
      <c r="ONJ128" s="119"/>
      <c r="ONK128" s="91"/>
      <c r="ONL128" s="119"/>
      <c r="ONM128" s="91"/>
      <c r="ONN128" s="119"/>
      <c r="ONO128" s="91"/>
      <c r="ONP128" s="119"/>
      <c r="ONQ128" s="91"/>
      <c r="ONR128" s="119"/>
      <c r="ONS128" s="91"/>
      <c r="ONT128" s="119"/>
      <c r="ONU128" s="91"/>
      <c r="ONV128" s="119"/>
      <c r="ONW128" s="91"/>
      <c r="ONX128" s="119"/>
      <c r="ONY128" s="91"/>
      <c r="ONZ128" s="119"/>
      <c r="OOA128" s="91"/>
      <c r="OOB128" s="119"/>
      <c r="OOC128" s="91"/>
      <c r="OOD128" s="119"/>
      <c r="OOE128" s="91"/>
      <c r="OOF128" s="119"/>
      <c r="OOG128" s="91"/>
      <c r="OOH128" s="119"/>
      <c r="OOI128" s="91"/>
      <c r="OOJ128" s="119"/>
      <c r="OOK128" s="91"/>
      <c r="OOL128" s="119"/>
      <c r="OOM128" s="91"/>
      <c r="OON128" s="119"/>
      <c r="OOO128" s="91"/>
      <c r="OOP128" s="119"/>
      <c r="OOQ128" s="91"/>
      <c r="OOR128" s="119"/>
      <c r="OOS128" s="91"/>
      <c r="OOT128" s="119"/>
      <c r="OOU128" s="91"/>
      <c r="OOV128" s="119"/>
      <c r="OOW128" s="91"/>
      <c r="OOX128" s="119"/>
      <c r="OOY128" s="91"/>
      <c r="OOZ128" s="119"/>
      <c r="OPA128" s="91"/>
      <c r="OPB128" s="119"/>
      <c r="OPC128" s="91"/>
      <c r="OPD128" s="119"/>
      <c r="OPE128" s="91"/>
      <c r="OPF128" s="119"/>
      <c r="OPG128" s="91"/>
      <c r="OPH128" s="119"/>
      <c r="OPI128" s="91"/>
      <c r="OPJ128" s="119"/>
      <c r="OPK128" s="91"/>
      <c r="OPL128" s="119"/>
      <c r="OPM128" s="91"/>
      <c r="OPN128" s="119"/>
      <c r="OPO128" s="91"/>
      <c r="OPP128" s="119"/>
      <c r="OPQ128" s="91"/>
      <c r="OPR128" s="119"/>
      <c r="OPS128" s="91"/>
      <c r="OPT128" s="119"/>
      <c r="OPU128" s="91"/>
      <c r="OPV128" s="119"/>
      <c r="OPW128" s="91"/>
      <c r="OPX128" s="119"/>
      <c r="OPY128" s="91"/>
      <c r="OPZ128" s="119"/>
      <c r="OQA128" s="91"/>
      <c r="OQB128" s="119"/>
      <c r="OQC128" s="91"/>
      <c r="OQD128" s="119"/>
      <c r="OQE128" s="91"/>
      <c r="OQF128" s="119"/>
      <c r="OQG128" s="91"/>
      <c r="OQH128" s="119"/>
      <c r="OQI128" s="91"/>
      <c r="OQJ128" s="119"/>
      <c r="OQK128" s="91"/>
      <c r="OQL128" s="119"/>
      <c r="OQM128" s="91"/>
      <c r="OQN128" s="119"/>
      <c r="OQO128" s="91"/>
      <c r="OQP128" s="119"/>
      <c r="OQQ128" s="91"/>
      <c r="OQR128" s="119"/>
      <c r="OQS128" s="91"/>
      <c r="OQT128" s="119"/>
      <c r="OQU128" s="91"/>
      <c r="OQV128" s="119"/>
      <c r="OQW128" s="91"/>
      <c r="OQX128" s="119"/>
      <c r="OQY128" s="91"/>
      <c r="OQZ128" s="119"/>
      <c r="ORA128" s="91"/>
      <c r="ORB128" s="119"/>
      <c r="ORC128" s="91"/>
      <c r="ORD128" s="119"/>
      <c r="ORE128" s="91"/>
      <c r="ORF128" s="119"/>
      <c r="ORG128" s="91"/>
      <c r="ORH128" s="119"/>
      <c r="ORI128" s="91"/>
      <c r="ORJ128" s="119"/>
      <c r="ORK128" s="91"/>
      <c r="ORL128" s="119"/>
      <c r="ORM128" s="91"/>
      <c r="ORN128" s="119"/>
      <c r="ORO128" s="91"/>
      <c r="ORP128" s="119"/>
      <c r="ORQ128" s="91"/>
      <c r="ORR128" s="119"/>
      <c r="ORS128" s="91"/>
      <c r="ORT128" s="119"/>
      <c r="ORU128" s="91"/>
      <c r="ORV128" s="119"/>
      <c r="ORW128" s="91"/>
      <c r="ORX128" s="119"/>
      <c r="ORY128" s="91"/>
      <c r="ORZ128" s="119"/>
      <c r="OSA128" s="91"/>
      <c r="OSB128" s="119"/>
      <c r="OSC128" s="91"/>
      <c r="OSD128" s="119"/>
      <c r="OSE128" s="91"/>
      <c r="OSF128" s="119"/>
      <c r="OSG128" s="91"/>
      <c r="OSH128" s="119"/>
      <c r="OSI128" s="91"/>
      <c r="OSJ128" s="119"/>
      <c r="OSK128" s="91"/>
      <c r="OSL128" s="119"/>
      <c r="OSM128" s="91"/>
      <c r="OSN128" s="119"/>
      <c r="OSO128" s="91"/>
      <c r="OSP128" s="119"/>
      <c r="OSQ128" s="91"/>
      <c r="OSR128" s="119"/>
      <c r="OSS128" s="91"/>
      <c r="OST128" s="119"/>
      <c r="OSU128" s="91"/>
      <c r="OSV128" s="119"/>
      <c r="OSW128" s="91"/>
      <c r="OSX128" s="119"/>
      <c r="OSY128" s="91"/>
      <c r="OSZ128" s="119"/>
      <c r="OTA128" s="91"/>
      <c r="OTB128" s="119"/>
      <c r="OTC128" s="91"/>
      <c r="OTD128" s="119"/>
      <c r="OTE128" s="91"/>
      <c r="OTF128" s="119"/>
      <c r="OTG128" s="91"/>
      <c r="OTH128" s="119"/>
      <c r="OTI128" s="91"/>
      <c r="OTJ128" s="119"/>
      <c r="OTK128" s="91"/>
      <c r="OTL128" s="119"/>
      <c r="OTM128" s="91"/>
      <c r="OTN128" s="119"/>
      <c r="OTO128" s="91"/>
      <c r="OTP128" s="119"/>
      <c r="OTQ128" s="91"/>
      <c r="OTR128" s="119"/>
      <c r="OTS128" s="91"/>
      <c r="OTT128" s="119"/>
      <c r="OTU128" s="91"/>
      <c r="OTV128" s="119"/>
      <c r="OTW128" s="91"/>
      <c r="OTX128" s="119"/>
      <c r="OTY128" s="91"/>
      <c r="OTZ128" s="119"/>
      <c r="OUA128" s="91"/>
      <c r="OUB128" s="119"/>
      <c r="OUC128" s="91"/>
      <c r="OUD128" s="119"/>
      <c r="OUE128" s="91"/>
      <c r="OUF128" s="119"/>
      <c r="OUG128" s="91"/>
      <c r="OUH128" s="119"/>
      <c r="OUI128" s="91"/>
      <c r="OUJ128" s="119"/>
      <c r="OUK128" s="91"/>
      <c r="OUL128" s="119"/>
      <c r="OUM128" s="91"/>
      <c r="OUN128" s="119"/>
      <c r="OUO128" s="91"/>
      <c r="OUP128" s="119"/>
      <c r="OUQ128" s="91"/>
      <c r="OUR128" s="119"/>
      <c r="OUS128" s="91"/>
      <c r="OUT128" s="119"/>
      <c r="OUU128" s="91"/>
      <c r="OUV128" s="119"/>
      <c r="OUW128" s="91"/>
      <c r="OUX128" s="119"/>
      <c r="OUY128" s="91"/>
      <c r="OUZ128" s="119"/>
      <c r="OVA128" s="91"/>
      <c r="OVB128" s="119"/>
      <c r="OVC128" s="91"/>
      <c r="OVD128" s="119"/>
      <c r="OVE128" s="91"/>
      <c r="OVF128" s="119"/>
      <c r="OVG128" s="91"/>
      <c r="OVH128" s="119"/>
      <c r="OVI128" s="91"/>
      <c r="OVJ128" s="119"/>
      <c r="OVK128" s="91"/>
      <c r="OVL128" s="119"/>
      <c r="OVM128" s="91"/>
      <c r="OVN128" s="119"/>
      <c r="OVO128" s="91"/>
      <c r="OVP128" s="119"/>
      <c r="OVQ128" s="91"/>
      <c r="OVR128" s="119"/>
      <c r="OVS128" s="91"/>
      <c r="OVT128" s="119"/>
      <c r="OVU128" s="91"/>
      <c r="OVV128" s="119"/>
      <c r="OVW128" s="91"/>
      <c r="OVX128" s="119"/>
      <c r="OVY128" s="91"/>
      <c r="OVZ128" s="119"/>
      <c r="OWA128" s="91"/>
      <c r="OWB128" s="119"/>
      <c r="OWC128" s="91"/>
      <c r="OWD128" s="119"/>
      <c r="OWE128" s="91"/>
      <c r="OWF128" s="119"/>
      <c r="OWG128" s="91"/>
      <c r="OWH128" s="119"/>
      <c r="OWI128" s="91"/>
      <c r="OWJ128" s="119"/>
      <c r="OWK128" s="91"/>
      <c r="OWL128" s="119"/>
      <c r="OWM128" s="91"/>
      <c r="OWN128" s="119"/>
      <c r="OWO128" s="91"/>
      <c r="OWP128" s="119"/>
      <c r="OWQ128" s="91"/>
      <c r="OWR128" s="119"/>
      <c r="OWS128" s="91"/>
      <c r="OWT128" s="119"/>
      <c r="OWU128" s="91"/>
      <c r="OWV128" s="119"/>
      <c r="OWW128" s="91"/>
      <c r="OWX128" s="119"/>
      <c r="OWY128" s="91"/>
      <c r="OWZ128" s="119"/>
      <c r="OXA128" s="91"/>
      <c r="OXB128" s="119"/>
      <c r="OXC128" s="91"/>
      <c r="OXD128" s="119"/>
      <c r="OXE128" s="91"/>
      <c r="OXF128" s="119"/>
      <c r="OXG128" s="91"/>
      <c r="OXH128" s="119"/>
      <c r="OXI128" s="91"/>
      <c r="OXJ128" s="119"/>
      <c r="OXK128" s="91"/>
      <c r="OXL128" s="119"/>
      <c r="OXM128" s="91"/>
      <c r="OXN128" s="119"/>
      <c r="OXO128" s="91"/>
      <c r="OXP128" s="119"/>
      <c r="OXQ128" s="91"/>
      <c r="OXR128" s="119"/>
      <c r="OXS128" s="91"/>
      <c r="OXT128" s="119"/>
      <c r="OXU128" s="91"/>
      <c r="OXV128" s="119"/>
      <c r="OXW128" s="91"/>
      <c r="OXX128" s="119"/>
      <c r="OXY128" s="91"/>
      <c r="OXZ128" s="119"/>
      <c r="OYA128" s="91"/>
      <c r="OYB128" s="119"/>
      <c r="OYC128" s="91"/>
      <c r="OYD128" s="119"/>
      <c r="OYE128" s="91"/>
      <c r="OYF128" s="119"/>
      <c r="OYG128" s="91"/>
      <c r="OYH128" s="119"/>
      <c r="OYI128" s="91"/>
      <c r="OYJ128" s="119"/>
      <c r="OYK128" s="91"/>
      <c r="OYL128" s="119"/>
      <c r="OYM128" s="91"/>
      <c r="OYN128" s="119"/>
      <c r="OYO128" s="91"/>
      <c r="OYP128" s="119"/>
      <c r="OYQ128" s="91"/>
      <c r="OYR128" s="119"/>
      <c r="OYS128" s="91"/>
      <c r="OYT128" s="119"/>
      <c r="OYU128" s="91"/>
      <c r="OYV128" s="119"/>
      <c r="OYW128" s="91"/>
      <c r="OYX128" s="119"/>
      <c r="OYY128" s="91"/>
      <c r="OYZ128" s="119"/>
      <c r="OZA128" s="91"/>
      <c r="OZB128" s="119"/>
      <c r="OZC128" s="91"/>
      <c r="OZD128" s="119"/>
      <c r="OZE128" s="91"/>
      <c r="OZF128" s="119"/>
      <c r="OZG128" s="91"/>
      <c r="OZH128" s="119"/>
      <c r="OZI128" s="91"/>
      <c r="OZJ128" s="119"/>
      <c r="OZK128" s="91"/>
      <c r="OZL128" s="119"/>
      <c r="OZM128" s="91"/>
      <c r="OZN128" s="119"/>
      <c r="OZO128" s="91"/>
      <c r="OZP128" s="119"/>
      <c r="OZQ128" s="91"/>
      <c r="OZR128" s="119"/>
      <c r="OZS128" s="91"/>
      <c r="OZT128" s="119"/>
      <c r="OZU128" s="91"/>
      <c r="OZV128" s="119"/>
      <c r="OZW128" s="91"/>
      <c r="OZX128" s="119"/>
      <c r="OZY128" s="91"/>
      <c r="OZZ128" s="119"/>
      <c r="PAA128" s="91"/>
      <c r="PAB128" s="119"/>
      <c r="PAC128" s="91"/>
      <c r="PAD128" s="119"/>
      <c r="PAE128" s="91"/>
      <c r="PAF128" s="119"/>
      <c r="PAG128" s="91"/>
      <c r="PAH128" s="119"/>
      <c r="PAI128" s="91"/>
      <c r="PAJ128" s="119"/>
      <c r="PAK128" s="91"/>
      <c r="PAL128" s="119"/>
      <c r="PAM128" s="91"/>
      <c r="PAN128" s="119"/>
      <c r="PAO128" s="91"/>
      <c r="PAP128" s="119"/>
      <c r="PAQ128" s="91"/>
      <c r="PAR128" s="119"/>
      <c r="PAS128" s="91"/>
      <c r="PAT128" s="119"/>
      <c r="PAU128" s="91"/>
      <c r="PAV128" s="119"/>
      <c r="PAW128" s="91"/>
      <c r="PAX128" s="119"/>
      <c r="PAY128" s="91"/>
      <c r="PAZ128" s="119"/>
      <c r="PBA128" s="91"/>
      <c r="PBB128" s="119"/>
      <c r="PBC128" s="91"/>
      <c r="PBD128" s="119"/>
      <c r="PBE128" s="91"/>
      <c r="PBF128" s="119"/>
      <c r="PBG128" s="91"/>
      <c r="PBH128" s="119"/>
      <c r="PBI128" s="91"/>
      <c r="PBJ128" s="119"/>
      <c r="PBK128" s="91"/>
      <c r="PBL128" s="119"/>
      <c r="PBM128" s="91"/>
      <c r="PBN128" s="119"/>
      <c r="PBO128" s="91"/>
      <c r="PBP128" s="119"/>
      <c r="PBQ128" s="91"/>
      <c r="PBR128" s="119"/>
      <c r="PBS128" s="91"/>
      <c r="PBT128" s="119"/>
      <c r="PBU128" s="91"/>
      <c r="PBV128" s="119"/>
      <c r="PBW128" s="91"/>
      <c r="PBX128" s="119"/>
      <c r="PBY128" s="91"/>
      <c r="PBZ128" s="119"/>
      <c r="PCA128" s="91"/>
      <c r="PCB128" s="119"/>
      <c r="PCC128" s="91"/>
      <c r="PCD128" s="119"/>
      <c r="PCE128" s="91"/>
      <c r="PCF128" s="119"/>
      <c r="PCG128" s="91"/>
      <c r="PCH128" s="119"/>
      <c r="PCI128" s="91"/>
      <c r="PCJ128" s="119"/>
      <c r="PCK128" s="91"/>
      <c r="PCL128" s="119"/>
      <c r="PCM128" s="91"/>
      <c r="PCN128" s="119"/>
      <c r="PCO128" s="91"/>
      <c r="PCP128" s="119"/>
      <c r="PCQ128" s="91"/>
      <c r="PCR128" s="119"/>
      <c r="PCS128" s="91"/>
      <c r="PCT128" s="119"/>
      <c r="PCU128" s="91"/>
      <c r="PCV128" s="119"/>
      <c r="PCW128" s="91"/>
      <c r="PCX128" s="119"/>
      <c r="PCY128" s="91"/>
      <c r="PCZ128" s="119"/>
      <c r="PDA128" s="91"/>
      <c r="PDB128" s="119"/>
      <c r="PDC128" s="91"/>
      <c r="PDD128" s="119"/>
      <c r="PDE128" s="91"/>
      <c r="PDF128" s="119"/>
      <c r="PDG128" s="91"/>
      <c r="PDH128" s="119"/>
      <c r="PDI128" s="91"/>
      <c r="PDJ128" s="119"/>
      <c r="PDK128" s="91"/>
      <c r="PDL128" s="119"/>
      <c r="PDM128" s="91"/>
      <c r="PDN128" s="119"/>
      <c r="PDO128" s="91"/>
      <c r="PDP128" s="119"/>
      <c r="PDQ128" s="91"/>
      <c r="PDR128" s="119"/>
      <c r="PDS128" s="91"/>
      <c r="PDT128" s="119"/>
      <c r="PDU128" s="91"/>
      <c r="PDV128" s="119"/>
      <c r="PDW128" s="91"/>
      <c r="PDX128" s="119"/>
      <c r="PDY128" s="91"/>
      <c r="PDZ128" s="119"/>
      <c r="PEA128" s="91"/>
      <c r="PEB128" s="119"/>
      <c r="PEC128" s="91"/>
      <c r="PED128" s="119"/>
      <c r="PEE128" s="91"/>
      <c r="PEF128" s="119"/>
      <c r="PEG128" s="91"/>
      <c r="PEH128" s="119"/>
      <c r="PEI128" s="91"/>
      <c r="PEJ128" s="119"/>
      <c r="PEK128" s="91"/>
      <c r="PEL128" s="119"/>
      <c r="PEM128" s="91"/>
      <c r="PEN128" s="119"/>
      <c r="PEO128" s="91"/>
      <c r="PEP128" s="119"/>
      <c r="PEQ128" s="91"/>
      <c r="PER128" s="119"/>
      <c r="PES128" s="91"/>
      <c r="PET128" s="119"/>
      <c r="PEU128" s="91"/>
      <c r="PEV128" s="119"/>
      <c r="PEW128" s="91"/>
      <c r="PEX128" s="119"/>
      <c r="PEY128" s="91"/>
      <c r="PEZ128" s="119"/>
      <c r="PFA128" s="91"/>
      <c r="PFB128" s="119"/>
      <c r="PFC128" s="91"/>
      <c r="PFD128" s="119"/>
      <c r="PFE128" s="91"/>
      <c r="PFF128" s="119"/>
      <c r="PFG128" s="91"/>
      <c r="PFH128" s="119"/>
      <c r="PFI128" s="91"/>
      <c r="PFJ128" s="119"/>
      <c r="PFK128" s="91"/>
      <c r="PFL128" s="119"/>
      <c r="PFM128" s="91"/>
      <c r="PFN128" s="119"/>
      <c r="PFO128" s="91"/>
      <c r="PFP128" s="119"/>
      <c r="PFQ128" s="91"/>
      <c r="PFR128" s="119"/>
      <c r="PFS128" s="91"/>
      <c r="PFT128" s="119"/>
      <c r="PFU128" s="91"/>
      <c r="PFV128" s="119"/>
      <c r="PFW128" s="91"/>
      <c r="PFX128" s="119"/>
      <c r="PFY128" s="91"/>
      <c r="PFZ128" s="119"/>
      <c r="PGA128" s="91"/>
      <c r="PGB128" s="119"/>
      <c r="PGC128" s="91"/>
      <c r="PGD128" s="119"/>
      <c r="PGE128" s="91"/>
      <c r="PGF128" s="119"/>
      <c r="PGG128" s="91"/>
      <c r="PGH128" s="119"/>
      <c r="PGI128" s="91"/>
      <c r="PGJ128" s="119"/>
      <c r="PGK128" s="91"/>
      <c r="PGL128" s="119"/>
      <c r="PGM128" s="91"/>
      <c r="PGN128" s="119"/>
      <c r="PGO128" s="91"/>
      <c r="PGP128" s="119"/>
      <c r="PGQ128" s="91"/>
      <c r="PGR128" s="119"/>
      <c r="PGS128" s="91"/>
      <c r="PGT128" s="119"/>
      <c r="PGU128" s="91"/>
      <c r="PGV128" s="119"/>
      <c r="PGW128" s="91"/>
      <c r="PGX128" s="119"/>
      <c r="PGY128" s="91"/>
      <c r="PGZ128" s="119"/>
      <c r="PHA128" s="91"/>
      <c r="PHB128" s="119"/>
      <c r="PHC128" s="91"/>
      <c r="PHD128" s="119"/>
      <c r="PHE128" s="91"/>
      <c r="PHF128" s="119"/>
      <c r="PHG128" s="91"/>
      <c r="PHH128" s="119"/>
      <c r="PHI128" s="91"/>
      <c r="PHJ128" s="119"/>
      <c r="PHK128" s="91"/>
      <c r="PHL128" s="119"/>
      <c r="PHM128" s="91"/>
      <c r="PHN128" s="119"/>
      <c r="PHO128" s="91"/>
      <c r="PHP128" s="119"/>
      <c r="PHQ128" s="91"/>
      <c r="PHR128" s="119"/>
      <c r="PHS128" s="91"/>
      <c r="PHT128" s="119"/>
      <c r="PHU128" s="91"/>
      <c r="PHV128" s="119"/>
      <c r="PHW128" s="91"/>
      <c r="PHX128" s="119"/>
      <c r="PHY128" s="91"/>
      <c r="PHZ128" s="119"/>
      <c r="PIA128" s="91"/>
      <c r="PIB128" s="119"/>
      <c r="PIC128" s="91"/>
      <c r="PID128" s="119"/>
      <c r="PIE128" s="91"/>
      <c r="PIF128" s="119"/>
      <c r="PIG128" s="91"/>
      <c r="PIH128" s="119"/>
      <c r="PII128" s="91"/>
      <c r="PIJ128" s="119"/>
      <c r="PIK128" s="91"/>
      <c r="PIL128" s="119"/>
      <c r="PIM128" s="91"/>
      <c r="PIN128" s="119"/>
      <c r="PIO128" s="91"/>
      <c r="PIP128" s="119"/>
      <c r="PIQ128" s="91"/>
      <c r="PIR128" s="119"/>
      <c r="PIS128" s="91"/>
      <c r="PIT128" s="119"/>
      <c r="PIU128" s="91"/>
      <c r="PIV128" s="119"/>
      <c r="PIW128" s="91"/>
      <c r="PIX128" s="119"/>
      <c r="PIY128" s="91"/>
      <c r="PIZ128" s="119"/>
      <c r="PJA128" s="91"/>
      <c r="PJB128" s="119"/>
      <c r="PJC128" s="91"/>
      <c r="PJD128" s="119"/>
      <c r="PJE128" s="91"/>
      <c r="PJF128" s="119"/>
      <c r="PJG128" s="91"/>
      <c r="PJH128" s="119"/>
      <c r="PJI128" s="91"/>
      <c r="PJJ128" s="119"/>
      <c r="PJK128" s="91"/>
      <c r="PJL128" s="119"/>
      <c r="PJM128" s="91"/>
      <c r="PJN128" s="119"/>
      <c r="PJO128" s="91"/>
      <c r="PJP128" s="119"/>
      <c r="PJQ128" s="91"/>
      <c r="PJR128" s="119"/>
      <c r="PJS128" s="91"/>
      <c r="PJT128" s="119"/>
      <c r="PJU128" s="91"/>
      <c r="PJV128" s="119"/>
      <c r="PJW128" s="91"/>
      <c r="PJX128" s="119"/>
      <c r="PJY128" s="91"/>
      <c r="PJZ128" s="119"/>
      <c r="PKA128" s="91"/>
      <c r="PKB128" s="119"/>
      <c r="PKC128" s="91"/>
      <c r="PKD128" s="119"/>
      <c r="PKE128" s="91"/>
      <c r="PKF128" s="119"/>
      <c r="PKG128" s="91"/>
      <c r="PKH128" s="119"/>
      <c r="PKI128" s="91"/>
      <c r="PKJ128" s="119"/>
      <c r="PKK128" s="91"/>
      <c r="PKL128" s="119"/>
      <c r="PKM128" s="91"/>
      <c r="PKN128" s="119"/>
      <c r="PKO128" s="91"/>
      <c r="PKP128" s="119"/>
      <c r="PKQ128" s="91"/>
      <c r="PKR128" s="119"/>
      <c r="PKS128" s="91"/>
      <c r="PKT128" s="119"/>
      <c r="PKU128" s="91"/>
      <c r="PKV128" s="119"/>
      <c r="PKW128" s="91"/>
      <c r="PKX128" s="119"/>
      <c r="PKY128" s="91"/>
      <c r="PKZ128" s="119"/>
      <c r="PLA128" s="91"/>
      <c r="PLB128" s="119"/>
      <c r="PLC128" s="91"/>
      <c r="PLD128" s="119"/>
      <c r="PLE128" s="91"/>
      <c r="PLF128" s="119"/>
      <c r="PLG128" s="91"/>
      <c r="PLH128" s="119"/>
      <c r="PLI128" s="91"/>
      <c r="PLJ128" s="119"/>
      <c r="PLK128" s="91"/>
      <c r="PLL128" s="119"/>
      <c r="PLM128" s="91"/>
      <c r="PLN128" s="119"/>
      <c r="PLO128" s="91"/>
      <c r="PLP128" s="119"/>
      <c r="PLQ128" s="91"/>
      <c r="PLR128" s="119"/>
      <c r="PLS128" s="91"/>
      <c r="PLT128" s="119"/>
      <c r="PLU128" s="91"/>
      <c r="PLV128" s="119"/>
      <c r="PLW128" s="91"/>
      <c r="PLX128" s="119"/>
      <c r="PLY128" s="91"/>
      <c r="PLZ128" s="119"/>
      <c r="PMA128" s="91"/>
      <c r="PMB128" s="119"/>
      <c r="PMC128" s="91"/>
      <c r="PMD128" s="119"/>
      <c r="PME128" s="91"/>
      <c r="PMF128" s="119"/>
      <c r="PMG128" s="91"/>
      <c r="PMH128" s="119"/>
      <c r="PMI128" s="91"/>
      <c r="PMJ128" s="119"/>
      <c r="PMK128" s="91"/>
      <c r="PML128" s="119"/>
      <c r="PMM128" s="91"/>
      <c r="PMN128" s="119"/>
      <c r="PMO128" s="91"/>
      <c r="PMP128" s="119"/>
      <c r="PMQ128" s="91"/>
      <c r="PMR128" s="119"/>
      <c r="PMS128" s="91"/>
      <c r="PMT128" s="119"/>
      <c r="PMU128" s="91"/>
      <c r="PMV128" s="119"/>
      <c r="PMW128" s="91"/>
      <c r="PMX128" s="119"/>
      <c r="PMY128" s="91"/>
      <c r="PMZ128" s="119"/>
      <c r="PNA128" s="91"/>
      <c r="PNB128" s="119"/>
      <c r="PNC128" s="91"/>
      <c r="PND128" s="119"/>
      <c r="PNE128" s="91"/>
      <c r="PNF128" s="119"/>
      <c r="PNG128" s="91"/>
      <c r="PNH128" s="119"/>
      <c r="PNI128" s="91"/>
      <c r="PNJ128" s="119"/>
      <c r="PNK128" s="91"/>
      <c r="PNL128" s="119"/>
      <c r="PNM128" s="91"/>
      <c r="PNN128" s="119"/>
      <c r="PNO128" s="91"/>
      <c r="PNP128" s="119"/>
      <c r="PNQ128" s="91"/>
      <c r="PNR128" s="119"/>
      <c r="PNS128" s="91"/>
      <c r="PNT128" s="119"/>
      <c r="PNU128" s="91"/>
      <c r="PNV128" s="119"/>
      <c r="PNW128" s="91"/>
      <c r="PNX128" s="119"/>
      <c r="PNY128" s="91"/>
      <c r="PNZ128" s="119"/>
      <c r="POA128" s="91"/>
      <c r="POB128" s="119"/>
      <c r="POC128" s="91"/>
      <c r="POD128" s="119"/>
      <c r="POE128" s="91"/>
      <c r="POF128" s="119"/>
      <c r="POG128" s="91"/>
      <c r="POH128" s="119"/>
      <c r="POI128" s="91"/>
      <c r="POJ128" s="119"/>
      <c r="POK128" s="91"/>
      <c r="POL128" s="119"/>
      <c r="POM128" s="91"/>
      <c r="PON128" s="119"/>
      <c r="POO128" s="91"/>
      <c r="POP128" s="119"/>
      <c r="POQ128" s="91"/>
      <c r="POR128" s="119"/>
      <c r="POS128" s="91"/>
      <c r="POT128" s="119"/>
      <c r="POU128" s="91"/>
      <c r="POV128" s="119"/>
      <c r="POW128" s="91"/>
      <c r="POX128" s="119"/>
      <c r="POY128" s="91"/>
      <c r="POZ128" s="119"/>
      <c r="PPA128" s="91"/>
      <c r="PPB128" s="119"/>
      <c r="PPC128" s="91"/>
      <c r="PPD128" s="119"/>
      <c r="PPE128" s="91"/>
      <c r="PPF128" s="119"/>
      <c r="PPG128" s="91"/>
      <c r="PPH128" s="119"/>
      <c r="PPI128" s="91"/>
      <c r="PPJ128" s="119"/>
      <c r="PPK128" s="91"/>
      <c r="PPL128" s="119"/>
      <c r="PPM128" s="91"/>
      <c r="PPN128" s="119"/>
      <c r="PPO128" s="91"/>
      <c r="PPP128" s="119"/>
      <c r="PPQ128" s="91"/>
      <c r="PPR128" s="119"/>
      <c r="PPS128" s="91"/>
      <c r="PPT128" s="119"/>
      <c r="PPU128" s="91"/>
      <c r="PPV128" s="119"/>
      <c r="PPW128" s="91"/>
      <c r="PPX128" s="119"/>
      <c r="PPY128" s="91"/>
      <c r="PPZ128" s="119"/>
      <c r="PQA128" s="91"/>
      <c r="PQB128" s="119"/>
      <c r="PQC128" s="91"/>
      <c r="PQD128" s="119"/>
      <c r="PQE128" s="91"/>
      <c r="PQF128" s="119"/>
      <c r="PQG128" s="91"/>
      <c r="PQH128" s="119"/>
      <c r="PQI128" s="91"/>
      <c r="PQJ128" s="119"/>
      <c r="PQK128" s="91"/>
      <c r="PQL128" s="119"/>
      <c r="PQM128" s="91"/>
      <c r="PQN128" s="119"/>
      <c r="PQO128" s="91"/>
      <c r="PQP128" s="119"/>
      <c r="PQQ128" s="91"/>
      <c r="PQR128" s="119"/>
      <c r="PQS128" s="91"/>
      <c r="PQT128" s="119"/>
      <c r="PQU128" s="91"/>
      <c r="PQV128" s="119"/>
      <c r="PQW128" s="91"/>
      <c r="PQX128" s="119"/>
      <c r="PQY128" s="91"/>
      <c r="PQZ128" s="119"/>
      <c r="PRA128" s="91"/>
      <c r="PRB128" s="119"/>
      <c r="PRC128" s="91"/>
      <c r="PRD128" s="119"/>
      <c r="PRE128" s="91"/>
      <c r="PRF128" s="119"/>
      <c r="PRG128" s="91"/>
      <c r="PRH128" s="119"/>
      <c r="PRI128" s="91"/>
      <c r="PRJ128" s="119"/>
      <c r="PRK128" s="91"/>
      <c r="PRL128" s="119"/>
      <c r="PRM128" s="91"/>
      <c r="PRN128" s="119"/>
      <c r="PRO128" s="91"/>
      <c r="PRP128" s="119"/>
      <c r="PRQ128" s="91"/>
      <c r="PRR128" s="119"/>
      <c r="PRS128" s="91"/>
      <c r="PRT128" s="119"/>
      <c r="PRU128" s="91"/>
      <c r="PRV128" s="119"/>
      <c r="PRW128" s="91"/>
      <c r="PRX128" s="119"/>
      <c r="PRY128" s="91"/>
      <c r="PRZ128" s="119"/>
      <c r="PSA128" s="91"/>
      <c r="PSB128" s="119"/>
      <c r="PSC128" s="91"/>
      <c r="PSD128" s="119"/>
      <c r="PSE128" s="91"/>
      <c r="PSF128" s="119"/>
      <c r="PSG128" s="91"/>
      <c r="PSH128" s="119"/>
      <c r="PSI128" s="91"/>
      <c r="PSJ128" s="119"/>
      <c r="PSK128" s="91"/>
      <c r="PSL128" s="119"/>
      <c r="PSM128" s="91"/>
      <c r="PSN128" s="119"/>
      <c r="PSO128" s="91"/>
      <c r="PSP128" s="119"/>
      <c r="PSQ128" s="91"/>
      <c r="PSR128" s="119"/>
      <c r="PSS128" s="91"/>
      <c r="PST128" s="119"/>
      <c r="PSU128" s="91"/>
      <c r="PSV128" s="119"/>
      <c r="PSW128" s="91"/>
      <c r="PSX128" s="119"/>
      <c r="PSY128" s="91"/>
      <c r="PSZ128" s="119"/>
      <c r="PTA128" s="91"/>
      <c r="PTB128" s="119"/>
      <c r="PTC128" s="91"/>
      <c r="PTD128" s="119"/>
      <c r="PTE128" s="91"/>
      <c r="PTF128" s="119"/>
      <c r="PTG128" s="91"/>
      <c r="PTH128" s="119"/>
      <c r="PTI128" s="91"/>
      <c r="PTJ128" s="119"/>
      <c r="PTK128" s="91"/>
      <c r="PTL128" s="119"/>
      <c r="PTM128" s="91"/>
      <c r="PTN128" s="119"/>
      <c r="PTO128" s="91"/>
      <c r="PTP128" s="119"/>
      <c r="PTQ128" s="91"/>
      <c r="PTR128" s="119"/>
      <c r="PTS128" s="91"/>
      <c r="PTT128" s="119"/>
      <c r="PTU128" s="91"/>
      <c r="PTV128" s="119"/>
      <c r="PTW128" s="91"/>
      <c r="PTX128" s="119"/>
      <c r="PTY128" s="91"/>
      <c r="PTZ128" s="119"/>
      <c r="PUA128" s="91"/>
      <c r="PUB128" s="119"/>
      <c r="PUC128" s="91"/>
      <c r="PUD128" s="119"/>
      <c r="PUE128" s="91"/>
      <c r="PUF128" s="119"/>
      <c r="PUG128" s="91"/>
      <c r="PUH128" s="119"/>
      <c r="PUI128" s="91"/>
      <c r="PUJ128" s="119"/>
      <c r="PUK128" s="91"/>
      <c r="PUL128" s="119"/>
      <c r="PUM128" s="91"/>
      <c r="PUN128" s="119"/>
      <c r="PUO128" s="91"/>
      <c r="PUP128" s="119"/>
      <c r="PUQ128" s="91"/>
      <c r="PUR128" s="119"/>
      <c r="PUS128" s="91"/>
      <c r="PUT128" s="119"/>
      <c r="PUU128" s="91"/>
      <c r="PUV128" s="119"/>
      <c r="PUW128" s="91"/>
      <c r="PUX128" s="119"/>
      <c r="PUY128" s="91"/>
      <c r="PUZ128" s="119"/>
      <c r="PVA128" s="91"/>
      <c r="PVB128" s="119"/>
      <c r="PVC128" s="91"/>
      <c r="PVD128" s="119"/>
      <c r="PVE128" s="91"/>
      <c r="PVF128" s="119"/>
      <c r="PVG128" s="91"/>
      <c r="PVH128" s="119"/>
      <c r="PVI128" s="91"/>
      <c r="PVJ128" s="119"/>
      <c r="PVK128" s="91"/>
      <c r="PVL128" s="119"/>
      <c r="PVM128" s="91"/>
      <c r="PVN128" s="119"/>
      <c r="PVO128" s="91"/>
      <c r="PVP128" s="119"/>
      <c r="PVQ128" s="91"/>
      <c r="PVR128" s="119"/>
      <c r="PVS128" s="91"/>
      <c r="PVT128" s="119"/>
      <c r="PVU128" s="91"/>
      <c r="PVV128" s="119"/>
      <c r="PVW128" s="91"/>
      <c r="PVX128" s="119"/>
      <c r="PVY128" s="91"/>
      <c r="PVZ128" s="119"/>
      <c r="PWA128" s="91"/>
      <c r="PWB128" s="119"/>
      <c r="PWC128" s="91"/>
      <c r="PWD128" s="119"/>
      <c r="PWE128" s="91"/>
      <c r="PWF128" s="119"/>
      <c r="PWG128" s="91"/>
      <c r="PWH128" s="119"/>
      <c r="PWI128" s="91"/>
      <c r="PWJ128" s="119"/>
      <c r="PWK128" s="91"/>
      <c r="PWL128" s="119"/>
      <c r="PWM128" s="91"/>
      <c r="PWN128" s="119"/>
      <c r="PWO128" s="91"/>
      <c r="PWP128" s="119"/>
      <c r="PWQ128" s="91"/>
      <c r="PWR128" s="119"/>
      <c r="PWS128" s="91"/>
      <c r="PWT128" s="119"/>
      <c r="PWU128" s="91"/>
      <c r="PWV128" s="119"/>
      <c r="PWW128" s="91"/>
      <c r="PWX128" s="119"/>
      <c r="PWY128" s="91"/>
      <c r="PWZ128" s="119"/>
      <c r="PXA128" s="91"/>
      <c r="PXB128" s="119"/>
      <c r="PXC128" s="91"/>
      <c r="PXD128" s="119"/>
      <c r="PXE128" s="91"/>
      <c r="PXF128" s="119"/>
      <c r="PXG128" s="91"/>
      <c r="PXH128" s="119"/>
      <c r="PXI128" s="91"/>
      <c r="PXJ128" s="119"/>
      <c r="PXK128" s="91"/>
      <c r="PXL128" s="119"/>
      <c r="PXM128" s="91"/>
      <c r="PXN128" s="119"/>
      <c r="PXO128" s="91"/>
      <c r="PXP128" s="119"/>
      <c r="PXQ128" s="91"/>
      <c r="PXR128" s="119"/>
      <c r="PXS128" s="91"/>
      <c r="PXT128" s="119"/>
      <c r="PXU128" s="91"/>
      <c r="PXV128" s="119"/>
      <c r="PXW128" s="91"/>
      <c r="PXX128" s="119"/>
      <c r="PXY128" s="91"/>
      <c r="PXZ128" s="119"/>
      <c r="PYA128" s="91"/>
      <c r="PYB128" s="119"/>
      <c r="PYC128" s="91"/>
      <c r="PYD128" s="119"/>
      <c r="PYE128" s="91"/>
      <c r="PYF128" s="119"/>
      <c r="PYG128" s="91"/>
      <c r="PYH128" s="119"/>
      <c r="PYI128" s="91"/>
      <c r="PYJ128" s="119"/>
      <c r="PYK128" s="91"/>
      <c r="PYL128" s="119"/>
      <c r="PYM128" s="91"/>
      <c r="PYN128" s="119"/>
      <c r="PYO128" s="91"/>
      <c r="PYP128" s="119"/>
      <c r="PYQ128" s="91"/>
      <c r="PYR128" s="119"/>
      <c r="PYS128" s="91"/>
      <c r="PYT128" s="119"/>
      <c r="PYU128" s="91"/>
      <c r="PYV128" s="119"/>
      <c r="PYW128" s="91"/>
      <c r="PYX128" s="119"/>
      <c r="PYY128" s="91"/>
      <c r="PYZ128" s="119"/>
      <c r="PZA128" s="91"/>
      <c r="PZB128" s="119"/>
      <c r="PZC128" s="91"/>
      <c r="PZD128" s="119"/>
      <c r="PZE128" s="91"/>
      <c r="PZF128" s="119"/>
      <c r="PZG128" s="91"/>
      <c r="PZH128" s="119"/>
      <c r="PZI128" s="91"/>
      <c r="PZJ128" s="119"/>
      <c r="PZK128" s="91"/>
      <c r="PZL128" s="119"/>
      <c r="PZM128" s="91"/>
      <c r="PZN128" s="119"/>
      <c r="PZO128" s="91"/>
      <c r="PZP128" s="119"/>
      <c r="PZQ128" s="91"/>
      <c r="PZR128" s="119"/>
      <c r="PZS128" s="91"/>
      <c r="PZT128" s="119"/>
      <c r="PZU128" s="91"/>
      <c r="PZV128" s="119"/>
      <c r="PZW128" s="91"/>
      <c r="PZX128" s="119"/>
      <c r="PZY128" s="91"/>
      <c r="PZZ128" s="119"/>
      <c r="QAA128" s="91"/>
      <c r="QAB128" s="119"/>
      <c r="QAC128" s="91"/>
      <c r="QAD128" s="119"/>
      <c r="QAE128" s="91"/>
      <c r="QAF128" s="119"/>
      <c r="QAG128" s="91"/>
      <c r="QAH128" s="119"/>
      <c r="QAI128" s="91"/>
      <c r="QAJ128" s="119"/>
      <c r="QAK128" s="91"/>
      <c r="QAL128" s="119"/>
      <c r="QAM128" s="91"/>
      <c r="QAN128" s="119"/>
      <c r="QAO128" s="91"/>
      <c r="QAP128" s="119"/>
      <c r="QAQ128" s="91"/>
      <c r="QAR128" s="119"/>
      <c r="QAS128" s="91"/>
      <c r="QAT128" s="119"/>
      <c r="QAU128" s="91"/>
      <c r="QAV128" s="119"/>
      <c r="QAW128" s="91"/>
      <c r="QAX128" s="119"/>
      <c r="QAY128" s="91"/>
      <c r="QAZ128" s="119"/>
      <c r="QBA128" s="91"/>
      <c r="QBB128" s="119"/>
      <c r="QBC128" s="91"/>
      <c r="QBD128" s="119"/>
      <c r="QBE128" s="91"/>
      <c r="QBF128" s="119"/>
      <c r="QBG128" s="91"/>
      <c r="QBH128" s="119"/>
      <c r="QBI128" s="91"/>
      <c r="QBJ128" s="119"/>
      <c r="QBK128" s="91"/>
      <c r="QBL128" s="119"/>
      <c r="QBM128" s="91"/>
      <c r="QBN128" s="119"/>
      <c r="QBO128" s="91"/>
      <c r="QBP128" s="119"/>
      <c r="QBQ128" s="91"/>
      <c r="QBR128" s="119"/>
      <c r="QBS128" s="91"/>
      <c r="QBT128" s="119"/>
      <c r="QBU128" s="91"/>
      <c r="QBV128" s="119"/>
      <c r="QBW128" s="91"/>
      <c r="QBX128" s="119"/>
      <c r="QBY128" s="91"/>
      <c r="QBZ128" s="119"/>
      <c r="QCA128" s="91"/>
      <c r="QCB128" s="119"/>
      <c r="QCC128" s="91"/>
      <c r="QCD128" s="119"/>
      <c r="QCE128" s="91"/>
      <c r="QCF128" s="119"/>
      <c r="QCG128" s="91"/>
      <c r="QCH128" s="119"/>
      <c r="QCI128" s="91"/>
      <c r="QCJ128" s="119"/>
      <c r="QCK128" s="91"/>
      <c r="QCL128" s="119"/>
      <c r="QCM128" s="91"/>
      <c r="QCN128" s="119"/>
      <c r="QCO128" s="91"/>
      <c r="QCP128" s="119"/>
      <c r="QCQ128" s="91"/>
      <c r="QCR128" s="119"/>
      <c r="QCS128" s="91"/>
      <c r="QCT128" s="119"/>
      <c r="QCU128" s="91"/>
      <c r="QCV128" s="119"/>
      <c r="QCW128" s="91"/>
      <c r="QCX128" s="119"/>
      <c r="QCY128" s="91"/>
      <c r="QCZ128" s="119"/>
      <c r="QDA128" s="91"/>
      <c r="QDB128" s="119"/>
      <c r="QDC128" s="91"/>
      <c r="QDD128" s="119"/>
      <c r="QDE128" s="91"/>
      <c r="QDF128" s="119"/>
      <c r="QDG128" s="91"/>
      <c r="QDH128" s="119"/>
      <c r="QDI128" s="91"/>
      <c r="QDJ128" s="119"/>
      <c r="QDK128" s="91"/>
      <c r="QDL128" s="119"/>
      <c r="QDM128" s="91"/>
      <c r="QDN128" s="119"/>
      <c r="QDO128" s="91"/>
      <c r="QDP128" s="119"/>
      <c r="QDQ128" s="91"/>
      <c r="QDR128" s="119"/>
      <c r="QDS128" s="91"/>
      <c r="QDT128" s="119"/>
      <c r="QDU128" s="91"/>
      <c r="QDV128" s="119"/>
      <c r="QDW128" s="91"/>
      <c r="QDX128" s="119"/>
      <c r="QDY128" s="91"/>
      <c r="QDZ128" s="119"/>
      <c r="QEA128" s="91"/>
      <c r="QEB128" s="119"/>
      <c r="QEC128" s="91"/>
      <c r="QED128" s="119"/>
      <c r="QEE128" s="91"/>
      <c r="QEF128" s="119"/>
      <c r="QEG128" s="91"/>
      <c r="QEH128" s="119"/>
      <c r="QEI128" s="91"/>
      <c r="QEJ128" s="119"/>
      <c r="QEK128" s="91"/>
      <c r="QEL128" s="119"/>
      <c r="QEM128" s="91"/>
      <c r="QEN128" s="119"/>
      <c r="QEO128" s="91"/>
      <c r="QEP128" s="119"/>
      <c r="QEQ128" s="91"/>
      <c r="QER128" s="119"/>
      <c r="QES128" s="91"/>
      <c r="QET128" s="119"/>
      <c r="QEU128" s="91"/>
      <c r="QEV128" s="119"/>
      <c r="QEW128" s="91"/>
      <c r="QEX128" s="119"/>
      <c r="QEY128" s="91"/>
      <c r="QEZ128" s="119"/>
      <c r="QFA128" s="91"/>
      <c r="QFB128" s="119"/>
      <c r="QFC128" s="91"/>
      <c r="QFD128" s="119"/>
      <c r="QFE128" s="91"/>
      <c r="QFF128" s="119"/>
      <c r="QFG128" s="91"/>
      <c r="QFH128" s="119"/>
      <c r="QFI128" s="91"/>
      <c r="QFJ128" s="119"/>
      <c r="QFK128" s="91"/>
      <c r="QFL128" s="119"/>
      <c r="QFM128" s="91"/>
      <c r="QFN128" s="119"/>
      <c r="QFO128" s="91"/>
      <c r="QFP128" s="119"/>
      <c r="QFQ128" s="91"/>
      <c r="QFR128" s="119"/>
      <c r="QFS128" s="91"/>
      <c r="QFT128" s="119"/>
      <c r="QFU128" s="91"/>
      <c r="QFV128" s="119"/>
      <c r="QFW128" s="91"/>
      <c r="QFX128" s="119"/>
      <c r="QFY128" s="91"/>
      <c r="QFZ128" s="119"/>
      <c r="QGA128" s="91"/>
      <c r="QGB128" s="119"/>
      <c r="QGC128" s="91"/>
      <c r="QGD128" s="119"/>
      <c r="QGE128" s="91"/>
      <c r="QGF128" s="119"/>
      <c r="QGG128" s="91"/>
      <c r="QGH128" s="119"/>
      <c r="QGI128" s="91"/>
      <c r="QGJ128" s="119"/>
      <c r="QGK128" s="91"/>
      <c r="QGL128" s="119"/>
      <c r="QGM128" s="91"/>
      <c r="QGN128" s="119"/>
      <c r="QGO128" s="91"/>
      <c r="QGP128" s="119"/>
      <c r="QGQ128" s="91"/>
      <c r="QGR128" s="119"/>
      <c r="QGS128" s="91"/>
      <c r="QGT128" s="119"/>
      <c r="QGU128" s="91"/>
      <c r="QGV128" s="119"/>
      <c r="QGW128" s="91"/>
      <c r="QGX128" s="119"/>
      <c r="QGY128" s="91"/>
      <c r="QGZ128" s="119"/>
      <c r="QHA128" s="91"/>
      <c r="QHB128" s="119"/>
      <c r="QHC128" s="91"/>
      <c r="QHD128" s="119"/>
      <c r="QHE128" s="91"/>
      <c r="QHF128" s="119"/>
      <c r="QHG128" s="91"/>
      <c r="QHH128" s="119"/>
      <c r="QHI128" s="91"/>
      <c r="QHJ128" s="119"/>
      <c r="QHK128" s="91"/>
      <c r="QHL128" s="119"/>
      <c r="QHM128" s="91"/>
      <c r="QHN128" s="119"/>
      <c r="QHO128" s="91"/>
      <c r="QHP128" s="119"/>
      <c r="QHQ128" s="91"/>
      <c r="QHR128" s="119"/>
      <c r="QHS128" s="91"/>
      <c r="QHT128" s="119"/>
      <c r="QHU128" s="91"/>
      <c r="QHV128" s="119"/>
      <c r="QHW128" s="91"/>
      <c r="QHX128" s="119"/>
      <c r="QHY128" s="91"/>
      <c r="QHZ128" s="119"/>
      <c r="QIA128" s="91"/>
      <c r="QIB128" s="119"/>
      <c r="QIC128" s="91"/>
      <c r="QID128" s="119"/>
      <c r="QIE128" s="91"/>
      <c r="QIF128" s="119"/>
      <c r="QIG128" s="91"/>
      <c r="QIH128" s="119"/>
      <c r="QII128" s="91"/>
      <c r="QIJ128" s="119"/>
      <c r="QIK128" s="91"/>
      <c r="QIL128" s="119"/>
      <c r="QIM128" s="91"/>
      <c r="QIN128" s="119"/>
      <c r="QIO128" s="91"/>
      <c r="QIP128" s="119"/>
      <c r="QIQ128" s="91"/>
      <c r="QIR128" s="119"/>
      <c r="QIS128" s="91"/>
      <c r="QIT128" s="119"/>
      <c r="QIU128" s="91"/>
      <c r="QIV128" s="119"/>
      <c r="QIW128" s="91"/>
      <c r="QIX128" s="119"/>
      <c r="QIY128" s="91"/>
      <c r="QIZ128" s="119"/>
      <c r="QJA128" s="91"/>
      <c r="QJB128" s="119"/>
      <c r="QJC128" s="91"/>
      <c r="QJD128" s="119"/>
      <c r="QJE128" s="91"/>
      <c r="QJF128" s="119"/>
      <c r="QJG128" s="91"/>
      <c r="QJH128" s="119"/>
      <c r="QJI128" s="91"/>
      <c r="QJJ128" s="119"/>
      <c r="QJK128" s="91"/>
      <c r="QJL128" s="119"/>
      <c r="QJM128" s="91"/>
      <c r="QJN128" s="119"/>
      <c r="QJO128" s="91"/>
      <c r="QJP128" s="119"/>
      <c r="QJQ128" s="91"/>
      <c r="QJR128" s="119"/>
      <c r="QJS128" s="91"/>
      <c r="QJT128" s="119"/>
      <c r="QJU128" s="91"/>
      <c r="QJV128" s="119"/>
      <c r="QJW128" s="91"/>
      <c r="QJX128" s="119"/>
      <c r="QJY128" s="91"/>
      <c r="QJZ128" s="119"/>
      <c r="QKA128" s="91"/>
      <c r="QKB128" s="119"/>
      <c r="QKC128" s="91"/>
      <c r="QKD128" s="119"/>
      <c r="QKE128" s="91"/>
      <c r="QKF128" s="119"/>
      <c r="QKG128" s="91"/>
      <c r="QKH128" s="119"/>
      <c r="QKI128" s="91"/>
      <c r="QKJ128" s="119"/>
      <c r="QKK128" s="91"/>
      <c r="QKL128" s="119"/>
      <c r="QKM128" s="91"/>
      <c r="QKN128" s="119"/>
      <c r="QKO128" s="91"/>
      <c r="QKP128" s="119"/>
      <c r="QKQ128" s="91"/>
      <c r="QKR128" s="119"/>
      <c r="QKS128" s="91"/>
      <c r="QKT128" s="119"/>
      <c r="QKU128" s="91"/>
      <c r="QKV128" s="119"/>
      <c r="QKW128" s="91"/>
      <c r="QKX128" s="119"/>
      <c r="QKY128" s="91"/>
      <c r="QKZ128" s="119"/>
      <c r="QLA128" s="91"/>
      <c r="QLB128" s="119"/>
      <c r="QLC128" s="91"/>
      <c r="QLD128" s="119"/>
      <c r="QLE128" s="91"/>
      <c r="QLF128" s="119"/>
      <c r="QLG128" s="91"/>
      <c r="QLH128" s="119"/>
      <c r="QLI128" s="91"/>
      <c r="QLJ128" s="119"/>
      <c r="QLK128" s="91"/>
      <c r="QLL128" s="119"/>
      <c r="QLM128" s="91"/>
      <c r="QLN128" s="119"/>
      <c r="QLO128" s="91"/>
      <c r="QLP128" s="119"/>
      <c r="QLQ128" s="91"/>
      <c r="QLR128" s="119"/>
      <c r="QLS128" s="91"/>
      <c r="QLT128" s="119"/>
      <c r="QLU128" s="91"/>
      <c r="QLV128" s="119"/>
      <c r="QLW128" s="91"/>
      <c r="QLX128" s="119"/>
      <c r="QLY128" s="91"/>
      <c r="QLZ128" s="119"/>
      <c r="QMA128" s="91"/>
      <c r="QMB128" s="119"/>
      <c r="QMC128" s="91"/>
      <c r="QMD128" s="119"/>
      <c r="QME128" s="91"/>
      <c r="QMF128" s="119"/>
      <c r="QMG128" s="91"/>
      <c r="QMH128" s="119"/>
      <c r="QMI128" s="91"/>
      <c r="QMJ128" s="119"/>
      <c r="QMK128" s="91"/>
      <c r="QML128" s="119"/>
      <c r="QMM128" s="91"/>
      <c r="QMN128" s="119"/>
      <c r="QMO128" s="91"/>
      <c r="QMP128" s="119"/>
      <c r="QMQ128" s="91"/>
      <c r="QMR128" s="119"/>
      <c r="QMS128" s="91"/>
      <c r="QMT128" s="119"/>
      <c r="QMU128" s="91"/>
      <c r="QMV128" s="119"/>
      <c r="QMW128" s="91"/>
      <c r="QMX128" s="119"/>
      <c r="QMY128" s="91"/>
      <c r="QMZ128" s="119"/>
      <c r="QNA128" s="91"/>
      <c r="QNB128" s="119"/>
      <c r="QNC128" s="91"/>
      <c r="QND128" s="119"/>
      <c r="QNE128" s="91"/>
      <c r="QNF128" s="119"/>
      <c r="QNG128" s="91"/>
      <c r="QNH128" s="119"/>
      <c r="QNI128" s="91"/>
      <c r="QNJ128" s="119"/>
      <c r="QNK128" s="91"/>
      <c r="QNL128" s="119"/>
      <c r="QNM128" s="91"/>
      <c r="QNN128" s="119"/>
      <c r="QNO128" s="91"/>
      <c r="QNP128" s="119"/>
      <c r="QNQ128" s="91"/>
      <c r="QNR128" s="119"/>
      <c r="QNS128" s="91"/>
      <c r="QNT128" s="119"/>
      <c r="QNU128" s="91"/>
      <c r="QNV128" s="119"/>
      <c r="QNW128" s="91"/>
      <c r="QNX128" s="119"/>
      <c r="QNY128" s="91"/>
      <c r="QNZ128" s="119"/>
      <c r="QOA128" s="91"/>
      <c r="QOB128" s="119"/>
      <c r="QOC128" s="91"/>
      <c r="QOD128" s="119"/>
      <c r="QOE128" s="91"/>
      <c r="QOF128" s="119"/>
      <c r="QOG128" s="91"/>
      <c r="QOH128" s="119"/>
      <c r="QOI128" s="91"/>
      <c r="QOJ128" s="119"/>
      <c r="QOK128" s="91"/>
      <c r="QOL128" s="119"/>
      <c r="QOM128" s="91"/>
      <c r="QON128" s="119"/>
      <c r="QOO128" s="91"/>
      <c r="QOP128" s="119"/>
      <c r="QOQ128" s="91"/>
      <c r="QOR128" s="119"/>
      <c r="QOS128" s="91"/>
      <c r="QOT128" s="119"/>
      <c r="QOU128" s="91"/>
      <c r="QOV128" s="119"/>
      <c r="QOW128" s="91"/>
      <c r="QOX128" s="119"/>
      <c r="QOY128" s="91"/>
      <c r="QOZ128" s="119"/>
      <c r="QPA128" s="91"/>
      <c r="QPB128" s="119"/>
      <c r="QPC128" s="91"/>
      <c r="QPD128" s="119"/>
      <c r="QPE128" s="91"/>
      <c r="QPF128" s="119"/>
      <c r="QPG128" s="91"/>
      <c r="QPH128" s="119"/>
      <c r="QPI128" s="91"/>
      <c r="QPJ128" s="119"/>
      <c r="QPK128" s="91"/>
      <c r="QPL128" s="119"/>
      <c r="QPM128" s="91"/>
      <c r="QPN128" s="119"/>
      <c r="QPO128" s="91"/>
      <c r="QPP128" s="119"/>
      <c r="QPQ128" s="91"/>
      <c r="QPR128" s="119"/>
      <c r="QPS128" s="91"/>
      <c r="QPT128" s="119"/>
      <c r="QPU128" s="91"/>
      <c r="QPV128" s="119"/>
      <c r="QPW128" s="91"/>
      <c r="QPX128" s="119"/>
      <c r="QPY128" s="91"/>
      <c r="QPZ128" s="119"/>
      <c r="QQA128" s="91"/>
      <c r="QQB128" s="119"/>
      <c r="QQC128" s="91"/>
      <c r="QQD128" s="119"/>
      <c r="QQE128" s="91"/>
      <c r="QQF128" s="119"/>
      <c r="QQG128" s="91"/>
      <c r="QQH128" s="119"/>
      <c r="QQI128" s="91"/>
      <c r="QQJ128" s="119"/>
      <c r="QQK128" s="91"/>
      <c r="QQL128" s="119"/>
      <c r="QQM128" s="91"/>
      <c r="QQN128" s="119"/>
      <c r="QQO128" s="91"/>
      <c r="QQP128" s="119"/>
      <c r="QQQ128" s="91"/>
      <c r="QQR128" s="119"/>
      <c r="QQS128" s="91"/>
      <c r="QQT128" s="119"/>
      <c r="QQU128" s="91"/>
      <c r="QQV128" s="119"/>
      <c r="QQW128" s="91"/>
      <c r="QQX128" s="119"/>
      <c r="QQY128" s="91"/>
      <c r="QQZ128" s="119"/>
      <c r="QRA128" s="91"/>
      <c r="QRB128" s="119"/>
      <c r="QRC128" s="91"/>
      <c r="QRD128" s="119"/>
      <c r="QRE128" s="91"/>
      <c r="QRF128" s="119"/>
      <c r="QRG128" s="91"/>
      <c r="QRH128" s="119"/>
      <c r="QRI128" s="91"/>
      <c r="QRJ128" s="119"/>
      <c r="QRK128" s="91"/>
      <c r="QRL128" s="119"/>
      <c r="QRM128" s="91"/>
      <c r="QRN128" s="119"/>
      <c r="QRO128" s="91"/>
      <c r="QRP128" s="119"/>
      <c r="QRQ128" s="91"/>
      <c r="QRR128" s="119"/>
      <c r="QRS128" s="91"/>
      <c r="QRT128" s="119"/>
      <c r="QRU128" s="91"/>
      <c r="QRV128" s="119"/>
      <c r="QRW128" s="91"/>
      <c r="QRX128" s="119"/>
      <c r="QRY128" s="91"/>
      <c r="QRZ128" s="119"/>
      <c r="QSA128" s="91"/>
      <c r="QSB128" s="119"/>
      <c r="QSC128" s="91"/>
      <c r="QSD128" s="119"/>
      <c r="QSE128" s="91"/>
      <c r="QSF128" s="119"/>
      <c r="QSG128" s="91"/>
      <c r="QSH128" s="119"/>
      <c r="QSI128" s="91"/>
      <c r="QSJ128" s="119"/>
      <c r="QSK128" s="91"/>
      <c r="QSL128" s="119"/>
      <c r="QSM128" s="91"/>
      <c r="QSN128" s="119"/>
      <c r="QSO128" s="91"/>
      <c r="QSP128" s="119"/>
      <c r="QSQ128" s="91"/>
      <c r="QSR128" s="119"/>
      <c r="QSS128" s="91"/>
      <c r="QST128" s="119"/>
      <c r="QSU128" s="91"/>
      <c r="QSV128" s="119"/>
      <c r="QSW128" s="91"/>
      <c r="QSX128" s="119"/>
      <c r="QSY128" s="91"/>
      <c r="QSZ128" s="119"/>
      <c r="QTA128" s="91"/>
      <c r="QTB128" s="119"/>
      <c r="QTC128" s="91"/>
      <c r="QTD128" s="119"/>
      <c r="QTE128" s="91"/>
      <c r="QTF128" s="119"/>
      <c r="QTG128" s="91"/>
      <c r="QTH128" s="119"/>
      <c r="QTI128" s="91"/>
      <c r="QTJ128" s="119"/>
      <c r="QTK128" s="91"/>
      <c r="QTL128" s="119"/>
      <c r="QTM128" s="91"/>
      <c r="QTN128" s="119"/>
      <c r="QTO128" s="91"/>
      <c r="QTP128" s="119"/>
      <c r="QTQ128" s="91"/>
      <c r="QTR128" s="119"/>
      <c r="QTS128" s="91"/>
      <c r="QTT128" s="119"/>
      <c r="QTU128" s="91"/>
      <c r="QTV128" s="119"/>
      <c r="QTW128" s="91"/>
      <c r="QTX128" s="119"/>
      <c r="QTY128" s="91"/>
      <c r="QTZ128" s="119"/>
      <c r="QUA128" s="91"/>
      <c r="QUB128" s="119"/>
      <c r="QUC128" s="91"/>
      <c r="QUD128" s="119"/>
      <c r="QUE128" s="91"/>
      <c r="QUF128" s="119"/>
      <c r="QUG128" s="91"/>
      <c r="QUH128" s="119"/>
      <c r="QUI128" s="91"/>
      <c r="QUJ128" s="119"/>
      <c r="QUK128" s="91"/>
      <c r="QUL128" s="119"/>
      <c r="QUM128" s="91"/>
      <c r="QUN128" s="119"/>
      <c r="QUO128" s="91"/>
      <c r="QUP128" s="119"/>
      <c r="QUQ128" s="91"/>
      <c r="QUR128" s="119"/>
      <c r="QUS128" s="91"/>
      <c r="QUT128" s="119"/>
      <c r="QUU128" s="91"/>
      <c r="QUV128" s="119"/>
      <c r="QUW128" s="91"/>
      <c r="QUX128" s="119"/>
      <c r="QUY128" s="91"/>
      <c r="QUZ128" s="119"/>
      <c r="QVA128" s="91"/>
      <c r="QVB128" s="119"/>
      <c r="QVC128" s="91"/>
      <c r="QVD128" s="119"/>
      <c r="QVE128" s="91"/>
      <c r="QVF128" s="119"/>
      <c r="QVG128" s="91"/>
      <c r="QVH128" s="119"/>
      <c r="QVI128" s="91"/>
      <c r="QVJ128" s="119"/>
      <c r="QVK128" s="91"/>
      <c r="QVL128" s="119"/>
      <c r="QVM128" s="91"/>
      <c r="QVN128" s="119"/>
      <c r="QVO128" s="91"/>
      <c r="QVP128" s="119"/>
      <c r="QVQ128" s="91"/>
      <c r="QVR128" s="119"/>
      <c r="QVS128" s="91"/>
      <c r="QVT128" s="119"/>
      <c r="QVU128" s="91"/>
      <c r="QVV128" s="119"/>
      <c r="QVW128" s="91"/>
      <c r="QVX128" s="119"/>
      <c r="QVY128" s="91"/>
      <c r="QVZ128" s="119"/>
      <c r="QWA128" s="91"/>
      <c r="QWB128" s="119"/>
      <c r="QWC128" s="91"/>
      <c r="QWD128" s="119"/>
      <c r="QWE128" s="91"/>
      <c r="QWF128" s="119"/>
      <c r="QWG128" s="91"/>
      <c r="QWH128" s="119"/>
      <c r="QWI128" s="91"/>
      <c r="QWJ128" s="119"/>
      <c r="QWK128" s="91"/>
      <c r="QWL128" s="119"/>
      <c r="QWM128" s="91"/>
      <c r="QWN128" s="119"/>
      <c r="QWO128" s="91"/>
      <c r="QWP128" s="119"/>
      <c r="QWQ128" s="91"/>
      <c r="QWR128" s="119"/>
      <c r="QWS128" s="91"/>
      <c r="QWT128" s="119"/>
      <c r="QWU128" s="91"/>
      <c r="QWV128" s="119"/>
      <c r="QWW128" s="91"/>
      <c r="QWX128" s="119"/>
      <c r="QWY128" s="91"/>
      <c r="QWZ128" s="119"/>
      <c r="QXA128" s="91"/>
      <c r="QXB128" s="119"/>
      <c r="QXC128" s="91"/>
      <c r="QXD128" s="119"/>
      <c r="QXE128" s="91"/>
      <c r="QXF128" s="119"/>
      <c r="QXG128" s="91"/>
      <c r="QXH128" s="119"/>
      <c r="QXI128" s="91"/>
      <c r="QXJ128" s="119"/>
      <c r="QXK128" s="91"/>
      <c r="QXL128" s="119"/>
      <c r="QXM128" s="91"/>
      <c r="QXN128" s="119"/>
      <c r="QXO128" s="91"/>
      <c r="QXP128" s="119"/>
      <c r="QXQ128" s="91"/>
      <c r="QXR128" s="119"/>
      <c r="QXS128" s="91"/>
      <c r="QXT128" s="119"/>
      <c r="QXU128" s="91"/>
      <c r="QXV128" s="119"/>
      <c r="QXW128" s="91"/>
      <c r="QXX128" s="119"/>
      <c r="QXY128" s="91"/>
      <c r="QXZ128" s="119"/>
      <c r="QYA128" s="91"/>
      <c r="QYB128" s="119"/>
      <c r="QYC128" s="91"/>
      <c r="QYD128" s="119"/>
      <c r="QYE128" s="91"/>
      <c r="QYF128" s="119"/>
      <c r="QYG128" s="91"/>
      <c r="QYH128" s="119"/>
      <c r="QYI128" s="91"/>
      <c r="QYJ128" s="119"/>
      <c r="QYK128" s="91"/>
      <c r="QYL128" s="119"/>
      <c r="QYM128" s="91"/>
      <c r="QYN128" s="119"/>
      <c r="QYO128" s="91"/>
      <c r="QYP128" s="119"/>
      <c r="QYQ128" s="91"/>
      <c r="QYR128" s="119"/>
      <c r="QYS128" s="91"/>
      <c r="QYT128" s="119"/>
      <c r="QYU128" s="91"/>
      <c r="QYV128" s="119"/>
      <c r="QYW128" s="91"/>
      <c r="QYX128" s="119"/>
      <c r="QYY128" s="91"/>
      <c r="QYZ128" s="119"/>
      <c r="QZA128" s="91"/>
      <c r="QZB128" s="119"/>
      <c r="QZC128" s="91"/>
      <c r="QZD128" s="119"/>
      <c r="QZE128" s="91"/>
      <c r="QZF128" s="119"/>
      <c r="QZG128" s="91"/>
      <c r="QZH128" s="119"/>
      <c r="QZI128" s="91"/>
      <c r="QZJ128" s="119"/>
      <c r="QZK128" s="91"/>
      <c r="QZL128" s="119"/>
      <c r="QZM128" s="91"/>
      <c r="QZN128" s="119"/>
      <c r="QZO128" s="91"/>
      <c r="QZP128" s="119"/>
      <c r="QZQ128" s="91"/>
      <c r="QZR128" s="119"/>
      <c r="QZS128" s="91"/>
      <c r="QZT128" s="119"/>
      <c r="QZU128" s="91"/>
      <c r="QZV128" s="119"/>
      <c r="QZW128" s="91"/>
      <c r="QZX128" s="119"/>
      <c r="QZY128" s="91"/>
      <c r="QZZ128" s="119"/>
      <c r="RAA128" s="91"/>
      <c r="RAB128" s="119"/>
      <c r="RAC128" s="91"/>
      <c r="RAD128" s="119"/>
      <c r="RAE128" s="91"/>
      <c r="RAF128" s="119"/>
      <c r="RAG128" s="91"/>
      <c r="RAH128" s="119"/>
      <c r="RAI128" s="91"/>
      <c r="RAJ128" s="119"/>
      <c r="RAK128" s="91"/>
      <c r="RAL128" s="119"/>
      <c r="RAM128" s="91"/>
      <c r="RAN128" s="119"/>
      <c r="RAO128" s="91"/>
      <c r="RAP128" s="119"/>
      <c r="RAQ128" s="91"/>
      <c r="RAR128" s="119"/>
      <c r="RAS128" s="91"/>
      <c r="RAT128" s="119"/>
      <c r="RAU128" s="91"/>
      <c r="RAV128" s="119"/>
      <c r="RAW128" s="91"/>
      <c r="RAX128" s="119"/>
      <c r="RAY128" s="91"/>
      <c r="RAZ128" s="119"/>
      <c r="RBA128" s="91"/>
      <c r="RBB128" s="119"/>
      <c r="RBC128" s="91"/>
      <c r="RBD128" s="119"/>
      <c r="RBE128" s="91"/>
      <c r="RBF128" s="119"/>
      <c r="RBG128" s="91"/>
      <c r="RBH128" s="119"/>
      <c r="RBI128" s="91"/>
      <c r="RBJ128" s="119"/>
      <c r="RBK128" s="91"/>
      <c r="RBL128" s="119"/>
      <c r="RBM128" s="91"/>
      <c r="RBN128" s="119"/>
      <c r="RBO128" s="91"/>
      <c r="RBP128" s="119"/>
      <c r="RBQ128" s="91"/>
      <c r="RBR128" s="119"/>
      <c r="RBS128" s="91"/>
      <c r="RBT128" s="119"/>
      <c r="RBU128" s="91"/>
      <c r="RBV128" s="119"/>
      <c r="RBW128" s="91"/>
      <c r="RBX128" s="119"/>
      <c r="RBY128" s="91"/>
      <c r="RBZ128" s="119"/>
      <c r="RCA128" s="91"/>
      <c r="RCB128" s="119"/>
      <c r="RCC128" s="91"/>
      <c r="RCD128" s="119"/>
      <c r="RCE128" s="91"/>
      <c r="RCF128" s="119"/>
      <c r="RCG128" s="91"/>
      <c r="RCH128" s="119"/>
      <c r="RCI128" s="91"/>
      <c r="RCJ128" s="119"/>
      <c r="RCK128" s="91"/>
      <c r="RCL128" s="119"/>
      <c r="RCM128" s="91"/>
      <c r="RCN128" s="119"/>
      <c r="RCO128" s="91"/>
      <c r="RCP128" s="119"/>
      <c r="RCQ128" s="91"/>
      <c r="RCR128" s="119"/>
      <c r="RCS128" s="91"/>
      <c r="RCT128" s="119"/>
      <c r="RCU128" s="91"/>
      <c r="RCV128" s="119"/>
      <c r="RCW128" s="91"/>
      <c r="RCX128" s="119"/>
      <c r="RCY128" s="91"/>
      <c r="RCZ128" s="119"/>
      <c r="RDA128" s="91"/>
      <c r="RDB128" s="119"/>
      <c r="RDC128" s="91"/>
      <c r="RDD128" s="119"/>
      <c r="RDE128" s="91"/>
      <c r="RDF128" s="119"/>
      <c r="RDG128" s="91"/>
      <c r="RDH128" s="119"/>
      <c r="RDI128" s="91"/>
      <c r="RDJ128" s="119"/>
      <c r="RDK128" s="91"/>
      <c r="RDL128" s="119"/>
      <c r="RDM128" s="91"/>
      <c r="RDN128" s="119"/>
      <c r="RDO128" s="91"/>
      <c r="RDP128" s="119"/>
      <c r="RDQ128" s="91"/>
      <c r="RDR128" s="119"/>
      <c r="RDS128" s="91"/>
      <c r="RDT128" s="119"/>
      <c r="RDU128" s="91"/>
      <c r="RDV128" s="119"/>
      <c r="RDW128" s="91"/>
      <c r="RDX128" s="119"/>
      <c r="RDY128" s="91"/>
      <c r="RDZ128" s="119"/>
      <c r="REA128" s="91"/>
      <c r="REB128" s="119"/>
      <c r="REC128" s="91"/>
      <c r="RED128" s="119"/>
      <c r="REE128" s="91"/>
      <c r="REF128" s="119"/>
      <c r="REG128" s="91"/>
      <c r="REH128" s="119"/>
      <c r="REI128" s="91"/>
      <c r="REJ128" s="119"/>
      <c r="REK128" s="91"/>
      <c r="REL128" s="119"/>
      <c r="REM128" s="91"/>
      <c r="REN128" s="119"/>
      <c r="REO128" s="91"/>
      <c r="REP128" s="119"/>
      <c r="REQ128" s="91"/>
      <c r="RER128" s="119"/>
      <c r="RES128" s="91"/>
      <c r="RET128" s="119"/>
      <c r="REU128" s="91"/>
      <c r="REV128" s="119"/>
      <c r="REW128" s="91"/>
      <c r="REX128" s="119"/>
      <c r="REY128" s="91"/>
      <c r="REZ128" s="119"/>
      <c r="RFA128" s="91"/>
      <c r="RFB128" s="119"/>
      <c r="RFC128" s="91"/>
      <c r="RFD128" s="119"/>
      <c r="RFE128" s="91"/>
      <c r="RFF128" s="119"/>
      <c r="RFG128" s="91"/>
      <c r="RFH128" s="119"/>
      <c r="RFI128" s="91"/>
      <c r="RFJ128" s="119"/>
      <c r="RFK128" s="91"/>
      <c r="RFL128" s="119"/>
      <c r="RFM128" s="91"/>
      <c r="RFN128" s="119"/>
      <c r="RFO128" s="91"/>
      <c r="RFP128" s="119"/>
      <c r="RFQ128" s="91"/>
      <c r="RFR128" s="119"/>
      <c r="RFS128" s="91"/>
      <c r="RFT128" s="119"/>
      <c r="RFU128" s="91"/>
      <c r="RFV128" s="119"/>
      <c r="RFW128" s="91"/>
      <c r="RFX128" s="119"/>
      <c r="RFY128" s="91"/>
      <c r="RFZ128" s="119"/>
      <c r="RGA128" s="91"/>
      <c r="RGB128" s="119"/>
      <c r="RGC128" s="91"/>
      <c r="RGD128" s="119"/>
      <c r="RGE128" s="91"/>
      <c r="RGF128" s="119"/>
      <c r="RGG128" s="91"/>
      <c r="RGH128" s="119"/>
      <c r="RGI128" s="91"/>
      <c r="RGJ128" s="119"/>
      <c r="RGK128" s="91"/>
      <c r="RGL128" s="119"/>
      <c r="RGM128" s="91"/>
      <c r="RGN128" s="119"/>
      <c r="RGO128" s="91"/>
      <c r="RGP128" s="119"/>
      <c r="RGQ128" s="91"/>
      <c r="RGR128" s="119"/>
      <c r="RGS128" s="91"/>
      <c r="RGT128" s="119"/>
      <c r="RGU128" s="91"/>
      <c r="RGV128" s="119"/>
      <c r="RGW128" s="91"/>
      <c r="RGX128" s="119"/>
      <c r="RGY128" s="91"/>
      <c r="RGZ128" s="119"/>
      <c r="RHA128" s="91"/>
      <c r="RHB128" s="119"/>
      <c r="RHC128" s="91"/>
      <c r="RHD128" s="119"/>
      <c r="RHE128" s="91"/>
      <c r="RHF128" s="119"/>
      <c r="RHG128" s="91"/>
      <c r="RHH128" s="119"/>
      <c r="RHI128" s="91"/>
      <c r="RHJ128" s="119"/>
      <c r="RHK128" s="91"/>
      <c r="RHL128" s="119"/>
      <c r="RHM128" s="91"/>
      <c r="RHN128" s="119"/>
      <c r="RHO128" s="91"/>
      <c r="RHP128" s="119"/>
      <c r="RHQ128" s="91"/>
      <c r="RHR128" s="119"/>
      <c r="RHS128" s="91"/>
      <c r="RHT128" s="119"/>
      <c r="RHU128" s="91"/>
      <c r="RHV128" s="119"/>
      <c r="RHW128" s="91"/>
      <c r="RHX128" s="119"/>
      <c r="RHY128" s="91"/>
      <c r="RHZ128" s="119"/>
      <c r="RIA128" s="91"/>
      <c r="RIB128" s="119"/>
      <c r="RIC128" s="91"/>
      <c r="RID128" s="119"/>
      <c r="RIE128" s="91"/>
      <c r="RIF128" s="119"/>
      <c r="RIG128" s="91"/>
      <c r="RIH128" s="119"/>
      <c r="RII128" s="91"/>
      <c r="RIJ128" s="119"/>
      <c r="RIK128" s="91"/>
      <c r="RIL128" s="119"/>
      <c r="RIM128" s="91"/>
      <c r="RIN128" s="119"/>
      <c r="RIO128" s="91"/>
      <c r="RIP128" s="119"/>
      <c r="RIQ128" s="91"/>
      <c r="RIR128" s="119"/>
      <c r="RIS128" s="91"/>
      <c r="RIT128" s="119"/>
      <c r="RIU128" s="91"/>
      <c r="RIV128" s="119"/>
      <c r="RIW128" s="91"/>
      <c r="RIX128" s="119"/>
      <c r="RIY128" s="91"/>
      <c r="RIZ128" s="119"/>
      <c r="RJA128" s="91"/>
      <c r="RJB128" s="119"/>
      <c r="RJC128" s="91"/>
      <c r="RJD128" s="119"/>
      <c r="RJE128" s="91"/>
      <c r="RJF128" s="119"/>
      <c r="RJG128" s="91"/>
      <c r="RJH128" s="119"/>
      <c r="RJI128" s="91"/>
      <c r="RJJ128" s="119"/>
      <c r="RJK128" s="91"/>
      <c r="RJL128" s="119"/>
      <c r="RJM128" s="91"/>
      <c r="RJN128" s="119"/>
      <c r="RJO128" s="91"/>
      <c r="RJP128" s="119"/>
      <c r="RJQ128" s="91"/>
      <c r="RJR128" s="119"/>
      <c r="RJS128" s="91"/>
      <c r="RJT128" s="119"/>
      <c r="RJU128" s="91"/>
      <c r="RJV128" s="119"/>
      <c r="RJW128" s="91"/>
      <c r="RJX128" s="119"/>
      <c r="RJY128" s="91"/>
      <c r="RJZ128" s="119"/>
      <c r="RKA128" s="91"/>
      <c r="RKB128" s="119"/>
      <c r="RKC128" s="91"/>
      <c r="RKD128" s="119"/>
      <c r="RKE128" s="91"/>
      <c r="RKF128" s="119"/>
      <c r="RKG128" s="91"/>
      <c r="RKH128" s="119"/>
      <c r="RKI128" s="91"/>
      <c r="RKJ128" s="119"/>
      <c r="RKK128" s="91"/>
      <c r="RKL128" s="119"/>
      <c r="RKM128" s="91"/>
      <c r="RKN128" s="119"/>
      <c r="RKO128" s="91"/>
      <c r="RKP128" s="119"/>
      <c r="RKQ128" s="91"/>
      <c r="RKR128" s="119"/>
      <c r="RKS128" s="91"/>
      <c r="RKT128" s="119"/>
      <c r="RKU128" s="91"/>
      <c r="RKV128" s="119"/>
      <c r="RKW128" s="91"/>
      <c r="RKX128" s="119"/>
      <c r="RKY128" s="91"/>
      <c r="RKZ128" s="119"/>
      <c r="RLA128" s="91"/>
      <c r="RLB128" s="119"/>
      <c r="RLC128" s="91"/>
      <c r="RLD128" s="119"/>
      <c r="RLE128" s="91"/>
      <c r="RLF128" s="119"/>
      <c r="RLG128" s="91"/>
      <c r="RLH128" s="119"/>
      <c r="RLI128" s="91"/>
      <c r="RLJ128" s="119"/>
      <c r="RLK128" s="91"/>
      <c r="RLL128" s="119"/>
      <c r="RLM128" s="91"/>
      <c r="RLN128" s="119"/>
      <c r="RLO128" s="91"/>
      <c r="RLP128" s="119"/>
      <c r="RLQ128" s="91"/>
      <c r="RLR128" s="119"/>
      <c r="RLS128" s="91"/>
      <c r="RLT128" s="119"/>
      <c r="RLU128" s="91"/>
      <c r="RLV128" s="119"/>
      <c r="RLW128" s="91"/>
      <c r="RLX128" s="119"/>
      <c r="RLY128" s="91"/>
      <c r="RLZ128" s="119"/>
      <c r="RMA128" s="91"/>
      <c r="RMB128" s="119"/>
      <c r="RMC128" s="91"/>
      <c r="RMD128" s="119"/>
      <c r="RME128" s="91"/>
      <c r="RMF128" s="119"/>
      <c r="RMG128" s="91"/>
      <c r="RMH128" s="119"/>
      <c r="RMI128" s="91"/>
      <c r="RMJ128" s="119"/>
      <c r="RMK128" s="91"/>
      <c r="RML128" s="119"/>
      <c r="RMM128" s="91"/>
      <c r="RMN128" s="119"/>
      <c r="RMO128" s="91"/>
      <c r="RMP128" s="119"/>
      <c r="RMQ128" s="91"/>
      <c r="RMR128" s="119"/>
      <c r="RMS128" s="91"/>
      <c r="RMT128" s="119"/>
      <c r="RMU128" s="91"/>
      <c r="RMV128" s="119"/>
      <c r="RMW128" s="91"/>
      <c r="RMX128" s="119"/>
      <c r="RMY128" s="91"/>
      <c r="RMZ128" s="119"/>
      <c r="RNA128" s="91"/>
      <c r="RNB128" s="119"/>
      <c r="RNC128" s="91"/>
      <c r="RND128" s="119"/>
      <c r="RNE128" s="91"/>
      <c r="RNF128" s="119"/>
      <c r="RNG128" s="91"/>
      <c r="RNH128" s="119"/>
      <c r="RNI128" s="91"/>
      <c r="RNJ128" s="119"/>
      <c r="RNK128" s="91"/>
      <c r="RNL128" s="119"/>
      <c r="RNM128" s="91"/>
      <c r="RNN128" s="119"/>
      <c r="RNO128" s="91"/>
      <c r="RNP128" s="119"/>
      <c r="RNQ128" s="91"/>
      <c r="RNR128" s="119"/>
      <c r="RNS128" s="91"/>
      <c r="RNT128" s="119"/>
      <c r="RNU128" s="91"/>
      <c r="RNV128" s="119"/>
      <c r="RNW128" s="91"/>
      <c r="RNX128" s="119"/>
      <c r="RNY128" s="91"/>
      <c r="RNZ128" s="119"/>
      <c r="ROA128" s="91"/>
      <c r="ROB128" s="119"/>
      <c r="ROC128" s="91"/>
      <c r="ROD128" s="119"/>
      <c r="ROE128" s="91"/>
      <c r="ROF128" s="119"/>
      <c r="ROG128" s="91"/>
      <c r="ROH128" s="119"/>
      <c r="ROI128" s="91"/>
      <c r="ROJ128" s="119"/>
      <c r="ROK128" s="91"/>
      <c r="ROL128" s="119"/>
      <c r="ROM128" s="91"/>
      <c r="RON128" s="119"/>
      <c r="ROO128" s="91"/>
      <c r="ROP128" s="119"/>
      <c r="ROQ128" s="91"/>
      <c r="ROR128" s="119"/>
      <c r="ROS128" s="91"/>
      <c r="ROT128" s="119"/>
      <c r="ROU128" s="91"/>
      <c r="ROV128" s="119"/>
      <c r="ROW128" s="91"/>
      <c r="ROX128" s="119"/>
      <c r="ROY128" s="91"/>
      <c r="ROZ128" s="119"/>
      <c r="RPA128" s="91"/>
      <c r="RPB128" s="119"/>
      <c r="RPC128" s="91"/>
      <c r="RPD128" s="119"/>
      <c r="RPE128" s="91"/>
      <c r="RPF128" s="119"/>
      <c r="RPG128" s="91"/>
      <c r="RPH128" s="119"/>
      <c r="RPI128" s="91"/>
      <c r="RPJ128" s="119"/>
      <c r="RPK128" s="91"/>
      <c r="RPL128" s="119"/>
      <c r="RPM128" s="91"/>
      <c r="RPN128" s="119"/>
      <c r="RPO128" s="91"/>
      <c r="RPP128" s="119"/>
      <c r="RPQ128" s="91"/>
      <c r="RPR128" s="119"/>
      <c r="RPS128" s="91"/>
      <c r="RPT128" s="119"/>
      <c r="RPU128" s="91"/>
      <c r="RPV128" s="119"/>
      <c r="RPW128" s="91"/>
      <c r="RPX128" s="119"/>
      <c r="RPY128" s="91"/>
      <c r="RPZ128" s="119"/>
      <c r="RQA128" s="91"/>
      <c r="RQB128" s="119"/>
      <c r="RQC128" s="91"/>
      <c r="RQD128" s="119"/>
      <c r="RQE128" s="91"/>
      <c r="RQF128" s="119"/>
      <c r="RQG128" s="91"/>
      <c r="RQH128" s="119"/>
      <c r="RQI128" s="91"/>
      <c r="RQJ128" s="119"/>
      <c r="RQK128" s="91"/>
      <c r="RQL128" s="119"/>
      <c r="RQM128" s="91"/>
      <c r="RQN128" s="119"/>
      <c r="RQO128" s="91"/>
      <c r="RQP128" s="119"/>
      <c r="RQQ128" s="91"/>
      <c r="RQR128" s="119"/>
      <c r="RQS128" s="91"/>
      <c r="RQT128" s="119"/>
      <c r="RQU128" s="91"/>
      <c r="RQV128" s="119"/>
      <c r="RQW128" s="91"/>
      <c r="RQX128" s="119"/>
      <c r="RQY128" s="91"/>
      <c r="RQZ128" s="119"/>
      <c r="RRA128" s="91"/>
      <c r="RRB128" s="119"/>
      <c r="RRC128" s="91"/>
      <c r="RRD128" s="119"/>
      <c r="RRE128" s="91"/>
      <c r="RRF128" s="119"/>
      <c r="RRG128" s="91"/>
      <c r="RRH128" s="119"/>
      <c r="RRI128" s="91"/>
      <c r="RRJ128" s="119"/>
      <c r="RRK128" s="91"/>
      <c r="RRL128" s="119"/>
      <c r="RRM128" s="91"/>
      <c r="RRN128" s="119"/>
      <c r="RRO128" s="91"/>
      <c r="RRP128" s="119"/>
      <c r="RRQ128" s="91"/>
      <c r="RRR128" s="119"/>
      <c r="RRS128" s="91"/>
      <c r="RRT128" s="119"/>
      <c r="RRU128" s="91"/>
      <c r="RRV128" s="119"/>
      <c r="RRW128" s="91"/>
      <c r="RRX128" s="119"/>
      <c r="RRY128" s="91"/>
      <c r="RRZ128" s="119"/>
      <c r="RSA128" s="91"/>
      <c r="RSB128" s="119"/>
      <c r="RSC128" s="91"/>
      <c r="RSD128" s="119"/>
      <c r="RSE128" s="91"/>
      <c r="RSF128" s="119"/>
      <c r="RSG128" s="91"/>
      <c r="RSH128" s="119"/>
      <c r="RSI128" s="91"/>
      <c r="RSJ128" s="119"/>
      <c r="RSK128" s="91"/>
      <c r="RSL128" s="119"/>
      <c r="RSM128" s="91"/>
      <c r="RSN128" s="119"/>
      <c r="RSO128" s="91"/>
      <c r="RSP128" s="119"/>
      <c r="RSQ128" s="91"/>
      <c r="RSR128" s="119"/>
      <c r="RSS128" s="91"/>
      <c r="RST128" s="119"/>
      <c r="RSU128" s="91"/>
      <c r="RSV128" s="119"/>
      <c r="RSW128" s="91"/>
      <c r="RSX128" s="119"/>
      <c r="RSY128" s="91"/>
      <c r="RSZ128" s="119"/>
      <c r="RTA128" s="91"/>
      <c r="RTB128" s="119"/>
      <c r="RTC128" s="91"/>
      <c r="RTD128" s="119"/>
      <c r="RTE128" s="91"/>
      <c r="RTF128" s="119"/>
      <c r="RTG128" s="91"/>
      <c r="RTH128" s="119"/>
      <c r="RTI128" s="91"/>
      <c r="RTJ128" s="119"/>
      <c r="RTK128" s="91"/>
      <c r="RTL128" s="119"/>
      <c r="RTM128" s="91"/>
      <c r="RTN128" s="119"/>
      <c r="RTO128" s="91"/>
      <c r="RTP128" s="119"/>
      <c r="RTQ128" s="91"/>
      <c r="RTR128" s="119"/>
      <c r="RTS128" s="91"/>
      <c r="RTT128" s="119"/>
      <c r="RTU128" s="91"/>
      <c r="RTV128" s="119"/>
      <c r="RTW128" s="91"/>
      <c r="RTX128" s="119"/>
      <c r="RTY128" s="91"/>
      <c r="RTZ128" s="119"/>
      <c r="RUA128" s="91"/>
      <c r="RUB128" s="119"/>
      <c r="RUC128" s="91"/>
      <c r="RUD128" s="119"/>
      <c r="RUE128" s="91"/>
      <c r="RUF128" s="119"/>
      <c r="RUG128" s="91"/>
      <c r="RUH128" s="119"/>
      <c r="RUI128" s="91"/>
      <c r="RUJ128" s="119"/>
      <c r="RUK128" s="91"/>
      <c r="RUL128" s="119"/>
      <c r="RUM128" s="91"/>
      <c r="RUN128" s="119"/>
      <c r="RUO128" s="91"/>
      <c r="RUP128" s="119"/>
      <c r="RUQ128" s="91"/>
      <c r="RUR128" s="119"/>
      <c r="RUS128" s="91"/>
      <c r="RUT128" s="119"/>
      <c r="RUU128" s="91"/>
      <c r="RUV128" s="119"/>
      <c r="RUW128" s="91"/>
      <c r="RUX128" s="119"/>
      <c r="RUY128" s="91"/>
      <c r="RUZ128" s="119"/>
      <c r="RVA128" s="91"/>
      <c r="RVB128" s="119"/>
      <c r="RVC128" s="91"/>
      <c r="RVD128" s="119"/>
      <c r="RVE128" s="91"/>
      <c r="RVF128" s="119"/>
      <c r="RVG128" s="91"/>
      <c r="RVH128" s="119"/>
      <c r="RVI128" s="91"/>
      <c r="RVJ128" s="119"/>
      <c r="RVK128" s="91"/>
      <c r="RVL128" s="119"/>
      <c r="RVM128" s="91"/>
      <c r="RVN128" s="119"/>
      <c r="RVO128" s="91"/>
      <c r="RVP128" s="119"/>
      <c r="RVQ128" s="91"/>
      <c r="RVR128" s="119"/>
      <c r="RVS128" s="91"/>
      <c r="RVT128" s="119"/>
      <c r="RVU128" s="91"/>
      <c r="RVV128" s="119"/>
      <c r="RVW128" s="91"/>
      <c r="RVX128" s="119"/>
      <c r="RVY128" s="91"/>
      <c r="RVZ128" s="119"/>
      <c r="RWA128" s="91"/>
      <c r="RWB128" s="119"/>
      <c r="RWC128" s="91"/>
      <c r="RWD128" s="119"/>
      <c r="RWE128" s="91"/>
      <c r="RWF128" s="119"/>
      <c r="RWG128" s="91"/>
      <c r="RWH128" s="119"/>
      <c r="RWI128" s="91"/>
      <c r="RWJ128" s="119"/>
      <c r="RWK128" s="91"/>
      <c r="RWL128" s="119"/>
      <c r="RWM128" s="91"/>
      <c r="RWN128" s="119"/>
      <c r="RWO128" s="91"/>
      <c r="RWP128" s="119"/>
      <c r="RWQ128" s="91"/>
      <c r="RWR128" s="119"/>
      <c r="RWS128" s="91"/>
      <c r="RWT128" s="119"/>
      <c r="RWU128" s="91"/>
      <c r="RWV128" s="119"/>
      <c r="RWW128" s="91"/>
      <c r="RWX128" s="119"/>
      <c r="RWY128" s="91"/>
      <c r="RWZ128" s="119"/>
      <c r="RXA128" s="91"/>
      <c r="RXB128" s="119"/>
      <c r="RXC128" s="91"/>
      <c r="RXD128" s="119"/>
      <c r="RXE128" s="91"/>
      <c r="RXF128" s="119"/>
      <c r="RXG128" s="91"/>
      <c r="RXH128" s="119"/>
      <c r="RXI128" s="91"/>
      <c r="RXJ128" s="119"/>
      <c r="RXK128" s="91"/>
      <c r="RXL128" s="119"/>
      <c r="RXM128" s="91"/>
      <c r="RXN128" s="119"/>
      <c r="RXO128" s="91"/>
      <c r="RXP128" s="119"/>
      <c r="RXQ128" s="91"/>
      <c r="RXR128" s="119"/>
      <c r="RXS128" s="91"/>
      <c r="RXT128" s="119"/>
      <c r="RXU128" s="91"/>
      <c r="RXV128" s="119"/>
      <c r="RXW128" s="91"/>
      <c r="RXX128" s="119"/>
      <c r="RXY128" s="91"/>
      <c r="RXZ128" s="119"/>
      <c r="RYA128" s="91"/>
      <c r="RYB128" s="119"/>
      <c r="RYC128" s="91"/>
      <c r="RYD128" s="119"/>
      <c r="RYE128" s="91"/>
      <c r="RYF128" s="119"/>
      <c r="RYG128" s="91"/>
      <c r="RYH128" s="119"/>
      <c r="RYI128" s="91"/>
      <c r="RYJ128" s="119"/>
      <c r="RYK128" s="91"/>
      <c r="RYL128" s="119"/>
      <c r="RYM128" s="91"/>
      <c r="RYN128" s="119"/>
      <c r="RYO128" s="91"/>
      <c r="RYP128" s="119"/>
      <c r="RYQ128" s="91"/>
      <c r="RYR128" s="119"/>
      <c r="RYS128" s="91"/>
      <c r="RYT128" s="119"/>
      <c r="RYU128" s="91"/>
      <c r="RYV128" s="119"/>
      <c r="RYW128" s="91"/>
      <c r="RYX128" s="119"/>
      <c r="RYY128" s="91"/>
      <c r="RYZ128" s="119"/>
      <c r="RZA128" s="91"/>
      <c r="RZB128" s="119"/>
      <c r="RZC128" s="91"/>
      <c r="RZD128" s="119"/>
      <c r="RZE128" s="91"/>
      <c r="RZF128" s="119"/>
      <c r="RZG128" s="91"/>
      <c r="RZH128" s="119"/>
      <c r="RZI128" s="91"/>
      <c r="RZJ128" s="119"/>
      <c r="RZK128" s="91"/>
      <c r="RZL128" s="119"/>
      <c r="RZM128" s="91"/>
      <c r="RZN128" s="119"/>
      <c r="RZO128" s="91"/>
      <c r="RZP128" s="119"/>
      <c r="RZQ128" s="91"/>
      <c r="RZR128" s="119"/>
      <c r="RZS128" s="91"/>
      <c r="RZT128" s="119"/>
      <c r="RZU128" s="91"/>
      <c r="RZV128" s="119"/>
      <c r="RZW128" s="91"/>
      <c r="RZX128" s="119"/>
      <c r="RZY128" s="91"/>
      <c r="RZZ128" s="119"/>
      <c r="SAA128" s="91"/>
      <c r="SAB128" s="119"/>
      <c r="SAC128" s="91"/>
      <c r="SAD128" s="119"/>
      <c r="SAE128" s="91"/>
      <c r="SAF128" s="119"/>
      <c r="SAG128" s="91"/>
      <c r="SAH128" s="119"/>
      <c r="SAI128" s="91"/>
      <c r="SAJ128" s="119"/>
      <c r="SAK128" s="91"/>
      <c r="SAL128" s="119"/>
      <c r="SAM128" s="91"/>
      <c r="SAN128" s="119"/>
      <c r="SAO128" s="91"/>
      <c r="SAP128" s="119"/>
      <c r="SAQ128" s="91"/>
      <c r="SAR128" s="119"/>
      <c r="SAS128" s="91"/>
      <c r="SAT128" s="119"/>
      <c r="SAU128" s="91"/>
      <c r="SAV128" s="119"/>
      <c r="SAW128" s="91"/>
      <c r="SAX128" s="119"/>
      <c r="SAY128" s="91"/>
      <c r="SAZ128" s="119"/>
      <c r="SBA128" s="91"/>
      <c r="SBB128" s="119"/>
      <c r="SBC128" s="91"/>
      <c r="SBD128" s="119"/>
      <c r="SBE128" s="91"/>
      <c r="SBF128" s="119"/>
      <c r="SBG128" s="91"/>
      <c r="SBH128" s="119"/>
      <c r="SBI128" s="91"/>
      <c r="SBJ128" s="119"/>
      <c r="SBK128" s="91"/>
      <c r="SBL128" s="119"/>
      <c r="SBM128" s="91"/>
      <c r="SBN128" s="119"/>
      <c r="SBO128" s="91"/>
      <c r="SBP128" s="119"/>
      <c r="SBQ128" s="91"/>
      <c r="SBR128" s="119"/>
      <c r="SBS128" s="91"/>
      <c r="SBT128" s="119"/>
      <c r="SBU128" s="91"/>
      <c r="SBV128" s="119"/>
      <c r="SBW128" s="91"/>
      <c r="SBX128" s="119"/>
      <c r="SBY128" s="91"/>
      <c r="SBZ128" s="119"/>
      <c r="SCA128" s="91"/>
      <c r="SCB128" s="119"/>
      <c r="SCC128" s="91"/>
      <c r="SCD128" s="119"/>
      <c r="SCE128" s="91"/>
      <c r="SCF128" s="119"/>
      <c r="SCG128" s="91"/>
      <c r="SCH128" s="119"/>
      <c r="SCI128" s="91"/>
      <c r="SCJ128" s="119"/>
      <c r="SCK128" s="91"/>
      <c r="SCL128" s="119"/>
      <c r="SCM128" s="91"/>
      <c r="SCN128" s="119"/>
      <c r="SCO128" s="91"/>
      <c r="SCP128" s="119"/>
      <c r="SCQ128" s="91"/>
      <c r="SCR128" s="119"/>
      <c r="SCS128" s="91"/>
      <c r="SCT128" s="119"/>
      <c r="SCU128" s="91"/>
      <c r="SCV128" s="119"/>
      <c r="SCW128" s="91"/>
      <c r="SCX128" s="119"/>
      <c r="SCY128" s="91"/>
      <c r="SCZ128" s="119"/>
      <c r="SDA128" s="91"/>
      <c r="SDB128" s="119"/>
      <c r="SDC128" s="91"/>
      <c r="SDD128" s="119"/>
      <c r="SDE128" s="91"/>
      <c r="SDF128" s="119"/>
      <c r="SDG128" s="91"/>
      <c r="SDH128" s="119"/>
      <c r="SDI128" s="91"/>
      <c r="SDJ128" s="119"/>
      <c r="SDK128" s="91"/>
      <c r="SDL128" s="119"/>
      <c r="SDM128" s="91"/>
      <c r="SDN128" s="119"/>
      <c r="SDO128" s="91"/>
      <c r="SDP128" s="119"/>
      <c r="SDQ128" s="91"/>
      <c r="SDR128" s="119"/>
      <c r="SDS128" s="91"/>
      <c r="SDT128" s="119"/>
      <c r="SDU128" s="91"/>
      <c r="SDV128" s="119"/>
      <c r="SDW128" s="91"/>
      <c r="SDX128" s="119"/>
      <c r="SDY128" s="91"/>
      <c r="SDZ128" s="119"/>
      <c r="SEA128" s="91"/>
      <c r="SEB128" s="119"/>
      <c r="SEC128" s="91"/>
      <c r="SED128" s="119"/>
      <c r="SEE128" s="91"/>
      <c r="SEF128" s="119"/>
      <c r="SEG128" s="91"/>
      <c r="SEH128" s="119"/>
      <c r="SEI128" s="91"/>
      <c r="SEJ128" s="119"/>
      <c r="SEK128" s="91"/>
      <c r="SEL128" s="119"/>
      <c r="SEM128" s="91"/>
      <c r="SEN128" s="119"/>
      <c r="SEO128" s="91"/>
      <c r="SEP128" s="119"/>
      <c r="SEQ128" s="91"/>
      <c r="SER128" s="119"/>
      <c r="SES128" s="91"/>
      <c r="SET128" s="119"/>
      <c r="SEU128" s="91"/>
      <c r="SEV128" s="119"/>
      <c r="SEW128" s="91"/>
      <c r="SEX128" s="119"/>
      <c r="SEY128" s="91"/>
      <c r="SEZ128" s="119"/>
      <c r="SFA128" s="91"/>
      <c r="SFB128" s="119"/>
      <c r="SFC128" s="91"/>
      <c r="SFD128" s="119"/>
      <c r="SFE128" s="91"/>
      <c r="SFF128" s="119"/>
      <c r="SFG128" s="91"/>
      <c r="SFH128" s="119"/>
      <c r="SFI128" s="91"/>
      <c r="SFJ128" s="119"/>
      <c r="SFK128" s="91"/>
      <c r="SFL128" s="119"/>
      <c r="SFM128" s="91"/>
      <c r="SFN128" s="119"/>
      <c r="SFO128" s="91"/>
      <c r="SFP128" s="119"/>
      <c r="SFQ128" s="91"/>
      <c r="SFR128" s="119"/>
      <c r="SFS128" s="91"/>
      <c r="SFT128" s="119"/>
      <c r="SFU128" s="91"/>
      <c r="SFV128" s="119"/>
      <c r="SFW128" s="91"/>
      <c r="SFX128" s="119"/>
      <c r="SFY128" s="91"/>
      <c r="SFZ128" s="119"/>
      <c r="SGA128" s="91"/>
      <c r="SGB128" s="119"/>
      <c r="SGC128" s="91"/>
      <c r="SGD128" s="119"/>
      <c r="SGE128" s="91"/>
      <c r="SGF128" s="119"/>
      <c r="SGG128" s="91"/>
      <c r="SGH128" s="119"/>
      <c r="SGI128" s="91"/>
      <c r="SGJ128" s="119"/>
      <c r="SGK128" s="91"/>
      <c r="SGL128" s="119"/>
      <c r="SGM128" s="91"/>
      <c r="SGN128" s="119"/>
      <c r="SGO128" s="91"/>
      <c r="SGP128" s="119"/>
      <c r="SGQ128" s="91"/>
      <c r="SGR128" s="119"/>
      <c r="SGS128" s="91"/>
      <c r="SGT128" s="119"/>
      <c r="SGU128" s="91"/>
      <c r="SGV128" s="119"/>
      <c r="SGW128" s="91"/>
      <c r="SGX128" s="119"/>
      <c r="SGY128" s="91"/>
      <c r="SGZ128" s="119"/>
      <c r="SHA128" s="91"/>
      <c r="SHB128" s="119"/>
      <c r="SHC128" s="91"/>
      <c r="SHD128" s="119"/>
      <c r="SHE128" s="91"/>
      <c r="SHF128" s="119"/>
      <c r="SHG128" s="91"/>
      <c r="SHH128" s="119"/>
      <c r="SHI128" s="91"/>
      <c r="SHJ128" s="119"/>
      <c r="SHK128" s="91"/>
      <c r="SHL128" s="119"/>
      <c r="SHM128" s="91"/>
      <c r="SHN128" s="119"/>
      <c r="SHO128" s="91"/>
      <c r="SHP128" s="119"/>
      <c r="SHQ128" s="91"/>
      <c r="SHR128" s="119"/>
      <c r="SHS128" s="91"/>
      <c r="SHT128" s="119"/>
      <c r="SHU128" s="91"/>
      <c r="SHV128" s="119"/>
      <c r="SHW128" s="91"/>
      <c r="SHX128" s="119"/>
      <c r="SHY128" s="91"/>
      <c r="SHZ128" s="119"/>
      <c r="SIA128" s="91"/>
      <c r="SIB128" s="119"/>
      <c r="SIC128" s="91"/>
      <c r="SID128" s="119"/>
      <c r="SIE128" s="91"/>
      <c r="SIF128" s="119"/>
      <c r="SIG128" s="91"/>
      <c r="SIH128" s="119"/>
      <c r="SII128" s="91"/>
      <c r="SIJ128" s="119"/>
      <c r="SIK128" s="91"/>
      <c r="SIL128" s="119"/>
      <c r="SIM128" s="91"/>
      <c r="SIN128" s="119"/>
      <c r="SIO128" s="91"/>
      <c r="SIP128" s="119"/>
      <c r="SIQ128" s="91"/>
      <c r="SIR128" s="119"/>
      <c r="SIS128" s="91"/>
      <c r="SIT128" s="119"/>
      <c r="SIU128" s="91"/>
      <c r="SIV128" s="119"/>
      <c r="SIW128" s="91"/>
      <c r="SIX128" s="119"/>
      <c r="SIY128" s="91"/>
      <c r="SIZ128" s="119"/>
      <c r="SJA128" s="91"/>
      <c r="SJB128" s="119"/>
      <c r="SJC128" s="91"/>
      <c r="SJD128" s="119"/>
      <c r="SJE128" s="91"/>
      <c r="SJF128" s="119"/>
      <c r="SJG128" s="91"/>
      <c r="SJH128" s="119"/>
      <c r="SJI128" s="91"/>
      <c r="SJJ128" s="119"/>
      <c r="SJK128" s="91"/>
      <c r="SJL128" s="119"/>
      <c r="SJM128" s="91"/>
      <c r="SJN128" s="119"/>
      <c r="SJO128" s="91"/>
      <c r="SJP128" s="119"/>
      <c r="SJQ128" s="91"/>
      <c r="SJR128" s="119"/>
      <c r="SJS128" s="91"/>
      <c r="SJT128" s="119"/>
      <c r="SJU128" s="91"/>
      <c r="SJV128" s="119"/>
      <c r="SJW128" s="91"/>
      <c r="SJX128" s="119"/>
      <c r="SJY128" s="91"/>
      <c r="SJZ128" s="119"/>
      <c r="SKA128" s="91"/>
      <c r="SKB128" s="119"/>
      <c r="SKC128" s="91"/>
      <c r="SKD128" s="119"/>
      <c r="SKE128" s="91"/>
      <c r="SKF128" s="119"/>
      <c r="SKG128" s="91"/>
      <c r="SKH128" s="119"/>
      <c r="SKI128" s="91"/>
      <c r="SKJ128" s="119"/>
      <c r="SKK128" s="91"/>
      <c r="SKL128" s="119"/>
      <c r="SKM128" s="91"/>
      <c r="SKN128" s="119"/>
      <c r="SKO128" s="91"/>
      <c r="SKP128" s="119"/>
      <c r="SKQ128" s="91"/>
      <c r="SKR128" s="119"/>
      <c r="SKS128" s="91"/>
      <c r="SKT128" s="119"/>
      <c r="SKU128" s="91"/>
      <c r="SKV128" s="119"/>
      <c r="SKW128" s="91"/>
      <c r="SKX128" s="119"/>
      <c r="SKY128" s="91"/>
      <c r="SKZ128" s="119"/>
      <c r="SLA128" s="91"/>
      <c r="SLB128" s="119"/>
      <c r="SLC128" s="91"/>
      <c r="SLD128" s="119"/>
      <c r="SLE128" s="91"/>
      <c r="SLF128" s="119"/>
      <c r="SLG128" s="91"/>
      <c r="SLH128" s="119"/>
      <c r="SLI128" s="91"/>
      <c r="SLJ128" s="119"/>
      <c r="SLK128" s="91"/>
      <c r="SLL128" s="119"/>
      <c r="SLM128" s="91"/>
      <c r="SLN128" s="119"/>
      <c r="SLO128" s="91"/>
      <c r="SLP128" s="119"/>
      <c r="SLQ128" s="91"/>
      <c r="SLR128" s="119"/>
      <c r="SLS128" s="91"/>
      <c r="SLT128" s="119"/>
      <c r="SLU128" s="91"/>
      <c r="SLV128" s="119"/>
      <c r="SLW128" s="91"/>
      <c r="SLX128" s="119"/>
      <c r="SLY128" s="91"/>
      <c r="SLZ128" s="119"/>
      <c r="SMA128" s="91"/>
      <c r="SMB128" s="119"/>
      <c r="SMC128" s="91"/>
      <c r="SMD128" s="119"/>
      <c r="SME128" s="91"/>
      <c r="SMF128" s="119"/>
      <c r="SMG128" s="91"/>
      <c r="SMH128" s="119"/>
      <c r="SMI128" s="91"/>
      <c r="SMJ128" s="119"/>
      <c r="SMK128" s="91"/>
      <c r="SML128" s="119"/>
      <c r="SMM128" s="91"/>
      <c r="SMN128" s="119"/>
      <c r="SMO128" s="91"/>
      <c r="SMP128" s="119"/>
      <c r="SMQ128" s="91"/>
      <c r="SMR128" s="119"/>
      <c r="SMS128" s="91"/>
      <c r="SMT128" s="119"/>
      <c r="SMU128" s="91"/>
      <c r="SMV128" s="119"/>
      <c r="SMW128" s="91"/>
      <c r="SMX128" s="119"/>
      <c r="SMY128" s="91"/>
      <c r="SMZ128" s="119"/>
      <c r="SNA128" s="91"/>
      <c r="SNB128" s="119"/>
      <c r="SNC128" s="91"/>
      <c r="SND128" s="119"/>
      <c r="SNE128" s="91"/>
      <c r="SNF128" s="119"/>
      <c r="SNG128" s="91"/>
      <c r="SNH128" s="119"/>
      <c r="SNI128" s="91"/>
      <c r="SNJ128" s="119"/>
      <c r="SNK128" s="91"/>
      <c r="SNL128" s="119"/>
      <c r="SNM128" s="91"/>
      <c r="SNN128" s="119"/>
      <c r="SNO128" s="91"/>
      <c r="SNP128" s="119"/>
      <c r="SNQ128" s="91"/>
      <c r="SNR128" s="119"/>
      <c r="SNS128" s="91"/>
      <c r="SNT128" s="119"/>
      <c r="SNU128" s="91"/>
      <c r="SNV128" s="119"/>
      <c r="SNW128" s="91"/>
      <c r="SNX128" s="119"/>
      <c r="SNY128" s="91"/>
      <c r="SNZ128" s="119"/>
      <c r="SOA128" s="91"/>
      <c r="SOB128" s="119"/>
      <c r="SOC128" s="91"/>
      <c r="SOD128" s="119"/>
      <c r="SOE128" s="91"/>
      <c r="SOF128" s="119"/>
      <c r="SOG128" s="91"/>
      <c r="SOH128" s="119"/>
      <c r="SOI128" s="91"/>
      <c r="SOJ128" s="119"/>
      <c r="SOK128" s="91"/>
      <c r="SOL128" s="119"/>
      <c r="SOM128" s="91"/>
      <c r="SON128" s="119"/>
      <c r="SOO128" s="91"/>
      <c r="SOP128" s="119"/>
      <c r="SOQ128" s="91"/>
      <c r="SOR128" s="119"/>
      <c r="SOS128" s="91"/>
      <c r="SOT128" s="119"/>
      <c r="SOU128" s="91"/>
      <c r="SOV128" s="119"/>
      <c r="SOW128" s="91"/>
      <c r="SOX128" s="119"/>
      <c r="SOY128" s="91"/>
      <c r="SOZ128" s="119"/>
      <c r="SPA128" s="91"/>
      <c r="SPB128" s="119"/>
      <c r="SPC128" s="91"/>
      <c r="SPD128" s="119"/>
      <c r="SPE128" s="91"/>
      <c r="SPF128" s="119"/>
      <c r="SPG128" s="91"/>
      <c r="SPH128" s="119"/>
      <c r="SPI128" s="91"/>
      <c r="SPJ128" s="119"/>
      <c r="SPK128" s="91"/>
      <c r="SPL128" s="119"/>
      <c r="SPM128" s="91"/>
      <c r="SPN128" s="119"/>
      <c r="SPO128" s="91"/>
      <c r="SPP128" s="119"/>
      <c r="SPQ128" s="91"/>
      <c r="SPR128" s="119"/>
      <c r="SPS128" s="91"/>
      <c r="SPT128" s="119"/>
      <c r="SPU128" s="91"/>
      <c r="SPV128" s="119"/>
      <c r="SPW128" s="91"/>
      <c r="SPX128" s="119"/>
      <c r="SPY128" s="91"/>
      <c r="SPZ128" s="119"/>
      <c r="SQA128" s="91"/>
      <c r="SQB128" s="119"/>
      <c r="SQC128" s="91"/>
      <c r="SQD128" s="119"/>
      <c r="SQE128" s="91"/>
      <c r="SQF128" s="119"/>
      <c r="SQG128" s="91"/>
      <c r="SQH128" s="119"/>
      <c r="SQI128" s="91"/>
      <c r="SQJ128" s="119"/>
      <c r="SQK128" s="91"/>
      <c r="SQL128" s="119"/>
      <c r="SQM128" s="91"/>
      <c r="SQN128" s="119"/>
      <c r="SQO128" s="91"/>
      <c r="SQP128" s="119"/>
      <c r="SQQ128" s="91"/>
      <c r="SQR128" s="119"/>
      <c r="SQS128" s="91"/>
      <c r="SQT128" s="119"/>
      <c r="SQU128" s="91"/>
      <c r="SQV128" s="119"/>
      <c r="SQW128" s="91"/>
      <c r="SQX128" s="119"/>
      <c r="SQY128" s="91"/>
      <c r="SQZ128" s="119"/>
      <c r="SRA128" s="91"/>
      <c r="SRB128" s="119"/>
      <c r="SRC128" s="91"/>
      <c r="SRD128" s="119"/>
      <c r="SRE128" s="91"/>
      <c r="SRF128" s="119"/>
      <c r="SRG128" s="91"/>
      <c r="SRH128" s="119"/>
      <c r="SRI128" s="91"/>
      <c r="SRJ128" s="119"/>
      <c r="SRK128" s="91"/>
      <c r="SRL128" s="119"/>
      <c r="SRM128" s="91"/>
      <c r="SRN128" s="119"/>
      <c r="SRO128" s="91"/>
      <c r="SRP128" s="119"/>
      <c r="SRQ128" s="91"/>
      <c r="SRR128" s="119"/>
      <c r="SRS128" s="91"/>
      <c r="SRT128" s="119"/>
      <c r="SRU128" s="91"/>
      <c r="SRV128" s="119"/>
      <c r="SRW128" s="91"/>
      <c r="SRX128" s="119"/>
      <c r="SRY128" s="91"/>
      <c r="SRZ128" s="119"/>
      <c r="SSA128" s="91"/>
      <c r="SSB128" s="119"/>
      <c r="SSC128" s="91"/>
      <c r="SSD128" s="119"/>
      <c r="SSE128" s="91"/>
      <c r="SSF128" s="119"/>
      <c r="SSG128" s="91"/>
      <c r="SSH128" s="119"/>
      <c r="SSI128" s="91"/>
      <c r="SSJ128" s="119"/>
      <c r="SSK128" s="91"/>
      <c r="SSL128" s="119"/>
      <c r="SSM128" s="91"/>
      <c r="SSN128" s="119"/>
      <c r="SSO128" s="91"/>
      <c r="SSP128" s="119"/>
      <c r="SSQ128" s="91"/>
      <c r="SSR128" s="119"/>
      <c r="SSS128" s="91"/>
      <c r="SST128" s="119"/>
      <c r="SSU128" s="91"/>
      <c r="SSV128" s="119"/>
      <c r="SSW128" s="91"/>
      <c r="SSX128" s="119"/>
      <c r="SSY128" s="91"/>
      <c r="SSZ128" s="119"/>
      <c r="STA128" s="91"/>
      <c r="STB128" s="119"/>
      <c r="STC128" s="91"/>
      <c r="STD128" s="119"/>
      <c r="STE128" s="91"/>
      <c r="STF128" s="119"/>
      <c r="STG128" s="91"/>
      <c r="STH128" s="119"/>
      <c r="STI128" s="91"/>
      <c r="STJ128" s="119"/>
      <c r="STK128" s="91"/>
      <c r="STL128" s="119"/>
      <c r="STM128" s="91"/>
      <c r="STN128" s="119"/>
      <c r="STO128" s="91"/>
      <c r="STP128" s="119"/>
      <c r="STQ128" s="91"/>
      <c r="STR128" s="119"/>
      <c r="STS128" s="91"/>
      <c r="STT128" s="119"/>
      <c r="STU128" s="91"/>
      <c r="STV128" s="119"/>
      <c r="STW128" s="91"/>
      <c r="STX128" s="119"/>
      <c r="STY128" s="91"/>
      <c r="STZ128" s="119"/>
      <c r="SUA128" s="91"/>
      <c r="SUB128" s="119"/>
      <c r="SUC128" s="91"/>
      <c r="SUD128" s="119"/>
      <c r="SUE128" s="91"/>
      <c r="SUF128" s="119"/>
      <c r="SUG128" s="91"/>
      <c r="SUH128" s="119"/>
      <c r="SUI128" s="91"/>
      <c r="SUJ128" s="119"/>
      <c r="SUK128" s="91"/>
      <c r="SUL128" s="119"/>
      <c r="SUM128" s="91"/>
      <c r="SUN128" s="119"/>
      <c r="SUO128" s="91"/>
      <c r="SUP128" s="119"/>
      <c r="SUQ128" s="91"/>
      <c r="SUR128" s="119"/>
      <c r="SUS128" s="91"/>
      <c r="SUT128" s="119"/>
      <c r="SUU128" s="91"/>
      <c r="SUV128" s="119"/>
      <c r="SUW128" s="91"/>
      <c r="SUX128" s="119"/>
      <c r="SUY128" s="91"/>
      <c r="SUZ128" s="119"/>
      <c r="SVA128" s="91"/>
      <c r="SVB128" s="119"/>
      <c r="SVC128" s="91"/>
      <c r="SVD128" s="119"/>
      <c r="SVE128" s="91"/>
      <c r="SVF128" s="119"/>
      <c r="SVG128" s="91"/>
      <c r="SVH128" s="119"/>
      <c r="SVI128" s="91"/>
      <c r="SVJ128" s="119"/>
      <c r="SVK128" s="91"/>
      <c r="SVL128" s="119"/>
      <c r="SVM128" s="91"/>
      <c r="SVN128" s="119"/>
      <c r="SVO128" s="91"/>
      <c r="SVP128" s="119"/>
      <c r="SVQ128" s="91"/>
      <c r="SVR128" s="119"/>
      <c r="SVS128" s="91"/>
      <c r="SVT128" s="119"/>
      <c r="SVU128" s="91"/>
      <c r="SVV128" s="119"/>
      <c r="SVW128" s="91"/>
      <c r="SVX128" s="119"/>
      <c r="SVY128" s="91"/>
      <c r="SVZ128" s="119"/>
      <c r="SWA128" s="91"/>
      <c r="SWB128" s="119"/>
      <c r="SWC128" s="91"/>
      <c r="SWD128" s="119"/>
      <c r="SWE128" s="91"/>
      <c r="SWF128" s="119"/>
      <c r="SWG128" s="91"/>
      <c r="SWH128" s="119"/>
      <c r="SWI128" s="91"/>
      <c r="SWJ128" s="119"/>
      <c r="SWK128" s="91"/>
      <c r="SWL128" s="119"/>
      <c r="SWM128" s="91"/>
      <c r="SWN128" s="119"/>
      <c r="SWO128" s="91"/>
      <c r="SWP128" s="119"/>
      <c r="SWQ128" s="91"/>
      <c r="SWR128" s="119"/>
      <c r="SWS128" s="91"/>
      <c r="SWT128" s="119"/>
      <c r="SWU128" s="91"/>
      <c r="SWV128" s="119"/>
      <c r="SWW128" s="91"/>
      <c r="SWX128" s="119"/>
      <c r="SWY128" s="91"/>
      <c r="SWZ128" s="119"/>
      <c r="SXA128" s="91"/>
      <c r="SXB128" s="119"/>
      <c r="SXC128" s="91"/>
      <c r="SXD128" s="119"/>
      <c r="SXE128" s="91"/>
      <c r="SXF128" s="119"/>
      <c r="SXG128" s="91"/>
      <c r="SXH128" s="119"/>
      <c r="SXI128" s="91"/>
      <c r="SXJ128" s="119"/>
      <c r="SXK128" s="91"/>
      <c r="SXL128" s="119"/>
      <c r="SXM128" s="91"/>
      <c r="SXN128" s="119"/>
      <c r="SXO128" s="91"/>
      <c r="SXP128" s="119"/>
      <c r="SXQ128" s="91"/>
      <c r="SXR128" s="119"/>
      <c r="SXS128" s="91"/>
      <c r="SXT128" s="119"/>
      <c r="SXU128" s="91"/>
      <c r="SXV128" s="119"/>
      <c r="SXW128" s="91"/>
      <c r="SXX128" s="119"/>
      <c r="SXY128" s="91"/>
      <c r="SXZ128" s="119"/>
      <c r="SYA128" s="91"/>
      <c r="SYB128" s="119"/>
      <c r="SYC128" s="91"/>
      <c r="SYD128" s="119"/>
      <c r="SYE128" s="91"/>
      <c r="SYF128" s="119"/>
      <c r="SYG128" s="91"/>
      <c r="SYH128" s="119"/>
      <c r="SYI128" s="91"/>
      <c r="SYJ128" s="119"/>
      <c r="SYK128" s="91"/>
      <c r="SYL128" s="119"/>
      <c r="SYM128" s="91"/>
      <c r="SYN128" s="119"/>
      <c r="SYO128" s="91"/>
      <c r="SYP128" s="119"/>
      <c r="SYQ128" s="91"/>
      <c r="SYR128" s="119"/>
      <c r="SYS128" s="91"/>
      <c r="SYT128" s="119"/>
      <c r="SYU128" s="91"/>
      <c r="SYV128" s="119"/>
      <c r="SYW128" s="91"/>
      <c r="SYX128" s="119"/>
      <c r="SYY128" s="91"/>
      <c r="SYZ128" s="119"/>
      <c r="SZA128" s="91"/>
      <c r="SZB128" s="119"/>
      <c r="SZC128" s="91"/>
      <c r="SZD128" s="119"/>
      <c r="SZE128" s="91"/>
      <c r="SZF128" s="119"/>
      <c r="SZG128" s="91"/>
      <c r="SZH128" s="119"/>
      <c r="SZI128" s="91"/>
      <c r="SZJ128" s="119"/>
      <c r="SZK128" s="91"/>
      <c r="SZL128" s="119"/>
      <c r="SZM128" s="91"/>
      <c r="SZN128" s="119"/>
      <c r="SZO128" s="91"/>
      <c r="SZP128" s="119"/>
      <c r="SZQ128" s="91"/>
      <c r="SZR128" s="119"/>
      <c r="SZS128" s="91"/>
      <c r="SZT128" s="119"/>
      <c r="SZU128" s="91"/>
      <c r="SZV128" s="119"/>
      <c r="SZW128" s="91"/>
      <c r="SZX128" s="119"/>
      <c r="SZY128" s="91"/>
      <c r="SZZ128" s="119"/>
      <c r="TAA128" s="91"/>
      <c r="TAB128" s="119"/>
      <c r="TAC128" s="91"/>
      <c r="TAD128" s="119"/>
      <c r="TAE128" s="91"/>
      <c r="TAF128" s="119"/>
      <c r="TAG128" s="91"/>
      <c r="TAH128" s="119"/>
      <c r="TAI128" s="91"/>
      <c r="TAJ128" s="119"/>
      <c r="TAK128" s="91"/>
      <c r="TAL128" s="119"/>
      <c r="TAM128" s="91"/>
      <c r="TAN128" s="119"/>
      <c r="TAO128" s="91"/>
      <c r="TAP128" s="119"/>
      <c r="TAQ128" s="91"/>
      <c r="TAR128" s="119"/>
      <c r="TAS128" s="91"/>
      <c r="TAT128" s="119"/>
      <c r="TAU128" s="91"/>
      <c r="TAV128" s="119"/>
      <c r="TAW128" s="91"/>
      <c r="TAX128" s="119"/>
      <c r="TAY128" s="91"/>
      <c r="TAZ128" s="119"/>
      <c r="TBA128" s="91"/>
      <c r="TBB128" s="119"/>
      <c r="TBC128" s="91"/>
      <c r="TBD128" s="119"/>
      <c r="TBE128" s="91"/>
      <c r="TBF128" s="119"/>
      <c r="TBG128" s="91"/>
      <c r="TBH128" s="119"/>
      <c r="TBI128" s="91"/>
      <c r="TBJ128" s="119"/>
      <c r="TBK128" s="91"/>
      <c r="TBL128" s="119"/>
      <c r="TBM128" s="91"/>
      <c r="TBN128" s="119"/>
      <c r="TBO128" s="91"/>
      <c r="TBP128" s="119"/>
      <c r="TBQ128" s="91"/>
      <c r="TBR128" s="119"/>
      <c r="TBS128" s="91"/>
      <c r="TBT128" s="119"/>
      <c r="TBU128" s="91"/>
      <c r="TBV128" s="119"/>
      <c r="TBW128" s="91"/>
      <c r="TBX128" s="119"/>
      <c r="TBY128" s="91"/>
      <c r="TBZ128" s="119"/>
      <c r="TCA128" s="91"/>
      <c r="TCB128" s="119"/>
      <c r="TCC128" s="91"/>
      <c r="TCD128" s="119"/>
      <c r="TCE128" s="91"/>
      <c r="TCF128" s="119"/>
      <c r="TCG128" s="91"/>
      <c r="TCH128" s="119"/>
      <c r="TCI128" s="91"/>
      <c r="TCJ128" s="119"/>
      <c r="TCK128" s="91"/>
      <c r="TCL128" s="119"/>
      <c r="TCM128" s="91"/>
      <c r="TCN128" s="119"/>
      <c r="TCO128" s="91"/>
      <c r="TCP128" s="119"/>
      <c r="TCQ128" s="91"/>
      <c r="TCR128" s="119"/>
      <c r="TCS128" s="91"/>
      <c r="TCT128" s="119"/>
      <c r="TCU128" s="91"/>
      <c r="TCV128" s="119"/>
      <c r="TCW128" s="91"/>
      <c r="TCX128" s="119"/>
      <c r="TCY128" s="91"/>
      <c r="TCZ128" s="119"/>
      <c r="TDA128" s="91"/>
      <c r="TDB128" s="119"/>
      <c r="TDC128" s="91"/>
      <c r="TDD128" s="119"/>
      <c r="TDE128" s="91"/>
      <c r="TDF128" s="119"/>
      <c r="TDG128" s="91"/>
      <c r="TDH128" s="119"/>
      <c r="TDI128" s="91"/>
      <c r="TDJ128" s="119"/>
      <c r="TDK128" s="91"/>
      <c r="TDL128" s="119"/>
      <c r="TDM128" s="91"/>
      <c r="TDN128" s="119"/>
      <c r="TDO128" s="91"/>
      <c r="TDP128" s="119"/>
      <c r="TDQ128" s="91"/>
      <c r="TDR128" s="119"/>
      <c r="TDS128" s="91"/>
      <c r="TDT128" s="119"/>
      <c r="TDU128" s="91"/>
      <c r="TDV128" s="119"/>
      <c r="TDW128" s="91"/>
      <c r="TDX128" s="119"/>
      <c r="TDY128" s="91"/>
      <c r="TDZ128" s="119"/>
      <c r="TEA128" s="91"/>
      <c r="TEB128" s="119"/>
      <c r="TEC128" s="91"/>
      <c r="TED128" s="119"/>
      <c r="TEE128" s="91"/>
      <c r="TEF128" s="119"/>
      <c r="TEG128" s="91"/>
      <c r="TEH128" s="119"/>
      <c r="TEI128" s="91"/>
      <c r="TEJ128" s="119"/>
      <c r="TEK128" s="91"/>
      <c r="TEL128" s="119"/>
      <c r="TEM128" s="91"/>
      <c r="TEN128" s="119"/>
      <c r="TEO128" s="91"/>
      <c r="TEP128" s="119"/>
      <c r="TEQ128" s="91"/>
      <c r="TER128" s="119"/>
      <c r="TES128" s="91"/>
      <c r="TET128" s="119"/>
      <c r="TEU128" s="91"/>
      <c r="TEV128" s="119"/>
      <c r="TEW128" s="91"/>
      <c r="TEX128" s="119"/>
      <c r="TEY128" s="91"/>
      <c r="TEZ128" s="119"/>
      <c r="TFA128" s="91"/>
      <c r="TFB128" s="119"/>
      <c r="TFC128" s="91"/>
      <c r="TFD128" s="119"/>
      <c r="TFE128" s="91"/>
      <c r="TFF128" s="119"/>
      <c r="TFG128" s="91"/>
      <c r="TFH128" s="119"/>
      <c r="TFI128" s="91"/>
      <c r="TFJ128" s="119"/>
      <c r="TFK128" s="91"/>
      <c r="TFL128" s="119"/>
      <c r="TFM128" s="91"/>
      <c r="TFN128" s="119"/>
      <c r="TFO128" s="91"/>
      <c r="TFP128" s="119"/>
      <c r="TFQ128" s="91"/>
      <c r="TFR128" s="119"/>
      <c r="TFS128" s="91"/>
      <c r="TFT128" s="119"/>
      <c r="TFU128" s="91"/>
      <c r="TFV128" s="119"/>
      <c r="TFW128" s="91"/>
      <c r="TFX128" s="119"/>
      <c r="TFY128" s="91"/>
      <c r="TFZ128" s="119"/>
      <c r="TGA128" s="91"/>
      <c r="TGB128" s="119"/>
      <c r="TGC128" s="91"/>
      <c r="TGD128" s="119"/>
      <c r="TGE128" s="91"/>
      <c r="TGF128" s="119"/>
      <c r="TGG128" s="91"/>
      <c r="TGH128" s="119"/>
      <c r="TGI128" s="91"/>
      <c r="TGJ128" s="119"/>
      <c r="TGK128" s="91"/>
      <c r="TGL128" s="119"/>
      <c r="TGM128" s="91"/>
      <c r="TGN128" s="119"/>
      <c r="TGO128" s="91"/>
      <c r="TGP128" s="119"/>
      <c r="TGQ128" s="91"/>
      <c r="TGR128" s="119"/>
      <c r="TGS128" s="91"/>
      <c r="TGT128" s="119"/>
      <c r="TGU128" s="91"/>
      <c r="TGV128" s="119"/>
      <c r="TGW128" s="91"/>
      <c r="TGX128" s="119"/>
      <c r="TGY128" s="91"/>
      <c r="TGZ128" s="119"/>
      <c r="THA128" s="91"/>
      <c r="THB128" s="119"/>
      <c r="THC128" s="91"/>
      <c r="THD128" s="119"/>
      <c r="THE128" s="91"/>
      <c r="THF128" s="119"/>
      <c r="THG128" s="91"/>
      <c r="THH128" s="119"/>
      <c r="THI128" s="91"/>
      <c r="THJ128" s="119"/>
      <c r="THK128" s="91"/>
      <c r="THL128" s="119"/>
      <c r="THM128" s="91"/>
      <c r="THN128" s="119"/>
      <c r="THO128" s="91"/>
      <c r="THP128" s="119"/>
      <c r="THQ128" s="91"/>
      <c r="THR128" s="119"/>
      <c r="THS128" s="91"/>
      <c r="THT128" s="119"/>
      <c r="THU128" s="91"/>
      <c r="THV128" s="119"/>
      <c r="THW128" s="91"/>
      <c r="THX128" s="119"/>
      <c r="THY128" s="91"/>
      <c r="THZ128" s="119"/>
      <c r="TIA128" s="91"/>
      <c r="TIB128" s="119"/>
      <c r="TIC128" s="91"/>
      <c r="TID128" s="119"/>
      <c r="TIE128" s="91"/>
      <c r="TIF128" s="119"/>
      <c r="TIG128" s="91"/>
      <c r="TIH128" s="119"/>
      <c r="TII128" s="91"/>
      <c r="TIJ128" s="119"/>
      <c r="TIK128" s="91"/>
      <c r="TIL128" s="119"/>
      <c r="TIM128" s="91"/>
      <c r="TIN128" s="119"/>
      <c r="TIO128" s="91"/>
      <c r="TIP128" s="119"/>
      <c r="TIQ128" s="91"/>
      <c r="TIR128" s="119"/>
      <c r="TIS128" s="91"/>
      <c r="TIT128" s="119"/>
      <c r="TIU128" s="91"/>
      <c r="TIV128" s="119"/>
      <c r="TIW128" s="91"/>
      <c r="TIX128" s="119"/>
      <c r="TIY128" s="91"/>
      <c r="TIZ128" s="119"/>
      <c r="TJA128" s="91"/>
      <c r="TJB128" s="119"/>
      <c r="TJC128" s="91"/>
      <c r="TJD128" s="119"/>
      <c r="TJE128" s="91"/>
      <c r="TJF128" s="119"/>
      <c r="TJG128" s="91"/>
      <c r="TJH128" s="119"/>
      <c r="TJI128" s="91"/>
      <c r="TJJ128" s="119"/>
      <c r="TJK128" s="91"/>
      <c r="TJL128" s="119"/>
      <c r="TJM128" s="91"/>
      <c r="TJN128" s="119"/>
      <c r="TJO128" s="91"/>
      <c r="TJP128" s="119"/>
      <c r="TJQ128" s="91"/>
      <c r="TJR128" s="119"/>
      <c r="TJS128" s="91"/>
      <c r="TJT128" s="119"/>
      <c r="TJU128" s="91"/>
      <c r="TJV128" s="119"/>
      <c r="TJW128" s="91"/>
      <c r="TJX128" s="119"/>
      <c r="TJY128" s="91"/>
      <c r="TJZ128" s="119"/>
      <c r="TKA128" s="91"/>
      <c r="TKB128" s="119"/>
      <c r="TKC128" s="91"/>
      <c r="TKD128" s="119"/>
      <c r="TKE128" s="91"/>
      <c r="TKF128" s="119"/>
      <c r="TKG128" s="91"/>
      <c r="TKH128" s="119"/>
      <c r="TKI128" s="91"/>
      <c r="TKJ128" s="119"/>
      <c r="TKK128" s="91"/>
      <c r="TKL128" s="119"/>
      <c r="TKM128" s="91"/>
      <c r="TKN128" s="119"/>
      <c r="TKO128" s="91"/>
      <c r="TKP128" s="119"/>
      <c r="TKQ128" s="91"/>
      <c r="TKR128" s="119"/>
      <c r="TKS128" s="91"/>
      <c r="TKT128" s="119"/>
      <c r="TKU128" s="91"/>
      <c r="TKV128" s="119"/>
      <c r="TKW128" s="91"/>
      <c r="TKX128" s="119"/>
      <c r="TKY128" s="91"/>
      <c r="TKZ128" s="119"/>
      <c r="TLA128" s="91"/>
      <c r="TLB128" s="119"/>
      <c r="TLC128" s="91"/>
      <c r="TLD128" s="119"/>
      <c r="TLE128" s="91"/>
      <c r="TLF128" s="119"/>
      <c r="TLG128" s="91"/>
      <c r="TLH128" s="119"/>
      <c r="TLI128" s="91"/>
      <c r="TLJ128" s="119"/>
      <c r="TLK128" s="91"/>
      <c r="TLL128" s="119"/>
      <c r="TLM128" s="91"/>
      <c r="TLN128" s="119"/>
      <c r="TLO128" s="91"/>
      <c r="TLP128" s="119"/>
      <c r="TLQ128" s="91"/>
      <c r="TLR128" s="119"/>
      <c r="TLS128" s="91"/>
      <c r="TLT128" s="119"/>
      <c r="TLU128" s="91"/>
      <c r="TLV128" s="119"/>
      <c r="TLW128" s="91"/>
      <c r="TLX128" s="119"/>
      <c r="TLY128" s="91"/>
      <c r="TLZ128" s="119"/>
      <c r="TMA128" s="91"/>
      <c r="TMB128" s="119"/>
      <c r="TMC128" s="91"/>
      <c r="TMD128" s="119"/>
      <c r="TME128" s="91"/>
      <c r="TMF128" s="119"/>
      <c r="TMG128" s="91"/>
      <c r="TMH128" s="119"/>
      <c r="TMI128" s="91"/>
      <c r="TMJ128" s="119"/>
      <c r="TMK128" s="91"/>
      <c r="TML128" s="119"/>
      <c r="TMM128" s="91"/>
      <c r="TMN128" s="119"/>
      <c r="TMO128" s="91"/>
      <c r="TMP128" s="119"/>
      <c r="TMQ128" s="91"/>
      <c r="TMR128" s="119"/>
      <c r="TMS128" s="91"/>
      <c r="TMT128" s="119"/>
      <c r="TMU128" s="91"/>
      <c r="TMV128" s="119"/>
      <c r="TMW128" s="91"/>
      <c r="TMX128" s="119"/>
      <c r="TMY128" s="91"/>
      <c r="TMZ128" s="119"/>
      <c r="TNA128" s="91"/>
      <c r="TNB128" s="119"/>
      <c r="TNC128" s="91"/>
      <c r="TND128" s="119"/>
      <c r="TNE128" s="91"/>
      <c r="TNF128" s="119"/>
      <c r="TNG128" s="91"/>
      <c r="TNH128" s="119"/>
      <c r="TNI128" s="91"/>
      <c r="TNJ128" s="119"/>
      <c r="TNK128" s="91"/>
      <c r="TNL128" s="119"/>
      <c r="TNM128" s="91"/>
      <c r="TNN128" s="119"/>
      <c r="TNO128" s="91"/>
      <c r="TNP128" s="119"/>
      <c r="TNQ128" s="91"/>
      <c r="TNR128" s="119"/>
      <c r="TNS128" s="91"/>
      <c r="TNT128" s="119"/>
      <c r="TNU128" s="91"/>
      <c r="TNV128" s="119"/>
      <c r="TNW128" s="91"/>
      <c r="TNX128" s="119"/>
      <c r="TNY128" s="91"/>
      <c r="TNZ128" s="119"/>
      <c r="TOA128" s="91"/>
      <c r="TOB128" s="119"/>
      <c r="TOC128" s="91"/>
      <c r="TOD128" s="119"/>
      <c r="TOE128" s="91"/>
      <c r="TOF128" s="119"/>
      <c r="TOG128" s="91"/>
      <c r="TOH128" s="119"/>
      <c r="TOI128" s="91"/>
      <c r="TOJ128" s="119"/>
      <c r="TOK128" s="91"/>
      <c r="TOL128" s="119"/>
      <c r="TOM128" s="91"/>
      <c r="TON128" s="119"/>
      <c r="TOO128" s="91"/>
      <c r="TOP128" s="119"/>
      <c r="TOQ128" s="91"/>
      <c r="TOR128" s="119"/>
      <c r="TOS128" s="91"/>
      <c r="TOT128" s="119"/>
      <c r="TOU128" s="91"/>
      <c r="TOV128" s="119"/>
      <c r="TOW128" s="91"/>
      <c r="TOX128" s="119"/>
      <c r="TOY128" s="91"/>
      <c r="TOZ128" s="119"/>
      <c r="TPA128" s="91"/>
      <c r="TPB128" s="119"/>
      <c r="TPC128" s="91"/>
      <c r="TPD128" s="119"/>
      <c r="TPE128" s="91"/>
      <c r="TPF128" s="119"/>
      <c r="TPG128" s="91"/>
      <c r="TPH128" s="119"/>
      <c r="TPI128" s="91"/>
      <c r="TPJ128" s="119"/>
      <c r="TPK128" s="91"/>
      <c r="TPL128" s="119"/>
      <c r="TPM128" s="91"/>
      <c r="TPN128" s="119"/>
      <c r="TPO128" s="91"/>
      <c r="TPP128" s="119"/>
      <c r="TPQ128" s="91"/>
      <c r="TPR128" s="119"/>
      <c r="TPS128" s="91"/>
      <c r="TPT128" s="119"/>
      <c r="TPU128" s="91"/>
      <c r="TPV128" s="119"/>
      <c r="TPW128" s="91"/>
      <c r="TPX128" s="119"/>
      <c r="TPY128" s="91"/>
      <c r="TPZ128" s="119"/>
      <c r="TQA128" s="91"/>
      <c r="TQB128" s="119"/>
      <c r="TQC128" s="91"/>
      <c r="TQD128" s="119"/>
      <c r="TQE128" s="91"/>
      <c r="TQF128" s="119"/>
      <c r="TQG128" s="91"/>
      <c r="TQH128" s="119"/>
      <c r="TQI128" s="91"/>
      <c r="TQJ128" s="119"/>
      <c r="TQK128" s="91"/>
      <c r="TQL128" s="119"/>
      <c r="TQM128" s="91"/>
      <c r="TQN128" s="119"/>
      <c r="TQO128" s="91"/>
      <c r="TQP128" s="119"/>
      <c r="TQQ128" s="91"/>
      <c r="TQR128" s="119"/>
      <c r="TQS128" s="91"/>
      <c r="TQT128" s="119"/>
      <c r="TQU128" s="91"/>
      <c r="TQV128" s="119"/>
      <c r="TQW128" s="91"/>
      <c r="TQX128" s="119"/>
      <c r="TQY128" s="91"/>
      <c r="TQZ128" s="119"/>
      <c r="TRA128" s="91"/>
      <c r="TRB128" s="119"/>
      <c r="TRC128" s="91"/>
      <c r="TRD128" s="119"/>
      <c r="TRE128" s="91"/>
      <c r="TRF128" s="119"/>
      <c r="TRG128" s="91"/>
      <c r="TRH128" s="119"/>
      <c r="TRI128" s="91"/>
      <c r="TRJ128" s="119"/>
      <c r="TRK128" s="91"/>
      <c r="TRL128" s="119"/>
      <c r="TRM128" s="91"/>
      <c r="TRN128" s="119"/>
      <c r="TRO128" s="91"/>
      <c r="TRP128" s="119"/>
      <c r="TRQ128" s="91"/>
      <c r="TRR128" s="119"/>
      <c r="TRS128" s="91"/>
      <c r="TRT128" s="119"/>
      <c r="TRU128" s="91"/>
      <c r="TRV128" s="119"/>
      <c r="TRW128" s="91"/>
      <c r="TRX128" s="119"/>
      <c r="TRY128" s="91"/>
      <c r="TRZ128" s="119"/>
      <c r="TSA128" s="91"/>
      <c r="TSB128" s="119"/>
      <c r="TSC128" s="91"/>
      <c r="TSD128" s="119"/>
      <c r="TSE128" s="91"/>
      <c r="TSF128" s="119"/>
      <c r="TSG128" s="91"/>
      <c r="TSH128" s="119"/>
      <c r="TSI128" s="91"/>
      <c r="TSJ128" s="119"/>
      <c r="TSK128" s="91"/>
      <c r="TSL128" s="119"/>
      <c r="TSM128" s="91"/>
      <c r="TSN128" s="119"/>
      <c r="TSO128" s="91"/>
      <c r="TSP128" s="119"/>
      <c r="TSQ128" s="91"/>
      <c r="TSR128" s="119"/>
      <c r="TSS128" s="91"/>
      <c r="TST128" s="119"/>
      <c r="TSU128" s="91"/>
      <c r="TSV128" s="119"/>
      <c r="TSW128" s="91"/>
      <c r="TSX128" s="119"/>
      <c r="TSY128" s="91"/>
      <c r="TSZ128" s="119"/>
      <c r="TTA128" s="91"/>
      <c r="TTB128" s="119"/>
      <c r="TTC128" s="91"/>
      <c r="TTD128" s="119"/>
      <c r="TTE128" s="91"/>
      <c r="TTF128" s="119"/>
      <c r="TTG128" s="91"/>
      <c r="TTH128" s="119"/>
      <c r="TTI128" s="91"/>
      <c r="TTJ128" s="119"/>
      <c r="TTK128" s="91"/>
      <c r="TTL128" s="119"/>
      <c r="TTM128" s="91"/>
      <c r="TTN128" s="119"/>
      <c r="TTO128" s="91"/>
      <c r="TTP128" s="119"/>
      <c r="TTQ128" s="91"/>
      <c r="TTR128" s="119"/>
      <c r="TTS128" s="91"/>
      <c r="TTT128" s="119"/>
      <c r="TTU128" s="91"/>
      <c r="TTV128" s="119"/>
      <c r="TTW128" s="91"/>
      <c r="TTX128" s="119"/>
      <c r="TTY128" s="91"/>
      <c r="TTZ128" s="119"/>
      <c r="TUA128" s="91"/>
      <c r="TUB128" s="119"/>
      <c r="TUC128" s="91"/>
      <c r="TUD128" s="119"/>
      <c r="TUE128" s="91"/>
      <c r="TUF128" s="119"/>
      <c r="TUG128" s="91"/>
      <c r="TUH128" s="119"/>
      <c r="TUI128" s="91"/>
      <c r="TUJ128" s="119"/>
      <c r="TUK128" s="91"/>
      <c r="TUL128" s="119"/>
      <c r="TUM128" s="91"/>
      <c r="TUN128" s="119"/>
      <c r="TUO128" s="91"/>
      <c r="TUP128" s="119"/>
      <c r="TUQ128" s="91"/>
      <c r="TUR128" s="119"/>
      <c r="TUS128" s="91"/>
      <c r="TUT128" s="119"/>
      <c r="TUU128" s="91"/>
      <c r="TUV128" s="119"/>
      <c r="TUW128" s="91"/>
      <c r="TUX128" s="119"/>
      <c r="TUY128" s="91"/>
      <c r="TUZ128" s="119"/>
      <c r="TVA128" s="91"/>
      <c r="TVB128" s="119"/>
      <c r="TVC128" s="91"/>
      <c r="TVD128" s="119"/>
      <c r="TVE128" s="91"/>
      <c r="TVF128" s="119"/>
      <c r="TVG128" s="91"/>
      <c r="TVH128" s="119"/>
      <c r="TVI128" s="91"/>
      <c r="TVJ128" s="119"/>
      <c r="TVK128" s="91"/>
      <c r="TVL128" s="119"/>
      <c r="TVM128" s="91"/>
      <c r="TVN128" s="119"/>
      <c r="TVO128" s="91"/>
      <c r="TVP128" s="119"/>
      <c r="TVQ128" s="91"/>
      <c r="TVR128" s="119"/>
      <c r="TVS128" s="91"/>
      <c r="TVT128" s="119"/>
      <c r="TVU128" s="91"/>
      <c r="TVV128" s="119"/>
      <c r="TVW128" s="91"/>
      <c r="TVX128" s="119"/>
      <c r="TVY128" s="91"/>
      <c r="TVZ128" s="119"/>
      <c r="TWA128" s="91"/>
      <c r="TWB128" s="119"/>
      <c r="TWC128" s="91"/>
      <c r="TWD128" s="119"/>
      <c r="TWE128" s="91"/>
      <c r="TWF128" s="119"/>
      <c r="TWG128" s="91"/>
      <c r="TWH128" s="119"/>
      <c r="TWI128" s="91"/>
      <c r="TWJ128" s="119"/>
      <c r="TWK128" s="91"/>
      <c r="TWL128" s="119"/>
      <c r="TWM128" s="91"/>
      <c r="TWN128" s="119"/>
      <c r="TWO128" s="91"/>
      <c r="TWP128" s="119"/>
      <c r="TWQ128" s="91"/>
      <c r="TWR128" s="119"/>
      <c r="TWS128" s="91"/>
      <c r="TWT128" s="119"/>
      <c r="TWU128" s="91"/>
      <c r="TWV128" s="119"/>
      <c r="TWW128" s="91"/>
      <c r="TWX128" s="119"/>
      <c r="TWY128" s="91"/>
      <c r="TWZ128" s="119"/>
      <c r="TXA128" s="91"/>
      <c r="TXB128" s="119"/>
      <c r="TXC128" s="91"/>
      <c r="TXD128" s="119"/>
      <c r="TXE128" s="91"/>
      <c r="TXF128" s="119"/>
      <c r="TXG128" s="91"/>
      <c r="TXH128" s="119"/>
      <c r="TXI128" s="91"/>
      <c r="TXJ128" s="119"/>
      <c r="TXK128" s="91"/>
      <c r="TXL128" s="119"/>
      <c r="TXM128" s="91"/>
      <c r="TXN128" s="119"/>
      <c r="TXO128" s="91"/>
      <c r="TXP128" s="119"/>
      <c r="TXQ128" s="91"/>
      <c r="TXR128" s="119"/>
      <c r="TXS128" s="91"/>
      <c r="TXT128" s="119"/>
      <c r="TXU128" s="91"/>
      <c r="TXV128" s="119"/>
      <c r="TXW128" s="91"/>
      <c r="TXX128" s="119"/>
      <c r="TXY128" s="91"/>
      <c r="TXZ128" s="119"/>
      <c r="TYA128" s="91"/>
      <c r="TYB128" s="119"/>
      <c r="TYC128" s="91"/>
      <c r="TYD128" s="119"/>
      <c r="TYE128" s="91"/>
      <c r="TYF128" s="119"/>
      <c r="TYG128" s="91"/>
      <c r="TYH128" s="119"/>
      <c r="TYI128" s="91"/>
      <c r="TYJ128" s="119"/>
      <c r="TYK128" s="91"/>
      <c r="TYL128" s="119"/>
      <c r="TYM128" s="91"/>
      <c r="TYN128" s="119"/>
      <c r="TYO128" s="91"/>
      <c r="TYP128" s="119"/>
      <c r="TYQ128" s="91"/>
      <c r="TYR128" s="119"/>
      <c r="TYS128" s="91"/>
      <c r="TYT128" s="119"/>
      <c r="TYU128" s="91"/>
      <c r="TYV128" s="119"/>
      <c r="TYW128" s="91"/>
      <c r="TYX128" s="119"/>
      <c r="TYY128" s="91"/>
      <c r="TYZ128" s="119"/>
      <c r="TZA128" s="91"/>
      <c r="TZB128" s="119"/>
      <c r="TZC128" s="91"/>
      <c r="TZD128" s="119"/>
      <c r="TZE128" s="91"/>
      <c r="TZF128" s="119"/>
      <c r="TZG128" s="91"/>
      <c r="TZH128" s="119"/>
      <c r="TZI128" s="91"/>
      <c r="TZJ128" s="119"/>
      <c r="TZK128" s="91"/>
      <c r="TZL128" s="119"/>
      <c r="TZM128" s="91"/>
      <c r="TZN128" s="119"/>
      <c r="TZO128" s="91"/>
      <c r="TZP128" s="119"/>
      <c r="TZQ128" s="91"/>
      <c r="TZR128" s="119"/>
      <c r="TZS128" s="91"/>
      <c r="TZT128" s="119"/>
      <c r="TZU128" s="91"/>
      <c r="TZV128" s="119"/>
      <c r="TZW128" s="91"/>
      <c r="TZX128" s="119"/>
      <c r="TZY128" s="91"/>
      <c r="TZZ128" s="119"/>
      <c r="UAA128" s="91"/>
      <c r="UAB128" s="119"/>
      <c r="UAC128" s="91"/>
      <c r="UAD128" s="119"/>
      <c r="UAE128" s="91"/>
      <c r="UAF128" s="119"/>
      <c r="UAG128" s="91"/>
      <c r="UAH128" s="119"/>
      <c r="UAI128" s="91"/>
      <c r="UAJ128" s="119"/>
      <c r="UAK128" s="91"/>
      <c r="UAL128" s="119"/>
      <c r="UAM128" s="91"/>
      <c r="UAN128" s="119"/>
      <c r="UAO128" s="91"/>
      <c r="UAP128" s="119"/>
      <c r="UAQ128" s="91"/>
      <c r="UAR128" s="119"/>
      <c r="UAS128" s="91"/>
      <c r="UAT128" s="119"/>
      <c r="UAU128" s="91"/>
      <c r="UAV128" s="119"/>
      <c r="UAW128" s="91"/>
      <c r="UAX128" s="119"/>
      <c r="UAY128" s="91"/>
      <c r="UAZ128" s="119"/>
      <c r="UBA128" s="91"/>
      <c r="UBB128" s="119"/>
      <c r="UBC128" s="91"/>
      <c r="UBD128" s="119"/>
      <c r="UBE128" s="91"/>
      <c r="UBF128" s="119"/>
      <c r="UBG128" s="91"/>
      <c r="UBH128" s="119"/>
      <c r="UBI128" s="91"/>
      <c r="UBJ128" s="119"/>
      <c r="UBK128" s="91"/>
      <c r="UBL128" s="119"/>
      <c r="UBM128" s="91"/>
      <c r="UBN128" s="119"/>
      <c r="UBO128" s="91"/>
      <c r="UBP128" s="119"/>
      <c r="UBQ128" s="91"/>
      <c r="UBR128" s="119"/>
      <c r="UBS128" s="91"/>
      <c r="UBT128" s="119"/>
      <c r="UBU128" s="91"/>
      <c r="UBV128" s="119"/>
      <c r="UBW128" s="91"/>
      <c r="UBX128" s="119"/>
      <c r="UBY128" s="91"/>
      <c r="UBZ128" s="119"/>
      <c r="UCA128" s="91"/>
      <c r="UCB128" s="119"/>
      <c r="UCC128" s="91"/>
      <c r="UCD128" s="119"/>
      <c r="UCE128" s="91"/>
      <c r="UCF128" s="119"/>
      <c r="UCG128" s="91"/>
      <c r="UCH128" s="119"/>
      <c r="UCI128" s="91"/>
      <c r="UCJ128" s="119"/>
      <c r="UCK128" s="91"/>
      <c r="UCL128" s="119"/>
      <c r="UCM128" s="91"/>
      <c r="UCN128" s="119"/>
      <c r="UCO128" s="91"/>
      <c r="UCP128" s="119"/>
      <c r="UCQ128" s="91"/>
      <c r="UCR128" s="119"/>
      <c r="UCS128" s="91"/>
      <c r="UCT128" s="119"/>
      <c r="UCU128" s="91"/>
      <c r="UCV128" s="119"/>
      <c r="UCW128" s="91"/>
      <c r="UCX128" s="119"/>
      <c r="UCY128" s="91"/>
      <c r="UCZ128" s="119"/>
      <c r="UDA128" s="91"/>
      <c r="UDB128" s="119"/>
      <c r="UDC128" s="91"/>
      <c r="UDD128" s="119"/>
      <c r="UDE128" s="91"/>
      <c r="UDF128" s="119"/>
      <c r="UDG128" s="91"/>
      <c r="UDH128" s="119"/>
      <c r="UDI128" s="91"/>
      <c r="UDJ128" s="119"/>
      <c r="UDK128" s="91"/>
      <c r="UDL128" s="119"/>
      <c r="UDM128" s="91"/>
      <c r="UDN128" s="119"/>
      <c r="UDO128" s="91"/>
      <c r="UDP128" s="119"/>
      <c r="UDQ128" s="91"/>
      <c r="UDR128" s="119"/>
      <c r="UDS128" s="91"/>
      <c r="UDT128" s="119"/>
      <c r="UDU128" s="91"/>
      <c r="UDV128" s="119"/>
      <c r="UDW128" s="91"/>
      <c r="UDX128" s="119"/>
      <c r="UDY128" s="91"/>
      <c r="UDZ128" s="119"/>
      <c r="UEA128" s="91"/>
      <c r="UEB128" s="119"/>
      <c r="UEC128" s="91"/>
      <c r="UED128" s="119"/>
      <c r="UEE128" s="91"/>
      <c r="UEF128" s="119"/>
      <c r="UEG128" s="91"/>
      <c r="UEH128" s="119"/>
      <c r="UEI128" s="91"/>
      <c r="UEJ128" s="119"/>
      <c r="UEK128" s="91"/>
      <c r="UEL128" s="119"/>
      <c r="UEM128" s="91"/>
      <c r="UEN128" s="119"/>
      <c r="UEO128" s="91"/>
      <c r="UEP128" s="119"/>
      <c r="UEQ128" s="91"/>
      <c r="UER128" s="119"/>
      <c r="UES128" s="91"/>
      <c r="UET128" s="119"/>
      <c r="UEU128" s="91"/>
      <c r="UEV128" s="119"/>
      <c r="UEW128" s="91"/>
      <c r="UEX128" s="119"/>
      <c r="UEY128" s="91"/>
      <c r="UEZ128" s="119"/>
      <c r="UFA128" s="91"/>
      <c r="UFB128" s="119"/>
      <c r="UFC128" s="91"/>
      <c r="UFD128" s="119"/>
      <c r="UFE128" s="91"/>
      <c r="UFF128" s="119"/>
      <c r="UFG128" s="91"/>
      <c r="UFH128" s="119"/>
      <c r="UFI128" s="91"/>
      <c r="UFJ128" s="119"/>
      <c r="UFK128" s="91"/>
      <c r="UFL128" s="119"/>
      <c r="UFM128" s="91"/>
      <c r="UFN128" s="119"/>
      <c r="UFO128" s="91"/>
      <c r="UFP128" s="119"/>
      <c r="UFQ128" s="91"/>
      <c r="UFR128" s="119"/>
      <c r="UFS128" s="91"/>
      <c r="UFT128" s="119"/>
      <c r="UFU128" s="91"/>
      <c r="UFV128" s="119"/>
      <c r="UFW128" s="91"/>
      <c r="UFX128" s="119"/>
      <c r="UFY128" s="91"/>
      <c r="UFZ128" s="119"/>
      <c r="UGA128" s="91"/>
      <c r="UGB128" s="119"/>
      <c r="UGC128" s="91"/>
      <c r="UGD128" s="119"/>
      <c r="UGE128" s="91"/>
      <c r="UGF128" s="119"/>
      <c r="UGG128" s="91"/>
      <c r="UGH128" s="119"/>
      <c r="UGI128" s="91"/>
      <c r="UGJ128" s="119"/>
      <c r="UGK128" s="91"/>
      <c r="UGL128" s="119"/>
      <c r="UGM128" s="91"/>
      <c r="UGN128" s="119"/>
      <c r="UGO128" s="91"/>
      <c r="UGP128" s="119"/>
      <c r="UGQ128" s="91"/>
      <c r="UGR128" s="119"/>
      <c r="UGS128" s="91"/>
      <c r="UGT128" s="119"/>
      <c r="UGU128" s="91"/>
      <c r="UGV128" s="119"/>
      <c r="UGW128" s="91"/>
      <c r="UGX128" s="119"/>
      <c r="UGY128" s="91"/>
      <c r="UGZ128" s="119"/>
      <c r="UHA128" s="91"/>
      <c r="UHB128" s="119"/>
      <c r="UHC128" s="91"/>
      <c r="UHD128" s="119"/>
      <c r="UHE128" s="91"/>
      <c r="UHF128" s="119"/>
      <c r="UHG128" s="91"/>
      <c r="UHH128" s="119"/>
      <c r="UHI128" s="91"/>
      <c r="UHJ128" s="119"/>
      <c r="UHK128" s="91"/>
      <c r="UHL128" s="119"/>
      <c r="UHM128" s="91"/>
      <c r="UHN128" s="119"/>
      <c r="UHO128" s="91"/>
      <c r="UHP128" s="119"/>
      <c r="UHQ128" s="91"/>
      <c r="UHR128" s="119"/>
      <c r="UHS128" s="91"/>
      <c r="UHT128" s="119"/>
      <c r="UHU128" s="91"/>
      <c r="UHV128" s="119"/>
      <c r="UHW128" s="91"/>
      <c r="UHX128" s="119"/>
      <c r="UHY128" s="91"/>
      <c r="UHZ128" s="119"/>
      <c r="UIA128" s="91"/>
      <c r="UIB128" s="119"/>
      <c r="UIC128" s="91"/>
      <c r="UID128" s="119"/>
      <c r="UIE128" s="91"/>
      <c r="UIF128" s="119"/>
      <c r="UIG128" s="91"/>
      <c r="UIH128" s="119"/>
      <c r="UII128" s="91"/>
      <c r="UIJ128" s="119"/>
      <c r="UIK128" s="91"/>
      <c r="UIL128" s="119"/>
      <c r="UIM128" s="91"/>
      <c r="UIN128" s="119"/>
      <c r="UIO128" s="91"/>
      <c r="UIP128" s="119"/>
      <c r="UIQ128" s="91"/>
      <c r="UIR128" s="119"/>
      <c r="UIS128" s="91"/>
      <c r="UIT128" s="119"/>
      <c r="UIU128" s="91"/>
      <c r="UIV128" s="119"/>
      <c r="UIW128" s="91"/>
      <c r="UIX128" s="119"/>
      <c r="UIY128" s="91"/>
      <c r="UIZ128" s="119"/>
      <c r="UJA128" s="91"/>
      <c r="UJB128" s="119"/>
      <c r="UJC128" s="91"/>
      <c r="UJD128" s="119"/>
      <c r="UJE128" s="91"/>
      <c r="UJF128" s="119"/>
      <c r="UJG128" s="91"/>
      <c r="UJH128" s="119"/>
      <c r="UJI128" s="91"/>
      <c r="UJJ128" s="119"/>
      <c r="UJK128" s="91"/>
      <c r="UJL128" s="119"/>
      <c r="UJM128" s="91"/>
      <c r="UJN128" s="119"/>
      <c r="UJO128" s="91"/>
      <c r="UJP128" s="119"/>
      <c r="UJQ128" s="91"/>
      <c r="UJR128" s="119"/>
      <c r="UJS128" s="91"/>
      <c r="UJT128" s="119"/>
      <c r="UJU128" s="91"/>
      <c r="UJV128" s="119"/>
      <c r="UJW128" s="91"/>
      <c r="UJX128" s="119"/>
      <c r="UJY128" s="91"/>
      <c r="UJZ128" s="119"/>
      <c r="UKA128" s="91"/>
      <c r="UKB128" s="119"/>
      <c r="UKC128" s="91"/>
      <c r="UKD128" s="119"/>
      <c r="UKE128" s="91"/>
      <c r="UKF128" s="119"/>
      <c r="UKG128" s="91"/>
      <c r="UKH128" s="119"/>
      <c r="UKI128" s="91"/>
      <c r="UKJ128" s="119"/>
      <c r="UKK128" s="91"/>
      <c r="UKL128" s="119"/>
      <c r="UKM128" s="91"/>
      <c r="UKN128" s="119"/>
      <c r="UKO128" s="91"/>
      <c r="UKP128" s="119"/>
      <c r="UKQ128" s="91"/>
      <c r="UKR128" s="119"/>
      <c r="UKS128" s="91"/>
      <c r="UKT128" s="119"/>
      <c r="UKU128" s="91"/>
      <c r="UKV128" s="119"/>
      <c r="UKW128" s="91"/>
      <c r="UKX128" s="119"/>
      <c r="UKY128" s="91"/>
      <c r="UKZ128" s="119"/>
      <c r="ULA128" s="91"/>
      <c r="ULB128" s="119"/>
      <c r="ULC128" s="91"/>
      <c r="ULD128" s="119"/>
      <c r="ULE128" s="91"/>
      <c r="ULF128" s="119"/>
      <c r="ULG128" s="91"/>
      <c r="ULH128" s="119"/>
      <c r="ULI128" s="91"/>
      <c r="ULJ128" s="119"/>
      <c r="ULK128" s="91"/>
      <c r="ULL128" s="119"/>
      <c r="ULM128" s="91"/>
      <c r="ULN128" s="119"/>
      <c r="ULO128" s="91"/>
      <c r="ULP128" s="119"/>
      <c r="ULQ128" s="91"/>
      <c r="ULR128" s="119"/>
      <c r="ULS128" s="91"/>
      <c r="ULT128" s="119"/>
      <c r="ULU128" s="91"/>
      <c r="ULV128" s="119"/>
      <c r="ULW128" s="91"/>
      <c r="ULX128" s="119"/>
      <c r="ULY128" s="91"/>
      <c r="ULZ128" s="119"/>
      <c r="UMA128" s="91"/>
      <c r="UMB128" s="119"/>
      <c r="UMC128" s="91"/>
      <c r="UMD128" s="119"/>
      <c r="UME128" s="91"/>
      <c r="UMF128" s="119"/>
      <c r="UMG128" s="91"/>
      <c r="UMH128" s="119"/>
      <c r="UMI128" s="91"/>
      <c r="UMJ128" s="119"/>
      <c r="UMK128" s="91"/>
      <c r="UML128" s="119"/>
      <c r="UMM128" s="91"/>
      <c r="UMN128" s="119"/>
      <c r="UMO128" s="91"/>
      <c r="UMP128" s="119"/>
      <c r="UMQ128" s="91"/>
      <c r="UMR128" s="119"/>
      <c r="UMS128" s="91"/>
      <c r="UMT128" s="119"/>
      <c r="UMU128" s="91"/>
      <c r="UMV128" s="119"/>
      <c r="UMW128" s="91"/>
      <c r="UMX128" s="119"/>
      <c r="UMY128" s="91"/>
      <c r="UMZ128" s="119"/>
      <c r="UNA128" s="91"/>
      <c r="UNB128" s="119"/>
      <c r="UNC128" s="91"/>
      <c r="UND128" s="119"/>
      <c r="UNE128" s="91"/>
      <c r="UNF128" s="119"/>
      <c r="UNG128" s="91"/>
      <c r="UNH128" s="119"/>
      <c r="UNI128" s="91"/>
      <c r="UNJ128" s="119"/>
      <c r="UNK128" s="91"/>
      <c r="UNL128" s="119"/>
      <c r="UNM128" s="91"/>
      <c r="UNN128" s="119"/>
      <c r="UNO128" s="91"/>
      <c r="UNP128" s="119"/>
      <c r="UNQ128" s="91"/>
      <c r="UNR128" s="119"/>
      <c r="UNS128" s="91"/>
      <c r="UNT128" s="119"/>
      <c r="UNU128" s="91"/>
      <c r="UNV128" s="119"/>
      <c r="UNW128" s="91"/>
      <c r="UNX128" s="119"/>
      <c r="UNY128" s="91"/>
      <c r="UNZ128" s="119"/>
      <c r="UOA128" s="91"/>
      <c r="UOB128" s="119"/>
      <c r="UOC128" s="91"/>
      <c r="UOD128" s="119"/>
      <c r="UOE128" s="91"/>
      <c r="UOF128" s="119"/>
      <c r="UOG128" s="91"/>
      <c r="UOH128" s="119"/>
      <c r="UOI128" s="91"/>
      <c r="UOJ128" s="119"/>
      <c r="UOK128" s="91"/>
      <c r="UOL128" s="119"/>
      <c r="UOM128" s="91"/>
      <c r="UON128" s="119"/>
      <c r="UOO128" s="91"/>
      <c r="UOP128" s="119"/>
      <c r="UOQ128" s="91"/>
      <c r="UOR128" s="119"/>
      <c r="UOS128" s="91"/>
      <c r="UOT128" s="119"/>
      <c r="UOU128" s="91"/>
      <c r="UOV128" s="119"/>
      <c r="UOW128" s="91"/>
      <c r="UOX128" s="119"/>
      <c r="UOY128" s="91"/>
      <c r="UOZ128" s="119"/>
      <c r="UPA128" s="91"/>
      <c r="UPB128" s="119"/>
      <c r="UPC128" s="91"/>
      <c r="UPD128" s="119"/>
      <c r="UPE128" s="91"/>
      <c r="UPF128" s="119"/>
      <c r="UPG128" s="91"/>
      <c r="UPH128" s="119"/>
      <c r="UPI128" s="91"/>
      <c r="UPJ128" s="119"/>
      <c r="UPK128" s="91"/>
      <c r="UPL128" s="119"/>
      <c r="UPM128" s="91"/>
      <c r="UPN128" s="119"/>
      <c r="UPO128" s="91"/>
      <c r="UPP128" s="119"/>
      <c r="UPQ128" s="91"/>
      <c r="UPR128" s="119"/>
      <c r="UPS128" s="91"/>
      <c r="UPT128" s="119"/>
      <c r="UPU128" s="91"/>
      <c r="UPV128" s="119"/>
      <c r="UPW128" s="91"/>
      <c r="UPX128" s="119"/>
      <c r="UPY128" s="91"/>
      <c r="UPZ128" s="119"/>
      <c r="UQA128" s="91"/>
      <c r="UQB128" s="119"/>
      <c r="UQC128" s="91"/>
      <c r="UQD128" s="119"/>
      <c r="UQE128" s="91"/>
      <c r="UQF128" s="119"/>
      <c r="UQG128" s="91"/>
      <c r="UQH128" s="119"/>
      <c r="UQI128" s="91"/>
      <c r="UQJ128" s="119"/>
      <c r="UQK128" s="91"/>
      <c r="UQL128" s="119"/>
      <c r="UQM128" s="91"/>
      <c r="UQN128" s="119"/>
      <c r="UQO128" s="91"/>
      <c r="UQP128" s="119"/>
      <c r="UQQ128" s="91"/>
      <c r="UQR128" s="119"/>
      <c r="UQS128" s="91"/>
      <c r="UQT128" s="119"/>
      <c r="UQU128" s="91"/>
      <c r="UQV128" s="119"/>
      <c r="UQW128" s="91"/>
      <c r="UQX128" s="119"/>
      <c r="UQY128" s="91"/>
      <c r="UQZ128" s="119"/>
      <c r="URA128" s="91"/>
      <c r="URB128" s="119"/>
      <c r="URC128" s="91"/>
      <c r="URD128" s="119"/>
      <c r="URE128" s="91"/>
      <c r="URF128" s="119"/>
      <c r="URG128" s="91"/>
      <c r="URH128" s="119"/>
      <c r="URI128" s="91"/>
      <c r="URJ128" s="119"/>
      <c r="URK128" s="91"/>
      <c r="URL128" s="119"/>
      <c r="URM128" s="91"/>
      <c r="URN128" s="119"/>
      <c r="URO128" s="91"/>
      <c r="URP128" s="119"/>
      <c r="URQ128" s="91"/>
      <c r="URR128" s="119"/>
      <c r="URS128" s="91"/>
      <c r="URT128" s="119"/>
      <c r="URU128" s="91"/>
      <c r="URV128" s="119"/>
      <c r="URW128" s="91"/>
      <c r="URX128" s="119"/>
      <c r="URY128" s="91"/>
      <c r="URZ128" s="119"/>
      <c r="USA128" s="91"/>
      <c r="USB128" s="119"/>
      <c r="USC128" s="91"/>
      <c r="USD128" s="119"/>
      <c r="USE128" s="91"/>
      <c r="USF128" s="119"/>
      <c r="USG128" s="91"/>
      <c r="USH128" s="119"/>
      <c r="USI128" s="91"/>
      <c r="USJ128" s="119"/>
      <c r="USK128" s="91"/>
      <c r="USL128" s="119"/>
      <c r="USM128" s="91"/>
      <c r="USN128" s="119"/>
      <c r="USO128" s="91"/>
      <c r="USP128" s="119"/>
      <c r="USQ128" s="91"/>
      <c r="USR128" s="119"/>
      <c r="USS128" s="91"/>
      <c r="UST128" s="119"/>
      <c r="USU128" s="91"/>
      <c r="USV128" s="119"/>
      <c r="USW128" s="91"/>
      <c r="USX128" s="119"/>
      <c r="USY128" s="91"/>
      <c r="USZ128" s="119"/>
      <c r="UTA128" s="91"/>
      <c r="UTB128" s="119"/>
      <c r="UTC128" s="91"/>
      <c r="UTD128" s="119"/>
      <c r="UTE128" s="91"/>
      <c r="UTF128" s="119"/>
      <c r="UTG128" s="91"/>
      <c r="UTH128" s="119"/>
      <c r="UTI128" s="91"/>
      <c r="UTJ128" s="119"/>
      <c r="UTK128" s="91"/>
      <c r="UTL128" s="119"/>
      <c r="UTM128" s="91"/>
      <c r="UTN128" s="119"/>
      <c r="UTO128" s="91"/>
      <c r="UTP128" s="119"/>
      <c r="UTQ128" s="91"/>
      <c r="UTR128" s="119"/>
      <c r="UTS128" s="91"/>
      <c r="UTT128" s="119"/>
      <c r="UTU128" s="91"/>
      <c r="UTV128" s="119"/>
      <c r="UTW128" s="91"/>
      <c r="UTX128" s="119"/>
      <c r="UTY128" s="91"/>
      <c r="UTZ128" s="119"/>
      <c r="UUA128" s="91"/>
      <c r="UUB128" s="119"/>
      <c r="UUC128" s="91"/>
      <c r="UUD128" s="119"/>
      <c r="UUE128" s="91"/>
      <c r="UUF128" s="119"/>
      <c r="UUG128" s="91"/>
      <c r="UUH128" s="119"/>
      <c r="UUI128" s="91"/>
      <c r="UUJ128" s="119"/>
      <c r="UUK128" s="91"/>
      <c r="UUL128" s="119"/>
      <c r="UUM128" s="91"/>
      <c r="UUN128" s="119"/>
      <c r="UUO128" s="91"/>
      <c r="UUP128" s="119"/>
      <c r="UUQ128" s="91"/>
      <c r="UUR128" s="119"/>
      <c r="UUS128" s="91"/>
      <c r="UUT128" s="119"/>
      <c r="UUU128" s="91"/>
      <c r="UUV128" s="119"/>
      <c r="UUW128" s="91"/>
      <c r="UUX128" s="119"/>
      <c r="UUY128" s="91"/>
      <c r="UUZ128" s="119"/>
      <c r="UVA128" s="91"/>
      <c r="UVB128" s="119"/>
      <c r="UVC128" s="91"/>
      <c r="UVD128" s="119"/>
      <c r="UVE128" s="91"/>
      <c r="UVF128" s="119"/>
      <c r="UVG128" s="91"/>
      <c r="UVH128" s="119"/>
      <c r="UVI128" s="91"/>
      <c r="UVJ128" s="119"/>
      <c r="UVK128" s="91"/>
      <c r="UVL128" s="119"/>
      <c r="UVM128" s="91"/>
      <c r="UVN128" s="119"/>
      <c r="UVO128" s="91"/>
      <c r="UVP128" s="119"/>
      <c r="UVQ128" s="91"/>
      <c r="UVR128" s="119"/>
      <c r="UVS128" s="91"/>
      <c r="UVT128" s="119"/>
      <c r="UVU128" s="91"/>
      <c r="UVV128" s="119"/>
      <c r="UVW128" s="91"/>
      <c r="UVX128" s="119"/>
      <c r="UVY128" s="91"/>
      <c r="UVZ128" s="119"/>
      <c r="UWA128" s="91"/>
      <c r="UWB128" s="119"/>
      <c r="UWC128" s="91"/>
      <c r="UWD128" s="119"/>
      <c r="UWE128" s="91"/>
      <c r="UWF128" s="119"/>
      <c r="UWG128" s="91"/>
      <c r="UWH128" s="119"/>
      <c r="UWI128" s="91"/>
      <c r="UWJ128" s="119"/>
      <c r="UWK128" s="91"/>
      <c r="UWL128" s="119"/>
      <c r="UWM128" s="91"/>
      <c r="UWN128" s="119"/>
      <c r="UWO128" s="91"/>
      <c r="UWP128" s="119"/>
      <c r="UWQ128" s="91"/>
      <c r="UWR128" s="119"/>
      <c r="UWS128" s="91"/>
      <c r="UWT128" s="119"/>
      <c r="UWU128" s="91"/>
      <c r="UWV128" s="119"/>
      <c r="UWW128" s="91"/>
      <c r="UWX128" s="119"/>
      <c r="UWY128" s="91"/>
      <c r="UWZ128" s="119"/>
      <c r="UXA128" s="91"/>
      <c r="UXB128" s="119"/>
      <c r="UXC128" s="91"/>
      <c r="UXD128" s="119"/>
      <c r="UXE128" s="91"/>
      <c r="UXF128" s="119"/>
      <c r="UXG128" s="91"/>
      <c r="UXH128" s="119"/>
      <c r="UXI128" s="91"/>
      <c r="UXJ128" s="119"/>
      <c r="UXK128" s="91"/>
      <c r="UXL128" s="119"/>
      <c r="UXM128" s="91"/>
      <c r="UXN128" s="119"/>
      <c r="UXO128" s="91"/>
      <c r="UXP128" s="119"/>
      <c r="UXQ128" s="91"/>
      <c r="UXR128" s="119"/>
      <c r="UXS128" s="91"/>
      <c r="UXT128" s="119"/>
      <c r="UXU128" s="91"/>
      <c r="UXV128" s="119"/>
      <c r="UXW128" s="91"/>
      <c r="UXX128" s="119"/>
      <c r="UXY128" s="91"/>
      <c r="UXZ128" s="119"/>
      <c r="UYA128" s="91"/>
      <c r="UYB128" s="119"/>
      <c r="UYC128" s="91"/>
      <c r="UYD128" s="119"/>
      <c r="UYE128" s="91"/>
      <c r="UYF128" s="119"/>
      <c r="UYG128" s="91"/>
      <c r="UYH128" s="119"/>
      <c r="UYI128" s="91"/>
      <c r="UYJ128" s="119"/>
      <c r="UYK128" s="91"/>
      <c r="UYL128" s="119"/>
      <c r="UYM128" s="91"/>
      <c r="UYN128" s="119"/>
      <c r="UYO128" s="91"/>
      <c r="UYP128" s="119"/>
      <c r="UYQ128" s="91"/>
      <c r="UYR128" s="119"/>
      <c r="UYS128" s="91"/>
      <c r="UYT128" s="119"/>
      <c r="UYU128" s="91"/>
      <c r="UYV128" s="119"/>
      <c r="UYW128" s="91"/>
      <c r="UYX128" s="119"/>
      <c r="UYY128" s="91"/>
      <c r="UYZ128" s="119"/>
      <c r="UZA128" s="91"/>
      <c r="UZB128" s="119"/>
      <c r="UZC128" s="91"/>
      <c r="UZD128" s="119"/>
      <c r="UZE128" s="91"/>
      <c r="UZF128" s="119"/>
      <c r="UZG128" s="91"/>
      <c r="UZH128" s="119"/>
      <c r="UZI128" s="91"/>
      <c r="UZJ128" s="119"/>
      <c r="UZK128" s="91"/>
      <c r="UZL128" s="119"/>
      <c r="UZM128" s="91"/>
      <c r="UZN128" s="119"/>
      <c r="UZO128" s="91"/>
      <c r="UZP128" s="119"/>
      <c r="UZQ128" s="91"/>
      <c r="UZR128" s="119"/>
      <c r="UZS128" s="91"/>
      <c r="UZT128" s="119"/>
      <c r="UZU128" s="91"/>
      <c r="UZV128" s="119"/>
      <c r="UZW128" s="91"/>
      <c r="UZX128" s="119"/>
      <c r="UZY128" s="91"/>
      <c r="UZZ128" s="119"/>
      <c r="VAA128" s="91"/>
      <c r="VAB128" s="119"/>
      <c r="VAC128" s="91"/>
      <c r="VAD128" s="119"/>
      <c r="VAE128" s="91"/>
      <c r="VAF128" s="119"/>
      <c r="VAG128" s="91"/>
      <c r="VAH128" s="119"/>
      <c r="VAI128" s="91"/>
      <c r="VAJ128" s="119"/>
      <c r="VAK128" s="91"/>
      <c r="VAL128" s="119"/>
      <c r="VAM128" s="91"/>
      <c r="VAN128" s="119"/>
      <c r="VAO128" s="91"/>
      <c r="VAP128" s="119"/>
      <c r="VAQ128" s="91"/>
      <c r="VAR128" s="119"/>
      <c r="VAS128" s="91"/>
      <c r="VAT128" s="119"/>
      <c r="VAU128" s="91"/>
      <c r="VAV128" s="119"/>
      <c r="VAW128" s="91"/>
      <c r="VAX128" s="119"/>
      <c r="VAY128" s="91"/>
      <c r="VAZ128" s="119"/>
      <c r="VBA128" s="91"/>
      <c r="VBB128" s="119"/>
      <c r="VBC128" s="91"/>
      <c r="VBD128" s="119"/>
      <c r="VBE128" s="91"/>
      <c r="VBF128" s="119"/>
      <c r="VBG128" s="91"/>
      <c r="VBH128" s="119"/>
      <c r="VBI128" s="91"/>
      <c r="VBJ128" s="119"/>
      <c r="VBK128" s="91"/>
      <c r="VBL128" s="119"/>
      <c r="VBM128" s="91"/>
      <c r="VBN128" s="119"/>
      <c r="VBO128" s="91"/>
      <c r="VBP128" s="119"/>
      <c r="VBQ128" s="91"/>
      <c r="VBR128" s="119"/>
      <c r="VBS128" s="91"/>
      <c r="VBT128" s="119"/>
      <c r="VBU128" s="91"/>
      <c r="VBV128" s="119"/>
      <c r="VBW128" s="91"/>
      <c r="VBX128" s="119"/>
      <c r="VBY128" s="91"/>
      <c r="VBZ128" s="119"/>
      <c r="VCA128" s="91"/>
      <c r="VCB128" s="119"/>
      <c r="VCC128" s="91"/>
      <c r="VCD128" s="119"/>
      <c r="VCE128" s="91"/>
      <c r="VCF128" s="119"/>
      <c r="VCG128" s="91"/>
      <c r="VCH128" s="119"/>
      <c r="VCI128" s="91"/>
      <c r="VCJ128" s="119"/>
      <c r="VCK128" s="91"/>
      <c r="VCL128" s="119"/>
      <c r="VCM128" s="91"/>
      <c r="VCN128" s="119"/>
      <c r="VCO128" s="91"/>
      <c r="VCP128" s="119"/>
      <c r="VCQ128" s="91"/>
      <c r="VCR128" s="119"/>
      <c r="VCS128" s="91"/>
      <c r="VCT128" s="119"/>
      <c r="VCU128" s="91"/>
      <c r="VCV128" s="119"/>
      <c r="VCW128" s="91"/>
      <c r="VCX128" s="119"/>
      <c r="VCY128" s="91"/>
      <c r="VCZ128" s="119"/>
      <c r="VDA128" s="91"/>
      <c r="VDB128" s="119"/>
      <c r="VDC128" s="91"/>
      <c r="VDD128" s="119"/>
      <c r="VDE128" s="91"/>
      <c r="VDF128" s="119"/>
      <c r="VDG128" s="91"/>
      <c r="VDH128" s="119"/>
      <c r="VDI128" s="91"/>
      <c r="VDJ128" s="119"/>
      <c r="VDK128" s="91"/>
      <c r="VDL128" s="119"/>
      <c r="VDM128" s="91"/>
      <c r="VDN128" s="119"/>
      <c r="VDO128" s="91"/>
      <c r="VDP128" s="119"/>
      <c r="VDQ128" s="91"/>
      <c r="VDR128" s="119"/>
      <c r="VDS128" s="91"/>
      <c r="VDT128" s="119"/>
      <c r="VDU128" s="91"/>
      <c r="VDV128" s="119"/>
      <c r="VDW128" s="91"/>
      <c r="VDX128" s="119"/>
      <c r="VDY128" s="91"/>
      <c r="VDZ128" s="119"/>
      <c r="VEA128" s="91"/>
      <c r="VEB128" s="119"/>
      <c r="VEC128" s="91"/>
      <c r="VED128" s="119"/>
      <c r="VEE128" s="91"/>
      <c r="VEF128" s="119"/>
      <c r="VEG128" s="91"/>
      <c r="VEH128" s="119"/>
      <c r="VEI128" s="91"/>
      <c r="VEJ128" s="119"/>
      <c r="VEK128" s="91"/>
      <c r="VEL128" s="119"/>
      <c r="VEM128" s="91"/>
      <c r="VEN128" s="119"/>
      <c r="VEO128" s="91"/>
      <c r="VEP128" s="119"/>
      <c r="VEQ128" s="91"/>
      <c r="VER128" s="119"/>
      <c r="VES128" s="91"/>
      <c r="VET128" s="119"/>
      <c r="VEU128" s="91"/>
      <c r="VEV128" s="119"/>
      <c r="VEW128" s="91"/>
      <c r="VEX128" s="119"/>
      <c r="VEY128" s="91"/>
      <c r="VEZ128" s="119"/>
      <c r="VFA128" s="91"/>
      <c r="VFB128" s="119"/>
      <c r="VFC128" s="91"/>
      <c r="VFD128" s="119"/>
      <c r="VFE128" s="91"/>
      <c r="VFF128" s="119"/>
      <c r="VFG128" s="91"/>
      <c r="VFH128" s="119"/>
      <c r="VFI128" s="91"/>
      <c r="VFJ128" s="119"/>
      <c r="VFK128" s="91"/>
      <c r="VFL128" s="119"/>
      <c r="VFM128" s="91"/>
      <c r="VFN128" s="119"/>
      <c r="VFO128" s="91"/>
      <c r="VFP128" s="119"/>
      <c r="VFQ128" s="91"/>
      <c r="VFR128" s="119"/>
      <c r="VFS128" s="91"/>
      <c r="VFT128" s="119"/>
      <c r="VFU128" s="91"/>
      <c r="VFV128" s="119"/>
      <c r="VFW128" s="91"/>
      <c r="VFX128" s="119"/>
      <c r="VFY128" s="91"/>
      <c r="VFZ128" s="119"/>
      <c r="VGA128" s="91"/>
      <c r="VGB128" s="119"/>
      <c r="VGC128" s="91"/>
      <c r="VGD128" s="119"/>
      <c r="VGE128" s="91"/>
      <c r="VGF128" s="119"/>
      <c r="VGG128" s="91"/>
      <c r="VGH128" s="119"/>
      <c r="VGI128" s="91"/>
      <c r="VGJ128" s="119"/>
      <c r="VGK128" s="91"/>
      <c r="VGL128" s="119"/>
      <c r="VGM128" s="91"/>
      <c r="VGN128" s="119"/>
      <c r="VGO128" s="91"/>
      <c r="VGP128" s="119"/>
      <c r="VGQ128" s="91"/>
      <c r="VGR128" s="119"/>
      <c r="VGS128" s="91"/>
      <c r="VGT128" s="119"/>
      <c r="VGU128" s="91"/>
      <c r="VGV128" s="119"/>
      <c r="VGW128" s="91"/>
      <c r="VGX128" s="119"/>
      <c r="VGY128" s="91"/>
      <c r="VGZ128" s="119"/>
      <c r="VHA128" s="91"/>
      <c r="VHB128" s="119"/>
      <c r="VHC128" s="91"/>
      <c r="VHD128" s="119"/>
      <c r="VHE128" s="91"/>
      <c r="VHF128" s="119"/>
      <c r="VHG128" s="91"/>
      <c r="VHH128" s="119"/>
      <c r="VHI128" s="91"/>
      <c r="VHJ128" s="119"/>
      <c r="VHK128" s="91"/>
      <c r="VHL128" s="119"/>
      <c r="VHM128" s="91"/>
      <c r="VHN128" s="119"/>
      <c r="VHO128" s="91"/>
      <c r="VHP128" s="119"/>
      <c r="VHQ128" s="91"/>
      <c r="VHR128" s="119"/>
      <c r="VHS128" s="91"/>
      <c r="VHT128" s="119"/>
      <c r="VHU128" s="91"/>
      <c r="VHV128" s="119"/>
      <c r="VHW128" s="91"/>
      <c r="VHX128" s="119"/>
      <c r="VHY128" s="91"/>
      <c r="VHZ128" s="119"/>
      <c r="VIA128" s="91"/>
      <c r="VIB128" s="119"/>
      <c r="VIC128" s="91"/>
      <c r="VID128" s="119"/>
      <c r="VIE128" s="91"/>
      <c r="VIF128" s="119"/>
      <c r="VIG128" s="91"/>
      <c r="VIH128" s="119"/>
      <c r="VII128" s="91"/>
      <c r="VIJ128" s="119"/>
      <c r="VIK128" s="91"/>
      <c r="VIL128" s="119"/>
      <c r="VIM128" s="91"/>
      <c r="VIN128" s="119"/>
      <c r="VIO128" s="91"/>
      <c r="VIP128" s="119"/>
      <c r="VIQ128" s="91"/>
      <c r="VIR128" s="119"/>
      <c r="VIS128" s="91"/>
      <c r="VIT128" s="119"/>
      <c r="VIU128" s="91"/>
      <c r="VIV128" s="119"/>
      <c r="VIW128" s="91"/>
      <c r="VIX128" s="119"/>
      <c r="VIY128" s="91"/>
      <c r="VIZ128" s="119"/>
      <c r="VJA128" s="91"/>
      <c r="VJB128" s="119"/>
      <c r="VJC128" s="91"/>
      <c r="VJD128" s="119"/>
      <c r="VJE128" s="91"/>
      <c r="VJF128" s="119"/>
      <c r="VJG128" s="91"/>
      <c r="VJH128" s="119"/>
      <c r="VJI128" s="91"/>
      <c r="VJJ128" s="119"/>
      <c r="VJK128" s="91"/>
      <c r="VJL128" s="119"/>
      <c r="VJM128" s="91"/>
      <c r="VJN128" s="119"/>
      <c r="VJO128" s="91"/>
      <c r="VJP128" s="119"/>
      <c r="VJQ128" s="91"/>
      <c r="VJR128" s="119"/>
      <c r="VJS128" s="91"/>
      <c r="VJT128" s="119"/>
      <c r="VJU128" s="91"/>
      <c r="VJV128" s="119"/>
      <c r="VJW128" s="91"/>
      <c r="VJX128" s="119"/>
      <c r="VJY128" s="91"/>
      <c r="VJZ128" s="119"/>
      <c r="VKA128" s="91"/>
      <c r="VKB128" s="119"/>
      <c r="VKC128" s="91"/>
      <c r="VKD128" s="119"/>
      <c r="VKE128" s="91"/>
      <c r="VKF128" s="119"/>
      <c r="VKG128" s="91"/>
      <c r="VKH128" s="119"/>
      <c r="VKI128" s="91"/>
      <c r="VKJ128" s="119"/>
      <c r="VKK128" s="91"/>
      <c r="VKL128" s="119"/>
      <c r="VKM128" s="91"/>
      <c r="VKN128" s="119"/>
      <c r="VKO128" s="91"/>
      <c r="VKP128" s="119"/>
      <c r="VKQ128" s="91"/>
      <c r="VKR128" s="119"/>
      <c r="VKS128" s="91"/>
      <c r="VKT128" s="119"/>
      <c r="VKU128" s="91"/>
      <c r="VKV128" s="119"/>
      <c r="VKW128" s="91"/>
      <c r="VKX128" s="119"/>
      <c r="VKY128" s="91"/>
      <c r="VKZ128" s="119"/>
      <c r="VLA128" s="91"/>
      <c r="VLB128" s="119"/>
      <c r="VLC128" s="91"/>
      <c r="VLD128" s="119"/>
      <c r="VLE128" s="91"/>
      <c r="VLF128" s="119"/>
      <c r="VLG128" s="91"/>
      <c r="VLH128" s="119"/>
      <c r="VLI128" s="91"/>
      <c r="VLJ128" s="119"/>
      <c r="VLK128" s="91"/>
      <c r="VLL128" s="119"/>
      <c r="VLM128" s="91"/>
      <c r="VLN128" s="119"/>
      <c r="VLO128" s="91"/>
      <c r="VLP128" s="119"/>
      <c r="VLQ128" s="91"/>
      <c r="VLR128" s="119"/>
      <c r="VLS128" s="91"/>
      <c r="VLT128" s="119"/>
      <c r="VLU128" s="91"/>
      <c r="VLV128" s="119"/>
      <c r="VLW128" s="91"/>
      <c r="VLX128" s="119"/>
      <c r="VLY128" s="91"/>
      <c r="VLZ128" s="119"/>
      <c r="VMA128" s="91"/>
      <c r="VMB128" s="119"/>
      <c r="VMC128" s="91"/>
      <c r="VMD128" s="119"/>
      <c r="VME128" s="91"/>
      <c r="VMF128" s="119"/>
      <c r="VMG128" s="91"/>
      <c r="VMH128" s="119"/>
      <c r="VMI128" s="91"/>
      <c r="VMJ128" s="119"/>
      <c r="VMK128" s="91"/>
      <c r="VML128" s="119"/>
      <c r="VMM128" s="91"/>
      <c r="VMN128" s="119"/>
      <c r="VMO128" s="91"/>
      <c r="VMP128" s="119"/>
      <c r="VMQ128" s="91"/>
      <c r="VMR128" s="119"/>
      <c r="VMS128" s="91"/>
      <c r="VMT128" s="119"/>
      <c r="VMU128" s="91"/>
      <c r="VMV128" s="119"/>
      <c r="VMW128" s="91"/>
      <c r="VMX128" s="119"/>
      <c r="VMY128" s="91"/>
      <c r="VMZ128" s="119"/>
      <c r="VNA128" s="91"/>
      <c r="VNB128" s="119"/>
      <c r="VNC128" s="91"/>
      <c r="VND128" s="119"/>
      <c r="VNE128" s="91"/>
      <c r="VNF128" s="119"/>
      <c r="VNG128" s="91"/>
      <c r="VNH128" s="119"/>
      <c r="VNI128" s="91"/>
      <c r="VNJ128" s="119"/>
      <c r="VNK128" s="91"/>
      <c r="VNL128" s="119"/>
      <c r="VNM128" s="91"/>
      <c r="VNN128" s="119"/>
      <c r="VNO128" s="91"/>
      <c r="VNP128" s="119"/>
      <c r="VNQ128" s="91"/>
      <c r="VNR128" s="119"/>
      <c r="VNS128" s="91"/>
      <c r="VNT128" s="119"/>
      <c r="VNU128" s="91"/>
      <c r="VNV128" s="119"/>
      <c r="VNW128" s="91"/>
      <c r="VNX128" s="119"/>
      <c r="VNY128" s="91"/>
      <c r="VNZ128" s="119"/>
      <c r="VOA128" s="91"/>
      <c r="VOB128" s="119"/>
      <c r="VOC128" s="91"/>
      <c r="VOD128" s="119"/>
      <c r="VOE128" s="91"/>
      <c r="VOF128" s="119"/>
      <c r="VOG128" s="91"/>
      <c r="VOH128" s="119"/>
      <c r="VOI128" s="91"/>
      <c r="VOJ128" s="119"/>
      <c r="VOK128" s="91"/>
      <c r="VOL128" s="119"/>
      <c r="VOM128" s="91"/>
      <c r="VON128" s="119"/>
      <c r="VOO128" s="91"/>
      <c r="VOP128" s="119"/>
      <c r="VOQ128" s="91"/>
      <c r="VOR128" s="119"/>
      <c r="VOS128" s="91"/>
      <c r="VOT128" s="119"/>
      <c r="VOU128" s="91"/>
      <c r="VOV128" s="119"/>
      <c r="VOW128" s="91"/>
      <c r="VOX128" s="119"/>
      <c r="VOY128" s="91"/>
      <c r="VOZ128" s="119"/>
      <c r="VPA128" s="91"/>
      <c r="VPB128" s="119"/>
      <c r="VPC128" s="91"/>
      <c r="VPD128" s="119"/>
      <c r="VPE128" s="91"/>
      <c r="VPF128" s="119"/>
      <c r="VPG128" s="91"/>
      <c r="VPH128" s="119"/>
      <c r="VPI128" s="91"/>
      <c r="VPJ128" s="119"/>
      <c r="VPK128" s="91"/>
      <c r="VPL128" s="119"/>
      <c r="VPM128" s="91"/>
      <c r="VPN128" s="119"/>
      <c r="VPO128" s="91"/>
      <c r="VPP128" s="119"/>
      <c r="VPQ128" s="91"/>
      <c r="VPR128" s="119"/>
      <c r="VPS128" s="91"/>
      <c r="VPT128" s="119"/>
      <c r="VPU128" s="91"/>
      <c r="VPV128" s="119"/>
      <c r="VPW128" s="91"/>
      <c r="VPX128" s="119"/>
      <c r="VPY128" s="91"/>
      <c r="VPZ128" s="119"/>
      <c r="VQA128" s="91"/>
      <c r="VQB128" s="119"/>
      <c r="VQC128" s="91"/>
      <c r="VQD128" s="119"/>
      <c r="VQE128" s="91"/>
      <c r="VQF128" s="119"/>
      <c r="VQG128" s="91"/>
      <c r="VQH128" s="119"/>
      <c r="VQI128" s="91"/>
      <c r="VQJ128" s="119"/>
      <c r="VQK128" s="91"/>
      <c r="VQL128" s="119"/>
      <c r="VQM128" s="91"/>
      <c r="VQN128" s="119"/>
      <c r="VQO128" s="91"/>
      <c r="VQP128" s="119"/>
      <c r="VQQ128" s="91"/>
      <c r="VQR128" s="119"/>
      <c r="VQS128" s="91"/>
      <c r="VQT128" s="119"/>
      <c r="VQU128" s="91"/>
      <c r="VQV128" s="119"/>
      <c r="VQW128" s="91"/>
      <c r="VQX128" s="119"/>
      <c r="VQY128" s="91"/>
      <c r="VQZ128" s="119"/>
      <c r="VRA128" s="91"/>
      <c r="VRB128" s="119"/>
      <c r="VRC128" s="91"/>
      <c r="VRD128" s="119"/>
      <c r="VRE128" s="91"/>
      <c r="VRF128" s="119"/>
      <c r="VRG128" s="91"/>
      <c r="VRH128" s="119"/>
      <c r="VRI128" s="91"/>
      <c r="VRJ128" s="119"/>
      <c r="VRK128" s="91"/>
      <c r="VRL128" s="119"/>
      <c r="VRM128" s="91"/>
      <c r="VRN128" s="119"/>
      <c r="VRO128" s="91"/>
      <c r="VRP128" s="119"/>
      <c r="VRQ128" s="91"/>
      <c r="VRR128" s="119"/>
      <c r="VRS128" s="91"/>
      <c r="VRT128" s="119"/>
      <c r="VRU128" s="91"/>
      <c r="VRV128" s="119"/>
      <c r="VRW128" s="91"/>
      <c r="VRX128" s="119"/>
      <c r="VRY128" s="91"/>
      <c r="VRZ128" s="119"/>
      <c r="VSA128" s="91"/>
      <c r="VSB128" s="119"/>
      <c r="VSC128" s="91"/>
      <c r="VSD128" s="119"/>
      <c r="VSE128" s="91"/>
      <c r="VSF128" s="119"/>
      <c r="VSG128" s="91"/>
      <c r="VSH128" s="119"/>
      <c r="VSI128" s="91"/>
      <c r="VSJ128" s="119"/>
      <c r="VSK128" s="91"/>
      <c r="VSL128" s="119"/>
      <c r="VSM128" s="91"/>
      <c r="VSN128" s="119"/>
      <c r="VSO128" s="91"/>
      <c r="VSP128" s="119"/>
      <c r="VSQ128" s="91"/>
      <c r="VSR128" s="119"/>
      <c r="VSS128" s="91"/>
      <c r="VST128" s="119"/>
      <c r="VSU128" s="91"/>
      <c r="VSV128" s="119"/>
      <c r="VSW128" s="91"/>
      <c r="VSX128" s="119"/>
      <c r="VSY128" s="91"/>
      <c r="VSZ128" s="119"/>
      <c r="VTA128" s="91"/>
      <c r="VTB128" s="119"/>
      <c r="VTC128" s="91"/>
      <c r="VTD128" s="119"/>
      <c r="VTE128" s="91"/>
      <c r="VTF128" s="119"/>
      <c r="VTG128" s="91"/>
      <c r="VTH128" s="119"/>
      <c r="VTI128" s="91"/>
      <c r="VTJ128" s="119"/>
      <c r="VTK128" s="91"/>
      <c r="VTL128" s="119"/>
      <c r="VTM128" s="91"/>
      <c r="VTN128" s="119"/>
      <c r="VTO128" s="91"/>
      <c r="VTP128" s="119"/>
      <c r="VTQ128" s="91"/>
      <c r="VTR128" s="119"/>
      <c r="VTS128" s="91"/>
      <c r="VTT128" s="119"/>
      <c r="VTU128" s="91"/>
      <c r="VTV128" s="119"/>
      <c r="VTW128" s="91"/>
      <c r="VTX128" s="119"/>
      <c r="VTY128" s="91"/>
      <c r="VTZ128" s="119"/>
      <c r="VUA128" s="91"/>
      <c r="VUB128" s="119"/>
      <c r="VUC128" s="91"/>
      <c r="VUD128" s="119"/>
      <c r="VUE128" s="91"/>
      <c r="VUF128" s="119"/>
      <c r="VUG128" s="91"/>
      <c r="VUH128" s="119"/>
      <c r="VUI128" s="91"/>
      <c r="VUJ128" s="119"/>
      <c r="VUK128" s="91"/>
      <c r="VUL128" s="119"/>
      <c r="VUM128" s="91"/>
      <c r="VUN128" s="119"/>
      <c r="VUO128" s="91"/>
      <c r="VUP128" s="119"/>
      <c r="VUQ128" s="91"/>
      <c r="VUR128" s="119"/>
      <c r="VUS128" s="91"/>
      <c r="VUT128" s="119"/>
      <c r="VUU128" s="91"/>
      <c r="VUV128" s="119"/>
      <c r="VUW128" s="91"/>
      <c r="VUX128" s="119"/>
      <c r="VUY128" s="91"/>
      <c r="VUZ128" s="119"/>
      <c r="VVA128" s="91"/>
      <c r="VVB128" s="119"/>
      <c r="VVC128" s="91"/>
      <c r="VVD128" s="119"/>
      <c r="VVE128" s="91"/>
      <c r="VVF128" s="119"/>
      <c r="VVG128" s="91"/>
      <c r="VVH128" s="119"/>
      <c r="VVI128" s="91"/>
      <c r="VVJ128" s="119"/>
      <c r="VVK128" s="91"/>
      <c r="VVL128" s="119"/>
      <c r="VVM128" s="91"/>
      <c r="VVN128" s="119"/>
      <c r="VVO128" s="91"/>
      <c r="VVP128" s="119"/>
      <c r="VVQ128" s="91"/>
      <c r="VVR128" s="119"/>
      <c r="VVS128" s="91"/>
      <c r="VVT128" s="119"/>
      <c r="VVU128" s="91"/>
      <c r="VVV128" s="119"/>
      <c r="VVW128" s="91"/>
      <c r="VVX128" s="119"/>
      <c r="VVY128" s="91"/>
      <c r="VVZ128" s="119"/>
      <c r="VWA128" s="91"/>
      <c r="VWB128" s="119"/>
      <c r="VWC128" s="91"/>
      <c r="VWD128" s="119"/>
      <c r="VWE128" s="91"/>
      <c r="VWF128" s="119"/>
      <c r="VWG128" s="91"/>
      <c r="VWH128" s="119"/>
      <c r="VWI128" s="91"/>
      <c r="VWJ128" s="119"/>
      <c r="VWK128" s="91"/>
      <c r="VWL128" s="119"/>
      <c r="VWM128" s="91"/>
      <c r="VWN128" s="119"/>
      <c r="VWO128" s="91"/>
      <c r="VWP128" s="119"/>
      <c r="VWQ128" s="91"/>
      <c r="VWR128" s="119"/>
      <c r="VWS128" s="91"/>
      <c r="VWT128" s="119"/>
      <c r="VWU128" s="91"/>
      <c r="VWV128" s="119"/>
      <c r="VWW128" s="91"/>
      <c r="VWX128" s="119"/>
      <c r="VWY128" s="91"/>
      <c r="VWZ128" s="119"/>
      <c r="VXA128" s="91"/>
      <c r="VXB128" s="119"/>
      <c r="VXC128" s="91"/>
      <c r="VXD128" s="119"/>
      <c r="VXE128" s="91"/>
      <c r="VXF128" s="119"/>
      <c r="VXG128" s="91"/>
      <c r="VXH128" s="119"/>
      <c r="VXI128" s="91"/>
      <c r="VXJ128" s="119"/>
      <c r="VXK128" s="91"/>
      <c r="VXL128" s="119"/>
      <c r="VXM128" s="91"/>
      <c r="VXN128" s="119"/>
      <c r="VXO128" s="91"/>
      <c r="VXP128" s="119"/>
      <c r="VXQ128" s="91"/>
      <c r="VXR128" s="119"/>
      <c r="VXS128" s="91"/>
      <c r="VXT128" s="119"/>
      <c r="VXU128" s="91"/>
      <c r="VXV128" s="119"/>
      <c r="VXW128" s="91"/>
      <c r="VXX128" s="119"/>
      <c r="VXY128" s="91"/>
      <c r="VXZ128" s="119"/>
      <c r="VYA128" s="91"/>
      <c r="VYB128" s="119"/>
      <c r="VYC128" s="91"/>
      <c r="VYD128" s="119"/>
      <c r="VYE128" s="91"/>
      <c r="VYF128" s="119"/>
      <c r="VYG128" s="91"/>
      <c r="VYH128" s="119"/>
      <c r="VYI128" s="91"/>
      <c r="VYJ128" s="119"/>
      <c r="VYK128" s="91"/>
      <c r="VYL128" s="119"/>
      <c r="VYM128" s="91"/>
      <c r="VYN128" s="119"/>
      <c r="VYO128" s="91"/>
      <c r="VYP128" s="119"/>
      <c r="VYQ128" s="91"/>
      <c r="VYR128" s="119"/>
      <c r="VYS128" s="91"/>
      <c r="VYT128" s="119"/>
      <c r="VYU128" s="91"/>
      <c r="VYV128" s="119"/>
      <c r="VYW128" s="91"/>
      <c r="VYX128" s="119"/>
      <c r="VYY128" s="91"/>
      <c r="VYZ128" s="119"/>
      <c r="VZA128" s="91"/>
      <c r="VZB128" s="119"/>
      <c r="VZC128" s="91"/>
      <c r="VZD128" s="119"/>
      <c r="VZE128" s="91"/>
      <c r="VZF128" s="119"/>
      <c r="VZG128" s="91"/>
      <c r="VZH128" s="119"/>
      <c r="VZI128" s="91"/>
      <c r="VZJ128" s="119"/>
      <c r="VZK128" s="91"/>
      <c r="VZL128" s="119"/>
      <c r="VZM128" s="91"/>
      <c r="VZN128" s="119"/>
      <c r="VZO128" s="91"/>
      <c r="VZP128" s="119"/>
      <c r="VZQ128" s="91"/>
      <c r="VZR128" s="119"/>
      <c r="VZS128" s="91"/>
      <c r="VZT128" s="119"/>
      <c r="VZU128" s="91"/>
      <c r="VZV128" s="119"/>
      <c r="VZW128" s="91"/>
      <c r="VZX128" s="119"/>
      <c r="VZY128" s="91"/>
      <c r="VZZ128" s="119"/>
      <c r="WAA128" s="91"/>
      <c r="WAB128" s="119"/>
      <c r="WAC128" s="91"/>
      <c r="WAD128" s="119"/>
      <c r="WAE128" s="91"/>
      <c r="WAF128" s="119"/>
      <c r="WAG128" s="91"/>
      <c r="WAH128" s="119"/>
      <c r="WAI128" s="91"/>
      <c r="WAJ128" s="119"/>
      <c r="WAK128" s="91"/>
      <c r="WAL128" s="119"/>
      <c r="WAM128" s="91"/>
      <c r="WAN128" s="119"/>
      <c r="WAO128" s="91"/>
      <c r="WAP128" s="119"/>
      <c r="WAQ128" s="91"/>
      <c r="WAR128" s="119"/>
      <c r="WAS128" s="91"/>
      <c r="WAT128" s="119"/>
      <c r="WAU128" s="91"/>
      <c r="WAV128" s="119"/>
      <c r="WAW128" s="91"/>
      <c r="WAX128" s="119"/>
      <c r="WAY128" s="91"/>
      <c r="WAZ128" s="119"/>
      <c r="WBA128" s="91"/>
      <c r="WBB128" s="119"/>
      <c r="WBC128" s="91"/>
      <c r="WBD128" s="119"/>
      <c r="WBE128" s="91"/>
      <c r="WBF128" s="119"/>
      <c r="WBG128" s="91"/>
      <c r="WBH128" s="119"/>
      <c r="WBI128" s="91"/>
      <c r="WBJ128" s="119"/>
      <c r="WBK128" s="91"/>
      <c r="WBL128" s="119"/>
      <c r="WBM128" s="91"/>
      <c r="WBN128" s="119"/>
      <c r="WBO128" s="91"/>
      <c r="WBP128" s="119"/>
      <c r="WBQ128" s="91"/>
      <c r="WBR128" s="119"/>
      <c r="WBS128" s="91"/>
      <c r="WBT128" s="119"/>
      <c r="WBU128" s="91"/>
      <c r="WBV128" s="119"/>
      <c r="WBW128" s="91"/>
      <c r="WBX128" s="119"/>
      <c r="WBY128" s="91"/>
      <c r="WBZ128" s="119"/>
      <c r="WCA128" s="91"/>
      <c r="WCB128" s="119"/>
      <c r="WCC128" s="91"/>
      <c r="WCD128" s="119"/>
      <c r="WCE128" s="91"/>
      <c r="WCF128" s="119"/>
      <c r="WCG128" s="91"/>
      <c r="WCH128" s="119"/>
      <c r="WCI128" s="91"/>
      <c r="WCJ128" s="119"/>
      <c r="WCK128" s="91"/>
      <c r="WCL128" s="119"/>
      <c r="WCM128" s="91"/>
      <c r="WCN128" s="119"/>
      <c r="WCO128" s="91"/>
      <c r="WCP128" s="119"/>
      <c r="WCQ128" s="91"/>
      <c r="WCR128" s="119"/>
      <c r="WCS128" s="91"/>
      <c r="WCT128" s="119"/>
      <c r="WCU128" s="91"/>
      <c r="WCV128" s="119"/>
      <c r="WCW128" s="91"/>
      <c r="WCX128" s="119"/>
      <c r="WCY128" s="91"/>
      <c r="WCZ128" s="119"/>
      <c r="WDA128" s="91"/>
      <c r="WDB128" s="119"/>
      <c r="WDC128" s="91"/>
      <c r="WDD128" s="119"/>
      <c r="WDE128" s="91"/>
      <c r="WDF128" s="119"/>
      <c r="WDG128" s="91"/>
      <c r="WDH128" s="119"/>
      <c r="WDI128" s="91"/>
      <c r="WDJ128" s="119"/>
      <c r="WDK128" s="91"/>
      <c r="WDL128" s="119"/>
      <c r="WDM128" s="91"/>
      <c r="WDN128" s="119"/>
      <c r="WDO128" s="91"/>
      <c r="WDP128" s="119"/>
      <c r="WDQ128" s="91"/>
      <c r="WDR128" s="119"/>
      <c r="WDS128" s="91"/>
      <c r="WDT128" s="119"/>
      <c r="WDU128" s="91"/>
      <c r="WDV128" s="119"/>
      <c r="WDW128" s="91"/>
      <c r="WDX128" s="119"/>
      <c r="WDY128" s="91"/>
      <c r="WDZ128" s="119"/>
      <c r="WEA128" s="91"/>
      <c r="WEB128" s="119"/>
      <c r="WEC128" s="91"/>
      <c r="WED128" s="119"/>
      <c r="WEE128" s="91"/>
      <c r="WEF128" s="119"/>
      <c r="WEG128" s="91"/>
      <c r="WEH128" s="119"/>
      <c r="WEI128" s="91"/>
      <c r="WEJ128" s="119"/>
      <c r="WEK128" s="91"/>
      <c r="WEL128" s="119"/>
      <c r="WEM128" s="91"/>
      <c r="WEN128" s="119"/>
      <c r="WEO128" s="91"/>
      <c r="WEP128" s="119"/>
      <c r="WEQ128" s="91"/>
      <c r="WER128" s="119"/>
      <c r="WES128" s="91"/>
      <c r="WET128" s="119"/>
      <c r="WEU128" s="91"/>
      <c r="WEV128" s="119"/>
      <c r="WEW128" s="91"/>
      <c r="WEX128" s="119"/>
      <c r="WEY128" s="91"/>
      <c r="WEZ128" s="119"/>
      <c r="WFA128" s="91"/>
      <c r="WFB128" s="119"/>
      <c r="WFC128" s="91"/>
      <c r="WFD128" s="119"/>
      <c r="WFE128" s="91"/>
      <c r="WFF128" s="119"/>
      <c r="WFG128" s="91"/>
      <c r="WFH128" s="119"/>
      <c r="WFI128" s="91"/>
      <c r="WFJ128" s="119"/>
      <c r="WFK128" s="91"/>
      <c r="WFL128" s="119"/>
      <c r="WFM128" s="91"/>
      <c r="WFN128" s="119"/>
      <c r="WFO128" s="91"/>
      <c r="WFP128" s="119"/>
      <c r="WFQ128" s="91"/>
      <c r="WFR128" s="119"/>
      <c r="WFS128" s="91"/>
      <c r="WFT128" s="119"/>
      <c r="WFU128" s="91"/>
      <c r="WFV128" s="119"/>
      <c r="WFW128" s="91"/>
      <c r="WFX128" s="119"/>
      <c r="WFY128" s="91"/>
      <c r="WFZ128" s="119"/>
      <c r="WGA128" s="91"/>
      <c r="WGB128" s="119"/>
      <c r="WGC128" s="91"/>
      <c r="WGD128" s="119"/>
      <c r="WGE128" s="91"/>
      <c r="WGF128" s="119"/>
      <c r="WGG128" s="91"/>
      <c r="WGH128" s="119"/>
      <c r="WGI128" s="91"/>
      <c r="WGJ128" s="119"/>
      <c r="WGK128" s="91"/>
      <c r="WGL128" s="119"/>
      <c r="WGM128" s="91"/>
      <c r="WGN128" s="119"/>
      <c r="WGO128" s="91"/>
      <c r="WGP128" s="119"/>
      <c r="WGQ128" s="91"/>
      <c r="WGR128" s="119"/>
      <c r="WGS128" s="91"/>
      <c r="WGT128" s="119"/>
      <c r="WGU128" s="91"/>
      <c r="WGV128" s="119"/>
      <c r="WGW128" s="91"/>
      <c r="WGX128" s="119"/>
      <c r="WGY128" s="91"/>
      <c r="WGZ128" s="119"/>
      <c r="WHA128" s="91"/>
      <c r="WHB128" s="119"/>
      <c r="WHC128" s="91"/>
      <c r="WHD128" s="119"/>
      <c r="WHE128" s="91"/>
      <c r="WHF128" s="119"/>
      <c r="WHG128" s="91"/>
      <c r="WHH128" s="119"/>
      <c r="WHI128" s="91"/>
      <c r="WHJ128" s="119"/>
      <c r="WHK128" s="91"/>
      <c r="WHL128" s="119"/>
      <c r="WHM128" s="91"/>
      <c r="WHN128" s="119"/>
      <c r="WHO128" s="91"/>
      <c r="WHP128" s="119"/>
      <c r="WHQ128" s="91"/>
      <c r="WHR128" s="119"/>
      <c r="WHS128" s="91"/>
      <c r="WHT128" s="119"/>
      <c r="WHU128" s="91"/>
      <c r="WHV128" s="119"/>
      <c r="WHW128" s="91"/>
      <c r="WHX128" s="119"/>
      <c r="WHY128" s="91"/>
      <c r="WHZ128" s="119"/>
      <c r="WIA128" s="91"/>
      <c r="WIB128" s="119"/>
      <c r="WIC128" s="91"/>
      <c r="WID128" s="119"/>
      <c r="WIE128" s="91"/>
      <c r="WIF128" s="119"/>
      <c r="WIG128" s="91"/>
      <c r="WIH128" s="119"/>
      <c r="WII128" s="91"/>
      <c r="WIJ128" s="119"/>
      <c r="WIK128" s="91"/>
      <c r="WIL128" s="119"/>
      <c r="WIM128" s="91"/>
      <c r="WIN128" s="119"/>
      <c r="WIO128" s="91"/>
      <c r="WIP128" s="119"/>
      <c r="WIQ128" s="91"/>
      <c r="WIR128" s="119"/>
      <c r="WIS128" s="91"/>
      <c r="WIT128" s="119"/>
      <c r="WIU128" s="91"/>
      <c r="WIV128" s="119"/>
      <c r="WIW128" s="91"/>
      <c r="WIX128" s="119"/>
      <c r="WIY128" s="91"/>
      <c r="WIZ128" s="119"/>
      <c r="WJA128" s="91"/>
      <c r="WJB128" s="119"/>
      <c r="WJC128" s="91"/>
      <c r="WJD128" s="119"/>
      <c r="WJE128" s="91"/>
      <c r="WJF128" s="119"/>
      <c r="WJG128" s="91"/>
      <c r="WJH128" s="119"/>
      <c r="WJI128" s="91"/>
      <c r="WJJ128" s="119"/>
      <c r="WJK128" s="91"/>
      <c r="WJL128" s="119"/>
      <c r="WJM128" s="91"/>
      <c r="WJN128" s="119"/>
      <c r="WJO128" s="91"/>
      <c r="WJP128" s="119"/>
      <c r="WJQ128" s="91"/>
      <c r="WJR128" s="119"/>
      <c r="WJS128" s="91"/>
      <c r="WJT128" s="119"/>
      <c r="WJU128" s="91"/>
      <c r="WJV128" s="119"/>
      <c r="WJW128" s="91"/>
      <c r="WJX128" s="119"/>
      <c r="WJY128" s="91"/>
      <c r="WJZ128" s="119"/>
      <c r="WKA128" s="91"/>
      <c r="WKB128" s="119"/>
      <c r="WKC128" s="91"/>
      <c r="WKD128" s="119"/>
      <c r="WKE128" s="91"/>
      <c r="WKF128" s="119"/>
      <c r="WKG128" s="91"/>
      <c r="WKH128" s="119"/>
      <c r="WKI128" s="91"/>
      <c r="WKJ128" s="119"/>
      <c r="WKK128" s="91"/>
      <c r="WKL128" s="119"/>
      <c r="WKM128" s="91"/>
      <c r="WKN128" s="119"/>
      <c r="WKO128" s="91"/>
      <c r="WKP128" s="119"/>
      <c r="WKQ128" s="91"/>
      <c r="WKR128" s="119"/>
      <c r="WKS128" s="91"/>
      <c r="WKT128" s="119"/>
      <c r="WKU128" s="91"/>
      <c r="WKV128" s="119"/>
      <c r="WKW128" s="91"/>
      <c r="WKX128" s="119"/>
      <c r="WKY128" s="91"/>
      <c r="WKZ128" s="119"/>
      <c r="WLA128" s="91"/>
      <c r="WLB128" s="119"/>
      <c r="WLC128" s="91"/>
      <c r="WLD128" s="119"/>
      <c r="WLE128" s="91"/>
      <c r="WLF128" s="119"/>
      <c r="WLG128" s="91"/>
      <c r="WLH128" s="119"/>
      <c r="WLI128" s="91"/>
      <c r="WLJ128" s="119"/>
      <c r="WLK128" s="91"/>
      <c r="WLL128" s="119"/>
      <c r="WLM128" s="91"/>
      <c r="WLN128" s="119"/>
      <c r="WLO128" s="91"/>
      <c r="WLP128" s="119"/>
      <c r="WLQ128" s="91"/>
      <c r="WLR128" s="119"/>
      <c r="WLS128" s="91"/>
      <c r="WLT128" s="119"/>
      <c r="WLU128" s="91"/>
      <c r="WLV128" s="119"/>
      <c r="WLW128" s="91"/>
      <c r="WLX128" s="119"/>
      <c r="WLY128" s="91"/>
      <c r="WLZ128" s="119"/>
      <c r="WMA128" s="91"/>
      <c r="WMB128" s="119"/>
      <c r="WMC128" s="91"/>
      <c r="WMD128" s="119"/>
      <c r="WME128" s="91"/>
      <c r="WMF128" s="119"/>
      <c r="WMG128" s="91"/>
      <c r="WMH128" s="119"/>
      <c r="WMI128" s="91"/>
      <c r="WMJ128" s="119"/>
      <c r="WMK128" s="91"/>
      <c r="WML128" s="119"/>
      <c r="WMM128" s="91"/>
      <c r="WMN128" s="119"/>
      <c r="WMO128" s="91"/>
      <c r="WMP128" s="119"/>
      <c r="WMQ128" s="91"/>
      <c r="WMR128" s="119"/>
      <c r="WMS128" s="91"/>
      <c r="WMT128" s="119"/>
      <c r="WMU128" s="91"/>
      <c r="WMV128" s="119"/>
      <c r="WMW128" s="91"/>
      <c r="WMX128" s="119"/>
      <c r="WMY128" s="91"/>
      <c r="WMZ128" s="119"/>
      <c r="WNA128" s="91"/>
      <c r="WNB128" s="119"/>
      <c r="WNC128" s="91"/>
      <c r="WND128" s="119"/>
      <c r="WNE128" s="91"/>
      <c r="WNF128" s="119"/>
      <c r="WNG128" s="91"/>
      <c r="WNH128" s="119"/>
      <c r="WNI128" s="91"/>
      <c r="WNJ128" s="119"/>
      <c r="WNK128" s="91"/>
      <c r="WNL128" s="119"/>
      <c r="WNM128" s="91"/>
      <c r="WNN128" s="119"/>
      <c r="WNO128" s="91"/>
      <c r="WNP128" s="119"/>
      <c r="WNQ128" s="91"/>
      <c r="WNR128" s="119"/>
      <c r="WNS128" s="91"/>
      <c r="WNT128" s="119"/>
      <c r="WNU128" s="91"/>
      <c r="WNV128" s="119"/>
      <c r="WNW128" s="91"/>
      <c r="WNX128" s="119"/>
      <c r="WNY128" s="91"/>
      <c r="WNZ128" s="119"/>
      <c r="WOA128" s="91"/>
      <c r="WOB128" s="119"/>
      <c r="WOC128" s="91"/>
      <c r="WOD128" s="119"/>
      <c r="WOE128" s="91"/>
      <c r="WOF128" s="119"/>
      <c r="WOG128" s="91"/>
      <c r="WOH128" s="119"/>
      <c r="WOI128" s="91"/>
      <c r="WOJ128" s="119"/>
      <c r="WOK128" s="91"/>
      <c r="WOL128" s="119"/>
      <c r="WOM128" s="91"/>
      <c r="WON128" s="119"/>
      <c r="WOO128" s="91"/>
      <c r="WOP128" s="119"/>
      <c r="WOQ128" s="91"/>
      <c r="WOR128" s="119"/>
      <c r="WOS128" s="91"/>
      <c r="WOT128" s="119"/>
      <c r="WOU128" s="91"/>
      <c r="WOV128" s="119"/>
      <c r="WOW128" s="91"/>
      <c r="WOX128" s="119"/>
      <c r="WOY128" s="91"/>
      <c r="WOZ128" s="119"/>
      <c r="WPA128" s="91"/>
      <c r="WPB128" s="119"/>
      <c r="WPC128" s="91"/>
      <c r="WPD128" s="119"/>
      <c r="WPE128" s="91"/>
      <c r="WPF128" s="119"/>
      <c r="WPG128" s="91"/>
      <c r="WPH128" s="119"/>
      <c r="WPI128" s="91"/>
      <c r="WPJ128" s="119"/>
      <c r="WPK128" s="91"/>
      <c r="WPL128" s="119"/>
      <c r="WPM128" s="91"/>
      <c r="WPN128" s="119"/>
      <c r="WPO128" s="91"/>
      <c r="WPP128" s="119"/>
      <c r="WPQ128" s="91"/>
      <c r="WPR128" s="119"/>
      <c r="WPS128" s="91"/>
      <c r="WPT128" s="119"/>
      <c r="WPU128" s="91"/>
      <c r="WPV128" s="119"/>
      <c r="WPW128" s="91"/>
      <c r="WPX128" s="119"/>
      <c r="WPY128" s="91"/>
      <c r="WPZ128" s="119"/>
      <c r="WQA128" s="91"/>
      <c r="WQB128" s="119"/>
      <c r="WQC128" s="91"/>
      <c r="WQD128" s="119"/>
      <c r="WQE128" s="91"/>
      <c r="WQF128" s="119"/>
      <c r="WQG128" s="91"/>
      <c r="WQH128" s="119"/>
      <c r="WQI128" s="91"/>
      <c r="WQJ128" s="119"/>
      <c r="WQK128" s="91"/>
      <c r="WQL128" s="119"/>
      <c r="WQM128" s="91"/>
      <c r="WQN128" s="119"/>
      <c r="WQO128" s="91"/>
      <c r="WQP128" s="119"/>
      <c r="WQQ128" s="91"/>
      <c r="WQR128" s="119"/>
      <c r="WQS128" s="91"/>
      <c r="WQT128" s="119"/>
      <c r="WQU128" s="91"/>
      <c r="WQV128" s="119"/>
      <c r="WQW128" s="91"/>
      <c r="WQX128" s="119"/>
      <c r="WQY128" s="91"/>
      <c r="WQZ128" s="119"/>
      <c r="WRA128" s="91"/>
      <c r="WRB128" s="119"/>
      <c r="WRC128" s="91"/>
      <c r="WRD128" s="119"/>
      <c r="WRE128" s="91"/>
      <c r="WRF128" s="119"/>
      <c r="WRG128" s="91"/>
      <c r="WRH128" s="119"/>
      <c r="WRI128" s="91"/>
      <c r="WRJ128" s="119"/>
      <c r="WRK128" s="91"/>
      <c r="WRL128" s="119"/>
      <c r="WRM128" s="91"/>
      <c r="WRN128" s="119"/>
      <c r="WRO128" s="91"/>
      <c r="WRP128" s="119"/>
      <c r="WRQ128" s="91"/>
      <c r="WRR128" s="119"/>
      <c r="WRS128" s="91"/>
      <c r="WRT128" s="119"/>
      <c r="WRU128" s="91"/>
      <c r="WRV128" s="119"/>
      <c r="WRW128" s="91"/>
      <c r="WRX128" s="119"/>
      <c r="WRY128" s="91"/>
      <c r="WRZ128" s="119"/>
      <c r="WSA128" s="91"/>
      <c r="WSB128" s="119"/>
      <c r="WSC128" s="91"/>
      <c r="WSD128" s="119"/>
      <c r="WSE128" s="91"/>
      <c r="WSF128" s="119"/>
      <c r="WSG128" s="91"/>
      <c r="WSH128" s="119"/>
      <c r="WSI128" s="91"/>
      <c r="WSJ128" s="119"/>
      <c r="WSK128" s="91"/>
      <c r="WSL128" s="119"/>
      <c r="WSM128" s="91"/>
      <c r="WSN128" s="119"/>
      <c r="WSO128" s="91"/>
      <c r="WSP128" s="119"/>
      <c r="WSQ128" s="91"/>
      <c r="WSR128" s="119"/>
      <c r="WSS128" s="91"/>
      <c r="WST128" s="119"/>
      <c r="WSU128" s="91"/>
      <c r="WSV128" s="119"/>
      <c r="WSW128" s="91"/>
      <c r="WSX128" s="119"/>
      <c r="WSY128" s="91"/>
      <c r="WSZ128" s="119"/>
      <c r="WTA128" s="91"/>
      <c r="WTB128" s="119"/>
      <c r="WTC128" s="91"/>
      <c r="WTD128" s="119"/>
      <c r="WTE128" s="91"/>
      <c r="WTF128" s="119"/>
      <c r="WTG128" s="91"/>
      <c r="WTH128" s="119"/>
      <c r="WTI128" s="91"/>
      <c r="WTJ128" s="119"/>
      <c r="WTK128" s="91"/>
      <c r="WTL128" s="119"/>
      <c r="WTM128" s="91"/>
      <c r="WTN128" s="119"/>
      <c r="WTO128" s="91"/>
      <c r="WTP128" s="119"/>
      <c r="WTQ128" s="91"/>
      <c r="WTR128" s="119"/>
      <c r="WTS128" s="91"/>
      <c r="WTT128" s="119"/>
      <c r="WTU128" s="91"/>
      <c r="WTV128" s="119"/>
      <c r="WTW128" s="91"/>
      <c r="WTX128" s="119"/>
      <c r="WTY128" s="91"/>
      <c r="WTZ128" s="119"/>
      <c r="WUA128" s="91"/>
      <c r="WUB128" s="119"/>
      <c r="WUC128" s="91"/>
      <c r="WUD128" s="119"/>
      <c r="WUE128" s="91"/>
      <c r="WUF128" s="119"/>
      <c r="WUG128" s="91"/>
      <c r="WUH128" s="119"/>
      <c r="WUI128" s="91"/>
      <c r="WUJ128" s="119"/>
      <c r="WUK128" s="91"/>
      <c r="WUL128" s="119"/>
      <c r="WUM128" s="91"/>
      <c r="WUN128" s="119"/>
      <c r="WUO128" s="91"/>
      <c r="WUP128" s="119"/>
      <c r="WUQ128" s="91"/>
      <c r="WUR128" s="119"/>
      <c r="WUS128" s="91"/>
      <c r="WUT128" s="119"/>
      <c r="WUU128" s="91"/>
      <c r="WUV128" s="119"/>
      <c r="WUW128" s="91"/>
      <c r="WUX128" s="119"/>
      <c r="WUY128" s="91"/>
      <c r="WUZ128" s="119"/>
      <c r="WVA128" s="91"/>
      <c r="WVB128" s="119"/>
      <c r="WVC128" s="91"/>
      <c r="WVD128" s="119"/>
      <c r="WVE128" s="91"/>
      <c r="WVF128" s="119"/>
      <c r="WVG128" s="91"/>
      <c r="WVH128" s="119"/>
      <c r="WVI128" s="91"/>
      <c r="WVJ128" s="119"/>
      <c r="WVK128" s="91"/>
      <c r="WVL128" s="119"/>
      <c r="WVM128" s="91"/>
      <c r="WVN128" s="119"/>
      <c r="WVO128" s="91"/>
      <c r="WVP128" s="119"/>
      <c r="WVQ128" s="91"/>
      <c r="WVR128" s="119"/>
      <c r="WVS128" s="91"/>
      <c r="WVT128" s="119"/>
      <c r="WVU128" s="91"/>
      <c r="WVV128" s="119"/>
      <c r="WVW128" s="91"/>
      <c r="WVX128" s="119"/>
      <c r="WVY128" s="91"/>
      <c r="WVZ128" s="119"/>
      <c r="WWA128" s="91"/>
      <c r="WWB128" s="119"/>
      <c r="WWC128" s="91"/>
      <c r="WWD128" s="119"/>
      <c r="WWE128" s="91"/>
      <c r="WWF128" s="119"/>
      <c r="WWG128" s="91"/>
      <c r="WWH128" s="119"/>
      <c r="WWI128" s="91"/>
      <c r="WWJ128" s="119"/>
      <c r="WWK128" s="91"/>
      <c r="WWL128" s="119"/>
      <c r="WWM128" s="91"/>
      <c r="WWN128" s="119"/>
      <c r="WWO128" s="91"/>
      <c r="WWP128" s="119"/>
      <c r="WWQ128" s="91"/>
      <c r="WWR128" s="119"/>
      <c r="WWS128" s="91"/>
      <c r="WWT128" s="119"/>
      <c r="WWU128" s="91"/>
      <c r="WWV128" s="119"/>
      <c r="WWW128" s="91"/>
      <c r="WWX128" s="119"/>
      <c r="WWY128" s="91"/>
      <c r="WWZ128" s="119"/>
      <c r="WXA128" s="91"/>
      <c r="WXB128" s="119"/>
      <c r="WXC128" s="91"/>
      <c r="WXD128" s="119"/>
      <c r="WXE128" s="91"/>
      <c r="WXF128" s="119"/>
      <c r="WXG128" s="91"/>
      <c r="WXH128" s="119"/>
      <c r="WXI128" s="91"/>
      <c r="WXJ128" s="119"/>
      <c r="WXK128" s="91"/>
      <c r="WXL128" s="119"/>
      <c r="WXM128" s="91"/>
      <c r="WXN128" s="119"/>
      <c r="WXO128" s="91"/>
      <c r="WXP128" s="119"/>
      <c r="WXQ128" s="91"/>
      <c r="WXR128" s="119"/>
      <c r="WXS128" s="91"/>
      <c r="WXT128" s="119"/>
      <c r="WXU128" s="91"/>
      <c r="WXV128" s="119"/>
      <c r="WXW128" s="91"/>
      <c r="WXX128" s="119"/>
      <c r="WXY128" s="91"/>
      <c r="WXZ128" s="119"/>
      <c r="WYA128" s="91"/>
      <c r="WYB128" s="119"/>
      <c r="WYC128" s="91"/>
      <c r="WYD128" s="119"/>
      <c r="WYE128" s="91"/>
      <c r="WYF128" s="119"/>
      <c r="WYG128" s="91"/>
      <c r="WYH128" s="119"/>
      <c r="WYI128" s="91"/>
      <c r="WYJ128" s="119"/>
      <c r="WYK128" s="91"/>
      <c r="WYL128" s="119"/>
      <c r="WYM128" s="91"/>
      <c r="WYN128" s="119"/>
      <c r="WYO128" s="91"/>
      <c r="WYP128" s="119"/>
      <c r="WYQ128" s="91"/>
      <c r="WYR128" s="119"/>
      <c r="WYS128" s="91"/>
      <c r="WYT128" s="119"/>
      <c r="WYU128" s="91"/>
      <c r="WYV128" s="119"/>
      <c r="WYW128" s="91"/>
      <c r="WYX128" s="119"/>
      <c r="WYY128" s="91"/>
      <c r="WYZ128" s="119"/>
      <c r="WZA128" s="91"/>
      <c r="WZB128" s="119"/>
      <c r="WZC128" s="91"/>
      <c r="WZD128" s="119"/>
      <c r="WZE128" s="91"/>
      <c r="WZF128" s="119"/>
      <c r="WZG128" s="91"/>
      <c r="WZH128" s="119"/>
      <c r="WZI128" s="91"/>
      <c r="WZJ128" s="119"/>
      <c r="WZK128" s="91"/>
      <c r="WZL128" s="119"/>
      <c r="WZM128" s="91"/>
      <c r="WZN128" s="119"/>
      <c r="WZO128" s="91"/>
      <c r="WZP128" s="119"/>
      <c r="WZQ128" s="91"/>
      <c r="WZR128" s="119"/>
      <c r="WZS128" s="91"/>
      <c r="WZT128" s="119"/>
      <c r="WZU128" s="91"/>
      <c r="WZV128" s="119"/>
      <c r="WZW128" s="91"/>
      <c r="WZX128" s="119"/>
      <c r="WZY128" s="91"/>
      <c r="WZZ128" s="119"/>
      <c r="XAA128" s="91"/>
      <c r="XAB128" s="119"/>
      <c r="XAC128" s="91"/>
      <c r="XAD128" s="119"/>
      <c r="XAE128" s="91"/>
      <c r="XAF128" s="119"/>
      <c r="XAG128" s="91"/>
      <c r="XAH128" s="119"/>
      <c r="XAI128" s="91"/>
      <c r="XAJ128" s="119"/>
      <c r="XAK128" s="91"/>
      <c r="XAL128" s="119"/>
      <c r="XAM128" s="91"/>
      <c r="XAN128" s="119"/>
      <c r="XAO128" s="91"/>
      <c r="XAP128" s="119"/>
      <c r="XAQ128" s="91"/>
      <c r="XAR128" s="119"/>
      <c r="XAS128" s="91"/>
      <c r="XAT128" s="119"/>
      <c r="XAU128" s="91"/>
      <c r="XAV128" s="119"/>
      <c r="XAW128" s="91"/>
      <c r="XAX128" s="119"/>
      <c r="XAY128" s="91"/>
      <c r="XAZ128" s="119"/>
      <c r="XBA128" s="91"/>
      <c r="XBB128" s="119"/>
      <c r="XBC128" s="91"/>
      <c r="XBD128" s="119"/>
      <c r="XBE128" s="91"/>
      <c r="XBF128" s="119"/>
      <c r="XBG128" s="91"/>
      <c r="XBH128" s="119"/>
      <c r="XBI128" s="91"/>
      <c r="XBJ128" s="119"/>
      <c r="XBK128" s="91"/>
      <c r="XBL128" s="119"/>
      <c r="XBM128" s="91"/>
      <c r="XBN128" s="119"/>
      <c r="XBO128" s="91"/>
      <c r="XBP128" s="119"/>
      <c r="XBQ128" s="91"/>
      <c r="XBR128" s="119"/>
      <c r="XBS128" s="91"/>
      <c r="XBT128" s="119"/>
      <c r="XBU128" s="91"/>
      <c r="XBV128" s="119"/>
      <c r="XBW128" s="91"/>
      <c r="XBX128" s="119"/>
      <c r="XBY128" s="91"/>
      <c r="XBZ128" s="119"/>
      <c r="XCA128" s="91"/>
      <c r="XCB128" s="119"/>
      <c r="XCC128" s="91"/>
      <c r="XCD128" s="119"/>
      <c r="XCE128" s="91"/>
      <c r="XCF128" s="119"/>
      <c r="XCG128" s="91"/>
      <c r="XCH128" s="119"/>
      <c r="XCI128" s="91"/>
      <c r="XCJ128" s="119"/>
      <c r="XCK128" s="91"/>
      <c r="XCL128" s="119"/>
      <c r="XCM128" s="91"/>
      <c r="XCN128" s="119"/>
      <c r="XCO128" s="91"/>
      <c r="XCP128" s="119"/>
      <c r="XCQ128" s="91"/>
      <c r="XCR128" s="119"/>
      <c r="XCS128" s="91"/>
      <c r="XCT128" s="119"/>
      <c r="XCU128" s="91"/>
      <c r="XCV128" s="119"/>
      <c r="XCW128" s="91"/>
      <c r="XCX128" s="119"/>
      <c r="XCY128" s="91"/>
      <c r="XCZ128" s="119"/>
      <c r="XDA128" s="91"/>
      <c r="XDB128" s="119"/>
      <c r="XDC128" s="91"/>
      <c r="XDD128" s="119"/>
      <c r="XDE128" s="91"/>
      <c r="XDF128" s="119"/>
      <c r="XDG128" s="91"/>
    </row>
    <row r="129" spans="2:5" x14ac:dyDescent="0.35">
      <c r="B129" s="121">
        <v>584011</v>
      </c>
      <c r="C129" s="91" t="s">
        <v>256</v>
      </c>
      <c r="D129" s="185">
        <v>17423.25</v>
      </c>
    </row>
    <row r="130" spans="2:5" x14ac:dyDescent="0.35">
      <c r="B130" s="121">
        <v>584020</v>
      </c>
      <c r="C130" s="91" t="s">
        <v>193</v>
      </c>
      <c r="D130" s="185">
        <v>250</v>
      </c>
    </row>
    <row r="131" spans="2:5" x14ac:dyDescent="0.35">
      <c r="B131" s="121">
        <v>584024</v>
      </c>
      <c r="C131" s="91" t="s">
        <v>257</v>
      </c>
      <c r="D131" s="185">
        <v>3000</v>
      </c>
    </row>
    <row r="132" spans="2:5" x14ac:dyDescent="0.35">
      <c r="B132" s="126">
        <v>584025</v>
      </c>
      <c r="C132" t="s">
        <v>258</v>
      </c>
      <c r="D132" s="185">
        <v>500</v>
      </c>
    </row>
    <row r="133" spans="2:5" x14ac:dyDescent="0.35">
      <c r="B133" s="121">
        <v>584030</v>
      </c>
      <c r="C133" s="91" t="s">
        <v>259</v>
      </c>
      <c r="D133" s="185">
        <v>2000</v>
      </c>
    </row>
    <row r="134" spans="2:5" x14ac:dyDescent="0.35">
      <c r="B134" s="121">
        <v>584046</v>
      </c>
      <c r="C134" s="91" t="s">
        <v>192</v>
      </c>
      <c r="D134" s="185">
        <v>3300</v>
      </c>
    </row>
    <row r="135" spans="2:5" x14ac:dyDescent="0.35">
      <c r="B135" s="121">
        <v>564011</v>
      </c>
      <c r="C135" s="91" t="s">
        <v>256</v>
      </c>
      <c r="D135" s="185">
        <v>17423.25</v>
      </c>
      <c r="E135" s="7"/>
    </row>
    <row r="136" spans="2:5" x14ac:dyDescent="0.35">
      <c r="B136" s="121">
        <v>564013</v>
      </c>
      <c r="C136" s="91" t="s">
        <v>224</v>
      </c>
      <c r="D136" s="185">
        <f>'FY2023 PAYROLL UPDATE'!X83-'FY2023 PAYROLL UPDATE'!K83</f>
        <v>5063.0570640000005</v>
      </c>
    </row>
    <row r="137" spans="2:5" x14ac:dyDescent="0.35">
      <c r="B137" s="121">
        <v>564046</v>
      </c>
      <c r="C137" s="91" t="s">
        <v>192</v>
      </c>
      <c r="D137" s="185">
        <v>500</v>
      </c>
    </row>
    <row r="138" spans="2:5" x14ac:dyDescent="0.35">
      <c r="B138" s="121">
        <v>564054</v>
      </c>
      <c r="C138" s="91" t="s">
        <v>252</v>
      </c>
      <c r="D138" s="185">
        <v>90000</v>
      </c>
    </row>
    <row r="139" spans="2:5" x14ac:dyDescent="0.35">
      <c r="B139" s="36">
        <v>413699</v>
      </c>
      <c r="C139" s="16" t="s">
        <v>409</v>
      </c>
      <c r="D139" s="185">
        <v>45000</v>
      </c>
    </row>
    <row r="140" spans="2:5" x14ac:dyDescent="0.35">
      <c r="D140" s="1"/>
    </row>
    <row r="141" spans="2:5" x14ac:dyDescent="0.35">
      <c r="B141" s="36">
        <v>213357</v>
      </c>
      <c r="C141" s="16" t="s">
        <v>199</v>
      </c>
      <c r="D141" s="185">
        <v>130000</v>
      </c>
    </row>
    <row r="142" spans="2:5" x14ac:dyDescent="0.35">
      <c r="B142" s="36">
        <v>213699</v>
      </c>
      <c r="C142" s="16" t="s">
        <v>418</v>
      </c>
      <c r="D142" s="185">
        <v>160000</v>
      </c>
      <c r="E142" s="185"/>
    </row>
    <row r="143" spans="2:5" x14ac:dyDescent="0.35">
      <c r="B143" s="127">
        <v>214011</v>
      </c>
      <c r="C143" s="129" t="s">
        <v>39</v>
      </c>
      <c r="D143" s="185">
        <v>52648</v>
      </c>
    </row>
    <row r="144" spans="2:5" x14ac:dyDescent="0.35">
      <c r="B144" s="127">
        <v>214013</v>
      </c>
      <c r="C144" s="129" t="s">
        <v>112</v>
      </c>
      <c r="D144" s="185">
        <v>90983</v>
      </c>
    </row>
    <row r="145" spans="2:4" x14ac:dyDescent="0.35">
      <c r="B145" s="114">
        <v>214025</v>
      </c>
      <c r="C145" s="122" t="s">
        <v>103</v>
      </c>
      <c r="D145" s="185">
        <v>4000</v>
      </c>
    </row>
    <row r="146" spans="2:4" x14ac:dyDescent="0.35">
      <c r="B146" s="114">
        <v>214026</v>
      </c>
      <c r="C146" s="122" t="s">
        <v>422</v>
      </c>
      <c r="D146" s="185">
        <v>1000</v>
      </c>
    </row>
    <row r="147" spans="2:4" x14ac:dyDescent="0.35">
      <c r="B147" s="114">
        <v>214027</v>
      </c>
      <c r="C147" s="122" t="s">
        <v>209</v>
      </c>
      <c r="D147" s="185">
        <v>5000</v>
      </c>
    </row>
    <row r="148" spans="2:4" x14ac:dyDescent="0.35">
      <c r="B148" s="114">
        <v>214029</v>
      </c>
      <c r="C148" s="122" t="s">
        <v>105</v>
      </c>
      <c r="D148" s="185">
        <v>15000</v>
      </c>
    </row>
    <row r="149" spans="2:4" x14ac:dyDescent="0.35">
      <c r="B149" s="115">
        <v>214031</v>
      </c>
      <c r="C149" s="118" t="s">
        <v>211</v>
      </c>
      <c r="D149" s="185">
        <v>50</v>
      </c>
    </row>
    <row r="150" spans="2:4" x14ac:dyDescent="0.35">
      <c r="B150" s="115">
        <v>214045</v>
      </c>
      <c r="C150" s="118" t="s">
        <v>215</v>
      </c>
      <c r="D150" s="185">
        <v>1000</v>
      </c>
    </row>
    <row r="151" spans="2:4" x14ac:dyDescent="0.35">
      <c r="B151" s="36">
        <v>214046</v>
      </c>
      <c r="C151" s="16" t="s">
        <v>20</v>
      </c>
      <c r="D151" s="185">
        <v>500</v>
      </c>
    </row>
    <row r="152" spans="2:4" x14ac:dyDescent="0.35">
      <c r="B152" s="115">
        <v>214054</v>
      </c>
      <c r="C152" s="118" t="s">
        <v>220</v>
      </c>
      <c r="D152" s="185">
        <v>102654</v>
      </c>
    </row>
    <row r="153" spans="2:4" x14ac:dyDescent="0.35">
      <c r="B153" s="36">
        <v>413355</v>
      </c>
      <c r="C153" s="118" t="s">
        <v>405</v>
      </c>
      <c r="D153" s="185">
        <v>140000</v>
      </c>
    </row>
    <row r="154" spans="2:4" x14ac:dyDescent="0.35">
      <c r="B154" s="115">
        <v>413699</v>
      </c>
      <c r="C154" s="118" t="s">
        <v>409</v>
      </c>
      <c r="D154" s="185">
        <v>45000</v>
      </c>
    </row>
    <row r="155" spans="2:4" x14ac:dyDescent="0.35">
      <c r="B155" s="115">
        <v>413610</v>
      </c>
      <c r="C155" s="118" t="s">
        <v>625</v>
      </c>
      <c r="D155" s="185">
        <v>130000</v>
      </c>
    </row>
    <row r="156" spans="2:4" x14ac:dyDescent="0.35">
      <c r="B156" s="187">
        <v>413699</v>
      </c>
      <c r="C156" s="118" t="s">
        <v>412</v>
      </c>
      <c r="D156" s="185">
        <v>320000</v>
      </c>
    </row>
    <row r="157" spans="2:4" x14ac:dyDescent="0.35">
      <c r="B157" s="114">
        <v>414011</v>
      </c>
      <c r="C157" s="122" t="s">
        <v>39</v>
      </c>
      <c r="D157" s="185">
        <v>52648</v>
      </c>
    </row>
    <row r="158" spans="2:4" x14ac:dyDescent="0.35">
      <c r="B158" s="114">
        <v>414013</v>
      </c>
      <c r="C158" s="122" t="s">
        <v>112</v>
      </c>
      <c r="D158" s="185">
        <v>58653</v>
      </c>
    </row>
    <row r="159" spans="2:4" x14ac:dyDescent="0.35">
      <c r="B159" s="114">
        <v>414020</v>
      </c>
      <c r="C159" s="122" t="s">
        <v>98</v>
      </c>
      <c r="D159" s="185">
        <v>300</v>
      </c>
    </row>
    <row r="160" spans="2:4" x14ac:dyDescent="0.35">
      <c r="B160" s="114">
        <v>414024</v>
      </c>
      <c r="C160" s="122" t="s">
        <v>207</v>
      </c>
      <c r="D160" s="185">
        <v>75000</v>
      </c>
    </row>
    <row r="161" spans="2:4" x14ac:dyDescent="0.35">
      <c r="B161" s="114">
        <v>414025</v>
      </c>
      <c r="C161" s="122" t="s">
        <v>103</v>
      </c>
      <c r="D161" s="185">
        <v>10000</v>
      </c>
    </row>
    <row r="162" spans="2:4" x14ac:dyDescent="0.35">
      <c r="B162" s="114">
        <v>414026</v>
      </c>
      <c r="C162" s="122" t="s">
        <v>208</v>
      </c>
      <c r="D162" s="185">
        <v>5000</v>
      </c>
    </row>
    <row r="163" spans="2:4" x14ac:dyDescent="0.35">
      <c r="B163" s="114">
        <v>414027</v>
      </c>
      <c r="C163" s="122" t="s">
        <v>209</v>
      </c>
      <c r="D163" s="185">
        <v>5000</v>
      </c>
    </row>
    <row r="164" spans="2:4" x14ac:dyDescent="0.35">
      <c r="B164" s="114">
        <v>414029</v>
      </c>
      <c r="C164" s="122" t="s">
        <v>105</v>
      </c>
      <c r="D164" s="185">
        <v>557</v>
      </c>
    </row>
    <row r="165" spans="2:4" x14ac:dyDescent="0.35">
      <c r="B165" s="114">
        <v>414030</v>
      </c>
      <c r="C165" s="122" t="s">
        <v>210</v>
      </c>
      <c r="D165" s="185">
        <v>5000</v>
      </c>
    </row>
    <row r="166" spans="2:4" x14ac:dyDescent="0.35">
      <c r="B166" s="115">
        <v>414041</v>
      </c>
      <c r="C166" s="118" t="s">
        <v>214</v>
      </c>
      <c r="D166" s="185">
        <v>5000</v>
      </c>
    </row>
    <row r="167" spans="2:4" x14ac:dyDescent="0.35">
      <c r="B167" s="115">
        <v>414045</v>
      </c>
      <c r="C167" s="118" t="s">
        <v>215</v>
      </c>
      <c r="D167" s="185">
        <v>5000</v>
      </c>
    </row>
    <row r="168" spans="2:4" x14ac:dyDescent="0.35">
      <c r="B168" s="115">
        <v>414054</v>
      </c>
      <c r="C168" s="118" t="s">
        <v>220</v>
      </c>
      <c r="D168" s="185">
        <v>399540</v>
      </c>
    </row>
    <row r="169" spans="2:4" x14ac:dyDescent="0.35">
      <c r="B169" s="130">
        <v>453030</v>
      </c>
      <c r="C169" s="16" t="s">
        <v>520</v>
      </c>
      <c r="D169" s="185">
        <v>1500000</v>
      </c>
    </row>
    <row r="170" spans="2:4" x14ac:dyDescent="0.35">
      <c r="B170" s="130">
        <v>453033</v>
      </c>
      <c r="C170" s="16" t="s">
        <v>654</v>
      </c>
      <c r="D170" s="185">
        <v>281712</v>
      </c>
    </row>
    <row r="171" spans="2:4" x14ac:dyDescent="0.35">
      <c r="B171" s="130">
        <v>453011</v>
      </c>
      <c r="C171" s="16" t="s">
        <v>633</v>
      </c>
      <c r="D171" s="185">
        <v>130000</v>
      </c>
    </row>
    <row r="172" spans="2:4" x14ac:dyDescent="0.35">
      <c r="B172" s="130">
        <v>453034</v>
      </c>
      <c r="C172" s="16" t="s">
        <v>635</v>
      </c>
      <c r="D172" s="185">
        <v>4000000</v>
      </c>
    </row>
    <row r="173" spans="2:4" x14ac:dyDescent="0.35">
      <c r="B173" s="130">
        <v>453616</v>
      </c>
      <c r="C173" s="16" t="s">
        <v>636</v>
      </c>
      <c r="D173" s="185">
        <v>1000</v>
      </c>
    </row>
    <row r="174" spans="2:4" x14ac:dyDescent="0.35">
      <c r="B174" s="130">
        <v>453024</v>
      </c>
      <c r="C174" s="16" t="s">
        <v>637</v>
      </c>
      <c r="D174" s="185">
        <v>1000</v>
      </c>
    </row>
    <row r="175" spans="2:4" x14ac:dyDescent="0.35">
      <c r="B175" s="130">
        <v>453092</v>
      </c>
      <c r="C175" s="16" t="s">
        <v>667</v>
      </c>
      <c r="D175" s="185">
        <v>120000</v>
      </c>
    </row>
    <row r="176" spans="2:4" x14ac:dyDescent="0.35">
      <c r="B176" s="186">
        <v>453991</v>
      </c>
      <c r="C176" s="16" t="s">
        <v>697</v>
      </c>
      <c r="D176" s="185">
        <v>1950000</v>
      </c>
    </row>
    <row r="177" spans="2:4" x14ac:dyDescent="0.35">
      <c r="B177" s="184">
        <v>454012</v>
      </c>
      <c r="C177" s="113" t="s">
        <v>21</v>
      </c>
      <c r="D177" s="185">
        <v>47460</v>
      </c>
    </row>
    <row r="178" spans="2:4" x14ac:dyDescent="0.35">
      <c r="B178" s="184">
        <v>454013</v>
      </c>
      <c r="C178" s="113" t="s">
        <v>763</v>
      </c>
      <c r="D178" s="185">
        <v>6896</v>
      </c>
    </row>
    <row r="179" spans="2:4" x14ac:dyDescent="0.35">
      <c r="B179" s="114">
        <v>454011</v>
      </c>
      <c r="C179" s="16" t="s">
        <v>633</v>
      </c>
      <c r="D179" s="185">
        <v>130000</v>
      </c>
    </row>
    <row r="180" spans="2:4" x14ac:dyDescent="0.35">
      <c r="B180" s="114">
        <v>454034</v>
      </c>
      <c r="C180" s="16" t="s">
        <v>635</v>
      </c>
      <c r="D180" s="185">
        <v>4000000</v>
      </c>
    </row>
    <row r="181" spans="2:4" x14ac:dyDescent="0.35">
      <c r="B181" s="127">
        <v>454513</v>
      </c>
      <c r="C181" s="16" t="s">
        <v>636</v>
      </c>
      <c r="D181" s="185">
        <v>1000</v>
      </c>
    </row>
    <row r="182" spans="2:4" x14ac:dyDescent="0.35">
      <c r="B182" s="130">
        <v>454024</v>
      </c>
      <c r="C182" s="16" t="s">
        <v>637</v>
      </c>
      <c r="D182" s="185">
        <v>1000</v>
      </c>
    </row>
    <row r="183" spans="2:4" x14ac:dyDescent="0.35">
      <c r="B183" s="130">
        <v>454092</v>
      </c>
      <c r="C183" s="16" t="s">
        <v>667</v>
      </c>
      <c r="D183" s="185">
        <v>120000</v>
      </c>
    </row>
    <row r="184" spans="2:4" x14ac:dyDescent="0.35">
      <c r="B184" s="36">
        <v>454031</v>
      </c>
      <c r="C184" s="16" t="s">
        <v>726</v>
      </c>
      <c r="D184" s="185">
        <v>1445644</v>
      </c>
    </row>
    <row r="185" spans="2:4" x14ac:dyDescent="0.35">
      <c r="B185" s="114">
        <v>456790</v>
      </c>
      <c r="C185" s="113" t="s">
        <v>668</v>
      </c>
      <c r="D185" s="185">
        <v>281712</v>
      </c>
    </row>
    <row r="186" spans="2:4" x14ac:dyDescent="0.35">
      <c r="B186" s="121">
        <v>513620</v>
      </c>
      <c r="C186" s="91" t="s">
        <v>186</v>
      </c>
      <c r="D186" s="185">
        <v>500</v>
      </c>
    </row>
    <row r="187" spans="2:4" x14ac:dyDescent="0.35">
      <c r="B187" s="121">
        <v>513630</v>
      </c>
      <c r="C187" s="91" t="s">
        <v>402</v>
      </c>
      <c r="D187" s="185">
        <v>15000</v>
      </c>
    </row>
    <row r="188" spans="2:4" x14ac:dyDescent="0.35">
      <c r="B188" s="121">
        <v>513711</v>
      </c>
      <c r="C188" s="91" t="s">
        <v>188</v>
      </c>
      <c r="D188" s="185">
        <v>258083</v>
      </c>
    </row>
    <row r="189" spans="2:4" x14ac:dyDescent="0.35">
      <c r="B189" s="121">
        <v>513712</v>
      </c>
      <c r="C189" s="91" t="s">
        <v>189</v>
      </c>
      <c r="D189" s="185">
        <v>3000</v>
      </c>
    </row>
    <row r="190" spans="2:4" x14ac:dyDescent="0.35">
      <c r="B190" s="121">
        <v>514011</v>
      </c>
      <c r="C190" s="91" t="s">
        <v>21</v>
      </c>
      <c r="D190" s="185">
        <v>118919</v>
      </c>
    </row>
    <row r="191" spans="2:4" x14ac:dyDescent="0.35">
      <c r="B191" s="121">
        <v>514013</v>
      </c>
      <c r="C191" s="91" t="s">
        <v>224</v>
      </c>
      <c r="D191" s="185">
        <v>17278</v>
      </c>
    </row>
    <row r="192" spans="2:4" x14ac:dyDescent="0.35">
      <c r="B192" s="121">
        <v>514020</v>
      </c>
      <c r="C192" s="91" t="s">
        <v>233</v>
      </c>
      <c r="D192" s="185">
        <v>6000</v>
      </c>
    </row>
    <row r="193" spans="2:4" x14ac:dyDescent="0.35">
      <c r="B193" s="121">
        <v>514024</v>
      </c>
      <c r="C193" s="91" t="s">
        <v>194</v>
      </c>
      <c r="D193" s="185">
        <v>1300</v>
      </c>
    </row>
    <row r="194" spans="2:4" x14ac:dyDescent="0.35">
      <c r="B194" s="121">
        <v>514025</v>
      </c>
      <c r="C194" s="91" t="s">
        <v>225</v>
      </c>
      <c r="D194" s="185">
        <v>40000</v>
      </c>
    </row>
    <row r="195" spans="2:4" x14ac:dyDescent="0.35">
      <c r="B195" s="121">
        <v>514026</v>
      </c>
      <c r="C195" s="91" t="s">
        <v>227</v>
      </c>
      <c r="D195" s="185">
        <v>10000</v>
      </c>
    </row>
    <row r="196" spans="2:4" x14ac:dyDescent="0.35">
      <c r="B196" s="121">
        <v>514027</v>
      </c>
      <c r="C196" s="91" t="s">
        <v>234</v>
      </c>
      <c r="D196" s="185">
        <v>5000</v>
      </c>
    </row>
    <row r="197" spans="2:4" x14ac:dyDescent="0.35">
      <c r="B197" s="121">
        <v>514028</v>
      </c>
      <c r="C197" s="91" t="s">
        <v>231</v>
      </c>
      <c r="D197" s="185">
        <v>3800</v>
      </c>
    </row>
    <row r="198" spans="2:4" x14ac:dyDescent="0.35">
      <c r="B198" s="121">
        <v>514029</v>
      </c>
      <c r="C198" s="91" t="s">
        <v>232</v>
      </c>
      <c r="D198" s="185">
        <v>33500</v>
      </c>
    </row>
    <row r="199" spans="2:4" x14ac:dyDescent="0.35">
      <c r="B199" s="121">
        <v>514030</v>
      </c>
      <c r="C199" s="91" t="s">
        <v>228</v>
      </c>
      <c r="D199" s="185">
        <v>5000</v>
      </c>
    </row>
    <row r="200" spans="2:4" x14ac:dyDescent="0.35">
      <c r="B200" s="121">
        <v>514032</v>
      </c>
      <c r="C200" s="91" t="s">
        <v>664</v>
      </c>
      <c r="D200" s="185">
        <v>15000</v>
      </c>
    </row>
    <row r="201" spans="2:4" x14ac:dyDescent="0.35">
      <c r="B201" s="121">
        <v>514034</v>
      </c>
      <c r="C201" s="91" t="s">
        <v>230</v>
      </c>
      <c r="D201" s="185">
        <v>500</v>
      </c>
    </row>
    <row r="202" spans="2:4" x14ac:dyDescent="0.35">
      <c r="B202" s="121">
        <v>514035</v>
      </c>
      <c r="C202" s="91" t="s">
        <v>235</v>
      </c>
      <c r="D202" s="185">
        <v>1200</v>
      </c>
    </row>
    <row r="203" spans="2:4" x14ac:dyDescent="0.35">
      <c r="B203" s="121">
        <v>514037</v>
      </c>
      <c r="C203" s="91" t="s">
        <v>236</v>
      </c>
      <c r="D203" s="185">
        <v>800</v>
      </c>
    </row>
    <row r="204" spans="2:4" x14ac:dyDescent="0.35">
      <c r="B204" s="121">
        <v>514041</v>
      </c>
      <c r="C204" s="91" t="s">
        <v>238</v>
      </c>
      <c r="D204" s="185">
        <v>5000</v>
      </c>
    </row>
    <row r="205" spans="2:4" x14ac:dyDescent="0.35">
      <c r="B205" s="121">
        <v>514042</v>
      </c>
      <c r="C205" s="91" t="s">
        <v>237</v>
      </c>
      <c r="D205" s="185">
        <v>6000</v>
      </c>
    </row>
    <row r="206" spans="2:4" x14ac:dyDescent="0.35">
      <c r="B206" s="121">
        <v>514045</v>
      </c>
      <c r="C206" s="91" t="s">
        <v>239</v>
      </c>
      <c r="D206" s="185">
        <v>5000</v>
      </c>
    </row>
    <row r="207" spans="2:4" x14ac:dyDescent="0.35">
      <c r="B207" s="121">
        <v>514046</v>
      </c>
      <c r="C207" s="91" t="s">
        <v>192</v>
      </c>
      <c r="D207" s="185">
        <v>11856</v>
      </c>
    </row>
    <row r="208" spans="2:4" x14ac:dyDescent="0.35">
      <c r="B208" s="121">
        <v>514054</v>
      </c>
      <c r="C208" s="91" t="s">
        <v>385</v>
      </c>
      <c r="D208" s="185">
        <v>18347</v>
      </c>
    </row>
    <row r="209" spans="2:4" x14ac:dyDescent="0.35">
      <c r="B209" s="121">
        <v>514092</v>
      </c>
      <c r="C209" s="91" t="s">
        <v>244</v>
      </c>
      <c r="D209" s="185">
        <v>14000</v>
      </c>
    </row>
    <row r="210" spans="2:4" x14ac:dyDescent="0.35">
      <c r="B210" s="121">
        <v>543712</v>
      </c>
      <c r="C210" s="91" t="s">
        <v>250</v>
      </c>
      <c r="D210" s="185">
        <v>2000</v>
      </c>
    </row>
    <row r="211" spans="2:4" x14ac:dyDescent="0.35">
      <c r="B211" s="121">
        <v>543731</v>
      </c>
      <c r="C211" s="91" t="s">
        <v>190</v>
      </c>
      <c r="D211" s="185">
        <v>155000</v>
      </c>
    </row>
    <row r="212" spans="2:4" x14ac:dyDescent="0.35">
      <c r="B212" s="126">
        <v>543735</v>
      </c>
      <c r="C212" t="s">
        <v>535</v>
      </c>
      <c r="D212" s="185">
        <v>2000</v>
      </c>
    </row>
    <row r="213" spans="2:4" x14ac:dyDescent="0.35">
      <c r="B213" s="121">
        <v>543900</v>
      </c>
      <c r="C213" s="91" t="s">
        <v>248</v>
      </c>
      <c r="D213" s="185">
        <v>16000</v>
      </c>
    </row>
    <row r="214" spans="2:4" x14ac:dyDescent="0.35">
      <c r="B214" s="121">
        <v>543699</v>
      </c>
      <c r="C214" s="91" t="s">
        <v>419</v>
      </c>
      <c r="D214" s="185">
        <v>4533</v>
      </c>
    </row>
    <row r="215" spans="2:4" x14ac:dyDescent="0.35">
      <c r="B215" s="121">
        <v>544011</v>
      </c>
      <c r="C215" s="91" t="s">
        <v>21</v>
      </c>
      <c r="D215" s="185">
        <v>82831</v>
      </c>
    </row>
    <row r="216" spans="2:4" x14ac:dyDescent="0.35">
      <c r="B216" s="121">
        <v>544013</v>
      </c>
      <c r="C216" s="91" t="s">
        <v>224</v>
      </c>
      <c r="D216" s="185">
        <v>12035</v>
      </c>
    </row>
    <row r="217" spans="2:4" x14ac:dyDescent="0.35">
      <c r="B217" s="121">
        <v>544020</v>
      </c>
      <c r="C217" s="91" t="s">
        <v>193</v>
      </c>
      <c r="D217" s="185">
        <v>50</v>
      </c>
    </row>
    <row r="218" spans="2:4" x14ac:dyDescent="0.35">
      <c r="B218" s="121">
        <v>544024</v>
      </c>
      <c r="C218" s="91" t="s">
        <v>249</v>
      </c>
      <c r="D218" s="185">
        <v>5000</v>
      </c>
    </row>
    <row r="219" spans="2:4" x14ac:dyDescent="0.35">
      <c r="B219" s="121">
        <v>544025</v>
      </c>
      <c r="C219" s="91" t="s">
        <v>225</v>
      </c>
      <c r="D219" s="185">
        <v>5000</v>
      </c>
    </row>
    <row r="220" spans="2:4" x14ac:dyDescent="0.35">
      <c r="B220" s="121">
        <v>544028</v>
      </c>
      <c r="C220" s="91" t="s">
        <v>231</v>
      </c>
      <c r="D220" s="185">
        <v>2400</v>
      </c>
    </row>
    <row r="221" spans="2:4" x14ac:dyDescent="0.35">
      <c r="B221" s="121">
        <v>544029</v>
      </c>
      <c r="C221" s="91" t="s">
        <v>232</v>
      </c>
      <c r="D221" s="185">
        <v>17000</v>
      </c>
    </row>
    <row r="222" spans="2:4" x14ac:dyDescent="0.35">
      <c r="B222" s="121">
        <v>544037</v>
      </c>
      <c r="C222" s="91" t="s">
        <v>236</v>
      </c>
      <c r="D222" s="185">
        <v>700</v>
      </c>
    </row>
    <row r="223" spans="2:4" x14ac:dyDescent="0.35">
      <c r="B223" s="121">
        <v>544041</v>
      </c>
      <c r="C223" s="91" t="s">
        <v>238</v>
      </c>
      <c r="D223" s="185">
        <v>12000</v>
      </c>
    </row>
    <row r="224" spans="2:4" x14ac:dyDescent="0.35">
      <c r="B224" s="121">
        <v>544042</v>
      </c>
      <c r="C224" s="91" t="s">
        <v>237</v>
      </c>
      <c r="D224" s="185">
        <v>600</v>
      </c>
    </row>
    <row r="225" spans="2:4" x14ac:dyDescent="0.35">
      <c r="B225" s="126">
        <v>544043</v>
      </c>
      <c r="C225" s="91" t="s">
        <v>657</v>
      </c>
      <c r="D225" s="185">
        <v>41917</v>
      </c>
    </row>
    <row r="226" spans="2:4" x14ac:dyDescent="0.35">
      <c r="B226" s="121"/>
      <c r="C226" s="91"/>
      <c r="D226" s="185"/>
    </row>
    <row r="227" spans="2:4" x14ac:dyDescent="0.35">
      <c r="B227" s="121"/>
      <c r="C227" s="91"/>
      <c r="D227" s="1"/>
    </row>
    <row r="228" spans="2:4" x14ac:dyDescent="0.35">
      <c r="B228" s="121"/>
      <c r="C228" s="91"/>
      <c r="D228" s="1"/>
    </row>
    <row r="229" spans="2:4" x14ac:dyDescent="0.35">
      <c r="B229" s="121"/>
      <c r="C229" s="91"/>
      <c r="D229" s="1"/>
    </row>
  </sheetData>
  <printOptions horizontalCentered="1"/>
  <pageMargins left="0.25" right="0.25" top="0.75" bottom="0.75" header="0.3" footer="0.3"/>
  <pageSetup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2:I15"/>
  <sheetViews>
    <sheetView workbookViewId="0">
      <selection activeCell="B17" sqref="B17"/>
    </sheetView>
  </sheetViews>
  <sheetFormatPr defaultRowHeight="14.5" x14ac:dyDescent="0.35"/>
  <cols>
    <col min="1" max="1" width="20.54296875" customWidth="1"/>
    <col min="2" max="2" width="15.54296875" customWidth="1"/>
    <col min="3" max="4" width="18.54296875" style="197" customWidth="1"/>
    <col min="5" max="5" width="19.26953125" style="197" bestFit="1" customWidth="1"/>
    <col min="6" max="6" width="22.453125" style="196" customWidth="1"/>
    <col min="7" max="7" width="17" style="197" customWidth="1"/>
    <col min="8" max="8" width="16.7265625" bestFit="1" customWidth="1"/>
  </cols>
  <sheetData>
    <row r="2" spans="1:9" ht="18" x14ac:dyDescent="0.4">
      <c r="B2" s="92"/>
      <c r="C2" s="194" t="s">
        <v>27</v>
      </c>
      <c r="D2" s="194" t="s">
        <v>27</v>
      </c>
      <c r="E2" s="199" t="s">
        <v>16</v>
      </c>
      <c r="F2" s="199" t="s">
        <v>16</v>
      </c>
      <c r="G2" s="194" t="s">
        <v>28</v>
      </c>
      <c r="H2" s="92"/>
    </row>
    <row r="3" spans="1:9" ht="18" x14ac:dyDescent="0.4">
      <c r="B3" s="443" t="s">
        <v>29</v>
      </c>
      <c r="C3" s="194" t="s">
        <v>688</v>
      </c>
      <c r="D3" s="194" t="s">
        <v>688</v>
      </c>
      <c r="E3" s="194" t="s">
        <v>688</v>
      </c>
      <c r="F3" s="194" t="s">
        <v>688</v>
      </c>
      <c r="G3" s="194" t="s">
        <v>827</v>
      </c>
      <c r="H3" s="93"/>
    </row>
    <row r="4" spans="1:9" ht="18" x14ac:dyDescent="0.4">
      <c r="B4" s="444"/>
      <c r="C4" s="198" t="s">
        <v>840</v>
      </c>
      <c r="D4" s="198" t="s">
        <v>841</v>
      </c>
      <c r="E4" s="195" t="s">
        <v>826</v>
      </c>
      <c r="F4" s="195" t="s">
        <v>6</v>
      </c>
      <c r="G4" s="195" t="s">
        <v>31</v>
      </c>
      <c r="H4" s="200" t="s">
        <v>838</v>
      </c>
    </row>
    <row r="5" spans="1:9" x14ac:dyDescent="0.35">
      <c r="A5" t="s">
        <v>837</v>
      </c>
      <c r="B5" t="s">
        <v>828</v>
      </c>
      <c r="C5" s="196">
        <v>1270022.25</v>
      </c>
      <c r="D5" s="196">
        <v>1218772.4076735999</v>
      </c>
      <c r="E5" s="196">
        <v>1084828</v>
      </c>
      <c r="F5" s="196">
        <v>943330</v>
      </c>
      <c r="G5" s="196"/>
      <c r="H5" s="196">
        <f>E5-F5</f>
        <v>141498</v>
      </c>
      <c r="I5" t="s">
        <v>844</v>
      </c>
    </row>
    <row r="6" spans="1:9" x14ac:dyDescent="0.35">
      <c r="A6" t="s">
        <v>829</v>
      </c>
      <c r="B6" t="s">
        <v>839</v>
      </c>
      <c r="C6" s="196">
        <v>290000</v>
      </c>
      <c r="D6" s="196">
        <v>272835</v>
      </c>
      <c r="E6" s="196">
        <v>149711</v>
      </c>
      <c r="F6" s="196">
        <v>113941</v>
      </c>
      <c r="G6" s="196"/>
      <c r="H6" s="196">
        <f>E6-F6</f>
        <v>35770</v>
      </c>
    </row>
    <row r="7" spans="1:9" x14ac:dyDescent="0.35">
      <c r="A7" t="s">
        <v>836</v>
      </c>
      <c r="B7" t="s">
        <v>548</v>
      </c>
      <c r="C7" s="196">
        <v>635000</v>
      </c>
      <c r="D7" s="196">
        <v>569050</v>
      </c>
      <c r="E7" s="196">
        <v>100676</v>
      </c>
      <c r="F7" s="196">
        <v>102214</v>
      </c>
      <c r="G7" s="196"/>
      <c r="H7" s="196">
        <f>E7-F7</f>
        <v>-1538</v>
      </c>
      <c r="I7" t="s">
        <v>843</v>
      </c>
    </row>
    <row r="8" spans="1:9" x14ac:dyDescent="0.35">
      <c r="A8" t="s">
        <v>830</v>
      </c>
      <c r="B8" t="s">
        <v>274</v>
      </c>
      <c r="C8" s="196">
        <v>318500</v>
      </c>
      <c r="D8" s="196">
        <v>318500</v>
      </c>
      <c r="E8" s="196">
        <v>231585</v>
      </c>
      <c r="F8" s="196">
        <v>289553</v>
      </c>
      <c r="G8" s="196"/>
      <c r="H8" s="196">
        <f t="shared" ref="H8:H12" si="0">E8-F8</f>
        <v>-57968</v>
      </c>
    </row>
    <row r="9" spans="1:9" x14ac:dyDescent="0.35">
      <c r="A9" t="s">
        <v>831</v>
      </c>
      <c r="B9" t="s">
        <v>275</v>
      </c>
      <c r="C9" s="196">
        <v>179553</v>
      </c>
      <c r="D9" s="196">
        <v>179553</v>
      </c>
      <c r="E9" s="196">
        <v>182047</v>
      </c>
      <c r="F9" s="196">
        <v>181320</v>
      </c>
      <c r="G9" s="196"/>
      <c r="H9" s="196">
        <f t="shared" si="0"/>
        <v>727</v>
      </c>
    </row>
    <row r="10" spans="1:9" x14ac:dyDescent="0.35">
      <c r="A10" t="s">
        <v>723</v>
      </c>
      <c r="B10" t="s">
        <v>276</v>
      </c>
      <c r="C10" s="196">
        <v>47557</v>
      </c>
      <c r="D10" s="196">
        <v>90257</v>
      </c>
      <c r="E10" s="196">
        <v>143573</v>
      </c>
      <c r="F10" s="196">
        <v>156866</v>
      </c>
      <c r="G10" s="196"/>
      <c r="H10" s="196">
        <f t="shared" si="0"/>
        <v>-13293</v>
      </c>
    </row>
    <row r="11" spans="1:9" x14ac:dyDescent="0.35">
      <c r="A11" t="s">
        <v>832</v>
      </c>
      <c r="B11" t="s">
        <v>277</v>
      </c>
      <c r="C11" s="196">
        <v>23000</v>
      </c>
      <c r="D11" s="196">
        <v>31536</v>
      </c>
      <c r="E11" s="196">
        <v>16943</v>
      </c>
      <c r="F11" s="196">
        <v>17962</v>
      </c>
      <c r="G11" s="196"/>
      <c r="H11" s="196">
        <f t="shared" si="0"/>
        <v>-1019</v>
      </c>
    </row>
    <row r="12" spans="1:9" x14ac:dyDescent="0.35">
      <c r="A12" t="s">
        <v>833</v>
      </c>
      <c r="B12" t="s">
        <v>56</v>
      </c>
      <c r="C12" s="196">
        <v>7983712</v>
      </c>
      <c r="D12" s="196">
        <v>7983712</v>
      </c>
      <c r="E12" s="196">
        <v>693781</v>
      </c>
      <c r="F12" s="196">
        <v>693781</v>
      </c>
      <c r="G12" s="196"/>
      <c r="H12" s="196">
        <f t="shared" si="0"/>
        <v>0</v>
      </c>
    </row>
    <row r="13" spans="1:9" x14ac:dyDescent="0.35">
      <c r="A13" t="s">
        <v>834</v>
      </c>
      <c r="E13" s="196">
        <f>SUM(E5:E12)</f>
        <v>2603144</v>
      </c>
      <c r="F13" s="196">
        <f>SUM(F5:F12)</f>
        <v>2498967</v>
      </c>
      <c r="H13" s="196">
        <f>SUM(H5:H12)</f>
        <v>104177</v>
      </c>
    </row>
    <row r="14" spans="1:9" x14ac:dyDescent="0.35">
      <c r="A14" t="s">
        <v>835</v>
      </c>
      <c r="H14" s="196">
        <v>107522</v>
      </c>
      <c r="I14" t="s">
        <v>845</v>
      </c>
    </row>
    <row r="15" spans="1:9" x14ac:dyDescent="0.35">
      <c r="H15" s="196">
        <f>H13-H14</f>
        <v>-3345</v>
      </c>
    </row>
  </sheetData>
  <mergeCells count="1">
    <mergeCell ref="B3:B4"/>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
    <tabColor rgb="FFFFFF00"/>
    <pageSetUpPr fitToPage="1"/>
  </sheetPr>
  <dimension ref="A1:XCZ332"/>
  <sheetViews>
    <sheetView zoomScale="74" zoomScaleNormal="74" zoomScalePageLayoutView="90" workbookViewId="0">
      <pane xSplit="2" ySplit="3" topLeftCell="C114" activePane="bottomRight" state="frozen"/>
      <selection pane="topRight" activeCell="V1" sqref="V1"/>
      <selection pane="bottomLeft" activeCell="A4" sqref="A4"/>
      <selection pane="bottomRight" activeCell="F166" sqref="F166"/>
    </sheetView>
  </sheetViews>
  <sheetFormatPr defaultColWidth="8.7265625" defaultRowHeight="14.5" x14ac:dyDescent="0.35"/>
  <cols>
    <col min="1" max="1" width="12.1796875" style="335" customWidth="1"/>
    <col min="2" max="2" width="37.54296875" customWidth="1"/>
    <col min="3" max="3" width="15" customWidth="1"/>
    <col min="4" max="4" width="11.453125" style="303" customWidth="1"/>
    <col min="5" max="5" width="12" customWidth="1"/>
    <col min="6" max="6" width="13.1796875" customWidth="1"/>
    <col min="8" max="8" width="8.54296875" customWidth="1"/>
    <col min="9" max="731" width="8.7265625" customWidth="1"/>
  </cols>
  <sheetData>
    <row r="1" spans="1:6" ht="48.75" customHeight="1" x14ac:dyDescent="0.45">
      <c r="A1" s="335" t="s">
        <v>42</v>
      </c>
      <c r="B1" s="281" t="s">
        <v>660</v>
      </c>
      <c r="C1" s="13" t="s">
        <v>15</v>
      </c>
      <c r="D1" s="346" t="s">
        <v>1126</v>
      </c>
      <c r="E1" s="13" t="s">
        <v>986</v>
      </c>
      <c r="F1" s="13" t="s">
        <v>23</v>
      </c>
    </row>
    <row r="2" spans="1:6" ht="14.25" customHeight="1" x14ac:dyDescent="0.35">
      <c r="B2" s="5" t="s">
        <v>1</v>
      </c>
      <c r="C2" s="15" t="s">
        <v>851</v>
      </c>
      <c r="D2" s="347" t="s">
        <v>851</v>
      </c>
      <c r="E2" s="15" t="s">
        <v>851</v>
      </c>
      <c r="F2" s="15" t="s">
        <v>987</v>
      </c>
    </row>
    <row r="3" spans="1:6" ht="15" customHeight="1" x14ac:dyDescent="0.35">
      <c r="B3" s="282" t="s">
        <v>57</v>
      </c>
    </row>
    <row r="4" spans="1:6" x14ac:dyDescent="0.35">
      <c r="A4" s="334" t="s">
        <v>1000</v>
      </c>
      <c r="B4" s="284" t="s">
        <v>58</v>
      </c>
      <c r="C4" s="1">
        <v>55353</v>
      </c>
      <c r="D4" s="348">
        <v>40642</v>
      </c>
      <c r="E4" s="303">
        <f>D4/9*12</f>
        <v>54189.333333333328</v>
      </c>
      <c r="F4" s="303">
        <v>54570</v>
      </c>
    </row>
    <row r="5" spans="1:6" x14ac:dyDescent="0.35">
      <c r="A5" s="334" t="s">
        <v>1001</v>
      </c>
      <c r="B5" s="284" t="s">
        <v>59</v>
      </c>
      <c r="C5" s="1">
        <v>406450</v>
      </c>
      <c r="D5" s="348">
        <v>394397</v>
      </c>
      <c r="E5" s="303">
        <f>D5/8*12</f>
        <v>591595.5</v>
      </c>
      <c r="F5" s="303">
        <v>595000</v>
      </c>
    </row>
    <row r="6" spans="1:6" ht="14.5" hidden="1" customHeight="1" x14ac:dyDescent="0.35">
      <c r="A6" s="334" t="s">
        <v>89</v>
      </c>
      <c r="B6" s="284" t="s">
        <v>90</v>
      </c>
      <c r="C6" s="1">
        <v>0</v>
      </c>
      <c r="E6" s="303">
        <f t="shared" ref="E6:E42" si="0">D6/9*12</f>
        <v>0</v>
      </c>
      <c r="F6" s="303"/>
    </row>
    <row r="7" spans="1:6" x14ac:dyDescent="0.35">
      <c r="A7" s="334" t="s">
        <v>1002</v>
      </c>
      <c r="B7" s="284" t="s">
        <v>60</v>
      </c>
      <c r="C7" s="1">
        <v>4000</v>
      </c>
      <c r="D7" s="348">
        <v>3613</v>
      </c>
      <c r="E7" s="303">
        <f t="shared" si="0"/>
        <v>4817.3333333333339</v>
      </c>
      <c r="F7" s="303">
        <v>5000</v>
      </c>
    </row>
    <row r="8" spans="1:6" x14ac:dyDescent="0.35">
      <c r="A8" s="334" t="s">
        <v>1003</v>
      </c>
      <c r="B8" s="284" t="s">
        <v>1151</v>
      </c>
      <c r="C8" s="1">
        <v>0</v>
      </c>
      <c r="D8" s="348"/>
      <c r="E8" s="303">
        <f t="shared" si="0"/>
        <v>0</v>
      </c>
      <c r="F8" s="303">
        <v>15000</v>
      </c>
    </row>
    <row r="9" spans="1:6" ht="14.5" hidden="1" customHeight="1" x14ac:dyDescent="0.35">
      <c r="A9" s="334" t="s">
        <v>61</v>
      </c>
      <c r="B9" s="284" t="s">
        <v>65</v>
      </c>
      <c r="C9" s="1">
        <v>0</v>
      </c>
      <c r="D9" s="348"/>
      <c r="E9" s="303">
        <f t="shared" si="0"/>
        <v>0</v>
      </c>
      <c r="F9" s="303"/>
    </row>
    <row r="10" spans="1:6" x14ac:dyDescent="0.35">
      <c r="A10" s="334" t="s">
        <v>1004</v>
      </c>
      <c r="B10" s="284" t="s">
        <v>852</v>
      </c>
      <c r="C10" s="1">
        <v>169511</v>
      </c>
      <c r="D10" s="348">
        <v>123266</v>
      </c>
      <c r="E10" s="303">
        <f t="shared" si="0"/>
        <v>164354.66666666669</v>
      </c>
      <c r="F10" s="303">
        <v>178320</v>
      </c>
    </row>
    <row r="11" spans="1:6" x14ac:dyDescent="0.35">
      <c r="A11" s="334" t="s">
        <v>1005</v>
      </c>
      <c r="B11" s="284" t="s">
        <v>66</v>
      </c>
      <c r="C11" s="1">
        <v>322142</v>
      </c>
      <c r="D11" s="348">
        <v>239319</v>
      </c>
      <c r="E11" s="303">
        <f t="shared" si="0"/>
        <v>319092</v>
      </c>
      <c r="F11" s="303">
        <v>292375</v>
      </c>
    </row>
    <row r="12" spans="1:6" ht="14.5" hidden="1" customHeight="1" x14ac:dyDescent="0.35">
      <c r="A12" s="334" t="s">
        <v>403</v>
      </c>
      <c r="B12" s="284" t="s">
        <v>404</v>
      </c>
      <c r="D12" s="348"/>
      <c r="E12" s="303">
        <f t="shared" si="0"/>
        <v>0</v>
      </c>
      <c r="F12" s="303"/>
    </row>
    <row r="13" spans="1:6" ht="17.25" customHeight="1" x14ac:dyDescent="0.35">
      <c r="A13" s="334" t="s">
        <v>1006</v>
      </c>
      <c r="B13" s="284" t="s">
        <v>815</v>
      </c>
      <c r="C13" s="1">
        <v>5000</v>
      </c>
      <c r="D13" s="349">
        <v>5419</v>
      </c>
      <c r="E13" s="303">
        <f t="shared" si="0"/>
        <v>7225.333333333333</v>
      </c>
      <c r="F13" s="303">
        <v>5500</v>
      </c>
    </row>
    <row r="14" spans="1:6" x14ac:dyDescent="0.35">
      <c r="A14" s="334" t="s">
        <v>1007</v>
      </c>
      <c r="B14" s="284" t="s">
        <v>853</v>
      </c>
      <c r="C14" s="1">
        <v>86100</v>
      </c>
      <c r="D14" s="348">
        <v>70813</v>
      </c>
      <c r="E14" s="303">
        <f t="shared" si="0"/>
        <v>94417.333333333343</v>
      </c>
      <c r="F14" s="303">
        <v>87495</v>
      </c>
    </row>
    <row r="15" spans="1:6" x14ac:dyDescent="0.35">
      <c r="A15" s="334" t="s">
        <v>1008</v>
      </c>
      <c r="B15" s="284" t="s">
        <v>68</v>
      </c>
      <c r="C15" s="1">
        <v>10350</v>
      </c>
      <c r="D15" s="348">
        <v>6800</v>
      </c>
      <c r="E15" s="303">
        <f t="shared" si="0"/>
        <v>9066.6666666666661</v>
      </c>
      <c r="F15" s="303">
        <v>10000</v>
      </c>
    </row>
    <row r="16" spans="1:6" x14ac:dyDescent="0.35">
      <c r="A16" s="334" t="s">
        <v>1009</v>
      </c>
      <c r="B16" s="284" t="s">
        <v>69</v>
      </c>
      <c r="C16" s="1">
        <v>1200</v>
      </c>
      <c r="D16" s="125">
        <v>800</v>
      </c>
      <c r="E16" s="303">
        <f t="shared" si="0"/>
        <v>1066.6666666666665</v>
      </c>
      <c r="F16" s="303">
        <v>1200</v>
      </c>
    </row>
    <row r="17" spans="1:6" ht="14.25" customHeight="1" x14ac:dyDescent="0.35">
      <c r="A17" s="334" t="s">
        <v>1010</v>
      </c>
      <c r="B17" s="284" t="s">
        <v>775</v>
      </c>
      <c r="C17" s="1">
        <f>1200*12</f>
        <v>14400</v>
      </c>
      <c r="D17" s="303">
        <v>9744</v>
      </c>
      <c r="E17" s="303">
        <f t="shared" si="0"/>
        <v>12992</v>
      </c>
      <c r="F17" s="303">
        <v>14690</v>
      </c>
    </row>
    <row r="18" spans="1:6" ht="14.5" hidden="1" customHeight="1" x14ac:dyDescent="0.35">
      <c r="A18" s="334" t="s">
        <v>62</v>
      </c>
      <c r="B18" s="284" t="s">
        <v>70</v>
      </c>
      <c r="C18" s="1">
        <v>0</v>
      </c>
      <c r="E18" s="303">
        <f t="shared" si="0"/>
        <v>0</v>
      </c>
      <c r="F18" s="303"/>
    </row>
    <row r="19" spans="1:6" ht="14.5" hidden="1" customHeight="1" x14ac:dyDescent="0.35">
      <c r="A19" s="334" t="s">
        <v>82</v>
      </c>
      <c r="B19" s="284" t="s">
        <v>83</v>
      </c>
      <c r="C19">
        <v>0</v>
      </c>
      <c r="E19" s="303">
        <f t="shared" si="0"/>
        <v>0</v>
      </c>
      <c r="F19" s="303"/>
    </row>
    <row r="20" spans="1:6" x14ac:dyDescent="0.35">
      <c r="A20" s="334" t="s">
        <v>1011</v>
      </c>
      <c r="B20" s="284" t="s">
        <v>71</v>
      </c>
      <c r="C20" s="1">
        <v>500</v>
      </c>
      <c r="D20" s="303">
        <v>0</v>
      </c>
      <c r="E20" s="303">
        <f t="shared" si="0"/>
        <v>0</v>
      </c>
      <c r="F20" s="303">
        <v>0</v>
      </c>
    </row>
    <row r="21" spans="1:6" x14ac:dyDescent="0.35">
      <c r="A21" s="334" t="s">
        <v>1012</v>
      </c>
      <c r="B21" s="284" t="s">
        <v>72</v>
      </c>
      <c r="C21" s="1">
        <v>5500</v>
      </c>
      <c r="D21" s="303">
        <v>6560</v>
      </c>
      <c r="E21" s="303">
        <f t="shared" si="0"/>
        <v>8746.6666666666679</v>
      </c>
      <c r="F21" s="303">
        <v>8750</v>
      </c>
    </row>
    <row r="22" spans="1:6" x14ac:dyDescent="0.35">
      <c r="A22" s="334" t="s">
        <v>1013</v>
      </c>
      <c r="B22" s="284" t="s">
        <v>73</v>
      </c>
      <c r="C22" s="1">
        <v>5000</v>
      </c>
      <c r="D22" s="303">
        <v>4347</v>
      </c>
      <c r="E22" s="303">
        <f t="shared" si="0"/>
        <v>5796</v>
      </c>
      <c r="F22" s="303">
        <v>5800</v>
      </c>
    </row>
    <row r="23" spans="1:6" ht="18.649999999999999" customHeight="1" x14ac:dyDescent="0.35">
      <c r="A23" s="334" t="s">
        <v>1014</v>
      </c>
      <c r="B23" s="284" t="s">
        <v>74</v>
      </c>
      <c r="C23" s="1">
        <v>5500</v>
      </c>
      <c r="D23" s="303">
        <v>450</v>
      </c>
      <c r="E23" s="303">
        <f t="shared" si="0"/>
        <v>600</v>
      </c>
      <c r="F23" s="303">
        <v>2500</v>
      </c>
    </row>
    <row r="24" spans="1:6" ht="18.649999999999999" hidden="1" customHeight="1" x14ac:dyDescent="0.35">
      <c r="A24" s="334" t="s">
        <v>84</v>
      </c>
      <c r="B24" s="284" t="s">
        <v>85</v>
      </c>
      <c r="C24" s="1">
        <v>0</v>
      </c>
      <c r="E24" s="303">
        <f t="shared" si="0"/>
        <v>0</v>
      </c>
      <c r="F24" s="303"/>
    </row>
    <row r="25" spans="1:6" ht="18" hidden="1" customHeight="1" x14ac:dyDescent="0.35">
      <c r="A25" s="334" t="s">
        <v>63</v>
      </c>
      <c r="B25" s="284" t="s">
        <v>75</v>
      </c>
      <c r="C25" s="1">
        <v>0</v>
      </c>
      <c r="E25" s="303">
        <f t="shared" si="0"/>
        <v>0</v>
      </c>
      <c r="F25" s="303"/>
    </row>
    <row r="26" spans="1:6" ht="18.649999999999999" hidden="1" customHeight="1" x14ac:dyDescent="0.35">
      <c r="A26" s="334" t="s">
        <v>538</v>
      </c>
      <c r="B26" s="284" t="s">
        <v>539</v>
      </c>
      <c r="C26" s="1">
        <v>0</v>
      </c>
      <c r="E26" s="303">
        <f t="shared" si="0"/>
        <v>0</v>
      </c>
      <c r="F26" s="303"/>
    </row>
    <row r="27" spans="1:6" x14ac:dyDescent="0.35">
      <c r="A27" s="334" t="s">
        <v>1015</v>
      </c>
      <c r="B27" s="284" t="s">
        <v>76</v>
      </c>
      <c r="C27" s="1">
        <v>14000</v>
      </c>
      <c r="D27" s="303">
        <v>13500</v>
      </c>
      <c r="E27" s="303">
        <f t="shared" si="0"/>
        <v>18000</v>
      </c>
      <c r="F27" s="303">
        <v>18000</v>
      </c>
    </row>
    <row r="28" spans="1:6" x14ac:dyDescent="0.35">
      <c r="A28" s="334" t="s">
        <v>1016</v>
      </c>
      <c r="B28" s="284" t="s">
        <v>77</v>
      </c>
      <c r="C28" s="1">
        <v>500</v>
      </c>
      <c r="D28" s="303">
        <v>0</v>
      </c>
      <c r="E28" s="303">
        <f t="shared" si="0"/>
        <v>0</v>
      </c>
      <c r="F28" s="303">
        <v>0</v>
      </c>
    </row>
    <row r="29" spans="1:6" x14ac:dyDescent="0.35">
      <c r="A29" s="334" t="s">
        <v>1017</v>
      </c>
      <c r="B29" s="284" t="s">
        <v>78</v>
      </c>
      <c r="C29" s="1">
        <v>500</v>
      </c>
      <c r="D29" s="303">
        <v>0</v>
      </c>
      <c r="E29" s="303">
        <f t="shared" si="0"/>
        <v>0</v>
      </c>
      <c r="F29" s="303">
        <v>0</v>
      </c>
    </row>
    <row r="30" spans="1:6" ht="14.5" customHeight="1" x14ac:dyDescent="0.35">
      <c r="A30" s="334" t="s">
        <v>1117</v>
      </c>
      <c r="B30" s="284" t="s">
        <v>53</v>
      </c>
      <c r="C30" s="1">
        <v>0</v>
      </c>
      <c r="D30" s="303">
        <v>596</v>
      </c>
      <c r="E30" s="303">
        <f t="shared" si="0"/>
        <v>794.66666666666674</v>
      </c>
      <c r="F30" s="303">
        <v>1000</v>
      </c>
    </row>
    <row r="31" spans="1:6" x14ac:dyDescent="0.35">
      <c r="A31" s="334" t="s">
        <v>1018</v>
      </c>
      <c r="B31" s="284" t="s">
        <v>272</v>
      </c>
      <c r="C31" s="1">
        <v>500</v>
      </c>
      <c r="D31" s="303">
        <v>460</v>
      </c>
      <c r="E31" s="303">
        <f t="shared" si="0"/>
        <v>613.33333333333337</v>
      </c>
      <c r="F31" s="303">
        <v>625</v>
      </c>
    </row>
    <row r="32" spans="1:6" ht="14.5" customHeight="1" x14ac:dyDescent="0.35">
      <c r="A32" s="334" t="s">
        <v>1019</v>
      </c>
      <c r="B32" s="284" t="s">
        <v>79</v>
      </c>
      <c r="C32" s="1">
        <f>1800*12</f>
        <v>21600</v>
      </c>
      <c r="D32" s="303">
        <v>16200</v>
      </c>
      <c r="E32" s="303">
        <f t="shared" si="0"/>
        <v>21600</v>
      </c>
      <c r="F32" s="303">
        <v>21600</v>
      </c>
    </row>
    <row r="33" spans="1:6" ht="14.5" hidden="1" customHeight="1" x14ac:dyDescent="0.35">
      <c r="A33" s="334" t="s">
        <v>86</v>
      </c>
      <c r="B33" s="284" t="s">
        <v>87</v>
      </c>
      <c r="C33" s="1">
        <v>0</v>
      </c>
      <c r="E33" s="303">
        <f t="shared" si="0"/>
        <v>0</v>
      </c>
      <c r="F33" s="303"/>
    </row>
    <row r="34" spans="1:6" ht="13.15" hidden="1" customHeight="1" x14ac:dyDescent="0.35">
      <c r="A34" s="334" t="s">
        <v>64</v>
      </c>
      <c r="B34" s="284" t="s">
        <v>80</v>
      </c>
      <c r="C34" s="1">
        <v>0</v>
      </c>
      <c r="E34" s="303">
        <f t="shared" si="0"/>
        <v>0</v>
      </c>
      <c r="F34" s="303"/>
    </row>
    <row r="35" spans="1:6" ht="50.25" hidden="1" customHeight="1" x14ac:dyDescent="0.35">
      <c r="A35" s="334" t="s">
        <v>88</v>
      </c>
      <c r="B35" s="284" t="s">
        <v>37</v>
      </c>
      <c r="C35" s="1">
        <v>0</v>
      </c>
      <c r="E35" s="303">
        <f t="shared" si="0"/>
        <v>0</v>
      </c>
      <c r="F35" s="303"/>
    </row>
    <row r="36" spans="1:6" ht="13.15" hidden="1" customHeight="1" x14ac:dyDescent="0.35">
      <c r="A36" s="334" t="s">
        <v>91</v>
      </c>
      <c r="B36" s="284" t="s">
        <v>92</v>
      </c>
      <c r="C36" s="1">
        <v>0</v>
      </c>
      <c r="E36" s="303">
        <f t="shared" si="0"/>
        <v>0</v>
      </c>
      <c r="F36" s="303"/>
    </row>
    <row r="37" spans="1:6" ht="13.15" hidden="1" customHeight="1" x14ac:dyDescent="0.35">
      <c r="A37" s="334" t="s">
        <v>94</v>
      </c>
      <c r="B37" s="284" t="s">
        <v>93</v>
      </c>
      <c r="C37" s="1">
        <v>0</v>
      </c>
      <c r="E37" s="303">
        <f t="shared" si="0"/>
        <v>0</v>
      </c>
      <c r="F37" s="303"/>
    </row>
    <row r="38" spans="1:6" ht="13.15" hidden="1" customHeight="1" x14ac:dyDescent="0.35">
      <c r="A38" s="334" t="s">
        <v>94</v>
      </c>
      <c r="B38" s="284" t="s">
        <v>679</v>
      </c>
      <c r="C38" s="1"/>
      <c r="E38" s="303">
        <f t="shared" si="0"/>
        <v>0</v>
      </c>
      <c r="F38" s="303"/>
    </row>
    <row r="39" spans="1:6" ht="14.5" customHeight="1" x14ac:dyDescent="0.35">
      <c r="A39" s="334" t="s">
        <v>1020</v>
      </c>
      <c r="B39" s="284" t="s">
        <v>81</v>
      </c>
      <c r="C39" s="1">
        <v>10000</v>
      </c>
      <c r="D39" s="303">
        <v>6034</v>
      </c>
      <c r="E39" s="303">
        <f t="shared" si="0"/>
        <v>8045.3333333333339</v>
      </c>
      <c r="F39" s="303">
        <v>10000</v>
      </c>
    </row>
    <row r="40" spans="1:6" ht="14.5" hidden="1" customHeight="1" x14ac:dyDescent="0.35">
      <c r="A40" s="334" t="s">
        <v>427</v>
      </c>
      <c r="B40" s="284" t="s">
        <v>383</v>
      </c>
      <c r="C40" s="1">
        <v>0</v>
      </c>
      <c r="E40" s="303">
        <f t="shared" si="0"/>
        <v>0</v>
      </c>
      <c r="F40" s="303"/>
    </row>
    <row r="41" spans="1:6" ht="14.5" hidden="1" customHeight="1" x14ac:dyDescent="0.35">
      <c r="A41" s="334"/>
      <c r="B41" s="284" t="s">
        <v>659</v>
      </c>
      <c r="C41" s="1">
        <v>0</v>
      </c>
      <c r="E41" s="303">
        <f t="shared" si="0"/>
        <v>0</v>
      </c>
      <c r="F41" s="303"/>
    </row>
    <row r="42" spans="1:6" ht="14.5" customHeight="1" x14ac:dyDescent="0.35">
      <c r="A42" s="334" t="s">
        <v>1118</v>
      </c>
      <c r="B42" s="284" t="s">
        <v>1119</v>
      </c>
      <c r="C42" s="1">
        <v>0</v>
      </c>
      <c r="D42" s="303">
        <v>6353</v>
      </c>
      <c r="E42" s="303">
        <f t="shared" si="0"/>
        <v>8470.6666666666679</v>
      </c>
      <c r="F42" s="303">
        <v>0</v>
      </c>
    </row>
    <row r="43" spans="1:6" x14ac:dyDescent="0.35">
      <c r="A43" s="334"/>
      <c r="B43" s="284" t="s">
        <v>655</v>
      </c>
      <c r="C43" s="1">
        <v>963442</v>
      </c>
      <c r="D43" s="304"/>
      <c r="E43" s="304">
        <f>D43/9*12</f>
        <v>0</v>
      </c>
      <c r="F43" s="304">
        <v>0</v>
      </c>
    </row>
    <row r="44" spans="1:6" ht="14.5" hidden="1" customHeight="1" x14ac:dyDescent="0.35">
      <c r="A44" s="334"/>
      <c r="B44" s="284" t="s">
        <v>540</v>
      </c>
      <c r="C44" s="1">
        <v>0</v>
      </c>
      <c r="F44" s="303"/>
    </row>
    <row r="45" spans="1:6" ht="14.5" hidden="1" customHeight="1" x14ac:dyDescent="0.35">
      <c r="A45" s="334" t="s">
        <v>670</v>
      </c>
      <c r="B45" s="16" t="s">
        <v>634</v>
      </c>
      <c r="C45" s="1">
        <v>0</v>
      </c>
      <c r="F45" s="303"/>
    </row>
    <row r="46" spans="1:6" x14ac:dyDescent="0.35">
      <c r="A46" s="336"/>
      <c r="B46" s="282" t="s">
        <v>38</v>
      </c>
      <c r="C46" s="11">
        <f t="shared" ref="C46" si="1">SUM(C4:C45)</f>
        <v>2101548</v>
      </c>
      <c r="D46" s="304">
        <f>SUM(D4:D43)</f>
        <v>949313</v>
      </c>
      <c r="E46" s="128">
        <f>SUM(E4:E43)</f>
        <v>1331483.5000000002</v>
      </c>
      <c r="F46" s="304">
        <f>SUM(F4:F43)</f>
        <v>1327425</v>
      </c>
    </row>
    <row r="47" spans="1:6" x14ac:dyDescent="0.35">
      <c r="A47" s="336"/>
      <c r="B47" s="282"/>
      <c r="E47" s="319"/>
      <c r="F47" s="319"/>
    </row>
    <row r="48" spans="1:6" ht="45.75" customHeight="1" x14ac:dyDescent="0.45">
      <c r="B48" s="281" t="s">
        <v>660</v>
      </c>
      <c r="C48" s="13" t="s">
        <v>15</v>
      </c>
      <c r="D48" s="346" t="s">
        <v>988</v>
      </c>
      <c r="E48" s="13" t="s">
        <v>986</v>
      </c>
      <c r="F48" s="13" t="s">
        <v>23</v>
      </c>
    </row>
    <row r="49" spans="1:6" ht="23.5" x14ac:dyDescent="0.55000000000000004">
      <c r="A49" s="337"/>
      <c r="B49" s="289" t="s">
        <v>6</v>
      </c>
      <c r="C49" s="15" t="s">
        <v>851</v>
      </c>
      <c r="D49" s="347" t="s">
        <v>851</v>
      </c>
      <c r="E49" s="15" t="s">
        <v>851</v>
      </c>
      <c r="F49" s="15" t="s">
        <v>987</v>
      </c>
    </row>
    <row r="50" spans="1:6" x14ac:dyDescent="0.35">
      <c r="A50" s="337" t="s">
        <v>1028</v>
      </c>
      <c r="B50" s="290" t="s">
        <v>95</v>
      </c>
    </row>
    <row r="51" spans="1:6" x14ac:dyDescent="0.35">
      <c r="A51" s="338" t="s">
        <v>1021</v>
      </c>
      <c r="B51" s="291" t="s">
        <v>98</v>
      </c>
      <c r="C51" s="1">
        <v>100</v>
      </c>
      <c r="D51" s="303">
        <v>0</v>
      </c>
      <c r="E51" s="303">
        <f t="shared" ref="E51:E56" si="2">D51/9*12</f>
        <v>0</v>
      </c>
      <c r="F51">
        <v>100</v>
      </c>
    </row>
    <row r="52" spans="1:6" x14ac:dyDescent="0.35">
      <c r="A52" s="338" t="s">
        <v>1022</v>
      </c>
      <c r="B52" s="291" t="s">
        <v>123</v>
      </c>
      <c r="C52" s="285">
        <v>75</v>
      </c>
      <c r="D52" s="303">
        <v>0</v>
      </c>
      <c r="E52" s="303">
        <f t="shared" si="2"/>
        <v>0</v>
      </c>
      <c r="F52">
        <v>0</v>
      </c>
    </row>
    <row r="53" spans="1:6" x14ac:dyDescent="0.35">
      <c r="A53" s="338" t="s">
        <v>1023</v>
      </c>
      <c r="B53" s="291" t="s">
        <v>157</v>
      </c>
      <c r="C53" s="1">
        <v>4000</v>
      </c>
      <c r="D53" s="303">
        <v>1880</v>
      </c>
      <c r="E53" s="303">
        <f t="shared" si="2"/>
        <v>2506.6666666666665</v>
      </c>
      <c r="F53">
        <v>0</v>
      </c>
    </row>
    <row r="54" spans="1:6" ht="14.5" customHeight="1" x14ac:dyDescent="0.35">
      <c r="A54" s="338" t="s">
        <v>1120</v>
      </c>
      <c r="B54" s="291" t="s">
        <v>158</v>
      </c>
      <c r="C54" s="1">
        <v>0</v>
      </c>
      <c r="D54" s="303">
        <v>245</v>
      </c>
      <c r="E54" s="303">
        <f t="shared" si="2"/>
        <v>326.66666666666663</v>
      </c>
      <c r="F54" s="303">
        <v>4000</v>
      </c>
    </row>
    <row r="55" spans="1:6" ht="15.65" hidden="1" customHeight="1" x14ac:dyDescent="0.35">
      <c r="A55" s="338" t="s">
        <v>96</v>
      </c>
      <c r="B55" s="291" t="s">
        <v>154</v>
      </c>
      <c r="C55" s="1">
        <v>0</v>
      </c>
      <c r="E55" s="303">
        <f t="shared" si="2"/>
        <v>0</v>
      </c>
    </row>
    <row r="56" spans="1:6" x14ac:dyDescent="0.35">
      <c r="A56" s="338" t="s">
        <v>1024</v>
      </c>
      <c r="B56" s="291" t="s">
        <v>20</v>
      </c>
      <c r="C56" s="1">
        <v>300</v>
      </c>
      <c r="D56" s="304">
        <v>64</v>
      </c>
      <c r="E56" s="304">
        <f t="shared" si="2"/>
        <v>85.333333333333329</v>
      </c>
      <c r="F56" s="283">
        <v>150</v>
      </c>
    </row>
    <row r="57" spans="1:6" x14ac:dyDescent="0.35">
      <c r="A57" s="339" t="s">
        <v>717</v>
      </c>
      <c r="B57" s="294" t="s">
        <v>280</v>
      </c>
      <c r="C57" s="11">
        <f>SUM(C51:C56)</f>
        <v>4475</v>
      </c>
      <c r="D57" s="351">
        <f>SUM(D51:D56)</f>
        <v>2189</v>
      </c>
      <c r="E57" s="351">
        <f>SUM(E51:E56)</f>
        <v>2918.6666666666665</v>
      </c>
      <c r="F57" s="351">
        <f>SUM(F51:F56)</f>
        <v>4250</v>
      </c>
    </row>
    <row r="58" spans="1:6" ht="37" x14ac:dyDescent="0.45">
      <c r="B58" s="281" t="s">
        <v>660</v>
      </c>
      <c r="C58" s="13" t="s">
        <v>15</v>
      </c>
      <c r="D58" s="346" t="s">
        <v>988</v>
      </c>
      <c r="E58" s="13" t="s">
        <v>986</v>
      </c>
      <c r="F58" s="13" t="s">
        <v>23</v>
      </c>
    </row>
    <row r="59" spans="1:6" x14ac:dyDescent="0.35">
      <c r="A59" s="340"/>
      <c r="B59" s="295" t="s">
        <v>6</v>
      </c>
      <c r="C59" s="15" t="s">
        <v>851</v>
      </c>
      <c r="D59" s="347" t="s">
        <v>851</v>
      </c>
      <c r="E59" s="15" t="s">
        <v>851</v>
      </c>
      <c r="F59" s="15" t="s">
        <v>987</v>
      </c>
    </row>
    <row r="60" spans="1:6" x14ac:dyDescent="0.35">
      <c r="A60" s="337" t="s">
        <v>1027</v>
      </c>
      <c r="B60" s="355" t="s">
        <v>97</v>
      </c>
    </row>
    <row r="61" spans="1:6" ht="14.5" hidden="1" customHeight="1" x14ac:dyDescent="0.35">
      <c r="A61" s="338" t="s">
        <v>736</v>
      </c>
      <c r="B61" s="16" t="s">
        <v>99</v>
      </c>
      <c r="C61" s="1">
        <v>0</v>
      </c>
    </row>
    <row r="62" spans="1:6" ht="14.5" hidden="1" customHeight="1" x14ac:dyDescent="0.35">
      <c r="A62" s="338" t="s">
        <v>737</v>
      </c>
      <c r="B62" s="16" t="s">
        <v>100</v>
      </c>
      <c r="C62" s="1">
        <v>0</v>
      </c>
    </row>
    <row r="63" spans="1:6" x14ac:dyDescent="0.35">
      <c r="A63" s="338" t="s">
        <v>1025</v>
      </c>
      <c r="B63" s="291" t="s">
        <v>98</v>
      </c>
      <c r="C63" s="1">
        <v>300</v>
      </c>
      <c r="D63" s="303">
        <v>51</v>
      </c>
      <c r="E63">
        <f>D63/9*12</f>
        <v>68</v>
      </c>
      <c r="F63" s="303">
        <v>1150</v>
      </c>
    </row>
    <row r="64" spans="1:6" ht="14.5" hidden="1" customHeight="1" x14ac:dyDescent="0.35">
      <c r="A64" s="338" t="s">
        <v>389</v>
      </c>
      <c r="B64" s="291" t="s">
        <v>390</v>
      </c>
      <c r="C64" s="1">
        <v>0</v>
      </c>
    </row>
    <row r="65" spans="1:9" x14ac:dyDescent="0.35">
      <c r="A65" s="338" t="s">
        <v>1026</v>
      </c>
      <c r="B65" s="16" t="s">
        <v>20</v>
      </c>
      <c r="C65" s="1">
        <v>50</v>
      </c>
      <c r="D65" s="304">
        <v>0</v>
      </c>
      <c r="E65" s="4">
        <v>0</v>
      </c>
      <c r="F65" s="283">
        <v>0</v>
      </c>
    </row>
    <row r="66" spans="1:9" x14ac:dyDescent="0.35">
      <c r="A66" s="339" t="s">
        <v>718</v>
      </c>
      <c r="B66" s="299" t="s">
        <v>97</v>
      </c>
      <c r="C66" s="11">
        <f>SUM(C61:C65)</f>
        <v>350</v>
      </c>
      <c r="D66" s="351">
        <f>SUM(D63:D65)</f>
        <v>51</v>
      </c>
      <c r="E66" s="297">
        <f>SUM(E63:E65)</f>
        <v>68</v>
      </c>
      <c r="F66" s="351">
        <f>SUM(F63:F65)</f>
        <v>1150</v>
      </c>
    </row>
    <row r="68" spans="1:9" ht="37" x14ac:dyDescent="0.45">
      <c r="B68" s="281" t="s">
        <v>660</v>
      </c>
      <c r="C68" s="13" t="s">
        <v>15</v>
      </c>
      <c r="D68" s="346" t="s">
        <v>988</v>
      </c>
      <c r="E68" s="13" t="s">
        <v>986</v>
      </c>
      <c r="F68" s="13" t="s">
        <v>23</v>
      </c>
    </row>
    <row r="69" spans="1:9" x14ac:dyDescent="0.35">
      <c r="A69" s="341"/>
      <c r="B69" s="295" t="s">
        <v>6</v>
      </c>
      <c r="C69" s="15" t="s">
        <v>851</v>
      </c>
      <c r="D69" s="347" t="s">
        <v>851</v>
      </c>
      <c r="E69" s="15" t="s">
        <v>851</v>
      </c>
      <c r="F69" s="15" t="s">
        <v>987</v>
      </c>
    </row>
    <row r="70" spans="1:9" x14ac:dyDescent="0.35">
      <c r="A70" s="337" t="s">
        <v>542</v>
      </c>
      <c r="B70" s="296" t="s">
        <v>19</v>
      </c>
      <c r="F70" s="188"/>
      <c r="G70" s="188"/>
    </row>
    <row r="71" spans="1:9" x14ac:dyDescent="0.35">
      <c r="A71" s="338" t="s">
        <v>1029</v>
      </c>
      <c r="B71" s="16" t="s">
        <v>99</v>
      </c>
      <c r="C71" s="329">
        <v>33314</v>
      </c>
      <c r="D71" s="303">
        <v>43673</v>
      </c>
      <c r="E71" s="303">
        <f>D71/9*12</f>
        <v>58230.666666666672</v>
      </c>
      <c r="F71" s="303">
        <v>166520</v>
      </c>
      <c r="I71" t="s">
        <v>1211</v>
      </c>
    </row>
    <row r="72" spans="1:9" x14ac:dyDescent="0.35">
      <c r="A72" s="338" t="s">
        <v>1030</v>
      </c>
      <c r="B72" s="16" t="s">
        <v>100</v>
      </c>
      <c r="C72" s="329">
        <v>7444</v>
      </c>
      <c r="D72" s="303">
        <v>4117</v>
      </c>
      <c r="E72" s="303">
        <f t="shared" ref="E72:E95" si="3">D72/9*12</f>
        <v>5489.3333333333339</v>
      </c>
      <c r="F72" s="303">
        <v>5123</v>
      </c>
      <c r="I72" t="s">
        <v>1212</v>
      </c>
    </row>
    <row r="73" spans="1:9" x14ac:dyDescent="0.35">
      <c r="A73" s="338" t="s">
        <v>1031</v>
      </c>
      <c r="B73" s="16" t="s">
        <v>98</v>
      </c>
      <c r="C73" s="329">
        <v>2500</v>
      </c>
      <c r="D73" s="303">
        <v>1522</v>
      </c>
      <c r="E73" s="303">
        <f t="shared" si="3"/>
        <v>2029.3333333333335</v>
      </c>
      <c r="F73" s="303">
        <v>5500</v>
      </c>
    </row>
    <row r="74" spans="1:9" x14ac:dyDescent="0.35">
      <c r="A74" s="338" t="s">
        <v>1032</v>
      </c>
      <c r="B74" s="16" t="s">
        <v>45</v>
      </c>
      <c r="C74" s="329">
        <v>17000</v>
      </c>
      <c r="D74" s="303">
        <v>10810</v>
      </c>
      <c r="E74" s="303">
        <f t="shared" si="3"/>
        <v>14413.333333333332</v>
      </c>
      <c r="F74" s="303">
        <v>1700</v>
      </c>
    </row>
    <row r="75" spans="1:9" x14ac:dyDescent="0.35">
      <c r="A75" s="338" t="s">
        <v>1033</v>
      </c>
      <c r="B75" s="16" t="s">
        <v>101</v>
      </c>
      <c r="C75" s="329">
        <v>5000</v>
      </c>
      <c r="D75" s="303">
        <v>3381</v>
      </c>
      <c r="E75" s="303">
        <f t="shared" si="3"/>
        <v>4508</v>
      </c>
      <c r="F75" s="303">
        <v>5000</v>
      </c>
    </row>
    <row r="76" spans="1:9" x14ac:dyDescent="0.35">
      <c r="A76" s="338" t="s">
        <v>1034</v>
      </c>
      <c r="B76" s="16" t="s">
        <v>1171</v>
      </c>
      <c r="C76" s="329">
        <v>2000</v>
      </c>
      <c r="D76" s="303">
        <v>563</v>
      </c>
      <c r="E76" s="303">
        <f t="shared" si="3"/>
        <v>750.66666666666674</v>
      </c>
      <c r="F76" s="303">
        <v>2000</v>
      </c>
    </row>
    <row r="77" spans="1:9" x14ac:dyDescent="0.35">
      <c r="A77" s="338" t="s">
        <v>1035</v>
      </c>
      <c r="B77" s="16" t="s">
        <v>40</v>
      </c>
      <c r="C77" s="329">
        <v>2000</v>
      </c>
      <c r="D77" s="303">
        <v>5409</v>
      </c>
      <c r="E77" s="303">
        <f t="shared" si="3"/>
        <v>7212</v>
      </c>
      <c r="F77" s="303">
        <v>5500</v>
      </c>
    </row>
    <row r="78" spans="1:9" x14ac:dyDescent="0.35">
      <c r="A78" s="338" t="s">
        <v>1036</v>
      </c>
      <c r="B78" s="16" t="s">
        <v>103</v>
      </c>
      <c r="C78" s="329">
        <v>1500</v>
      </c>
      <c r="D78" s="303">
        <v>920</v>
      </c>
      <c r="E78" s="303">
        <f t="shared" si="3"/>
        <v>1226.6666666666667</v>
      </c>
      <c r="F78" s="303">
        <v>1500</v>
      </c>
    </row>
    <row r="79" spans="1:9" x14ac:dyDescent="0.35">
      <c r="A79" s="338" t="s">
        <v>1037</v>
      </c>
      <c r="B79" s="16" t="s">
        <v>104</v>
      </c>
      <c r="C79" s="329">
        <v>1000</v>
      </c>
      <c r="D79" s="303">
        <v>2588</v>
      </c>
      <c r="E79" s="303">
        <f t="shared" si="3"/>
        <v>3450.6666666666665</v>
      </c>
      <c r="F79" s="303">
        <v>3500</v>
      </c>
    </row>
    <row r="80" spans="1:9" x14ac:dyDescent="0.35">
      <c r="A80" s="338" t="s">
        <v>1038</v>
      </c>
      <c r="B80" s="16" t="s">
        <v>44</v>
      </c>
      <c r="C80" s="329">
        <v>12000</v>
      </c>
      <c r="D80" s="350">
        <v>10435</v>
      </c>
      <c r="E80" s="303">
        <f t="shared" si="3"/>
        <v>13913.333333333332</v>
      </c>
      <c r="F80" s="303">
        <v>14000</v>
      </c>
    </row>
    <row r="81" spans="1:21" x14ac:dyDescent="0.35">
      <c r="A81" s="338" t="s">
        <v>1039</v>
      </c>
      <c r="B81" s="16" t="s">
        <v>105</v>
      </c>
      <c r="C81" s="329">
        <v>3500</v>
      </c>
      <c r="D81" s="303">
        <v>3197</v>
      </c>
      <c r="E81" s="303">
        <f t="shared" si="3"/>
        <v>4262.666666666667</v>
      </c>
      <c r="F81" s="303">
        <v>5000</v>
      </c>
    </row>
    <row r="82" spans="1:21" ht="14.5" customHeight="1" x14ac:dyDescent="0.35">
      <c r="A82" s="338" t="s">
        <v>1040</v>
      </c>
      <c r="B82" s="16" t="s">
        <v>106</v>
      </c>
      <c r="C82" s="329">
        <v>5000</v>
      </c>
      <c r="D82" s="350">
        <v>901</v>
      </c>
      <c r="E82" s="303">
        <f t="shared" si="3"/>
        <v>1201.3333333333335</v>
      </c>
      <c r="F82" s="303">
        <v>5000</v>
      </c>
    </row>
    <row r="83" spans="1:21" x14ac:dyDescent="0.35">
      <c r="A83" s="338" t="s">
        <v>1041</v>
      </c>
      <c r="B83" s="16" t="s">
        <v>107</v>
      </c>
      <c r="C83" s="329">
        <v>12700</v>
      </c>
      <c r="D83" s="303">
        <v>8480</v>
      </c>
      <c r="E83" s="303">
        <f t="shared" si="3"/>
        <v>11306.666666666666</v>
      </c>
      <c r="F83" s="303">
        <v>12700</v>
      </c>
    </row>
    <row r="84" spans="1:21" x14ac:dyDescent="0.35">
      <c r="A84" s="338" t="s">
        <v>1042</v>
      </c>
      <c r="B84" s="16" t="s">
        <v>108</v>
      </c>
      <c r="C84" s="329">
        <v>30000</v>
      </c>
      <c r="D84" s="350">
        <v>10574</v>
      </c>
      <c r="E84" s="303">
        <f t="shared" si="3"/>
        <v>14098.666666666668</v>
      </c>
      <c r="F84" s="303">
        <v>60000</v>
      </c>
    </row>
    <row r="85" spans="1:21" x14ac:dyDescent="0.35">
      <c r="A85" s="338" t="s">
        <v>1043</v>
      </c>
      <c r="B85" s="16" t="s">
        <v>109</v>
      </c>
      <c r="C85" s="329">
        <v>3000</v>
      </c>
      <c r="D85" s="303">
        <v>3082</v>
      </c>
      <c r="E85" s="303">
        <f t="shared" si="3"/>
        <v>4109.3333333333339</v>
      </c>
      <c r="F85" s="421">
        <v>8000</v>
      </c>
      <c r="I85" s="411" t="s">
        <v>1202</v>
      </c>
      <c r="J85" s="411"/>
      <c r="K85" s="411"/>
      <c r="L85" s="411"/>
      <c r="M85" s="411"/>
      <c r="N85" s="411"/>
      <c r="O85" s="411"/>
      <c r="P85" s="411"/>
      <c r="Q85" s="411"/>
    </row>
    <row r="86" spans="1:21" x14ac:dyDescent="0.35">
      <c r="A86" s="338" t="s">
        <v>1044</v>
      </c>
      <c r="B86" s="16" t="s">
        <v>20</v>
      </c>
      <c r="C86" s="329">
        <v>4000</v>
      </c>
      <c r="D86" s="303">
        <v>5123</v>
      </c>
      <c r="E86" s="303">
        <f t="shared" si="3"/>
        <v>6830.6666666666661</v>
      </c>
      <c r="F86" s="303">
        <v>8000</v>
      </c>
    </row>
    <row r="87" spans="1:21" ht="14.5" hidden="1" customHeight="1" x14ac:dyDescent="0.35">
      <c r="A87" s="338" t="s">
        <v>400</v>
      </c>
      <c r="B87" s="16" t="s">
        <v>401</v>
      </c>
      <c r="C87" s="329">
        <v>0</v>
      </c>
      <c r="E87" s="303">
        <f t="shared" si="3"/>
        <v>0</v>
      </c>
      <c r="F87" s="303"/>
    </row>
    <row r="88" spans="1:21" ht="14.5" hidden="1" customHeight="1" x14ac:dyDescent="0.35">
      <c r="A88" s="338" t="s">
        <v>425</v>
      </c>
      <c r="B88" s="16" t="s">
        <v>426</v>
      </c>
      <c r="C88" s="329">
        <v>0</v>
      </c>
      <c r="E88" s="303">
        <f t="shared" si="3"/>
        <v>0</v>
      </c>
      <c r="F88" s="303"/>
    </row>
    <row r="89" spans="1:21" ht="14.5" hidden="1" customHeight="1" x14ac:dyDescent="0.35">
      <c r="A89" s="338" t="s">
        <v>120</v>
      </c>
      <c r="B89" s="16" t="s">
        <v>761</v>
      </c>
      <c r="C89" s="329">
        <v>0</v>
      </c>
      <c r="E89" s="303">
        <f t="shared" si="3"/>
        <v>0</v>
      </c>
      <c r="F89" s="303"/>
    </row>
    <row r="90" spans="1:21" x14ac:dyDescent="0.35">
      <c r="A90" s="338" t="s">
        <v>1045</v>
      </c>
      <c r="B90" s="16" t="s">
        <v>110</v>
      </c>
      <c r="C90" s="329">
        <v>30000</v>
      </c>
      <c r="D90" s="303">
        <v>0</v>
      </c>
      <c r="E90" s="303">
        <f t="shared" si="3"/>
        <v>0</v>
      </c>
      <c r="F90" s="303">
        <v>0</v>
      </c>
    </row>
    <row r="91" spans="1:21" ht="14.5" hidden="1" customHeight="1" x14ac:dyDescent="0.35">
      <c r="A91" s="338" t="s">
        <v>391</v>
      </c>
      <c r="B91" s="16" t="s">
        <v>392</v>
      </c>
      <c r="C91" s="329">
        <v>0</v>
      </c>
      <c r="E91" s="303">
        <f t="shared" si="3"/>
        <v>0</v>
      </c>
      <c r="F91" s="303"/>
    </row>
    <row r="92" spans="1:21" ht="14.5" customHeight="1" x14ac:dyDescent="0.35">
      <c r="A92" s="338" t="s">
        <v>1046</v>
      </c>
      <c r="B92" s="16" t="s">
        <v>800</v>
      </c>
      <c r="C92" s="330">
        <v>25000</v>
      </c>
      <c r="D92" s="350">
        <v>24658</v>
      </c>
      <c r="E92" s="303">
        <f t="shared" si="3"/>
        <v>32877.333333333336</v>
      </c>
      <c r="F92" s="303">
        <v>35000</v>
      </c>
    </row>
    <row r="93" spans="1:21" x14ac:dyDescent="0.35">
      <c r="A93" s="338" t="s">
        <v>1047</v>
      </c>
      <c r="B93" s="16" t="s">
        <v>801</v>
      </c>
      <c r="C93" s="329">
        <v>275</v>
      </c>
      <c r="D93" s="350">
        <v>0</v>
      </c>
      <c r="E93" s="303">
        <f t="shared" si="3"/>
        <v>0</v>
      </c>
      <c r="F93" s="303">
        <v>0</v>
      </c>
    </row>
    <row r="94" spans="1:21" ht="14.5" customHeight="1" x14ac:dyDescent="0.35">
      <c r="A94" s="338" t="s">
        <v>1048</v>
      </c>
      <c r="B94" s="16" t="s">
        <v>802</v>
      </c>
      <c r="C94" s="330">
        <v>15000</v>
      </c>
      <c r="D94" s="350">
        <v>0</v>
      </c>
      <c r="E94" s="350">
        <f t="shared" si="3"/>
        <v>0</v>
      </c>
      <c r="F94" s="303">
        <v>15000</v>
      </c>
    </row>
    <row r="95" spans="1:21" x14ac:dyDescent="0.35">
      <c r="A95" s="338" t="s">
        <v>1049</v>
      </c>
      <c r="B95" s="16" t="s">
        <v>298</v>
      </c>
      <c r="C95" s="329">
        <v>904385</v>
      </c>
      <c r="D95" s="304"/>
      <c r="E95" s="304">
        <f t="shared" si="3"/>
        <v>0</v>
      </c>
      <c r="F95" s="304">
        <v>936712</v>
      </c>
      <c r="I95" s="418" t="s">
        <v>1215</v>
      </c>
      <c r="J95" s="418"/>
      <c r="K95" s="418"/>
      <c r="L95" s="418"/>
      <c r="M95" s="418"/>
      <c r="N95" s="418"/>
      <c r="O95" s="418"/>
      <c r="P95" s="418"/>
      <c r="Q95" s="418"/>
      <c r="R95" s="418"/>
      <c r="S95" s="418"/>
      <c r="T95" s="418"/>
      <c r="U95" s="418"/>
    </row>
    <row r="96" spans="1:21" x14ac:dyDescent="0.35">
      <c r="A96" s="339" t="s">
        <v>719</v>
      </c>
      <c r="B96" s="300" t="s">
        <v>19</v>
      </c>
      <c r="C96" s="11">
        <f>SUM(C71:C95)</f>
        <v>1116618</v>
      </c>
      <c r="D96" s="351">
        <f>SUM(D71:D95)</f>
        <v>139433</v>
      </c>
      <c r="E96" s="306">
        <f>SUM(E71:E95)</f>
        <v>185910.66666666669</v>
      </c>
      <c r="F96" s="351">
        <f>SUM(F71:F95)</f>
        <v>1295755</v>
      </c>
    </row>
    <row r="97" spans="1:12" ht="38.25" customHeight="1" x14ac:dyDescent="0.45">
      <c r="A97" s="339"/>
      <c r="B97" s="281" t="s">
        <v>660</v>
      </c>
      <c r="C97" s="13" t="s">
        <v>15</v>
      </c>
      <c r="D97" s="346" t="s">
        <v>988</v>
      </c>
      <c r="E97" s="13" t="s">
        <v>986</v>
      </c>
      <c r="F97" s="13" t="s">
        <v>23</v>
      </c>
    </row>
    <row r="98" spans="1:12" ht="15.5" x14ac:dyDescent="0.35">
      <c r="A98" s="342"/>
      <c r="B98" s="295" t="s">
        <v>6</v>
      </c>
      <c r="C98" s="15" t="s">
        <v>851</v>
      </c>
      <c r="D98" s="347" t="s">
        <v>851</v>
      </c>
      <c r="E98" s="15" t="s">
        <v>851</v>
      </c>
      <c r="F98" s="15" t="s">
        <v>987</v>
      </c>
    </row>
    <row r="99" spans="1:12" x14ac:dyDescent="0.35">
      <c r="A99" s="345" t="s">
        <v>558</v>
      </c>
      <c r="B99" s="295" t="s">
        <v>111</v>
      </c>
    </row>
    <row r="100" spans="1:12" x14ac:dyDescent="0.35">
      <c r="A100" s="338" t="s">
        <v>1050</v>
      </c>
      <c r="B100" s="16" t="s">
        <v>99</v>
      </c>
      <c r="C100" s="1">
        <v>24109</v>
      </c>
      <c r="D100" s="303">
        <v>19283</v>
      </c>
      <c r="E100" s="303">
        <f>D100/9*12</f>
        <v>25710.666666666668</v>
      </c>
      <c r="F100" s="303">
        <v>26000</v>
      </c>
    </row>
    <row r="101" spans="1:12" x14ac:dyDescent="0.35">
      <c r="A101" s="338" t="s">
        <v>1051</v>
      </c>
      <c r="B101" s="16" t="s">
        <v>112</v>
      </c>
      <c r="C101" s="1">
        <v>4308</v>
      </c>
      <c r="D101" s="303">
        <v>1617</v>
      </c>
      <c r="E101" s="303">
        <f t="shared" ref="E101:E111" si="4">D101/9*12</f>
        <v>2156</v>
      </c>
      <c r="F101" s="303">
        <v>2100</v>
      </c>
    </row>
    <row r="102" spans="1:12" x14ac:dyDescent="0.35">
      <c r="A102" s="338" t="s">
        <v>1052</v>
      </c>
      <c r="B102" s="16" t="s">
        <v>113</v>
      </c>
      <c r="C102" s="1">
        <v>500</v>
      </c>
      <c r="D102" s="303">
        <v>475</v>
      </c>
      <c r="E102" s="303">
        <f t="shared" si="4"/>
        <v>633.33333333333337</v>
      </c>
      <c r="F102" s="303">
        <v>750</v>
      </c>
    </row>
    <row r="103" spans="1:12" x14ac:dyDescent="0.35">
      <c r="A103" s="422" t="s">
        <v>1121</v>
      </c>
      <c r="B103" s="118" t="s">
        <v>750</v>
      </c>
      <c r="C103" s="423">
        <v>0</v>
      </c>
      <c r="D103" s="424">
        <v>6000</v>
      </c>
      <c r="E103" s="424">
        <f t="shared" si="4"/>
        <v>8000</v>
      </c>
      <c r="F103" s="424">
        <v>6000</v>
      </c>
      <c r="I103" s="411" t="s">
        <v>1203</v>
      </c>
      <c r="J103" s="411"/>
      <c r="K103" s="411"/>
      <c r="L103" s="411"/>
    </row>
    <row r="104" spans="1:12" x14ac:dyDescent="0.35">
      <c r="A104" s="338" t="s">
        <v>1053</v>
      </c>
      <c r="B104" s="16" t="s">
        <v>98</v>
      </c>
      <c r="C104" s="1">
        <v>300</v>
      </c>
      <c r="D104" s="303">
        <v>166</v>
      </c>
      <c r="E104" s="303">
        <f t="shared" si="4"/>
        <v>221.33333333333331</v>
      </c>
      <c r="F104" s="303">
        <v>250</v>
      </c>
    </row>
    <row r="105" spans="1:12" ht="14.5" hidden="1" customHeight="1" x14ac:dyDescent="0.35">
      <c r="A105" s="338" t="s">
        <v>116</v>
      </c>
      <c r="B105" s="16" t="s">
        <v>40</v>
      </c>
      <c r="C105" s="1">
        <v>0</v>
      </c>
      <c r="E105" s="303">
        <f t="shared" si="4"/>
        <v>0</v>
      </c>
      <c r="F105" s="303"/>
    </row>
    <row r="106" spans="1:12" ht="14.5" hidden="1" customHeight="1" x14ac:dyDescent="0.35">
      <c r="A106" s="338" t="s">
        <v>428</v>
      </c>
      <c r="B106" s="16" t="s">
        <v>1171</v>
      </c>
      <c r="C106" s="1">
        <v>0</v>
      </c>
      <c r="E106" s="303">
        <f t="shared" si="4"/>
        <v>0</v>
      </c>
      <c r="F106" s="303"/>
    </row>
    <row r="107" spans="1:12" x14ac:dyDescent="0.35">
      <c r="A107" s="338" t="s">
        <v>1054</v>
      </c>
      <c r="B107" s="16" t="s">
        <v>381</v>
      </c>
      <c r="C107" s="1">
        <v>3000</v>
      </c>
      <c r="D107" s="303">
        <v>570</v>
      </c>
      <c r="E107" s="303">
        <f t="shared" si="4"/>
        <v>760</v>
      </c>
      <c r="F107" s="303">
        <v>1000</v>
      </c>
    </row>
    <row r="108" spans="1:12" x14ac:dyDescent="0.35">
      <c r="A108" s="338" t="s">
        <v>1055</v>
      </c>
      <c r="B108" s="16" t="s">
        <v>105</v>
      </c>
      <c r="C108" s="1">
        <v>6000</v>
      </c>
      <c r="D108" s="303">
        <v>5176</v>
      </c>
      <c r="E108" s="303">
        <f t="shared" si="4"/>
        <v>6901.333333333333</v>
      </c>
      <c r="F108" s="303">
        <v>7500</v>
      </c>
    </row>
    <row r="109" spans="1:12" x14ac:dyDescent="0.35">
      <c r="A109" s="338" t="s">
        <v>1056</v>
      </c>
      <c r="B109" s="291" t="s">
        <v>114</v>
      </c>
      <c r="C109" s="1">
        <v>2000</v>
      </c>
      <c r="D109" s="303">
        <v>1697</v>
      </c>
      <c r="E109" s="303">
        <f t="shared" si="4"/>
        <v>2262.6666666666665</v>
      </c>
      <c r="F109" s="303">
        <v>3000</v>
      </c>
    </row>
    <row r="110" spans="1:12" x14ac:dyDescent="0.35">
      <c r="A110" s="338" t="s">
        <v>1057</v>
      </c>
      <c r="B110" s="291" t="s">
        <v>20</v>
      </c>
      <c r="C110" s="1">
        <v>1000</v>
      </c>
      <c r="D110" s="303">
        <v>55</v>
      </c>
      <c r="E110" s="303">
        <f t="shared" si="4"/>
        <v>73.333333333333329</v>
      </c>
      <c r="F110" s="303">
        <v>100</v>
      </c>
    </row>
    <row r="111" spans="1:12" x14ac:dyDescent="0.35">
      <c r="A111" s="338" t="s">
        <v>1058</v>
      </c>
      <c r="B111" s="291" t="s">
        <v>855</v>
      </c>
      <c r="C111" s="1">
        <v>750</v>
      </c>
      <c r="D111" s="304">
        <v>141</v>
      </c>
      <c r="E111" s="304">
        <f t="shared" si="4"/>
        <v>188</v>
      </c>
      <c r="F111" s="304">
        <v>0</v>
      </c>
    </row>
    <row r="112" spans="1:12" ht="13.5" hidden="1" customHeight="1" x14ac:dyDescent="0.35">
      <c r="A112" s="338" t="s">
        <v>117</v>
      </c>
      <c r="B112" s="16" t="s">
        <v>115</v>
      </c>
      <c r="C112" s="1">
        <v>0</v>
      </c>
      <c r="F112" s="303"/>
    </row>
    <row r="113" spans="1:11" x14ac:dyDescent="0.35">
      <c r="A113" s="339" t="s">
        <v>720</v>
      </c>
      <c r="B113" t="s">
        <v>111</v>
      </c>
      <c r="C113" s="11">
        <f>SUM(C100:C112)</f>
        <v>41967</v>
      </c>
      <c r="D113" s="304">
        <f>SUM(D100:D111)</f>
        <v>35180</v>
      </c>
      <c r="E113" s="304">
        <f>SUM(E100:E111)</f>
        <v>46906.666666666672</v>
      </c>
      <c r="F113" s="304">
        <f>SUM(F100:F111)</f>
        <v>46700</v>
      </c>
    </row>
    <row r="114" spans="1:11" x14ac:dyDescent="0.35">
      <c r="A114" s="339" t="s">
        <v>159</v>
      </c>
    </row>
    <row r="115" spans="1:11" ht="37" x14ac:dyDescent="0.45">
      <c r="A115" s="339"/>
      <c r="B115" s="281" t="s">
        <v>660</v>
      </c>
      <c r="C115" s="13" t="s">
        <v>15</v>
      </c>
      <c r="D115" s="346" t="s">
        <v>988</v>
      </c>
      <c r="E115" s="13" t="s">
        <v>986</v>
      </c>
      <c r="F115" s="13" t="s">
        <v>23</v>
      </c>
    </row>
    <row r="116" spans="1:11" x14ac:dyDescent="0.35">
      <c r="A116" s="341"/>
      <c r="B116" s="305" t="s">
        <v>6</v>
      </c>
      <c r="C116" s="15" t="s">
        <v>851</v>
      </c>
      <c r="D116" s="347" t="s">
        <v>851</v>
      </c>
      <c r="E116" s="15" t="s">
        <v>851</v>
      </c>
      <c r="F116" s="15" t="s">
        <v>987</v>
      </c>
    </row>
    <row r="117" spans="1:11" x14ac:dyDescent="0.35">
      <c r="A117" s="345" t="s">
        <v>1059</v>
      </c>
      <c r="B117" s="288" t="s">
        <v>118</v>
      </c>
    </row>
    <row r="118" spans="1:11" ht="14.5" hidden="1" customHeight="1" x14ac:dyDescent="0.35">
      <c r="A118" s="338" t="s">
        <v>121</v>
      </c>
      <c r="B118" s="16" t="s">
        <v>123</v>
      </c>
      <c r="C118" s="1">
        <v>0</v>
      </c>
    </row>
    <row r="119" spans="1:11" ht="30" customHeight="1" x14ac:dyDescent="0.35">
      <c r="A119" s="338" t="s">
        <v>1096</v>
      </c>
      <c r="B119" s="16" t="s">
        <v>124</v>
      </c>
      <c r="C119" s="1">
        <f>(4000*12)+22000</f>
        <v>70000</v>
      </c>
      <c r="D119" s="304">
        <v>37020</v>
      </c>
      <c r="E119" s="304">
        <f>D119/9*12</f>
        <v>49360</v>
      </c>
      <c r="F119" s="304">
        <v>70000</v>
      </c>
      <c r="H119" s="352"/>
    </row>
    <row r="120" spans="1:11" ht="14.5" hidden="1" customHeight="1" x14ac:dyDescent="0.35">
      <c r="A120" s="338" t="s">
        <v>122</v>
      </c>
      <c r="B120" s="16" t="s">
        <v>125</v>
      </c>
      <c r="C120" s="1">
        <v>0</v>
      </c>
    </row>
    <row r="121" spans="1:11" x14ac:dyDescent="0.35">
      <c r="A121" s="339" t="s">
        <v>721</v>
      </c>
      <c r="B121" t="s">
        <v>118</v>
      </c>
      <c r="C121" s="11">
        <f>SUM(C118:C120)</f>
        <v>70000</v>
      </c>
      <c r="D121" s="304">
        <f>SUM(D119)</f>
        <v>37020</v>
      </c>
      <c r="E121" s="4">
        <f>SUM(E119)</f>
        <v>49360</v>
      </c>
      <c r="F121" s="4">
        <f>SUM(F119:F120)</f>
        <v>70000</v>
      </c>
    </row>
    <row r="122" spans="1:11" x14ac:dyDescent="0.35">
      <c r="A122" s="339"/>
    </row>
    <row r="123" spans="1:11" ht="37" x14ac:dyDescent="0.45">
      <c r="A123" s="339"/>
      <c r="B123" s="281" t="s">
        <v>660</v>
      </c>
      <c r="C123" s="13" t="s">
        <v>15</v>
      </c>
      <c r="D123" s="346" t="s">
        <v>988</v>
      </c>
      <c r="E123" s="13" t="s">
        <v>986</v>
      </c>
      <c r="F123" s="13" t="s">
        <v>23</v>
      </c>
    </row>
    <row r="124" spans="1:11" x14ac:dyDescent="0.35">
      <c r="A124" s="339"/>
      <c r="B124" s="295" t="s">
        <v>6</v>
      </c>
      <c r="C124" s="15" t="s">
        <v>851</v>
      </c>
      <c r="D124" s="347" t="s">
        <v>851</v>
      </c>
      <c r="E124" s="15" t="s">
        <v>851</v>
      </c>
      <c r="F124" s="15" t="s">
        <v>987</v>
      </c>
    </row>
    <row r="125" spans="1:11" x14ac:dyDescent="0.35">
      <c r="A125" s="345" t="s">
        <v>1060</v>
      </c>
      <c r="B125" s="5" t="s">
        <v>119</v>
      </c>
    </row>
    <row r="126" spans="1:11" x14ac:dyDescent="0.35">
      <c r="A126" s="338" t="s">
        <v>1097</v>
      </c>
      <c r="B126" s="16" t="s">
        <v>99</v>
      </c>
      <c r="C126" s="1">
        <v>314432</v>
      </c>
      <c r="D126" s="292">
        <v>201686</v>
      </c>
      <c r="E126" s="303">
        <f>D126/9*12</f>
        <v>268914.66666666663</v>
      </c>
      <c r="F126" s="303">
        <v>298930</v>
      </c>
      <c r="K126" t="s">
        <v>1213</v>
      </c>
    </row>
    <row r="127" spans="1:11" x14ac:dyDescent="0.35">
      <c r="A127" s="338" t="s">
        <v>1098</v>
      </c>
      <c r="B127" s="16" t="s">
        <v>112</v>
      </c>
      <c r="C127" s="1">
        <v>149008</v>
      </c>
      <c r="D127" s="303">
        <v>102502</v>
      </c>
      <c r="E127" s="303">
        <f t="shared" ref="E127:E152" si="5">D127/9*12</f>
        <v>136669.33333333334</v>
      </c>
      <c r="F127" s="303">
        <v>176000</v>
      </c>
      <c r="K127" t="s">
        <v>1214</v>
      </c>
    </row>
    <row r="128" spans="1:11" x14ac:dyDescent="0.35">
      <c r="A128" s="338" t="s">
        <v>1099</v>
      </c>
      <c r="B128" s="16" t="s">
        <v>98</v>
      </c>
      <c r="C128" s="1">
        <v>1000</v>
      </c>
      <c r="D128" s="303">
        <v>916</v>
      </c>
      <c r="E128" s="303">
        <f t="shared" si="5"/>
        <v>1221.3333333333333</v>
      </c>
      <c r="F128" s="303">
        <v>1500</v>
      </c>
    </row>
    <row r="129" spans="1:7" x14ac:dyDescent="0.35">
      <c r="A129" s="338" t="s">
        <v>1100</v>
      </c>
      <c r="B129" s="16" t="s">
        <v>128</v>
      </c>
      <c r="C129" s="1">
        <v>4500</v>
      </c>
      <c r="D129" s="350">
        <v>5280</v>
      </c>
      <c r="E129" s="303">
        <f t="shared" si="5"/>
        <v>7040</v>
      </c>
      <c r="F129" s="303">
        <v>7000</v>
      </c>
    </row>
    <row r="130" spans="1:7" x14ac:dyDescent="0.35">
      <c r="A130" s="338" t="s">
        <v>1101</v>
      </c>
      <c r="B130" s="16" t="s">
        <v>1172</v>
      </c>
      <c r="C130" s="1">
        <v>1000</v>
      </c>
      <c r="D130" s="303">
        <v>337</v>
      </c>
      <c r="E130" s="303">
        <f t="shared" si="5"/>
        <v>449.33333333333331</v>
      </c>
      <c r="F130" s="303">
        <v>1000</v>
      </c>
    </row>
    <row r="131" spans="1:7" x14ac:dyDescent="0.35">
      <c r="A131" s="338" t="s">
        <v>1102</v>
      </c>
      <c r="B131" s="16" t="s">
        <v>130</v>
      </c>
      <c r="C131" s="1">
        <v>300</v>
      </c>
      <c r="D131" s="303">
        <v>101</v>
      </c>
      <c r="E131" s="303">
        <f t="shared" si="5"/>
        <v>134.66666666666666</v>
      </c>
      <c r="F131" s="303">
        <v>500</v>
      </c>
    </row>
    <row r="132" spans="1:7" x14ac:dyDescent="0.35">
      <c r="A132" s="338" t="s">
        <v>1103</v>
      </c>
      <c r="B132" s="16" t="s">
        <v>131</v>
      </c>
      <c r="C132" s="1">
        <v>5000</v>
      </c>
      <c r="D132" s="303">
        <v>1652</v>
      </c>
      <c r="E132" s="303">
        <f t="shared" si="5"/>
        <v>2202.6666666666665</v>
      </c>
      <c r="F132" s="303">
        <v>5000</v>
      </c>
    </row>
    <row r="133" spans="1:7" x14ac:dyDescent="0.35">
      <c r="A133" s="338" t="s">
        <v>1104</v>
      </c>
      <c r="B133" s="16" t="s">
        <v>104</v>
      </c>
      <c r="C133" s="1">
        <v>15000</v>
      </c>
      <c r="D133" s="405">
        <v>7743</v>
      </c>
      <c r="E133" s="303">
        <f t="shared" si="5"/>
        <v>10324</v>
      </c>
      <c r="F133" s="303">
        <v>15000</v>
      </c>
    </row>
    <row r="134" spans="1:7" x14ac:dyDescent="0.35">
      <c r="A134" s="338" t="s">
        <v>1105</v>
      </c>
      <c r="B134" s="16" t="s">
        <v>132</v>
      </c>
      <c r="C134" s="1">
        <v>18000</v>
      </c>
      <c r="D134" s="405">
        <v>22501</v>
      </c>
      <c r="E134" s="303">
        <f t="shared" si="5"/>
        <v>30001.333333333336</v>
      </c>
      <c r="F134" s="303">
        <v>32000</v>
      </c>
    </row>
    <row r="135" spans="1:7" ht="15.75" customHeight="1" x14ac:dyDescent="0.35">
      <c r="A135" s="338" t="s">
        <v>1106</v>
      </c>
      <c r="B135" s="16" t="s">
        <v>44</v>
      </c>
      <c r="C135" s="1">
        <v>7000</v>
      </c>
      <c r="D135" s="303">
        <v>7914</v>
      </c>
      <c r="E135" s="303">
        <f t="shared" si="5"/>
        <v>10552</v>
      </c>
      <c r="F135" s="303">
        <v>10500</v>
      </c>
    </row>
    <row r="136" spans="1:7" ht="15.75" customHeight="1" x14ac:dyDescent="0.35">
      <c r="A136" s="338" t="s">
        <v>1107</v>
      </c>
      <c r="B136" s="16" t="s">
        <v>105</v>
      </c>
      <c r="C136" s="1">
        <v>6000</v>
      </c>
      <c r="D136" s="303">
        <v>4585</v>
      </c>
      <c r="E136" s="303">
        <f t="shared" si="5"/>
        <v>6113.3333333333339</v>
      </c>
      <c r="F136" s="303">
        <v>6200</v>
      </c>
    </row>
    <row r="137" spans="1:7" ht="14.25" customHeight="1" x14ac:dyDescent="0.35">
      <c r="A137" s="338" t="s">
        <v>1108</v>
      </c>
      <c r="B137" s="16" t="s">
        <v>1168</v>
      </c>
      <c r="C137" s="1">
        <v>3000</v>
      </c>
      <c r="D137" s="303">
        <v>1702</v>
      </c>
      <c r="E137" s="303">
        <f t="shared" si="5"/>
        <v>2269.3333333333335</v>
      </c>
      <c r="F137" s="303">
        <v>28000</v>
      </c>
    </row>
    <row r="138" spans="1:7" x14ac:dyDescent="0.35">
      <c r="A138" s="338" t="s">
        <v>1109</v>
      </c>
      <c r="B138" s="16" t="s">
        <v>133</v>
      </c>
      <c r="C138" s="1">
        <v>2300</v>
      </c>
      <c r="D138" s="303">
        <v>895</v>
      </c>
      <c r="E138" s="303">
        <f t="shared" si="5"/>
        <v>1193.3333333333333</v>
      </c>
      <c r="F138" s="303">
        <v>2300</v>
      </c>
    </row>
    <row r="139" spans="1:7" x14ac:dyDescent="0.35">
      <c r="A139" s="338" t="s">
        <v>1110</v>
      </c>
      <c r="B139" s="16" t="s">
        <v>134</v>
      </c>
      <c r="C139" s="1">
        <v>2500</v>
      </c>
      <c r="D139" s="405">
        <v>0</v>
      </c>
      <c r="E139" s="303">
        <f t="shared" si="5"/>
        <v>0</v>
      </c>
      <c r="F139" s="303">
        <v>2500</v>
      </c>
    </row>
    <row r="140" spans="1:7" ht="14.5" hidden="1" customHeight="1" x14ac:dyDescent="0.35">
      <c r="A140" s="338" t="s">
        <v>126</v>
      </c>
      <c r="B140" s="16" t="s">
        <v>135</v>
      </c>
      <c r="C140" s="1">
        <v>0</v>
      </c>
      <c r="E140" s="303">
        <f t="shared" si="5"/>
        <v>0</v>
      </c>
      <c r="F140" s="303"/>
    </row>
    <row r="141" spans="1:7" ht="14.5" hidden="1" customHeight="1" x14ac:dyDescent="0.35">
      <c r="A141" s="338" t="s">
        <v>126</v>
      </c>
      <c r="B141" s="16" t="s">
        <v>135</v>
      </c>
      <c r="C141" s="1">
        <v>0</v>
      </c>
      <c r="D141" s="303">
        <v>0</v>
      </c>
      <c r="E141" s="303">
        <f t="shared" si="5"/>
        <v>0</v>
      </c>
      <c r="F141" s="303"/>
    </row>
    <row r="142" spans="1:7" x14ac:dyDescent="0.35">
      <c r="A142" s="338" t="s">
        <v>1111</v>
      </c>
      <c r="B142" s="16" t="s">
        <v>136</v>
      </c>
      <c r="C142" s="1">
        <v>4000</v>
      </c>
      <c r="D142" s="303">
        <v>973</v>
      </c>
      <c r="E142" s="303">
        <f t="shared" si="5"/>
        <v>1297.3333333333335</v>
      </c>
      <c r="F142" s="303">
        <v>3000</v>
      </c>
    </row>
    <row r="143" spans="1:7" x14ac:dyDescent="0.35">
      <c r="A143" s="338" t="s">
        <v>1112</v>
      </c>
      <c r="B143" s="16" t="s">
        <v>137</v>
      </c>
      <c r="C143" s="1">
        <v>25000</v>
      </c>
      <c r="D143" s="303">
        <v>12897</v>
      </c>
      <c r="E143" s="303">
        <f t="shared" si="5"/>
        <v>17196</v>
      </c>
      <c r="F143" s="303">
        <v>25000</v>
      </c>
      <c r="G143" s="303"/>
    </row>
    <row r="144" spans="1:7" x14ac:dyDescent="0.35">
      <c r="A144" s="338" t="s">
        <v>1113</v>
      </c>
      <c r="B144" s="16" t="s">
        <v>114</v>
      </c>
      <c r="C144" s="1">
        <v>200</v>
      </c>
      <c r="D144" s="303">
        <v>153</v>
      </c>
      <c r="E144" s="303">
        <f t="shared" si="5"/>
        <v>204</v>
      </c>
      <c r="F144" s="303">
        <v>500</v>
      </c>
      <c r="G144" s="303"/>
    </row>
    <row r="145" spans="1:7" x14ac:dyDescent="0.35">
      <c r="A145" s="338" t="s">
        <v>1114</v>
      </c>
      <c r="B145" s="16" t="s">
        <v>20</v>
      </c>
      <c r="C145" s="1">
        <v>9000</v>
      </c>
      <c r="D145" s="303">
        <v>628</v>
      </c>
      <c r="E145" s="303">
        <f t="shared" si="5"/>
        <v>837.33333333333326</v>
      </c>
      <c r="F145" s="303">
        <v>2500</v>
      </c>
      <c r="G145" s="303"/>
    </row>
    <row r="146" spans="1:7" ht="14.5" customHeight="1" x14ac:dyDescent="0.35">
      <c r="A146" s="338" t="s">
        <v>1115</v>
      </c>
      <c r="B146" s="16" t="s">
        <v>680</v>
      </c>
      <c r="C146" s="1">
        <v>250</v>
      </c>
      <c r="D146" s="303">
        <v>0</v>
      </c>
      <c r="E146" s="303">
        <f t="shared" si="5"/>
        <v>0</v>
      </c>
      <c r="F146" s="303">
        <v>250</v>
      </c>
      <c r="G146" s="303"/>
    </row>
    <row r="147" spans="1:7" ht="14.5" hidden="1" customHeight="1" x14ac:dyDescent="0.35">
      <c r="A147" s="338" t="s">
        <v>160</v>
      </c>
      <c r="B147" s="16" t="s">
        <v>161</v>
      </c>
      <c r="C147" s="1">
        <v>0</v>
      </c>
      <c r="E147" s="303">
        <f t="shared" si="5"/>
        <v>0</v>
      </c>
      <c r="F147" s="303"/>
      <c r="G147" s="303"/>
    </row>
    <row r="148" spans="1:7" ht="14.5" hidden="1" customHeight="1" x14ac:dyDescent="0.35">
      <c r="A148" s="338" t="s">
        <v>162</v>
      </c>
      <c r="B148" s="16" t="s">
        <v>166</v>
      </c>
      <c r="C148" s="1">
        <v>0</v>
      </c>
      <c r="E148" s="303">
        <f t="shared" si="5"/>
        <v>0</v>
      </c>
      <c r="F148" s="303"/>
      <c r="G148" s="303"/>
    </row>
    <row r="149" spans="1:7" ht="14.5" hidden="1" customHeight="1" x14ac:dyDescent="0.35">
      <c r="A149" s="338" t="s">
        <v>172</v>
      </c>
      <c r="B149" s="16" t="s">
        <v>173</v>
      </c>
      <c r="C149" s="1">
        <v>0</v>
      </c>
      <c r="E149" s="303">
        <f t="shared" si="5"/>
        <v>0</v>
      </c>
      <c r="F149" s="303"/>
      <c r="G149" s="303"/>
    </row>
    <row r="150" spans="1:7" ht="14.5" hidden="1" customHeight="1" x14ac:dyDescent="0.35">
      <c r="A150" s="338" t="s">
        <v>163</v>
      </c>
      <c r="B150" s="16" t="s">
        <v>164</v>
      </c>
      <c r="C150" s="1">
        <v>0</v>
      </c>
      <c r="E150" s="303">
        <f t="shared" si="5"/>
        <v>0</v>
      </c>
      <c r="F150" s="303"/>
      <c r="G150" s="303"/>
    </row>
    <row r="151" spans="1:7" ht="14.5" hidden="1" customHeight="1" x14ac:dyDescent="0.35">
      <c r="A151" s="338" t="s">
        <v>127</v>
      </c>
      <c r="B151" s="16" t="s">
        <v>138</v>
      </c>
      <c r="C151" s="1">
        <v>0</v>
      </c>
      <c r="E151" s="303">
        <f t="shared" si="5"/>
        <v>0</v>
      </c>
      <c r="F151" s="303"/>
      <c r="G151" s="303"/>
    </row>
    <row r="152" spans="1:7" x14ac:dyDescent="0.35">
      <c r="A152" s="338" t="s">
        <v>1116</v>
      </c>
      <c r="B152" s="16" t="s">
        <v>750</v>
      </c>
      <c r="C152" s="1">
        <v>50000</v>
      </c>
      <c r="D152" s="304">
        <v>1094</v>
      </c>
      <c r="E152" s="303">
        <f t="shared" si="5"/>
        <v>1458.6666666666667</v>
      </c>
      <c r="F152" s="304">
        <v>50000</v>
      </c>
      <c r="G152" s="303"/>
    </row>
    <row r="153" spans="1:7" x14ac:dyDescent="0.35">
      <c r="A153" s="339" t="s">
        <v>661</v>
      </c>
      <c r="B153" s="6" t="s">
        <v>762</v>
      </c>
      <c r="C153" s="11">
        <f t="shared" ref="C153:E153" si="6">SUM(C126:C152)</f>
        <v>617490</v>
      </c>
      <c r="D153" s="351">
        <f t="shared" si="6"/>
        <v>373559</v>
      </c>
      <c r="E153" s="351">
        <f t="shared" si="6"/>
        <v>498078.66666666657</v>
      </c>
      <c r="F153" s="351">
        <f>SUM(F126:F152)</f>
        <v>667680</v>
      </c>
    </row>
    <row r="154" spans="1:7" x14ac:dyDescent="0.35">
      <c r="A154" s="339"/>
      <c r="B154" s="6"/>
    </row>
    <row r="155" spans="1:7" ht="37" x14ac:dyDescent="0.45">
      <c r="A155" s="339"/>
      <c r="B155" s="281" t="s">
        <v>660</v>
      </c>
      <c r="C155" s="13" t="s">
        <v>15</v>
      </c>
      <c r="D155" s="346" t="s">
        <v>988</v>
      </c>
      <c r="E155" s="13" t="s">
        <v>986</v>
      </c>
      <c r="F155" s="13" t="s">
        <v>23</v>
      </c>
    </row>
    <row r="156" spans="1:7" x14ac:dyDescent="0.35">
      <c r="A156" s="341"/>
      <c r="B156" s="298" t="s">
        <v>6</v>
      </c>
      <c r="C156" s="15" t="s">
        <v>851</v>
      </c>
      <c r="D156" s="347" t="s">
        <v>851</v>
      </c>
      <c r="E156" s="15" t="s">
        <v>851</v>
      </c>
      <c r="F156" s="15" t="s">
        <v>987</v>
      </c>
    </row>
    <row r="157" spans="1:7" x14ac:dyDescent="0.35">
      <c r="A157" s="345" t="s">
        <v>556</v>
      </c>
      <c r="B157" s="309" t="s">
        <v>7</v>
      </c>
    </row>
    <row r="158" spans="1:7" x14ac:dyDescent="0.35">
      <c r="A158" s="338" t="s">
        <v>1087</v>
      </c>
      <c r="B158" s="16" t="s">
        <v>99</v>
      </c>
      <c r="C158" s="1">
        <v>31642</v>
      </c>
      <c r="D158" s="303">
        <v>22895</v>
      </c>
      <c r="E158" s="303">
        <f>D158/9*12</f>
        <v>30526.666666666664</v>
      </c>
      <c r="F158" s="303">
        <v>36400</v>
      </c>
    </row>
    <row r="159" spans="1:7" x14ac:dyDescent="0.35">
      <c r="A159" s="338" t="s">
        <v>1088</v>
      </c>
      <c r="B159" s="16" t="s">
        <v>112</v>
      </c>
      <c r="C159" s="1">
        <v>3704</v>
      </c>
      <c r="D159" s="303">
        <v>1816</v>
      </c>
      <c r="E159" s="303">
        <f t="shared" ref="E159:E168" si="7">D159/9*12</f>
        <v>2421.333333333333</v>
      </c>
      <c r="F159" s="303">
        <v>2900</v>
      </c>
    </row>
    <row r="160" spans="1:7" ht="14.5" hidden="1" customHeight="1" x14ac:dyDescent="0.35">
      <c r="A160" s="338" t="s">
        <v>314</v>
      </c>
      <c r="B160" s="16" t="s">
        <v>123</v>
      </c>
      <c r="C160" s="1">
        <v>0</v>
      </c>
      <c r="E160" s="303">
        <f t="shared" si="7"/>
        <v>0</v>
      </c>
      <c r="F160" s="303"/>
    </row>
    <row r="161" spans="1:15" x14ac:dyDescent="0.35">
      <c r="A161" s="338" t="s">
        <v>1089</v>
      </c>
      <c r="B161" s="16" t="s">
        <v>40</v>
      </c>
      <c r="C161" s="1">
        <v>20</v>
      </c>
      <c r="D161" s="303">
        <v>0</v>
      </c>
      <c r="E161" s="303">
        <f t="shared" si="7"/>
        <v>0</v>
      </c>
      <c r="F161" s="303">
        <v>100</v>
      </c>
    </row>
    <row r="162" spans="1:15" x14ac:dyDescent="0.35">
      <c r="A162" s="338" t="s">
        <v>1090</v>
      </c>
      <c r="B162" s="16" t="s">
        <v>98</v>
      </c>
      <c r="C162" s="1">
        <v>0</v>
      </c>
      <c r="D162" s="303">
        <v>0</v>
      </c>
      <c r="E162" s="303">
        <f t="shared" si="7"/>
        <v>0</v>
      </c>
      <c r="F162" s="303">
        <v>200</v>
      </c>
    </row>
    <row r="163" spans="1:15" x14ac:dyDescent="0.35">
      <c r="A163" s="338" t="s">
        <v>1091</v>
      </c>
      <c r="B163" s="16" t="s">
        <v>141</v>
      </c>
      <c r="C163" s="1">
        <v>75</v>
      </c>
      <c r="D163" s="303">
        <v>112</v>
      </c>
      <c r="E163" s="303">
        <f t="shared" si="7"/>
        <v>149.33333333333334</v>
      </c>
      <c r="F163" s="303">
        <v>150</v>
      </c>
    </row>
    <row r="164" spans="1:15" x14ac:dyDescent="0.35">
      <c r="A164" s="338" t="s">
        <v>1092</v>
      </c>
      <c r="B164" s="16" t="s">
        <v>44</v>
      </c>
      <c r="C164" s="1">
        <v>3300</v>
      </c>
      <c r="D164" s="303">
        <v>3146</v>
      </c>
      <c r="E164" s="303">
        <f t="shared" si="7"/>
        <v>4194.6666666666661</v>
      </c>
      <c r="F164" s="303">
        <v>4200</v>
      </c>
    </row>
    <row r="165" spans="1:15" x14ac:dyDescent="0.35">
      <c r="A165" s="338" t="s">
        <v>1093</v>
      </c>
      <c r="B165" s="16" t="s">
        <v>105</v>
      </c>
      <c r="C165" s="1">
        <v>3300</v>
      </c>
      <c r="D165" s="303">
        <v>2397</v>
      </c>
      <c r="E165" s="303">
        <f t="shared" si="7"/>
        <v>3196</v>
      </c>
      <c r="F165" s="303">
        <v>3200</v>
      </c>
    </row>
    <row r="166" spans="1:15" x14ac:dyDescent="0.35">
      <c r="A166" s="338" t="s">
        <v>1094</v>
      </c>
      <c r="B166" s="16" t="s">
        <v>142</v>
      </c>
      <c r="C166" s="1">
        <v>1000</v>
      </c>
      <c r="D166" s="350">
        <v>396</v>
      </c>
      <c r="E166" s="303">
        <f t="shared" si="7"/>
        <v>528</v>
      </c>
      <c r="F166" s="421">
        <v>3000</v>
      </c>
      <c r="H166" s="411" t="s">
        <v>1195</v>
      </c>
      <c r="I166" s="411"/>
      <c r="J166" s="411"/>
      <c r="K166" s="411"/>
      <c r="L166" s="411"/>
      <c r="M166" s="411"/>
      <c r="N166" s="411"/>
      <c r="O166" s="411"/>
    </row>
    <row r="167" spans="1:15" ht="14.5" hidden="1" customHeight="1" x14ac:dyDescent="0.35">
      <c r="A167" s="338" t="s">
        <v>382</v>
      </c>
      <c r="B167" s="16" t="s">
        <v>154</v>
      </c>
      <c r="C167" s="1"/>
      <c r="E167" s="303">
        <f t="shared" si="7"/>
        <v>0</v>
      </c>
      <c r="F167" s="303"/>
    </row>
    <row r="168" spans="1:15" x14ac:dyDescent="0.35">
      <c r="A168" s="338" t="s">
        <v>1095</v>
      </c>
      <c r="B168" s="16" t="s">
        <v>20</v>
      </c>
      <c r="C168" s="1">
        <v>500</v>
      </c>
      <c r="D168" s="353">
        <v>480</v>
      </c>
      <c r="E168" s="304">
        <f t="shared" si="7"/>
        <v>640</v>
      </c>
      <c r="F168" s="304">
        <v>500</v>
      </c>
    </row>
    <row r="169" spans="1:15" ht="14.5" hidden="1" customHeight="1" x14ac:dyDescent="0.35">
      <c r="A169" s="338" t="s">
        <v>139</v>
      </c>
      <c r="B169" s="16" t="s">
        <v>143</v>
      </c>
      <c r="C169" s="1">
        <v>0</v>
      </c>
    </row>
    <row r="170" spans="1:15" ht="14.5" hidden="1" customHeight="1" x14ac:dyDescent="0.35">
      <c r="A170" s="338" t="s">
        <v>140</v>
      </c>
      <c r="B170" s="16" t="s">
        <v>144</v>
      </c>
      <c r="C170" s="1">
        <v>0</v>
      </c>
    </row>
    <row r="171" spans="1:15" x14ac:dyDescent="0.35">
      <c r="A171" s="339" t="s">
        <v>722</v>
      </c>
      <c r="B171" t="s">
        <v>723</v>
      </c>
      <c r="C171" s="11">
        <f>SUM(C158:C170)</f>
        <v>43541</v>
      </c>
      <c r="D171" s="304">
        <f>SUM(D158:D168)</f>
        <v>31242</v>
      </c>
      <c r="E171" s="304">
        <f>SUM(E158:E168)</f>
        <v>41656</v>
      </c>
      <c r="F171" s="304">
        <f>SUM(F158:F168)</f>
        <v>50650</v>
      </c>
    </row>
    <row r="172" spans="1:15" ht="37" x14ac:dyDescent="0.45">
      <c r="A172" s="341"/>
      <c r="B172" s="281" t="s">
        <v>660</v>
      </c>
      <c r="C172" s="13" t="s">
        <v>15</v>
      </c>
      <c r="D172" s="346" t="s">
        <v>988</v>
      </c>
      <c r="E172" s="13" t="s">
        <v>986</v>
      </c>
      <c r="F172" s="13" t="s">
        <v>23</v>
      </c>
    </row>
    <row r="173" spans="1:15" x14ac:dyDescent="0.35">
      <c r="A173" s="341"/>
      <c r="B173" s="295" t="s">
        <v>6</v>
      </c>
      <c r="C173" s="15" t="s">
        <v>851</v>
      </c>
      <c r="D173" s="347" t="s">
        <v>851</v>
      </c>
      <c r="E173" s="15" t="s">
        <v>851</v>
      </c>
      <c r="F173" s="15" t="s">
        <v>987</v>
      </c>
    </row>
    <row r="174" spans="1:15" x14ac:dyDescent="0.35">
      <c r="A174" s="345" t="s">
        <v>1061</v>
      </c>
      <c r="B174" s="288" t="s">
        <v>282</v>
      </c>
    </row>
    <row r="175" spans="1:15" ht="15.5" x14ac:dyDescent="0.35">
      <c r="A175" s="338" t="s">
        <v>1086</v>
      </c>
      <c r="B175" s="17" t="s">
        <v>145</v>
      </c>
      <c r="C175" s="1">
        <v>5000</v>
      </c>
      <c r="D175" s="353">
        <v>1733</v>
      </c>
      <c r="E175" s="304">
        <f t="shared" ref="E175" si="8">D175/9*12</f>
        <v>2310.6666666666665</v>
      </c>
      <c r="F175" s="304">
        <v>5000</v>
      </c>
    </row>
    <row r="176" spans="1:15" x14ac:dyDescent="0.35">
      <c r="A176" s="339" t="s">
        <v>146</v>
      </c>
      <c r="C176" s="11">
        <f>SUM(C175)</f>
        <v>5000</v>
      </c>
      <c r="D176" s="351">
        <f>SUM(D175)</f>
        <v>1733</v>
      </c>
      <c r="E176" s="351">
        <f t="shared" ref="E176:F176" si="9">SUM(E175)</f>
        <v>2310.6666666666665</v>
      </c>
      <c r="F176" s="351">
        <f t="shared" si="9"/>
        <v>5000</v>
      </c>
    </row>
    <row r="177" spans="1:19" ht="30" x14ac:dyDescent="0.45">
      <c r="A177" s="339"/>
      <c r="B177" s="281" t="s">
        <v>833</v>
      </c>
      <c r="C177" s="13" t="s">
        <v>15</v>
      </c>
      <c r="D177" s="346" t="s">
        <v>988</v>
      </c>
      <c r="E177" s="13" t="s">
        <v>986</v>
      </c>
      <c r="F177" s="13" t="s">
        <v>23</v>
      </c>
    </row>
    <row r="178" spans="1:19" x14ac:dyDescent="0.35">
      <c r="A178" s="339"/>
      <c r="B178" s="295" t="s">
        <v>6</v>
      </c>
      <c r="C178" s="15" t="s">
        <v>851</v>
      </c>
      <c r="D178" s="347" t="s">
        <v>851</v>
      </c>
      <c r="E178" s="15" t="s">
        <v>851</v>
      </c>
      <c r="F178" s="15" t="s">
        <v>987</v>
      </c>
    </row>
    <row r="179" spans="1:19" x14ac:dyDescent="0.35">
      <c r="A179" s="345" t="s">
        <v>1062</v>
      </c>
      <c r="B179" s="310" t="s">
        <v>681</v>
      </c>
    </row>
    <row r="180" spans="1:19" x14ac:dyDescent="0.35">
      <c r="A180" s="338" t="s">
        <v>1073</v>
      </c>
      <c r="B180" t="s">
        <v>99</v>
      </c>
      <c r="C180" s="1">
        <v>52372</v>
      </c>
      <c r="D180" s="350">
        <v>83089</v>
      </c>
      <c r="E180" s="303">
        <f>D180/9*12</f>
        <v>110785.33333333334</v>
      </c>
      <c r="F180" s="303">
        <v>134820</v>
      </c>
      <c r="J180" s="418" t="s">
        <v>1206</v>
      </c>
      <c r="K180" s="418"/>
      <c r="L180" s="418"/>
      <c r="M180" s="418"/>
      <c r="N180" s="418"/>
      <c r="O180" s="418"/>
      <c r="P180" s="418"/>
      <c r="Q180" s="418"/>
      <c r="R180" s="418"/>
      <c r="S180" s="418"/>
    </row>
    <row r="181" spans="1:19" x14ac:dyDescent="0.35">
      <c r="A181" s="338" t="s">
        <v>1074</v>
      </c>
      <c r="B181" t="s">
        <v>112</v>
      </c>
      <c r="C181" s="1">
        <v>14374</v>
      </c>
      <c r="D181" s="350">
        <v>9448</v>
      </c>
      <c r="E181" s="303">
        <f t="shared" ref="E181:E195" si="10">D181/9*12</f>
        <v>12597.333333333334</v>
      </c>
      <c r="F181" s="303">
        <v>15370</v>
      </c>
      <c r="J181" s="418" t="s">
        <v>1207</v>
      </c>
      <c r="K181" s="418"/>
      <c r="L181" s="418"/>
      <c r="M181" s="418"/>
      <c r="N181" s="418"/>
      <c r="O181" s="418"/>
      <c r="P181" s="418"/>
      <c r="Q181" s="418"/>
      <c r="R181" s="418"/>
      <c r="S181" s="418"/>
    </row>
    <row r="182" spans="1:19" x14ac:dyDescent="0.35">
      <c r="A182" s="338" t="s">
        <v>147</v>
      </c>
      <c r="B182" t="s">
        <v>103</v>
      </c>
      <c r="C182" s="1">
        <v>500</v>
      </c>
      <c r="D182" s="303">
        <v>29</v>
      </c>
      <c r="E182" s="303">
        <f t="shared" si="10"/>
        <v>38.666666666666671</v>
      </c>
      <c r="F182" s="303">
        <v>500</v>
      </c>
    </row>
    <row r="183" spans="1:19" x14ac:dyDescent="0.35">
      <c r="A183" s="338" t="s">
        <v>1075</v>
      </c>
      <c r="B183" t="s">
        <v>104</v>
      </c>
      <c r="C183" s="1">
        <v>1000</v>
      </c>
      <c r="D183" s="303">
        <v>1005</v>
      </c>
      <c r="E183" s="303">
        <f t="shared" si="10"/>
        <v>1340</v>
      </c>
      <c r="F183" s="303">
        <v>1500</v>
      </c>
    </row>
    <row r="184" spans="1:19" x14ac:dyDescent="0.35">
      <c r="A184" s="338" t="s">
        <v>1076</v>
      </c>
      <c r="B184" t="s">
        <v>150</v>
      </c>
      <c r="C184" s="1">
        <v>2000</v>
      </c>
      <c r="D184" s="303">
        <v>47</v>
      </c>
      <c r="E184" s="303">
        <f t="shared" si="10"/>
        <v>62.666666666666671</v>
      </c>
      <c r="F184" s="303">
        <v>1000</v>
      </c>
      <c r="G184" s="303"/>
    </row>
    <row r="185" spans="1:19" x14ac:dyDescent="0.35">
      <c r="A185" s="338" t="s">
        <v>1077</v>
      </c>
      <c r="B185" t="s">
        <v>44</v>
      </c>
      <c r="C185" s="1">
        <v>2000</v>
      </c>
      <c r="D185" s="303">
        <v>2706</v>
      </c>
      <c r="E185" s="303">
        <f t="shared" si="10"/>
        <v>3608</v>
      </c>
      <c r="F185" s="303">
        <v>3600</v>
      </c>
      <c r="G185" s="303"/>
    </row>
    <row r="186" spans="1:19" x14ac:dyDescent="0.35">
      <c r="A186" s="338" t="s">
        <v>1078</v>
      </c>
      <c r="B186" t="s">
        <v>105</v>
      </c>
      <c r="C186" s="1">
        <v>30000</v>
      </c>
      <c r="D186" s="303">
        <v>26000</v>
      </c>
      <c r="E186" s="303">
        <f t="shared" si="10"/>
        <v>34666.666666666664</v>
      </c>
      <c r="F186" s="303">
        <v>35000</v>
      </c>
      <c r="G186" s="303"/>
    </row>
    <row r="187" spans="1:19" x14ac:dyDescent="0.35">
      <c r="A187" s="338" t="s">
        <v>1079</v>
      </c>
      <c r="B187" t="s">
        <v>151</v>
      </c>
      <c r="C187" s="1">
        <v>8000</v>
      </c>
      <c r="D187" s="303">
        <v>1494</v>
      </c>
      <c r="E187" s="303">
        <f t="shared" si="10"/>
        <v>1992</v>
      </c>
      <c r="F187" s="303">
        <v>8000</v>
      </c>
      <c r="G187" s="303"/>
    </row>
    <row r="188" spans="1:19" x14ac:dyDescent="0.35">
      <c r="A188" s="338" t="s">
        <v>1080</v>
      </c>
      <c r="B188" t="s">
        <v>152</v>
      </c>
      <c r="C188" s="1">
        <f>400*12</f>
        <v>4800</v>
      </c>
      <c r="D188" s="303">
        <v>1000</v>
      </c>
      <c r="E188" s="303">
        <f t="shared" si="10"/>
        <v>1333.3333333333335</v>
      </c>
      <c r="F188" s="303">
        <v>4800</v>
      </c>
      <c r="G188" s="303"/>
    </row>
    <row r="189" spans="1:19" x14ac:dyDescent="0.35">
      <c r="A189" s="338" t="s">
        <v>1081</v>
      </c>
      <c r="B189" t="s">
        <v>153</v>
      </c>
      <c r="C189" s="1">
        <v>4000</v>
      </c>
      <c r="D189" s="303">
        <v>5249</v>
      </c>
      <c r="E189" s="303">
        <f t="shared" si="10"/>
        <v>6998.6666666666661</v>
      </c>
      <c r="F189" s="303">
        <v>8000</v>
      </c>
      <c r="G189" s="303"/>
    </row>
    <row r="190" spans="1:19" ht="14.5" customHeight="1" x14ac:dyDescent="0.35">
      <c r="A190" s="338" t="s">
        <v>1122</v>
      </c>
      <c r="B190" t="s">
        <v>905</v>
      </c>
      <c r="C190" s="1">
        <v>0</v>
      </c>
      <c r="D190" s="303">
        <v>94</v>
      </c>
      <c r="E190" s="303">
        <f t="shared" si="10"/>
        <v>125.33333333333334</v>
      </c>
      <c r="F190" s="303">
        <v>250</v>
      </c>
      <c r="G190" s="303"/>
    </row>
    <row r="191" spans="1:19" x14ac:dyDescent="0.35">
      <c r="A191" s="338" t="s">
        <v>1082</v>
      </c>
      <c r="B191" t="s">
        <v>154</v>
      </c>
      <c r="C191" s="1">
        <v>7000</v>
      </c>
      <c r="D191" s="303">
        <v>6951</v>
      </c>
      <c r="E191" s="303">
        <f t="shared" si="10"/>
        <v>9268</v>
      </c>
      <c r="F191" s="303">
        <v>10000</v>
      </c>
      <c r="G191" s="350"/>
    </row>
    <row r="192" spans="1:19" x14ac:dyDescent="0.35">
      <c r="A192" s="338" t="s">
        <v>1083</v>
      </c>
      <c r="B192" t="s">
        <v>20</v>
      </c>
      <c r="C192" s="1">
        <v>500</v>
      </c>
      <c r="D192" s="303">
        <v>0</v>
      </c>
      <c r="E192" s="303">
        <f t="shared" si="10"/>
        <v>0</v>
      </c>
      <c r="F192" s="303">
        <v>500</v>
      </c>
      <c r="G192" s="303"/>
    </row>
    <row r="193" spans="1:16328" ht="14.5" hidden="1" customHeight="1" x14ac:dyDescent="0.35">
      <c r="A193" s="338" t="s">
        <v>167</v>
      </c>
      <c r="B193" t="s">
        <v>168</v>
      </c>
      <c r="C193" s="1">
        <v>0</v>
      </c>
      <c r="E193" s="303">
        <f t="shared" si="10"/>
        <v>0</v>
      </c>
      <c r="F193" s="303"/>
      <c r="G193" s="303"/>
    </row>
    <row r="194" spans="1:16328" x14ac:dyDescent="0.35">
      <c r="A194" s="338" t="s">
        <v>1084</v>
      </c>
      <c r="B194" t="s">
        <v>155</v>
      </c>
      <c r="C194" s="1">
        <v>6500</v>
      </c>
      <c r="D194" s="303">
        <v>1315</v>
      </c>
      <c r="E194" s="303">
        <f t="shared" si="10"/>
        <v>1753.3333333333335</v>
      </c>
      <c r="F194" s="303">
        <v>6500</v>
      </c>
      <c r="G194" s="303"/>
    </row>
    <row r="195" spans="1:16328" x14ac:dyDescent="0.35">
      <c r="A195" s="338" t="s">
        <v>1085</v>
      </c>
      <c r="B195" t="s">
        <v>43</v>
      </c>
      <c r="C195" s="1">
        <v>3200</v>
      </c>
      <c r="D195" s="303">
        <v>4427</v>
      </c>
      <c r="E195" s="303">
        <f t="shared" si="10"/>
        <v>5902.666666666667</v>
      </c>
      <c r="F195" s="303">
        <v>6000</v>
      </c>
    </row>
    <row r="196" spans="1:16328" ht="15" hidden="1" customHeight="1" thickBot="1" x14ac:dyDescent="0.4">
      <c r="A196" s="338" t="s">
        <v>620</v>
      </c>
      <c r="B196" t="s">
        <v>539</v>
      </c>
      <c r="C196" s="1">
        <v>0</v>
      </c>
      <c r="F196" s="303"/>
    </row>
    <row r="197" spans="1:16328" ht="15" hidden="1" customHeight="1" thickBot="1" x14ac:dyDescent="0.4">
      <c r="A197" s="343" t="s">
        <v>149</v>
      </c>
      <c r="B197" t="s">
        <v>156</v>
      </c>
      <c r="C197" s="1">
        <v>0</v>
      </c>
      <c r="F197" s="303"/>
    </row>
    <row r="198" spans="1:16328" ht="14.5" customHeight="1" x14ac:dyDescent="0.35">
      <c r="A198" s="343" t="s">
        <v>1142</v>
      </c>
      <c r="B198" t="s">
        <v>220</v>
      </c>
      <c r="C198" s="1">
        <v>0</v>
      </c>
      <c r="D198" s="304"/>
      <c r="E198" s="283"/>
      <c r="F198" s="304">
        <v>25000</v>
      </c>
    </row>
    <row r="199" spans="1:16328" x14ac:dyDescent="0.35">
      <c r="A199" s="339" t="s">
        <v>658</v>
      </c>
      <c r="B199" s="6" t="s">
        <v>148</v>
      </c>
      <c r="C199" s="11">
        <f>SUM(C180:C198)</f>
        <v>136246</v>
      </c>
      <c r="D199" s="304">
        <f>SUM(D180:D195)</f>
        <v>142854</v>
      </c>
      <c r="E199" s="304">
        <f>SUM(E180:E195)</f>
        <v>190472.00000000003</v>
      </c>
      <c r="F199" s="304">
        <f>SUM(F180:F198)</f>
        <v>260840</v>
      </c>
    </row>
    <row r="200" spans="1:16328" x14ac:dyDescent="0.35">
      <c r="A200" s="339"/>
      <c r="B200" s="6"/>
      <c r="C200" s="8"/>
      <c r="E200" s="303"/>
      <c r="F200" s="303"/>
    </row>
    <row r="201" spans="1:16328" ht="18.5" x14ac:dyDescent="0.45">
      <c r="A201" s="339"/>
      <c r="B201" s="281" t="s">
        <v>1164</v>
      </c>
    </row>
    <row r="202" spans="1:16328" x14ac:dyDescent="0.35">
      <c r="A202" s="339"/>
      <c r="B202" s="295" t="s">
        <v>6</v>
      </c>
      <c r="D202"/>
    </row>
    <row r="203" spans="1:16328" x14ac:dyDescent="0.35">
      <c r="A203" s="345" t="s">
        <v>1063</v>
      </c>
      <c r="B203" s="6" t="s">
        <v>935</v>
      </c>
      <c r="C203" s="298"/>
      <c r="D203"/>
      <c r="AV203" s="91"/>
      <c r="AW203" s="119"/>
      <c r="AX203" s="91"/>
      <c r="AY203" s="119"/>
      <c r="AZ203" s="91"/>
      <c r="BA203" s="119"/>
      <c r="BB203" s="91"/>
      <c r="BC203" s="119"/>
      <c r="BD203" s="91"/>
      <c r="BE203" s="119"/>
      <c r="BF203" s="91"/>
      <c r="BG203" s="119"/>
      <c r="BH203" s="91"/>
      <c r="BI203" s="119"/>
      <c r="BJ203" s="91"/>
      <c r="BK203" s="119"/>
      <c r="BL203" s="91"/>
      <c r="BM203" s="119"/>
      <c r="BN203" s="91"/>
      <c r="BO203" s="119"/>
      <c r="BP203" s="91"/>
      <c r="BQ203" s="119"/>
      <c r="BR203" s="91"/>
      <c r="BS203" s="119"/>
      <c r="BT203" s="91"/>
      <c r="BU203" s="119"/>
      <c r="BV203" s="91"/>
      <c r="BW203" s="119"/>
      <c r="BX203" s="91"/>
      <c r="BY203" s="119"/>
      <c r="BZ203" s="91"/>
      <c r="CA203" s="119"/>
      <c r="CB203" s="91"/>
      <c r="CC203" s="119"/>
      <c r="CD203" s="91"/>
      <c r="CE203" s="119"/>
      <c r="CF203" s="91"/>
      <c r="CG203" s="119"/>
      <c r="CH203" s="91"/>
      <c r="CI203" s="119"/>
      <c r="CJ203" s="91"/>
      <c r="CK203" s="119"/>
      <c r="CL203" s="91"/>
      <c r="CM203" s="119"/>
      <c r="CN203" s="91"/>
      <c r="CO203" s="119"/>
      <c r="CP203" s="91"/>
      <c r="CQ203" s="119"/>
      <c r="CR203" s="91"/>
      <c r="CS203" s="119"/>
      <c r="CT203" s="91"/>
      <c r="CU203" s="119"/>
      <c r="CV203" s="91"/>
      <c r="CW203" s="119"/>
      <c r="CX203" s="91"/>
      <c r="CY203" s="119"/>
      <c r="CZ203" s="91"/>
      <c r="DA203" s="119"/>
      <c r="DB203" s="91"/>
      <c r="DC203" s="119"/>
      <c r="DD203" s="91"/>
      <c r="DE203" s="119"/>
      <c r="DF203" s="91"/>
      <c r="DG203" s="119"/>
      <c r="DH203" s="91"/>
      <c r="DI203" s="119"/>
      <c r="DJ203" s="91"/>
      <c r="DK203" s="119"/>
      <c r="DL203" s="91"/>
      <c r="DM203" s="119"/>
      <c r="DN203" s="91"/>
      <c r="DO203" s="119"/>
      <c r="DP203" s="91"/>
      <c r="DQ203" s="119"/>
      <c r="DR203" s="91"/>
      <c r="DS203" s="119"/>
      <c r="DT203" s="91"/>
      <c r="DU203" s="119"/>
      <c r="DV203" s="91"/>
      <c r="DW203" s="119"/>
      <c r="DX203" s="91"/>
      <c r="DY203" s="119"/>
      <c r="DZ203" s="91"/>
      <c r="EA203" s="119"/>
      <c r="EB203" s="91"/>
      <c r="EC203" s="119"/>
      <c r="ED203" s="91"/>
      <c r="EE203" s="119"/>
      <c r="EF203" s="91"/>
      <c r="EG203" s="119"/>
      <c r="EH203" s="91"/>
      <c r="EI203" s="119"/>
      <c r="EJ203" s="91"/>
      <c r="EK203" s="119"/>
      <c r="EL203" s="91"/>
      <c r="EM203" s="119"/>
      <c r="EN203" s="91"/>
      <c r="EO203" s="119"/>
      <c r="EP203" s="91"/>
      <c r="EQ203" s="119"/>
      <c r="ER203" s="91"/>
      <c r="ES203" s="119"/>
      <c r="ET203" s="91"/>
      <c r="EU203" s="119"/>
      <c r="EV203" s="91"/>
      <c r="EW203" s="119"/>
      <c r="EX203" s="91"/>
      <c r="EY203" s="119"/>
      <c r="EZ203" s="91"/>
      <c r="FA203" s="119"/>
      <c r="FB203" s="91"/>
      <c r="FC203" s="119"/>
      <c r="FD203" s="91"/>
      <c r="FE203" s="119"/>
      <c r="FF203" s="91"/>
      <c r="FG203" s="119"/>
      <c r="FH203" s="91"/>
      <c r="FI203" s="119"/>
      <c r="FJ203" s="91"/>
      <c r="FK203" s="119"/>
      <c r="FL203" s="91"/>
      <c r="FM203" s="119"/>
      <c r="FN203" s="91"/>
      <c r="FO203" s="119"/>
      <c r="FP203" s="91"/>
      <c r="FQ203" s="119"/>
      <c r="FR203" s="91"/>
      <c r="FS203" s="119"/>
      <c r="FT203" s="91"/>
      <c r="FU203" s="119"/>
      <c r="FV203" s="91"/>
      <c r="FW203" s="119"/>
      <c r="FX203" s="91"/>
      <c r="FY203" s="119"/>
      <c r="FZ203" s="91"/>
      <c r="GA203" s="119"/>
      <c r="GB203" s="91"/>
      <c r="GC203" s="119"/>
      <c r="GD203" s="91"/>
      <c r="GE203" s="119"/>
      <c r="GF203" s="91"/>
      <c r="GG203" s="119"/>
      <c r="GH203" s="91"/>
      <c r="GI203" s="119"/>
      <c r="GJ203" s="91"/>
      <c r="GK203" s="119"/>
      <c r="GL203" s="91"/>
      <c r="GM203" s="119"/>
      <c r="GN203" s="91"/>
      <c r="GO203" s="119"/>
      <c r="GP203" s="91"/>
      <c r="GQ203" s="119"/>
      <c r="GR203" s="91"/>
      <c r="GS203" s="119"/>
      <c r="GT203" s="91"/>
      <c r="GU203" s="119"/>
      <c r="GV203" s="91"/>
      <c r="GW203" s="119"/>
      <c r="GX203" s="91"/>
      <c r="GY203" s="119"/>
      <c r="GZ203" s="91"/>
      <c r="HA203" s="119"/>
      <c r="HB203" s="91"/>
      <c r="HC203" s="119"/>
      <c r="HD203" s="91"/>
      <c r="HE203" s="119"/>
      <c r="HF203" s="91"/>
      <c r="HG203" s="119"/>
      <c r="HH203" s="91"/>
      <c r="HI203" s="119"/>
      <c r="HJ203" s="91"/>
      <c r="HK203" s="119"/>
      <c r="HL203" s="91"/>
      <c r="HM203" s="119"/>
      <c r="HN203" s="91"/>
      <c r="HO203" s="119"/>
      <c r="HP203" s="91"/>
      <c r="HQ203" s="119"/>
      <c r="HR203" s="91"/>
      <c r="HS203" s="119"/>
      <c r="HT203" s="91"/>
      <c r="HU203" s="119"/>
      <c r="HV203" s="91"/>
      <c r="HW203" s="119"/>
      <c r="HX203" s="91"/>
      <c r="HY203" s="119"/>
      <c r="HZ203" s="91"/>
      <c r="IA203" s="119"/>
      <c r="IB203" s="91"/>
      <c r="IC203" s="119"/>
      <c r="ID203" s="91"/>
      <c r="IE203" s="119"/>
      <c r="IF203" s="91"/>
      <c r="IG203" s="119"/>
      <c r="IH203" s="91"/>
      <c r="II203" s="119"/>
      <c r="IJ203" s="91"/>
      <c r="IK203" s="119"/>
      <c r="IL203" s="91"/>
      <c r="IM203" s="119"/>
      <c r="IN203" s="91"/>
      <c r="IO203" s="119"/>
      <c r="IP203" s="91"/>
      <c r="IQ203" s="119"/>
      <c r="IR203" s="91"/>
      <c r="IS203" s="119"/>
      <c r="IT203" s="91"/>
      <c r="IU203" s="119"/>
      <c r="IV203" s="91"/>
      <c r="IW203" s="119"/>
      <c r="IX203" s="91"/>
      <c r="IY203" s="119"/>
      <c r="IZ203" s="91"/>
      <c r="JA203" s="119"/>
      <c r="JB203" s="91"/>
      <c r="JC203" s="119"/>
      <c r="JD203" s="91"/>
      <c r="JE203" s="119"/>
      <c r="JF203" s="91"/>
      <c r="JG203" s="119"/>
      <c r="JH203" s="91"/>
      <c r="JI203" s="119"/>
      <c r="JJ203" s="91"/>
      <c r="JK203" s="119"/>
      <c r="JL203" s="91"/>
      <c r="JM203" s="119"/>
      <c r="JN203" s="91"/>
      <c r="JO203" s="119"/>
      <c r="JP203" s="91"/>
      <c r="JQ203" s="119"/>
      <c r="JR203" s="91"/>
      <c r="JS203" s="119"/>
      <c r="JT203" s="91"/>
      <c r="JU203" s="119"/>
      <c r="JV203" s="91"/>
      <c r="JW203" s="119"/>
      <c r="JX203" s="91"/>
      <c r="JY203" s="119"/>
      <c r="JZ203" s="91"/>
      <c r="KA203" s="119"/>
      <c r="KB203" s="91"/>
      <c r="KC203" s="119"/>
      <c r="KD203" s="91"/>
      <c r="KE203" s="119"/>
      <c r="KF203" s="91"/>
      <c r="KG203" s="119"/>
      <c r="KH203" s="91"/>
      <c r="KI203" s="119"/>
      <c r="KJ203" s="91"/>
      <c r="KK203" s="119"/>
      <c r="KL203" s="91"/>
      <c r="KM203" s="119"/>
      <c r="KN203" s="91"/>
      <c r="KO203" s="119"/>
      <c r="KP203" s="91"/>
      <c r="KQ203" s="119"/>
      <c r="KR203" s="91"/>
      <c r="KS203" s="119"/>
      <c r="KT203" s="91"/>
      <c r="KU203" s="119"/>
      <c r="KV203" s="91"/>
      <c r="KW203" s="119"/>
      <c r="KX203" s="91"/>
      <c r="KY203" s="119"/>
      <c r="KZ203" s="91"/>
      <c r="LA203" s="119"/>
      <c r="LB203" s="91"/>
      <c r="LC203" s="119"/>
      <c r="LD203" s="91"/>
      <c r="LE203" s="119"/>
      <c r="LF203" s="91"/>
      <c r="LG203" s="119"/>
      <c r="LH203" s="91"/>
      <c r="LI203" s="119"/>
      <c r="LJ203" s="91"/>
      <c r="LK203" s="119"/>
      <c r="LL203" s="91"/>
      <c r="LM203" s="119"/>
      <c r="LN203" s="91"/>
      <c r="LO203" s="119"/>
      <c r="LP203" s="91"/>
      <c r="LQ203" s="119"/>
      <c r="LR203" s="91"/>
      <c r="LS203" s="119"/>
      <c r="LT203" s="91"/>
      <c r="LU203" s="119"/>
      <c r="LV203" s="91"/>
      <c r="LW203" s="119"/>
      <c r="LX203" s="91"/>
      <c r="LY203" s="119"/>
      <c r="LZ203" s="91"/>
      <c r="MA203" s="119"/>
      <c r="MB203" s="91"/>
      <c r="MC203" s="119"/>
      <c r="MD203" s="91"/>
      <c r="ME203" s="119"/>
      <c r="MF203" s="91"/>
      <c r="MG203" s="119"/>
      <c r="MH203" s="91"/>
      <c r="MI203" s="119"/>
      <c r="MJ203" s="91"/>
      <c r="MK203" s="119"/>
      <c r="ML203" s="91"/>
      <c r="MM203" s="119"/>
      <c r="MN203" s="91"/>
      <c r="MO203" s="119"/>
      <c r="MP203" s="91"/>
      <c r="MQ203" s="119"/>
      <c r="MR203" s="91"/>
      <c r="MS203" s="119"/>
      <c r="MT203" s="91"/>
      <c r="MU203" s="119"/>
      <c r="MV203" s="91"/>
      <c r="MW203" s="119"/>
      <c r="MX203" s="91"/>
      <c r="MY203" s="119"/>
      <c r="MZ203" s="91"/>
      <c r="NA203" s="119"/>
      <c r="NB203" s="91"/>
      <c r="NC203" s="119"/>
      <c r="ND203" s="91"/>
      <c r="NE203" s="119"/>
      <c r="NF203" s="91"/>
      <c r="NG203" s="119"/>
      <c r="NH203" s="91"/>
      <c r="NI203" s="119"/>
      <c r="NJ203" s="91"/>
      <c r="NK203" s="119"/>
      <c r="NL203" s="91"/>
      <c r="NM203" s="119"/>
      <c r="NN203" s="91"/>
      <c r="NO203" s="119"/>
      <c r="NP203" s="91"/>
      <c r="NQ203" s="119"/>
      <c r="NR203" s="91"/>
      <c r="NS203" s="119"/>
      <c r="NT203" s="91"/>
      <c r="NU203" s="119"/>
      <c r="NV203" s="91"/>
      <c r="NW203" s="119"/>
      <c r="NX203" s="91"/>
      <c r="NY203" s="119"/>
      <c r="NZ203" s="91"/>
      <c r="OA203" s="119"/>
      <c r="OB203" s="91"/>
      <c r="OC203" s="119"/>
      <c r="OD203" s="91"/>
      <c r="OE203" s="119"/>
      <c r="OF203" s="91"/>
      <c r="OG203" s="119"/>
      <c r="OH203" s="91"/>
      <c r="OI203" s="119"/>
      <c r="OJ203" s="91"/>
      <c r="OK203" s="119"/>
      <c r="OL203" s="91"/>
      <c r="OM203" s="119"/>
      <c r="ON203" s="91"/>
      <c r="OO203" s="119"/>
      <c r="OP203" s="91"/>
      <c r="OQ203" s="119"/>
      <c r="OR203" s="91"/>
      <c r="OS203" s="119"/>
      <c r="OT203" s="91"/>
      <c r="OU203" s="119"/>
      <c r="OV203" s="91"/>
      <c r="OW203" s="119"/>
      <c r="OX203" s="91"/>
      <c r="OY203" s="119"/>
      <c r="OZ203" s="91"/>
      <c r="PA203" s="119"/>
      <c r="PB203" s="91"/>
      <c r="PC203" s="119"/>
      <c r="PD203" s="91"/>
      <c r="PE203" s="119"/>
      <c r="PF203" s="91"/>
      <c r="PG203" s="119"/>
      <c r="PH203" s="91"/>
      <c r="PI203" s="119"/>
      <c r="PJ203" s="91"/>
      <c r="PK203" s="119"/>
      <c r="PL203" s="91"/>
      <c r="PM203" s="119"/>
      <c r="PN203" s="91"/>
      <c r="PO203" s="119"/>
      <c r="PP203" s="91"/>
      <c r="PQ203" s="119"/>
      <c r="PR203" s="91"/>
      <c r="PS203" s="119"/>
      <c r="PT203" s="91"/>
      <c r="PU203" s="119"/>
      <c r="PV203" s="91"/>
      <c r="PW203" s="119"/>
      <c r="PX203" s="91"/>
      <c r="PY203" s="119"/>
      <c r="PZ203" s="91"/>
      <c r="QA203" s="119"/>
      <c r="QB203" s="91"/>
      <c r="QC203" s="119"/>
      <c r="QD203" s="91"/>
      <c r="QE203" s="119"/>
      <c r="QF203" s="91"/>
      <c r="QG203" s="119"/>
      <c r="QH203" s="91"/>
      <c r="QI203" s="119"/>
      <c r="QJ203" s="91"/>
      <c r="QK203" s="119"/>
      <c r="QL203" s="91"/>
      <c r="QM203" s="119"/>
      <c r="QN203" s="91"/>
      <c r="QO203" s="119"/>
      <c r="QP203" s="91"/>
      <c r="QQ203" s="119"/>
      <c r="QR203" s="91"/>
      <c r="QS203" s="119"/>
      <c r="QT203" s="91"/>
      <c r="QU203" s="119"/>
      <c r="QV203" s="91"/>
      <c r="QW203" s="119"/>
      <c r="QX203" s="91"/>
      <c r="QY203" s="119"/>
      <c r="QZ203" s="91"/>
      <c r="RA203" s="119"/>
      <c r="RB203" s="91"/>
      <c r="RC203" s="119"/>
      <c r="RD203" s="91"/>
      <c r="RE203" s="119"/>
      <c r="RF203" s="91"/>
      <c r="RG203" s="119"/>
      <c r="RH203" s="91"/>
      <c r="RI203" s="119"/>
      <c r="RJ203" s="91"/>
      <c r="RK203" s="119"/>
      <c r="RL203" s="91"/>
      <c r="RM203" s="119"/>
      <c r="RN203" s="91"/>
      <c r="RO203" s="119"/>
      <c r="RP203" s="91"/>
      <c r="RQ203" s="119"/>
      <c r="RR203" s="91"/>
      <c r="RS203" s="119"/>
      <c r="RT203" s="91"/>
      <c r="RU203" s="119"/>
      <c r="RV203" s="91"/>
      <c r="RW203" s="119"/>
      <c r="RX203" s="91"/>
      <c r="RY203" s="119"/>
      <c r="RZ203" s="91"/>
      <c r="SA203" s="119"/>
      <c r="SB203" s="91"/>
      <c r="SC203" s="119"/>
      <c r="SD203" s="91"/>
      <c r="SE203" s="119"/>
      <c r="SF203" s="91"/>
      <c r="SG203" s="119"/>
      <c r="SH203" s="91"/>
      <c r="SI203" s="119"/>
      <c r="SJ203" s="91"/>
      <c r="SK203" s="119"/>
      <c r="SL203" s="91"/>
      <c r="SM203" s="119"/>
      <c r="SN203" s="91"/>
      <c r="SO203" s="119"/>
      <c r="SP203" s="91"/>
      <c r="SQ203" s="119"/>
      <c r="SR203" s="91"/>
      <c r="SS203" s="119"/>
      <c r="ST203" s="91"/>
      <c r="SU203" s="119"/>
      <c r="SV203" s="91"/>
      <c r="SW203" s="119"/>
      <c r="SX203" s="91"/>
      <c r="SY203" s="119"/>
      <c r="SZ203" s="91"/>
      <c r="TA203" s="119"/>
      <c r="TB203" s="91"/>
      <c r="TC203" s="119"/>
      <c r="TD203" s="91"/>
      <c r="TE203" s="119"/>
      <c r="TF203" s="91"/>
      <c r="TG203" s="119"/>
      <c r="TH203" s="91"/>
      <c r="TI203" s="119"/>
      <c r="TJ203" s="91"/>
      <c r="TK203" s="119"/>
      <c r="TL203" s="91"/>
      <c r="TM203" s="119"/>
      <c r="TN203" s="91"/>
      <c r="TO203" s="119"/>
      <c r="TP203" s="91"/>
      <c r="TQ203" s="119"/>
      <c r="TR203" s="91"/>
      <c r="TS203" s="119"/>
      <c r="TT203" s="91"/>
      <c r="TU203" s="119"/>
      <c r="TV203" s="91"/>
      <c r="TW203" s="119"/>
      <c r="TX203" s="91"/>
      <c r="TY203" s="119"/>
      <c r="TZ203" s="91"/>
      <c r="UA203" s="119"/>
      <c r="UB203" s="91"/>
      <c r="UC203" s="119"/>
      <c r="UD203" s="91"/>
      <c r="UE203" s="119"/>
      <c r="UF203" s="91"/>
      <c r="UG203" s="119"/>
      <c r="UH203" s="91"/>
      <c r="UI203" s="119"/>
      <c r="UJ203" s="91"/>
      <c r="UK203" s="119"/>
      <c r="UL203" s="91"/>
      <c r="UM203" s="119"/>
      <c r="UN203" s="91"/>
      <c r="UO203" s="119"/>
      <c r="UP203" s="91"/>
      <c r="UQ203" s="119"/>
      <c r="UR203" s="91"/>
      <c r="US203" s="119"/>
      <c r="UT203" s="91"/>
      <c r="UU203" s="119"/>
      <c r="UV203" s="91"/>
      <c r="UW203" s="119"/>
      <c r="UX203" s="91"/>
      <c r="UY203" s="119"/>
      <c r="UZ203" s="91"/>
      <c r="VA203" s="119"/>
      <c r="VB203" s="91"/>
      <c r="VC203" s="119"/>
      <c r="VD203" s="91"/>
      <c r="VE203" s="119"/>
      <c r="VF203" s="91"/>
      <c r="VG203" s="119"/>
      <c r="VH203" s="91"/>
      <c r="VI203" s="119"/>
      <c r="VJ203" s="91"/>
      <c r="VK203" s="119"/>
      <c r="VL203" s="91"/>
      <c r="VM203" s="119"/>
      <c r="VN203" s="91"/>
      <c r="VO203" s="119"/>
      <c r="VP203" s="91"/>
      <c r="VQ203" s="119"/>
      <c r="VR203" s="91"/>
      <c r="VS203" s="119"/>
      <c r="VT203" s="91"/>
      <c r="VU203" s="119"/>
      <c r="VV203" s="91"/>
      <c r="VW203" s="119"/>
      <c r="VX203" s="91"/>
      <c r="VY203" s="119"/>
      <c r="VZ203" s="91"/>
      <c r="WA203" s="119"/>
      <c r="WB203" s="91"/>
      <c r="WC203" s="119"/>
      <c r="WD203" s="91"/>
      <c r="WE203" s="119"/>
      <c r="WF203" s="91"/>
      <c r="WG203" s="119"/>
      <c r="WH203" s="91"/>
      <c r="WI203" s="119"/>
      <c r="WJ203" s="91"/>
      <c r="WK203" s="119"/>
      <c r="WL203" s="91"/>
      <c r="WM203" s="119"/>
      <c r="WN203" s="91"/>
      <c r="WO203" s="119"/>
      <c r="WP203" s="91"/>
      <c r="WQ203" s="119"/>
      <c r="WR203" s="91"/>
      <c r="WS203" s="119"/>
      <c r="WT203" s="91"/>
      <c r="WU203" s="119"/>
      <c r="WV203" s="91"/>
      <c r="WW203" s="119"/>
      <c r="WX203" s="91"/>
      <c r="WY203" s="119"/>
      <c r="WZ203" s="91"/>
      <c r="XA203" s="119"/>
      <c r="XB203" s="91"/>
      <c r="XC203" s="119"/>
      <c r="XD203" s="91"/>
      <c r="XE203" s="119"/>
      <c r="XF203" s="91"/>
      <c r="XG203" s="119"/>
      <c r="XH203" s="91"/>
      <c r="XI203" s="119"/>
      <c r="XJ203" s="91"/>
      <c r="XK203" s="119"/>
      <c r="XL203" s="91"/>
      <c r="XM203" s="119"/>
      <c r="XN203" s="91"/>
      <c r="XO203" s="119"/>
      <c r="XP203" s="91"/>
      <c r="XQ203" s="119"/>
      <c r="XR203" s="91"/>
      <c r="XS203" s="119"/>
      <c r="XT203" s="91"/>
      <c r="XU203" s="119"/>
      <c r="XV203" s="91"/>
      <c r="XW203" s="119"/>
      <c r="XX203" s="91"/>
      <c r="XY203" s="119"/>
      <c r="XZ203" s="91"/>
      <c r="YA203" s="119"/>
      <c r="YB203" s="91"/>
      <c r="YC203" s="119"/>
      <c r="YD203" s="91"/>
      <c r="YE203" s="119"/>
      <c r="YF203" s="91"/>
      <c r="YG203" s="119"/>
      <c r="YH203" s="91"/>
      <c r="YI203" s="119"/>
      <c r="YJ203" s="91"/>
      <c r="YK203" s="119"/>
      <c r="YL203" s="91"/>
      <c r="YM203" s="119"/>
      <c r="YN203" s="91"/>
      <c r="YO203" s="119"/>
      <c r="YP203" s="91"/>
      <c r="YQ203" s="119"/>
      <c r="YR203" s="91"/>
      <c r="YS203" s="119"/>
      <c r="YT203" s="91"/>
      <c r="YU203" s="119"/>
      <c r="YV203" s="91"/>
      <c r="YW203" s="119"/>
      <c r="YX203" s="91"/>
      <c r="YY203" s="119"/>
      <c r="YZ203" s="91"/>
      <c r="ZA203" s="119"/>
      <c r="ZB203" s="91"/>
      <c r="ZC203" s="119"/>
      <c r="ZD203" s="91"/>
      <c r="ZE203" s="119"/>
      <c r="ZF203" s="91"/>
      <c r="ZG203" s="119"/>
      <c r="ZH203" s="91"/>
      <c r="ZI203" s="119"/>
      <c r="ZJ203" s="91"/>
      <c r="ZK203" s="119"/>
      <c r="ZL203" s="91"/>
      <c r="ZM203" s="119"/>
      <c r="ZN203" s="91"/>
      <c r="ZO203" s="119"/>
      <c r="ZP203" s="91"/>
      <c r="ZQ203" s="119"/>
      <c r="ZR203" s="91"/>
      <c r="ZS203" s="119"/>
      <c r="ZT203" s="91"/>
      <c r="ZU203" s="119"/>
      <c r="ZV203" s="91"/>
      <c r="ZW203" s="119"/>
      <c r="ZX203" s="91"/>
      <c r="ZY203" s="119"/>
      <c r="ZZ203" s="91"/>
      <c r="AAA203" s="119"/>
      <c r="AAB203" s="91"/>
      <c r="AAC203" s="119"/>
      <c r="AAD203" s="91"/>
      <c r="AAE203" s="119"/>
      <c r="AAF203" s="91"/>
      <c r="AAG203" s="119"/>
      <c r="AAH203" s="91"/>
      <c r="AAI203" s="119"/>
      <c r="AAJ203" s="91"/>
      <c r="AAK203" s="119"/>
      <c r="AAL203" s="91"/>
      <c r="AAM203" s="119"/>
      <c r="AAN203" s="91"/>
      <c r="AAO203" s="119"/>
      <c r="AAP203" s="91"/>
      <c r="AAQ203" s="119"/>
      <c r="AAR203" s="91"/>
      <c r="AAS203" s="119"/>
      <c r="AAT203" s="91"/>
      <c r="AAU203" s="119"/>
      <c r="AAV203" s="91"/>
      <c r="AAW203" s="119"/>
      <c r="AAX203" s="91"/>
      <c r="AAY203" s="119"/>
      <c r="AAZ203" s="91"/>
      <c r="ABA203" s="119"/>
      <c r="ABB203" s="91"/>
      <c r="ABC203" s="119"/>
      <c r="ABD203" s="91"/>
      <c r="ABE203" s="119"/>
      <c r="ABF203" s="91"/>
      <c r="ABG203" s="119"/>
      <c r="ABH203" s="91"/>
      <c r="ABI203" s="119"/>
      <c r="ABJ203" s="91"/>
      <c r="ABK203" s="119"/>
      <c r="ABL203" s="91"/>
      <c r="ABM203" s="119"/>
      <c r="ABN203" s="91"/>
      <c r="ABO203" s="119"/>
      <c r="ABP203" s="91"/>
      <c r="ABQ203" s="119"/>
      <c r="ABR203" s="91"/>
      <c r="ABS203" s="119"/>
      <c r="ABT203" s="91"/>
      <c r="ABU203" s="119"/>
      <c r="ABV203" s="91"/>
      <c r="ABW203" s="119"/>
      <c r="ABX203" s="91"/>
      <c r="ABY203" s="119"/>
      <c r="ABZ203" s="91"/>
      <c r="ACA203" s="119"/>
      <c r="ACB203" s="91"/>
      <c r="ACC203" s="119"/>
      <c r="ACD203" s="91"/>
      <c r="ACE203" s="119"/>
      <c r="ACF203" s="91"/>
      <c r="ACG203" s="119"/>
      <c r="ACH203" s="91"/>
      <c r="ACI203" s="119"/>
      <c r="ACJ203" s="91"/>
      <c r="ACK203" s="119"/>
      <c r="ACL203" s="91"/>
      <c r="ACM203" s="119"/>
      <c r="ACN203" s="91"/>
      <c r="ACO203" s="119"/>
      <c r="ACP203" s="91"/>
      <c r="ACQ203" s="119"/>
      <c r="ACR203" s="91"/>
      <c r="ACS203" s="119"/>
      <c r="ACT203" s="91"/>
      <c r="ACU203" s="119"/>
      <c r="ACV203" s="91"/>
      <c r="ACW203" s="119"/>
      <c r="ACX203" s="91"/>
      <c r="ACY203" s="119"/>
      <c r="ACZ203" s="91"/>
      <c r="ADA203" s="119"/>
      <c r="ADB203" s="91"/>
      <c r="ADC203" s="119"/>
      <c r="ADD203" s="91"/>
      <c r="ADE203" s="119"/>
      <c r="ADF203" s="91"/>
      <c r="ADG203" s="119"/>
      <c r="ADH203" s="91"/>
      <c r="ADI203" s="119"/>
      <c r="ADJ203" s="91"/>
      <c r="ADK203" s="119"/>
      <c r="ADL203" s="91"/>
      <c r="ADM203" s="119"/>
      <c r="ADN203" s="91"/>
      <c r="ADO203" s="119"/>
      <c r="ADP203" s="91"/>
      <c r="ADQ203" s="119"/>
      <c r="ADR203" s="91"/>
      <c r="ADS203" s="119"/>
      <c r="ADT203" s="91"/>
      <c r="ADU203" s="119"/>
      <c r="ADV203" s="91"/>
      <c r="ADW203" s="119"/>
      <c r="ADX203" s="91"/>
      <c r="ADY203" s="119"/>
      <c r="ADZ203" s="91"/>
      <c r="AEA203" s="119"/>
      <c r="AEB203" s="91"/>
      <c r="AEC203" s="119"/>
      <c r="AED203" s="91"/>
      <c r="AEE203" s="119"/>
      <c r="AEF203" s="91"/>
      <c r="AEG203" s="119"/>
      <c r="AEH203" s="91"/>
      <c r="AEI203" s="119"/>
      <c r="AEJ203" s="91"/>
      <c r="AEK203" s="119"/>
      <c r="AEL203" s="91"/>
      <c r="AEM203" s="119"/>
      <c r="AEN203" s="91"/>
      <c r="AEO203" s="119"/>
      <c r="AEP203" s="91"/>
      <c r="AEQ203" s="119"/>
      <c r="AER203" s="91"/>
      <c r="AES203" s="119"/>
      <c r="AET203" s="91"/>
      <c r="AEU203" s="119"/>
      <c r="AEV203" s="91"/>
      <c r="AEW203" s="119"/>
      <c r="AEX203" s="91"/>
      <c r="AEY203" s="119"/>
      <c r="AEZ203" s="91"/>
      <c r="AFA203" s="119"/>
      <c r="AFB203" s="91"/>
      <c r="AFC203" s="119"/>
      <c r="AFD203" s="91"/>
      <c r="AFE203" s="119"/>
      <c r="AFF203" s="91"/>
      <c r="AFG203" s="119"/>
      <c r="AFH203" s="91"/>
      <c r="AFI203" s="119"/>
      <c r="AFJ203" s="91"/>
      <c r="AFK203" s="119"/>
      <c r="AFL203" s="91"/>
      <c r="AFM203" s="119"/>
      <c r="AFN203" s="91"/>
      <c r="AFO203" s="119"/>
      <c r="AFP203" s="91"/>
      <c r="AFQ203" s="119"/>
      <c r="AFR203" s="91"/>
      <c r="AFS203" s="119"/>
      <c r="AFT203" s="91"/>
      <c r="AFU203" s="119"/>
      <c r="AFV203" s="91"/>
      <c r="AFW203" s="119"/>
      <c r="AFX203" s="91"/>
      <c r="AFY203" s="119"/>
      <c r="AFZ203" s="91"/>
      <c r="AGA203" s="119"/>
      <c r="AGB203" s="91"/>
      <c r="AGC203" s="119"/>
      <c r="AGD203" s="91"/>
      <c r="AGE203" s="119"/>
      <c r="AGF203" s="91"/>
      <c r="AGG203" s="119"/>
      <c r="AGH203" s="91"/>
      <c r="AGI203" s="119"/>
      <c r="AGJ203" s="91"/>
      <c r="AGK203" s="119"/>
      <c r="AGL203" s="91"/>
      <c r="AGM203" s="119"/>
      <c r="AGN203" s="91"/>
      <c r="AGO203" s="119"/>
      <c r="AGP203" s="91"/>
      <c r="AGQ203" s="119"/>
      <c r="AGR203" s="91"/>
      <c r="AGS203" s="119"/>
      <c r="AGT203" s="91"/>
      <c r="AGU203" s="119"/>
      <c r="AGV203" s="91"/>
      <c r="AGW203" s="119"/>
      <c r="AGX203" s="91"/>
      <c r="AGY203" s="119"/>
      <c r="AGZ203" s="91"/>
      <c r="AHA203" s="119"/>
      <c r="AHB203" s="91"/>
      <c r="AHC203" s="119"/>
      <c r="AHD203" s="91"/>
      <c r="AHE203" s="119"/>
      <c r="AHF203" s="91"/>
      <c r="AHG203" s="119"/>
      <c r="AHH203" s="91"/>
      <c r="AHI203" s="119"/>
      <c r="AHJ203" s="91"/>
      <c r="AHK203" s="119"/>
      <c r="AHL203" s="91"/>
      <c r="AHM203" s="119"/>
      <c r="AHN203" s="91"/>
      <c r="AHO203" s="119"/>
      <c r="AHP203" s="91"/>
      <c r="AHQ203" s="119"/>
      <c r="AHR203" s="91"/>
      <c r="AHS203" s="119"/>
      <c r="AHT203" s="91"/>
      <c r="AHU203" s="119"/>
      <c r="AHV203" s="91"/>
      <c r="AHW203" s="119"/>
      <c r="AHX203" s="91"/>
      <c r="AHY203" s="119"/>
      <c r="AHZ203" s="91"/>
      <c r="AIA203" s="119"/>
      <c r="AIB203" s="91"/>
      <c r="AIC203" s="119"/>
      <c r="AID203" s="91"/>
      <c r="AIE203" s="119"/>
      <c r="AIF203" s="91"/>
      <c r="AIG203" s="119"/>
      <c r="AIH203" s="91"/>
      <c r="AII203" s="119"/>
      <c r="AIJ203" s="91"/>
      <c r="AIK203" s="119"/>
      <c r="AIL203" s="91"/>
      <c r="AIM203" s="119"/>
      <c r="AIN203" s="91"/>
      <c r="AIO203" s="119"/>
      <c r="AIP203" s="91"/>
      <c r="AIQ203" s="119"/>
      <c r="AIR203" s="91"/>
      <c r="AIS203" s="119"/>
      <c r="AIT203" s="91"/>
      <c r="AIU203" s="119"/>
      <c r="AIV203" s="91"/>
      <c r="AIW203" s="119"/>
      <c r="AIX203" s="91"/>
      <c r="AIY203" s="119"/>
      <c r="AIZ203" s="91"/>
      <c r="AJA203" s="119"/>
      <c r="AJB203" s="91"/>
      <c r="AJC203" s="119"/>
      <c r="AJD203" s="91"/>
      <c r="AJE203" s="119"/>
      <c r="AJF203" s="91"/>
      <c r="AJG203" s="119"/>
      <c r="AJH203" s="91"/>
      <c r="AJI203" s="119"/>
      <c r="AJJ203" s="91"/>
      <c r="AJK203" s="119"/>
      <c r="AJL203" s="91"/>
      <c r="AJM203" s="119"/>
      <c r="AJN203" s="91"/>
      <c r="AJO203" s="119"/>
      <c r="AJP203" s="91"/>
      <c r="AJQ203" s="119"/>
      <c r="AJR203" s="91"/>
      <c r="AJS203" s="119"/>
      <c r="AJT203" s="91"/>
      <c r="AJU203" s="119"/>
      <c r="AJV203" s="91"/>
      <c r="AJW203" s="119"/>
      <c r="AJX203" s="91"/>
      <c r="AJY203" s="119"/>
      <c r="AJZ203" s="91"/>
      <c r="AKA203" s="119"/>
      <c r="AKB203" s="91"/>
      <c r="AKC203" s="119"/>
      <c r="AKD203" s="91"/>
      <c r="AKE203" s="119"/>
      <c r="AKF203" s="91"/>
      <c r="AKG203" s="119"/>
      <c r="AKH203" s="91"/>
      <c r="AKI203" s="119"/>
      <c r="AKJ203" s="91"/>
      <c r="AKK203" s="119"/>
      <c r="AKL203" s="91"/>
      <c r="AKM203" s="119"/>
      <c r="AKN203" s="91"/>
      <c r="AKO203" s="119"/>
      <c r="AKP203" s="91"/>
      <c r="AKQ203" s="119"/>
      <c r="AKR203" s="91"/>
      <c r="AKS203" s="119"/>
      <c r="AKT203" s="91"/>
      <c r="AKU203" s="119"/>
      <c r="AKV203" s="91"/>
      <c r="AKW203" s="119"/>
      <c r="AKX203" s="91"/>
      <c r="AKY203" s="119"/>
      <c r="AKZ203" s="91"/>
      <c r="ALA203" s="119"/>
      <c r="ALB203" s="91"/>
      <c r="ALC203" s="119"/>
      <c r="ALD203" s="91"/>
      <c r="ALE203" s="119"/>
      <c r="ALF203" s="91"/>
      <c r="ALG203" s="119"/>
      <c r="ALH203" s="91"/>
      <c r="ALI203" s="119"/>
      <c r="ALJ203" s="91"/>
      <c r="ALK203" s="119"/>
      <c r="ALL203" s="91"/>
      <c r="ALM203" s="119"/>
      <c r="ALN203" s="91"/>
      <c r="ALO203" s="119"/>
      <c r="ALP203" s="91"/>
      <c r="ALQ203" s="119"/>
      <c r="ALR203" s="91"/>
      <c r="ALS203" s="119"/>
      <c r="ALT203" s="91"/>
      <c r="ALU203" s="119"/>
      <c r="ALV203" s="91"/>
      <c r="ALW203" s="119"/>
      <c r="ALX203" s="91"/>
      <c r="ALY203" s="119"/>
      <c r="ALZ203" s="91"/>
      <c r="AMA203" s="119"/>
      <c r="AMB203" s="91"/>
      <c r="AMC203" s="119"/>
      <c r="AMD203" s="91"/>
      <c r="AME203" s="119"/>
      <c r="AMF203" s="91"/>
      <c r="AMG203" s="119"/>
      <c r="AMH203" s="91"/>
      <c r="AMI203" s="119"/>
      <c r="AMJ203" s="91"/>
      <c r="AMK203" s="119"/>
      <c r="AML203" s="91"/>
      <c r="AMM203" s="119"/>
      <c r="AMN203" s="91"/>
      <c r="AMO203" s="119"/>
      <c r="AMP203" s="91"/>
      <c r="AMQ203" s="119"/>
      <c r="AMR203" s="91"/>
      <c r="AMS203" s="119"/>
      <c r="AMT203" s="91"/>
      <c r="AMU203" s="119"/>
      <c r="AMV203" s="91"/>
      <c r="AMW203" s="119"/>
      <c r="AMX203" s="91"/>
      <c r="AMY203" s="119"/>
      <c r="AMZ203" s="91"/>
      <c r="ANA203" s="119"/>
      <c r="ANB203" s="91"/>
      <c r="ANC203" s="119"/>
      <c r="AND203" s="91"/>
      <c r="ANE203" s="119"/>
      <c r="ANF203" s="91"/>
      <c r="ANG203" s="119"/>
      <c r="ANH203" s="91"/>
      <c r="ANI203" s="119"/>
      <c r="ANJ203" s="91"/>
      <c r="ANK203" s="119"/>
      <c r="ANL203" s="91"/>
      <c r="ANM203" s="119"/>
      <c r="ANN203" s="91"/>
      <c r="ANO203" s="119"/>
      <c r="ANP203" s="91"/>
      <c r="ANQ203" s="119"/>
      <c r="ANR203" s="91"/>
      <c r="ANS203" s="119"/>
      <c r="ANT203" s="91"/>
      <c r="ANU203" s="119"/>
      <c r="ANV203" s="91"/>
      <c r="ANW203" s="119"/>
      <c r="ANX203" s="91"/>
      <c r="ANY203" s="119"/>
      <c r="ANZ203" s="91"/>
      <c r="AOA203" s="119"/>
      <c r="AOB203" s="91"/>
      <c r="AOC203" s="119"/>
      <c r="AOD203" s="91"/>
      <c r="AOE203" s="119"/>
      <c r="AOF203" s="91"/>
      <c r="AOG203" s="119"/>
      <c r="AOH203" s="91"/>
      <c r="AOI203" s="119"/>
      <c r="AOJ203" s="91"/>
      <c r="AOK203" s="119"/>
      <c r="AOL203" s="91"/>
      <c r="AOM203" s="119"/>
      <c r="AON203" s="91"/>
      <c r="AOO203" s="119"/>
      <c r="AOP203" s="91"/>
      <c r="AOQ203" s="119"/>
      <c r="AOR203" s="91"/>
      <c r="AOS203" s="119"/>
      <c r="AOT203" s="91"/>
      <c r="AOU203" s="119"/>
      <c r="AOV203" s="91"/>
      <c r="AOW203" s="119"/>
      <c r="AOX203" s="91"/>
      <c r="AOY203" s="119"/>
      <c r="AOZ203" s="91"/>
      <c r="APA203" s="119"/>
      <c r="APB203" s="91"/>
      <c r="APC203" s="119"/>
      <c r="APD203" s="91"/>
      <c r="APE203" s="119"/>
      <c r="APF203" s="91"/>
      <c r="APG203" s="119"/>
      <c r="APH203" s="91"/>
      <c r="API203" s="119"/>
      <c r="APJ203" s="91"/>
      <c r="APK203" s="119"/>
      <c r="APL203" s="91"/>
      <c r="APM203" s="119"/>
      <c r="APN203" s="91"/>
      <c r="APO203" s="119"/>
      <c r="APP203" s="91"/>
      <c r="APQ203" s="119"/>
      <c r="APR203" s="91"/>
      <c r="APS203" s="119"/>
      <c r="APT203" s="91"/>
      <c r="APU203" s="119"/>
      <c r="APV203" s="91"/>
      <c r="APW203" s="119"/>
      <c r="APX203" s="91"/>
      <c r="APY203" s="119"/>
      <c r="APZ203" s="91"/>
      <c r="AQA203" s="119"/>
      <c r="AQB203" s="91"/>
      <c r="AQC203" s="119"/>
      <c r="AQD203" s="91"/>
      <c r="AQE203" s="119"/>
      <c r="AQF203" s="91"/>
      <c r="AQG203" s="119"/>
      <c r="AQH203" s="91"/>
      <c r="AQI203" s="119"/>
      <c r="AQJ203" s="91"/>
      <c r="AQK203" s="119"/>
      <c r="AQL203" s="91"/>
      <c r="AQM203" s="119"/>
      <c r="AQN203" s="91"/>
      <c r="AQO203" s="119"/>
      <c r="AQP203" s="91"/>
      <c r="AQQ203" s="119"/>
      <c r="AQR203" s="91"/>
      <c r="AQS203" s="119"/>
      <c r="AQT203" s="91"/>
      <c r="AQU203" s="119"/>
      <c r="AQV203" s="91"/>
      <c r="AQW203" s="119"/>
      <c r="AQX203" s="91"/>
      <c r="AQY203" s="119"/>
      <c r="AQZ203" s="91"/>
      <c r="ARA203" s="119"/>
      <c r="ARB203" s="91"/>
      <c r="ARC203" s="119"/>
      <c r="ARD203" s="91"/>
      <c r="ARE203" s="119"/>
      <c r="ARF203" s="91"/>
      <c r="ARG203" s="119"/>
      <c r="ARH203" s="91"/>
      <c r="ARI203" s="119"/>
      <c r="ARJ203" s="91"/>
      <c r="ARK203" s="119"/>
      <c r="ARL203" s="91"/>
      <c r="ARM203" s="119"/>
      <c r="ARN203" s="91"/>
      <c r="ARO203" s="119"/>
      <c r="ARP203" s="91"/>
      <c r="ARQ203" s="119"/>
      <c r="ARR203" s="91"/>
      <c r="ARS203" s="119"/>
      <c r="ART203" s="91"/>
      <c r="ARU203" s="119"/>
      <c r="ARV203" s="91"/>
      <c r="ARW203" s="119"/>
      <c r="ARX203" s="91"/>
      <c r="ARY203" s="119"/>
      <c r="ARZ203" s="91"/>
      <c r="ASA203" s="119"/>
      <c r="ASB203" s="91"/>
      <c r="ASC203" s="119"/>
      <c r="ASD203" s="91"/>
      <c r="ASE203" s="119"/>
      <c r="ASF203" s="91"/>
      <c r="ASG203" s="119"/>
      <c r="ASH203" s="91"/>
      <c r="ASI203" s="119"/>
      <c r="ASJ203" s="91"/>
      <c r="ASK203" s="119"/>
      <c r="ASL203" s="91"/>
      <c r="ASM203" s="119"/>
      <c r="ASN203" s="91"/>
      <c r="ASO203" s="119"/>
      <c r="ASP203" s="91"/>
      <c r="ASQ203" s="119"/>
      <c r="ASR203" s="91"/>
      <c r="ASS203" s="119"/>
      <c r="AST203" s="91"/>
      <c r="ASU203" s="119"/>
      <c r="ASV203" s="91"/>
      <c r="ASW203" s="119"/>
      <c r="ASX203" s="91"/>
      <c r="ASY203" s="119"/>
      <c r="ASZ203" s="91"/>
      <c r="ATA203" s="119"/>
      <c r="ATB203" s="91"/>
      <c r="ATC203" s="119"/>
      <c r="ATD203" s="91"/>
      <c r="ATE203" s="119"/>
      <c r="ATF203" s="91"/>
      <c r="ATG203" s="119"/>
      <c r="ATH203" s="91"/>
      <c r="ATI203" s="119"/>
      <c r="ATJ203" s="91"/>
      <c r="ATK203" s="119"/>
      <c r="ATL203" s="91"/>
      <c r="ATM203" s="119"/>
      <c r="ATN203" s="91"/>
      <c r="ATO203" s="119"/>
      <c r="ATP203" s="91"/>
      <c r="ATQ203" s="119"/>
      <c r="ATR203" s="91"/>
      <c r="ATS203" s="119"/>
      <c r="ATT203" s="91"/>
      <c r="ATU203" s="119"/>
      <c r="ATV203" s="91"/>
      <c r="ATW203" s="119"/>
      <c r="ATX203" s="91"/>
      <c r="ATY203" s="119"/>
      <c r="ATZ203" s="91"/>
      <c r="AUA203" s="119"/>
      <c r="AUB203" s="91"/>
      <c r="AUC203" s="119"/>
      <c r="AUD203" s="91"/>
      <c r="AUE203" s="119"/>
      <c r="AUF203" s="91"/>
      <c r="AUG203" s="119"/>
      <c r="AUH203" s="91"/>
      <c r="AUI203" s="119"/>
      <c r="AUJ203" s="91"/>
      <c r="AUK203" s="119"/>
      <c r="AUL203" s="91"/>
      <c r="AUM203" s="119"/>
      <c r="AUN203" s="91"/>
      <c r="AUO203" s="119"/>
      <c r="AUP203" s="91"/>
      <c r="AUQ203" s="119"/>
      <c r="AUR203" s="91"/>
      <c r="AUS203" s="119"/>
      <c r="AUT203" s="91"/>
      <c r="AUU203" s="119"/>
      <c r="AUV203" s="91"/>
      <c r="AUW203" s="119"/>
      <c r="AUX203" s="91"/>
      <c r="AUY203" s="119"/>
      <c r="AUZ203" s="91"/>
      <c r="AVA203" s="119"/>
      <c r="AVB203" s="91"/>
      <c r="AVC203" s="119"/>
      <c r="AVD203" s="91"/>
      <c r="AVE203" s="119"/>
      <c r="AVF203" s="91"/>
      <c r="AVG203" s="119"/>
      <c r="AVH203" s="91"/>
      <c r="AVI203" s="119"/>
      <c r="AVJ203" s="91"/>
      <c r="AVK203" s="119"/>
      <c r="AVL203" s="91"/>
      <c r="AVM203" s="119"/>
      <c r="AVN203" s="91"/>
      <c r="AVO203" s="119"/>
      <c r="AVP203" s="91"/>
      <c r="AVQ203" s="119"/>
      <c r="AVR203" s="91"/>
      <c r="AVS203" s="119"/>
      <c r="AVT203" s="91"/>
      <c r="AVU203" s="119"/>
      <c r="AVV203" s="91"/>
      <c r="AVW203" s="119"/>
      <c r="AVX203" s="91"/>
      <c r="AVY203" s="119"/>
      <c r="AVZ203" s="91"/>
      <c r="AWA203" s="119"/>
      <c r="AWB203" s="91"/>
      <c r="AWC203" s="119"/>
      <c r="AWD203" s="91"/>
      <c r="AWE203" s="119"/>
      <c r="AWF203" s="91"/>
      <c r="AWG203" s="119"/>
      <c r="AWH203" s="91"/>
      <c r="AWI203" s="119"/>
      <c r="AWJ203" s="91"/>
      <c r="AWK203" s="119"/>
      <c r="AWL203" s="91"/>
      <c r="AWM203" s="119"/>
      <c r="AWN203" s="91"/>
      <c r="AWO203" s="119"/>
      <c r="AWP203" s="91"/>
      <c r="AWQ203" s="119"/>
      <c r="AWR203" s="91"/>
      <c r="AWS203" s="119"/>
      <c r="AWT203" s="91"/>
      <c r="AWU203" s="119"/>
      <c r="AWV203" s="91"/>
      <c r="AWW203" s="119"/>
      <c r="AWX203" s="91"/>
      <c r="AWY203" s="119"/>
      <c r="AWZ203" s="91"/>
      <c r="AXA203" s="119"/>
      <c r="AXB203" s="91"/>
      <c r="AXC203" s="119"/>
      <c r="AXD203" s="91"/>
      <c r="AXE203" s="119"/>
      <c r="AXF203" s="91"/>
      <c r="AXG203" s="119"/>
      <c r="AXH203" s="91"/>
      <c r="AXI203" s="119"/>
      <c r="AXJ203" s="91"/>
      <c r="AXK203" s="119"/>
      <c r="AXL203" s="91"/>
      <c r="AXM203" s="119"/>
      <c r="AXN203" s="91"/>
      <c r="AXO203" s="119"/>
      <c r="AXP203" s="91"/>
      <c r="AXQ203" s="119"/>
      <c r="AXR203" s="91"/>
      <c r="AXS203" s="119"/>
      <c r="AXT203" s="91"/>
      <c r="AXU203" s="119"/>
      <c r="AXV203" s="91"/>
      <c r="AXW203" s="119"/>
      <c r="AXX203" s="91"/>
      <c r="AXY203" s="119"/>
      <c r="AXZ203" s="91"/>
      <c r="AYA203" s="119"/>
      <c r="AYB203" s="91"/>
      <c r="AYC203" s="119"/>
      <c r="AYD203" s="91"/>
      <c r="AYE203" s="119"/>
      <c r="AYF203" s="91"/>
      <c r="AYG203" s="119"/>
      <c r="AYH203" s="91"/>
      <c r="AYI203" s="119"/>
      <c r="AYJ203" s="91"/>
      <c r="AYK203" s="119"/>
      <c r="AYL203" s="91"/>
      <c r="AYM203" s="119"/>
      <c r="AYN203" s="91"/>
      <c r="AYO203" s="119"/>
      <c r="AYP203" s="91"/>
      <c r="AYQ203" s="119"/>
      <c r="AYR203" s="91"/>
      <c r="AYS203" s="119"/>
      <c r="AYT203" s="91"/>
      <c r="AYU203" s="119"/>
      <c r="AYV203" s="91"/>
      <c r="AYW203" s="119"/>
      <c r="AYX203" s="91"/>
      <c r="AYY203" s="119"/>
      <c r="AYZ203" s="91"/>
      <c r="AZA203" s="119"/>
      <c r="AZB203" s="91"/>
      <c r="AZC203" s="119"/>
      <c r="AZD203" s="91"/>
      <c r="AZE203" s="119"/>
      <c r="AZF203" s="91"/>
      <c r="AZG203" s="119"/>
      <c r="AZH203" s="91"/>
      <c r="AZI203" s="119"/>
      <c r="AZJ203" s="91"/>
      <c r="AZK203" s="119"/>
      <c r="AZL203" s="91"/>
      <c r="AZM203" s="119"/>
      <c r="AZN203" s="91"/>
      <c r="AZO203" s="119"/>
      <c r="AZP203" s="91"/>
      <c r="AZQ203" s="119"/>
      <c r="AZR203" s="91"/>
      <c r="AZS203" s="119"/>
      <c r="AZT203" s="91"/>
      <c r="AZU203" s="119"/>
      <c r="AZV203" s="91"/>
      <c r="AZW203" s="119"/>
      <c r="AZX203" s="91"/>
      <c r="AZY203" s="119"/>
      <c r="AZZ203" s="91"/>
      <c r="BAA203" s="119"/>
      <c r="BAB203" s="91"/>
      <c r="BAC203" s="119"/>
      <c r="BAD203" s="91"/>
      <c r="BAE203" s="119"/>
      <c r="BAF203" s="91"/>
      <c r="BAG203" s="119"/>
      <c r="BAH203" s="91"/>
      <c r="BAI203" s="119"/>
      <c r="BAJ203" s="91"/>
      <c r="BAK203" s="119"/>
      <c r="BAL203" s="91"/>
      <c r="BAM203" s="119"/>
      <c r="BAN203" s="91"/>
      <c r="BAO203" s="119"/>
      <c r="BAP203" s="91"/>
      <c r="BAQ203" s="119"/>
      <c r="BAR203" s="91"/>
      <c r="BAS203" s="119"/>
      <c r="BAT203" s="91"/>
      <c r="BAU203" s="119"/>
      <c r="BAV203" s="91"/>
      <c r="BAW203" s="119"/>
      <c r="BAX203" s="91"/>
      <c r="BAY203" s="119"/>
      <c r="BAZ203" s="91"/>
      <c r="BBA203" s="119"/>
      <c r="BBB203" s="91"/>
      <c r="BBC203" s="119"/>
      <c r="BBD203" s="91"/>
      <c r="BBE203" s="119"/>
      <c r="BBF203" s="91"/>
      <c r="BBG203" s="119"/>
      <c r="BBH203" s="91"/>
      <c r="BBI203" s="119"/>
      <c r="BBJ203" s="91"/>
      <c r="BBK203" s="119"/>
      <c r="BBL203" s="91"/>
      <c r="BBM203" s="119"/>
      <c r="BBN203" s="91"/>
      <c r="BBO203" s="119"/>
      <c r="BBP203" s="91"/>
      <c r="BBQ203" s="119"/>
      <c r="BBR203" s="91"/>
      <c r="BBS203" s="119"/>
      <c r="BBT203" s="91"/>
      <c r="BBU203" s="119"/>
      <c r="BBV203" s="91"/>
      <c r="BBW203" s="119"/>
      <c r="BBX203" s="91"/>
      <c r="BBY203" s="119"/>
      <c r="BBZ203" s="91"/>
      <c r="BCA203" s="119"/>
      <c r="BCB203" s="91"/>
      <c r="BCC203" s="119"/>
      <c r="BCD203" s="91"/>
      <c r="BCE203" s="119"/>
      <c r="BCF203" s="91"/>
      <c r="BCG203" s="119"/>
      <c r="BCH203" s="91"/>
      <c r="BCI203" s="119"/>
      <c r="BCJ203" s="91"/>
      <c r="BCK203" s="119"/>
      <c r="BCL203" s="91"/>
      <c r="BCM203" s="119"/>
      <c r="BCN203" s="91"/>
      <c r="BCO203" s="119"/>
      <c r="BCP203" s="91"/>
      <c r="BCQ203" s="119"/>
      <c r="BCR203" s="91"/>
      <c r="BCS203" s="119"/>
      <c r="BCT203" s="91"/>
      <c r="BCU203" s="119"/>
      <c r="BCV203" s="91"/>
      <c r="BCW203" s="119"/>
      <c r="BCX203" s="91"/>
      <c r="BCY203" s="119"/>
      <c r="BCZ203" s="91"/>
      <c r="BDA203" s="119"/>
      <c r="BDB203" s="91"/>
      <c r="BDC203" s="119"/>
      <c r="BDD203" s="91"/>
      <c r="BDE203" s="119"/>
      <c r="BDF203" s="91"/>
      <c r="BDG203" s="119"/>
      <c r="BDH203" s="91"/>
      <c r="BDI203" s="119"/>
      <c r="BDJ203" s="91"/>
      <c r="BDK203" s="119"/>
      <c r="BDL203" s="91"/>
      <c r="BDM203" s="119"/>
      <c r="BDN203" s="91"/>
      <c r="BDO203" s="119"/>
      <c r="BDP203" s="91"/>
      <c r="BDQ203" s="119"/>
      <c r="BDR203" s="91"/>
      <c r="BDS203" s="119"/>
      <c r="BDT203" s="91"/>
      <c r="BDU203" s="119"/>
      <c r="BDV203" s="91"/>
      <c r="BDW203" s="119"/>
      <c r="BDX203" s="91"/>
      <c r="BDY203" s="119"/>
      <c r="BDZ203" s="91"/>
      <c r="BEA203" s="119"/>
      <c r="BEB203" s="91"/>
      <c r="BEC203" s="119"/>
      <c r="BED203" s="91"/>
      <c r="BEE203" s="119"/>
      <c r="BEF203" s="91"/>
      <c r="BEG203" s="119"/>
      <c r="BEH203" s="91"/>
      <c r="BEI203" s="119"/>
      <c r="BEJ203" s="91"/>
      <c r="BEK203" s="119"/>
      <c r="BEL203" s="91"/>
      <c r="BEM203" s="119"/>
      <c r="BEN203" s="91"/>
      <c r="BEO203" s="119"/>
      <c r="BEP203" s="91"/>
      <c r="BEQ203" s="119"/>
      <c r="BER203" s="91"/>
      <c r="BES203" s="119"/>
      <c r="BET203" s="91"/>
      <c r="BEU203" s="119"/>
      <c r="BEV203" s="91"/>
      <c r="BEW203" s="119"/>
      <c r="BEX203" s="91"/>
      <c r="BEY203" s="119"/>
      <c r="BEZ203" s="91"/>
      <c r="BFA203" s="119"/>
      <c r="BFB203" s="91"/>
      <c r="BFC203" s="119"/>
      <c r="BFD203" s="91"/>
      <c r="BFE203" s="119"/>
      <c r="BFF203" s="91"/>
      <c r="BFG203" s="119"/>
      <c r="BFH203" s="91"/>
      <c r="BFI203" s="119"/>
      <c r="BFJ203" s="91"/>
      <c r="BFK203" s="119"/>
      <c r="BFL203" s="91"/>
      <c r="BFM203" s="119"/>
      <c r="BFN203" s="91"/>
      <c r="BFO203" s="119"/>
      <c r="BFP203" s="91"/>
      <c r="BFQ203" s="119"/>
      <c r="BFR203" s="91"/>
      <c r="BFS203" s="119"/>
      <c r="BFT203" s="91"/>
      <c r="BFU203" s="119"/>
      <c r="BFV203" s="91"/>
      <c r="BFW203" s="119"/>
      <c r="BFX203" s="91"/>
      <c r="BFY203" s="119"/>
      <c r="BFZ203" s="91"/>
      <c r="BGA203" s="119"/>
      <c r="BGB203" s="91"/>
      <c r="BGC203" s="119"/>
      <c r="BGD203" s="91"/>
      <c r="BGE203" s="119"/>
      <c r="BGF203" s="91"/>
      <c r="BGG203" s="119"/>
      <c r="BGH203" s="91"/>
      <c r="BGI203" s="119"/>
      <c r="BGJ203" s="91"/>
      <c r="BGK203" s="119"/>
      <c r="BGL203" s="91"/>
      <c r="BGM203" s="119"/>
      <c r="BGN203" s="91"/>
      <c r="BGO203" s="119"/>
      <c r="BGP203" s="91"/>
      <c r="BGQ203" s="119"/>
      <c r="BGR203" s="91"/>
      <c r="BGS203" s="119"/>
      <c r="BGT203" s="91"/>
      <c r="BGU203" s="119"/>
      <c r="BGV203" s="91"/>
      <c r="BGW203" s="119"/>
      <c r="BGX203" s="91"/>
      <c r="BGY203" s="119"/>
      <c r="BGZ203" s="91"/>
      <c r="BHA203" s="119"/>
      <c r="BHB203" s="91"/>
      <c r="BHC203" s="119"/>
      <c r="BHD203" s="91"/>
      <c r="BHE203" s="119"/>
      <c r="BHF203" s="91"/>
      <c r="BHG203" s="119"/>
      <c r="BHH203" s="91"/>
      <c r="BHI203" s="119"/>
      <c r="BHJ203" s="91"/>
      <c r="BHK203" s="119"/>
      <c r="BHL203" s="91"/>
      <c r="BHM203" s="119"/>
      <c r="BHN203" s="91"/>
      <c r="BHO203" s="119"/>
      <c r="BHP203" s="91"/>
      <c r="BHQ203" s="119"/>
      <c r="BHR203" s="91"/>
      <c r="BHS203" s="119"/>
      <c r="BHT203" s="91"/>
      <c r="BHU203" s="119"/>
      <c r="BHV203" s="91"/>
      <c r="BHW203" s="119"/>
      <c r="BHX203" s="91"/>
      <c r="BHY203" s="119"/>
      <c r="BHZ203" s="91"/>
      <c r="BIA203" s="119"/>
      <c r="BIB203" s="91"/>
      <c r="BIC203" s="119"/>
      <c r="BID203" s="91"/>
      <c r="BIE203" s="119"/>
      <c r="BIF203" s="91"/>
      <c r="BIG203" s="119"/>
      <c r="BIH203" s="91"/>
      <c r="BII203" s="119"/>
      <c r="BIJ203" s="91"/>
      <c r="BIK203" s="119"/>
      <c r="BIL203" s="91"/>
      <c r="BIM203" s="119"/>
      <c r="BIN203" s="91"/>
      <c r="BIO203" s="119"/>
      <c r="BIP203" s="91"/>
      <c r="BIQ203" s="119"/>
      <c r="BIR203" s="91"/>
      <c r="BIS203" s="119"/>
      <c r="BIT203" s="91"/>
      <c r="BIU203" s="119"/>
      <c r="BIV203" s="91"/>
      <c r="BIW203" s="119"/>
      <c r="BIX203" s="91"/>
      <c r="BIY203" s="119"/>
      <c r="BIZ203" s="91"/>
      <c r="BJA203" s="119"/>
      <c r="BJB203" s="91"/>
      <c r="BJC203" s="119"/>
      <c r="BJD203" s="91"/>
      <c r="BJE203" s="119"/>
      <c r="BJF203" s="91"/>
      <c r="BJG203" s="119"/>
      <c r="BJH203" s="91"/>
      <c r="BJI203" s="119"/>
      <c r="BJJ203" s="91"/>
      <c r="BJK203" s="119"/>
      <c r="BJL203" s="91"/>
      <c r="BJM203" s="119"/>
      <c r="BJN203" s="91"/>
      <c r="BJO203" s="119"/>
      <c r="BJP203" s="91"/>
      <c r="BJQ203" s="119"/>
      <c r="BJR203" s="91"/>
      <c r="BJS203" s="119"/>
      <c r="BJT203" s="91"/>
      <c r="BJU203" s="119"/>
      <c r="BJV203" s="91"/>
      <c r="BJW203" s="119"/>
      <c r="BJX203" s="91"/>
      <c r="BJY203" s="119"/>
      <c r="BJZ203" s="91"/>
      <c r="BKA203" s="119"/>
      <c r="BKB203" s="91"/>
      <c r="BKC203" s="119"/>
      <c r="BKD203" s="91"/>
      <c r="BKE203" s="119"/>
      <c r="BKF203" s="91"/>
      <c r="BKG203" s="119"/>
      <c r="BKH203" s="91"/>
      <c r="BKI203" s="119"/>
      <c r="BKJ203" s="91"/>
      <c r="BKK203" s="119"/>
      <c r="BKL203" s="91"/>
      <c r="BKM203" s="119"/>
      <c r="BKN203" s="91"/>
      <c r="BKO203" s="119"/>
      <c r="BKP203" s="91"/>
      <c r="BKQ203" s="119"/>
      <c r="BKR203" s="91"/>
      <c r="BKS203" s="119"/>
      <c r="BKT203" s="91"/>
      <c r="BKU203" s="119"/>
      <c r="BKV203" s="91"/>
      <c r="BKW203" s="119"/>
      <c r="BKX203" s="91"/>
      <c r="BKY203" s="119"/>
      <c r="BKZ203" s="91"/>
      <c r="BLA203" s="119"/>
      <c r="BLB203" s="91"/>
      <c r="BLC203" s="119"/>
      <c r="BLD203" s="91"/>
      <c r="BLE203" s="119"/>
      <c r="BLF203" s="91"/>
      <c r="BLG203" s="119"/>
      <c r="BLH203" s="91"/>
      <c r="BLI203" s="119"/>
      <c r="BLJ203" s="91"/>
      <c r="BLK203" s="119"/>
      <c r="BLL203" s="91"/>
      <c r="BLM203" s="119"/>
      <c r="BLN203" s="91"/>
      <c r="BLO203" s="119"/>
      <c r="BLP203" s="91"/>
      <c r="BLQ203" s="119"/>
      <c r="BLR203" s="91"/>
      <c r="BLS203" s="119"/>
      <c r="BLT203" s="91"/>
      <c r="BLU203" s="119"/>
      <c r="BLV203" s="91"/>
      <c r="BLW203" s="119"/>
      <c r="BLX203" s="91"/>
      <c r="BLY203" s="119"/>
      <c r="BLZ203" s="91"/>
      <c r="BMA203" s="119"/>
      <c r="BMB203" s="91"/>
      <c r="BMC203" s="119"/>
      <c r="BMD203" s="91"/>
      <c r="BME203" s="119"/>
      <c r="BMF203" s="91"/>
      <c r="BMG203" s="119"/>
      <c r="BMH203" s="91"/>
      <c r="BMI203" s="119"/>
      <c r="BMJ203" s="91"/>
      <c r="BMK203" s="119"/>
      <c r="BML203" s="91"/>
      <c r="BMM203" s="119"/>
      <c r="BMN203" s="91"/>
      <c r="BMO203" s="119"/>
      <c r="BMP203" s="91"/>
      <c r="BMQ203" s="119"/>
      <c r="BMR203" s="91"/>
      <c r="BMS203" s="119"/>
      <c r="BMT203" s="91"/>
      <c r="BMU203" s="119"/>
      <c r="BMV203" s="91"/>
      <c r="BMW203" s="119"/>
      <c r="BMX203" s="91"/>
      <c r="BMY203" s="119"/>
      <c r="BMZ203" s="91"/>
      <c r="BNA203" s="119"/>
      <c r="BNB203" s="91"/>
      <c r="BNC203" s="119"/>
      <c r="BND203" s="91"/>
      <c r="BNE203" s="119"/>
      <c r="BNF203" s="91"/>
      <c r="BNG203" s="119"/>
      <c r="BNH203" s="91"/>
      <c r="BNI203" s="119"/>
      <c r="BNJ203" s="91"/>
      <c r="BNK203" s="119"/>
      <c r="BNL203" s="91"/>
      <c r="BNM203" s="119"/>
      <c r="BNN203" s="91"/>
      <c r="BNO203" s="119"/>
      <c r="BNP203" s="91"/>
      <c r="BNQ203" s="119"/>
      <c r="BNR203" s="91"/>
      <c r="BNS203" s="119"/>
      <c r="BNT203" s="91"/>
      <c r="BNU203" s="119"/>
      <c r="BNV203" s="91"/>
      <c r="BNW203" s="119"/>
      <c r="BNX203" s="91"/>
      <c r="BNY203" s="119"/>
      <c r="BNZ203" s="91"/>
      <c r="BOA203" s="119"/>
      <c r="BOB203" s="91"/>
      <c r="BOC203" s="119"/>
      <c r="BOD203" s="91"/>
      <c r="BOE203" s="119"/>
      <c r="BOF203" s="91"/>
      <c r="BOG203" s="119"/>
      <c r="BOH203" s="91"/>
      <c r="BOI203" s="119"/>
      <c r="BOJ203" s="91"/>
      <c r="BOK203" s="119"/>
      <c r="BOL203" s="91"/>
      <c r="BOM203" s="119"/>
      <c r="BON203" s="91"/>
      <c r="BOO203" s="119"/>
      <c r="BOP203" s="91"/>
      <c r="BOQ203" s="119"/>
      <c r="BOR203" s="91"/>
      <c r="BOS203" s="119"/>
      <c r="BOT203" s="91"/>
      <c r="BOU203" s="119"/>
      <c r="BOV203" s="91"/>
      <c r="BOW203" s="119"/>
      <c r="BOX203" s="91"/>
      <c r="BOY203" s="119"/>
      <c r="BOZ203" s="91"/>
      <c r="BPA203" s="119"/>
      <c r="BPB203" s="91"/>
      <c r="BPC203" s="119"/>
      <c r="BPD203" s="91"/>
      <c r="BPE203" s="119"/>
      <c r="BPF203" s="91"/>
      <c r="BPG203" s="119"/>
      <c r="BPH203" s="91"/>
      <c r="BPI203" s="119"/>
      <c r="BPJ203" s="91"/>
      <c r="BPK203" s="119"/>
      <c r="BPL203" s="91"/>
      <c r="BPM203" s="119"/>
      <c r="BPN203" s="91"/>
      <c r="BPO203" s="119"/>
      <c r="BPP203" s="91"/>
      <c r="BPQ203" s="119"/>
      <c r="BPR203" s="91"/>
      <c r="BPS203" s="119"/>
      <c r="BPT203" s="91"/>
      <c r="BPU203" s="119"/>
      <c r="BPV203" s="91"/>
      <c r="BPW203" s="119"/>
      <c r="BPX203" s="91"/>
      <c r="BPY203" s="119"/>
      <c r="BPZ203" s="91"/>
      <c r="BQA203" s="119"/>
      <c r="BQB203" s="91"/>
      <c r="BQC203" s="119"/>
      <c r="BQD203" s="91"/>
      <c r="BQE203" s="119"/>
      <c r="BQF203" s="91"/>
      <c r="BQG203" s="119"/>
      <c r="BQH203" s="91"/>
      <c r="BQI203" s="119"/>
      <c r="BQJ203" s="91"/>
      <c r="BQK203" s="119"/>
      <c r="BQL203" s="91"/>
      <c r="BQM203" s="119"/>
      <c r="BQN203" s="91"/>
      <c r="BQO203" s="119"/>
      <c r="BQP203" s="91"/>
      <c r="BQQ203" s="119"/>
      <c r="BQR203" s="91"/>
      <c r="BQS203" s="119"/>
      <c r="BQT203" s="91"/>
      <c r="BQU203" s="119"/>
      <c r="BQV203" s="91"/>
      <c r="BQW203" s="119"/>
      <c r="BQX203" s="91"/>
      <c r="BQY203" s="119"/>
      <c r="BQZ203" s="91"/>
      <c r="BRA203" s="119"/>
      <c r="BRB203" s="91"/>
      <c r="BRC203" s="119"/>
      <c r="BRD203" s="91"/>
      <c r="BRE203" s="119"/>
      <c r="BRF203" s="91"/>
      <c r="BRG203" s="119"/>
      <c r="BRH203" s="91"/>
      <c r="BRI203" s="119"/>
      <c r="BRJ203" s="91"/>
      <c r="BRK203" s="119"/>
      <c r="BRL203" s="91"/>
      <c r="BRM203" s="119"/>
      <c r="BRN203" s="91"/>
      <c r="BRO203" s="119"/>
      <c r="BRP203" s="91"/>
      <c r="BRQ203" s="119"/>
      <c r="BRR203" s="91"/>
      <c r="BRS203" s="119"/>
      <c r="BRT203" s="91"/>
      <c r="BRU203" s="119"/>
      <c r="BRV203" s="91"/>
      <c r="BRW203" s="119"/>
      <c r="BRX203" s="91"/>
      <c r="BRY203" s="119"/>
      <c r="BRZ203" s="91"/>
      <c r="BSA203" s="119"/>
      <c r="BSB203" s="91"/>
      <c r="BSC203" s="119"/>
      <c r="BSD203" s="91"/>
      <c r="BSE203" s="119"/>
      <c r="BSF203" s="91"/>
      <c r="BSG203" s="119"/>
      <c r="BSH203" s="91"/>
      <c r="BSI203" s="119"/>
      <c r="BSJ203" s="91"/>
      <c r="BSK203" s="119"/>
      <c r="BSL203" s="91"/>
      <c r="BSM203" s="119"/>
      <c r="BSN203" s="91"/>
      <c r="BSO203" s="119"/>
      <c r="BSP203" s="91"/>
      <c r="BSQ203" s="119"/>
      <c r="BSR203" s="91"/>
      <c r="BSS203" s="119"/>
      <c r="BST203" s="91"/>
      <c r="BSU203" s="119"/>
      <c r="BSV203" s="91"/>
      <c r="BSW203" s="119"/>
      <c r="BSX203" s="91"/>
      <c r="BSY203" s="119"/>
      <c r="BSZ203" s="91"/>
      <c r="BTA203" s="119"/>
      <c r="BTB203" s="91"/>
      <c r="BTC203" s="119"/>
      <c r="BTD203" s="91"/>
      <c r="BTE203" s="119"/>
      <c r="BTF203" s="91"/>
      <c r="BTG203" s="119"/>
      <c r="BTH203" s="91"/>
      <c r="BTI203" s="119"/>
      <c r="BTJ203" s="91"/>
      <c r="BTK203" s="119"/>
      <c r="BTL203" s="91"/>
      <c r="BTM203" s="119"/>
      <c r="BTN203" s="91"/>
      <c r="BTO203" s="119"/>
      <c r="BTP203" s="91"/>
      <c r="BTQ203" s="119"/>
      <c r="BTR203" s="91"/>
      <c r="BTS203" s="119"/>
      <c r="BTT203" s="91"/>
      <c r="BTU203" s="119"/>
      <c r="BTV203" s="91"/>
      <c r="BTW203" s="119"/>
      <c r="BTX203" s="91"/>
      <c r="BTY203" s="119"/>
      <c r="BTZ203" s="91"/>
      <c r="BUA203" s="119"/>
      <c r="BUB203" s="91"/>
      <c r="BUC203" s="119"/>
      <c r="BUD203" s="91"/>
      <c r="BUE203" s="119"/>
      <c r="BUF203" s="91"/>
      <c r="BUG203" s="119"/>
      <c r="BUH203" s="91"/>
      <c r="BUI203" s="119"/>
      <c r="BUJ203" s="91"/>
      <c r="BUK203" s="119"/>
      <c r="BUL203" s="91"/>
      <c r="BUM203" s="119"/>
      <c r="BUN203" s="91"/>
      <c r="BUO203" s="119"/>
      <c r="BUP203" s="91"/>
      <c r="BUQ203" s="119"/>
      <c r="BUR203" s="91"/>
      <c r="BUS203" s="119"/>
      <c r="BUT203" s="91"/>
      <c r="BUU203" s="119"/>
      <c r="BUV203" s="91"/>
      <c r="BUW203" s="119"/>
      <c r="BUX203" s="91"/>
      <c r="BUY203" s="119"/>
      <c r="BUZ203" s="91"/>
      <c r="BVA203" s="119"/>
      <c r="BVB203" s="91"/>
      <c r="BVC203" s="119"/>
      <c r="BVD203" s="91"/>
      <c r="BVE203" s="119"/>
      <c r="BVF203" s="91"/>
      <c r="BVG203" s="119"/>
      <c r="BVH203" s="91"/>
      <c r="BVI203" s="119"/>
      <c r="BVJ203" s="91"/>
      <c r="BVK203" s="119"/>
      <c r="BVL203" s="91"/>
      <c r="BVM203" s="119"/>
      <c r="BVN203" s="91"/>
      <c r="BVO203" s="119"/>
      <c r="BVP203" s="91"/>
      <c r="BVQ203" s="119"/>
      <c r="BVR203" s="91"/>
      <c r="BVS203" s="119"/>
      <c r="BVT203" s="91"/>
      <c r="BVU203" s="119"/>
      <c r="BVV203" s="91"/>
      <c r="BVW203" s="119"/>
      <c r="BVX203" s="91"/>
      <c r="BVY203" s="119"/>
      <c r="BVZ203" s="91"/>
      <c r="BWA203" s="119"/>
      <c r="BWB203" s="91"/>
      <c r="BWC203" s="119"/>
      <c r="BWD203" s="91"/>
      <c r="BWE203" s="119"/>
      <c r="BWF203" s="91"/>
      <c r="BWG203" s="119"/>
      <c r="BWH203" s="91"/>
      <c r="BWI203" s="119"/>
      <c r="BWJ203" s="91"/>
      <c r="BWK203" s="119"/>
      <c r="BWL203" s="91"/>
      <c r="BWM203" s="119"/>
      <c r="BWN203" s="91"/>
      <c r="BWO203" s="119"/>
      <c r="BWP203" s="91"/>
      <c r="BWQ203" s="119"/>
      <c r="BWR203" s="91"/>
      <c r="BWS203" s="119"/>
      <c r="BWT203" s="91"/>
      <c r="BWU203" s="119"/>
      <c r="BWV203" s="91"/>
      <c r="BWW203" s="119"/>
      <c r="BWX203" s="91"/>
      <c r="BWY203" s="119"/>
      <c r="BWZ203" s="91"/>
      <c r="BXA203" s="119"/>
      <c r="BXB203" s="91"/>
      <c r="BXC203" s="119"/>
      <c r="BXD203" s="91"/>
      <c r="BXE203" s="119"/>
      <c r="BXF203" s="91"/>
      <c r="BXG203" s="119"/>
      <c r="BXH203" s="91"/>
      <c r="BXI203" s="119"/>
      <c r="BXJ203" s="91"/>
      <c r="BXK203" s="119"/>
      <c r="BXL203" s="91"/>
      <c r="BXM203" s="119"/>
      <c r="BXN203" s="91"/>
      <c r="BXO203" s="119"/>
      <c r="BXP203" s="91"/>
      <c r="BXQ203" s="119"/>
      <c r="BXR203" s="91"/>
      <c r="BXS203" s="119"/>
      <c r="BXT203" s="91"/>
      <c r="BXU203" s="119"/>
      <c r="BXV203" s="91"/>
      <c r="BXW203" s="119"/>
      <c r="BXX203" s="91"/>
      <c r="BXY203" s="119"/>
      <c r="BXZ203" s="91"/>
      <c r="BYA203" s="119"/>
      <c r="BYB203" s="91"/>
      <c r="BYC203" s="119"/>
      <c r="BYD203" s="91"/>
      <c r="BYE203" s="119"/>
      <c r="BYF203" s="91"/>
      <c r="BYG203" s="119"/>
      <c r="BYH203" s="91"/>
      <c r="BYI203" s="119"/>
      <c r="BYJ203" s="91"/>
      <c r="BYK203" s="119"/>
      <c r="BYL203" s="91"/>
      <c r="BYM203" s="119"/>
      <c r="BYN203" s="91"/>
      <c r="BYO203" s="119"/>
      <c r="BYP203" s="91"/>
      <c r="BYQ203" s="119"/>
      <c r="BYR203" s="91"/>
      <c r="BYS203" s="119"/>
      <c r="BYT203" s="91"/>
      <c r="BYU203" s="119"/>
      <c r="BYV203" s="91"/>
      <c r="BYW203" s="119"/>
      <c r="BYX203" s="91"/>
      <c r="BYY203" s="119"/>
      <c r="BYZ203" s="91"/>
      <c r="BZA203" s="119"/>
      <c r="BZB203" s="91"/>
      <c r="BZC203" s="119"/>
      <c r="BZD203" s="91"/>
      <c r="BZE203" s="119"/>
      <c r="BZF203" s="91"/>
      <c r="BZG203" s="119"/>
      <c r="BZH203" s="91"/>
      <c r="BZI203" s="119"/>
      <c r="BZJ203" s="91"/>
      <c r="BZK203" s="119"/>
      <c r="BZL203" s="91"/>
      <c r="BZM203" s="119"/>
      <c r="BZN203" s="91"/>
      <c r="BZO203" s="119"/>
      <c r="BZP203" s="91"/>
      <c r="BZQ203" s="119"/>
      <c r="BZR203" s="91"/>
      <c r="BZS203" s="119"/>
      <c r="BZT203" s="91"/>
      <c r="BZU203" s="119"/>
      <c r="BZV203" s="91"/>
      <c r="BZW203" s="119"/>
      <c r="BZX203" s="91"/>
      <c r="BZY203" s="119"/>
      <c r="BZZ203" s="91"/>
      <c r="CAA203" s="119"/>
      <c r="CAB203" s="91"/>
      <c r="CAC203" s="119"/>
      <c r="CAD203" s="91"/>
      <c r="CAE203" s="119"/>
      <c r="CAF203" s="91"/>
      <c r="CAG203" s="119"/>
      <c r="CAH203" s="91"/>
      <c r="CAI203" s="119"/>
      <c r="CAJ203" s="91"/>
      <c r="CAK203" s="119"/>
      <c r="CAL203" s="91"/>
      <c r="CAM203" s="119"/>
      <c r="CAN203" s="91"/>
      <c r="CAO203" s="119"/>
      <c r="CAP203" s="91"/>
      <c r="CAQ203" s="119"/>
      <c r="CAR203" s="91"/>
      <c r="CAS203" s="119"/>
      <c r="CAT203" s="91"/>
      <c r="CAU203" s="119"/>
      <c r="CAV203" s="91"/>
      <c r="CAW203" s="119"/>
      <c r="CAX203" s="91"/>
      <c r="CAY203" s="119"/>
      <c r="CAZ203" s="91"/>
      <c r="CBA203" s="119"/>
      <c r="CBB203" s="91"/>
      <c r="CBC203" s="119"/>
      <c r="CBD203" s="91"/>
      <c r="CBE203" s="119"/>
      <c r="CBF203" s="91"/>
      <c r="CBG203" s="119"/>
      <c r="CBH203" s="91"/>
      <c r="CBI203" s="119"/>
      <c r="CBJ203" s="91"/>
      <c r="CBK203" s="119"/>
      <c r="CBL203" s="91"/>
      <c r="CBM203" s="119"/>
      <c r="CBN203" s="91"/>
      <c r="CBO203" s="119"/>
      <c r="CBP203" s="91"/>
      <c r="CBQ203" s="119"/>
      <c r="CBR203" s="91"/>
      <c r="CBS203" s="119"/>
      <c r="CBT203" s="91"/>
      <c r="CBU203" s="119"/>
      <c r="CBV203" s="91"/>
      <c r="CBW203" s="119"/>
      <c r="CBX203" s="91"/>
      <c r="CBY203" s="119"/>
      <c r="CBZ203" s="91"/>
      <c r="CCA203" s="119"/>
      <c r="CCB203" s="91"/>
      <c r="CCC203" s="119"/>
      <c r="CCD203" s="91"/>
      <c r="CCE203" s="119"/>
      <c r="CCF203" s="91"/>
      <c r="CCG203" s="119"/>
      <c r="CCH203" s="91"/>
      <c r="CCI203" s="119"/>
      <c r="CCJ203" s="91"/>
      <c r="CCK203" s="119"/>
      <c r="CCL203" s="91"/>
      <c r="CCM203" s="119"/>
      <c r="CCN203" s="91"/>
      <c r="CCO203" s="119"/>
      <c r="CCP203" s="91"/>
      <c r="CCQ203" s="119"/>
      <c r="CCR203" s="91"/>
      <c r="CCS203" s="119"/>
      <c r="CCT203" s="91"/>
      <c r="CCU203" s="119"/>
      <c r="CCV203" s="91"/>
      <c r="CCW203" s="119"/>
      <c r="CCX203" s="91"/>
      <c r="CCY203" s="119"/>
      <c r="CCZ203" s="91"/>
      <c r="CDA203" s="119"/>
      <c r="CDB203" s="91"/>
      <c r="CDC203" s="119"/>
      <c r="CDD203" s="91"/>
      <c r="CDE203" s="119"/>
      <c r="CDF203" s="91"/>
      <c r="CDG203" s="119"/>
      <c r="CDH203" s="91"/>
      <c r="CDI203" s="119"/>
      <c r="CDJ203" s="91"/>
      <c r="CDK203" s="119"/>
      <c r="CDL203" s="91"/>
      <c r="CDM203" s="119"/>
      <c r="CDN203" s="91"/>
      <c r="CDO203" s="119"/>
      <c r="CDP203" s="91"/>
      <c r="CDQ203" s="119"/>
      <c r="CDR203" s="91"/>
      <c r="CDS203" s="119"/>
      <c r="CDT203" s="91"/>
      <c r="CDU203" s="119"/>
      <c r="CDV203" s="91"/>
      <c r="CDW203" s="119"/>
      <c r="CDX203" s="91"/>
      <c r="CDY203" s="119"/>
      <c r="CDZ203" s="91"/>
      <c r="CEA203" s="119"/>
      <c r="CEB203" s="91"/>
      <c r="CEC203" s="119"/>
      <c r="CED203" s="91"/>
      <c r="CEE203" s="119"/>
      <c r="CEF203" s="91"/>
      <c r="CEG203" s="119"/>
      <c r="CEH203" s="91"/>
      <c r="CEI203" s="119"/>
      <c r="CEJ203" s="91"/>
      <c r="CEK203" s="119"/>
      <c r="CEL203" s="91"/>
      <c r="CEM203" s="119"/>
      <c r="CEN203" s="91"/>
      <c r="CEO203" s="119"/>
      <c r="CEP203" s="91"/>
      <c r="CEQ203" s="119"/>
      <c r="CER203" s="91"/>
      <c r="CES203" s="119"/>
      <c r="CET203" s="91"/>
      <c r="CEU203" s="119"/>
      <c r="CEV203" s="91"/>
      <c r="CEW203" s="119"/>
      <c r="CEX203" s="91"/>
      <c r="CEY203" s="119"/>
      <c r="CEZ203" s="91"/>
      <c r="CFA203" s="119"/>
      <c r="CFB203" s="91"/>
      <c r="CFC203" s="119"/>
      <c r="CFD203" s="91"/>
      <c r="CFE203" s="119"/>
      <c r="CFF203" s="91"/>
      <c r="CFG203" s="119"/>
      <c r="CFH203" s="91"/>
      <c r="CFI203" s="119"/>
      <c r="CFJ203" s="91"/>
      <c r="CFK203" s="119"/>
      <c r="CFL203" s="91"/>
      <c r="CFM203" s="119"/>
      <c r="CFN203" s="91"/>
      <c r="CFO203" s="119"/>
      <c r="CFP203" s="91"/>
      <c r="CFQ203" s="119"/>
      <c r="CFR203" s="91"/>
      <c r="CFS203" s="119"/>
      <c r="CFT203" s="91"/>
      <c r="CFU203" s="119"/>
      <c r="CFV203" s="91"/>
      <c r="CFW203" s="119"/>
      <c r="CFX203" s="91"/>
      <c r="CFY203" s="119"/>
      <c r="CFZ203" s="91"/>
      <c r="CGA203" s="119"/>
      <c r="CGB203" s="91"/>
      <c r="CGC203" s="119"/>
      <c r="CGD203" s="91"/>
      <c r="CGE203" s="119"/>
      <c r="CGF203" s="91"/>
      <c r="CGG203" s="119"/>
      <c r="CGH203" s="91"/>
      <c r="CGI203" s="119"/>
      <c r="CGJ203" s="91"/>
      <c r="CGK203" s="119"/>
      <c r="CGL203" s="91"/>
      <c r="CGM203" s="119"/>
      <c r="CGN203" s="91"/>
      <c r="CGO203" s="119"/>
      <c r="CGP203" s="91"/>
      <c r="CGQ203" s="119"/>
      <c r="CGR203" s="91"/>
      <c r="CGS203" s="119"/>
      <c r="CGT203" s="91"/>
      <c r="CGU203" s="119"/>
      <c r="CGV203" s="91"/>
      <c r="CGW203" s="119"/>
      <c r="CGX203" s="91"/>
      <c r="CGY203" s="119"/>
      <c r="CGZ203" s="91"/>
      <c r="CHA203" s="119"/>
      <c r="CHB203" s="91"/>
      <c r="CHC203" s="119"/>
      <c r="CHD203" s="91"/>
      <c r="CHE203" s="119"/>
      <c r="CHF203" s="91"/>
      <c r="CHG203" s="119"/>
      <c r="CHH203" s="91"/>
      <c r="CHI203" s="119"/>
      <c r="CHJ203" s="91"/>
      <c r="CHK203" s="119"/>
      <c r="CHL203" s="91"/>
      <c r="CHM203" s="119"/>
      <c r="CHN203" s="91"/>
      <c r="CHO203" s="119"/>
      <c r="CHP203" s="91"/>
      <c r="CHQ203" s="119"/>
      <c r="CHR203" s="91"/>
      <c r="CHS203" s="119"/>
      <c r="CHT203" s="91"/>
      <c r="CHU203" s="119"/>
      <c r="CHV203" s="91"/>
      <c r="CHW203" s="119"/>
      <c r="CHX203" s="91"/>
      <c r="CHY203" s="119"/>
      <c r="CHZ203" s="91"/>
      <c r="CIA203" s="119"/>
      <c r="CIB203" s="91"/>
      <c r="CIC203" s="119"/>
      <c r="CID203" s="91"/>
      <c r="CIE203" s="119"/>
      <c r="CIF203" s="91"/>
      <c r="CIG203" s="119"/>
      <c r="CIH203" s="91"/>
      <c r="CII203" s="119"/>
      <c r="CIJ203" s="91"/>
      <c r="CIK203" s="119"/>
      <c r="CIL203" s="91"/>
      <c r="CIM203" s="119"/>
      <c r="CIN203" s="91"/>
      <c r="CIO203" s="119"/>
      <c r="CIP203" s="91"/>
      <c r="CIQ203" s="119"/>
      <c r="CIR203" s="91"/>
      <c r="CIS203" s="119"/>
      <c r="CIT203" s="91"/>
      <c r="CIU203" s="119"/>
      <c r="CIV203" s="91"/>
      <c r="CIW203" s="119"/>
      <c r="CIX203" s="91"/>
      <c r="CIY203" s="119"/>
      <c r="CIZ203" s="91"/>
      <c r="CJA203" s="119"/>
      <c r="CJB203" s="91"/>
      <c r="CJC203" s="119"/>
      <c r="CJD203" s="91"/>
      <c r="CJE203" s="119"/>
      <c r="CJF203" s="91"/>
      <c r="CJG203" s="119"/>
      <c r="CJH203" s="91"/>
      <c r="CJI203" s="119"/>
      <c r="CJJ203" s="91"/>
      <c r="CJK203" s="119"/>
      <c r="CJL203" s="91"/>
      <c r="CJM203" s="119"/>
      <c r="CJN203" s="91"/>
      <c r="CJO203" s="119"/>
      <c r="CJP203" s="91"/>
      <c r="CJQ203" s="119"/>
      <c r="CJR203" s="91"/>
      <c r="CJS203" s="119"/>
      <c r="CJT203" s="91"/>
      <c r="CJU203" s="119"/>
      <c r="CJV203" s="91"/>
      <c r="CJW203" s="119"/>
      <c r="CJX203" s="91"/>
      <c r="CJY203" s="119"/>
      <c r="CJZ203" s="91"/>
      <c r="CKA203" s="119"/>
      <c r="CKB203" s="91"/>
      <c r="CKC203" s="119"/>
      <c r="CKD203" s="91"/>
      <c r="CKE203" s="119"/>
      <c r="CKF203" s="91"/>
      <c r="CKG203" s="119"/>
      <c r="CKH203" s="91"/>
      <c r="CKI203" s="119"/>
      <c r="CKJ203" s="91"/>
      <c r="CKK203" s="119"/>
      <c r="CKL203" s="91"/>
      <c r="CKM203" s="119"/>
      <c r="CKN203" s="91"/>
      <c r="CKO203" s="119"/>
      <c r="CKP203" s="91"/>
      <c r="CKQ203" s="119"/>
      <c r="CKR203" s="91"/>
      <c r="CKS203" s="119"/>
      <c r="CKT203" s="91"/>
      <c r="CKU203" s="119"/>
      <c r="CKV203" s="91"/>
      <c r="CKW203" s="119"/>
      <c r="CKX203" s="91"/>
      <c r="CKY203" s="119"/>
      <c r="CKZ203" s="91"/>
      <c r="CLA203" s="119"/>
      <c r="CLB203" s="91"/>
      <c r="CLC203" s="119"/>
      <c r="CLD203" s="91"/>
      <c r="CLE203" s="119"/>
      <c r="CLF203" s="91"/>
      <c r="CLG203" s="119"/>
      <c r="CLH203" s="91"/>
      <c r="CLI203" s="119"/>
      <c r="CLJ203" s="91"/>
      <c r="CLK203" s="119"/>
      <c r="CLL203" s="91"/>
      <c r="CLM203" s="119"/>
      <c r="CLN203" s="91"/>
      <c r="CLO203" s="119"/>
      <c r="CLP203" s="91"/>
      <c r="CLQ203" s="119"/>
      <c r="CLR203" s="91"/>
      <c r="CLS203" s="119"/>
      <c r="CLT203" s="91"/>
      <c r="CLU203" s="119"/>
      <c r="CLV203" s="91"/>
      <c r="CLW203" s="119"/>
      <c r="CLX203" s="91"/>
      <c r="CLY203" s="119"/>
      <c r="CLZ203" s="91"/>
      <c r="CMA203" s="119"/>
      <c r="CMB203" s="91"/>
      <c r="CMC203" s="119"/>
      <c r="CMD203" s="91"/>
      <c r="CME203" s="119"/>
      <c r="CMF203" s="91"/>
      <c r="CMG203" s="119"/>
      <c r="CMH203" s="91"/>
      <c r="CMI203" s="119"/>
      <c r="CMJ203" s="91"/>
      <c r="CMK203" s="119"/>
      <c r="CML203" s="91"/>
      <c r="CMM203" s="119"/>
      <c r="CMN203" s="91"/>
      <c r="CMO203" s="119"/>
      <c r="CMP203" s="91"/>
      <c r="CMQ203" s="119"/>
      <c r="CMR203" s="91"/>
      <c r="CMS203" s="119"/>
      <c r="CMT203" s="91"/>
      <c r="CMU203" s="119"/>
      <c r="CMV203" s="91"/>
      <c r="CMW203" s="119"/>
      <c r="CMX203" s="91"/>
      <c r="CMY203" s="119"/>
      <c r="CMZ203" s="91"/>
      <c r="CNA203" s="119"/>
      <c r="CNB203" s="91"/>
      <c r="CNC203" s="119"/>
      <c r="CND203" s="91"/>
      <c r="CNE203" s="119"/>
      <c r="CNF203" s="91"/>
      <c r="CNG203" s="119"/>
      <c r="CNH203" s="91"/>
      <c r="CNI203" s="119"/>
      <c r="CNJ203" s="91"/>
      <c r="CNK203" s="119"/>
      <c r="CNL203" s="91"/>
      <c r="CNM203" s="119"/>
      <c r="CNN203" s="91"/>
      <c r="CNO203" s="119"/>
      <c r="CNP203" s="91"/>
      <c r="CNQ203" s="119"/>
      <c r="CNR203" s="91"/>
      <c r="CNS203" s="119"/>
      <c r="CNT203" s="91"/>
      <c r="CNU203" s="119"/>
      <c r="CNV203" s="91"/>
      <c r="CNW203" s="119"/>
      <c r="CNX203" s="91"/>
      <c r="CNY203" s="119"/>
      <c r="CNZ203" s="91"/>
      <c r="COA203" s="119"/>
      <c r="COB203" s="91"/>
      <c r="COC203" s="119"/>
      <c r="COD203" s="91"/>
      <c r="COE203" s="119"/>
      <c r="COF203" s="91"/>
      <c r="COG203" s="119"/>
      <c r="COH203" s="91"/>
      <c r="COI203" s="119"/>
      <c r="COJ203" s="91"/>
      <c r="COK203" s="119"/>
      <c r="COL203" s="91"/>
      <c r="COM203" s="119"/>
      <c r="CON203" s="91"/>
      <c r="COO203" s="119"/>
      <c r="COP203" s="91"/>
      <c r="COQ203" s="119"/>
      <c r="COR203" s="91"/>
      <c r="COS203" s="119"/>
      <c r="COT203" s="91"/>
      <c r="COU203" s="119"/>
      <c r="COV203" s="91"/>
      <c r="COW203" s="119"/>
      <c r="COX203" s="91"/>
      <c r="COY203" s="119"/>
      <c r="COZ203" s="91"/>
      <c r="CPA203" s="119"/>
      <c r="CPB203" s="91"/>
      <c r="CPC203" s="119"/>
      <c r="CPD203" s="91"/>
      <c r="CPE203" s="119"/>
      <c r="CPF203" s="91"/>
      <c r="CPG203" s="119"/>
      <c r="CPH203" s="91"/>
      <c r="CPI203" s="119"/>
      <c r="CPJ203" s="91"/>
      <c r="CPK203" s="119"/>
      <c r="CPL203" s="91"/>
      <c r="CPM203" s="119"/>
      <c r="CPN203" s="91"/>
      <c r="CPO203" s="119"/>
      <c r="CPP203" s="91"/>
      <c r="CPQ203" s="119"/>
      <c r="CPR203" s="91"/>
      <c r="CPS203" s="119"/>
      <c r="CPT203" s="91"/>
      <c r="CPU203" s="119"/>
      <c r="CPV203" s="91"/>
      <c r="CPW203" s="119"/>
      <c r="CPX203" s="91"/>
      <c r="CPY203" s="119"/>
      <c r="CPZ203" s="91"/>
      <c r="CQA203" s="119"/>
      <c r="CQB203" s="91"/>
      <c r="CQC203" s="119"/>
      <c r="CQD203" s="91"/>
      <c r="CQE203" s="119"/>
      <c r="CQF203" s="91"/>
      <c r="CQG203" s="119"/>
      <c r="CQH203" s="91"/>
      <c r="CQI203" s="119"/>
      <c r="CQJ203" s="91"/>
      <c r="CQK203" s="119"/>
      <c r="CQL203" s="91"/>
      <c r="CQM203" s="119"/>
      <c r="CQN203" s="91"/>
      <c r="CQO203" s="119"/>
      <c r="CQP203" s="91"/>
      <c r="CQQ203" s="119"/>
      <c r="CQR203" s="91"/>
      <c r="CQS203" s="119"/>
      <c r="CQT203" s="91"/>
      <c r="CQU203" s="119"/>
      <c r="CQV203" s="91"/>
      <c r="CQW203" s="119"/>
      <c r="CQX203" s="91"/>
      <c r="CQY203" s="119"/>
      <c r="CQZ203" s="91"/>
      <c r="CRA203" s="119"/>
      <c r="CRB203" s="91"/>
      <c r="CRC203" s="119"/>
      <c r="CRD203" s="91"/>
      <c r="CRE203" s="119"/>
      <c r="CRF203" s="91"/>
      <c r="CRG203" s="119"/>
      <c r="CRH203" s="91"/>
      <c r="CRI203" s="119"/>
      <c r="CRJ203" s="91"/>
      <c r="CRK203" s="119"/>
      <c r="CRL203" s="91"/>
      <c r="CRM203" s="119"/>
      <c r="CRN203" s="91"/>
      <c r="CRO203" s="119"/>
      <c r="CRP203" s="91"/>
      <c r="CRQ203" s="119"/>
      <c r="CRR203" s="91"/>
      <c r="CRS203" s="119"/>
      <c r="CRT203" s="91"/>
      <c r="CRU203" s="119"/>
      <c r="CRV203" s="91"/>
      <c r="CRW203" s="119"/>
      <c r="CRX203" s="91"/>
      <c r="CRY203" s="119"/>
      <c r="CRZ203" s="91"/>
      <c r="CSA203" s="119"/>
      <c r="CSB203" s="91"/>
      <c r="CSC203" s="119"/>
      <c r="CSD203" s="91"/>
      <c r="CSE203" s="119"/>
      <c r="CSF203" s="91"/>
      <c r="CSG203" s="119"/>
      <c r="CSH203" s="91"/>
      <c r="CSI203" s="119"/>
      <c r="CSJ203" s="91"/>
      <c r="CSK203" s="119"/>
      <c r="CSL203" s="91"/>
      <c r="CSM203" s="119"/>
      <c r="CSN203" s="91"/>
      <c r="CSO203" s="119"/>
      <c r="CSP203" s="91"/>
      <c r="CSQ203" s="119"/>
      <c r="CSR203" s="91"/>
      <c r="CSS203" s="119"/>
      <c r="CST203" s="91"/>
      <c r="CSU203" s="119"/>
      <c r="CSV203" s="91"/>
      <c r="CSW203" s="119"/>
      <c r="CSX203" s="91"/>
      <c r="CSY203" s="119"/>
      <c r="CSZ203" s="91"/>
      <c r="CTA203" s="119"/>
      <c r="CTB203" s="91"/>
      <c r="CTC203" s="119"/>
      <c r="CTD203" s="91"/>
      <c r="CTE203" s="119"/>
      <c r="CTF203" s="91"/>
      <c r="CTG203" s="119"/>
      <c r="CTH203" s="91"/>
      <c r="CTI203" s="119"/>
      <c r="CTJ203" s="91"/>
      <c r="CTK203" s="119"/>
      <c r="CTL203" s="91"/>
      <c r="CTM203" s="119"/>
      <c r="CTN203" s="91"/>
      <c r="CTO203" s="119"/>
      <c r="CTP203" s="91"/>
      <c r="CTQ203" s="119"/>
      <c r="CTR203" s="91"/>
      <c r="CTS203" s="119"/>
      <c r="CTT203" s="91"/>
      <c r="CTU203" s="119"/>
      <c r="CTV203" s="91"/>
      <c r="CTW203" s="119"/>
      <c r="CTX203" s="91"/>
      <c r="CTY203" s="119"/>
      <c r="CTZ203" s="91"/>
      <c r="CUA203" s="119"/>
      <c r="CUB203" s="91"/>
      <c r="CUC203" s="119"/>
      <c r="CUD203" s="91"/>
      <c r="CUE203" s="119"/>
      <c r="CUF203" s="91"/>
      <c r="CUG203" s="119"/>
      <c r="CUH203" s="91"/>
      <c r="CUI203" s="119"/>
      <c r="CUJ203" s="91"/>
      <c r="CUK203" s="119"/>
      <c r="CUL203" s="91"/>
      <c r="CUM203" s="119"/>
      <c r="CUN203" s="91"/>
      <c r="CUO203" s="119"/>
      <c r="CUP203" s="91"/>
      <c r="CUQ203" s="119"/>
      <c r="CUR203" s="91"/>
      <c r="CUS203" s="119"/>
      <c r="CUT203" s="91"/>
      <c r="CUU203" s="119"/>
      <c r="CUV203" s="91"/>
      <c r="CUW203" s="119"/>
      <c r="CUX203" s="91"/>
      <c r="CUY203" s="119"/>
      <c r="CUZ203" s="91"/>
      <c r="CVA203" s="119"/>
      <c r="CVB203" s="91"/>
      <c r="CVC203" s="119"/>
      <c r="CVD203" s="91"/>
      <c r="CVE203" s="119"/>
      <c r="CVF203" s="91"/>
      <c r="CVG203" s="119"/>
      <c r="CVH203" s="91"/>
      <c r="CVI203" s="119"/>
      <c r="CVJ203" s="91"/>
      <c r="CVK203" s="119"/>
      <c r="CVL203" s="91"/>
      <c r="CVM203" s="119"/>
      <c r="CVN203" s="91"/>
      <c r="CVO203" s="119"/>
      <c r="CVP203" s="91"/>
      <c r="CVQ203" s="119"/>
      <c r="CVR203" s="91"/>
      <c r="CVS203" s="119"/>
      <c r="CVT203" s="91"/>
      <c r="CVU203" s="119"/>
      <c r="CVV203" s="91"/>
      <c r="CVW203" s="119"/>
      <c r="CVX203" s="91"/>
      <c r="CVY203" s="119"/>
      <c r="CVZ203" s="91"/>
      <c r="CWA203" s="119"/>
      <c r="CWB203" s="91"/>
      <c r="CWC203" s="119"/>
      <c r="CWD203" s="91"/>
      <c r="CWE203" s="119"/>
      <c r="CWF203" s="91"/>
      <c r="CWG203" s="119"/>
      <c r="CWH203" s="91"/>
      <c r="CWI203" s="119"/>
      <c r="CWJ203" s="91"/>
      <c r="CWK203" s="119"/>
      <c r="CWL203" s="91"/>
      <c r="CWM203" s="119"/>
      <c r="CWN203" s="91"/>
      <c r="CWO203" s="119"/>
      <c r="CWP203" s="91"/>
      <c r="CWQ203" s="119"/>
      <c r="CWR203" s="91"/>
      <c r="CWS203" s="119"/>
      <c r="CWT203" s="91"/>
      <c r="CWU203" s="119"/>
      <c r="CWV203" s="91"/>
      <c r="CWW203" s="119"/>
      <c r="CWX203" s="91"/>
      <c r="CWY203" s="119"/>
      <c r="CWZ203" s="91"/>
      <c r="CXA203" s="119"/>
      <c r="CXB203" s="91"/>
      <c r="CXC203" s="119"/>
      <c r="CXD203" s="91"/>
      <c r="CXE203" s="119"/>
      <c r="CXF203" s="91"/>
      <c r="CXG203" s="119"/>
      <c r="CXH203" s="91"/>
      <c r="CXI203" s="119"/>
      <c r="CXJ203" s="91"/>
      <c r="CXK203" s="119"/>
      <c r="CXL203" s="91"/>
      <c r="CXM203" s="119"/>
      <c r="CXN203" s="91"/>
      <c r="CXO203" s="119"/>
      <c r="CXP203" s="91"/>
      <c r="CXQ203" s="119"/>
      <c r="CXR203" s="91"/>
      <c r="CXS203" s="119"/>
      <c r="CXT203" s="91"/>
      <c r="CXU203" s="119"/>
      <c r="CXV203" s="91"/>
      <c r="CXW203" s="119"/>
      <c r="CXX203" s="91"/>
      <c r="CXY203" s="119"/>
      <c r="CXZ203" s="91"/>
      <c r="CYA203" s="119"/>
      <c r="CYB203" s="91"/>
      <c r="CYC203" s="119"/>
      <c r="CYD203" s="91"/>
      <c r="CYE203" s="119"/>
      <c r="CYF203" s="91"/>
      <c r="CYG203" s="119"/>
      <c r="CYH203" s="91"/>
      <c r="CYI203" s="119"/>
      <c r="CYJ203" s="91"/>
      <c r="CYK203" s="119"/>
      <c r="CYL203" s="91"/>
      <c r="CYM203" s="119"/>
      <c r="CYN203" s="91"/>
      <c r="CYO203" s="119"/>
      <c r="CYP203" s="91"/>
      <c r="CYQ203" s="119"/>
      <c r="CYR203" s="91"/>
      <c r="CYS203" s="119"/>
      <c r="CYT203" s="91"/>
      <c r="CYU203" s="119"/>
      <c r="CYV203" s="91"/>
      <c r="CYW203" s="119"/>
      <c r="CYX203" s="91"/>
      <c r="CYY203" s="119"/>
      <c r="CYZ203" s="91"/>
      <c r="CZA203" s="119"/>
      <c r="CZB203" s="91"/>
      <c r="CZC203" s="119"/>
      <c r="CZD203" s="91"/>
      <c r="CZE203" s="119"/>
      <c r="CZF203" s="91"/>
      <c r="CZG203" s="119"/>
      <c r="CZH203" s="91"/>
      <c r="CZI203" s="119"/>
      <c r="CZJ203" s="91"/>
      <c r="CZK203" s="119"/>
      <c r="CZL203" s="91"/>
      <c r="CZM203" s="119"/>
      <c r="CZN203" s="91"/>
      <c r="CZO203" s="119"/>
      <c r="CZP203" s="91"/>
      <c r="CZQ203" s="119"/>
      <c r="CZR203" s="91"/>
      <c r="CZS203" s="119"/>
      <c r="CZT203" s="91"/>
      <c r="CZU203" s="119"/>
      <c r="CZV203" s="91"/>
      <c r="CZW203" s="119"/>
      <c r="CZX203" s="91"/>
      <c r="CZY203" s="119"/>
      <c r="CZZ203" s="91"/>
      <c r="DAA203" s="119"/>
      <c r="DAB203" s="91"/>
      <c r="DAC203" s="119"/>
      <c r="DAD203" s="91"/>
      <c r="DAE203" s="119"/>
      <c r="DAF203" s="91"/>
      <c r="DAG203" s="119"/>
      <c r="DAH203" s="91"/>
      <c r="DAI203" s="119"/>
      <c r="DAJ203" s="91"/>
      <c r="DAK203" s="119"/>
      <c r="DAL203" s="91"/>
      <c r="DAM203" s="119"/>
      <c r="DAN203" s="91"/>
      <c r="DAO203" s="119"/>
      <c r="DAP203" s="91"/>
      <c r="DAQ203" s="119"/>
      <c r="DAR203" s="91"/>
      <c r="DAS203" s="119"/>
      <c r="DAT203" s="91"/>
      <c r="DAU203" s="119"/>
      <c r="DAV203" s="91"/>
      <c r="DAW203" s="119"/>
      <c r="DAX203" s="91"/>
      <c r="DAY203" s="119"/>
      <c r="DAZ203" s="91"/>
      <c r="DBA203" s="119"/>
      <c r="DBB203" s="91"/>
      <c r="DBC203" s="119"/>
      <c r="DBD203" s="91"/>
      <c r="DBE203" s="119"/>
      <c r="DBF203" s="91"/>
      <c r="DBG203" s="119"/>
      <c r="DBH203" s="91"/>
      <c r="DBI203" s="119"/>
      <c r="DBJ203" s="91"/>
      <c r="DBK203" s="119"/>
      <c r="DBL203" s="91"/>
      <c r="DBM203" s="119"/>
      <c r="DBN203" s="91"/>
      <c r="DBO203" s="119"/>
      <c r="DBP203" s="91"/>
      <c r="DBQ203" s="119"/>
      <c r="DBR203" s="91"/>
      <c r="DBS203" s="119"/>
      <c r="DBT203" s="91"/>
      <c r="DBU203" s="119"/>
      <c r="DBV203" s="91"/>
      <c r="DBW203" s="119"/>
      <c r="DBX203" s="91"/>
      <c r="DBY203" s="119"/>
      <c r="DBZ203" s="91"/>
      <c r="DCA203" s="119"/>
      <c r="DCB203" s="91"/>
      <c r="DCC203" s="119"/>
      <c r="DCD203" s="91"/>
      <c r="DCE203" s="119"/>
      <c r="DCF203" s="91"/>
      <c r="DCG203" s="119"/>
      <c r="DCH203" s="91"/>
      <c r="DCI203" s="119"/>
      <c r="DCJ203" s="91"/>
      <c r="DCK203" s="119"/>
      <c r="DCL203" s="91"/>
      <c r="DCM203" s="119"/>
      <c r="DCN203" s="91"/>
      <c r="DCO203" s="119"/>
      <c r="DCP203" s="91"/>
      <c r="DCQ203" s="119"/>
      <c r="DCR203" s="91"/>
      <c r="DCS203" s="119"/>
      <c r="DCT203" s="91"/>
      <c r="DCU203" s="119"/>
      <c r="DCV203" s="91"/>
      <c r="DCW203" s="119"/>
      <c r="DCX203" s="91"/>
      <c r="DCY203" s="119"/>
      <c r="DCZ203" s="91"/>
      <c r="DDA203" s="119"/>
      <c r="DDB203" s="91"/>
      <c r="DDC203" s="119"/>
      <c r="DDD203" s="91"/>
      <c r="DDE203" s="119"/>
      <c r="DDF203" s="91"/>
      <c r="DDG203" s="119"/>
      <c r="DDH203" s="91"/>
      <c r="DDI203" s="119"/>
      <c r="DDJ203" s="91"/>
      <c r="DDK203" s="119"/>
      <c r="DDL203" s="91"/>
      <c r="DDM203" s="119"/>
      <c r="DDN203" s="91"/>
      <c r="DDO203" s="119"/>
      <c r="DDP203" s="91"/>
      <c r="DDQ203" s="119"/>
      <c r="DDR203" s="91"/>
      <c r="DDS203" s="119"/>
      <c r="DDT203" s="91"/>
      <c r="DDU203" s="119"/>
      <c r="DDV203" s="91"/>
      <c r="DDW203" s="119"/>
      <c r="DDX203" s="91"/>
      <c r="DDY203" s="119"/>
      <c r="DDZ203" s="91"/>
      <c r="DEA203" s="119"/>
      <c r="DEB203" s="91"/>
      <c r="DEC203" s="119"/>
      <c r="DED203" s="91"/>
      <c r="DEE203" s="119"/>
      <c r="DEF203" s="91"/>
      <c r="DEG203" s="119"/>
      <c r="DEH203" s="91"/>
      <c r="DEI203" s="119"/>
      <c r="DEJ203" s="91"/>
      <c r="DEK203" s="119"/>
      <c r="DEL203" s="91"/>
      <c r="DEM203" s="119"/>
      <c r="DEN203" s="91"/>
      <c r="DEO203" s="119"/>
      <c r="DEP203" s="91"/>
      <c r="DEQ203" s="119"/>
      <c r="DER203" s="91"/>
      <c r="DES203" s="119"/>
      <c r="DET203" s="91"/>
      <c r="DEU203" s="119"/>
      <c r="DEV203" s="91"/>
      <c r="DEW203" s="119"/>
      <c r="DEX203" s="91"/>
      <c r="DEY203" s="119"/>
      <c r="DEZ203" s="91"/>
      <c r="DFA203" s="119"/>
      <c r="DFB203" s="91"/>
      <c r="DFC203" s="119"/>
      <c r="DFD203" s="91"/>
      <c r="DFE203" s="119"/>
      <c r="DFF203" s="91"/>
      <c r="DFG203" s="119"/>
      <c r="DFH203" s="91"/>
      <c r="DFI203" s="119"/>
      <c r="DFJ203" s="91"/>
      <c r="DFK203" s="119"/>
      <c r="DFL203" s="91"/>
      <c r="DFM203" s="119"/>
      <c r="DFN203" s="91"/>
      <c r="DFO203" s="119"/>
      <c r="DFP203" s="91"/>
      <c r="DFQ203" s="119"/>
      <c r="DFR203" s="91"/>
      <c r="DFS203" s="119"/>
      <c r="DFT203" s="91"/>
      <c r="DFU203" s="119"/>
      <c r="DFV203" s="91"/>
      <c r="DFW203" s="119"/>
      <c r="DFX203" s="91"/>
      <c r="DFY203" s="119"/>
      <c r="DFZ203" s="91"/>
      <c r="DGA203" s="119"/>
      <c r="DGB203" s="91"/>
      <c r="DGC203" s="119"/>
      <c r="DGD203" s="91"/>
      <c r="DGE203" s="119"/>
      <c r="DGF203" s="91"/>
      <c r="DGG203" s="119"/>
      <c r="DGH203" s="91"/>
      <c r="DGI203" s="119"/>
      <c r="DGJ203" s="91"/>
      <c r="DGK203" s="119"/>
      <c r="DGL203" s="91"/>
      <c r="DGM203" s="119"/>
      <c r="DGN203" s="91"/>
      <c r="DGO203" s="119"/>
      <c r="DGP203" s="91"/>
      <c r="DGQ203" s="119"/>
      <c r="DGR203" s="91"/>
      <c r="DGS203" s="119"/>
      <c r="DGT203" s="91"/>
      <c r="DGU203" s="119"/>
      <c r="DGV203" s="91"/>
      <c r="DGW203" s="119"/>
      <c r="DGX203" s="91"/>
      <c r="DGY203" s="119"/>
      <c r="DGZ203" s="91"/>
      <c r="DHA203" s="119"/>
      <c r="DHB203" s="91"/>
      <c r="DHC203" s="119"/>
      <c r="DHD203" s="91"/>
      <c r="DHE203" s="119"/>
      <c r="DHF203" s="91"/>
      <c r="DHG203" s="119"/>
      <c r="DHH203" s="91"/>
      <c r="DHI203" s="119"/>
      <c r="DHJ203" s="91"/>
      <c r="DHK203" s="119"/>
      <c r="DHL203" s="91"/>
      <c r="DHM203" s="119"/>
      <c r="DHN203" s="91"/>
      <c r="DHO203" s="119"/>
      <c r="DHP203" s="91"/>
      <c r="DHQ203" s="119"/>
      <c r="DHR203" s="91"/>
      <c r="DHS203" s="119"/>
      <c r="DHT203" s="91"/>
      <c r="DHU203" s="119"/>
      <c r="DHV203" s="91"/>
      <c r="DHW203" s="119"/>
      <c r="DHX203" s="91"/>
      <c r="DHY203" s="119"/>
      <c r="DHZ203" s="91"/>
      <c r="DIA203" s="119"/>
      <c r="DIB203" s="91"/>
      <c r="DIC203" s="119"/>
      <c r="DID203" s="91"/>
      <c r="DIE203" s="119"/>
      <c r="DIF203" s="91"/>
      <c r="DIG203" s="119"/>
      <c r="DIH203" s="91"/>
      <c r="DII203" s="119"/>
      <c r="DIJ203" s="91"/>
      <c r="DIK203" s="119"/>
      <c r="DIL203" s="91"/>
      <c r="DIM203" s="119"/>
      <c r="DIN203" s="91"/>
      <c r="DIO203" s="119"/>
      <c r="DIP203" s="91"/>
      <c r="DIQ203" s="119"/>
      <c r="DIR203" s="91"/>
      <c r="DIS203" s="119"/>
      <c r="DIT203" s="91"/>
      <c r="DIU203" s="119"/>
      <c r="DIV203" s="91"/>
      <c r="DIW203" s="119"/>
      <c r="DIX203" s="91"/>
      <c r="DIY203" s="119"/>
      <c r="DIZ203" s="91"/>
      <c r="DJA203" s="119"/>
      <c r="DJB203" s="91"/>
      <c r="DJC203" s="119"/>
      <c r="DJD203" s="91"/>
      <c r="DJE203" s="119"/>
      <c r="DJF203" s="91"/>
      <c r="DJG203" s="119"/>
      <c r="DJH203" s="91"/>
      <c r="DJI203" s="119"/>
      <c r="DJJ203" s="91"/>
      <c r="DJK203" s="119"/>
      <c r="DJL203" s="91"/>
      <c r="DJM203" s="119"/>
      <c r="DJN203" s="91"/>
      <c r="DJO203" s="119"/>
      <c r="DJP203" s="91"/>
      <c r="DJQ203" s="119"/>
      <c r="DJR203" s="91"/>
      <c r="DJS203" s="119"/>
      <c r="DJT203" s="91"/>
      <c r="DJU203" s="119"/>
      <c r="DJV203" s="91"/>
      <c r="DJW203" s="119"/>
      <c r="DJX203" s="91"/>
      <c r="DJY203" s="119"/>
      <c r="DJZ203" s="91"/>
      <c r="DKA203" s="119"/>
      <c r="DKB203" s="91"/>
      <c r="DKC203" s="119"/>
      <c r="DKD203" s="91"/>
      <c r="DKE203" s="119"/>
      <c r="DKF203" s="91"/>
      <c r="DKG203" s="119"/>
      <c r="DKH203" s="91"/>
      <c r="DKI203" s="119"/>
      <c r="DKJ203" s="91"/>
      <c r="DKK203" s="119"/>
      <c r="DKL203" s="91"/>
      <c r="DKM203" s="119"/>
      <c r="DKN203" s="91"/>
      <c r="DKO203" s="119"/>
      <c r="DKP203" s="91"/>
      <c r="DKQ203" s="119"/>
      <c r="DKR203" s="91"/>
      <c r="DKS203" s="119"/>
      <c r="DKT203" s="91"/>
      <c r="DKU203" s="119"/>
      <c r="DKV203" s="91"/>
      <c r="DKW203" s="119"/>
      <c r="DKX203" s="91"/>
      <c r="DKY203" s="119"/>
      <c r="DKZ203" s="91"/>
      <c r="DLA203" s="119"/>
      <c r="DLB203" s="91"/>
      <c r="DLC203" s="119"/>
      <c r="DLD203" s="91"/>
      <c r="DLE203" s="119"/>
      <c r="DLF203" s="91"/>
      <c r="DLG203" s="119"/>
      <c r="DLH203" s="91"/>
      <c r="DLI203" s="119"/>
      <c r="DLJ203" s="91"/>
      <c r="DLK203" s="119"/>
      <c r="DLL203" s="91"/>
      <c r="DLM203" s="119"/>
      <c r="DLN203" s="91"/>
      <c r="DLO203" s="119"/>
      <c r="DLP203" s="91"/>
      <c r="DLQ203" s="119"/>
      <c r="DLR203" s="91"/>
      <c r="DLS203" s="119"/>
      <c r="DLT203" s="91"/>
      <c r="DLU203" s="119"/>
      <c r="DLV203" s="91"/>
      <c r="DLW203" s="119"/>
      <c r="DLX203" s="91"/>
      <c r="DLY203" s="119"/>
      <c r="DLZ203" s="91"/>
      <c r="DMA203" s="119"/>
      <c r="DMB203" s="91"/>
      <c r="DMC203" s="119"/>
      <c r="DMD203" s="91"/>
      <c r="DME203" s="119"/>
      <c r="DMF203" s="91"/>
      <c r="DMG203" s="119"/>
      <c r="DMH203" s="91"/>
      <c r="DMI203" s="119"/>
      <c r="DMJ203" s="91"/>
      <c r="DMK203" s="119"/>
      <c r="DML203" s="91"/>
      <c r="DMM203" s="119"/>
      <c r="DMN203" s="91"/>
      <c r="DMO203" s="119"/>
      <c r="DMP203" s="91"/>
      <c r="DMQ203" s="119"/>
      <c r="DMR203" s="91"/>
      <c r="DMS203" s="119"/>
      <c r="DMT203" s="91"/>
      <c r="DMU203" s="119"/>
      <c r="DMV203" s="91"/>
      <c r="DMW203" s="119"/>
      <c r="DMX203" s="91"/>
      <c r="DMY203" s="119"/>
      <c r="DMZ203" s="91"/>
      <c r="DNA203" s="119"/>
      <c r="DNB203" s="91"/>
      <c r="DNC203" s="119"/>
      <c r="DND203" s="91"/>
      <c r="DNE203" s="119"/>
      <c r="DNF203" s="91"/>
      <c r="DNG203" s="119"/>
      <c r="DNH203" s="91"/>
      <c r="DNI203" s="119"/>
      <c r="DNJ203" s="91"/>
      <c r="DNK203" s="119"/>
      <c r="DNL203" s="91"/>
      <c r="DNM203" s="119"/>
      <c r="DNN203" s="91"/>
      <c r="DNO203" s="119"/>
      <c r="DNP203" s="91"/>
      <c r="DNQ203" s="119"/>
      <c r="DNR203" s="91"/>
      <c r="DNS203" s="119"/>
      <c r="DNT203" s="91"/>
      <c r="DNU203" s="119"/>
      <c r="DNV203" s="91"/>
      <c r="DNW203" s="119"/>
      <c r="DNX203" s="91"/>
      <c r="DNY203" s="119"/>
      <c r="DNZ203" s="91"/>
      <c r="DOA203" s="119"/>
      <c r="DOB203" s="91"/>
      <c r="DOC203" s="119"/>
      <c r="DOD203" s="91"/>
      <c r="DOE203" s="119"/>
      <c r="DOF203" s="91"/>
      <c r="DOG203" s="119"/>
      <c r="DOH203" s="91"/>
      <c r="DOI203" s="119"/>
      <c r="DOJ203" s="91"/>
      <c r="DOK203" s="119"/>
      <c r="DOL203" s="91"/>
      <c r="DOM203" s="119"/>
      <c r="DON203" s="91"/>
      <c r="DOO203" s="119"/>
      <c r="DOP203" s="91"/>
      <c r="DOQ203" s="119"/>
      <c r="DOR203" s="91"/>
      <c r="DOS203" s="119"/>
      <c r="DOT203" s="91"/>
      <c r="DOU203" s="119"/>
      <c r="DOV203" s="91"/>
      <c r="DOW203" s="119"/>
      <c r="DOX203" s="91"/>
      <c r="DOY203" s="119"/>
      <c r="DOZ203" s="91"/>
      <c r="DPA203" s="119"/>
      <c r="DPB203" s="91"/>
      <c r="DPC203" s="119"/>
      <c r="DPD203" s="91"/>
      <c r="DPE203" s="119"/>
      <c r="DPF203" s="91"/>
      <c r="DPG203" s="119"/>
      <c r="DPH203" s="91"/>
      <c r="DPI203" s="119"/>
      <c r="DPJ203" s="91"/>
      <c r="DPK203" s="119"/>
      <c r="DPL203" s="91"/>
      <c r="DPM203" s="119"/>
      <c r="DPN203" s="91"/>
      <c r="DPO203" s="119"/>
      <c r="DPP203" s="91"/>
      <c r="DPQ203" s="119"/>
      <c r="DPR203" s="91"/>
      <c r="DPS203" s="119"/>
      <c r="DPT203" s="91"/>
      <c r="DPU203" s="119"/>
      <c r="DPV203" s="91"/>
      <c r="DPW203" s="119"/>
      <c r="DPX203" s="91"/>
      <c r="DPY203" s="119"/>
      <c r="DPZ203" s="91"/>
      <c r="DQA203" s="119"/>
      <c r="DQB203" s="91"/>
      <c r="DQC203" s="119"/>
      <c r="DQD203" s="91"/>
      <c r="DQE203" s="119"/>
      <c r="DQF203" s="91"/>
      <c r="DQG203" s="119"/>
      <c r="DQH203" s="91"/>
      <c r="DQI203" s="119"/>
      <c r="DQJ203" s="91"/>
      <c r="DQK203" s="119"/>
      <c r="DQL203" s="91"/>
      <c r="DQM203" s="119"/>
      <c r="DQN203" s="91"/>
      <c r="DQO203" s="119"/>
      <c r="DQP203" s="91"/>
      <c r="DQQ203" s="119"/>
      <c r="DQR203" s="91"/>
      <c r="DQS203" s="119"/>
      <c r="DQT203" s="91"/>
      <c r="DQU203" s="119"/>
      <c r="DQV203" s="91"/>
      <c r="DQW203" s="119"/>
      <c r="DQX203" s="91"/>
      <c r="DQY203" s="119"/>
      <c r="DQZ203" s="91"/>
      <c r="DRA203" s="119"/>
      <c r="DRB203" s="91"/>
      <c r="DRC203" s="119"/>
      <c r="DRD203" s="91"/>
      <c r="DRE203" s="119"/>
      <c r="DRF203" s="91"/>
      <c r="DRG203" s="119"/>
      <c r="DRH203" s="91"/>
      <c r="DRI203" s="119"/>
      <c r="DRJ203" s="91"/>
      <c r="DRK203" s="119"/>
      <c r="DRL203" s="91"/>
      <c r="DRM203" s="119"/>
      <c r="DRN203" s="91"/>
      <c r="DRO203" s="119"/>
      <c r="DRP203" s="91"/>
      <c r="DRQ203" s="119"/>
      <c r="DRR203" s="91"/>
      <c r="DRS203" s="119"/>
      <c r="DRT203" s="91"/>
      <c r="DRU203" s="119"/>
      <c r="DRV203" s="91"/>
      <c r="DRW203" s="119"/>
      <c r="DRX203" s="91"/>
      <c r="DRY203" s="119"/>
      <c r="DRZ203" s="91"/>
      <c r="DSA203" s="119"/>
      <c r="DSB203" s="91"/>
      <c r="DSC203" s="119"/>
      <c r="DSD203" s="91"/>
      <c r="DSE203" s="119"/>
      <c r="DSF203" s="91"/>
      <c r="DSG203" s="119"/>
      <c r="DSH203" s="91"/>
      <c r="DSI203" s="119"/>
      <c r="DSJ203" s="91"/>
      <c r="DSK203" s="119"/>
      <c r="DSL203" s="91"/>
      <c r="DSM203" s="119"/>
      <c r="DSN203" s="91"/>
      <c r="DSO203" s="119"/>
      <c r="DSP203" s="91"/>
      <c r="DSQ203" s="119"/>
      <c r="DSR203" s="91"/>
      <c r="DSS203" s="119"/>
      <c r="DST203" s="91"/>
      <c r="DSU203" s="119"/>
      <c r="DSV203" s="91"/>
      <c r="DSW203" s="119"/>
      <c r="DSX203" s="91"/>
      <c r="DSY203" s="119"/>
      <c r="DSZ203" s="91"/>
      <c r="DTA203" s="119"/>
      <c r="DTB203" s="91"/>
      <c r="DTC203" s="119"/>
      <c r="DTD203" s="91"/>
      <c r="DTE203" s="119"/>
      <c r="DTF203" s="91"/>
      <c r="DTG203" s="119"/>
      <c r="DTH203" s="91"/>
      <c r="DTI203" s="119"/>
      <c r="DTJ203" s="91"/>
      <c r="DTK203" s="119"/>
      <c r="DTL203" s="91"/>
      <c r="DTM203" s="119"/>
      <c r="DTN203" s="91"/>
      <c r="DTO203" s="119"/>
      <c r="DTP203" s="91"/>
      <c r="DTQ203" s="119"/>
      <c r="DTR203" s="91"/>
      <c r="DTS203" s="119"/>
      <c r="DTT203" s="91"/>
      <c r="DTU203" s="119"/>
      <c r="DTV203" s="91"/>
      <c r="DTW203" s="119"/>
      <c r="DTX203" s="91"/>
      <c r="DTY203" s="119"/>
      <c r="DTZ203" s="91"/>
      <c r="DUA203" s="119"/>
      <c r="DUB203" s="91"/>
      <c r="DUC203" s="119"/>
      <c r="DUD203" s="91"/>
      <c r="DUE203" s="119"/>
      <c r="DUF203" s="91"/>
      <c r="DUG203" s="119"/>
      <c r="DUH203" s="91"/>
      <c r="DUI203" s="119"/>
      <c r="DUJ203" s="91"/>
      <c r="DUK203" s="119"/>
      <c r="DUL203" s="91"/>
      <c r="DUM203" s="119"/>
      <c r="DUN203" s="91"/>
      <c r="DUO203" s="119"/>
      <c r="DUP203" s="91"/>
      <c r="DUQ203" s="119"/>
      <c r="DUR203" s="91"/>
      <c r="DUS203" s="119"/>
      <c r="DUT203" s="91"/>
      <c r="DUU203" s="119"/>
      <c r="DUV203" s="91"/>
      <c r="DUW203" s="119"/>
      <c r="DUX203" s="91"/>
      <c r="DUY203" s="119"/>
      <c r="DUZ203" s="91"/>
      <c r="DVA203" s="119"/>
      <c r="DVB203" s="91"/>
      <c r="DVC203" s="119"/>
      <c r="DVD203" s="91"/>
      <c r="DVE203" s="119"/>
      <c r="DVF203" s="91"/>
      <c r="DVG203" s="119"/>
      <c r="DVH203" s="91"/>
      <c r="DVI203" s="119"/>
      <c r="DVJ203" s="91"/>
      <c r="DVK203" s="119"/>
      <c r="DVL203" s="91"/>
      <c r="DVM203" s="119"/>
      <c r="DVN203" s="91"/>
      <c r="DVO203" s="119"/>
      <c r="DVP203" s="91"/>
      <c r="DVQ203" s="119"/>
      <c r="DVR203" s="91"/>
      <c r="DVS203" s="119"/>
      <c r="DVT203" s="91"/>
      <c r="DVU203" s="119"/>
      <c r="DVV203" s="91"/>
      <c r="DVW203" s="119"/>
      <c r="DVX203" s="91"/>
      <c r="DVY203" s="119"/>
      <c r="DVZ203" s="91"/>
      <c r="DWA203" s="119"/>
      <c r="DWB203" s="91"/>
      <c r="DWC203" s="119"/>
      <c r="DWD203" s="91"/>
      <c r="DWE203" s="119"/>
      <c r="DWF203" s="91"/>
      <c r="DWG203" s="119"/>
      <c r="DWH203" s="91"/>
      <c r="DWI203" s="119"/>
      <c r="DWJ203" s="91"/>
      <c r="DWK203" s="119"/>
      <c r="DWL203" s="91"/>
      <c r="DWM203" s="119"/>
      <c r="DWN203" s="91"/>
      <c r="DWO203" s="119"/>
      <c r="DWP203" s="91"/>
      <c r="DWQ203" s="119"/>
      <c r="DWR203" s="91"/>
      <c r="DWS203" s="119"/>
      <c r="DWT203" s="91"/>
      <c r="DWU203" s="119"/>
      <c r="DWV203" s="91"/>
      <c r="DWW203" s="119"/>
      <c r="DWX203" s="91"/>
      <c r="DWY203" s="119"/>
      <c r="DWZ203" s="91"/>
      <c r="DXA203" s="119"/>
      <c r="DXB203" s="91"/>
      <c r="DXC203" s="119"/>
      <c r="DXD203" s="91"/>
      <c r="DXE203" s="119"/>
      <c r="DXF203" s="91"/>
      <c r="DXG203" s="119"/>
      <c r="DXH203" s="91"/>
      <c r="DXI203" s="119"/>
      <c r="DXJ203" s="91"/>
      <c r="DXK203" s="119"/>
      <c r="DXL203" s="91"/>
      <c r="DXM203" s="119"/>
      <c r="DXN203" s="91"/>
      <c r="DXO203" s="119"/>
      <c r="DXP203" s="91"/>
      <c r="DXQ203" s="119"/>
      <c r="DXR203" s="91"/>
      <c r="DXS203" s="119"/>
      <c r="DXT203" s="91"/>
      <c r="DXU203" s="119"/>
      <c r="DXV203" s="91"/>
      <c r="DXW203" s="119"/>
      <c r="DXX203" s="91"/>
      <c r="DXY203" s="119"/>
      <c r="DXZ203" s="91"/>
      <c r="DYA203" s="119"/>
      <c r="DYB203" s="91"/>
      <c r="DYC203" s="119"/>
      <c r="DYD203" s="91"/>
      <c r="DYE203" s="119"/>
      <c r="DYF203" s="91"/>
      <c r="DYG203" s="119"/>
      <c r="DYH203" s="91"/>
      <c r="DYI203" s="119"/>
      <c r="DYJ203" s="91"/>
      <c r="DYK203" s="119"/>
      <c r="DYL203" s="91"/>
      <c r="DYM203" s="119"/>
      <c r="DYN203" s="91"/>
      <c r="DYO203" s="119"/>
      <c r="DYP203" s="91"/>
      <c r="DYQ203" s="119"/>
      <c r="DYR203" s="91"/>
      <c r="DYS203" s="119"/>
      <c r="DYT203" s="91"/>
      <c r="DYU203" s="119"/>
      <c r="DYV203" s="91"/>
      <c r="DYW203" s="119"/>
      <c r="DYX203" s="91"/>
      <c r="DYY203" s="119"/>
      <c r="DYZ203" s="91"/>
      <c r="DZA203" s="119"/>
      <c r="DZB203" s="91"/>
      <c r="DZC203" s="119"/>
      <c r="DZD203" s="91"/>
      <c r="DZE203" s="119"/>
      <c r="DZF203" s="91"/>
      <c r="DZG203" s="119"/>
      <c r="DZH203" s="91"/>
      <c r="DZI203" s="119"/>
      <c r="DZJ203" s="91"/>
      <c r="DZK203" s="119"/>
      <c r="DZL203" s="91"/>
      <c r="DZM203" s="119"/>
      <c r="DZN203" s="91"/>
      <c r="DZO203" s="119"/>
      <c r="DZP203" s="91"/>
      <c r="DZQ203" s="119"/>
      <c r="DZR203" s="91"/>
      <c r="DZS203" s="119"/>
      <c r="DZT203" s="91"/>
      <c r="DZU203" s="119"/>
      <c r="DZV203" s="91"/>
      <c r="DZW203" s="119"/>
      <c r="DZX203" s="91"/>
      <c r="DZY203" s="119"/>
      <c r="DZZ203" s="91"/>
      <c r="EAA203" s="119"/>
      <c r="EAB203" s="91"/>
      <c r="EAC203" s="119"/>
      <c r="EAD203" s="91"/>
      <c r="EAE203" s="119"/>
      <c r="EAF203" s="91"/>
      <c r="EAG203" s="119"/>
      <c r="EAH203" s="91"/>
      <c r="EAI203" s="119"/>
      <c r="EAJ203" s="91"/>
      <c r="EAK203" s="119"/>
      <c r="EAL203" s="91"/>
      <c r="EAM203" s="119"/>
      <c r="EAN203" s="91"/>
      <c r="EAO203" s="119"/>
      <c r="EAP203" s="91"/>
      <c r="EAQ203" s="119"/>
      <c r="EAR203" s="91"/>
      <c r="EAS203" s="119"/>
      <c r="EAT203" s="91"/>
      <c r="EAU203" s="119"/>
      <c r="EAV203" s="91"/>
      <c r="EAW203" s="119"/>
      <c r="EAX203" s="91"/>
      <c r="EAY203" s="119"/>
      <c r="EAZ203" s="91"/>
      <c r="EBA203" s="119"/>
      <c r="EBB203" s="91"/>
      <c r="EBC203" s="119"/>
      <c r="EBD203" s="91"/>
      <c r="EBE203" s="119"/>
      <c r="EBF203" s="91"/>
      <c r="EBG203" s="119"/>
      <c r="EBH203" s="91"/>
      <c r="EBI203" s="119"/>
      <c r="EBJ203" s="91"/>
      <c r="EBK203" s="119"/>
      <c r="EBL203" s="91"/>
      <c r="EBM203" s="119"/>
      <c r="EBN203" s="91"/>
      <c r="EBO203" s="119"/>
      <c r="EBP203" s="91"/>
      <c r="EBQ203" s="119"/>
      <c r="EBR203" s="91"/>
      <c r="EBS203" s="119"/>
      <c r="EBT203" s="91"/>
      <c r="EBU203" s="119"/>
      <c r="EBV203" s="91"/>
      <c r="EBW203" s="119"/>
      <c r="EBX203" s="91"/>
      <c r="EBY203" s="119"/>
      <c r="EBZ203" s="91"/>
      <c r="ECA203" s="119"/>
      <c r="ECB203" s="91"/>
      <c r="ECC203" s="119"/>
      <c r="ECD203" s="91"/>
      <c r="ECE203" s="119"/>
      <c r="ECF203" s="91"/>
      <c r="ECG203" s="119"/>
      <c r="ECH203" s="91"/>
      <c r="ECI203" s="119"/>
      <c r="ECJ203" s="91"/>
      <c r="ECK203" s="119"/>
      <c r="ECL203" s="91"/>
      <c r="ECM203" s="119"/>
      <c r="ECN203" s="91"/>
      <c r="ECO203" s="119"/>
      <c r="ECP203" s="91"/>
      <c r="ECQ203" s="119"/>
      <c r="ECR203" s="91"/>
      <c r="ECS203" s="119"/>
      <c r="ECT203" s="91"/>
      <c r="ECU203" s="119"/>
      <c r="ECV203" s="91"/>
      <c r="ECW203" s="119"/>
      <c r="ECX203" s="91"/>
      <c r="ECY203" s="119"/>
      <c r="ECZ203" s="91"/>
      <c r="EDA203" s="119"/>
      <c r="EDB203" s="91"/>
      <c r="EDC203" s="119"/>
      <c r="EDD203" s="91"/>
      <c r="EDE203" s="119"/>
      <c r="EDF203" s="91"/>
      <c r="EDG203" s="119"/>
      <c r="EDH203" s="91"/>
      <c r="EDI203" s="119"/>
      <c r="EDJ203" s="91"/>
      <c r="EDK203" s="119"/>
      <c r="EDL203" s="91"/>
      <c r="EDM203" s="119"/>
      <c r="EDN203" s="91"/>
      <c r="EDO203" s="119"/>
      <c r="EDP203" s="91"/>
      <c r="EDQ203" s="119"/>
      <c r="EDR203" s="91"/>
      <c r="EDS203" s="119"/>
      <c r="EDT203" s="91"/>
      <c r="EDU203" s="119"/>
      <c r="EDV203" s="91"/>
      <c r="EDW203" s="119"/>
      <c r="EDX203" s="91"/>
      <c r="EDY203" s="119"/>
      <c r="EDZ203" s="91"/>
      <c r="EEA203" s="119"/>
      <c r="EEB203" s="91"/>
      <c r="EEC203" s="119"/>
      <c r="EED203" s="91"/>
      <c r="EEE203" s="119"/>
      <c r="EEF203" s="91"/>
      <c r="EEG203" s="119"/>
      <c r="EEH203" s="91"/>
      <c r="EEI203" s="119"/>
      <c r="EEJ203" s="91"/>
      <c r="EEK203" s="119"/>
      <c r="EEL203" s="91"/>
      <c r="EEM203" s="119"/>
      <c r="EEN203" s="91"/>
      <c r="EEO203" s="119"/>
      <c r="EEP203" s="91"/>
      <c r="EEQ203" s="119"/>
      <c r="EER203" s="91"/>
      <c r="EES203" s="119"/>
      <c r="EET203" s="91"/>
      <c r="EEU203" s="119"/>
      <c r="EEV203" s="91"/>
      <c r="EEW203" s="119"/>
      <c r="EEX203" s="91"/>
      <c r="EEY203" s="119"/>
      <c r="EEZ203" s="91"/>
      <c r="EFA203" s="119"/>
      <c r="EFB203" s="91"/>
      <c r="EFC203" s="119"/>
      <c r="EFD203" s="91"/>
      <c r="EFE203" s="119"/>
      <c r="EFF203" s="91"/>
      <c r="EFG203" s="119"/>
      <c r="EFH203" s="91"/>
      <c r="EFI203" s="119"/>
      <c r="EFJ203" s="91"/>
      <c r="EFK203" s="119"/>
      <c r="EFL203" s="91"/>
      <c r="EFM203" s="119"/>
      <c r="EFN203" s="91"/>
      <c r="EFO203" s="119"/>
      <c r="EFP203" s="91"/>
      <c r="EFQ203" s="119"/>
      <c r="EFR203" s="91"/>
      <c r="EFS203" s="119"/>
      <c r="EFT203" s="91"/>
      <c r="EFU203" s="119"/>
      <c r="EFV203" s="91"/>
      <c r="EFW203" s="119"/>
      <c r="EFX203" s="91"/>
      <c r="EFY203" s="119"/>
      <c r="EFZ203" s="91"/>
      <c r="EGA203" s="119"/>
      <c r="EGB203" s="91"/>
      <c r="EGC203" s="119"/>
      <c r="EGD203" s="91"/>
      <c r="EGE203" s="119"/>
      <c r="EGF203" s="91"/>
      <c r="EGG203" s="119"/>
      <c r="EGH203" s="91"/>
      <c r="EGI203" s="119"/>
      <c r="EGJ203" s="91"/>
      <c r="EGK203" s="119"/>
      <c r="EGL203" s="91"/>
      <c r="EGM203" s="119"/>
      <c r="EGN203" s="91"/>
      <c r="EGO203" s="119"/>
      <c r="EGP203" s="91"/>
      <c r="EGQ203" s="119"/>
      <c r="EGR203" s="91"/>
      <c r="EGS203" s="119"/>
      <c r="EGT203" s="91"/>
      <c r="EGU203" s="119"/>
      <c r="EGV203" s="91"/>
      <c r="EGW203" s="119"/>
      <c r="EGX203" s="91"/>
      <c r="EGY203" s="119"/>
      <c r="EGZ203" s="91"/>
      <c r="EHA203" s="119"/>
      <c r="EHB203" s="91"/>
      <c r="EHC203" s="119"/>
      <c r="EHD203" s="91"/>
      <c r="EHE203" s="119"/>
      <c r="EHF203" s="91"/>
      <c r="EHG203" s="119"/>
      <c r="EHH203" s="91"/>
      <c r="EHI203" s="119"/>
      <c r="EHJ203" s="91"/>
      <c r="EHK203" s="119"/>
      <c r="EHL203" s="91"/>
      <c r="EHM203" s="119"/>
      <c r="EHN203" s="91"/>
      <c r="EHO203" s="119"/>
      <c r="EHP203" s="91"/>
      <c r="EHQ203" s="119"/>
      <c r="EHR203" s="91"/>
      <c r="EHS203" s="119"/>
      <c r="EHT203" s="91"/>
      <c r="EHU203" s="119"/>
      <c r="EHV203" s="91"/>
      <c r="EHW203" s="119"/>
      <c r="EHX203" s="91"/>
      <c r="EHY203" s="119"/>
      <c r="EHZ203" s="91"/>
      <c r="EIA203" s="119"/>
      <c r="EIB203" s="91"/>
      <c r="EIC203" s="119"/>
      <c r="EID203" s="91"/>
      <c r="EIE203" s="119"/>
      <c r="EIF203" s="91"/>
      <c r="EIG203" s="119"/>
      <c r="EIH203" s="91"/>
      <c r="EII203" s="119"/>
      <c r="EIJ203" s="91"/>
      <c r="EIK203" s="119"/>
      <c r="EIL203" s="91"/>
      <c r="EIM203" s="119"/>
      <c r="EIN203" s="91"/>
      <c r="EIO203" s="119"/>
      <c r="EIP203" s="91"/>
      <c r="EIQ203" s="119"/>
      <c r="EIR203" s="91"/>
      <c r="EIS203" s="119"/>
      <c r="EIT203" s="91"/>
      <c r="EIU203" s="119"/>
      <c r="EIV203" s="91"/>
      <c r="EIW203" s="119"/>
      <c r="EIX203" s="91"/>
      <c r="EIY203" s="119"/>
      <c r="EIZ203" s="91"/>
      <c r="EJA203" s="119"/>
      <c r="EJB203" s="91"/>
      <c r="EJC203" s="119"/>
      <c r="EJD203" s="91"/>
      <c r="EJE203" s="119"/>
      <c r="EJF203" s="91"/>
      <c r="EJG203" s="119"/>
      <c r="EJH203" s="91"/>
      <c r="EJI203" s="119"/>
      <c r="EJJ203" s="91"/>
      <c r="EJK203" s="119"/>
      <c r="EJL203" s="91"/>
      <c r="EJM203" s="119"/>
      <c r="EJN203" s="91"/>
      <c r="EJO203" s="119"/>
      <c r="EJP203" s="91"/>
      <c r="EJQ203" s="119"/>
      <c r="EJR203" s="91"/>
      <c r="EJS203" s="119"/>
      <c r="EJT203" s="91"/>
      <c r="EJU203" s="119"/>
      <c r="EJV203" s="91"/>
      <c r="EJW203" s="119"/>
      <c r="EJX203" s="91"/>
      <c r="EJY203" s="119"/>
      <c r="EJZ203" s="91"/>
      <c r="EKA203" s="119"/>
      <c r="EKB203" s="91"/>
      <c r="EKC203" s="119"/>
      <c r="EKD203" s="91"/>
      <c r="EKE203" s="119"/>
      <c r="EKF203" s="91"/>
      <c r="EKG203" s="119"/>
      <c r="EKH203" s="91"/>
      <c r="EKI203" s="119"/>
      <c r="EKJ203" s="91"/>
      <c r="EKK203" s="119"/>
      <c r="EKL203" s="91"/>
      <c r="EKM203" s="119"/>
      <c r="EKN203" s="91"/>
      <c r="EKO203" s="119"/>
      <c r="EKP203" s="91"/>
      <c r="EKQ203" s="119"/>
      <c r="EKR203" s="91"/>
      <c r="EKS203" s="119"/>
      <c r="EKT203" s="91"/>
      <c r="EKU203" s="119"/>
      <c r="EKV203" s="91"/>
      <c r="EKW203" s="119"/>
      <c r="EKX203" s="91"/>
      <c r="EKY203" s="119"/>
      <c r="EKZ203" s="91"/>
      <c r="ELA203" s="119"/>
      <c r="ELB203" s="91"/>
      <c r="ELC203" s="119"/>
      <c r="ELD203" s="91"/>
      <c r="ELE203" s="119"/>
      <c r="ELF203" s="91"/>
      <c r="ELG203" s="119"/>
      <c r="ELH203" s="91"/>
      <c r="ELI203" s="119"/>
      <c r="ELJ203" s="91"/>
      <c r="ELK203" s="119"/>
      <c r="ELL203" s="91"/>
      <c r="ELM203" s="119"/>
      <c r="ELN203" s="91"/>
      <c r="ELO203" s="119"/>
      <c r="ELP203" s="91"/>
      <c r="ELQ203" s="119"/>
      <c r="ELR203" s="91"/>
      <c r="ELS203" s="119"/>
      <c r="ELT203" s="91"/>
      <c r="ELU203" s="119"/>
      <c r="ELV203" s="91"/>
      <c r="ELW203" s="119"/>
      <c r="ELX203" s="91"/>
      <c r="ELY203" s="119"/>
      <c r="ELZ203" s="91"/>
      <c r="EMA203" s="119"/>
      <c r="EMB203" s="91"/>
      <c r="EMC203" s="119"/>
      <c r="EMD203" s="91"/>
      <c r="EME203" s="119"/>
      <c r="EMF203" s="91"/>
      <c r="EMG203" s="119"/>
      <c r="EMH203" s="91"/>
      <c r="EMI203" s="119"/>
      <c r="EMJ203" s="91"/>
      <c r="EMK203" s="119"/>
      <c r="EML203" s="91"/>
      <c r="EMM203" s="119"/>
      <c r="EMN203" s="91"/>
      <c r="EMO203" s="119"/>
      <c r="EMP203" s="91"/>
      <c r="EMQ203" s="119"/>
      <c r="EMR203" s="91"/>
      <c r="EMS203" s="119"/>
      <c r="EMT203" s="91"/>
      <c r="EMU203" s="119"/>
      <c r="EMV203" s="91"/>
      <c r="EMW203" s="119"/>
      <c r="EMX203" s="91"/>
      <c r="EMY203" s="119"/>
      <c r="EMZ203" s="91"/>
      <c r="ENA203" s="119"/>
      <c r="ENB203" s="91"/>
      <c r="ENC203" s="119"/>
      <c r="END203" s="91"/>
      <c r="ENE203" s="119"/>
      <c r="ENF203" s="91"/>
      <c r="ENG203" s="119"/>
      <c r="ENH203" s="91"/>
      <c r="ENI203" s="119"/>
      <c r="ENJ203" s="91"/>
      <c r="ENK203" s="119"/>
      <c r="ENL203" s="91"/>
      <c r="ENM203" s="119"/>
      <c r="ENN203" s="91"/>
      <c r="ENO203" s="119"/>
      <c r="ENP203" s="91"/>
      <c r="ENQ203" s="119"/>
      <c r="ENR203" s="91"/>
      <c r="ENS203" s="119"/>
      <c r="ENT203" s="91"/>
      <c r="ENU203" s="119"/>
      <c r="ENV203" s="91"/>
      <c r="ENW203" s="119"/>
      <c r="ENX203" s="91"/>
      <c r="ENY203" s="119"/>
      <c r="ENZ203" s="91"/>
      <c r="EOA203" s="119"/>
      <c r="EOB203" s="91"/>
      <c r="EOC203" s="119"/>
      <c r="EOD203" s="91"/>
      <c r="EOE203" s="119"/>
      <c r="EOF203" s="91"/>
      <c r="EOG203" s="119"/>
      <c r="EOH203" s="91"/>
      <c r="EOI203" s="119"/>
      <c r="EOJ203" s="91"/>
      <c r="EOK203" s="119"/>
      <c r="EOL203" s="91"/>
      <c r="EOM203" s="119"/>
      <c r="EON203" s="91"/>
      <c r="EOO203" s="119"/>
      <c r="EOP203" s="91"/>
      <c r="EOQ203" s="119"/>
      <c r="EOR203" s="91"/>
      <c r="EOS203" s="119"/>
      <c r="EOT203" s="91"/>
      <c r="EOU203" s="119"/>
      <c r="EOV203" s="91"/>
      <c r="EOW203" s="119"/>
      <c r="EOX203" s="91"/>
      <c r="EOY203" s="119"/>
      <c r="EOZ203" s="91"/>
      <c r="EPA203" s="119"/>
      <c r="EPB203" s="91"/>
      <c r="EPC203" s="119"/>
      <c r="EPD203" s="91"/>
      <c r="EPE203" s="119"/>
      <c r="EPF203" s="91"/>
      <c r="EPG203" s="119"/>
      <c r="EPH203" s="91"/>
      <c r="EPI203" s="119"/>
      <c r="EPJ203" s="91"/>
      <c r="EPK203" s="119"/>
      <c r="EPL203" s="91"/>
      <c r="EPM203" s="119"/>
      <c r="EPN203" s="91"/>
      <c r="EPO203" s="119"/>
      <c r="EPP203" s="91"/>
      <c r="EPQ203" s="119"/>
      <c r="EPR203" s="91"/>
      <c r="EPS203" s="119"/>
      <c r="EPT203" s="91"/>
      <c r="EPU203" s="119"/>
      <c r="EPV203" s="91"/>
      <c r="EPW203" s="119"/>
      <c r="EPX203" s="91"/>
      <c r="EPY203" s="119"/>
      <c r="EPZ203" s="91"/>
      <c r="EQA203" s="119"/>
      <c r="EQB203" s="91"/>
      <c r="EQC203" s="119"/>
      <c r="EQD203" s="91"/>
      <c r="EQE203" s="119"/>
      <c r="EQF203" s="91"/>
      <c r="EQG203" s="119"/>
      <c r="EQH203" s="91"/>
      <c r="EQI203" s="119"/>
      <c r="EQJ203" s="91"/>
      <c r="EQK203" s="119"/>
      <c r="EQL203" s="91"/>
      <c r="EQM203" s="119"/>
      <c r="EQN203" s="91"/>
      <c r="EQO203" s="119"/>
      <c r="EQP203" s="91"/>
      <c r="EQQ203" s="119"/>
      <c r="EQR203" s="91"/>
      <c r="EQS203" s="119"/>
      <c r="EQT203" s="91"/>
      <c r="EQU203" s="119"/>
      <c r="EQV203" s="91"/>
      <c r="EQW203" s="119"/>
      <c r="EQX203" s="91"/>
      <c r="EQY203" s="119"/>
      <c r="EQZ203" s="91"/>
      <c r="ERA203" s="119"/>
      <c r="ERB203" s="91"/>
      <c r="ERC203" s="119"/>
      <c r="ERD203" s="91"/>
      <c r="ERE203" s="119"/>
      <c r="ERF203" s="91"/>
      <c r="ERG203" s="119"/>
      <c r="ERH203" s="91"/>
      <c r="ERI203" s="119"/>
      <c r="ERJ203" s="91"/>
      <c r="ERK203" s="119"/>
      <c r="ERL203" s="91"/>
      <c r="ERM203" s="119"/>
      <c r="ERN203" s="91"/>
      <c r="ERO203" s="119"/>
      <c r="ERP203" s="91"/>
      <c r="ERQ203" s="119"/>
      <c r="ERR203" s="91"/>
      <c r="ERS203" s="119"/>
      <c r="ERT203" s="91"/>
      <c r="ERU203" s="119"/>
      <c r="ERV203" s="91"/>
      <c r="ERW203" s="119"/>
      <c r="ERX203" s="91"/>
      <c r="ERY203" s="119"/>
      <c r="ERZ203" s="91"/>
      <c r="ESA203" s="119"/>
      <c r="ESB203" s="91"/>
      <c r="ESC203" s="119"/>
      <c r="ESD203" s="91"/>
      <c r="ESE203" s="119"/>
      <c r="ESF203" s="91"/>
      <c r="ESG203" s="119"/>
      <c r="ESH203" s="91"/>
      <c r="ESI203" s="119"/>
      <c r="ESJ203" s="91"/>
      <c r="ESK203" s="119"/>
      <c r="ESL203" s="91"/>
      <c r="ESM203" s="119"/>
      <c r="ESN203" s="91"/>
      <c r="ESO203" s="119"/>
      <c r="ESP203" s="91"/>
      <c r="ESQ203" s="119"/>
      <c r="ESR203" s="91"/>
      <c r="ESS203" s="119"/>
      <c r="EST203" s="91"/>
      <c r="ESU203" s="119"/>
      <c r="ESV203" s="91"/>
      <c r="ESW203" s="119"/>
      <c r="ESX203" s="91"/>
      <c r="ESY203" s="119"/>
      <c r="ESZ203" s="91"/>
      <c r="ETA203" s="119"/>
      <c r="ETB203" s="91"/>
      <c r="ETC203" s="119"/>
      <c r="ETD203" s="91"/>
      <c r="ETE203" s="119"/>
      <c r="ETF203" s="91"/>
      <c r="ETG203" s="119"/>
      <c r="ETH203" s="91"/>
      <c r="ETI203" s="119"/>
      <c r="ETJ203" s="91"/>
      <c r="ETK203" s="119"/>
      <c r="ETL203" s="91"/>
      <c r="ETM203" s="119"/>
      <c r="ETN203" s="91"/>
      <c r="ETO203" s="119"/>
      <c r="ETP203" s="91"/>
      <c r="ETQ203" s="119"/>
      <c r="ETR203" s="91"/>
      <c r="ETS203" s="119"/>
      <c r="ETT203" s="91"/>
      <c r="ETU203" s="119"/>
      <c r="ETV203" s="91"/>
      <c r="ETW203" s="119"/>
      <c r="ETX203" s="91"/>
      <c r="ETY203" s="119"/>
      <c r="ETZ203" s="91"/>
      <c r="EUA203" s="119"/>
      <c r="EUB203" s="91"/>
      <c r="EUC203" s="119"/>
      <c r="EUD203" s="91"/>
      <c r="EUE203" s="119"/>
      <c r="EUF203" s="91"/>
      <c r="EUG203" s="119"/>
      <c r="EUH203" s="91"/>
      <c r="EUI203" s="119"/>
      <c r="EUJ203" s="91"/>
      <c r="EUK203" s="119"/>
      <c r="EUL203" s="91"/>
      <c r="EUM203" s="119"/>
      <c r="EUN203" s="91"/>
      <c r="EUO203" s="119"/>
      <c r="EUP203" s="91"/>
      <c r="EUQ203" s="119"/>
      <c r="EUR203" s="91"/>
      <c r="EUS203" s="119"/>
      <c r="EUT203" s="91"/>
      <c r="EUU203" s="119"/>
      <c r="EUV203" s="91"/>
      <c r="EUW203" s="119"/>
      <c r="EUX203" s="91"/>
      <c r="EUY203" s="119"/>
      <c r="EUZ203" s="91"/>
      <c r="EVA203" s="119"/>
      <c r="EVB203" s="91"/>
      <c r="EVC203" s="119"/>
      <c r="EVD203" s="91"/>
      <c r="EVE203" s="119"/>
      <c r="EVF203" s="91"/>
      <c r="EVG203" s="119"/>
      <c r="EVH203" s="91"/>
      <c r="EVI203" s="119"/>
      <c r="EVJ203" s="91"/>
      <c r="EVK203" s="119"/>
      <c r="EVL203" s="91"/>
      <c r="EVM203" s="119"/>
      <c r="EVN203" s="91"/>
      <c r="EVO203" s="119"/>
      <c r="EVP203" s="91"/>
      <c r="EVQ203" s="119"/>
      <c r="EVR203" s="91"/>
      <c r="EVS203" s="119"/>
      <c r="EVT203" s="91"/>
      <c r="EVU203" s="119"/>
      <c r="EVV203" s="91"/>
      <c r="EVW203" s="119"/>
      <c r="EVX203" s="91"/>
      <c r="EVY203" s="119"/>
      <c r="EVZ203" s="91"/>
      <c r="EWA203" s="119"/>
      <c r="EWB203" s="91"/>
      <c r="EWC203" s="119"/>
      <c r="EWD203" s="91"/>
      <c r="EWE203" s="119"/>
      <c r="EWF203" s="91"/>
      <c r="EWG203" s="119"/>
      <c r="EWH203" s="91"/>
      <c r="EWI203" s="119"/>
      <c r="EWJ203" s="91"/>
      <c r="EWK203" s="119"/>
      <c r="EWL203" s="91"/>
      <c r="EWM203" s="119"/>
      <c r="EWN203" s="91"/>
      <c r="EWO203" s="119"/>
      <c r="EWP203" s="91"/>
      <c r="EWQ203" s="119"/>
      <c r="EWR203" s="91"/>
      <c r="EWS203" s="119"/>
      <c r="EWT203" s="91"/>
      <c r="EWU203" s="119"/>
      <c r="EWV203" s="91"/>
      <c r="EWW203" s="119"/>
      <c r="EWX203" s="91"/>
      <c r="EWY203" s="119"/>
      <c r="EWZ203" s="91"/>
      <c r="EXA203" s="119"/>
      <c r="EXB203" s="91"/>
      <c r="EXC203" s="119"/>
      <c r="EXD203" s="91"/>
      <c r="EXE203" s="119"/>
      <c r="EXF203" s="91"/>
      <c r="EXG203" s="119"/>
      <c r="EXH203" s="91"/>
      <c r="EXI203" s="119"/>
      <c r="EXJ203" s="91"/>
      <c r="EXK203" s="119"/>
      <c r="EXL203" s="91"/>
      <c r="EXM203" s="119"/>
      <c r="EXN203" s="91"/>
      <c r="EXO203" s="119"/>
      <c r="EXP203" s="91"/>
      <c r="EXQ203" s="119"/>
      <c r="EXR203" s="91"/>
      <c r="EXS203" s="119"/>
      <c r="EXT203" s="91"/>
      <c r="EXU203" s="119"/>
      <c r="EXV203" s="91"/>
      <c r="EXW203" s="119"/>
      <c r="EXX203" s="91"/>
      <c r="EXY203" s="119"/>
      <c r="EXZ203" s="91"/>
      <c r="EYA203" s="119"/>
      <c r="EYB203" s="91"/>
      <c r="EYC203" s="119"/>
      <c r="EYD203" s="91"/>
      <c r="EYE203" s="119"/>
      <c r="EYF203" s="91"/>
      <c r="EYG203" s="119"/>
      <c r="EYH203" s="91"/>
      <c r="EYI203" s="119"/>
      <c r="EYJ203" s="91"/>
      <c r="EYK203" s="119"/>
      <c r="EYL203" s="91"/>
      <c r="EYM203" s="119"/>
      <c r="EYN203" s="91"/>
      <c r="EYO203" s="119"/>
      <c r="EYP203" s="91"/>
      <c r="EYQ203" s="119"/>
      <c r="EYR203" s="91"/>
      <c r="EYS203" s="119"/>
      <c r="EYT203" s="91"/>
      <c r="EYU203" s="119"/>
      <c r="EYV203" s="91"/>
      <c r="EYW203" s="119"/>
      <c r="EYX203" s="91"/>
      <c r="EYY203" s="119"/>
      <c r="EYZ203" s="91"/>
      <c r="EZA203" s="119"/>
      <c r="EZB203" s="91"/>
      <c r="EZC203" s="119"/>
      <c r="EZD203" s="91"/>
      <c r="EZE203" s="119"/>
      <c r="EZF203" s="91"/>
      <c r="EZG203" s="119"/>
      <c r="EZH203" s="91"/>
      <c r="EZI203" s="119"/>
      <c r="EZJ203" s="91"/>
      <c r="EZK203" s="119"/>
      <c r="EZL203" s="91"/>
      <c r="EZM203" s="119"/>
      <c r="EZN203" s="91"/>
      <c r="EZO203" s="119"/>
      <c r="EZP203" s="91"/>
      <c r="EZQ203" s="119"/>
      <c r="EZR203" s="91"/>
      <c r="EZS203" s="119"/>
      <c r="EZT203" s="91"/>
      <c r="EZU203" s="119"/>
      <c r="EZV203" s="91"/>
      <c r="EZW203" s="119"/>
      <c r="EZX203" s="91"/>
      <c r="EZY203" s="119"/>
      <c r="EZZ203" s="91"/>
      <c r="FAA203" s="119"/>
      <c r="FAB203" s="91"/>
      <c r="FAC203" s="119"/>
      <c r="FAD203" s="91"/>
      <c r="FAE203" s="119"/>
      <c r="FAF203" s="91"/>
      <c r="FAG203" s="119"/>
      <c r="FAH203" s="91"/>
      <c r="FAI203" s="119"/>
      <c r="FAJ203" s="91"/>
      <c r="FAK203" s="119"/>
      <c r="FAL203" s="91"/>
      <c r="FAM203" s="119"/>
      <c r="FAN203" s="91"/>
      <c r="FAO203" s="119"/>
      <c r="FAP203" s="91"/>
      <c r="FAQ203" s="119"/>
      <c r="FAR203" s="91"/>
      <c r="FAS203" s="119"/>
      <c r="FAT203" s="91"/>
      <c r="FAU203" s="119"/>
      <c r="FAV203" s="91"/>
      <c r="FAW203" s="119"/>
      <c r="FAX203" s="91"/>
      <c r="FAY203" s="119"/>
      <c r="FAZ203" s="91"/>
      <c r="FBA203" s="119"/>
      <c r="FBB203" s="91"/>
      <c r="FBC203" s="119"/>
      <c r="FBD203" s="91"/>
      <c r="FBE203" s="119"/>
      <c r="FBF203" s="91"/>
      <c r="FBG203" s="119"/>
      <c r="FBH203" s="91"/>
      <c r="FBI203" s="119"/>
      <c r="FBJ203" s="91"/>
      <c r="FBK203" s="119"/>
      <c r="FBL203" s="91"/>
      <c r="FBM203" s="119"/>
      <c r="FBN203" s="91"/>
      <c r="FBO203" s="119"/>
      <c r="FBP203" s="91"/>
      <c r="FBQ203" s="119"/>
      <c r="FBR203" s="91"/>
      <c r="FBS203" s="119"/>
      <c r="FBT203" s="91"/>
      <c r="FBU203" s="119"/>
      <c r="FBV203" s="91"/>
      <c r="FBW203" s="119"/>
      <c r="FBX203" s="91"/>
      <c r="FBY203" s="119"/>
      <c r="FBZ203" s="91"/>
      <c r="FCA203" s="119"/>
      <c r="FCB203" s="91"/>
      <c r="FCC203" s="119"/>
      <c r="FCD203" s="91"/>
      <c r="FCE203" s="119"/>
      <c r="FCF203" s="91"/>
      <c r="FCG203" s="119"/>
      <c r="FCH203" s="91"/>
      <c r="FCI203" s="119"/>
      <c r="FCJ203" s="91"/>
      <c r="FCK203" s="119"/>
      <c r="FCL203" s="91"/>
      <c r="FCM203" s="119"/>
      <c r="FCN203" s="91"/>
      <c r="FCO203" s="119"/>
      <c r="FCP203" s="91"/>
      <c r="FCQ203" s="119"/>
      <c r="FCR203" s="91"/>
      <c r="FCS203" s="119"/>
      <c r="FCT203" s="91"/>
      <c r="FCU203" s="119"/>
      <c r="FCV203" s="91"/>
      <c r="FCW203" s="119"/>
      <c r="FCX203" s="91"/>
      <c r="FCY203" s="119"/>
      <c r="FCZ203" s="91"/>
      <c r="FDA203" s="119"/>
      <c r="FDB203" s="91"/>
      <c r="FDC203" s="119"/>
      <c r="FDD203" s="91"/>
      <c r="FDE203" s="119"/>
      <c r="FDF203" s="91"/>
      <c r="FDG203" s="119"/>
      <c r="FDH203" s="91"/>
      <c r="FDI203" s="119"/>
      <c r="FDJ203" s="91"/>
      <c r="FDK203" s="119"/>
      <c r="FDL203" s="91"/>
      <c r="FDM203" s="119"/>
      <c r="FDN203" s="91"/>
      <c r="FDO203" s="119"/>
      <c r="FDP203" s="91"/>
      <c r="FDQ203" s="119"/>
      <c r="FDR203" s="91"/>
      <c r="FDS203" s="119"/>
      <c r="FDT203" s="91"/>
      <c r="FDU203" s="119"/>
      <c r="FDV203" s="91"/>
      <c r="FDW203" s="119"/>
      <c r="FDX203" s="91"/>
      <c r="FDY203" s="119"/>
      <c r="FDZ203" s="91"/>
      <c r="FEA203" s="119"/>
      <c r="FEB203" s="91"/>
      <c r="FEC203" s="119"/>
      <c r="FED203" s="91"/>
      <c r="FEE203" s="119"/>
      <c r="FEF203" s="91"/>
      <c r="FEG203" s="119"/>
      <c r="FEH203" s="91"/>
      <c r="FEI203" s="119"/>
      <c r="FEJ203" s="91"/>
      <c r="FEK203" s="119"/>
      <c r="FEL203" s="91"/>
      <c r="FEM203" s="119"/>
      <c r="FEN203" s="91"/>
      <c r="FEO203" s="119"/>
      <c r="FEP203" s="91"/>
      <c r="FEQ203" s="119"/>
      <c r="FER203" s="91"/>
      <c r="FES203" s="119"/>
      <c r="FET203" s="91"/>
      <c r="FEU203" s="119"/>
      <c r="FEV203" s="91"/>
      <c r="FEW203" s="119"/>
      <c r="FEX203" s="91"/>
      <c r="FEY203" s="119"/>
      <c r="FEZ203" s="91"/>
      <c r="FFA203" s="119"/>
      <c r="FFB203" s="91"/>
      <c r="FFC203" s="119"/>
      <c r="FFD203" s="91"/>
      <c r="FFE203" s="119"/>
      <c r="FFF203" s="91"/>
      <c r="FFG203" s="119"/>
      <c r="FFH203" s="91"/>
      <c r="FFI203" s="119"/>
      <c r="FFJ203" s="91"/>
      <c r="FFK203" s="119"/>
      <c r="FFL203" s="91"/>
      <c r="FFM203" s="119"/>
      <c r="FFN203" s="91"/>
      <c r="FFO203" s="119"/>
      <c r="FFP203" s="91"/>
      <c r="FFQ203" s="119"/>
      <c r="FFR203" s="91"/>
      <c r="FFS203" s="119"/>
      <c r="FFT203" s="91"/>
      <c r="FFU203" s="119"/>
      <c r="FFV203" s="91"/>
      <c r="FFW203" s="119"/>
      <c r="FFX203" s="91"/>
      <c r="FFY203" s="119"/>
      <c r="FFZ203" s="91"/>
      <c r="FGA203" s="119"/>
      <c r="FGB203" s="91"/>
      <c r="FGC203" s="119"/>
      <c r="FGD203" s="91"/>
      <c r="FGE203" s="119"/>
      <c r="FGF203" s="91"/>
      <c r="FGG203" s="119"/>
      <c r="FGH203" s="91"/>
      <c r="FGI203" s="119"/>
      <c r="FGJ203" s="91"/>
      <c r="FGK203" s="119"/>
      <c r="FGL203" s="91"/>
      <c r="FGM203" s="119"/>
      <c r="FGN203" s="91"/>
      <c r="FGO203" s="119"/>
      <c r="FGP203" s="91"/>
      <c r="FGQ203" s="119"/>
      <c r="FGR203" s="91"/>
      <c r="FGS203" s="119"/>
      <c r="FGT203" s="91"/>
      <c r="FGU203" s="119"/>
      <c r="FGV203" s="91"/>
      <c r="FGW203" s="119"/>
      <c r="FGX203" s="91"/>
      <c r="FGY203" s="119"/>
      <c r="FGZ203" s="91"/>
      <c r="FHA203" s="119"/>
      <c r="FHB203" s="91"/>
      <c r="FHC203" s="119"/>
      <c r="FHD203" s="91"/>
      <c r="FHE203" s="119"/>
      <c r="FHF203" s="91"/>
      <c r="FHG203" s="119"/>
      <c r="FHH203" s="91"/>
      <c r="FHI203" s="119"/>
      <c r="FHJ203" s="91"/>
      <c r="FHK203" s="119"/>
      <c r="FHL203" s="91"/>
      <c r="FHM203" s="119"/>
      <c r="FHN203" s="91"/>
      <c r="FHO203" s="119"/>
      <c r="FHP203" s="91"/>
      <c r="FHQ203" s="119"/>
      <c r="FHR203" s="91"/>
      <c r="FHS203" s="119"/>
      <c r="FHT203" s="91"/>
      <c r="FHU203" s="119"/>
      <c r="FHV203" s="91"/>
      <c r="FHW203" s="119"/>
      <c r="FHX203" s="91"/>
      <c r="FHY203" s="119"/>
      <c r="FHZ203" s="91"/>
      <c r="FIA203" s="119"/>
      <c r="FIB203" s="91"/>
      <c r="FIC203" s="119"/>
      <c r="FID203" s="91"/>
      <c r="FIE203" s="119"/>
      <c r="FIF203" s="91"/>
      <c r="FIG203" s="119"/>
      <c r="FIH203" s="91"/>
      <c r="FII203" s="119"/>
      <c r="FIJ203" s="91"/>
      <c r="FIK203" s="119"/>
      <c r="FIL203" s="91"/>
      <c r="FIM203" s="119"/>
      <c r="FIN203" s="91"/>
      <c r="FIO203" s="119"/>
      <c r="FIP203" s="91"/>
      <c r="FIQ203" s="119"/>
      <c r="FIR203" s="91"/>
      <c r="FIS203" s="119"/>
      <c r="FIT203" s="91"/>
      <c r="FIU203" s="119"/>
      <c r="FIV203" s="91"/>
      <c r="FIW203" s="119"/>
      <c r="FIX203" s="91"/>
      <c r="FIY203" s="119"/>
      <c r="FIZ203" s="91"/>
      <c r="FJA203" s="119"/>
      <c r="FJB203" s="91"/>
      <c r="FJC203" s="119"/>
      <c r="FJD203" s="91"/>
      <c r="FJE203" s="119"/>
      <c r="FJF203" s="91"/>
      <c r="FJG203" s="119"/>
      <c r="FJH203" s="91"/>
      <c r="FJI203" s="119"/>
      <c r="FJJ203" s="91"/>
      <c r="FJK203" s="119"/>
      <c r="FJL203" s="91"/>
      <c r="FJM203" s="119"/>
      <c r="FJN203" s="91"/>
      <c r="FJO203" s="119"/>
      <c r="FJP203" s="91"/>
      <c r="FJQ203" s="119"/>
      <c r="FJR203" s="91"/>
      <c r="FJS203" s="119"/>
      <c r="FJT203" s="91"/>
      <c r="FJU203" s="119"/>
      <c r="FJV203" s="91"/>
      <c r="FJW203" s="119"/>
      <c r="FJX203" s="91"/>
      <c r="FJY203" s="119"/>
      <c r="FJZ203" s="91"/>
      <c r="FKA203" s="119"/>
      <c r="FKB203" s="91"/>
      <c r="FKC203" s="119"/>
      <c r="FKD203" s="91"/>
      <c r="FKE203" s="119"/>
      <c r="FKF203" s="91"/>
      <c r="FKG203" s="119"/>
      <c r="FKH203" s="91"/>
      <c r="FKI203" s="119"/>
      <c r="FKJ203" s="91"/>
      <c r="FKK203" s="119"/>
      <c r="FKL203" s="91"/>
      <c r="FKM203" s="119"/>
      <c r="FKN203" s="91"/>
      <c r="FKO203" s="119"/>
      <c r="FKP203" s="91"/>
      <c r="FKQ203" s="119"/>
      <c r="FKR203" s="91"/>
      <c r="FKS203" s="119"/>
      <c r="FKT203" s="91"/>
      <c r="FKU203" s="119"/>
      <c r="FKV203" s="91"/>
      <c r="FKW203" s="119"/>
      <c r="FKX203" s="91"/>
      <c r="FKY203" s="119"/>
      <c r="FKZ203" s="91"/>
      <c r="FLA203" s="119"/>
      <c r="FLB203" s="91"/>
      <c r="FLC203" s="119"/>
      <c r="FLD203" s="91"/>
      <c r="FLE203" s="119"/>
      <c r="FLF203" s="91"/>
      <c r="FLG203" s="119"/>
      <c r="FLH203" s="91"/>
      <c r="FLI203" s="119"/>
      <c r="FLJ203" s="91"/>
      <c r="FLK203" s="119"/>
      <c r="FLL203" s="91"/>
      <c r="FLM203" s="119"/>
      <c r="FLN203" s="91"/>
      <c r="FLO203" s="119"/>
      <c r="FLP203" s="91"/>
      <c r="FLQ203" s="119"/>
      <c r="FLR203" s="91"/>
      <c r="FLS203" s="119"/>
      <c r="FLT203" s="91"/>
      <c r="FLU203" s="119"/>
      <c r="FLV203" s="91"/>
      <c r="FLW203" s="119"/>
      <c r="FLX203" s="91"/>
      <c r="FLY203" s="119"/>
      <c r="FLZ203" s="91"/>
      <c r="FMA203" s="119"/>
      <c r="FMB203" s="91"/>
      <c r="FMC203" s="119"/>
      <c r="FMD203" s="91"/>
      <c r="FME203" s="119"/>
      <c r="FMF203" s="91"/>
      <c r="FMG203" s="119"/>
      <c r="FMH203" s="91"/>
      <c r="FMI203" s="119"/>
      <c r="FMJ203" s="91"/>
      <c r="FMK203" s="119"/>
      <c r="FML203" s="91"/>
      <c r="FMM203" s="119"/>
      <c r="FMN203" s="91"/>
      <c r="FMO203" s="119"/>
      <c r="FMP203" s="91"/>
      <c r="FMQ203" s="119"/>
      <c r="FMR203" s="91"/>
      <c r="FMS203" s="119"/>
      <c r="FMT203" s="91"/>
      <c r="FMU203" s="119"/>
      <c r="FMV203" s="91"/>
      <c r="FMW203" s="119"/>
      <c r="FMX203" s="91"/>
      <c r="FMY203" s="119"/>
      <c r="FMZ203" s="91"/>
      <c r="FNA203" s="119"/>
      <c r="FNB203" s="91"/>
      <c r="FNC203" s="119"/>
      <c r="FND203" s="91"/>
      <c r="FNE203" s="119"/>
      <c r="FNF203" s="91"/>
      <c r="FNG203" s="119"/>
      <c r="FNH203" s="91"/>
      <c r="FNI203" s="119"/>
      <c r="FNJ203" s="91"/>
      <c r="FNK203" s="119"/>
      <c r="FNL203" s="91"/>
      <c r="FNM203" s="119"/>
      <c r="FNN203" s="91"/>
      <c r="FNO203" s="119"/>
      <c r="FNP203" s="91"/>
      <c r="FNQ203" s="119"/>
      <c r="FNR203" s="91"/>
      <c r="FNS203" s="119"/>
      <c r="FNT203" s="91"/>
      <c r="FNU203" s="119"/>
      <c r="FNV203" s="91"/>
      <c r="FNW203" s="119"/>
      <c r="FNX203" s="91"/>
      <c r="FNY203" s="119"/>
      <c r="FNZ203" s="91"/>
      <c r="FOA203" s="119"/>
      <c r="FOB203" s="91"/>
      <c r="FOC203" s="119"/>
      <c r="FOD203" s="91"/>
      <c r="FOE203" s="119"/>
      <c r="FOF203" s="91"/>
      <c r="FOG203" s="119"/>
      <c r="FOH203" s="91"/>
      <c r="FOI203" s="119"/>
      <c r="FOJ203" s="91"/>
      <c r="FOK203" s="119"/>
      <c r="FOL203" s="91"/>
      <c r="FOM203" s="119"/>
      <c r="FON203" s="91"/>
      <c r="FOO203" s="119"/>
      <c r="FOP203" s="91"/>
      <c r="FOQ203" s="119"/>
      <c r="FOR203" s="91"/>
      <c r="FOS203" s="119"/>
      <c r="FOT203" s="91"/>
      <c r="FOU203" s="119"/>
      <c r="FOV203" s="91"/>
      <c r="FOW203" s="119"/>
      <c r="FOX203" s="91"/>
      <c r="FOY203" s="119"/>
      <c r="FOZ203" s="91"/>
      <c r="FPA203" s="119"/>
      <c r="FPB203" s="91"/>
      <c r="FPC203" s="119"/>
      <c r="FPD203" s="91"/>
      <c r="FPE203" s="119"/>
      <c r="FPF203" s="91"/>
      <c r="FPG203" s="119"/>
      <c r="FPH203" s="91"/>
      <c r="FPI203" s="119"/>
      <c r="FPJ203" s="91"/>
      <c r="FPK203" s="119"/>
      <c r="FPL203" s="91"/>
      <c r="FPM203" s="119"/>
      <c r="FPN203" s="91"/>
      <c r="FPO203" s="119"/>
      <c r="FPP203" s="91"/>
      <c r="FPQ203" s="119"/>
      <c r="FPR203" s="91"/>
      <c r="FPS203" s="119"/>
      <c r="FPT203" s="91"/>
      <c r="FPU203" s="119"/>
      <c r="FPV203" s="91"/>
      <c r="FPW203" s="119"/>
      <c r="FPX203" s="91"/>
      <c r="FPY203" s="119"/>
      <c r="FPZ203" s="91"/>
      <c r="FQA203" s="119"/>
      <c r="FQB203" s="91"/>
      <c r="FQC203" s="119"/>
      <c r="FQD203" s="91"/>
      <c r="FQE203" s="119"/>
      <c r="FQF203" s="91"/>
      <c r="FQG203" s="119"/>
      <c r="FQH203" s="91"/>
      <c r="FQI203" s="119"/>
      <c r="FQJ203" s="91"/>
      <c r="FQK203" s="119"/>
      <c r="FQL203" s="91"/>
      <c r="FQM203" s="119"/>
      <c r="FQN203" s="91"/>
      <c r="FQO203" s="119"/>
      <c r="FQP203" s="91"/>
      <c r="FQQ203" s="119"/>
      <c r="FQR203" s="91"/>
      <c r="FQS203" s="119"/>
      <c r="FQT203" s="91"/>
      <c r="FQU203" s="119"/>
      <c r="FQV203" s="91"/>
      <c r="FQW203" s="119"/>
      <c r="FQX203" s="91"/>
      <c r="FQY203" s="119"/>
      <c r="FQZ203" s="91"/>
      <c r="FRA203" s="119"/>
      <c r="FRB203" s="91"/>
      <c r="FRC203" s="119"/>
      <c r="FRD203" s="91"/>
      <c r="FRE203" s="119"/>
      <c r="FRF203" s="91"/>
      <c r="FRG203" s="119"/>
      <c r="FRH203" s="91"/>
      <c r="FRI203" s="119"/>
      <c r="FRJ203" s="91"/>
      <c r="FRK203" s="119"/>
      <c r="FRL203" s="91"/>
      <c r="FRM203" s="119"/>
      <c r="FRN203" s="91"/>
      <c r="FRO203" s="119"/>
      <c r="FRP203" s="91"/>
      <c r="FRQ203" s="119"/>
      <c r="FRR203" s="91"/>
      <c r="FRS203" s="119"/>
      <c r="FRT203" s="91"/>
      <c r="FRU203" s="119"/>
      <c r="FRV203" s="91"/>
      <c r="FRW203" s="119"/>
      <c r="FRX203" s="91"/>
      <c r="FRY203" s="119"/>
      <c r="FRZ203" s="91"/>
      <c r="FSA203" s="119"/>
      <c r="FSB203" s="91"/>
      <c r="FSC203" s="119"/>
      <c r="FSD203" s="91"/>
      <c r="FSE203" s="119"/>
      <c r="FSF203" s="91"/>
      <c r="FSG203" s="119"/>
      <c r="FSH203" s="91"/>
      <c r="FSI203" s="119"/>
      <c r="FSJ203" s="91"/>
      <c r="FSK203" s="119"/>
      <c r="FSL203" s="91"/>
      <c r="FSM203" s="119"/>
      <c r="FSN203" s="91"/>
      <c r="FSO203" s="119"/>
      <c r="FSP203" s="91"/>
      <c r="FSQ203" s="119"/>
      <c r="FSR203" s="91"/>
      <c r="FSS203" s="119"/>
      <c r="FST203" s="91"/>
      <c r="FSU203" s="119"/>
      <c r="FSV203" s="91"/>
      <c r="FSW203" s="119"/>
      <c r="FSX203" s="91"/>
      <c r="FSY203" s="119"/>
      <c r="FSZ203" s="91"/>
      <c r="FTA203" s="119"/>
      <c r="FTB203" s="91"/>
      <c r="FTC203" s="119"/>
      <c r="FTD203" s="91"/>
      <c r="FTE203" s="119"/>
      <c r="FTF203" s="91"/>
      <c r="FTG203" s="119"/>
      <c r="FTH203" s="91"/>
      <c r="FTI203" s="119"/>
      <c r="FTJ203" s="91"/>
      <c r="FTK203" s="119"/>
      <c r="FTL203" s="91"/>
      <c r="FTM203" s="119"/>
      <c r="FTN203" s="91"/>
      <c r="FTO203" s="119"/>
      <c r="FTP203" s="91"/>
      <c r="FTQ203" s="119"/>
      <c r="FTR203" s="91"/>
      <c r="FTS203" s="119"/>
      <c r="FTT203" s="91"/>
      <c r="FTU203" s="119"/>
      <c r="FTV203" s="91"/>
      <c r="FTW203" s="119"/>
      <c r="FTX203" s="91"/>
      <c r="FTY203" s="119"/>
      <c r="FTZ203" s="91"/>
      <c r="FUA203" s="119"/>
      <c r="FUB203" s="91"/>
      <c r="FUC203" s="119"/>
      <c r="FUD203" s="91"/>
      <c r="FUE203" s="119"/>
      <c r="FUF203" s="91"/>
      <c r="FUG203" s="119"/>
      <c r="FUH203" s="91"/>
      <c r="FUI203" s="119"/>
      <c r="FUJ203" s="91"/>
      <c r="FUK203" s="119"/>
      <c r="FUL203" s="91"/>
      <c r="FUM203" s="119"/>
      <c r="FUN203" s="91"/>
      <c r="FUO203" s="119"/>
      <c r="FUP203" s="91"/>
      <c r="FUQ203" s="119"/>
      <c r="FUR203" s="91"/>
      <c r="FUS203" s="119"/>
      <c r="FUT203" s="91"/>
      <c r="FUU203" s="119"/>
      <c r="FUV203" s="91"/>
      <c r="FUW203" s="119"/>
      <c r="FUX203" s="91"/>
      <c r="FUY203" s="119"/>
      <c r="FUZ203" s="91"/>
      <c r="FVA203" s="119"/>
      <c r="FVB203" s="91"/>
      <c r="FVC203" s="119"/>
      <c r="FVD203" s="91"/>
      <c r="FVE203" s="119"/>
      <c r="FVF203" s="91"/>
      <c r="FVG203" s="119"/>
      <c r="FVH203" s="91"/>
      <c r="FVI203" s="119"/>
      <c r="FVJ203" s="91"/>
      <c r="FVK203" s="119"/>
      <c r="FVL203" s="91"/>
      <c r="FVM203" s="119"/>
      <c r="FVN203" s="91"/>
      <c r="FVO203" s="119"/>
      <c r="FVP203" s="91"/>
      <c r="FVQ203" s="119"/>
      <c r="FVR203" s="91"/>
      <c r="FVS203" s="119"/>
      <c r="FVT203" s="91"/>
      <c r="FVU203" s="119"/>
      <c r="FVV203" s="91"/>
      <c r="FVW203" s="119"/>
      <c r="FVX203" s="91"/>
      <c r="FVY203" s="119"/>
      <c r="FVZ203" s="91"/>
      <c r="FWA203" s="119"/>
      <c r="FWB203" s="91"/>
      <c r="FWC203" s="119"/>
      <c r="FWD203" s="91"/>
      <c r="FWE203" s="119"/>
      <c r="FWF203" s="91"/>
      <c r="FWG203" s="119"/>
      <c r="FWH203" s="91"/>
      <c r="FWI203" s="119"/>
      <c r="FWJ203" s="91"/>
      <c r="FWK203" s="119"/>
      <c r="FWL203" s="91"/>
      <c r="FWM203" s="119"/>
      <c r="FWN203" s="91"/>
      <c r="FWO203" s="119"/>
      <c r="FWP203" s="91"/>
      <c r="FWQ203" s="119"/>
      <c r="FWR203" s="91"/>
      <c r="FWS203" s="119"/>
      <c r="FWT203" s="91"/>
      <c r="FWU203" s="119"/>
      <c r="FWV203" s="91"/>
      <c r="FWW203" s="119"/>
      <c r="FWX203" s="91"/>
      <c r="FWY203" s="119"/>
      <c r="FWZ203" s="91"/>
      <c r="FXA203" s="119"/>
      <c r="FXB203" s="91"/>
      <c r="FXC203" s="119"/>
      <c r="FXD203" s="91"/>
      <c r="FXE203" s="119"/>
      <c r="FXF203" s="91"/>
      <c r="FXG203" s="119"/>
      <c r="FXH203" s="91"/>
      <c r="FXI203" s="119"/>
      <c r="FXJ203" s="91"/>
      <c r="FXK203" s="119"/>
      <c r="FXL203" s="91"/>
      <c r="FXM203" s="119"/>
      <c r="FXN203" s="91"/>
      <c r="FXO203" s="119"/>
      <c r="FXP203" s="91"/>
      <c r="FXQ203" s="119"/>
      <c r="FXR203" s="91"/>
      <c r="FXS203" s="119"/>
      <c r="FXT203" s="91"/>
      <c r="FXU203" s="119"/>
      <c r="FXV203" s="91"/>
      <c r="FXW203" s="119"/>
      <c r="FXX203" s="91"/>
      <c r="FXY203" s="119"/>
      <c r="FXZ203" s="91"/>
      <c r="FYA203" s="119"/>
      <c r="FYB203" s="91"/>
      <c r="FYC203" s="119"/>
      <c r="FYD203" s="91"/>
      <c r="FYE203" s="119"/>
      <c r="FYF203" s="91"/>
      <c r="FYG203" s="119"/>
      <c r="FYH203" s="91"/>
      <c r="FYI203" s="119"/>
      <c r="FYJ203" s="91"/>
      <c r="FYK203" s="119"/>
      <c r="FYL203" s="91"/>
      <c r="FYM203" s="119"/>
      <c r="FYN203" s="91"/>
      <c r="FYO203" s="119"/>
      <c r="FYP203" s="91"/>
      <c r="FYQ203" s="119"/>
      <c r="FYR203" s="91"/>
      <c r="FYS203" s="119"/>
      <c r="FYT203" s="91"/>
      <c r="FYU203" s="119"/>
      <c r="FYV203" s="91"/>
      <c r="FYW203" s="119"/>
      <c r="FYX203" s="91"/>
      <c r="FYY203" s="119"/>
      <c r="FYZ203" s="91"/>
      <c r="FZA203" s="119"/>
      <c r="FZB203" s="91"/>
      <c r="FZC203" s="119"/>
      <c r="FZD203" s="91"/>
      <c r="FZE203" s="119"/>
      <c r="FZF203" s="91"/>
      <c r="FZG203" s="119"/>
      <c r="FZH203" s="91"/>
      <c r="FZI203" s="119"/>
      <c r="FZJ203" s="91"/>
      <c r="FZK203" s="119"/>
      <c r="FZL203" s="91"/>
      <c r="FZM203" s="119"/>
      <c r="FZN203" s="91"/>
      <c r="FZO203" s="119"/>
      <c r="FZP203" s="91"/>
      <c r="FZQ203" s="119"/>
      <c r="FZR203" s="91"/>
      <c r="FZS203" s="119"/>
      <c r="FZT203" s="91"/>
      <c r="FZU203" s="119"/>
      <c r="FZV203" s="91"/>
      <c r="FZW203" s="119"/>
      <c r="FZX203" s="91"/>
      <c r="FZY203" s="119"/>
      <c r="FZZ203" s="91"/>
      <c r="GAA203" s="119"/>
      <c r="GAB203" s="91"/>
      <c r="GAC203" s="119"/>
      <c r="GAD203" s="91"/>
      <c r="GAE203" s="119"/>
      <c r="GAF203" s="91"/>
      <c r="GAG203" s="119"/>
      <c r="GAH203" s="91"/>
      <c r="GAI203" s="119"/>
      <c r="GAJ203" s="91"/>
      <c r="GAK203" s="119"/>
      <c r="GAL203" s="91"/>
      <c r="GAM203" s="119"/>
      <c r="GAN203" s="91"/>
      <c r="GAO203" s="119"/>
      <c r="GAP203" s="91"/>
      <c r="GAQ203" s="119"/>
      <c r="GAR203" s="91"/>
      <c r="GAS203" s="119"/>
      <c r="GAT203" s="91"/>
      <c r="GAU203" s="119"/>
      <c r="GAV203" s="91"/>
      <c r="GAW203" s="119"/>
      <c r="GAX203" s="91"/>
      <c r="GAY203" s="119"/>
      <c r="GAZ203" s="91"/>
      <c r="GBA203" s="119"/>
      <c r="GBB203" s="91"/>
      <c r="GBC203" s="119"/>
      <c r="GBD203" s="91"/>
      <c r="GBE203" s="119"/>
      <c r="GBF203" s="91"/>
      <c r="GBG203" s="119"/>
      <c r="GBH203" s="91"/>
      <c r="GBI203" s="119"/>
      <c r="GBJ203" s="91"/>
      <c r="GBK203" s="119"/>
      <c r="GBL203" s="91"/>
      <c r="GBM203" s="119"/>
      <c r="GBN203" s="91"/>
      <c r="GBO203" s="119"/>
      <c r="GBP203" s="91"/>
      <c r="GBQ203" s="119"/>
      <c r="GBR203" s="91"/>
      <c r="GBS203" s="119"/>
      <c r="GBT203" s="91"/>
      <c r="GBU203" s="119"/>
      <c r="GBV203" s="91"/>
      <c r="GBW203" s="119"/>
      <c r="GBX203" s="91"/>
      <c r="GBY203" s="119"/>
      <c r="GBZ203" s="91"/>
      <c r="GCA203" s="119"/>
      <c r="GCB203" s="91"/>
      <c r="GCC203" s="119"/>
      <c r="GCD203" s="91"/>
      <c r="GCE203" s="119"/>
      <c r="GCF203" s="91"/>
      <c r="GCG203" s="119"/>
      <c r="GCH203" s="91"/>
      <c r="GCI203" s="119"/>
      <c r="GCJ203" s="91"/>
      <c r="GCK203" s="119"/>
      <c r="GCL203" s="91"/>
      <c r="GCM203" s="119"/>
      <c r="GCN203" s="91"/>
      <c r="GCO203" s="119"/>
      <c r="GCP203" s="91"/>
      <c r="GCQ203" s="119"/>
      <c r="GCR203" s="91"/>
      <c r="GCS203" s="119"/>
      <c r="GCT203" s="91"/>
      <c r="GCU203" s="119"/>
      <c r="GCV203" s="91"/>
      <c r="GCW203" s="119"/>
      <c r="GCX203" s="91"/>
      <c r="GCY203" s="119"/>
      <c r="GCZ203" s="91"/>
      <c r="GDA203" s="119"/>
      <c r="GDB203" s="91"/>
      <c r="GDC203" s="119"/>
      <c r="GDD203" s="91"/>
      <c r="GDE203" s="119"/>
      <c r="GDF203" s="91"/>
      <c r="GDG203" s="119"/>
      <c r="GDH203" s="91"/>
      <c r="GDI203" s="119"/>
      <c r="GDJ203" s="91"/>
      <c r="GDK203" s="119"/>
      <c r="GDL203" s="91"/>
      <c r="GDM203" s="119"/>
      <c r="GDN203" s="91"/>
      <c r="GDO203" s="119"/>
      <c r="GDP203" s="91"/>
      <c r="GDQ203" s="119"/>
      <c r="GDR203" s="91"/>
      <c r="GDS203" s="119"/>
      <c r="GDT203" s="91"/>
      <c r="GDU203" s="119"/>
      <c r="GDV203" s="91"/>
      <c r="GDW203" s="119"/>
      <c r="GDX203" s="91"/>
      <c r="GDY203" s="119"/>
      <c r="GDZ203" s="91"/>
      <c r="GEA203" s="119"/>
      <c r="GEB203" s="91"/>
      <c r="GEC203" s="119"/>
      <c r="GED203" s="91"/>
      <c r="GEE203" s="119"/>
      <c r="GEF203" s="91"/>
      <c r="GEG203" s="119"/>
      <c r="GEH203" s="91"/>
      <c r="GEI203" s="119"/>
      <c r="GEJ203" s="91"/>
      <c r="GEK203" s="119"/>
      <c r="GEL203" s="91"/>
      <c r="GEM203" s="119"/>
      <c r="GEN203" s="91"/>
      <c r="GEO203" s="119"/>
      <c r="GEP203" s="91"/>
      <c r="GEQ203" s="119"/>
      <c r="GER203" s="91"/>
      <c r="GES203" s="119"/>
      <c r="GET203" s="91"/>
      <c r="GEU203" s="119"/>
      <c r="GEV203" s="91"/>
      <c r="GEW203" s="119"/>
      <c r="GEX203" s="91"/>
      <c r="GEY203" s="119"/>
      <c r="GEZ203" s="91"/>
      <c r="GFA203" s="119"/>
      <c r="GFB203" s="91"/>
      <c r="GFC203" s="119"/>
      <c r="GFD203" s="91"/>
      <c r="GFE203" s="119"/>
      <c r="GFF203" s="91"/>
      <c r="GFG203" s="119"/>
      <c r="GFH203" s="91"/>
      <c r="GFI203" s="119"/>
      <c r="GFJ203" s="91"/>
      <c r="GFK203" s="119"/>
      <c r="GFL203" s="91"/>
      <c r="GFM203" s="119"/>
      <c r="GFN203" s="91"/>
      <c r="GFO203" s="119"/>
      <c r="GFP203" s="91"/>
      <c r="GFQ203" s="119"/>
      <c r="GFR203" s="91"/>
      <c r="GFS203" s="119"/>
      <c r="GFT203" s="91"/>
      <c r="GFU203" s="119"/>
      <c r="GFV203" s="91"/>
      <c r="GFW203" s="119"/>
      <c r="GFX203" s="91"/>
      <c r="GFY203" s="119"/>
      <c r="GFZ203" s="91"/>
      <c r="GGA203" s="119"/>
      <c r="GGB203" s="91"/>
      <c r="GGC203" s="119"/>
      <c r="GGD203" s="91"/>
      <c r="GGE203" s="119"/>
      <c r="GGF203" s="91"/>
      <c r="GGG203" s="119"/>
      <c r="GGH203" s="91"/>
      <c r="GGI203" s="119"/>
      <c r="GGJ203" s="91"/>
      <c r="GGK203" s="119"/>
      <c r="GGL203" s="91"/>
      <c r="GGM203" s="119"/>
      <c r="GGN203" s="91"/>
      <c r="GGO203" s="119"/>
      <c r="GGP203" s="91"/>
      <c r="GGQ203" s="119"/>
      <c r="GGR203" s="91"/>
      <c r="GGS203" s="119"/>
      <c r="GGT203" s="91"/>
      <c r="GGU203" s="119"/>
      <c r="GGV203" s="91"/>
      <c r="GGW203" s="119"/>
      <c r="GGX203" s="91"/>
      <c r="GGY203" s="119"/>
      <c r="GGZ203" s="91"/>
      <c r="GHA203" s="119"/>
      <c r="GHB203" s="91"/>
      <c r="GHC203" s="119"/>
      <c r="GHD203" s="91"/>
      <c r="GHE203" s="119"/>
      <c r="GHF203" s="91"/>
      <c r="GHG203" s="119"/>
      <c r="GHH203" s="91"/>
      <c r="GHI203" s="119"/>
      <c r="GHJ203" s="91"/>
      <c r="GHK203" s="119"/>
      <c r="GHL203" s="91"/>
      <c r="GHM203" s="119"/>
      <c r="GHN203" s="91"/>
      <c r="GHO203" s="119"/>
      <c r="GHP203" s="91"/>
      <c r="GHQ203" s="119"/>
      <c r="GHR203" s="91"/>
      <c r="GHS203" s="119"/>
      <c r="GHT203" s="91"/>
      <c r="GHU203" s="119"/>
      <c r="GHV203" s="91"/>
      <c r="GHW203" s="119"/>
      <c r="GHX203" s="91"/>
      <c r="GHY203" s="119"/>
      <c r="GHZ203" s="91"/>
      <c r="GIA203" s="119"/>
      <c r="GIB203" s="91"/>
      <c r="GIC203" s="119"/>
      <c r="GID203" s="91"/>
      <c r="GIE203" s="119"/>
      <c r="GIF203" s="91"/>
      <c r="GIG203" s="119"/>
      <c r="GIH203" s="91"/>
      <c r="GII203" s="119"/>
      <c r="GIJ203" s="91"/>
      <c r="GIK203" s="119"/>
      <c r="GIL203" s="91"/>
      <c r="GIM203" s="119"/>
      <c r="GIN203" s="91"/>
      <c r="GIO203" s="119"/>
      <c r="GIP203" s="91"/>
      <c r="GIQ203" s="119"/>
      <c r="GIR203" s="91"/>
      <c r="GIS203" s="119"/>
      <c r="GIT203" s="91"/>
      <c r="GIU203" s="119"/>
      <c r="GIV203" s="91"/>
      <c r="GIW203" s="119"/>
      <c r="GIX203" s="91"/>
      <c r="GIY203" s="119"/>
      <c r="GIZ203" s="91"/>
      <c r="GJA203" s="119"/>
      <c r="GJB203" s="91"/>
      <c r="GJC203" s="119"/>
      <c r="GJD203" s="91"/>
      <c r="GJE203" s="119"/>
      <c r="GJF203" s="91"/>
      <c r="GJG203" s="119"/>
      <c r="GJH203" s="91"/>
      <c r="GJI203" s="119"/>
      <c r="GJJ203" s="91"/>
      <c r="GJK203" s="119"/>
      <c r="GJL203" s="91"/>
      <c r="GJM203" s="119"/>
      <c r="GJN203" s="91"/>
      <c r="GJO203" s="119"/>
      <c r="GJP203" s="91"/>
      <c r="GJQ203" s="119"/>
      <c r="GJR203" s="91"/>
      <c r="GJS203" s="119"/>
      <c r="GJT203" s="91"/>
      <c r="GJU203" s="119"/>
      <c r="GJV203" s="91"/>
      <c r="GJW203" s="119"/>
      <c r="GJX203" s="91"/>
      <c r="GJY203" s="119"/>
      <c r="GJZ203" s="91"/>
      <c r="GKA203" s="119"/>
      <c r="GKB203" s="91"/>
      <c r="GKC203" s="119"/>
      <c r="GKD203" s="91"/>
      <c r="GKE203" s="119"/>
      <c r="GKF203" s="91"/>
      <c r="GKG203" s="119"/>
      <c r="GKH203" s="91"/>
      <c r="GKI203" s="119"/>
      <c r="GKJ203" s="91"/>
      <c r="GKK203" s="119"/>
      <c r="GKL203" s="91"/>
      <c r="GKM203" s="119"/>
      <c r="GKN203" s="91"/>
      <c r="GKO203" s="119"/>
      <c r="GKP203" s="91"/>
      <c r="GKQ203" s="119"/>
      <c r="GKR203" s="91"/>
      <c r="GKS203" s="119"/>
      <c r="GKT203" s="91"/>
      <c r="GKU203" s="119"/>
      <c r="GKV203" s="91"/>
      <c r="GKW203" s="119"/>
      <c r="GKX203" s="91"/>
      <c r="GKY203" s="119"/>
      <c r="GKZ203" s="91"/>
      <c r="GLA203" s="119"/>
      <c r="GLB203" s="91"/>
      <c r="GLC203" s="119"/>
      <c r="GLD203" s="91"/>
      <c r="GLE203" s="119"/>
      <c r="GLF203" s="91"/>
      <c r="GLG203" s="119"/>
      <c r="GLH203" s="91"/>
      <c r="GLI203" s="119"/>
      <c r="GLJ203" s="91"/>
      <c r="GLK203" s="119"/>
      <c r="GLL203" s="91"/>
      <c r="GLM203" s="119"/>
      <c r="GLN203" s="91"/>
      <c r="GLO203" s="119"/>
      <c r="GLP203" s="91"/>
      <c r="GLQ203" s="119"/>
      <c r="GLR203" s="91"/>
      <c r="GLS203" s="119"/>
      <c r="GLT203" s="91"/>
      <c r="GLU203" s="119"/>
      <c r="GLV203" s="91"/>
      <c r="GLW203" s="119"/>
      <c r="GLX203" s="91"/>
      <c r="GLY203" s="119"/>
      <c r="GLZ203" s="91"/>
      <c r="GMA203" s="119"/>
      <c r="GMB203" s="91"/>
      <c r="GMC203" s="119"/>
      <c r="GMD203" s="91"/>
      <c r="GME203" s="119"/>
      <c r="GMF203" s="91"/>
      <c r="GMG203" s="119"/>
      <c r="GMH203" s="91"/>
      <c r="GMI203" s="119"/>
      <c r="GMJ203" s="91"/>
      <c r="GMK203" s="119"/>
      <c r="GML203" s="91"/>
      <c r="GMM203" s="119"/>
      <c r="GMN203" s="91"/>
      <c r="GMO203" s="119"/>
      <c r="GMP203" s="91"/>
      <c r="GMQ203" s="119"/>
      <c r="GMR203" s="91"/>
      <c r="GMS203" s="119"/>
      <c r="GMT203" s="91"/>
      <c r="GMU203" s="119"/>
      <c r="GMV203" s="91"/>
      <c r="GMW203" s="119"/>
      <c r="GMX203" s="91"/>
      <c r="GMY203" s="119"/>
      <c r="GMZ203" s="91"/>
      <c r="GNA203" s="119"/>
      <c r="GNB203" s="91"/>
      <c r="GNC203" s="119"/>
      <c r="GND203" s="91"/>
      <c r="GNE203" s="119"/>
      <c r="GNF203" s="91"/>
      <c r="GNG203" s="119"/>
      <c r="GNH203" s="91"/>
      <c r="GNI203" s="119"/>
      <c r="GNJ203" s="91"/>
      <c r="GNK203" s="119"/>
      <c r="GNL203" s="91"/>
      <c r="GNM203" s="119"/>
      <c r="GNN203" s="91"/>
      <c r="GNO203" s="119"/>
      <c r="GNP203" s="91"/>
      <c r="GNQ203" s="119"/>
      <c r="GNR203" s="91"/>
      <c r="GNS203" s="119"/>
      <c r="GNT203" s="91"/>
      <c r="GNU203" s="119"/>
      <c r="GNV203" s="91"/>
      <c r="GNW203" s="119"/>
      <c r="GNX203" s="91"/>
      <c r="GNY203" s="119"/>
      <c r="GNZ203" s="91"/>
      <c r="GOA203" s="119"/>
      <c r="GOB203" s="91"/>
      <c r="GOC203" s="119"/>
      <c r="GOD203" s="91"/>
      <c r="GOE203" s="119"/>
      <c r="GOF203" s="91"/>
      <c r="GOG203" s="119"/>
      <c r="GOH203" s="91"/>
      <c r="GOI203" s="119"/>
      <c r="GOJ203" s="91"/>
      <c r="GOK203" s="119"/>
      <c r="GOL203" s="91"/>
      <c r="GOM203" s="119"/>
      <c r="GON203" s="91"/>
      <c r="GOO203" s="119"/>
      <c r="GOP203" s="91"/>
      <c r="GOQ203" s="119"/>
      <c r="GOR203" s="91"/>
      <c r="GOS203" s="119"/>
      <c r="GOT203" s="91"/>
      <c r="GOU203" s="119"/>
      <c r="GOV203" s="91"/>
      <c r="GOW203" s="119"/>
      <c r="GOX203" s="91"/>
      <c r="GOY203" s="119"/>
      <c r="GOZ203" s="91"/>
      <c r="GPA203" s="119"/>
      <c r="GPB203" s="91"/>
      <c r="GPC203" s="119"/>
      <c r="GPD203" s="91"/>
      <c r="GPE203" s="119"/>
      <c r="GPF203" s="91"/>
      <c r="GPG203" s="119"/>
      <c r="GPH203" s="91"/>
      <c r="GPI203" s="119"/>
      <c r="GPJ203" s="91"/>
      <c r="GPK203" s="119"/>
      <c r="GPL203" s="91"/>
      <c r="GPM203" s="119"/>
      <c r="GPN203" s="91"/>
      <c r="GPO203" s="119"/>
      <c r="GPP203" s="91"/>
      <c r="GPQ203" s="119"/>
      <c r="GPR203" s="91"/>
      <c r="GPS203" s="119"/>
      <c r="GPT203" s="91"/>
      <c r="GPU203" s="119"/>
      <c r="GPV203" s="91"/>
      <c r="GPW203" s="119"/>
      <c r="GPX203" s="91"/>
      <c r="GPY203" s="119"/>
      <c r="GPZ203" s="91"/>
      <c r="GQA203" s="119"/>
      <c r="GQB203" s="91"/>
      <c r="GQC203" s="119"/>
      <c r="GQD203" s="91"/>
      <c r="GQE203" s="119"/>
      <c r="GQF203" s="91"/>
      <c r="GQG203" s="119"/>
      <c r="GQH203" s="91"/>
      <c r="GQI203" s="119"/>
      <c r="GQJ203" s="91"/>
      <c r="GQK203" s="119"/>
      <c r="GQL203" s="91"/>
      <c r="GQM203" s="119"/>
      <c r="GQN203" s="91"/>
      <c r="GQO203" s="119"/>
      <c r="GQP203" s="91"/>
      <c r="GQQ203" s="119"/>
      <c r="GQR203" s="91"/>
      <c r="GQS203" s="119"/>
      <c r="GQT203" s="91"/>
      <c r="GQU203" s="119"/>
      <c r="GQV203" s="91"/>
      <c r="GQW203" s="119"/>
      <c r="GQX203" s="91"/>
      <c r="GQY203" s="119"/>
      <c r="GQZ203" s="91"/>
      <c r="GRA203" s="119"/>
      <c r="GRB203" s="91"/>
      <c r="GRC203" s="119"/>
      <c r="GRD203" s="91"/>
      <c r="GRE203" s="119"/>
      <c r="GRF203" s="91"/>
      <c r="GRG203" s="119"/>
      <c r="GRH203" s="91"/>
      <c r="GRI203" s="119"/>
      <c r="GRJ203" s="91"/>
      <c r="GRK203" s="119"/>
      <c r="GRL203" s="91"/>
      <c r="GRM203" s="119"/>
      <c r="GRN203" s="91"/>
      <c r="GRO203" s="119"/>
      <c r="GRP203" s="91"/>
      <c r="GRQ203" s="119"/>
      <c r="GRR203" s="91"/>
      <c r="GRS203" s="119"/>
      <c r="GRT203" s="91"/>
      <c r="GRU203" s="119"/>
      <c r="GRV203" s="91"/>
      <c r="GRW203" s="119"/>
      <c r="GRX203" s="91"/>
      <c r="GRY203" s="119"/>
      <c r="GRZ203" s="91"/>
      <c r="GSA203" s="119"/>
      <c r="GSB203" s="91"/>
      <c r="GSC203" s="119"/>
      <c r="GSD203" s="91"/>
      <c r="GSE203" s="119"/>
      <c r="GSF203" s="91"/>
      <c r="GSG203" s="119"/>
      <c r="GSH203" s="91"/>
      <c r="GSI203" s="119"/>
      <c r="GSJ203" s="91"/>
      <c r="GSK203" s="119"/>
      <c r="GSL203" s="91"/>
      <c r="GSM203" s="119"/>
      <c r="GSN203" s="91"/>
      <c r="GSO203" s="119"/>
      <c r="GSP203" s="91"/>
      <c r="GSQ203" s="119"/>
      <c r="GSR203" s="91"/>
      <c r="GSS203" s="119"/>
      <c r="GST203" s="91"/>
      <c r="GSU203" s="119"/>
      <c r="GSV203" s="91"/>
      <c r="GSW203" s="119"/>
      <c r="GSX203" s="91"/>
      <c r="GSY203" s="119"/>
      <c r="GSZ203" s="91"/>
      <c r="GTA203" s="119"/>
      <c r="GTB203" s="91"/>
      <c r="GTC203" s="119"/>
      <c r="GTD203" s="91"/>
      <c r="GTE203" s="119"/>
      <c r="GTF203" s="91"/>
      <c r="GTG203" s="119"/>
      <c r="GTH203" s="91"/>
      <c r="GTI203" s="119"/>
      <c r="GTJ203" s="91"/>
      <c r="GTK203" s="119"/>
      <c r="GTL203" s="91"/>
      <c r="GTM203" s="119"/>
      <c r="GTN203" s="91"/>
      <c r="GTO203" s="119"/>
      <c r="GTP203" s="91"/>
      <c r="GTQ203" s="119"/>
      <c r="GTR203" s="91"/>
      <c r="GTS203" s="119"/>
      <c r="GTT203" s="91"/>
      <c r="GTU203" s="119"/>
      <c r="GTV203" s="91"/>
      <c r="GTW203" s="119"/>
      <c r="GTX203" s="91"/>
      <c r="GTY203" s="119"/>
      <c r="GTZ203" s="91"/>
      <c r="GUA203" s="119"/>
      <c r="GUB203" s="91"/>
      <c r="GUC203" s="119"/>
      <c r="GUD203" s="91"/>
      <c r="GUE203" s="119"/>
      <c r="GUF203" s="91"/>
      <c r="GUG203" s="119"/>
      <c r="GUH203" s="91"/>
      <c r="GUI203" s="119"/>
      <c r="GUJ203" s="91"/>
      <c r="GUK203" s="119"/>
      <c r="GUL203" s="91"/>
      <c r="GUM203" s="119"/>
      <c r="GUN203" s="91"/>
      <c r="GUO203" s="119"/>
      <c r="GUP203" s="91"/>
      <c r="GUQ203" s="119"/>
      <c r="GUR203" s="91"/>
      <c r="GUS203" s="119"/>
      <c r="GUT203" s="91"/>
      <c r="GUU203" s="119"/>
      <c r="GUV203" s="91"/>
      <c r="GUW203" s="119"/>
      <c r="GUX203" s="91"/>
      <c r="GUY203" s="119"/>
      <c r="GUZ203" s="91"/>
      <c r="GVA203" s="119"/>
      <c r="GVB203" s="91"/>
      <c r="GVC203" s="119"/>
      <c r="GVD203" s="91"/>
      <c r="GVE203" s="119"/>
      <c r="GVF203" s="91"/>
      <c r="GVG203" s="119"/>
      <c r="GVH203" s="91"/>
      <c r="GVI203" s="119"/>
      <c r="GVJ203" s="91"/>
      <c r="GVK203" s="119"/>
      <c r="GVL203" s="91"/>
      <c r="GVM203" s="119"/>
      <c r="GVN203" s="91"/>
      <c r="GVO203" s="119"/>
      <c r="GVP203" s="91"/>
      <c r="GVQ203" s="119"/>
      <c r="GVR203" s="91"/>
      <c r="GVS203" s="119"/>
      <c r="GVT203" s="91"/>
      <c r="GVU203" s="119"/>
      <c r="GVV203" s="91"/>
      <c r="GVW203" s="119"/>
      <c r="GVX203" s="91"/>
      <c r="GVY203" s="119"/>
      <c r="GVZ203" s="91"/>
      <c r="GWA203" s="119"/>
      <c r="GWB203" s="91"/>
      <c r="GWC203" s="119"/>
      <c r="GWD203" s="91"/>
      <c r="GWE203" s="119"/>
      <c r="GWF203" s="91"/>
      <c r="GWG203" s="119"/>
      <c r="GWH203" s="91"/>
      <c r="GWI203" s="119"/>
      <c r="GWJ203" s="91"/>
      <c r="GWK203" s="119"/>
      <c r="GWL203" s="91"/>
      <c r="GWM203" s="119"/>
      <c r="GWN203" s="91"/>
      <c r="GWO203" s="119"/>
      <c r="GWP203" s="91"/>
      <c r="GWQ203" s="119"/>
      <c r="GWR203" s="91"/>
      <c r="GWS203" s="119"/>
      <c r="GWT203" s="91"/>
      <c r="GWU203" s="119"/>
      <c r="GWV203" s="91"/>
      <c r="GWW203" s="119"/>
      <c r="GWX203" s="91"/>
      <c r="GWY203" s="119"/>
      <c r="GWZ203" s="91"/>
      <c r="GXA203" s="119"/>
      <c r="GXB203" s="91"/>
      <c r="GXC203" s="119"/>
      <c r="GXD203" s="91"/>
      <c r="GXE203" s="119"/>
      <c r="GXF203" s="91"/>
      <c r="GXG203" s="119"/>
      <c r="GXH203" s="91"/>
      <c r="GXI203" s="119"/>
      <c r="GXJ203" s="91"/>
      <c r="GXK203" s="119"/>
      <c r="GXL203" s="91"/>
      <c r="GXM203" s="119"/>
      <c r="GXN203" s="91"/>
      <c r="GXO203" s="119"/>
      <c r="GXP203" s="91"/>
      <c r="GXQ203" s="119"/>
      <c r="GXR203" s="91"/>
      <c r="GXS203" s="119"/>
      <c r="GXT203" s="91"/>
      <c r="GXU203" s="119"/>
      <c r="GXV203" s="91"/>
      <c r="GXW203" s="119"/>
      <c r="GXX203" s="91"/>
      <c r="GXY203" s="119"/>
      <c r="GXZ203" s="91"/>
      <c r="GYA203" s="119"/>
      <c r="GYB203" s="91"/>
      <c r="GYC203" s="119"/>
      <c r="GYD203" s="91"/>
      <c r="GYE203" s="119"/>
      <c r="GYF203" s="91"/>
      <c r="GYG203" s="119"/>
      <c r="GYH203" s="91"/>
      <c r="GYI203" s="119"/>
      <c r="GYJ203" s="91"/>
      <c r="GYK203" s="119"/>
      <c r="GYL203" s="91"/>
      <c r="GYM203" s="119"/>
      <c r="GYN203" s="91"/>
      <c r="GYO203" s="119"/>
      <c r="GYP203" s="91"/>
      <c r="GYQ203" s="119"/>
      <c r="GYR203" s="91"/>
      <c r="GYS203" s="119"/>
      <c r="GYT203" s="91"/>
      <c r="GYU203" s="119"/>
      <c r="GYV203" s="91"/>
      <c r="GYW203" s="119"/>
      <c r="GYX203" s="91"/>
      <c r="GYY203" s="119"/>
      <c r="GYZ203" s="91"/>
      <c r="GZA203" s="119"/>
      <c r="GZB203" s="91"/>
      <c r="GZC203" s="119"/>
      <c r="GZD203" s="91"/>
      <c r="GZE203" s="119"/>
      <c r="GZF203" s="91"/>
      <c r="GZG203" s="119"/>
      <c r="GZH203" s="91"/>
      <c r="GZI203" s="119"/>
      <c r="GZJ203" s="91"/>
      <c r="GZK203" s="119"/>
      <c r="GZL203" s="91"/>
      <c r="GZM203" s="119"/>
      <c r="GZN203" s="91"/>
      <c r="GZO203" s="119"/>
      <c r="GZP203" s="91"/>
      <c r="GZQ203" s="119"/>
      <c r="GZR203" s="91"/>
      <c r="GZS203" s="119"/>
      <c r="GZT203" s="91"/>
      <c r="GZU203" s="119"/>
      <c r="GZV203" s="91"/>
      <c r="GZW203" s="119"/>
      <c r="GZX203" s="91"/>
      <c r="GZY203" s="119"/>
      <c r="GZZ203" s="91"/>
      <c r="HAA203" s="119"/>
      <c r="HAB203" s="91"/>
      <c r="HAC203" s="119"/>
      <c r="HAD203" s="91"/>
      <c r="HAE203" s="119"/>
      <c r="HAF203" s="91"/>
      <c r="HAG203" s="119"/>
      <c r="HAH203" s="91"/>
      <c r="HAI203" s="119"/>
      <c r="HAJ203" s="91"/>
      <c r="HAK203" s="119"/>
      <c r="HAL203" s="91"/>
      <c r="HAM203" s="119"/>
      <c r="HAN203" s="91"/>
      <c r="HAO203" s="119"/>
      <c r="HAP203" s="91"/>
      <c r="HAQ203" s="119"/>
      <c r="HAR203" s="91"/>
      <c r="HAS203" s="119"/>
      <c r="HAT203" s="91"/>
      <c r="HAU203" s="119"/>
      <c r="HAV203" s="91"/>
      <c r="HAW203" s="119"/>
      <c r="HAX203" s="91"/>
      <c r="HAY203" s="119"/>
      <c r="HAZ203" s="91"/>
      <c r="HBA203" s="119"/>
      <c r="HBB203" s="91"/>
      <c r="HBC203" s="119"/>
      <c r="HBD203" s="91"/>
      <c r="HBE203" s="119"/>
      <c r="HBF203" s="91"/>
      <c r="HBG203" s="119"/>
      <c r="HBH203" s="91"/>
      <c r="HBI203" s="119"/>
      <c r="HBJ203" s="91"/>
      <c r="HBK203" s="119"/>
      <c r="HBL203" s="91"/>
      <c r="HBM203" s="119"/>
      <c r="HBN203" s="91"/>
      <c r="HBO203" s="119"/>
      <c r="HBP203" s="91"/>
      <c r="HBQ203" s="119"/>
      <c r="HBR203" s="91"/>
      <c r="HBS203" s="119"/>
      <c r="HBT203" s="91"/>
      <c r="HBU203" s="119"/>
      <c r="HBV203" s="91"/>
      <c r="HBW203" s="119"/>
      <c r="HBX203" s="91"/>
      <c r="HBY203" s="119"/>
      <c r="HBZ203" s="91"/>
      <c r="HCA203" s="119"/>
      <c r="HCB203" s="91"/>
      <c r="HCC203" s="119"/>
      <c r="HCD203" s="91"/>
      <c r="HCE203" s="119"/>
      <c r="HCF203" s="91"/>
      <c r="HCG203" s="119"/>
      <c r="HCH203" s="91"/>
      <c r="HCI203" s="119"/>
      <c r="HCJ203" s="91"/>
      <c r="HCK203" s="119"/>
      <c r="HCL203" s="91"/>
      <c r="HCM203" s="119"/>
      <c r="HCN203" s="91"/>
      <c r="HCO203" s="119"/>
      <c r="HCP203" s="91"/>
      <c r="HCQ203" s="119"/>
      <c r="HCR203" s="91"/>
      <c r="HCS203" s="119"/>
      <c r="HCT203" s="91"/>
      <c r="HCU203" s="119"/>
      <c r="HCV203" s="91"/>
      <c r="HCW203" s="119"/>
      <c r="HCX203" s="91"/>
      <c r="HCY203" s="119"/>
      <c r="HCZ203" s="91"/>
      <c r="HDA203" s="119"/>
      <c r="HDB203" s="91"/>
      <c r="HDC203" s="119"/>
      <c r="HDD203" s="91"/>
      <c r="HDE203" s="119"/>
      <c r="HDF203" s="91"/>
      <c r="HDG203" s="119"/>
      <c r="HDH203" s="91"/>
      <c r="HDI203" s="119"/>
      <c r="HDJ203" s="91"/>
      <c r="HDK203" s="119"/>
      <c r="HDL203" s="91"/>
      <c r="HDM203" s="119"/>
      <c r="HDN203" s="91"/>
      <c r="HDO203" s="119"/>
      <c r="HDP203" s="91"/>
      <c r="HDQ203" s="119"/>
      <c r="HDR203" s="91"/>
      <c r="HDS203" s="119"/>
      <c r="HDT203" s="91"/>
      <c r="HDU203" s="119"/>
      <c r="HDV203" s="91"/>
      <c r="HDW203" s="119"/>
      <c r="HDX203" s="91"/>
      <c r="HDY203" s="119"/>
      <c r="HDZ203" s="91"/>
      <c r="HEA203" s="119"/>
      <c r="HEB203" s="91"/>
      <c r="HEC203" s="119"/>
      <c r="HED203" s="91"/>
      <c r="HEE203" s="119"/>
      <c r="HEF203" s="91"/>
      <c r="HEG203" s="119"/>
      <c r="HEH203" s="91"/>
      <c r="HEI203" s="119"/>
      <c r="HEJ203" s="91"/>
      <c r="HEK203" s="119"/>
      <c r="HEL203" s="91"/>
      <c r="HEM203" s="119"/>
      <c r="HEN203" s="91"/>
      <c r="HEO203" s="119"/>
      <c r="HEP203" s="91"/>
      <c r="HEQ203" s="119"/>
      <c r="HER203" s="91"/>
      <c r="HES203" s="119"/>
      <c r="HET203" s="91"/>
      <c r="HEU203" s="119"/>
      <c r="HEV203" s="91"/>
      <c r="HEW203" s="119"/>
      <c r="HEX203" s="91"/>
      <c r="HEY203" s="119"/>
      <c r="HEZ203" s="91"/>
      <c r="HFA203" s="119"/>
      <c r="HFB203" s="91"/>
      <c r="HFC203" s="119"/>
      <c r="HFD203" s="91"/>
      <c r="HFE203" s="119"/>
      <c r="HFF203" s="91"/>
      <c r="HFG203" s="119"/>
      <c r="HFH203" s="91"/>
      <c r="HFI203" s="119"/>
      <c r="HFJ203" s="91"/>
      <c r="HFK203" s="119"/>
      <c r="HFL203" s="91"/>
      <c r="HFM203" s="119"/>
      <c r="HFN203" s="91"/>
      <c r="HFO203" s="119"/>
      <c r="HFP203" s="91"/>
      <c r="HFQ203" s="119"/>
      <c r="HFR203" s="91"/>
      <c r="HFS203" s="119"/>
      <c r="HFT203" s="91"/>
      <c r="HFU203" s="119"/>
      <c r="HFV203" s="91"/>
      <c r="HFW203" s="119"/>
      <c r="HFX203" s="91"/>
      <c r="HFY203" s="119"/>
      <c r="HFZ203" s="91"/>
      <c r="HGA203" s="119"/>
      <c r="HGB203" s="91"/>
      <c r="HGC203" s="119"/>
      <c r="HGD203" s="91"/>
      <c r="HGE203" s="119"/>
      <c r="HGF203" s="91"/>
      <c r="HGG203" s="119"/>
      <c r="HGH203" s="91"/>
      <c r="HGI203" s="119"/>
      <c r="HGJ203" s="91"/>
      <c r="HGK203" s="119"/>
      <c r="HGL203" s="91"/>
      <c r="HGM203" s="119"/>
      <c r="HGN203" s="91"/>
      <c r="HGO203" s="119"/>
      <c r="HGP203" s="91"/>
      <c r="HGQ203" s="119"/>
      <c r="HGR203" s="91"/>
      <c r="HGS203" s="119"/>
      <c r="HGT203" s="91"/>
      <c r="HGU203" s="119"/>
      <c r="HGV203" s="91"/>
      <c r="HGW203" s="119"/>
      <c r="HGX203" s="91"/>
      <c r="HGY203" s="119"/>
      <c r="HGZ203" s="91"/>
      <c r="HHA203" s="119"/>
      <c r="HHB203" s="91"/>
      <c r="HHC203" s="119"/>
      <c r="HHD203" s="91"/>
      <c r="HHE203" s="119"/>
      <c r="HHF203" s="91"/>
      <c r="HHG203" s="119"/>
      <c r="HHH203" s="91"/>
      <c r="HHI203" s="119"/>
      <c r="HHJ203" s="91"/>
      <c r="HHK203" s="119"/>
      <c r="HHL203" s="91"/>
      <c r="HHM203" s="119"/>
      <c r="HHN203" s="91"/>
      <c r="HHO203" s="119"/>
      <c r="HHP203" s="91"/>
      <c r="HHQ203" s="119"/>
      <c r="HHR203" s="91"/>
      <c r="HHS203" s="119"/>
      <c r="HHT203" s="91"/>
      <c r="HHU203" s="119"/>
      <c r="HHV203" s="91"/>
      <c r="HHW203" s="119"/>
      <c r="HHX203" s="91"/>
      <c r="HHY203" s="119"/>
      <c r="HHZ203" s="91"/>
      <c r="HIA203" s="119"/>
      <c r="HIB203" s="91"/>
      <c r="HIC203" s="119"/>
      <c r="HID203" s="91"/>
      <c r="HIE203" s="119"/>
      <c r="HIF203" s="91"/>
      <c r="HIG203" s="119"/>
      <c r="HIH203" s="91"/>
      <c r="HII203" s="119"/>
      <c r="HIJ203" s="91"/>
      <c r="HIK203" s="119"/>
      <c r="HIL203" s="91"/>
      <c r="HIM203" s="119"/>
      <c r="HIN203" s="91"/>
      <c r="HIO203" s="119"/>
      <c r="HIP203" s="91"/>
      <c r="HIQ203" s="119"/>
      <c r="HIR203" s="91"/>
      <c r="HIS203" s="119"/>
      <c r="HIT203" s="91"/>
      <c r="HIU203" s="119"/>
      <c r="HIV203" s="91"/>
      <c r="HIW203" s="119"/>
      <c r="HIX203" s="91"/>
      <c r="HIY203" s="119"/>
      <c r="HIZ203" s="91"/>
      <c r="HJA203" s="119"/>
      <c r="HJB203" s="91"/>
      <c r="HJC203" s="119"/>
      <c r="HJD203" s="91"/>
      <c r="HJE203" s="119"/>
      <c r="HJF203" s="91"/>
      <c r="HJG203" s="119"/>
      <c r="HJH203" s="91"/>
      <c r="HJI203" s="119"/>
      <c r="HJJ203" s="91"/>
      <c r="HJK203" s="119"/>
      <c r="HJL203" s="91"/>
      <c r="HJM203" s="119"/>
      <c r="HJN203" s="91"/>
      <c r="HJO203" s="119"/>
      <c r="HJP203" s="91"/>
      <c r="HJQ203" s="119"/>
      <c r="HJR203" s="91"/>
      <c r="HJS203" s="119"/>
      <c r="HJT203" s="91"/>
      <c r="HJU203" s="119"/>
      <c r="HJV203" s="91"/>
      <c r="HJW203" s="119"/>
      <c r="HJX203" s="91"/>
      <c r="HJY203" s="119"/>
      <c r="HJZ203" s="91"/>
      <c r="HKA203" s="119"/>
      <c r="HKB203" s="91"/>
      <c r="HKC203" s="119"/>
      <c r="HKD203" s="91"/>
      <c r="HKE203" s="119"/>
      <c r="HKF203" s="91"/>
      <c r="HKG203" s="119"/>
      <c r="HKH203" s="91"/>
      <c r="HKI203" s="119"/>
      <c r="HKJ203" s="91"/>
      <c r="HKK203" s="119"/>
      <c r="HKL203" s="91"/>
      <c r="HKM203" s="119"/>
      <c r="HKN203" s="91"/>
      <c r="HKO203" s="119"/>
      <c r="HKP203" s="91"/>
      <c r="HKQ203" s="119"/>
      <c r="HKR203" s="91"/>
      <c r="HKS203" s="119"/>
      <c r="HKT203" s="91"/>
      <c r="HKU203" s="119"/>
      <c r="HKV203" s="91"/>
      <c r="HKW203" s="119"/>
      <c r="HKX203" s="91"/>
      <c r="HKY203" s="119"/>
      <c r="HKZ203" s="91"/>
      <c r="HLA203" s="119"/>
      <c r="HLB203" s="91"/>
      <c r="HLC203" s="119"/>
      <c r="HLD203" s="91"/>
      <c r="HLE203" s="119"/>
      <c r="HLF203" s="91"/>
      <c r="HLG203" s="119"/>
      <c r="HLH203" s="91"/>
      <c r="HLI203" s="119"/>
      <c r="HLJ203" s="91"/>
      <c r="HLK203" s="119"/>
      <c r="HLL203" s="91"/>
      <c r="HLM203" s="119"/>
      <c r="HLN203" s="91"/>
      <c r="HLO203" s="119"/>
      <c r="HLP203" s="91"/>
      <c r="HLQ203" s="119"/>
      <c r="HLR203" s="91"/>
      <c r="HLS203" s="119"/>
      <c r="HLT203" s="91"/>
      <c r="HLU203" s="119"/>
      <c r="HLV203" s="91"/>
      <c r="HLW203" s="119"/>
      <c r="HLX203" s="91"/>
      <c r="HLY203" s="119"/>
      <c r="HLZ203" s="91"/>
      <c r="HMA203" s="119"/>
      <c r="HMB203" s="91"/>
      <c r="HMC203" s="119"/>
      <c r="HMD203" s="91"/>
      <c r="HME203" s="119"/>
      <c r="HMF203" s="91"/>
      <c r="HMG203" s="119"/>
      <c r="HMH203" s="91"/>
      <c r="HMI203" s="119"/>
      <c r="HMJ203" s="91"/>
      <c r="HMK203" s="119"/>
      <c r="HML203" s="91"/>
      <c r="HMM203" s="119"/>
      <c r="HMN203" s="91"/>
      <c r="HMO203" s="119"/>
      <c r="HMP203" s="91"/>
      <c r="HMQ203" s="119"/>
      <c r="HMR203" s="91"/>
      <c r="HMS203" s="119"/>
      <c r="HMT203" s="91"/>
      <c r="HMU203" s="119"/>
      <c r="HMV203" s="91"/>
      <c r="HMW203" s="119"/>
      <c r="HMX203" s="91"/>
      <c r="HMY203" s="119"/>
      <c r="HMZ203" s="91"/>
      <c r="HNA203" s="119"/>
      <c r="HNB203" s="91"/>
      <c r="HNC203" s="119"/>
      <c r="HND203" s="91"/>
      <c r="HNE203" s="119"/>
      <c r="HNF203" s="91"/>
      <c r="HNG203" s="119"/>
      <c r="HNH203" s="91"/>
      <c r="HNI203" s="119"/>
      <c r="HNJ203" s="91"/>
      <c r="HNK203" s="119"/>
      <c r="HNL203" s="91"/>
      <c r="HNM203" s="119"/>
      <c r="HNN203" s="91"/>
      <c r="HNO203" s="119"/>
      <c r="HNP203" s="91"/>
      <c r="HNQ203" s="119"/>
      <c r="HNR203" s="91"/>
      <c r="HNS203" s="119"/>
      <c r="HNT203" s="91"/>
      <c r="HNU203" s="119"/>
      <c r="HNV203" s="91"/>
      <c r="HNW203" s="119"/>
      <c r="HNX203" s="91"/>
      <c r="HNY203" s="119"/>
      <c r="HNZ203" s="91"/>
      <c r="HOA203" s="119"/>
      <c r="HOB203" s="91"/>
      <c r="HOC203" s="119"/>
      <c r="HOD203" s="91"/>
      <c r="HOE203" s="119"/>
      <c r="HOF203" s="91"/>
      <c r="HOG203" s="119"/>
      <c r="HOH203" s="91"/>
      <c r="HOI203" s="119"/>
      <c r="HOJ203" s="91"/>
      <c r="HOK203" s="119"/>
      <c r="HOL203" s="91"/>
      <c r="HOM203" s="119"/>
      <c r="HON203" s="91"/>
      <c r="HOO203" s="119"/>
      <c r="HOP203" s="91"/>
      <c r="HOQ203" s="119"/>
      <c r="HOR203" s="91"/>
      <c r="HOS203" s="119"/>
      <c r="HOT203" s="91"/>
      <c r="HOU203" s="119"/>
      <c r="HOV203" s="91"/>
      <c r="HOW203" s="119"/>
      <c r="HOX203" s="91"/>
      <c r="HOY203" s="119"/>
      <c r="HOZ203" s="91"/>
      <c r="HPA203" s="119"/>
      <c r="HPB203" s="91"/>
      <c r="HPC203" s="119"/>
      <c r="HPD203" s="91"/>
      <c r="HPE203" s="119"/>
      <c r="HPF203" s="91"/>
      <c r="HPG203" s="119"/>
      <c r="HPH203" s="91"/>
      <c r="HPI203" s="119"/>
      <c r="HPJ203" s="91"/>
      <c r="HPK203" s="119"/>
      <c r="HPL203" s="91"/>
      <c r="HPM203" s="119"/>
      <c r="HPN203" s="91"/>
      <c r="HPO203" s="119"/>
      <c r="HPP203" s="91"/>
      <c r="HPQ203" s="119"/>
      <c r="HPR203" s="91"/>
      <c r="HPS203" s="119"/>
      <c r="HPT203" s="91"/>
      <c r="HPU203" s="119"/>
      <c r="HPV203" s="91"/>
      <c r="HPW203" s="119"/>
      <c r="HPX203" s="91"/>
      <c r="HPY203" s="119"/>
      <c r="HPZ203" s="91"/>
      <c r="HQA203" s="119"/>
      <c r="HQB203" s="91"/>
      <c r="HQC203" s="119"/>
      <c r="HQD203" s="91"/>
      <c r="HQE203" s="119"/>
      <c r="HQF203" s="91"/>
      <c r="HQG203" s="119"/>
      <c r="HQH203" s="91"/>
      <c r="HQI203" s="119"/>
      <c r="HQJ203" s="91"/>
      <c r="HQK203" s="119"/>
      <c r="HQL203" s="91"/>
      <c r="HQM203" s="119"/>
      <c r="HQN203" s="91"/>
      <c r="HQO203" s="119"/>
      <c r="HQP203" s="91"/>
      <c r="HQQ203" s="119"/>
      <c r="HQR203" s="91"/>
      <c r="HQS203" s="119"/>
      <c r="HQT203" s="91"/>
      <c r="HQU203" s="119"/>
      <c r="HQV203" s="91"/>
      <c r="HQW203" s="119"/>
      <c r="HQX203" s="91"/>
      <c r="HQY203" s="119"/>
      <c r="HQZ203" s="91"/>
      <c r="HRA203" s="119"/>
      <c r="HRB203" s="91"/>
      <c r="HRC203" s="119"/>
      <c r="HRD203" s="91"/>
      <c r="HRE203" s="119"/>
      <c r="HRF203" s="91"/>
      <c r="HRG203" s="119"/>
      <c r="HRH203" s="91"/>
      <c r="HRI203" s="119"/>
      <c r="HRJ203" s="91"/>
      <c r="HRK203" s="119"/>
      <c r="HRL203" s="91"/>
      <c r="HRM203" s="119"/>
      <c r="HRN203" s="91"/>
      <c r="HRO203" s="119"/>
      <c r="HRP203" s="91"/>
      <c r="HRQ203" s="119"/>
      <c r="HRR203" s="91"/>
      <c r="HRS203" s="119"/>
      <c r="HRT203" s="91"/>
      <c r="HRU203" s="119"/>
      <c r="HRV203" s="91"/>
      <c r="HRW203" s="119"/>
      <c r="HRX203" s="91"/>
      <c r="HRY203" s="119"/>
      <c r="HRZ203" s="91"/>
      <c r="HSA203" s="119"/>
      <c r="HSB203" s="91"/>
      <c r="HSC203" s="119"/>
      <c r="HSD203" s="91"/>
      <c r="HSE203" s="119"/>
      <c r="HSF203" s="91"/>
      <c r="HSG203" s="119"/>
      <c r="HSH203" s="91"/>
      <c r="HSI203" s="119"/>
      <c r="HSJ203" s="91"/>
      <c r="HSK203" s="119"/>
      <c r="HSL203" s="91"/>
      <c r="HSM203" s="119"/>
      <c r="HSN203" s="91"/>
      <c r="HSO203" s="119"/>
      <c r="HSP203" s="91"/>
      <c r="HSQ203" s="119"/>
      <c r="HSR203" s="91"/>
      <c r="HSS203" s="119"/>
      <c r="HST203" s="91"/>
      <c r="HSU203" s="119"/>
      <c r="HSV203" s="91"/>
      <c r="HSW203" s="119"/>
      <c r="HSX203" s="91"/>
      <c r="HSY203" s="119"/>
      <c r="HSZ203" s="91"/>
      <c r="HTA203" s="119"/>
      <c r="HTB203" s="91"/>
      <c r="HTC203" s="119"/>
      <c r="HTD203" s="91"/>
      <c r="HTE203" s="119"/>
      <c r="HTF203" s="91"/>
      <c r="HTG203" s="119"/>
      <c r="HTH203" s="91"/>
      <c r="HTI203" s="119"/>
      <c r="HTJ203" s="91"/>
      <c r="HTK203" s="119"/>
      <c r="HTL203" s="91"/>
      <c r="HTM203" s="119"/>
      <c r="HTN203" s="91"/>
      <c r="HTO203" s="119"/>
      <c r="HTP203" s="91"/>
      <c r="HTQ203" s="119"/>
      <c r="HTR203" s="91"/>
      <c r="HTS203" s="119"/>
      <c r="HTT203" s="91"/>
      <c r="HTU203" s="119"/>
      <c r="HTV203" s="91"/>
      <c r="HTW203" s="119"/>
      <c r="HTX203" s="91"/>
      <c r="HTY203" s="119"/>
      <c r="HTZ203" s="91"/>
      <c r="HUA203" s="119"/>
      <c r="HUB203" s="91"/>
      <c r="HUC203" s="119"/>
      <c r="HUD203" s="91"/>
      <c r="HUE203" s="119"/>
      <c r="HUF203" s="91"/>
      <c r="HUG203" s="119"/>
      <c r="HUH203" s="91"/>
      <c r="HUI203" s="119"/>
      <c r="HUJ203" s="91"/>
      <c r="HUK203" s="119"/>
      <c r="HUL203" s="91"/>
      <c r="HUM203" s="119"/>
      <c r="HUN203" s="91"/>
      <c r="HUO203" s="119"/>
      <c r="HUP203" s="91"/>
      <c r="HUQ203" s="119"/>
      <c r="HUR203" s="91"/>
      <c r="HUS203" s="119"/>
      <c r="HUT203" s="91"/>
      <c r="HUU203" s="119"/>
      <c r="HUV203" s="91"/>
      <c r="HUW203" s="119"/>
      <c r="HUX203" s="91"/>
      <c r="HUY203" s="119"/>
      <c r="HUZ203" s="91"/>
      <c r="HVA203" s="119"/>
      <c r="HVB203" s="91"/>
      <c r="HVC203" s="119"/>
      <c r="HVD203" s="91"/>
      <c r="HVE203" s="119"/>
      <c r="HVF203" s="91"/>
      <c r="HVG203" s="119"/>
      <c r="HVH203" s="91"/>
      <c r="HVI203" s="119"/>
      <c r="HVJ203" s="91"/>
      <c r="HVK203" s="119"/>
      <c r="HVL203" s="91"/>
      <c r="HVM203" s="119"/>
      <c r="HVN203" s="91"/>
      <c r="HVO203" s="119"/>
      <c r="HVP203" s="91"/>
      <c r="HVQ203" s="119"/>
      <c r="HVR203" s="91"/>
      <c r="HVS203" s="119"/>
      <c r="HVT203" s="91"/>
      <c r="HVU203" s="119"/>
      <c r="HVV203" s="91"/>
      <c r="HVW203" s="119"/>
      <c r="HVX203" s="91"/>
      <c r="HVY203" s="119"/>
      <c r="HVZ203" s="91"/>
      <c r="HWA203" s="119"/>
      <c r="HWB203" s="91"/>
      <c r="HWC203" s="119"/>
      <c r="HWD203" s="91"/>
      <c r="HWE203" s="119"/>
      <c r="HWF203" s="91"/>
      <c r="HWG203" s="119"/>
      <c r="HWH203" s="91"/>
      <c r="HWI203" s="119"/>
      <c r="HWJ203" s="91"/>
      <c r="HWK203" s="119"/>
      <c r="HWL203" s="91"/>
      <c r="HWM203" s="119"/>
      <c r="HWN203" s="91"/>
      <c r="HWO203" s="119"/>
      <c r="HWP203" s="91"/>
      <c r="HWQ203" s="119"/>
      <c r="HWR203" s="91"/>
      <c r="HWS203" s="119"/>
      <c r="HWT203" s="91"/>
      <c r="HWU203" s="119"/>
      <c r="HWV203" s="91"/>
      <c r="HWW203" s="119"/>
      <c r="HWX203" s="91"/>
      <c r="HWY203" s="119"/>
      <c r="HWZ203" s="91"/>
      <c r="HXA203" s="119"/>
      <c r="HXB203" s="91"/>
      <c r="HXC203" s="119"/>
      <c r="HXD203" s="91"/>
      <c r="HXE203" s="119"/>
      <c r="HXF203" s="91"/>
      <c r="HXG203" s="119"/>
      <c r="HXH203" s="91"/>
      <c r="HXI203" s="119"/>
      <c r="HXJ203" s="91"/>
      <c r="HXK203" s="119"/>
      <c r="HXL203" s="91"/>
      <c r="HXM203" s="119"/>
      <c r="HXN203" s="91"/>
      <c r="HXO203" s="119"/>
      <c r="HXP203" s="91"/>
      <c r="HXQ203" s="119"/>
      <c r="HXR203" s="91"/>
      <c r="HXS203" s="119"/>
      <c r="HXT203" s="91"/>
      <c r="HXU203" s="119"/>
      <c r="HXV203" s="91"/>
      <c r="HXW203" s="119"/>
      <c r="HXX203" s="91"/>
      <c r="HXY203" s="119"/>
      <c r="HXZ203" s="91"/>
      <c r="HYA203" s="119"/>
      <c r="HYB203" s="91"/>
      <c r="HYC203" s="119"/>
      <c r="HYD203" s="91"/>
      <c r="HYE203" s="119"/>
      <c r="HYF203" s="91"/>
      <c r="HYG203" s="119"/>
      <c r="HYH203" s="91"/>
      <c r="HYI203" s="119"/>
      <c r="HYJ203" s="91"/>
      <c r="HYK203" s="119"/>
      <c r="HYL203" s="91"/>
      <c r="HYM203" s="119"/>
      <c r="HYN203" s="91"/>
      <c r="HYO203" s="119"/>
      <c r="HYP203" s="91"/>
      <c r="HYQ203" s="119"/>
      <c r="HYR203" s="91"/>
      <c r="HYS203" s="119"/>
      <c r="HYT203" s="91"/>
      <c r="HYU203" s="119"/>
      <c r="HYV203" s="91"/>
      <c r="HYW203" s="119"/>
      <c r="HYX203" s="91"/>
      <c r="HYY203" s="119"/>
      <c r="HYZ203" s="91"/>
      <c r="HZA203" s="119"/>
      <c r="HZB203" s="91"/>
      <c r="HZC203" s="119"/>
      <c r="HZD203" s="91"/>
      <c r="HZE203" s="119"/>
      <c r="HZF203" s="91"/>
      <c r="HZG203" s="119"/>
      <c r="HZH203" s="91"/>
      <c r="HZI203" s="119"/>
      <c r="HZJ203" s="91"/>
      <c r="HZK203" s="119"/>
      <c r="HZL203" s="91"/>
      <c r="HZM203" s="119"/>
      <c r="HZN203" s="91"/>
      <c r="HZO203" s="119"/>
      <c r="HZP203" s="91"/>
      <c r="HZQ203" s="119"/>
      <c r="HZR203" s="91"/>
      <c r="HZS203" s="119"/>
      <c r="HZT203" s="91"/>
      <c r="HZU203" s="119"/>
      <c r="HZV203" s="91"/>
      <c r="HZW203" s="119"/>
      <c r="HZX203" s="91"/>
      <c r="HZY203" s="119"/>
      <c r="HZZ203" s="91"/>
      <c r="IAA203" s="119"/>
      <c r="IAB203" s="91"/>
      <c r="IAC203" s="119"/>
      <c r="IAD203" s="91"/>
      <c r="IAE203" s="119"/>
      <c r="IAF203" s="91"/>
      <c r="IAG203" s="119"/>
      <c r="IAH203" s="91"/>
      <c r="IAI203" s="119"/>
      <c r="IAJ203" s="91"/>
      <c r="IAK203" s="119"/>
      <c r="IAL203" s="91"/>
      <c r="IAM203" s="119"/>
      <c r="IAN203" s="91"/>
      <c r="IAO203" s="119"/>
      <c r="IAP203" s="91"/>
      <c r="IAQ203" s="119"/>
      <c r="IAR203" s="91"/>
      <c r="IAS203" s="119"/>
      <c r="IAT203" s="91"/>
      <c r="IAU203" s="119"/>
      <c r="IAV203" s="91"/>
      <c r="IAW203" s="119"/>
      <c r="IAX203" s="91"/>
      <c r="IAY203" s="119"/>
      <c r="IAZ203" s="91"/>
      <c r="IBA203" s="119"/>
      <c r="IBB203" s="91"/>
      <c r="IBC203" s="119"/>
      <c r="IBD203" s="91"/>
      <c r="IBE203" s="119"/>
      <c r="IBF203" s="91"/>
      <c r="IBG203" s="119"/>
      <c r="IBH203" s="91"/>
      <c r="IBI203" s="119"/>
      <c r="IBJ203" s="91"/>
      <c r="IBK203" s="119"/>
      <c r="IBL203" s="91"/>
      <c r="IBM203" s="119"/>
      <c r="IBN203" s="91"/>
      <c r="IBO203" s="119"/>
      <c r="IBP203" s="91"/>
      <c r="IBQ203" s="119"/>
      <c r="IBR203" s="91"/>
      <c r="IBS203" s="119"/>
      <c r="IBT203" s="91"/>
      <c r="IBU203" s="119"/>
      <c r="IBV203" s="91"/>
      <c r="IBW203" s="119"/>
      <c r="IBX203" s="91"/>
      <c r="IBY203" s="119"/>
      <c r="IBZ203" s="91"/>
      <c r="ICA203" s="119"/>
      <c r="ICB203" s="91"/>
      <c r="ICC203" s="119"/>
      <c r="ICD203" s="91"/>
      <c r="ICE203" s="119"/>
      <c r="ICF203" s="91"/>
      <c r="ICG203" s="119"/>
      <c r="ICH203" s="91"/>
      <c r="ICI203" s="119"/>
      <c r="ICJ203" s="91"/>
      <c r="ICK203" s="119"/>
      <c r="ICL203" s="91"/>
      <c r="ICM203" s="119"/>
      <c r="ICN203" s="91"/>
      <c r="ICO203" s="119"/>
      <c r="ICP203" s="91"/>
      <c r="ICQ203" s="119"/>
      <c r="ICR203" s="91"/>
      <c r="ICS203" s="119"/>
      <c r="ICT203" s="91"/>
      <c r="ICU203" s="119"/>
      <c r="ICV203" s="91"/>
      <c r="ICW203" s="119"/>
      <c r="ICX203" s="91"/>
      <c r="ICY203" s="119"/>
      <c r="ICZ203" s="91"/>
      <c r="IDA203" s="119"/>
      <c r="IDB203" s="91"/>
      <c r="IDC203" s="119"/>
      <c r="IDD203" s="91"/>
      <c r="IDE203" s="119"/>
      <c r="IDF203" s="91"/>
      <c r="IDG203" s="119"/>
      <c r="IDH203" s="91"/>
      <c r="IDI203" s="119"/>
      <c r="IDJ203" s="91"/>
      <c r="IDK203" s="119"/>
      <c r="IDL203" s="91"/>
      <c r="IDM203" s="119"/>
      <c r="IDN203" s="91"/>
      <c r="IDO203" s="119"/>
      <c r="IDP203" s="91"/>
      <c r="IDQ203" s="119"/>
      <c r="IDR203" s="91"/>
      <c r="IDS203" s="119"/>
      <c r="IDT203" s="91"/>
      <c r="IDU203" s="119"/>
      <c r="IDV203" s="91"/>
      <c r="IDW203" s="119"/>
      <c r="IDX203" s="91"/>
      <c r="IDY203" s="119"/>
      <c r="IDZ203" s="91"/>
      <c r="IEA203" s="119"/>
      <c r="IEB203" s="91"/>
      <c r="IEC203" s="119"/>
      <c r="IED203" s="91"/>
      <c r="IEE203" s="119"/>
      <c r="IEF203" s="91"/>
      <c r="IEG203" s="119"/>
      <c r="IEH203" s="91"/>
      <c r="IEI203" s="119"/>
      <c r="IEJ203" s="91"/>
      <c r="IEK203" s="119"/>
      <c r="IEL203" s="91"/>
      <c r="IEM203" s="119"/>
      <c r="IEN203" s="91"/>
      <c r="IEO203" s="119"/>
      <c r="IEP203" s="91"/>
      <c r="IEQ203" s="119"/>
      <c r="IER203" s="91"/>
      <c r="IES203" s="119"/>
      <c r="IET203" s="91"/>
      <c r="IEU203" s="119"/>
      <c r="IEV203" s="91"/>
      <c r="IEW203" s="119"/>
      <c r="IEX203" s="91"/>
      <c r="IEY203" s="119"/>
      <c r="IEZ203" s="91"/>
      <c r="IFA203" s="119"/>
      <c r="IFB203" s="91"/>
      <c r="IFC203" s="119"/>
      <c r="IFD203" s="91"/>
      <c r="IFE203" s="119"/>
      <c r="IFF203" s="91"/>
      <c r="IFG203" s="119"/>
      <c r="IFH203" s="91"/>
      <c r="IFI203" s="119"/>
      <c r="IFJ203" s="91"/>
      <c r="IFK203" s="119"/>
      <c r="IFL203" s="91"/>
      <c r="IFM203" s="119"/>
      <c r="IFN203" s="91"/>
      <c r="IFO203" s="119"/>
      <c r="IFP203" s="91"/>
      <c r="IFQ203" s="119"/>
      <c r="IFR203" s="91"/>
      <c r="IFS203" s="119"/>
      <c r="IFT203" s="91"/>
      <c r="IFU203" s="119"/>
      <c r="IFV203" s="91"/>
      <c r="IFW203" s="119"/>
      <c r="IFX203" s="91"/>
      <c r="IFY203" s="119"/>
      <c r="IFZ203" s="91"/>
      <c r="IGA203" s="119"/>
      <c r="IGB203" s="91"/>
      <c r="IGC203" s="119"/>
      <c r="IGD203" s="91"/>
      <c r="IGE203" s="119"/>
      <c r="IGF203" s="91"/>
      <c r="IGG203" s="119"/>
      <c r="IGH203" s="91"/>
      <c r="IGI203" s="119"/>
      <c r="IGJ203" s="91"/>
      <c r="IGK203" s="119"/>
      <c r="IGL203" s="91"/>
      <c r="IGM203" s="119"/>
      <c r="IGN203" s="91"/>
      <c r="IGO203" s="119"/>
      <c r="IGP203" s="91"/>
      <c r="IGQ203" s="119"/>
      <c r="IGR203" s="91"/>
      <c r="IGS203" s="119"/>
      <c r="IGT203" s="91"/>
      <c r="IGU203" s="119"/>
      <c r="IGV203" s="91"/>
      <c r="IGW203" s="119"/>
      <c r="IGX203" s="91"/>
      <c r="IGY203" s="119"/>
      <c r="IGZ203" s="91"/>
      <c r="IHA203" s="119"/>
      <c r="IHB203" s="91"/>
      <c r="IHC203" s="119"/>
      <c r="IHD203" s="91"/>
      <c r="IHE203" s="119"/>
      <c r="IHF203" s="91"/>
      <c r="IHG203" s="119"/>
      <c r="IHH203" s="91"/>
      <c r="IHI203" s="119"/>
      <c r="IHJ203" s="91"/>
      <c r="IHK203" s="119"/>
      <c r="IHL203" s="91"/>
      <c r="IHM203" s="119"/>
      <c r="IHN203" s="91"/>
      <c r="IHO203" s="119"/>
      <c r="IHP203" s="91"/>
      <c r="IHQ203" s="119"/>
      <c r="IHR203" s="91"/>
      <c r="IHS203" s="119"/>
      <c r="IHT203" s="91"/>
      <c r="IHU203" s="119"/>
      <c r="IHV203" s="91"/>
      <c r="IHW203" s="119"/>
      <c r="IHX203" s="91"/>
      <c r="IHY203" s="119"/>
      <c r="IHZ203" s="91"/>
      <c r="IIA203" s="119"/>
      <c r="IIB203" s="91"/>
      <c r="IIC203" s="119"/>
      <c r="IID203" s="91"/>
      <c r="IIE203" s="119"/>
      <c r="IIF203" s="91"/>
      <c r="IIG203" s="119"/>
      <c r="IIH203" s="91"/>
      <c r="III203" s="119"/>
      <c r="IIJ203" s="91"/>
      <c r="IIK203" s="119"/>
      <c r="IIL203" s="91"/>
      <c r="IIM203" s="119"/>
      <c r="IIN203" s="91"/>
      <c r="IIO203" s="119"/>
      <c r="IIP203" s="91"/>
      <c r="IIQ203" s="119"/>
      <c r="IIR203" s="91"/>
      <c r="IIS203" s="119"/>
      <c r="IIT203" s="91"/>
      <c r="IIU203" s="119"/>
      <c r="IIV203" s="91"/>
      <c r="IIW203" s="119"/>
      <c r="IIX203" s="91"/>
      <c r="IIY203" s="119"/>
      <c r="IIZ203" s="91"/>
      <c r="IJA203" s="119"/>
      <c r="IJB203" s="91"/>
      <c r="IJC203" s="119"/>
      <c r="IJD203" s="91"/>
      <c r="IJE203" s="119"/>
      <c r="IJF203" s="91"/>
      <c r="IJG203" s="119"/>
      <c r="IJH203" s="91"/>
      <c r="IJI203" s="119"/>
      <c r="IJJ203" s="91"/>
      <c r="IJK203" s="119"/>
      <c r="IJL203" s="91"/>
      <c r="IJM203" s="119"/>
      <c r="IJN203" s="91"/>
      <c r="IJO203" s="119"/>
      <c r="IJP203" s="91"/>
      <c r="IJQ203" s="119"/>
      <c r="IJR203" s="91"/>
      <c r="IJS203" s="119"/>
      <c r="IJT203" s="91"/>
      <c r="IJU203" s="119"/>
      <c r="IJV203" s="91"/>
      <c r="IJW203" s="119"/>
      <c r="IJX203" s="91"/>
      <c r="IJY203" s="119"/>
      <c r="IJZ203" s="91"/>
      <c r="IKA203" s="119"/>
      <c r="IKB203" s="91"/>
      <c r="IKC203" s="119"/>
      <c r="IKD203" s="91"/>
      <c r="IKE203" s="119"/>
      <c r="IKF203" s="91"/>
      <c r="IKG203" s="119"/>
      <c r="IKH203" s="91"/>
      <c r="IKI203" s="119"/>
      <c r="IKJ203" s="91"/>
      <c r="IKK203" s="119"/>
      <c r="IKL203" s="91"/>
      <c r="IKM203" s="119"/>
      <c r="IKN203" s="91"/>
      <c r="IKO203" s="119"/>
      <c r="IKP203" s="91"/>
      <c r="IKQ203" s="119"/>
      <c r="IKR203" s="91"/>
      <c r="IKS203" s="119"/>
      <c r="IKT203" s="91"/>
      <c r="IKU203" s="119"/>
      <c r="IKV203" s="91"/>
      <c r="IKW203" s="119"/>
      <c r="IKX203" s="91"/>
      <c r="IKY203" s="119"/>
      <c r="IKZ203" s="91"/>
      <c r="ILA203" s="119"/>
      <c r="ILB203" s="91"/>
      <c r="ILC203" s="119"/>
      <c r="ILD203" s="91"/>
      <c r="ILE203" s="119"/>
      <c r="ILF203" s="91"/>
      <c r="ILG203" s="119"/>
      <c r="ILH203" s="91"/>
      <c r="ILI203" s="119"/>
      <c r="ILJ203" s="91"/>
      <c r="ILK203" s="119"/>
      <c r="ILL203" s="91"/>
      <c r="ILM203" s="119"/>
      <c r="ILN203" s="91"/>
      <c r="ILO203" s="119"/>
      <c r="ILP203" s="91"/>
      <c r="ILQ203" s="119"/>
      <c r="ILR203" s="91"/>
      <c r="ILS203" s="119"/>
      <c r="ILT203" s="91"/>
      <c r="ILU203" s="119"/>
      <c r="ILV203" s="91"/>
      <c r="ILW203" s="119"/>
      <c r="ILX203" s="91"/>
      <c r="ILY203" s="119"/>
      <c r="ILZ203" s="91"/>
      <c r="IMA203" s="119"/>
      <c r="IMB203" s="91"/>
      <c r="IMC203" s="119"/>
      <c r="IMD203" s="91"/>
      <c r="IME203" s="119"/>
      <c r="IMF203" s="91"/>
      <c r="IMG203" s="119"/>
      <c r="IMH203" s="91"/>
      <c r="IMI203" s="119"/>
      <c r="IMJ203" s="91"/>
      <c r="IMK203" s="119"/>
      <c r="IML203" s="91"/>
      <c r="IMM203" s="119"/>
      <c r="IMN203" s="91"/>
      <c r="IMO203" s="119"/>
      <c r="IMP203" s="91"/>
      <c r="IMQ203" s="119"/>
      <c r="IMR203" s="91"/>
      <c r="IMS203" s="119"/>
      <c r="IMT203" s="91"/>
      <c r="IMU203" s="119"/>
      <c r="IMV203" s="91"/>
      <c r="IMW203" s="119"/>
      <c r="IMX203" s="91"/>
      <c r="IMY203" s="119"/>
      <c r="IMZ203" s="91"/>
      <c r="INA203" s="119"/>
      <c r="INB203" s="91"/>
      <c r="INC203" s="119"/>
      <c r="IND203" s="91"/>
      <c r="INE203" s="119"/>
      <c r="INF203" s="91"/>
      <c r="ING203" s="119"/>
      <c r="INH203" s="91"/>
      <c r="INI203" s="119"/>
      <c r="INJ203" s="91"/>
      <c r="INK203" s="119"/>
      <c r="INL203" s="91"/>
      <c r="INM203" s="119"/>
      <c r="INN203" s="91"/>
      <c r="INO203" s="119"/>
      <c r="INP203" s="91"/>
      <c r="INQ203" s="119"/>
      <c r="INR203" s="91"/>
      <c r="INS203" s="119"/>
      <c r="INT203" s="91"/>
      <c r="INU203" s="119"/>
      <c r="INV203" s="91"/>
      <c r="INW203" s="119"/>
      <c r="INX203" s="91"/>
      <c r="INY203" s="119"/>
      <c r="INZ203" s="91"/>
      <c r="IOA203" s="119"/>
      <c r="IOB203" s="91"/>
      <c r="IOC203" s="119"/>
      <c r="IOD203" s="91"/>
      <c r="IOE203" s="119"/>
      <c r="IOF203" s="91"/>
      <c r="IOG203" s="119"/>
      <c r="IOH203" s="91"/>
      <c r="IOI203" s="119"/>
      <c r="IOJ203" s="91"/>
      <c r="IOK203" s="119"/>
      <c r="IOL203" s="91"/>
      <c r="IOM203" s="119"/>
      <c r="ION203" s="91"/>
      <c r="IOO203" s="119"/>
      <c r="IOP203" s="91"/>
      <c r="IOQ203" s="119"/>
      <c r="IOR203" s="91"/>
      <c r="IOS203" s="119"/>
      <c r="IOT203" s="91"/>
      <c r="IOU203" s="119"/>
      <c r="IOV203" s="91"/>
      <c r="IOW203" s="119"/>
      <c r="IOX203" s="91"/>
      <c r="IOY203" s="119"/>
      <c r="IOZ203" s="91"/>
      <c r="IPA203" s="119"/>
      <c r="IPB203" s="91"/>
      <c r="IPC203" s="119"/>
      <c r="IPD203" s="91"/>
      <c r="IPE203" s="119"/>
      <c r="IPF203" s="91"/>
      <c r="IPG203" s="119"/>
      <c r="IPH203" s="91"/>
      <c r="IPI203" s="119"/>
      <c r="IPJ203" s="91"/>
      <c r="IPK203" s="119"/>
      <c r="IPL203" s="91"/>
      <c r="IPM203" s="119"/>
      <c r="IPN203" s="91"/>
      <c r="IPO203" s="119"/>
      <c r="IPP203" s="91"/>
      <c r="IPQ203" s="119"/>
      <c r="IPR203" s="91"/>
      <c r="IPS203" s="119"/>
      <c r="IPT203" s="91"/>
      <c r="IPU203" s="119"/>
      <c r="IPV203" s="91"/>
      <c r="IPW203" s="119"/>
      <c r="IPX203" s="91"/>
      <c r="IPY203" s="119"/>
      <c r="IPZ203" s="91"/>
      <c r="IQA203" s="119"/>
      <c r="IQB203" s="91"/>
      <c r="IQC203" s="119"/>
      <c r="IQD203" s="91"/>
      <c r="IQE203" s="119"/>
      <c r="IQF203" s="91"/>
      <c r="IQG203" s="119"/>
      <c r="IQH203" s="91"/>
      <c r="IQI203" s="119"/>
      <c r="IQJ203" s="91"/>
      <c r="IQK203" s="119"/>
      <c r="IQL203" s="91"/>
      <c r="IQM203" s="119"/>
      <c r="IQN203" s="91"/>
      <c r="IQO203" s="119"/>
      <c r="IQP203" s="91"/>
      <c r="IQQ203" s="119"/>
      <c r="IQR203" s="91"/>
      <c r="IQS203" s="119"/>
      <c r="IQT203" s="91"/>
      <c r="IQU203" s="119"/>
      <c r="IQV203" s="91"/>
      <c r="IQW203" s="119"/>
      <c r="IQX203" s="91"/>
      <c r="IQY203" s="119"/>
      <c r="IQZ203" s="91"/>
      <c r="IRA203" s="119"/>
      <c r="IRB203" s="91"/>
      <c r="IRC203" s="119"/>
      <c r="IRD203" s="91"/>
      <c r="IRE203" s="119"/>
      <c r="IRF203" s="91"/>
      <c r="IRG203" s="119"/>
      <c r="IRH203" s="91"/>
      <c r="IRI203" s="119"/>
      <c r="IRJ203" s="91"/>
      <c r="IRK203" s="119"/>
      <c r="IRL203" s="91"/>
      <c r="IRM203" s="119"/>
      <c r="IRN203" s="91"/>
      <c r="IRO203" s="119"/>
      <c r="IRP203" s="91"/>
      <c r="IRQ203" s="119"/>
      <c r="IRR203" s="91"/>
      <c r="IRS203" s="119"/>
      <c r="IRT203" s="91"/>
      <c r="IRU203" s="119"/>
      <c r="IRV203" s="91"/>
      <c r="IRW203" s="119"/>
      <c r="IRX203" s="91"/>
      <c r="IRY203" s="119"/>
      <c r="IRZ203" s="91"/>
      <c r="ISA203" s="119"/>
      <c r="ISB203" s="91"/>
      <c r="ISC203" s="119"/>
      <c r="ISD203" s="91"/>
      <c r="ISE203" s="119"/>
      <c r="ISF203" s="91"/>
      <c r="ISG203" s="119"/>
      <c r="ISH203" s="91"/>
      <c r="ISI203" s="119"/>
      <c r="ISJ203" s="91"/>
      <c r="ISK203" s="119"/>
      <c r="ISL203" s="91"/>
      <c r="ISM203" s="119"/>
      <c r="ISN203" s="91"/>
      <c r="ISO203" s="119"/>
      <c r="ISP203" s="91"/>
      <c r="ISQ203" s="119"/>
      <c r="ISR203" s="91"/>
      <c r="ISS203" s="119"/>
      <c r="IST203" s="91"/>
      <c r="ISU203" s="119"/>
      <c r="ISV203" s="91"/>
      <c r="ISW203" s="119"/>
      <c r="ISX203" s="91"/>
      <c r="ISY203" s="119"/>
      <c r="ISZ203" s="91"/>
      <c r="ITA203" s="119"/>
      <c r="ITB203" s="91"/>
      <c r="ITC203" s="119"/>
      <c r="ITD203" s="91"/>
      <c r="ITE203" s="119"/>
      <c r="ITF203" s="91"/>
      <c r="ITG203" s="119"/>
      <c r="ITH203" s="91"/>
      <c r="ITI203" s="119"/>
      <c r="ITJ203" s="91"/>
      <c r="ITK203" s="119"/>
      <c r="ITL203" s="91"/>
      <c r="ITM203" s="119"/>
      <c r="ITN203" s="91"/>
      <c r="ITO203" s="119"/>
      <c r="ITP203" s="91"/>
      <c r="ITQ203" s="119"/>
      <c r="ITR203" s="91"/>
      <c r="ITS203" s="119"/>
      <c r="ITT203" s="91"/>
      <c r="ITU203" s="119"/>
      <c r="ITV203" s="91"/>
      <c r="ITW203" s="119"/>
      <c r="ITX203" s="91"/>
      <c r="ITY203" s="119"/>
      <c r="ITZ203" s="91"/>
      <c r="IUA203" s="119"/>
      <c r="IUB203" s="91"/>
      <c r="IUC203" s="119"/>
      <c r="IUD203" s="91"/>
      <c r="IUE203" s="119"/>
      <c r="IUF203" s="91"/>
      <c r="IUG203" s="119"/>
      <c r="IUH203" s="91"/>
      <c r="IUI203" s="119"/>
      <c r="IUJ203" s="91"/>
      <c r="IUK203" s="119"/>
      <c r="IUL203" s="91"/>
      <c r="IUM203" s="119"/>
      <c r="IUN203" s="91"/>
      <c r="IUO203" s="119"/>
      <c r="IUP203" s="91"/>
      <c r="IUQ203" s="119"/>
      <c r="IUR203" s="91"/>
      <c r="IUS203" s="119"/>
      <c r="IUT203" s="91"/>
      <c r="IUU203" s="119"/>
      <c r="IUV203" s="91"/>
      <c r="IUW203" s="119"/>
      <c r="IUX203" s="91"/>
      <c r="IUY203" s="119"/>
      <c r="IUZ203" s="91"/>
      <c r="IVA203" s="119"/>
      <c r="IVB203" s="91"/>
      <c r="IVC203" s="119"/>
      <c r="IVD203" s="91"/>
      <c r="IVE203" s="119"/>
      <c r="IVF203" s="91"/>
      <c r="IVG203" s="119"/>
      <c r="IVH203" s="91"/>
      <c r="IVI203" s="119"/>
      <c r="IVJ203" s="91"/>
      <c r="IVK203" s="119"/>
      <c r="IVL203" s="91"/>
      <c r="IVM203" s="119"/>
      <c r="IVN203" s="91"/>
      <c r="IVO203" s="119"/>
      <c r="IVP203" s="91"/>
      <c r="IVQ203" s="119"/>
      <c r="IVR203" s="91"/>
      <c r="IVS203" s="119"/>
      <c r="IVT203" s="91"/>
      <c r="IVU203" s="119"/>
      <c r="IVV203" s="91"/>
      <c r="IVW203" s="119"/>
      <c r="IVX203" s="91"/>
      <c r="IVY203" s="119"/>
      <c r="IVZ203" s="91"/>
      <c r="IWA203" s="119"/>
      <c r="IWB203" s="91"/>
      <c r="IWC203" s="119"/>
      <c r="IWD203" s="91"/>
      <c r="IWE203" s="119"/>
      <c r="IWF203" s="91"/>
      <c r="IWG203" s="119"/>
      <c r="IWH203" s="91"/>
      <c r="IWI203" s="119"/>
      <c r="IWJ203" s="91"/>
      <c r="IWK203" s="119"/>
      <c r="IWL203" s="91"/>
      <c r="IWM203" s="119"/>
      <c r="IWN203" s="91"/>
      <c r="IWO203" s="119"/>
      <c r="IWP203" s="91"/>
      <c r="IWQ203" s="119"/>
      <c r="IWR203" s="91"/>
      <c r="IWS203" s="119"/>
      <c r="IWT203" s="91"/>
      <c r="IWU203" s="119"/>
      <c r="IWV203" s="91"/>
      <c r="IWW203" s="119"/>
      <c r="IWX203" s="91"/>
      <c r="IWY203" s="119"/>
      <c r="IWZ203" s="91"/>
      <c r="IXA203" s="119"/>
      <c r="IXB203" s="91"/>
      <c r="IXC203" s="119"/>
      <c r="IXD203" s="91"/>
      <c r="IXE203" s="119"/>
      <c r="IXF203" s="91"/>
      <c r="IXG203" s="119"/>
      <c r="IXH203" s="91"/>
      <c r="IXI203" s="119"/>
      <c r="IXJ203" s="91"/>
      <c r="IXK203" s="119"/>
      <c r="IXL203" s="91"/>
      <c r="IXM203" s="119"/>
      <c r="IXN203" s="91"/>
      <c r="IXO203" s="119"/>
      <c r="IXP203" s="91"/>
      <c r="IXQ203" s="119"/>
      <c r="IXR203" s="91"/>
      <c r="IXS203" s="119"/>
      <c r="IXT203" s="91"/>
      <c r="IXU203" s="119"/>
      <c r="IXV203" s="91"/>
      <c r="IXW203" s="119"/>
      <c r="IXX203" s="91"/>
      <c r="IXY203" s="119"/>
      <c r="IXZ203" s="91"/>
      <c r="IYA203" s="119"/>
      <c r="IYB203" s="91"/>
      <c r="IYC203" s="119"/>
      <c r="IYD203" s="91"/>
      <c r="IYE203" s="119"/>
      <c r="IYF203" s="91"/>
      <c r="IYG203" s="119"/>
      <c r="IYH203" s="91"/>
      <c r="IYI203" s="119"/>
      <c r="IYJ203" s="91"/>
      <c r="IYK203" s="119"/>
      <c r="IYL203" s="91"/>
      <c r="IYM203" s="119"/>
      <c r="IYN203" s="91"/>
      <c r="IYO203" s="119"/>
      <c r="IYP203" s="91"/>
      <c r="IYQ203" s="119"/>
      <c r="IYR203" s="91"/>
      <c r="IYS203" s="119"/>
      <c r="IYT203" s="91"/>
      <c r="IYU203" s="119"/>
      <c r="IYV203" s="91"/>
      <c r="IYW203" s="119"/>
      <c r="IYX203" s="91"/>
      <c r="IYY203" s="119"/>
      <c r="IYZ203" s="91"/>
      <c r="IZA203" s="119"/>
      <c r="IZB203" s="91"/>
      <c r="IZC203" s="119"/>
      <c r="IZD203" s="91"/>
      <c r="IZE203" s="119"/>
      <c r="IZF203" s="91"/>
      <c r="IZG203" s="119"/>
      <c r="IZH203" s="91"/>
      <c r="IZI203" s="119"/>
      <c r="IZJ203" s="91"/>
      <c r="IZK203" s="119"/>
      <c r="IZL203" s="91"/>
      <c r="IZM203" s="119"/>
      <c r="IZN203" s="91"/>
      <c r="IZO203" s="119"/>
      <c r="IZP203" s="91"/>
      <c r="IZQ203" s="119"/>
      <c r="IZR203" s="91"/>
      <c r="IZS203" s="119"/>
      <c r="IZT203" s="91"/>
      <c r="IZU203" s="119"/>
      <c r="IZV203" s="91"/>
      <c r="IZW203" s="119"/>
      <c r="IZX203" s="91"/>
      <c r="IZY203" s="119"/>
      <c r="IZZ203" s="91"/>
      <c r="JAA203" s="119"/>
      <c r="JAB203" s="91"/>
      <c r="JAC203" s="119"/>
      <c r="JAD203" s="91"/>
      <c r="JAE203" s="119"/>
      <c r="JAF203" s="91"/>
      <c r="JAG203" s="119"/>
      <c r="JAH203" s="91"/>
      <c r="JAI203" s="119"/>
      <c r="JAJ203" s="91"/>
      <c r="JAK203" s="119"/>
      <c r="JAL203" s="91"/>
      <c r="JAM203" s="119"/>
      <c r="JAN203" s="91"/>
      <c r="JAO203" s="119"/>
      <c r="JAP203" s="91"/>
      <c r="JAQ203" s="119"/>
      <c r="JAR203" s="91"/>
      <c r="JAS203" s="119"/>
      <c r="JAT203" s="91"/>
      <c r="JAU203" s="119"/>
      <c r="JAV203" s="91"/>
      <c r="JAW203" s="119"/>
      <c r="JAX203" s="91"/>
      <c r="JAY203" s="119"/>
      <c r="JAZ203" s="91"/>
      <c r="JBA203" s="119"/>
      <c r="JBB203" s="91"/>
      <c r="JBC203" s="119"/>
      <c r="JBD203" s="91"/>
      <c r="JBE203" s="119"/>
      <c r="JBF203" s="91"/>
      <c r="JBG203" s="119"/>
      <c r="JBH203" s="91"/>
      <c r="JBI203" s="119"/>
      <c r="JBJ203" s="91"/>
      <c r="JBK203" s="119"/>
      <c r="JBL203" s="91"/>
      <c r="JBM203" s="119"/>
      <c r="JBN203" s="91"/>
      <c r="JBO203" s="119"/>
      <c r="JBP203" s="91"/>
      <c r="JBQ203" s="119"/>
      <c r="JBR203" s="91"/>
      <c r="JBS203" s="119"/>
      <c r="JBT203" s="91"/>
      <c r="JBU203" s="119"/>
      <c r="JBV203" s="91"/>
      <c r="JBW203" s="119"/>
      <c r="JBX203" s="91"/>
      <c r="JBY203" s="119"/>
      <c r="JBZ203" s="91"/>
      <c r="JCA203" s="119"/>
      <c r="JCB203" s="91"/>
      <c r="JCC203" s="119"/>
      <c r="JCD203" s="91"/>
      <c r="JCE203" s="119"/>
      <c r="JCF203" s="91"/>
      <c r="JCG203" s="119"/>
      <c r="JCH203" s="91"/>
      <c r="JCI203" s="119"/>
      <c r="JCJ203" s="91"/>
      <c r="JCK203" s="119"/>
      <c r="JCL203" s="91"/>
      <c r="JCM203" s="119"/>
      <c r="JCN203" s="91"/>
      <c r="JCO203" s="119"/>
      <c r="JCP203" s="91"/>
      <c r="JCQ203" s="119"/>
      <c r="JCR203" s="91"/>
      <c r="JCS203" s="119"/>
      <c r="JCT203" s="91"/>
      <c r="JCU203" s="119"/>
      <c r="JCV203" s="91"/>
      <c r="JCW203" s="119"/>
      <c r="JCX203" s="91"/>
      <c r="JCY203" s="119"/>
      <c r="JCZ203" s="91"/>
      <c r="JDA203" s="119"/>
      <c r="JDB203" s="91"/>
      <c r="JDC203" s="119"/>
      <c r="JDD203" s="91"/>
      <c r="JDE203" s="119"/>
      <c r="JDF203" s="91"/>
      <c r="JDG203" s="119"/>
      <c r="JDH203" s="91"/>
      <c r="JDI203" s="119"/>
      <c r="JDJ203" s="91"/>
      <c r="JDK203" s="119"/>
      <c r="JDL203" s="91"/>
      <c r="JDM203" s="119"/>
      <c r="JDN203" s="91"/>
      <c r="JDO203" s="119"/>
      <c r="JDP203" s="91"/>
      <c r="JDQ203" s="119"/>
      <c r="JDR203" s="91"/>
      <c r="JDS203" s="119"/>
      <c r="JDT203" s="91"/>
      <c r="JDU203" s="119"/>
      <c r="JDV203" s="91"/>
      <c r="JDW203" s="119"/>
      <c r="JDX203" s="91"/>
      <c r="JDY203" s="119"/>
      <c r="JDZ203" s="91"/>
      <c r="JEA203" s="119"/>
      <c r="JEB203" s="91"/>
      <c r="JEC203" s="119"/>
      <c r="JED203" s="91"/>
      <c r="JEE203" s="119"/>
      <c r="JEF203" s="91"/>
      <c r="JEG203" s="119"/>
      <c r="JEH203" s="91"/>
      <c r="JEI203" s="119"/>
      <c r="JEJ203" s="91"/>
      <c r="JEK203" s="119"/>
      <c r="JEL203" s="91"/>
      <c r="JEM203" s="119"/>
      <c r="JEN203" s="91"/>
      <c r="JEO203" s="119"/>
      <c r="JEP203" s="91"/>
      <c r="JEQ203" s="119"/>
      <c r="JER203" s="91"/>
      <c r="JES203" s="119"/>
      <c r="JET203" s="91"/>
      <c r="JEU203" s="119"/>
      <c r="JEV203" s="91"/>
      <c r="JEW203" s="119"/>
      <c r="JEX203" s="91"/>
      <c r="JEY203" s="119"/>
      <c r="JEZ203" s="91"/>
      <c r="JFA203" s="119"/>
      <c r="JFB203" s="91"/>
      <c r="JFC203" s="119"/>
      <c r="JFD203" s="91"/>
      <c r="JFE203" s="119"/>
      <c r="JFF203" s="91"/>
      <c r="JFG203" s="119"/>
      <c r="JFH203" s="91"/>
      <c r="JFI203" s="119"/>
      <c r="JFJ203" s="91"/>
      <c r="JFK203" s="119"/>
      <c r="JFL203" s="91"/>
      <c r="JFM203" s="119"/>
      <c r="JFN203" s="91"/>
      <c r="JFO203" s="119"/>
      <c r="JFP203" s="91"/>
      <c r="JFQ203" s="119"/>
      <c r="JFR203" s="91"/>
      <c r="JFS203" s="119"/>
      <c r="JFT203" s="91"/>
      <c r="JFU203" s="119"/>
      <c r="JFV203" s="91"/>
      <c r="JFW203" s="119"/>
      <c r="JFX203" s="91"/>
      <c r="JFY203" s="119"/>
      <c r="JFZ203" s="91"/>
      <c r="JGA203" s="119"/>
      <c r="JGB203" s="91"/>
      <c r="JGC203" s="119"/>
      <c r="JGD203" s="91"/>
      <c r="JGE203" s="119"/>
      <c r="JGF203" s="91"/>
      <c r="JGG203" s="119"/>
      <c r="JGH203" s="91"/>
      <c r="JGI203" s="119"/>
      <c r="JGJ203" s="91"/>
      <c r="JGK203" s="119"/>
      <c r="JGL203" s="91"/>
      <c r="JGM203" s="119"/>
      <c r="JGN203" s="91"/>
      <c r="JGO203" s="119"/>
      <c r="JGP203" s="91"/>
      <c r="JGQ203" s="119"/>
      <c r="JGR203" s="91"/>
      <c r="JGS203" s="119"/>
      <c r="JGT203" s="91"/>
      <c r="JGU203" s="119"/>
      <c r="JGV203" s="91"/>
      <c r="JGW203" s="119"/>
      <c r="JGX203" s="91"/>
      <c r="JGY203" s="119"/>
      <c r="JGZ203" s="91"/>
      <c r="JHA203" s="119"/>
      <c r="JHB203" s="91"/>
      <c r="JHC203" s="119"/>
      <c r="JHD203" s="91"/>
      <c r="JHE203" s="119"/>
      <c r="JHF203" s="91"/>
      <c r="JHG203" s="119"/>
      <c r="JHH203" s="91"/>
      <c r="JHI203" s="119"/>
      <c r="JHJ203" s="91"/>
      <c r="JHK203" s="119"/>
      <c r="JHL203" s="91"/>
      <c r="JHM203" s="119"/>
      <c r="JHN203" s="91"/>
      <c r="JHO203" s="119"/>
      <c r="JHP203" s="91"/>
      <c r="JHQ203" s="119"/>
      <c r="JHR203" s="91"/>
      <c r="JHS203" s="119"/>
      <c r="JHT203" s="91"/>
      <c r="JHU203" s="119"/>
      <c r="JHV203" s="91"/>
      <c r="JHW203" s="119"/>
      <c r="JHX203" s="91"/>
      <c r="JHY203" s="119"/>
      <c r="JHZ203" s="91"/>
      <c r="JIA203" s="119"/>
      <c r="JIB203" s="91"/>
      <c r="JIC203" s="119"/>
      <c r="JID203" s="91"/>
      <c r="JIE203" s="119"/>
      <c r="JIF203" s="91"/>
      <c r="JIG203" s="119"/>
      <c r="JIH203" s="91"/>
      <c r="JII203" s="119"/>
      <c r="JIJ203" s="91"/>
      <c r="JIK203" s="119"/>
      <c r="JIL203" s="91"/>
      <c r="JIM203" s="119"/>
      <c r="JIN203" s="91"/>
      <c r="JIO203" s="119"/>
      <c r="JIP203" s="91"/>
      <c r="JIQ203" s="119"/>
      <c r="JIR203" s="91"/>
      <c r="JIS203" s="119"/>
      <c r="JIT203" s="91"/>
      <c r="JIU203" s="119"/>
      <c r="JIV203" s="91"/>
      <c r="JIW203" s="119"/>
      <c r="JIX203" s="91"/>
      <c r="JIY203" s="119"/>
      <c r="JIZ203" s="91"/>
      <c r="JJA203" s="119"/>
      <c r="JJB203" s="91"/>
      <c r="JJC203" s="119"/>
      <c r="JJD203" s="91"/>
      <c r="JJE203" s="119"/>
      <c r="JJF203" s="91"/>
      <c r="JJG203" s="119"/>
      <c r="JJH203" s="91"/>
      <c r="JJI203" s="119"/>
      <c r="JJJ203" s="91"/>
      <c r="JJK203" s="119"/>
      <c r="JJL203" s="91"/>
      <c r="JJM203" s="119"/>
      <c r="JJN203" s="91"/>
      <c r="JJO203" s="119"/>
      <c r="JJP203" s="91"/>
      <c r="JJQ203" s="119"/>
      <c r="JJR203" s="91"/>
      <c r="JJS203" s="119"/>
      <c r="JJT203" s="91"/>
      <c r="JJU203" s="119"/>
      <c r="JJV203" s="91"/>
      <c r="JJW203" s="119"/>
      <c r="JJX203" s="91"/>
      <c r="JJY203" s="119"/>
      <c r="JJZ203" s="91"/>
      <c r="JKA203" s="119"/>
      <c r="JKB203" s="91"/>
      <c r="JKC203" s="119"/>
      <c r="JKD203" s="91"/>
      <c r="JKE203" s="119"/>
      <c r="JKF203" s="91"/>
      <c r="JKG203" s="119"/>
      <c r="JKH203" s="91"/>
      <c r="JKI203" s="119"/>
      <c r="JKJ203" s="91"/>
      <c r="JKK203" s="119"/>
      <c r="JKL203" s="91"/>
      <c r="JKM203" s="119"/>
      <c r="JKN203" s="91"/>
      <c r="JKO203" s="119"/>
      <c r="JKP203" s="91"/>
      <c r="JKQ203" s="119"/>
      <c r="JKR203" s="91"/>
      <c r="JKS203" s="119"/>
      <c r="JKT203" s="91"/>
      <c r="JKU203" s="119"/>
      <c r="JKV203" s="91"/>
      <c r="JKW203" s="119"/>
      <c r="JKX203" s="91"/>
      <c r="JKY203" s="119"/>
      <c r="JKZ203" s="91"/>
      <c r="JLA203" s="119"/>
      <c r="JLB203" s="91"/>
      <c r="JLC203" s="119"/>
      <c r="JLD203" s="91"/>
      <c r="JLE203" s="119"/>
      <c r="JLF203" s="91"/>
      <c r="JLG203" s="119"/>
      <c r="JLH203" s="91"/>
      <c r="JLI203" s="119"/>
      <c r="JLJ203" s="91"/>
      <c r="JLK203" s="119"/>
      <c r="JLL203" s="91"/>
      <c r="JLM203" s="119"/>
      <c r="JLN203" s="91"/>
      <c r="JLO203" s="119"/>
      <c r="JLP203" s="91"/>
      <c r="JLQ203" s="119"/>
      <c r="JLR203" s="91"/>
      <c r="JLS203" s="119"/>
      <c r="JLT203" s="91"/>
      <c r="JLU203" s="119"/>
      <c r="JLV203" s="91"/>
      <c r="JLW203" s="119"/>
      <c r="JLX203" s="91"/>
      <c r="JLY203" s="119"/>
      <c r="JLZ203" s="91"/>
      <c r="JMA203" s="119"/>
      <c r="JMB203" s="91"/>
      <c r="JMC203" s="119"/>
      <c r="JMD203" s="91"/>
      <c r="JME203" s="119"/>
      <c r="JMF203" s="91"/>
      <c r="JMG203" s="119"/>
      <c r="JMH203" s="91"/>
      <c r="JMI203" s="119"/>
      <c r="JMJ203" s="91"/>
      <c r="JMK203" s="119"/>
      <c r="JML203" s="91"/>
      <c r="JMM203" s="119"/>
      <c r="JMN203" s="91"/>
      <c r="JMO203" s="119"/>
      <c r="JMP203" s="91"/>
      <c r="JMQ203" s="119"/>
      <c r="JMR203" s="91"/>
      <c r="JMS203" s="119"/>
      <c r="JMT203" s="91"/>
      <c r="JMU203" s="119"/>
      <c r="JMV203" s="91"/>
      <c r="JMW203" s="119"/>
      <c r="JMX203" s="91"/>
      <c r="JMY203" s="119"/>
      <c r="JMZ203" s="91"/>
      <c r="JNA203" s="119"/>
      <c r="JNB203" s="91"/>
      <c r="JNC203" s="119"/>
      <c r="JND203" s="91"/>
      <c r="JNE203" s="119"/>
      <c r="JNF203" s="91"/>
      <c r="JNG203" s="119"/>
      <c r="JNH203" s="91"/>
      <c r="JNI203" s="119"/>
      <c r="JNJ203" s="91"/>
      <c r="JNK203" s="119"/>
      <c r="JNL203" s="91"/>
      <c r="JNM203" s="119"/>
      <c r="JNN203" s="91"/>
      <c r="JNO203" s="119"/>
      <c r="JNP203" s="91"/>
      <c r="JNQ203" s="119"/>
      <c r="JNR203" s="91"/>
      <c r="JNS203" s="119"/>
      <c r="JNT203" s="91"/>
      <c r="JNU203" s="119"/>
      <c r="JNV203" s="91"/>
      <c r="JNW203" s="119"/>
      <c r="JNX203" s="91"/>
      <c r="JNY203" s="119"/>
      <c r="JNZ203" s="91"/>
      <c r="JOA203" s="119"/>
      <c r="JOB203" s="91"/>
      <c r="JOC203" s="119"/>
      <c r="JOD203" s="91"/>
      <c r="JOE203" s="119"/>
      <c r="JOF203" s="91"/>
      <c r="JOG203" s="119"/>
      <c r="JOH203" s="91"/>
      <c r="JOI203" s="119"/>
      <c r="JOJ203" s="91"/>
      <c r="JOK203" s="119"/>
      <c r="JOL203" s="91"/>
      <c r="JOM203" s="119"/>
      <c r="JON203" s="91"/>
      <c r="JOO203" s="119"/>
      <c r="JOP203" s="91"/>
      <c r="JOQ203" s="119"/>
      <c r="JOR203" s="91"/>
      <c r="JOS203" s="119"/>
      <c r="JOT203" s="91"/>
      <c r="JOU203" s="119"/>
      <c r="JOV203" s="91"/>
      <c r="JOW203" s="119"/>
      <c r="JOX203" s="91"/>
      <c r="JOY203" s="119"/>
      <c r="JOZ203" s="91"/>
      <c r="JPA203" s="119"/>
      <c r="JPB203" s="91"/>
      <c r="JPC203" s="119"/>
      <c r="JPD203" s="91"/>
      <c r="JPE203" s="119"/>
      <c r="JPF203" s="91"/>
      <c r="JPG203" s="119"/>
      <c r="JPH203" s="91"/>
      <c r="JPI203" s="119"/>
      <c r="JPJ203" s="91"/>
      <c r="JPK203" s="119"/>
      <c r="JPL203" s="91"/>
      <c r="JPM203" s="119"/>
      <c r="JPN203" s="91"/>
      <c r="JPO203" s="119"/>
      <c r="JPP203" s="91"/>
      <c r="JPQ203" s="119"/>
      <c r="JPR203" s="91"/>
      <c r="JPS203" s="119"/>
      <c r="JPT203" s="91"/>
      <c r="JPU203" s="119"/>
      <c r="JPV203" s="91"/>
      <c r="JPW203" s="119"/>
      <c r="JPX203" s="91"/>
      <c r="JPY203" s="119"/>
      <c r="JPZ203" s="91"/>
      <c r="JQA203" s="119"/>
      <c r="JQB203" s="91"/>
      <c r="JQC203" s="119"/>
      <c r="JQD203" s="91"/>
      <c r="JQE203" s="119"/>
      <c r="JQF203" s="91"/>
      <c r="JQG203" s="119"/>
      <c r="JQH203" s="91"/>
      <c r="JQI203" s="119"/>
      <c r="JQJ203" s="91"/>
      <c r="JQK203" s="119"/>
      <c r="JQL203" s="91"/>
      <c r="JQM203" s="119"/>
      <c r="JQN203" s="91"/>
      <c r="JQO203" s="119"/>
      <c r="JQP203" s="91"/>
      <c r="JQQ203" s="119"/>
      <c r="JQR203" s="91"/>
      <c r="JQS203" s="119"/>
      <c r="JQT203" s="91"/>
      <c r="JQU203" s="119"/>
      <c r="JQV203" s="91"/>
      <c r="JQW203" s="119"/>
      <c r="JQX203" s="91"/>
      <c r="JQY203" s="119"/>
      <c r="JQZ203" s="91"/>
      <c r="JRA203" s="119"/>
      <c r="JRB203" s="91"/>
      <c r="JRC203" s="119"/>
      <c r="JRD203" s="91"/>
      <c r="JRE203" s="119"/>
      <c r="JRF203" s="91"/>
      <c r="JRG203" s="119"/>
      <c r="JRH203" s="91"/>
      <c r="JRI203" s="119"/>
      <c r="JRJ203" s="91"/>
      <c r="JRK203" s="119"/>
      <c r="JRL203" s="91"/>
      <c r="JRM203" s="119"/>
      <c r="JRN203" s="91"/>
      <c r="JRO203" s="119"/>
      <c r="JRP203" s="91"/>
      <c r="JRQ203" s="119"/>
      <c r="JRR203" s="91"/>
      <c r="JRS203" s="119"/>
      <c r="JRT203" s="91"/>
      <c r="JRU203" s="119"/>
      <c r="JRV203" s="91"/>
      <c r="JRW203" s="119"/>
      <c r="JRX203" s="91"/>
      <c r="JRY203" s="119"/>
      <c r="JRZ203" s="91"/>
      <c r="JSA203" s="119"/>
      <c r="JSB203" s="91"/>
      <c r="JSC203" s="119"/>
      <c r="JSD203" s="91"/>
      <c r="JSE203" s="119"/>
      <c r="JSF203" s="91"/>
      <c r="JSG203" s="119"/>
      <c r="JSH203" s="91"/>
      <c r="JSI203" s="119"/>
      <c r="JSJ203" s="91"/>
      <c r="JSK203" s="119"/>
      <c r="JSL203" s="91"/>
      <c r="JSM203" s="119"/>
      <c r="JSN203" s="91"/>
      <c r="JSO203" s="119"/>
      <c r="JSP203" s="91"/>
      <c r="JSQ203" s="119"/>
      <c r="JSR203" s="91"/>
      <c r="JSS203" s="119"/>
      <c r="JST203" s="91"/>
      <c r="JSU203" s="119"/>
      <c r="JSV203" s="91"/>
      <c r="JSW203" s="119"/>
      <c r="JSX203" s="91"/>
      <c r="JSY203" s="119"/>
      <c r="JSZ203" s="91"/>
      <c r="JTA203" s="119"/>
      <c r="JTB203" s="91"/>
      <c r="JTC203" s="119"/>
      <c r="JTD203" s="91"/>
      <c r="JTE203" s="119"/>
      <c r="JTF203" s="91"/>
      <c r="JTG203" s="119"/>
      <c r="JTH203" s="91"/>
      <c r="JTI203" s="119"/>
      <c r="JTJ203" s="91"/>
      <c r="JTK203" s="119"/>
      <c r="JTL203" s="91"/>
      <c r="JTM203" s="119"/>
      <c r="JTN203" s="91"/>
      <c r="JTO203" s="119"/>
      <c r="JTP203" s="91"/>
      <c r="JTQ203" s="119"/>
      <c r="JTR203" s="91"/>
      <c r="JTS203" s="119"/>
      <c r="JTT203" s="91"/>
      <c r="JTU203" s="119"/>
      <c r="JTV203" s="91"/>
      <c r="JTW203" s="119"/>
      <c r="JTX203" s="91"/>
      <c r="JTY203" s="119"/>
      <c r="JTZ203" s="91"/>
      <c r="JUA203" s="119"/>
      <c r="JUB203" s="91"/>
      <c r="JUC203" s="119"/>
      <c r="JUD203" s="91"/>
      <c r="JUE203" s="119"/>
      <c r="JUF203" s="91"/>
      <c r="JUG203" s="119"/>
      <c r="JUH203" s="91"/>
      <c r="JUI203" s="119"/>
      <c r="JUJ203" s="91"/>
      <c r="JUK203" s="119"/>
      <c r="JUL203" s="91"/>
      <c r="JUM203" s="119"/>
      <c r="JUN203" s="91"/>
      <c r="JUO203" s="119"/>
      <c r="JUP203" s="91"/>
      <c r="JUQ203" s="119"/>
      <c r="JUR203" s="91"/>
      <c r="JUS203" s="119"/>
      <c r="JUT203" s="91"/>
      <c r="JUU203" s="119"/>
      <c r="JUV203" s="91"/>
      <c r="JUW203" s="119"/>
      <c r="JUX203" s="91"/>
      <c r="JUY203" s="119"/>
      <c r="JUZ203" s="91"/>
      <c r="JVA203" s="119"/>
      <c r="JVB203" s="91"/>
      <c r="JVC203" s="119"/>
      <c r="JVD203" s="91"/>
      <c r="JVE203" s="119"/>
      <c r="JVF203" s="91"/>
      <c r="JVG203" s="119"/>
      <c r="JVH203" s="91"/>
      <c r="JVI203" s="119"/>
      <c r="JVJ203" s="91"/>
      <c r="JVK203" s="119"/>
      <c r="JVL203" s="91"/>
      <c r="JVM203" s="119"/>
      <c r="JVN203" s="91"/>
      <c r="JVO203" s="119"/>
      <c r="JVP203" s="91"/>
      <c r="JVQ203" s="119"/>
      <c r="JVR203" s="91"/>
      <c r="JVS203" s="119"/>
      <c r="JVT203" s="91"/>
      <c r="JVU203" s="119"/>
      <c r="JVV203" s="91"/>
      <c r="JVW203" s="119"/>
      <c r="JVX203" s="91"/>
      <c r="JVY203" s="119"/>
      <c r="JVZ203" s="91"/>
      <c r="JWA203" s="119"/>
      <c r="JWB203" s="91"/>
      <c r="JWC203" s="119"/>
      <c r="JWD203" s="91"/>
      <c r="JWE203" s="119"/>
      <c r="JWF203" s="91"/>
      <c r="JWG203" s="119"/>
      <c r="JWH203" s="91"/>
      <c r="JWI203" s="119"/>
      <c r="JWJ203" s="91"/>
      <c r="JWK203" s="119"/>
      <c r="JWL203" s="91"/>
      <c r="JWM203" s="119"/>
      <c r="JWN203" s="91"/>
      <c r="JWO203" s="119"/>
      <c r="JWP203" s="91"/>
      <c r="JWQ203" s="119"/>
      <c r="JWR203" s="91"/>
      <c r="JWS203" s="119"/>
      <c r="JWT203" s="91"/>
      <c r="JWU203" s="119"/>
      <c r="JWV203" s="91"/>
      <c r="JWW203" s="119"/>
      <c r="JWX203" s="91"/>
      <c r="JWY203" s="119"/>
      <c r="JWZ203" s="91"/>
      <c r="JXA203" s="119"/>
      <c r="JXB203" s="91"/>
      <c r="JXC203" s="119"/>
      <c r="JXD203" s="91"/>
      <c r="JXE203" s="119"/>
      <c r="JXF203" s="91"/>
      <c r="JXG203" s="119"/>
      <c r="JXH203" s="91"/>
      <c r="JXI203" s="119"/>
      <c r="JXJ203" s="91"/>
      <c r="JXK203" s="119"/>
      <c r="JXL203" s="91"/>
      <c r="JXM203" s="119"/>
      <c r="JXN203" s="91"/>
      <c r="JXO203" s="119"/>
      <c r="JXP203" s="91"/>
      <c r="JXQ203" s="119"/>
      <c r="JXR203" s="91"/>
      <c r="JXS203" s="119"/>
      <c r="JXT203" s="91"/>
      <c r="JXU203" s="119"/>
      <c r="JXV203" s="91"/>
      <c r="JXW203" s="119"/>
      <c r="JXX203" s="91"/>
      <c r="JXY203" s="119"/>
      <c r="JXZ203" s="91"/>
      <c r="JYA203" s="119"/>
      <c r="JYB203" s="91"/>
      <c r="JYC203" s="119"/>
      <c r="JYD203" s="91"/>
      <c r="JYE203" s="119"/>
      <c r="JYF203" s="91"/>
      <c r="JYG203" s="119"/>
      <c r="JYH203" s="91"/>
      <c r="JYI203" s="119"/>
      <c r="JYJ203" s="91"/>
      <c r="JYK203" s="119"/>
      <c r="JYL203" s="91"/>
      <c r="JYM203" s="119"/>
      <c r="JYN203" s="91"/>
      <c r="JYO203" s="119"/>
      <c r="JYP203" s="91"/>
      <c r="JYQ203" s="119"/>
      <c r="JYR203" s="91"/>
      <c r="JYS203" s="119"/>
      <c r="JYT203" s="91"/>
      <c r="JYU203" s="119"/>
      <c r="JYV203" s="91"/>
      <c r="JYW203" s="119"/>
      <c r="JYX203" s="91"/>
      <c r="JYY203" s="119"/>
      <c r="JYZ203" s="91"/>
      <c r="JZA203" s="119"/>
      <c r="JZB203" s="91"/>
      <c r="JZC203" s="119"/>
      <c r="JZD203" s="91"/>
      <c r="JZE203" s="119"/>
      <c r="JZF203" s="91"/>
      <c r="JZG203" s="119"/>
      <c r="JZH203" s="91"/>
      <c r="JZI203" s="119"/>
      <c r="JZJ203" s="91"/>
      <c r="JZK203" s="119"/>
      <c r="JZL203" s="91"/>
      <c r="JZM203" s="119"/>
      <c r="JZN203" s="91"/>
      <c r="JZO203" s="119"/>
      <c r="JZP203" s="91"/>
      <c r="JZQ203" s="119"/>
      <c r="JZR203" s="91"/>
      <c r="JZS203" s="119"/>
      <c r="JZT203" s="91"/>
      <c r="JZU203" s="119"/>
      <c r="JZV203" s="91"/>
      <c r="JZW203" s="119"/>
      <c r="JZX203" s="91"/>
      <c r="JZY203" s="119"/>
      <c r="JZZ203" s="91"/>
      <c r="KAA203" s="119"/>
      <c r="KAB203" s="91"/>
      <c r="KAC203" s="119"/>
      <c r="KAD203" s="91"/>
      <c r="KAE203" s="119"/>
      <c r="KAF203" s="91"/>
      <c r="KAG203" s="119"/>
      <c r="KAH203" s="91"/>
      <c r="KAI203" s="119"/>
      <c r="KAJ203" s="91"/>
      <c r="KAK203" s="119"/>
      <c r="KAL203" s="91"/>
      <c r="KAM203" s="119"/>
      <c r="KAN203" s="91"/>
      <c r="KAO203" s="119"/>
      <c r="KAP203" s="91"/>
      <c r="KAQ203" s="119"/>
      <c r="KAR203" s="91"/>
      <c r="KAS203" s="119"/>
      <c r="KAT203" s="91"/>
      <c r="KAU203" s="119"/>
      <c r="KAV203" s="91"/>
      <c r="KAW203" s="119"/>
      <c r="KAX203" s="91"/>
      <c r="KAY203" s="119"/>
      <c r="KAZ203" s="91"/>
      <c r="KBA203" s="119"/>
      <c r="KBB203" s="91"/>
      <c r="KBC203" s="119"/>
      <c r="KBD203" s="91"/>
      <c r="KBE203" s="119"/>
      <c r="KBF203" s="91"/>
      <c r="KBG203" s="119"/>
      <c r="KBH203" s="91"/>
      <c r="KBI203" s="119"/>
      <c r="KBJ203" s="91"/>
      <c r="KBK203" s="119"/>
      <c r="KBL203" s="91"/>
      <c r="KBM203" s="119"/>
      <c r="KBN203" s="91"/>
      <c r="KBO203" s="119"/>
      <c r="KBP203" s="91"/>
      <c r="KBQ203" s="119"/>
      <c r="KBR203" s="91"/>
      <c r="KBS203" s="119"/>
      <c r="KBT203" s="91"/>
      <c r="KBU203" s="119"/>
      <c r="KBV203" s="91"/>
      <c r="KBW203" s="119"/>
      <c r="KBX203" s="91"/>
      <c r="KBY203" s="119"/>
      <c r="KBZ203" s="91"/>
      <c r="KCA203" s="119"/>
      <c r="KCB203" s="91"/>
      <c r="KCC203" s="119"/>
      <c r="KCD203" s="91"/>
      <c r="KCE203" s="119"/>
      <c r="KCF203" s="91"/>
      <c r="KCG203" s="119"/>
      <c r="KCH203" s="91"/>
      <c r="KCI203" s="119"/>
      <c r="KCJ203" s="91"/>
      <c r="KCK203" s="119"/>
      <c r="KCL203" s="91"/>
      <c r="KCM203" s="119"/>
      <c r="KCN203" s="91"/>
      <c r="KCO203" s="119"/>
      <c r="KCP203" s="91"/>
      <c r="KCQ203" s="119"/>
      <c r="KCR203" s="91"/>
      <c r="KCS203" s="119"/>
      <c r="KCT203" s="91"/>
      <c r="KCU203" s="119"/>
      <c r="KCV203" s="91"/>
      <c r="KCW203" s="119"/>
      <c r="KCX203" s="91"/>
      <c r="KCY203" s="119"/>
      <c r="KCZ203" s="91"/>
      <c r="KDA203" s="119"/>
      <c r="KDB203" s="91"/>
      <c r="KDC203" s="119"/>
      <c r="KDD203" s="91"/>
      <c r="KDE203" s="119"/>
      <c r="KDF203" s="91"/>
      <c r="KDG203" s="119"/>
      <c r="KDH203" s="91"/>
      <c r="KDI203" s="119"/>
      <c r="KDJ203" s="91"/>
      <c r="KDK203" s="119"/>
      <c r="KDL203" s="91"/>
      <c r="KDM203" s="119"/>
      <c r="KDN203" s="91"/>
      <c r="KDO203" s="119"/>
      <c r="KDP203" s="91"/>
      <c r="KDQ203" s="119"/>
      <c r="KDR203" s="91"/>
      <c r="KDS203" s="119"/>
      <c r="KDT203" s="91"/>
      <c r="KDU203" s="119"/>
      <c r="KDV203" s="91"/>
      <c r="KDW203" s="119"/>
      <c r="KDX203" s="91"/>
      <c r="KDY203" s="119"/>
      <c r="KDZ203" s="91"/>
      <c r="KEA203" s="119"/>
      <c r="KEB203" s="91"/>
      <c r="KEC203" s="119"/>
      <c r="KED203" s="91"/>
      <c r="KEE203" s="119"/>
      <c r="KEF203" s="91"/>
      <c r="KEG203" s="119"/>
      <c r="KEH203" s="91"/>
      <c r="KEI203" s="119"/>
      <c r="KEJ203" s="91"/>
      <c r="KEK203" s="119"/>
      <c r="KEL203" s="91"/>
      <c r="KEM203" s="119"/>
      <c r="KEN203" s="91"/>
      <c r="KEO203" s="119"/>
      <c r="KEP203" s="91"/>
      <c r="KEQ203" s="119"/>
      <c r="KER203" s="91"/>
      <c r="KES203" s="119"/>
      <c r="KET203" s="91"/>
      <c r="KEU203" s="119"/>
      <c r="KEV203" s="91"/>
      <c r="KEW203" s="119"/>
      <c r="KEX203" s="91"/>
      <c r="KEY203" s="119"/>
      <c r="KEZ203" s="91"/>
      <c r="KFA203" s="119"/>
      <c r="KFB203" s="91"/>
      <c r="KFC203" s="119"/>
      <c r="KFD203" s="91"/>
      <c r="KFE203" s="119"/>
      <c r="KFF203" s="91"/>
      <c r="KFG203" s="119"/>
      <c r="KFH203" s="91"/>
      <c r="KFI203" s="119"/>
      <c r="KFJ203" s="91"/>
      <c r="KFK203" s="119"/>
      <c r="KFL203" s="91"/>
      <c r="KFM203" s="119"/>
      <c r="KFN203" s="91"/>
      <c r="KFO203" s="119"/>
      <c r="KFP203" s="91"/>
      <c r="KFQ203" s="119"/>
      <c r="KFR203" s="91"/>
      <c r="KFS203" s="119"/>
      <c r="KFT203" s="91"/>
      <c r="KFU203" s="119"/>
      <c r="KFV203" s="91"/>
      <c r="KFW203" s="119"/>
      <c r="KFX203" s="91"/>
      <c r="KFY203" s="119"/>
      <c r="KFZ203" s="91"/>
      <c r="KGA203" s="119"/>
      <c r="KGB203" s="91"/>
      <c r="KGC203" s="119"/>
      <c r="KGD203" s="91"/>
      <c r="KGE203" s="119"/>
      <c r="KGF203" s="91"/>
      <c r="KGG203" s="119"/>
      <c r="KGH203" s="91"/>
      <c r="KGI203" s="119"/>
      <c r="KGJ203" s="91"/>
      <c r="KGK203" s="119"/>
      <c r="KGL203" s="91"/>
      <c r="KGM203" s="119"/>
      <c r="KGN203" s="91"/>
      <c r="KGO203" s="119"/>
      <c r="KGP203" s="91"/>
      <c r="KGQ203" s="119"/>
      <c r="KGR203" s="91"/>
      <c r="KGS203" s="119"/>
      <c r="KGT203" s="91"/>
      <c r="KGU203" s="119"/>
      <c r="KGV203" s="91"/>
      <c r="KGW203" s="119"/>
      <c r="KGX203" s="91"/>
      <c r="KGY203" s="119"/>
      <c r="KGZ203" s="91"/>
      <c r="KHA203" s="119"/>
      <c r="KHB203" s="91"/>
      <c r="KHC203" s="119"/>
      <c r="KHD203" s="91"/>
      <c r="KHE203" s="119"/>
      <c r="KHF203" s="91"/>
      <c r="KHG203" s="119"/>
      <c r="KHH203" s="91"/>
      <c r="KHI203" s="119"/>
      <c r="KHJ203" s="91"/>
      <c r="KHK203" s="119"/>
      <c r="KHL203" s="91"/>
      <c r="KHM203" s="119"/>
      <c r="KHN203" s="91"/>
      <c r="KHO203" s="119"/>
      <c r="KHP203" s="91"/>
      <c r="KHQ203" s="119"/>
      <c r="KHR203" s="91"/>
      <c r="KHS203" s="119"/>
      <c r="KHT203" s="91"/>
      <c r="KHU203" s="119"/>
      <c r="KHV203" s="91"/>
      <c r="KHW203" s="119"/>
      <c r="KHX203" s="91"/>
      <c r="KHY203" s="119"/>
      <c r="KHZ203" s="91"/>
      <c r="KIA203" s="119"/>
      <c r="KIB203" s="91"/>
      <c r="KIC203" s="119"/>
      <c r="KID203" s="91"/>
      <c r="KIE203" s="119"/>
      <c r="KIF203" s="91"/>
      <c r="KIG203" s="119"/>
      <c r="KIH203" s="91"/>
      <c r="KII203" s="119"/>
      <c r="KIJ203" s="91"/>
      <c r="KIK203" s="119"/>
      <c r="KIL203" s="91"/>
      <c r="KIM203" s="119"/>
      <c r="KIN203" s="91"/>
      <c r="KIO203" s="119"/>
      <c r="KIP203" s="91"/>
      <c r="KIQ203" s="119"/>
      <c r="KIR203" s="91"/>
      <c r="KIS203" s="119"/>
      <c r="KIT203" s="91"/>
      <c r="KIU203" s="119"/>
      <c r="KIV203" s="91"/>
      <c r="KIW203" s="119"/>
      <c r="KIX203" s="91"/>
      <c r="KIY203" s="119"/>
      <c r="KIZ203" s="91"/>
      <c r="KJA203" s="119"/>
      <c r="KJB203" s="91"/>
      <c r="KJC203" s="119"/>
      <c r="KJD203" s="91"/>
      <c r="KJE203" s="119"/>
      <c r="KJF203" s="91"/>
      <c r="KJG203" s="119"/>
      <c r="KJH203" s="91"/>
      <c r="KJI203" s="119"/>
      <c r="KJJ203" s="91"/>
      <c r="KJK203" s="119"/>
      <c r="KJL203" s="91"/>
      <c r="KJM203" s="119"/>
      <c r="KJN203" s="91"/>
      <c r="KJO203" s="119"/>
      <c r="KJP203" s="91"/>
      <c r="KJQ203" s="119"/>
      <c r="KJR203" s="91"/>
      <c r="KJS203" s="119"/>
      <c r="KJT203" s="91"/>
      <c r="KJU203" s="119"/>
      <c r="KJV203" s="91"/>
      <c r="KJW203" s="119"/>
      <c r="KJX203" s="91"/>
      <c r="KJY203" s="119"/>
      <c r="KJZ203" s="91"/>
      <c r="KKA203" s="119"/>
      <c r="KKB203" s="91"/>
      <c r="KKC203" s="119"/>
      <c r="KKD203" s="91"/>
      <c r="KKE203" s="119"/>
      <c r="KKF203" s="91"/>
      <c r="KKG203" s="119"/>
      <c r="KKH203" s="91"/>
      <c r="KKI203" s="119"/>
      <c r="KKJ203" s="91"/>
      <c r="KKK203" s="119"/>
      <c r="KKL203" s="91"/>
      <c r="KKM203" s="119"/>
      <c r="KKN203" s="91"/>
      <c r="KKO203" s="119"/>
      <c r="KKP203" s="91"/>
      <c r="KKQ203" s="119"/>
      <c r="KKR203" s="91"/>
      <c r="KKS203" s="119"/>
      <c r="KKT203" s="91"/>
      <c r="KKU203" s="119"/>
      <c r="KKV203" s="91"/>
      <c r="KKW203" s="119"/>
      <c r="KKX203" s="91"/>
      <c r="KKY203" s="119"/>
      <c r="KKZ203" s="91"/>
      <c r="KLA203" s="119"/>
      <c r="KLB203" s="91"/>
      <c r="KLC203" s="119"/>
      <c r="KLD203" s="91"/>
      <c r="KLE203" s="119"/>
      <c r="KLF203" s="91"/>
      <c r="KLG203" s="119"/>
      <c r="KLH203" s="91"/>
      <c r="KLI203" s="119"/>
      <c r="KLJ203" s="91"/>
      <c r="KLK203" s="119"/>
      <c r="KLL203" s="91"/>
      <c r="KLM203" s="119"/>
      <c r="KLN203" s="91"/>
      <c r="KLO203" s="119"/>
      <c r="KLP203" s="91"/>
      <c r="KLQ203" s="119"/>
      <c r="KLR203" s="91"/>
      <c r="KLS203" s="119"/>
      <c r="KLT203" s="91"/>
      <c r="KLU203" s="119"/>
      <c r="KLV203" s="91"/>
      <c r="KLW203" s="119"/>
      <c r="KLX203" s="91"/>
      <c r="KLY203" s="119"/>
      <c r="KLZ203" s="91"/>
      <c r="KMA203" s="119"/>
      <c r="KMB203" s="91"/>
      <c r="KMC203" s="119"/>
      <c r="KMD203" s="91"/>
      <c r="KME203" s="119"/>
      <c r="KMF203" s="91"/>
      <c r="KMG203" s="119"/>
      <c r="KMH203" s="91"/>
      <c r="KMI203" s="119"/>
      <c r="KMJ203" s="91"/>
      <c r="KMK203" s="119"/>
      <c r="KML203" s="91"/>
      <c r="KMM203" s="119"/>
      <c r="KMN203" s="91"/>
      <c r="KMO203" s="119"/>
      <c r="KMP203" s="91"/>
      <c r="KMQ203" s="119"/>
      <c r="KMR203" s="91"/>
      <c r="KMS203" s="119"/>
      <c r="KMT203" s="91"/>
      <c r="KMU203" s="119"/>
      <c r="KMV203" s="91"/>
      <c r="KMW203" s="119"/>
      <c r="KMX203" s="91"/>
      <c r="KMY203" s="119"/>
      <c r="KMZ203" s="91"/>
      <c r="KNA203" s="119"/>
      <c r="KNB203" s="91"/>
      <c r="KNC203" s="119"/>
      <c r="KND203" s="91"/>
      <c r="KNE203" s="119"/>
      <c r="KNF203" s="91"/>
      <c r="KNG203" s="119"/>
      <c r="KNH203" s="91"/>
      <c r="KNI203" s="119"/>
      <c r="KNJ203" s="91"/>
      <c r="KNK203" s="119"/>
      <c r="KNL203" s="91"/>
      <c r="KNM203" s="119"/>
      <c r="KNN203" s="91"/>
      <c r="KNO203" s="119"/>
      <c r="KNP203" s="91"/>
      <c r="KNQ203" s="119"/>
      <c r="KNR203" s="91"/>
      <c r="KNS203" s="119"/>
      <c r="KNT203" s="91"/>
      <c r="KNU203" s="119"/>
      <c r="KNV203" s="91"/>
      <c r="KNW203" s="119"/>
      <c r="KNX203" s="91"/>
      <c r="KNY203" s="119"/>
      <c r="KNZ203" s="91"/>
      <c r="KOA203" s="119"/>
      <c r="KOB203" s="91"/>
      <c r="KOC203" s="119"/>
      <c r="KOD203" s="91"/>
      <c r="KOE203" s="119"/>
      <c r="KOF203" s="91"/>
      <c r="KOG203" s="119"/>
      <c r="KOH203" s="91"/>
      <c r="KOI203" s="119"/>
      <c r="KOJ203" s="91"/>
      <c r="KOK203" s="119"/>
      <c r="KOL203" s="91"/>
      <c r="KOM203" s="119"/>
      <c r="KON203" s="91"/>
      <c r="KOO203" s="119"/>
      <c r="KOP203" s="91"/>
      <c r="KOQ203" s="119"/>
      <c r="KOR203" s="91"/>
      <c r="KOS203" s="119"/>
      <c r="KOT203" s="91"/>
      <c r="KOU203" s="119"/>
      <c r="KOV203" s="91"/>
      <c r="KOW203" s="119"/>
      <c r="KOX203" s="91"/>
      <c r="KOY203" s="119"/>
      <c r="KOZ203" s="91"/>
      <c r="KPA203" s="119"/>
      <c r="KPB203" s="91"/>
      <c r="KPC203" s="119"/>
      <c r="KPD203" s="91"/>
      <c r="KPE203" s="119"/>
      <c r="KPF203" s="91"/>
      <c r="KPG203" s="119"/>
      <c r="KPH203" s="91"/>
      <c r="KPI203" s="119"/>
      <c r="KPJ203" s="91"/>
      <c r="KPK203" s="119"/>
      <c r="KPL203" s="91"/>
      <c r="KPM203" s="119"/>
      <c r="KPN203" s="91"/>
      <c r="KPO203" s="119"/>
      <c r="KPP203" s="91"/>
      <c r="KPQ203" s="119"/>
      <c r="KPR203" s="91"/>
      <c r="KPS203" s="119"/>
      <c r="KPT203" s="91"/>
      <c r="KPU203" s="119"/>
      <c r="KPV203" s="91"/>
      <c r="KPW203" s="119"/>
      <c r="KPX203" s="91"/>
      <c r="KPY203" s="119"/>
      <c r="KPZ203" s="91"/>
      <c r="KQA203" s="119"/>
      <c r="KQB203" s="91"/>
      <c r="KQC203" s="119"/>
      <c r="KQD203" s="91"/>
      <c r="KQE203" s="119"/>
      <c r="KQF203" s="91"/>
      <c r="KQG203" s="119"/>
      <c r="KQH203" s="91"/>
      <c r="KQI203" s="119"/>
      <c r="KQJ203" s="91"/>
      <c r="KQK203" s="119"/>
      <c r="KQL203" s="91"/>
      <c r="KQM203" s="119"/>
      <c r="KQN203" s="91"/>
      <c r="KQO203" s="119"/>
      <c r="KQP203" s="91"/>
      <c r="KQQ203" s="119"/>
      <c r="KQR203" s="91"/>
      <c r="KQS203" s="119"/>
      <c r="KQT203" s="91"/>
      <c r="KQU203" s="119"/>
      <c r="KQV203" s="91"/>
      <c r="KQW203" s="119"/>
      <c r="KQX203" s="91"/>
      <c r="KQY203" s="119"/>
      <c r="KQZ203" s="91"/>
      <c r="KRA203" s="119"/>
      <c r="KRB203" s="91"/>
      <c r="KRC203" s="119"/>
      <c r="KRD203" s="91"/>
      <c r="KRE203" s="119"/>
      <c r="KRF203" s="91"/>
      <c r="KRG203" s="119"/>
      <c r="KRH203" s="91"/>
      <c r="KRI203" s="119"/>
      <c r="KRJ203" s="91"/>
      <c r="KRK203" s="119"/>
      <c r="KRL203" s="91"/>
      <c r="KRM203" s="119"/>
      <c r="KRN203" s="91"/>
      <c r="KRO203" s="119"/>
      <c r="KRP203" s="91"/>
      <c r="KRQ203" s="119"/>
      <c r="KRR203" s="91"/>
      <c r="KRS203" s="119"/>
      <c r="KRT203" s="91"/>
      <c r="KRU203" s="119"/>
      <c r="KRV203" s="91"/>
      <c r="KRW203" s="119"/>
      <c r="KRX203" s="91"/>
      <c r="KRY203" s="119"/>
      <c r="KRZ203" s="91"/>
      <c r="KSA203" s="119"/>
      <c r="KSB203" s="91"/>
      <c r="KSC203" s="119"/>
      <c r="KSD203" s="91"/>
      <c r="KSE203" s="119"/>
      <c r="KSF203" s="91"/>
      <c r="KSG203" s="119"/>
      <c r="KSH203" s="91"/>
      <c r="KSI203" s="119"/>
      <c r="KSJ203" s="91"/>
      <c r="KSK203" s="119"/>
      <c r="KSL203" s="91"/>
      <c r="KSM203" s="119"/>
      <c r="KSN203" s="91"/>
      <c r="KSO203" s="119"/>
      <c r="KSP203" s="91"/>
      <c r="KSQ203" s="119"/>
      <c r="KSR203" s="91"/>
      <c r="KSS203" s="119"/>
      <c r="KST203" s="91"/>
      <c r="KSU203" s="119"/>
      <c r="KSV203" s="91"/>
      <c r="KSW203" s="119"/>
      <c r="KSX203" s="91"/>
      <c r="KSY203" s="119"/>
      <c r="KSZ203" s="91"/>
      <c r="KTA203" s="119"/>
      <c r="KTB203" s="91"/>
      <c r="KTC203" s="119"/>
      <c r="KTD203" s="91"/>
      <c r="KTE203" s="119"/>
      <c r="KTF203" s="91"/>
      <c r="KTG203" s="119"/>
      <c r="KTH203" s="91"/>
      <c r="KTI203" s="119"/>
      <c r="KTJ203" s="91"/>
      <c r="KTK203" s="119"/>
      <c r="KTL203" s="91"/>
      <c r="KTM203" s="119"/>
      <c r="KTN203" s="91"/>
      <c r="KTO203" s="119"/>
      <c r="KTP203" s="91"/>
      <c r="KTQ203" s="119"/>
      <c r="KTR203" s="91"/>
      <c r="KTS203" s="119"/>
      <c r="KTT203" s="91"/>
      <c r="KTU203" s="119"/>
      <c r="KTV203" s="91"/>
      <c r="KTW203" s="119"/>
      <c r="KTX203" s="91"/>
      <c r="KTY203" s="119"/>
      <c r="KTZ203" s="91"/>
      <c r="KUA203" s="119"/>
      <c r="KUB203" s="91"/>
      <c r="KUC203" s="119"/>
      <c r="KUD203" s="91"/>
      <c r="KUE203" s="119"/>
      <c r="KUF203" s="91"/>
      <c r="KUG203" s="119"/>
      <c r="KUH203" s="91"/>
      <c r="KUI203" s="119"/>
      <c r="KUJ203" s="91"/>
      <c r="KUK203" s="119"/>
      <c r="KUL203" s="91"/>
      <c r="KUM203" s="119"/>
      <c r="KUN203" s="91"/>
      <c r="KUO203" s="119"/>
      <c r="KUP203" s="91"/>
      <c r="KUQ203" s="119"/>
      <c r="KUR203" s="91"/>
      <c r="KUS203" s="119"/>
      <c r="KUT203" s="91"/>
      <c r="KUU203" s="119"/>
      <c r="KUV203" s="91"/>
      <c r="KUW203" s="119"/>
      <c r="KUX203" s="91"/>
      <c r="KUY203" s="119"/>
      <c r="KUZ203" s="91"/>
      <c r="KVA203" s="119"/>
      <c r="KVB203" s="91"/>
      <c r="KVC203" s="119"/>
      <c r="KVD203" s="91"/>
      <c r="KVE203" s="119"/>
      <c r="KVF203" s="91"/>
      <c r="KVG203" s="119"/>
      <c r="KVH203" s="91"/>
      <c r="KVI203" s="119"/>
      <c r="KVJ203" s="91"/>
      <c r="KVK203" s="119"/>
      <c r="KVL203" s="91"/>
      <c r="KVM203" s="119"/>
      <c r="KVN203" s="91"/>
      <c r="KVO203" s="119"/>
      <c r="KVP203" s="91"/>
      <c r="KVQ203" s="119"/>
      <c r="KVR203" s="91"/>
      <c r="KVS203" s="119"/>
      <c r="KVT203" s="91"/>
      <c r="KVU203" s="119"/>
      <c r="KVV203" s="91"/>
      <c r="KVW203" s="119"/>
      <c r="KVX203" s="91"/>
      <c r="KVY203" s="119"/>
      <c r="KVZ203" s="91"/>
      <c r="KWA203" s="119"/>
      <c r="KWB203" s="91"/>
      <c r="KWC203" s="119"/>
      <c r="KWD203" s="91"/>
      <c r="KWE203" s="119"/>
      <c r="KWF203" s="91"/>
      <c r="KWG203" s="119"/>
      <c r="KWH203" s="91"/>
      <c r="KWI203" s="119"/>
      <c r="KWJ203" s="91"/>
      <c r="KWK203" s="119"/>
      <c r="KWL203" s="91"/>
      <c r="KWM203" s="119"/>
      <c r="KWN203" s="91"/>
      <c r="KWO203" s="119"/>
      <c r="KWP203" s="91"/>
      <c r="KWQ203" s="119"/>
      <c r="KWR203" s="91"/>
      <c r="KWS203" s="119"/>
      <c r="KWT203" s="91"/>
      <c r="KWU203" s="119"/>
      <c r="KWV203" s="91"/>
      <c r="KWW203" s="119"/>
      <c r="KWX203" s="91"/>
      <c r="KWY203" s="119"/>
      <c r="KWZ203" s="91"/>
      <c r="KXA203" s="119"/>
      <c r="KXB203" s="91"/>
      <c r="KXC203" s="119"/>
      <c r="KXD203" s="91"/>
      <c r="KXE203" s="119"/>
      <c r="KXF203" s="91"/>
      <c r="KXG203" s="119"/>
      <c r="KXH203" s="91"/>
      <c r="KXI203" s="119"/>
      <c r="KXJ203" s="91"/>
      <c r="KXK203" s="119"/>
      <c r="KXL203" s="91"/>
      <c r="KXM203" s="119"/>
      <c r="KXN203" s="91"/>
      <c r="KXO203" s="119"/>
      <c r="KXP203" s="91"/>
      <c r="KXQ203" s="119"/>
      <c r="KXR203" s="91"/>
      <c r="KXS203" s="119"/>
      <c r="KXT203" s="91"/>
      <c r="KXU203" s="119"/>
      <c r="KXV203" s="91"/>
      <c r="KXW203" s="119"/>
      <c r="KXX203" s="91"/>
      <c r="KXY203" s="119"/>
      <c r="KXZ203" s="91"/>
      <c r="KYA203" s="119"/>
      <c r="KYB203" s="91"/>
      <c r="KYC203" s="119"/>
      <c r="KYD203" s="91"/>
      <c r="KYE203" s="119"/>
      <c r="KYF203" s="91"/>
      <c r="KYG203" s="119"/>
      <c r="KYH203" s="91"/>
      <c r="KYI203" s="119"/>
      <c r="KYJ203" s="91"/>
      <c r="KYK203" s="119"/>
      <c r="KYL203" s="91"/>
      <c r="KYM203" s="119"/>
      <c r="KYN203" s="91"/>
      <c r="KYO203" s="119"/>
      <c r="KYP203" s="91"/>
      <c r="KYQ203" s="119"/>
      <c r="KYR203" s="91"/>
      <c r="KYS203" s="119"/>
      <c r="KYT203" s="91"/>
      <c r="KYU203" s="119"/>
      <c r="KYV203" s="91"/>
      <c r="KYW203" s="119"/>
      <c r="KYX203" s="91"/>
      <c r="KYY203" s="119"/>
      <c r="KYZ203" s="91"/>
      <c r="KZA203" s="119"/>
      <c r="KZB203" s="91"/>
      <c r="KZC203" s="119"/>
      <c r="KZD203" s="91"/>
      <c r="KZE203" s="119"/>
      <c r="KZF203" s="91"/>
      <c r="KZG203" s="119"/>
      <c r="KZH203" s="91"/>
      <c r="KZI203" s="119"/>
      <c r="KZJ203" s="91"/>
      <c r="KZK203" s="119"/>
      <c r="KZL203" s="91"/>
      <c r="KZM203" s="119"/>
      <c r="KZN203" s="91"/>
      <c r="KZO203" s="119"/>
      <c r="KZP203" s="91"/>
      <c r="KZQ203" s="119"/>
      <c r="KZR203" s="91"/>
      <c r="KZS203" s="119"/>
      <c r="KZT203" s="91"/>
      <c r="KZU203" s="119"/>
      <c r="KZV203" s="91"/>
      <c r="KZW203" s="119"/>
      <c r="KZX203" s="91"/>
      <c r="KZY203" s="119"/>
      <c r="KZZ203" s="91"/>
      <c r="LAA203" s="119"/>
      <c r="LAB203" s="91"/>
      <c r="LAC203" s="119"/>
      <c r="LAD203" s="91"/>
      <c r="LAE203" s="119"/>
      <c r="LAF203" s="91"/>
      <c r="LAG203" s="119"/>
      <c r="LAH203" s="91"/>
      <c r="LAI203" s="119"/>
      <c r="LAJ203" s="91"/>
      <c r="LAK203" s="119"/>
      <c r="LAL203" s="91"/>
      <c r="LAM203" s="119"/>
      <c r="LAN203" s="91"/>
      <c r="LAO203" s="119"/>
      <c r="LAP203" s="91"/>
      <c r="LAQ203" s="119"/>
      <c r="LAR203" s="91"/>
      <c r="LAS203" s="119"/>
      <c r="LAT203" s="91"/>
      <c r="LAU203" s="119"/>
      <c r="LAV203" s="91"/>
      <c r="LAW203" s="119"/>
      <c r="LAX203" s="91"/>
      <c r="LAY203" s="119"/>
      <c r="LAZ203" s="91"/>
      <c r="LBA203" s="119"/>
      <c r="LBB203" s="91"/>
      <c r="LBC203" s="119"/>
      <c r="LBD203" s="91"/>
      <c r="LBE203" s="119"/>
      <c r="LBF203" s="91"/>
      <c r="LBG203" s="119"/>
      <c r="LBH203" s="91"/>
      <c r="LBI203" s="119"/>
      <c r="LBJ203" s="91"/>
      <c r="LBK203" s="119"/>
      <c r="LBL203" s="91"/>
      <c r="LBM203" s="119"/>
      <c r="LBN203" s="91"/>
      <c r="LBO203" s="119"/>
      <c r="LBP203" s="91"/>
      <c r="LBQ203" s="119"/>
      <c r="LBR203" s="91"/>
      <c r="LBS203" s="119"/>
      <c r="LBT203" s="91"/>
      <c r="LBU203" s="119"/>
      <c r="LBV203" s="91"/>
      <c r="LBW203" s="119"/>
      <c r="LBX203" s="91"/>
      <c r="LBY203" s="119"/>
      <c r="LBZ203" s="91"/>
      <c r="LCA203" s="119"/>
      <c r="LCB203" s="91"/>
      <c r="LCC203" s="119"/>
      <c r="LCD203" s="91"/>
      <c r="LCE203" s="119"/>
      <c r="LCF203" s="91"/>
      <c r="LCG203" s="119"/>
      <c r="LCH203" s="91"/>
      <c r="LCI203" s="119"/>
      <c r="LCJ203" s="91"/>
      <c r="LCK203" s="119"/>
      <c r="LCL203" s="91"/>
      <c r="LCM203" s="119"/>
      <c r="LCN203" s="91"/>
      <c r="LCO203" s="119"/>
      <c r="LCP203" s="91"/>
      <c r="LCQ203" s="119"/>
      <c r="LCR203" s="91"/>
      <c r="LCS203" s="119"/>
      <c r="LCT203" s="91"/>
      <c r="LCU203" s="119"/>
      <c r="LCV203" s="91"/>
      <c r="LCW203" s="119"/>
      <c r="LCX203" s="91"/>
      <c r="LCY203" s="119"/>
      <c r="LCZ203" s="91"/>
      <c r="LDA203" s="119"/>
      <c r="LDB203" s="91"/>
      <c r="LDC203" s="119"/>
      <c r="LDD203" s="91"/>
      <c r="LDE203" s="119"/>
      <c r="LDF203" s="91"/>
      <c r="LDG203" s="119"/>
      <c r="LDH203" s="91"/>
      <c r="LDI203" s="119"/>
      <c r="LDJ203" s="91"/>
      <c r="LDK203" s="119"/>
      <c r="LDL203" s="91"/>
      <c r="LDM203" s="119"/>
      <c r="LDN203" s="91"/>
      <c r="LDO203" s="119"/>
      <c r="LDP203" s="91"/>
      <c r="LDQ203" s="119"/>
      <c r="LDR203" s="91"/>
      <c r="LDS203" s="119"/>
      <c r="LDT203" s="91"/>
      <c r="LDU203" s="119"/>
      <c r="LDV203" s="91"/>
      <c r="LDW203" s="119"/>
      <c r="LDX203" s="91"/>
      <c r="LDY203" s="119"/>
      <c r="LDZ203" s="91"/>
      <c r="LEA203" s="119"/>
      <c r="LEB203" s="91"/>
      <c r="LEC203" s="119"/>
      <c r="LED203" s="91"/>
      <c r="LEE203" s="119"/>
      <c r="LEF203" s="91"/>
      <c r="LEG203" s="119"/>
      <c r="LEH203" s="91"/>
      <c r="LEI203" s="119"/>
      <c r="LEJ203" s="91"/>
      <c r="LEK203" s="119"/>
      <c r="LEL203" s="91"/>
      <c r="LEM203" s="119"/>
      <c r="LEN203" s="91"/>
      <c r="LEO203" s="119"/>
      <c r="LEP203" s="91"/>
      <c r="LEQ203" s="119"/>
      <c r="LER203" s="91"/>
      <c r="LES203" s="119"/>
      <c r="LET203" s="91"/>
      <c r="LEU203" s="119"/>
      <c r="LEV203" s="91"/>
      <c r="LEW203" s="119"/>
      <c r="LEX203" s="91"/>
      <c r="LEY203" s="119"/>
      <c r="LEZ203" s="91"/>
      <c r="LFA203" s="119"/>
      <c r="LFB203" s="91"/>
      <c r="LFC203" s="119"/>
      <c r="LFD203" s="91"/>
      <c r="LFE203" s="119"/>
      <c r="LFF203" s="91"/>
      <c r="LFG203" s="119"/>
      <c r="LFH203" s="91"/>
      <c r="LFI203" s="119"/>
      <c r="LFJ203" s="91"/>
      <c r="LFK203" s="119"/>
      <c r="LFL203" s="91"/>
      <c r="LFM203" s="119"/>
      <c r="LFN203" s="91"/>
      <c r="LFO203" s="119"/>
      <c r="LFP203" s="91"/>
      <c r="LFQ203" s="119"/>
      <c r="LFR203" s="91"/>
      <c r="LFS203" s="119"/>
      <c r="LFT203" s="91"/>
      <c r="LFU203" s="119"/>
      <c r="LFV203" s="91"/>
      <c r="LFW203" s="119"/>
      <c r="LFX203" s="91"/>
      <c r="LFY203" s="119"/>
      <c r="LFZ203" s="91"/>
      <c r="LGA203" s="119"/>
      <c r="LGB203" s="91"/>
      <c r="LGC203" s="119"/>
      <c r="LGD203" s="91"/>
      <c r="LGE203" s="119"/>
      <c r="LGF203" s="91"/>
      <c r="LGG203" s="119"/>
      <c r="LGH203" s="91"/>
      <c r="LGI203" s="119"/>
      <c r="LGJ203" s="91"/>
      <c r="LGK203" s="119"/>
      <c r="LGL203" s="91"/>
      <c r="LGM203" s="119"/>
      <c r="LGN203" s="91"/>
      <c r="LGO203" s="119"/>
      <c r="LGP203" s="91"/>
      <c r="LGQ203" s="119"/>
      <c r="LGR203" s="91"/>
      <c r="LGS203" s="119"/>
      <c r="LGT203" s="91"/>
      <c r="LGU203" s="119"/>
      <c r="LGV203" s="91"/>
      <c r="LGW203" s="119"/>
      <c r="LGX203" s="91"/>
      <c r="LGY203" s="119"/>
      <c r="LGZ203" s="91"/>
      <c r="LHA203" s="119"/>
      <c r="LHB203" s="91"/>
      <c r="LHC203" s="119"/>
      <c r="LHD203" s="91"/>
      <c r="LHE203" s="119"/>
      <c r="LHF203" s="91"/>
      <c r="LHG203" s="119"/>
      <c r="LHH203" s="91"/>
      <c r="LHI203" s="119"/>
      <c r="LHJ203" s="91"/>
      <c r="LHK203" s="119"/>
      <c r="LHL203" s="91"/>
      <c r="LHM203" s="119"/>
      <c r="LHN203" s="91"/>
      <c r="LHO203" s="119"/>
      <c r="LHP203" s="91"/>
      <c r="LHQ203" s="119"/>
      <c r="LHR203" s="91"/>
      <c r="LHS203" s="119"/>
      <c r="LHT203" s="91"/>
      <c r="LHU203" s="119"/>
      <c r="LHV203" s="91"/>
      <c r="LHW203" s="119"/>
      <c r="LHX203" s="91"/>
      <c r="LHY203" s="119"/>
      <c r="LHZ203" s="91"/>
      <c r="LIA203" s="119"/>
      <c r="LIB203" s="91"/>
      <c r="LIC203" s="119"/>
      <c r="LID203" s="91"/>
      <c r="LIE203" s="119"/>
      <c r="LIF203" s="91"/>
      <c r="LIG203" s="119"/>
      <c r="LIH203" s="91"/>
      <c r="LII203" s="119"/>
      <c r="LIJ203" s="91"/>
      <c r="LIK203" s="119"/>
      <c r="LIL203" s="91"/>
      <c r="LIM203" s="119"/>
      <c r="LIN203" s="91"/>
      <c r="LIO203" s="119"/>
      <c r="LIP203" s="91"/>
      <c r="LIQ203" s="119"/>
      <c r="LIR203" s="91"/>
      <c r="LIS203" s="119"/>
      <c r="LIT203" s="91"/>
      <c r="LIU203" s="119"/>
      <c r="LIV203" s="91"/>
      <c r="LIW203" s="119"/>
      <c r="LIX203" s="91"/>
      <c r="LIY203" s="119"/>
      <c r="LIZ203" s="91"/>
      <c r="LJA203" s="119"/>
      <c r="LJB203" s="91"/>
      <c r="LJC203" s="119"/>
      <c r="LJD203" s="91"/>
      <c r="LJE203" s="119"/>
      <c r="LJF203" s="91"/>
      <c r="LJG203" s="119"/>
      <c r="LJH203" s="91"/>
      <c r="LJI203" s="119"/>
      <c r="LJJ203" s="91"/>
      <c r="LJK203" s="119"/>
      <c r="LJL203" s="91"/>
      <c r="LJM203" s="119"/>
      <c r="LJN203" s="91"/>
      <c r="LJO203" s="119"/>
      <c r="LJP203" s="91"/>
      <c r="LJQ203" s="119"/>
      <c r="LJR203" s="91"/>
      <c r="LJS203" s="119"/>
      <c r="LJT203" s="91"/>
      <c r="LJU203" s="119"/>
      <c r="LJV203" s="91"/>
      <c r="LJW203" s="119"/>
      <c r="LJX203" s="91"/>
      <c r="LJY203" s="119"/>
      <c r="LJZ203" s="91"/>
      <c r="LKA203" s="119"/>
      <c r="LKB203" s="91"/>
      <c r="LKC203" s="119"/>
      <c r="LKD203" s="91"/>
      <c r="LKE203" s="119"/>
      <c r="LKF203" s="91"/>
      <c r="LKG203" s="119"/>
      <c r="LKH203" s="91"/>
      <c r="LKI203" s="119"/>
      <c r="LKJ203" s="91"/>
      <c r="LKK203" s="119"/>
      <c r="LKL203" s="91"/>
      <c r="LKM203" s="119"/>
      <c r="LKN203" s="91"/>
      <c r="LKO203" s="119"/>
      <c r="LKP203" s="91"/>
      <c r="LKQ203" s="119"/>
      <c r="LKR203" s="91"/>
      <c r="LKS203" s="119"/>
      <c r="LKT203" s="91"/>
      <c r="LKU203" s="119"/>
      <c r="LKV203" s="91"/>
      <c r="LKW203" s="119"/>
      <c r="LKX203" s="91"/>
      <c r="LKY203" s="119"/>
      <c r="LKZ203" s="91"/>
      <c r="LLA203" s="119"/>
      <c r="LLB203" s="91"/>
      <c r="LLC203" s="119"/>
      <c r="LLD203" s="91"/>
      <c r="LLE203" s="119"/>
      <c r="LLF203" s="91"/>
      <c r="LLG203" s="119"/>
      <c r="LLH203" s="91"/>
      <c r="LLI203" s="119"/>
      <c r="LLJ203" s="91"/>
      <c r="LLK203" s="119"/>
      <c r="LLL203" s="91"/>
      <c r="LLM203" s="119"/>
      <c r="LLN203" s="91"/>
      <c r="LLO203" s="119"/>
      <c r="LLP203" s="91"/>
      <c r="LLQ203" s="119"/>
      <c r="LLR203" s="91"/>
      <c r="LLS203" s="119"/>
      <c r="LLT203" s="91"/>
      <c r="LLU203" s="119"/>
      <c r="LLV203" s="91"/>
      <c r="LLW203" s="119"/>
      <c r="LLX203" s="91"/>
      <c r="LLY203" s="119"/>
      <c r="LLZ203" s="91"/>
      <c r="LMA203" s="119"/>
      <c r="LMB203" s="91"/>
      <c r="LMC203" s="119"/>
      <c r="LMD203" s="91"/>
      <c r="LME203" s="119"/>
      <c r="LMF203" s="91"/>
      <c r="LMG203" s="119"/>
      <c r="LMH203" s="91"/>
      <c r="LMI203" s="119"/>
      <c r="LMJ203" s="91"/>
      <c r="LMK203" s="119"/>
      <c r="LML203" s="91"/>
      <c r="LMM203" s="119"/>
      <c r="LMN203" s="91"/>
      <c r="LMO203" s="119"/>
      <c r="LMP203" s="91"/>
      <c r="LMQ203" s="119"/>
      <c r="LMR203" s="91"/>
      <c r="LMS203" s="119"/>
      <c r="LMT203" s="91"/>
      <c r="LMU203" s="119"/>
      <c r="LMV203" s="91"/>
      <c r="LMW203" s="119"/>
      <c r="LMX203" s="91"/>
      <c r="LMY203" s="119"/>
      <c r="LMZ203" s="91"/>
      <c r="LNA203" s="119"/>
      <c r="LNB203" s="91"/>
      <c r="LNC203" s="119"/>
      <c r="LND203" s="91"/>
      <c r="LNE203" s="119"/>
      <c r="LNF203" s="91"/>
      <c r="LNG203" s="119"/>
      <c r="LNH203" s="91"/>
      <c r="LNI203" s="119"/>
      <c r="LNJ203" s="91"/>
      <c r="LNK203" s="119"/>
      <c r="LNL203" s="91"/>
      <c r="LNM203" s="119"/>
      <c r="LNN203" s="91"/>
      <c r="LNO203" s="119"/>
      <c r="LNP203" s="91"/>
      <c r="LNQ203" s="119"/>
      <c r="LNR203" s="91"/>
      <c r="LNS203" s="119"/>
      <c r="LNT203" s="91"/>
      <c r="LNU203" s="119"/>
      <c r="LNV203" s="91"/>
      <c r="LNW203" s="119"/>
      <c r="LNX203" s="91"/>
      <c r="LNY203" s="119"/>
      <c r="LNZ203" s="91"/>
      <c r="LOA203" s="119"/>
      <c r="LOB203" s="91"/>
      <c r="LOC203" s="119"/>
      <c r="LOD203" s="91"/>
      <c r="LOE203" s="119"/>
      <c r="LOF203" s="91"/>
      <c r="LOG203" s="119"/>
      <c r="LOH203" s="91"/>
      <c r="LOI203" s="119"/>
      <c r="LOJ203" s="91"/>
      <c r="LOK203" s="119"/>
      <c r="LOL203" s="91"/>
      <c r="LOM203" s="119"/>
      <c r="LON203" s="91"/>
      <c r="LOO203" s="119"/>
      <c r="LOP203" s="91"/>
      <c r="LOQ203" s="119"/>
      <c r="LOR203" s="91"/>
      <c r="LOS203" s="119"/>
      <c r="LOT203" s="91"/>
      <c r="LOU203" s="119"/>
      <c r="LOV203" s="91"/>
      <c r="LOW203" s="119"/>
      <c r="LOX203" s="91"/>
      <c r="LOY203" s="119"/>
      <c r="LOZ203" s="91"/>
      <c r="LPA203" s="119"/>
      <c r="LPB203" s="91"/>
      <c r="LPC203" s="119"/>
      <c r="LPD203" s="91"/>
      <c r="LPE203" s="119"/>
      <c r="LPF203" s="91"/>
      <c r="LPG203" s="119"/>
      <c r="LPH203" s="91"/>
      <c r="LPI203" s="119"/>
      <c r="LPJ203" s="91"/>
      <c r="LPK203" s="119"/>
      <c r="LPL203" s="91"/>
      <c r="LPM203" s="119"/>
      <c r="LPN203" s="91"/>
      <c r="LPO203" s="119"/>
      <c r="LPP203" s="91"/>
      <c r="LPQ203" s="119"/>
      <c r="LPR203" s="91"/>
      <c r="LPS203" s="119"/>
      <c r="LPT203" s="91"/>
      <c r="LPU203" s="119"/>
      <c r="LPV203" s="91"/>
      <c r="LPW203" s="119"/>
      <c r="LPX203" s="91"/>
      <c r="LPY203" s="119"/>
      <c r="LPZ203" s="91"/>
      <c r="LQA203" s="119"/>
      <c r="LQB203" s="91"/>
      <c r="LQC203" s="119"/>
      <c r="LQD203" s="91"/>
      <c r="LQE203" s="119"/>
      <c r="LQF203" s="91"/>
      <c r="LQG203" s="119"/>
      <c r="LQH203" s="91"/>
      <c r="LQI203" s="119"/>
      <c r="LQJ203" s="91"/>
      <c r="LQK203" s="119"/>
      <c r="LQL203" s="91"/>
      <c r="LQM203" s="119"/>
      <c r="LQN203" s="91"/>
      <c r="LQO203" s="119"/>
      <c r="LQP203" s="91"/>
      <c r="LQQ203" s="119"/>
      <c r="LQR203" s="91"/>
      <c r="LQS203" s="119"/>
      <c r="LQT203" s="91"/>
      <c r="LQU203" s="119"/>
      <c r="LQV203" s="91"/>
      <c r="LQW203" s="119"/>
      <c r="LQX203" s="91"/>
      <c r="LQY203" s="119"/>
      <c r="LQZ203" s="91"/>
      <c r="LRA203" s="119"/>
      <c r="LRB203" s="91"/>
      <c r="LRC203" s="119"/>
      <c r="LRD203" s="91"/>
      <c r="LRE203" s="119"/>
      <c r="LRF203" s="91"/>
      <c r="LRG203" s="119"/>
      <c r="LRH203" s="91"/>
      <c r="LRI203" s="119"/>
      <c r="LRJ203" s="91"/>
      <c r="LRK203" s="119"/>
      <c r="LRL203" s="91"/>
      <c r="LRM203" s="119"/>
      <c r="LRN203" s="91"/>
      <c r="LRO203" s="119"/>
      <c r="LRP203" s="91"/>
      <c r="LRQ203" s="119"/>
      <c r="LRR203" s="91"/>
      <c r="LRS203" s="119"/>
      <c r="LRT203" s="91"/>
      <c r="LRU203" s="119"/>
      <c r="LRV203" s="91"/>
      <c r="LRW203" s="119"/>
      <c r="LRX203" s="91"/>
      <c r="LRY203" s="119"/>
      <c r="LRZ203" s="91"/>
      <c r="LSA203" s="119"/>
      <c r="LSB203" s="91"/>
      <c r="LSC203" s="119"/>
      <c r="LSD203" s="91"/>
      <c r="LSE203" s="119"/>
      <c r="LSF203" s="91"/>
      <c r="LSG203" s="119"/>
      <c r="LSH203" s="91"/>
      <c r="LSI203" s="119"/>
      <c r="LSJ203" s="91"/>
      <c r="LSK203" s="119"/>
      <c r="LSL203" s="91"/>
      <c r="LSM203" s="119"/>
      <c r="LSN203" s="91"/>
      <c r="LSO203" s="119"/>
      <c r="LSP203" s="91"/>
      <c r="LSQ203" s="119"/>
      <c r="LSR203" s="91"/>
      <c r="LSS203" s="119"/>
      <c r="LST203" s="91"/>
      <c r="LSU203" s="119"/>
      <c r="LSV203" s="91"/>
      <c r="LSW203" s="119"/>
      <c r="LSX203" s="91"/>
      <c r="LSY203" s="119"/>
      <c r="LSZ203" s="91"/>
      <c r="LTA203" s="119"/>
      <c r="LTB203" s="91"/>
      <c r="LTC203" s="119"/>
      <c r="LTD203" s="91"/>
      <c r="LTE203" s="119"/>
      <c r="LTF203" s="91"/>
      <c r="LTG203" s="119"/>
      <c r="LTH203" s="91"/>
      <c r="LTI203" s="119"/>
      <c r="LTJ203" s="91"/>
      <c r="LTK203" s="119"/>
      <c r="LTL203" s="91"/>
      <c r="LTM203" s="119"/>
      <c r="LTN203" s="91"/>
      <c r="LTO203" s="119"/>
      <c r="LTP203" s="91"/>
      <c r="LTQ203" s="119"/>
      <c r="LTR203" s="91"/>
      <c r="LTS203" s="119"/>
      <c r="LTT203" s="91"/>
      <c r="LTU203" s="119"/>
      <c r="LTV203" s="91"/>
      <c r="LTW203" s="119"/>
      <c r="LTX203" s="91"/>
      <c r="LTY203" s="119"/>
      <c r="LTZ203" s="91"/>
      <c r="LUA203" s="119"/>
      <c r="LUB203" s="91"/>
      <c r="LUC203" s="119"/>
      <c r="LUD203" s="91"/>
      <c r="LUE203" s="119"/>
      <c r="LUF203" s="91"/>
      <c r="LUG203" s="119"/>
      <c r="LUH203" s="91"/>
      <c r="LUI203" s="119"/>
      <c r="LUJ203" s="91"/>
      <c r="LUK203" s="119"/>
      <c r="LUL203" s="91"/>
      <c r="LUM203" s="119"/>
      <c r="LUN203" s="91"/>
      <c r="LUO203" s="119"/>
      <c r="LUP203" s="91"/>
      <c r="LUQ203" s="119"/>
      <c r="LUR203" s="91"/>
      <c r="LUS203" s="119"/>
      <c r="LUT203" s="91"/>
      <c r="LUU203" s="119"/>
      <c r="LUV203" s="91"/>
      <c r="LUW203" s="119"/>
      <c r="LUX203" s="91"/>
      <c r="LUY203" s="119"/>
      <c r="LUZ203" s="91"/>
      <c r="LVA203" s="119"/>
      <c r="LVB203" s="91"/>
      <c r="LVC203" s="119"/>
      <c r="LVD203" s="91"/>
      <c r="LVE203" s="119"/>
      <c r="LVF203" s="91"/>
      <c r="LVG203" s="119"/>
      <c r="LVH203" s="91"/>
      <c r="LVI203" s="119"/>
      <c r="LVJ203" s="91"/>
      <c r="LVK203" s="119"/>
      <c r="LVL203" s="91"/>
      <c r="LVM203" s="119"/>
      <c r="LVN203" s="91"/>
      <c r="LVO203" s="119"/>
      <c r="LVP203" s="91"/>
      <c r="LVQ203" s="119"/>
      <c r="LVR203" s="91"/>
      <c r="LVS203" s="119"/>
      <c r="LVT203" s="91"/>
      <c r="LVU203" s="119"/>
      <c r="LVV203" s="91"/>
      <c r="LVW203" s="119"/>
      <c r="LVX203" s="91"/>
      <c r="LVY203" s="119"/>
      <c r="LVZ203" s="91"/>
      <c r="LWA203" s="119"/>
      <c r="LWB203" s="91"/>
      <c r="LWC203" s="119"/>
      <c r="LWD203" s="91"/>
      <c r="LWE203" s="119"/>
      <c r="LWF203" s="91"/>
      <c r="LWG203" s="119"/>
      <c r="LWH203" s="91"/>
      <c r="LWI203" s="119"/>
      <c r="LWJ203" s="91"/>
      <c r="LWK203" s="119"/>
      <c r="LWL203" s="91"/>
      <c r="LWM203" s="119"/>
      <c r="LWN203" s="91"/>
      <c r="LWO203" s="119"/>
      <c r="LWP203" s="91"/>
      <c r="LWQ203" s="119"/>
      <c r="LWR203" s="91"/>
      <c r="LWS203" s="119"/>
      <c r="LWT203" s="91"/>
      <c r="LWU203" s="119"/>
      <c r="LWV203" s="91"/>
      <c r="LWW203" s="119"/>
      <c r="LWX203" s="91"/>
      <c r="LWY203" s="119"/>
      <c r="LWZ203" s="91"/>
      <c r="LXA203" s="119"/>
      <c r="LXB203" s="91"/>
      <c r="LXC203" s="119"/>
      <c r="LXD203" s="91"/>
      <c r="LXE203" s="119"/>
      <c r="LXF203" s="91"/>
      <c r="LXG203" s="119"/>
      <c r="LXH203" s="91"/>
      <c r="LXI203" s="119"/>
      <c r="LXJ203" s="91"/>
      <c r="LXK203" s="119"/>
      <c r="LXL203" s="91"/>
      <c r="LXM203" s="119"/>
      <c r="LXN203" s="91"/>
      <c r="LXO203" s="119"/>
      <c r="LXP203" s="91"/>
      <c r="LXQ203" s="119"/>
      <c r="LXR203" s="91"/>
      <c r="LXS203" s="119"/>
      <c r="LXT203" s="91"/>
      <c r="LXU203" s="119"/>
      <c r="LXV203" s="91"/>
      <c r="LXW203" s="119"/>
      <c r="LXX203" s="91"/>
      <c r="LXY203" s="119"/>
      <c r="LXZ203" s="91"/>
      <c r="LYA203" s="119"/>
      <c r="LYB203" s="91"/>
      <c r="LYC203" s="119"/>
      <c r="LYD203" s="91"/>
      <c r="LYE203" s="119"/>
      <c r="LYF203" s="91"/>
      <c r="LYG203" s="119"/>
      <c r="LYH203" s="91"/>
      <c r="LYI203" s="119"/>
      <c r="LYJ203" s="91"/>
      <c r="LYK203" s="119"/>
      <c r="LYL203" s="91"/>
      <c r="LYM203" s="119"/>
      <c r="LYN203" s="91"/>
      <c r="LYO203" s="119"/>
      <c r="LYP203" s="91"/>
      <c r="LYQ203" s="119"/>
      <c r="LYR203" s="91"/>
      <c r="LYS203" s="119"/>
      <c r="LYT203" s="91"/>
      <c r="LYU203" s="119"/>
      <c r="LYV203" s="91"/>
      <c r="LYW203" s="119"/>
      <c r="LYX203" s="91"/>
      <c r="LYY203" s="119"/>
      <c r="LYZ203" s="91"/>
      <c r="LZA203" s="119"/>
      <c r="LZB203" s="91"/>
      <c r="LZC203" s="119"/>
      <c r="LZD203" s="91"/>
      <c r="LZE203" s="119"/>
      <c r="LZF203" s="91"/>
      <c r="LZG203" s="119"/>
      <c r="LZH203" s="91"/>
      <c r="LZI203" s="119"/>
      <c r="LZJ203" s="91"/>
      <c r="LZK203" s="119"/>
      <c r="LZL203" s="91"/>
      <c r="LZM203" s="119"/>
      <c r="LZN203" s="91"/>
      <c r="LZO203" s="119"/>
      <c r="LZP203" s="91"/>
      <c r="LZQ203" s="119"/>
      <c r="LZR203" s="91"/>
      <c r="LZS203" s="119"/>
      <c r="LZT203" s="91"/>
      <c r="LZU203" s="119"/>
      <c r="LZV203" s="91"/>
      <c r="LZW203" s="119"/>
      <c r="LZX203" s="91"/>
      <c r="LZY203" s="119"/>
      <c r="LZZ203" s="91"/>
      <c r="MAA203" s="119"/>
      <c r="MAB203" s="91"/>
      <c r="MAC203" s="119"/>
      <c r="MAD203" s="91"/>
      <c r="MAE203" s="119"/>
      <c r="MAF203" s="91"/>
      <c r="MAG203" s="119"/>
      <c r="MAH203" s="91"/>
      <c r="MAI203" s="119"/>
      <c r="MAJ203" s="91"/>
      <c r="MAK203" s="119"/>
      <c r="MAL203" s="91"/>
      <c r="MAM203" s="119"/>
      <c r="MAN203" s="91"/>
      <c r="MAO203" s="119"/>
      <c r="MAP203" s="91"/>
      <c r="MAQ203" s="119"/>
      <c r="MAR203" s="91"/>
      <c r="MAS203" s="119"/>
      <c r="MAT203" s="91"/>
      <c r="MAU203" s="119"/>
      <c r="MAV203" s="91"/>
      <c r="MAW203" s="119"/>
      <c r="MAX203" s="91"/>
      <c r="MAY203" s="119"/>
      <c r="MAZ203" s="91"/>
      <c r="MBA203" s="119"/>
      <c r="MBB203" s="91"/>
      <c r="MBC203" s="119"/>
      <c r="MBD203" s="91"/>
      <c r="MBE203" s="119"/>
      <c r="MBF203" s="91"/>
      <c r="MBG203" s="119"/>
      <c r="MBH203" s="91"/>
      <c r="MBI203" s="119"/>
      <c r="MBJ203" s="91"/>
      <c r="MBK203" s="119"/>
      <c r="MBL203" s="91"/>
      <c r="MBM203" s="119"/>
      <c r="MBN203" s="91"/>
      <c r="MBO203" s="119"/>
      <c r="MBP203" s="91"/>
      <c r="MBQ203" s="119"/>
      <c r="MBR203" s="91"/>
      <c r="MBS203" s="119"/>
      <c r="MBT203" s="91"/>
      <c r="MBU203" s="119"/>
      <c r="MBV203" s="91"/>
      <c r="MBW203" s="119"/>
      <c r="MBX203" s="91"/>
      <c r="MBY203" s="119"/>
      <c r="MBZ203" s="91"/>
      <c r="MCA203" s="119"/>
      <c r="MCB203" s="91"/>
      <c r="MCC203" s="119"/>
      <c r="MCD203" s="91"/>
      <c r="MCE203" s="119"/>
      <c r="MCF203" s="91"/>
      <c r="MCG203" s="119"/>
      <c r="MCH203" s="91"/>
      <c r="MCI203" s="119"/>
      <c r="MCJ203" s="91"/>
      <c r="MCK203" s="119"/>
      <c r="MCL203" s="91"/>
      <c r="MCM203" s="119"/>
      <c r="MCN203" s="91"/>
      <c r="MCO203" s="119"/>
      <c r="MCP203" s="91"/>
      <c r="MCQ203" s="119"/>
      <c r="MCR203" s="91"/>
      <c r="MCS203" s="119"/>
      <c r="MCT203" s="91"/>
      <c r="MCU203" s="119"/>
      <c r="MCV203" s="91"/>
      <c r="MCW203" s="119"/>
      <c r="MCX203" s="91"/>
      <c r="MCY203" s="119"/>
      <c r="MCZ203" s="91"/>
      <c r="MDA203" s="119"/>
      <c r="MDB203" s="91"/>
      <c r="MDC203" s="119"/>
      <c r="MDD203" s="91"/>
      <c r="MDE203" s="119"/>
      <c r="MDF203" s="91"/>
      <c r="MDG203" s="119"/>
      <c r="MDH203" s="91"/>
      <c r="MDI203" s="119"/>
      <c r="MDJ203" s="91"/>
      <c r="MDK203" s="119"/>
      <c r="MDL203" s="91"/>
      <c r="MDM203" s="119"/>
      <c r="MDN203" s="91"/>
      <c r="MDO203" s="119"/>
      <c r="MDP203" s="91"/>
      <c r="MDQ203" s="119"/>
      <c r="MDR203" s="91"/>
      <c r="MDS203" s="119"/>
      <c r="MDT203" s="91"/>
      <c r="MDU203" s="119"/>
      <c r="MDV203" s="91"/>
      <c r="MDW203" s="119"/>
      <c r="MDX203" s="91"/>
      <c r="MDY203" s="119"/>
      <c r="MDZ203" s="91"/>
      <c r="MEA203" s="119"/>
      <c r="MEB203" s="91"/>
      <c r="MEC203" s="119"/>
      <c r="MED203" s="91"/>
      <c r="MEE203" s="119"/>
      <c r="MEF203" s="91"/>
      <c r="MEG203" s="119"/>
      <c r="MEH203" s="91"/>
      <c r="MEI203" s="119"/>
      <c r="MEJ203" s="91"/>
      <c r="MEK203" s="119"/>
      <c r="MEL203" s="91"/>
      <c r="MEM203" s="119"/>
      <c r="MEN203" s="91"/>
      <c r="MEO203" s="119"/>
      <c r="MEP203" s="91"/>
      <c r="MEQ203" s="119"/>
      <c r="MER203" s="91"/>
      <c r="MES203" s="119"/>
      <c r="MET203" s="91"/>
      <c r="MEU203" s="119"/>
      <c r="MEV203" s="91"/>
      <c r="MEW203" s="119"/>
      <c r="MEX203" s="91"/>
      <c r="MEY203" s="119"/>
      <c r="MEZ203" s="91"/>
      <c r="MFA203" s="119"/>
      <c r="MFB203" s="91"/>
      <c r="MFC203" s="119"/>
      <c r="MFD203" s="91"/>
      <c r="MFE203" s="119"/>
      <c r="MFF203" s="91"/>
      <c r="MFG203" s="119"/>
      <c r="MFH203" s="91"/>
      <c r="MFI203" s="119"/>
      <c r="MFJ203" s="91"/>
      <c r="MFK203" s="119"/>
      <c r="MFL203" s="91"/>
      <c r="MFM203" s="119"/>
      <c r="MFN203" s="91"/>
      <c r="MFO203" s="119"/>
      <c r="MFP203" s="91"/>
      <c r="MFQ203" s="119"/>
      <c r="MFR203" s="91"/>
      <c r="MFS203" s="119"/>
      <c r="MFT203" s="91"/>
      <c r="MFU203" s="119"/>
      <c r="MFV203" s="91"/>
      <c r="MFW203" s="119"/>
      <c r="MFX203" s="91"/>
      <c r="MFY203" s="119"/>
      <c r="MFZ203" s="91"/>
      <c r="MGA203" s="119"/>
      <c r="MGB203" s="91"/>
      <c r="MGC203" s="119"/>
      <c r="MGD203" s="91"/>
      <c r="MGE203" s="119"/>
      <c r="MGF203" s="91"/>
      <c r="MGG203" s="119"/>
      <c r="MGH203" s="91"/>
      <c r="MGI203" s="119"/>
      <c r="MGJ203" s="91"/>
      <c r="MGK203" s="119"/>
      <c r="MGL203" s="91"/>
      <c r="MGM203" s="119"/>
      <c r="MGN203" s="91"/>
      <c r="MGO203" s="119"/>
      <c r="MGP203" s="91"/>
      <c r="MGQ203" s="119"/>
      <c r="MGR203" s="91"/>
      <c r="MGS203" s="119"/>
      <c r="MGT203" s="91"/>
      <c r="MGU203" s="119"/>
      <c r="MGV203" s="91"/>
      <c r="MGW203" s="119"/>
      <c r="MGX203" s="91"/>
      <c r="MGY203" s="119"/>
      <c r="MGZ203" s="91"/>
      <c r="MHA203" s="119"/>
      <c r="MHB203" s="91"/>
      <c r="MHC203" s="119"/>
      <c r="MHD203" s="91"/>
      <c r="MHE203" s="119"/>
      <c r="MHF203" s="91"/>
      <c r="MHG203" s="119"/>
      <c r="MHH203" s="91"/>
      <c r="MHI203" s="119"/>
      <c r="MHJ203" s="91"/>
      <c r="MHK203" s="119"/>
      <c r="MHL203" s="91"/>
      <c r="MHM203" s="119"/>
      <c r="MHN203" s="91"/>
      <c r="MHO203" s="119"/>
      <c r="MHP203" s="91"/>
      <c r="MHQ203" s="119"/>
      <c r="MHR203" s="91"/>
      <c r="MHS203" s="119"/>
      <c r="MHT203" s="91"/>
      <c r="MHU203" s="119"/>
      <c r="MHV203" s="91"/>
      <c r="MHW203" s="119"/>
      <c r="MHX203" s="91"/>
      <c r="MHY203" s="119"/>
      <c r="MHZ203" s="91"/>
      <c r="MIA203" s="119"/>
      <c r="MIB203" s="91"/>
      <c r="MIC203" s="119"/>
      <c r="MID203" s="91"/>
      <c r="MIE203" s="119"/>
      <c r="MIF203" s="91"/>
      <c r="MIG203" s="119"/>
      <c r="MIH203" s="91"/>
      <c r="MII203" s="119"/>
      <c r="MIJ203" s="91"/>
      <c r="MIK203" s="119"/>
      <c r="MIL203" s="91"/>
      <c r="MIM203" s="119"/>
      <c r="MIN203" s="91"/>
      <c r="MIO203" s="119"/>
      <c r="MIP203" s="91"/>
      <c r="MIQ203" s="119"/>
      <c r="MIR203" s="91"/>
      <c r="MIS203" s="119"/>
      <c r="MIT203" s="91"/>
      <c r="MIU203" s="119"/>
      <c r="MIV203" s="91"/>
      <c r="MIW203" s="119"/>
      <c r="MIX203" s="91"/>
      <c r="MIY203" s="119"/>
      <c r="MIZ203" s="91"/>
      <c r="MJA203" s="119"/>
      <c r="MJB203" s="91"/>
      <c r="MJC203" s="119"/>
      <c r="MJD203" s="91"/>
      <c r="MJE203" s="119"/>
      <c r="MJF203" s="91"/>
      <c r="MJG203" s="119"/>
      <c r="MJH203" s="91"/>
      <c r="MJI203" s="119"/>
      <c r="MJJ203" s="91"/>
      <c r="MJK203" s="119"/>
      <c r="MJL203" s="91"/>
      <c r="MJM203" s="119"/>
      <c r="MJN203" s="91"/>
      <c r="MJO203" s="119"/>
      <c r="MJP203" s="91"/>
      <c r="MJQ203" s="119"/>
      <c r="MJR203" s="91"/>
      <c r="MJS203" s="119"/>
      <c r="MJT203" s="91"/>
      <c r="MJU203" s="119"/>
      <c r="MJV203" s="91"/>
      <c r="MJW203" s="119"/>
      <c r="MJX203" s="91"/>
      <c r="MJY203" s="119"/>
      <c r="MJZ203" s="91"/>
      <c r="MKA203" s="119"/>
      <c r="MKB203" s="91"/>
      <c r="MKC203" s="119"/>
      <c r="MKD203" s="91"/>
      <c r="MKE203" s="119"/>
      <c r="MKF203" s="91"/>
      <c r="MKG203" s="119"/>
      <c r="MKH203" s="91"/>
      <c r="MKI203" s="119"/>
      <c r="MKJ203" s="91"/>
      <c r="MKK203" s="119"/>
      <c r="MKL203" s="91"/>
      <c r="MKM203" s="119"/>
      <c r="MKN203" s="91"/>
      <c r="MKO203" s="119"/>
      <c r="MKP203" s="91"/>
      <c r="MKQ203" s="119"/>
      <c r="MKR203" s="91"/>
      <c r="MKS203" s="119"/>
      <c r="MKT203" s="91"/>
      <c r="MKU203" s="119"/>
      <c r="MKV203" s="91"/>
      <c r="MKW203" s="119"/>
      <c r="MKX203" s="91"/>
      <c r="MKY203" s="119"/>
      <c r="MKZ203" s="91"/>
      <c r="MLA203" s="119"/>
      <c r="MLB203" s="91"/>
      <c r="MLC203" s="119"/>
      <c r="MLD203" s="91"/>
      <c r="MLE203" s="119"/>
      <c r="MLF203" s="91"/>
      <c r="MLG203" s="119"/>
      <c r="MLH203" s="91"/>
      <c r="MLI203" s="119"/>
      <c r="MLJ203" s="91"/>
      <c r="MLK203" s="119"/>
      <c r="MLL203" s="91"/>
      <c r="MLM203" s="119"/>
      <c r="MLN203" s="91"/>
      <c r="MLO203" s="119"/>
      <c r="MLP203" s="91"/>
      <c r="MLQ203" s="119"/>
      <c r="MLR203" s="91"/>
      <c r="MLS203" s="119"/>
      <c r="MLT203" s="91"/>
      <c r="MLU203" s="119"/>
      <c r="MLV203" s="91"/>
      <c r="MLW203" s="119"/>
      <c r="MLX203" s="91"/>
      <c r="MLY203" s="119"/>
      <c r="MLZ203" s="91"/>
      <c r="MMA203" s="119"/>
      <c r="MMB203" s="91"/>
      <c r="MMC203" s="119"/>
      <c r="MMD203" s="91"/>
      <c r="MME203" s="119"/>
      <c r="MMF203" s="91"/>
      <c r="MMG203" s="119"/>
      <c r="MMH203" s="91"/>
      <c r="MMI203" s="119"/>
      <c r="MMJ203" s="91"/>
      <c r="MMK203" s="119"/>
      <c r="MML203" s="91"/>
      <c r="MMM203" s="119"/>
      <c r="MMN203" s="91"/>
      <c r="MMO203" s="119"/>
      <c r="MMP203" s="91"/>
      <c r="MMQ203" s="119"/>
      <c r="MMR203" s="91"/>
      <c r="MMS203" s="119"/>
      <c r="MMT203" s="91"/>
      <c r="MMU203" s="119"/>
      <c r="MMV203" s="91"/>
      <c r="MMW203" s="119"/>
      <c r="MMX203" s="91"/>
      <c r="MMY203" s="119"/>
      <c r="MMZ203" s="91"/>
      <c r="MNA203" s="119"/>
      <c r="MNB203" s="91"/>
      <c r="MNC203" s="119"/>
      <c r="MND203" s="91"/>
      <c r="MNE203" s="119"/>
      <c r="MNF203" s="91"/>
      <c r="MNG203" s="119"/>
      <c r="MNH203" s="91"/>
      <c r="MNI203" s="119"/>
      <c r="MNJ203" s="91"/>
      <c r="MNK203" s="119"/>
      <c r="MNL203" s="91"/>
      <c r="MNM203" s="119"/>
      <c r="MNN203" s="91"/>
      <c r="MNO203" s="119"/>
      <c r="MNP203" s="91"/>
      <c r="MNQ203" s="119"/>
      <c r="MNR203" s="91"/>
      <c r="MNS203" s="119"/>
      <c r="MNT203" s="91"/>
      <c r="MNU203" s="119"/>
      <c r="MNV203" s="91"/>
      <c r="MNW203" s="119"/>
      <c r="MNX203" s="91"/>
      <c r="MNY203" s="119"/>
      <c r="MNZ203" s="91"/>
      <c r="MOA203" s="119"/>
      <c r="MOB203" s="91"/>
      <c r="MOC203" s="119"/>
      <c r="MOD203" s="91"/>
      <c r="MOE203" s="119"/>
      <c r="MOF203" s="91"/>
      <c r="MOG203" s="119"/>
      <c r="MOH203" s="91"/>
      <c r="MOI203" s="119"/>
      <c r="MOJ203" s="91"/>
      <c r="MOK203" s="119"/>
      <c r="MOL203" s="91"/>
      <c r="MOM203" s="119"/>
      <c r="MON203" s="91"/>
      <c r="MOO203" s="119"/>
      <c r="MOP203" s="91"/>
      <c r="MOQ203" s="119"/>
      <c r="MOR203" s="91"/>
      <c r="MOS203" s="119"/>
      <c r="MOT203" s="91"/>
      <c r="MOU203" s="119"/>
      <c r="MOV203" s="91"/>
      <c r="MOW203" s="119"/>
      <c r="MOX203" s="91"/>
      <c r="MOY203" s="119"/>
      <c r="MOZ203" s="91"/>
      <c r="MPA203" s="119"/>
      <c r="MPB203" s="91"/>
      <c r="MPC203" s="119"/>
      <c r="MPD203" s="91"/>
      <c r="MPE203" s="119"/>
      <c r="MPF203" s="91"/>
      <c r="MPG203" s="119"/>
      <c r="MPH203" s="91"/>
      <c r="MPI203" s="119"/>
      <c r="MPJ203" s="91"/>
      <c r="MPK203" s="119"/>
      <c r="MPL203" s="91"/>
      <c r="MPM203" s="119"/>
      <c r="MPN203" s="91"/>
      <c r="MPO203" s="119"/>
      <c r="MPP203" s="91"/>
      <c r="MPQ203" s="119"/>
      <c r="MPR203" s="91"/>
      <c r="MPS203" s="119"/>
      <c r="MPT203" s="91"/>
      <c r="MPU203" s="119"/>
      <c r="MPV203" s="91"/>
      <c r="MPW203" s="119"/>
      <c r="MPX203" s="91"/>
      <c r="MPY203" s="119"/>
      <c r="MPZ203" s="91"/>
      <c r="MQA203" s="119"/>
      <c r="MQB203" s="91"/>
      <c r="MQC203" s="119"/>
      <c r="MQD203" s="91"/>
      <c r="MQE203" s="119"/>
      <c r="MQF203" s="91"/>
      <c r="MQG203" s="119"/>
      <c r="MQH203" s="91"/>
      <c r="MQI203" s="119"/>
      <c r="MQJ203" s="91"/>
      <c r="MQK203" s="119"/>
      <c r="MQL203" s="91"/>
      <c r="MQM203" s="119"/>
      <c r="MQN203" s="91"/>
      <c r="MQO203" s="119"/>
      <c r="MQP203" s="91"/>
      <c r="MQQ203" s="119"/>
      <c r="MQR203" s="91"/>
      <c r="MQS203" s="119"/>
      <c r="MQT203" s="91"/>
      <c r="MQU203" s="119"/>
      <c r="MQV203" s="91"/>
      <c r="MQW203" s="119"/>
      <c r="MQX203" s="91"/>
      <c r="MQY203" s="119"/>
      <c r="MQZ203" s="91"/>
      <c r="MRA203" s="119"/>
      <c r="MRB203" s="91"/>
      <c r="MRC203" s="119"/>
      <c r="MRD203" s="91"/>
      <c r="MRE203" s="119"/>
      <c r="MRF203" s="91"/>
      <c r="MRG203" s="119"/>
      <c r="MRH203" s="91"/>
      <c r="MRI203" s="119"/>
      <c r="MRJ203" s="91"/>
      <c r="MRK203" s="119"/>
      <c r="MRL203" s="91"/>
      <c r="MRM203" s="119"/>
      <c r="MRN203" s="91"/>
      <c r="MRO203" s="119"/>
      <c r="MRP203" s="91"/>
      <c r="MRQ203" s="119"/>
      <c r="MRR203" s="91"/>
      <c r="MRS203" s="119"/>
      <c r="MRT203" s="91"/>
      <c r="MRU203" s="119"/>
      <c r="MRV203" s="91"/>
      <c r="MRW203" s="119"/>
      <c r="MRX203" s="91"/>
      <c r="MRY203" s="119"/>
      <c r="MRZ203" s="91"/>
      <c r="MSA203" s="119"/>
      <c r="MSB203" s="91"/>
      <c r="MSC203" s="119"/>
      <c r="MSD203" s="91"/>
      <c r="MSE203" s="119"/>
      <c r="MSF203" s="91"/>
      <c r="MSG203" s="119"/>
      <c r="MSH203" s="91"/>
      <c r="MSI203" s="119"/>
      <c r="MSJ203" s="91"/>
      <c r="MSK203" s="119"/>
      <c r="MSL203" s="91"/>
      <c r="MSM203" s="119"/>
      <c r="MSN203" s="91"/>
      <c r="MSO203" s="119"/>
      <c r="MSP203" s="91"/>
      <c r="MSQ203" s="119"/>
      <c r="MSR203" s="91"/>
      <c r="MSS203" s="119"/>
      <c r="MST203" s="91"/>
      <c r="MSU203" s="119"/>
      <c r="MSV203" s="91"/>
      <c r="MSW203" s="119"/>
      <c r="MSX203" s="91"/>
      <c r="MSY203" s="119"/>
      <c r="MSZ203" s="91"/>
      <c r="MTA203" s="119"/>
      <c r="MTB203" s="91"/>
      <c r="MTC203" s="119"/>
      <c r="MTD203" s="91"/>
      <c r="MTE203" s="119"/>
      <c r="MTF203" s="91"/>
      <c r="MTG203" s="119"/>
      <c r="MTH203" s="91"/>
      <c r="MTI203" s="119"/>
      <c r="MTJ203" s="91"/>
      <c r="MTK203" s="119"/>
      <c r="MTL203" s="91"/>
      <c r="MTM203" s="119"/>
      <c r="MTN203" s="91"/>
      <c r="MTO203" s="119"/>
      <c r="MTP203" s="91"/>
      <c r="MTQ203" s="119"/>
      <c r="MTR203" s="91"/>
      <c r="MTS203" s="119"/>
      <c r="MTT203" s="91"/>
      <c r="MTU203" s="119"/>
      <c r="MTV203" s="91"/>
      <c r="MTW203" s="119"/>
      <c r="MTX203" s="91"/>
      <c r="MTY203" s="119"/>
      <c r="MTZ203" s="91"/>
      <c r="MUA203" s="119"/>
      <c r="MUB203" s="91"/>
      <c r="MUC203" s="119"/>
      <c r="MUD203" s="91"/>
      <c r="MUE203" s="119"/>
      <c r="MUF203" s="91"/>
      <c r="MUG203" s="119"/>
      <c r="MUH203" s="91"/>
      <c r="MUI203" s="119"/>
      <c r="MUJ203" s="91"/>
      <c r="MUK203" s="119"/>
      <c r="MUL203" s="91"/>
      <c r="MUM203" s="119"/>
      <c r="MUN203" s="91"/>
      <c r="MUO203" s="119"/>
      <c r="MUP203" s="91"/>
      <c r="MUQ203" s="119"/>
      <c r="MUR203" s="91"/>
      <c r="MUS203" s="119"/>
      <c r="MUT203" s="91"/>
      <c r="MUU203" s="119"/>
      <c r="MUV203" s="91"/>
      <c r="MUW203" s="119"/>
      <c r="MUX203" s="91"/>
      <c r="MUY203" s="119"/>
      <c r="MUZ203" s="91"/>
      <c r="MVA203" s="119"/>
      <c r="MVB203" s="91"/>
      <c r="MVC203" s="119"/>
      <c r="MVD203" s="91"/>
      <c r="MVE203" s="119"/>
      <c r="MVF203" s="91"/>
      <c r="MVG203" s="119"/>
      <c r="MVH203" s="91"/>
      <c r="MVI203" s="119"/>
      <c r="MVJ203" s="91"/>
      <c r="MVK203" s="119"/>
      <c r="MVL203" s="91"/>
      <c r="MVM203" s="119"/>
      <c r="MVN203" s="91"/>
      <c r="MVO203" s="119"/>
      <c r="MVP203" s="91"/>
      <c r="MVQ203" s="119"/>
      <c r="MVR203" s="91"/>
      <c r="MVS203" s="119"/>
      <c r="MVT203" s="91"/>
      <c r="MVU203" s="119"/>
      <c r="MVV203" s="91"/>
      <c r="MVW203" s="119"/>
      <c r="MVX203" s="91"/>
      <c r="MVY203" s="119"/>
      <c r="MVZ203" s="91"/>
      <c r="MWA203" s="119"/>
      <c r="MWB203" s="91"/>
      <c r="MWC203" s="119"/>
      <c r="MWD203" s="91"/>
      <c r="MWE203" s="119"/>
      <c r="MWF203" s="91"/>
      <c r="MWG203" s="119"/>
      <c r="MWH203" s="91"/>
      <c r="MWI203" s="119"/>
      <c r="MWJ203" s="91"/>
      <c r="MWK203" s="119"/>
      <c r="MWL203" s="91"/>
      <c r="MWM203" s="119"/>
      <c r="MWN203" s="91"/>
      <c r="MWO203" s="119"/>
      <c r="MWP203" s="91"/>
      <c r="MWQ203" s="119"/>
      <c r="MWR203" s="91"/>
      <c r="MWS203" s="119"/>
      <c r="MWT203" s="91"/>
      <c r="MWU203" s="119"/>
      <c r="MWV203" s="91"/>
      <c r="MWW203" s="119"/>
      <c r="MWX203" s="91"/>
      <c r="MWY203" s="119"/>
      <c r="MWZ203" s="91"/>
      <c r="MXA203" s="119"/>
      <c r="MXB203" s="91"/>
      <c r="MXC203" s="119"/>
      <c r="MXD203" s="91"/>
      <c r="MXE203" s="119"/>
      <c r="MXF203" s="91"/>
      <c r="MXG203" s="119"/>
      <c r="MXH203" s="91"/>
      <c r="MXI203" s="119"/>
      <c r="MXJ203" s="91"/>
      <c r="MXK203" s="119"/>
      <c r="MXL203" s="91"/>
      <c r="MXM203" s="119"/>
      <c r="MXN203" s="91"/>
      <c r="MXO203" s="119"/>
      <c r="MXP203" s="91"/>
      <c r="MXQ203" s="119"/>
      <c r="MXR203" s="91"/>
      <c r="MXS203" s="119"/>
      <c r="MXT203" s="91"/>
      <c r="MXU203" s="119"/>
      <c r="MXV203" s="91"/>
      <c r="MXW203" s="119"/>
      <c r="MXX203" s="91"/>
      <c r="MXY203" s="119"/>
      <c r="MXZ203" s="91"/>
      <c r="MYA203" s="119"/>
      <c r="MYB203" s="91"/>
      <c r="MYC203" s="119"/>
      <c r="MYD203" s="91"/>
      <c r="MYE203" s="119"/>
      <c r="MYF203" s="91"/>
      <c r="MYG203" s="119"/>
      <c r="MYH203" s="91"/>
      <c r="MYI203" s="119"/>
      <c r="MYJ203" s="91"/>
      <c r="MYK203" s="119"/>
      <c r="MYL203" s="91"/>
      <c r="MYM203" s="119"/>
      <c r="MYN203" s="91"/>
      <c r="MYO203" s="119"/>
      <c r="MYP203" s="91"/>
      <c r="MYQ203" s="119"/>
      <c r="MYR203" s="91"/>
      <c r="MYS203" s="119"/>
      <c r="MYT203" s="91"/>
      <c r="MYU203" s="119"/>
      <c r="MYV203" s="91"/>
      <c r="MYW203" s="119"/>
      <c r="MYX203" s="91"/>
      <c r="MYY203" s="119"/>
      <c r="MYZ203" s="91"/>
      <c r="MZA203" s="119"/>
      <c r="MZB203" s="91"/>
      <c r="MZC203" s="119"/>
      <c r="MZD203" s="91"/>
      <c r="MZE203" s="119"/>
      <c r="MZF203" s="91"/>
      <c r="MZG203" s="119"/>
      <c r="MZH203" s="91"/>
      <c r="MZI203" s="119"/>
      <c r="MZJ203" s="91"/>
      <c r="MZK203" s="119"/>
      <c r="MZL203" s="91"/>
      <c r="MZM203" s="119"/>
      <c r="MZN203" s="91"/>
      <c r="MZO203" s="119"/>
      <c r="MZP203" s="91"/>
      <c r="MZQ203" s="119"/>
      <c r="MZR203" s="91"/>
      <c r="MZS203" s="119"/>
      <c r="MZT203" s="91"/>
      <c r="MZU203" s="119"/>
      <c r="MZV203" s="91"/>
      <c r="MZW203" s="119"/>
      <c r="MZX203" s="91"/>
      <c r="MZY203" s="119"/>
      <c r="MZZ203" s="91"/>
      <c r="NAA203" s="119"/>
      <c r="NAB203" s="91"/>
      <c r="NAC203" s="119"/>
      <c r="NAD203" s="91"/>
      <c r="NAE203" s="119"/>
      <c r="NAF203" s="91"/>
      <c r="NAG203" s="119"/>
      <c r="NAH203" s="91"/>
      <c r="NAI203" s="119"/>
      <c r="NAJ203" s="91"/>
      <c r="NAK203" s="119"/>
      <c r="NAL203" s="91"/>
      <c r="NAM203" s="119"/>
      <c r="NAN203" s="91"/>
      <c r="NAO203" s="119"/>
      <c r="NAP203" s="91"/>
      <c r="NAQ203" s="119"/>
      <c r="NAR203" s="91"/>
      <c r="NAS203" s="119"/>
      <c r="NAT203" s="91"/>
      <c r="NAU203" s="119"/>
      <c r="NAV203" s="91"/>
      <c r="NAW203" s="119"/>
      <c r="NAX203" s="91"/>
      <c r="NAY203" s="119"/>
      <c r="NAZ203" s="91"/>
      <c r="NBA203" s="119"/>
      <c r="NBB203" s="91"/>
      <c r="NBC203" s="119"/>
      <c r="NBD203" s="91"/>
      <c r="NBE203" s="119"/>
      <c r="NBF203" s="91"/>
      <c r="NBG203" s="119"/>
      <c r="NBH203" s="91"/>
      <c r="NBI203" s="119"/>
      <c r="NBJ203" s="91"/>
      <c r="NBK203" s="119"/>
      <c r="NBL203" s="91"/>
      <c r="NBM203" s="119"/>
      <c r="NBN203" s="91"/>
      <c r="NBO203" s="119"/>
      <c r="NBP203" s="91"/>
      <c r="NBQ203" s="119"/>
      <c r="NBR203" s="91"/>
      <c r="NBS203" s="119"/>
      <c r="NBT203" s="91"/>
      <c r="NBU203" s="119"/>
      <c r="NBV203" s="91"/>
      <c r="NBW203" s="119"/>
      <c r="NBX203" s="91"/>
      <c r="NBY203" s="119"/>
      <c r="NBZ203" s="91"/>
      <c r="NCA203" s="119"/>
      <c r="NCB203" s="91"/>
      <c r="NCC203" s="119"/>
      <c r="NCD203" s="91"/>
      <c r="NCE203" s="119"/>
      <c r="NCF203" s="91"/>
      <c r="NCG203" s="119"/>
      <c r="NCH203" s="91"/>
      <c r="NCI203" s="119"/>
      <c r="NCJ203" s="91"/>
      <c r="NCK203" s="119"/>
      <c r="NCL203" s="91"/>
      <c r="NCM203" s="119"/>
      <c r="NCN203" s="91"/>
      <c r="NCO203" s="119"/>
      <c r="NCP203" s="91"/>
      <c r="NCQ203" s="119"/>
      <c r="NCR203" s="91"/>
      <c r="NCS203" s="119"/>
      <c r="NCT203" s="91"/>
      <c r="NCU203" s="119"/>
      <c r="NCV203" s="91"/>
      <c r="NCW203" s="119"/>
      <c r="NCX203" s="91"/>
      <c r="NCY203" s="119"/>
      <c r="NCZ203" s="91"/>
      <c r="NDA203" s="119"/>
      <c r="NDB203" s="91"/>
      <c r="NDC203" s="119"/>
      <c r="NDD203" s="91"/>
      <c r="NDE203" s="119"/>
      <c r="NDF203" s="91"/>
      <c r="NDG203" s="119"/>
      <c r="NDH203" s="91"/>
      <c r="NDI203" s="119"/>
      <c r="NDJ203" s="91"/>
      <c r="NDK203" s="119"/>
      <c r="NDL203" s="91"/>
      <c r="NDM203" s="119"/>
      <c r="NDN203" s="91"/>
      <c r="NDO203" s="119"/>
      <c r="NDP203" s="91"/>
      <c r="NDQ203" s="119"/>
      <c r="NDR203" s="91"/>
      <c r="NDS203" s="119"/>
      <c r="NDT203" s="91"/>
      <c r="NDU203" s="119"/>
      <c r="NDV203" s="91"/>
      <c r="NDW203" s="119"/>
      <c r="NDX203" s="91"/>
      <c r="NDY203" s="119"/>
      <c r="NDZ203" s="91"/>
      <c r="NEA203" s="119"/>
      <c r="NEB203" s="91"/>
      <c r="NEC203" s="119"/>
      <c r="NED203" s="91"/>
      <c r="NEE203" s="119"/>
      <c r="NEF203" s="91"/>
      <c r="NEG203" s="119"/>
      <c r="NEH203" s="91"/>
      <c r="NEI203" s="119"/>
      <c r="NEJ203" s="91"/>
      <c r="NEK203" s="119"/>
      <c r="NEL203" s="91"/>
      <c r="NEM203" s="119"/>
      <c r="NEN203" s="91"/>
      <c r="NEO203" s="119"/>
      <c r="NEP203" s="91"/>
      <c r="NEQ203" s="119"/>
      <c r="NER203" s="91"/>
      <c r="NES203" s="119"/>
      <c r="NET203" s="91"/>
      <c r="NEU203" s="119"/>
      <c r="NEV203" s="91"/>
      <c r="NEW203" s="119"/>
      <c r="NEX203" s="91"/>
      <c r="NEY203" s="119"/>
      <c r="NEZ203" s="91"/>
      <c r="NFA203" s="119"/>
      <c r="NFB203" s="91"/>
      <c r="NFC203" s="119"/>
      <c r="NFD203" s="91"/>
      <c r="NFE203" s="119"/>
      <c r="NFF203" s="91"/>
      <c r="NFG203" s="119"/>
      <c r="NFH203" s="91"/>
      <c r="NFI203" s="119"/>
      <c r="NFJ203" s="91"/>
      <c r="NFK203" s="119"/>
      <c r="NFL203" s="91"/>
      <c r="NFM203" s="119"/>
      <c r="NFN203" s="91"/>
      <c r="NFO203" s="119"/>
      <c r="NFP203" s="91"/>
      <c r="NFQ203" s="119"/>
      <c r="NFR203" s="91"/>
      <c r="NFS203" s="119"/>
      <c r="NFT203" s="91"/>
      <c r="NFU203" s="119"/>
      <c r="NFV203" s="91"/>
      <c r="NFW203" s="119"/>
      <c r="NFX203" s="91"/>
      <c r="NFY203" s="119"/>
      <c r="NFZ203" s="91"/>
      <c r="NGA203" s="119"/>
      <c r="NGB203" s="91"/>
      <c r="NGC203" s="119"/>
      <c r="NGD203" s="91"/>
      <c r="NGE203" s="119"/>
      <c r="NGF203" s="91"/>
      <c r="NGG203" s="119"/>
      <c r="NGH203" s="91"/>
      <c r="NGI203" s="119"/>
      <c r="NGJ203" s="91"/>
      <c r="NGK203" s="119"/>
      <c r="NGL203" s="91"/>
      <c r="NGM203" s="119"/>
      <c r="NGN203" s="91"/>
      <c r="NGO203" s="119"/>
      <c r="NGP203" s="91"/>
      <c r="NGQ203" s="119"/>
      <c r="NGR203" s="91"/>
      <c r="NGS203" s="119"/>
      <c r="NGT203" s="91"/>
      <c r="NGU203" s="119"/>
      <c r="NGV203" s="91"/>
      <c r="NGW203" s="119"/>
      <c r="NGX203" s="91"/>
      <c r="NGY203" s="119"/>
      <c r="NGZ203" s="91"/>
      <c r="NHA203" s="119"/>
      <c r="NHB203" s="91"/>
      <c r="NHC203" s="119"/>
      <c r="NHD203" s="91"/>
      <c r="NHE203" s="119"/>
      <c r="NHF203" s="91"/>
      <c r="NHG203" s="119"/>
      <c r="NHH203" s="91"/>
      <c r="NHI203" s="119"/>
      <c r="NHJ203" s="91"/>
      <c r="NHK203" s="119"/>
      <c r="NHL203" s="91"/>
      <c r="NHM203" s="119"/>
      <c r="NHN203" s="91"/>
      <c r="NHO203" s="119"/>
      <c r="NHP203" s="91"/>
      <c r="NHQ203" s="119"/>
      <c r="NHR203" s="91"/>
      <c r="NHS203" s="119"/>
      <c r="NHT203" s="91"/>
      <c r="NHU203" s="119"/>
      <c r="NHV203" s="91"/>
      <c r="NHW203" s="119"/>
      <c r="NHX203" s="91"/>
      <c r="NHY203" s="119"/>
      <c r="NHZ203" s="91"/>
      <c r="NIA203" s="119"/>
      <c r="NIB203" s="91"/>
      <c r="NIC203" s="119"/>
      <c r="NID203" s="91"/>
      <c r="NIE203" s="119"/>
      <c r="NIF203" s="91"/>
      <c r="NIG203" s="119"/>
      <c r="NIH203" s="91"/>
      <c r="NII203" s="119"/>
      <c r="NIJ203" s="91"/>
      <c r="NIK203" s="119"/>
      <c r="NIL203" s="91"/>
      <c r="NIM203" s="119"/>
      <c r="NIN203" s="91"/>
      <c r="NIO203" s="119"/>
      <c r="NIP203" s="91"/>
      <c r="NIQ203" s="119"/>
      <c r="NIR203" s="91"/>
      <c r="NIS203" s="119"/>
      <c r="NIT203" s="91"/>
      <c r="NIU203" s="119"/>
      <c r="NIV203" s="91"/>
      <c r="NIW203" s="119"/>
      <c r="NIX203" s="91"/>
      <c r="NIY203" s="119"/>
      <c r="NIZ203" s="91"/>
      <c r="NJA203" s="119"/>
      <c r="NJB203" s="91"/>
      <c r="NJC203" s="119"/>
      <c r="NJD203" s="91"/>
      <c r="NJE203" s="119"/>
      <c r="NJF203" s="91"/>
      <c r="NJG203" s="119"/>
      <c r="NJH203" s="91"/>
      <c r="NJI203" s="119"/>
      <c r="NJJ203" s="91"/>
      <c r="NJK203" s="119"/>
      <c r="NJL203" s="91"/>
      <c r="NJM203" s="119"/>
      <c r="NJN203" s="91"/>
      <c r="NJO203" s="119"/>
      <c r="NJP203" s="91"/>
      <c r="NJQ203" s="119"/>
      <c r="NJR203" s="91"/>
      <c r="NJS203" s="119"/>
      <c r="NJT203" s="91"/>
      <c r="NJU203" s="119"/>
      <c r="NJV203" s="91"/>
      <c r="NJW203" s="119"/>
      <c r="NJX203" s="91"/>
      <c r="NJY203" s="119"/>
      <c r="NJZ203" s="91"/>
      <c r="NKA203" s="119"/>
      <c r="NKB203" s="91"/>
      <c r="NKC203" s="119"/>
      <c r="NKD203" s="91"/>
      <c r="NKE203" s="119"/>
      <c r="NKF203" s="91"/>
      <c r="NKG203" s="119"/>
      <c r="NKH203" s="91"/>
      <c r="NKI203" s="119"/>
      <c r="NKJ203" s="91"/>
      <c r="NKK203" s="119"/>
      <c r="NKL203" s="91"/>
      <c r="NKM203" s="119"/>
      <c r="NKN203" s="91"/>
      <c r="NKO203" s="119"/>
      <c r="NKP203" s="91"/>
      <c r="NKQ203" s="119"/>
      <c r="NKR203" s="91"/>
      <c r="NKS203" s="119"/>
      <c r="NKT203" s="91"/>
      <c r="NKU203" s="119"/>
      <c r="NKV203" s="91"/>
      <c r="NKW203" s="119"/>
      <c r="NKX203" s="91"/>
      <c r="NKY203" s="119"/>
      <c r="NKZ203" s="91"/>
      <c r="NLA203" s="119"/>
      <c r="NLB203" s="91"/>
      <c r="NLC203" s="119"/>
      <c r="NLD203" s="91"/>
      <c r="NLE203" s="119"/>
      <c r="NLF203" s="91"/>
      <c r="NLG203" s="119"/>
      <c r="NLH203" s="91"/>
      <c r="NLI203" s="119"/>
      <c r="NLJ203" s="91"/>
      <c r="NLK203" s="119"/>
      <c r="NLL203" s="91"/>
      <c r="NLM203" s="119"/>
      <c r="NLN203" s="91"/>
      <c r="NLO203" s="119"/>
      <c r="NLP203" s="91"/>
      <c r="NLQ203" s="119"/>
      <c r="NLR203" s="91"/>
      <c r="NLS203" s="119"/>
      <c r="NLT203" s="91"/>
      <c r="NLU203" s="119"/>
      <c r="NLV203" s="91"/>
      <c r="NLW203" s="119"/>
      <c r="NLX203" s="91"/>
      <c r="NLY203" s="119"/>
      <c r="NLZ203" s="91"/>
      <c r="NMA203" s="119"/>
      <c r="NMB203" s="91"/>
      <c r="NMC203" s="119"/>
      <c r="NMD203" s="91"/>
      <c r="NME203" s="119"/>
      <c r="NMF203" s="91"/>
      <c r="NMG203" s="119"/>
      <c r="NMH203" s="91"/>
      <c r="NMI203" s="119"/>
      <c r="NMJ203" s="91"/>
      <c r="NMK203" s="119"/>
      <c r="NML203" s="91"/>
      <c r="NMM203" s="119"/>
      <c r="NMN203" s="91"/>
      <c r="NMO203" s="119"/>
      <c r="NMP203" s="91"/>
      <c r="NMQ203" s="119"/>
      <c r="NMR203" s="91"/>
      <c r="NMS203" s="119"/>
      <c r="NMT203" s="91"/>
      <c r="NMU203" s="119"/>
      <c r="NMV203" s="91"/>
      <c r="NMW203" s="119"/>
      <c r="NMX203" s="91"/>
      <c r="NMY203" s="119"/>
      <c r="NMZ203" s="91"/>
      <c r="NNA203" s="119"/>
      <c r="NNB203" s="91"/>
      <c r="NNC203" s="119"/>
      <c r="NND203" s="91"/>
      <c r="NNE203" s="119"/>
      <c r="NNF203" s="91"/>
      <c r="NNG203" s="119"/>
      <c r="NNH203" s="91"/>
      <c r="NNI203" s="119"/>
      <c r="NNJ203" s="91"/>
      <c r="NNK203" s="119"/>
      <c r="NNL203" s="91"/>
      <c r="NNM203" s="119"/>
      <c r="NNN203" s="91"/>
      <c r="NNO203" s="119"/>
      <c r="NNP203" s="91"/>
      <c r="NNQ203" s="119"/>
      <c r="NNR203" s="91"/>
      <c r="NNS203" s="119"/>
      <c r="NNT203" s="91"/>
      <c r="NNU203" s="119"/>
      <c r="NNV203" s="91"/>
      <c r="NNW203" s="119"/>
      <c r="NNX203" s="91"/>
      <c r="NNY203" s="119"/>
      <c r="NNZ203" s="91"/>
      <c r="NOA203" s="119"/>
      <c r="NOB203" s="91"/>
      <c r="NOC203" s="119"/>
      <c r="NOD203" s="91"/>
      <c r="NOE203" s="119"/>
      <c r="NOF203" s="91"/>
      <c r="NOG203" s="119"/>
      <c r="NOH203" s="91"/>
      <c r="NOI203" s="119"/>
      <c r="NOJ203" s="91"/>
      <c r="NOK203" s="119"/>
      <c r="NOL203" s="91"/>
      <c r="NOM203" s="119"/>
      <c r="NON203" s="91"/>
      <c r="NOO203" s="119"/>
      <c r="NOP203" s="91"/>
      <c r="NOQ203" s="119"/>
      <c r="NOR203" s="91"/>
      <c r="NOS203" s="119"/>
      <c r="NOT203" s="91"/>
      <c r="NOU203" s="119"/>
      <c r="NOV203" s="91"/>
      <c r="NOW203" s="119"/>
      <c r="NOX203" s="91"/>
      <c r="NOY203" s="119"/>
      <c r="NOZ203" s="91"/>
      <c r="NPA203" s="119"/>
      <c r="NPB203" s="91"/>
      <c r="NPC203" s="119"/>
      <c r="NPD203" s="91"/>
      <c r="NPE203" s="119"/>
      <c r="NPF203" s="91"/>
      <c r="NPG203" s="119"/>
      <c r="NPH203" s="91"/>
      <c r="NPI203" s="119"/>
      <c r="NPJ203" s="91"/>
      <c r="NPK203" s="119"/>
      <c r="NPL203" s="91"/>
      <c r="NPM203" s="119"/>
      <c r="NPN203" s="91"/>
      <c r="NPO203" s="119"/>
      <c r="NPP203" s="91"/>
      <c r="NPQ203" s="119"/>
      <c r="NPR203" s="91"/>
      <c r="NPS203" s="119"/>
      <c r="NPT203" s="91"/>
      <c r="NPU203" s="119"/>
      <c r="NPV203" s="91"/>
      <c r="NPW203" s="119"/>
      <c r="NPX203" s="91"/>
      <c r="NPY203" s="119"/>
      <c r="NPZ203" s="91"/>
      <c r="NQA203" s="119"/>
      <c r="NQB203" s="91"/>
      <c r="NQC203" s="119"/>
      <c r="NQD203" s="91"/>
      <c r="NQE203" s="119"/>
      <c r="NQF203" s="91"/>
      <c r="NQG203" s="119"/>
      <c r="NQH203" s="91"/>
      <c r="NQI203" s="119"/>
      <c r="NQJ203" s="91"/>
      <c r="NQK203" s="119"/>
      <c r="NQL203" s="91"/>
      <c r="NQM203" s="119"/>
      <c r="NQN203" s="91"/>
      <c r="NQO203" s="119"/>
      <c r="NQP203" s="91"/>
      <c r="NQQ203" s="119"/>
      <c r="NQR203" s="91"/>
      <c r="NQS203" s="119"/>
      <c r="NQT203" s="91"/>
      <c r="NQU203" s="119"/>
      <c r="NQV203" s="91"/>
      <c r="NQW203" s="119"/>
      <c r="NQX203" s="91"/>
      <c r="NQY203" s="119"/>
      <c r="NQZ203" s="91"/>
      <c r="NRA203" s="119"/>
      <c r="NRB203" s="91"/>
      <c r="NRC203" s="119"/>
      <c r="NRD203" s="91"/>
      <c r="NRE203" s="119"/>
      <c r="NRF203" s="91"/>
      <c r="NRG203" s="119"/>
      <c r="NRH203" s="91"/>
      <c r="NRI203" s="119"/>
      <c r="NRJ203" s="91"/>
      <c r="NRK203" s="119"/>
      <c r="NRL203" s="91"/>
      <c r="NRM203" s="119"/>
      <c r="NRN203" s="91"/>
      <c r="NRO203" s="119"/>
      <c r="NRP203" s="91"/>
      <c r="NRQ203" s="119"/>
      <c r="NRR203" s="91"/>
      <c r="NRS203" s="119"/>
      <c r="NRT203" s="91"/>
      <c r="NRU203" s="119"/>
      <c r="NRV203" s="91"/>
      <c r="NRW203" s="119"/>
      <c r="NRX203" s="91"/>
      <c r="NRY203" s="119"/>
      <c r="NRZ203" s="91"/>
      <c r="NSA203" s="119"/>
      <c r="NSB203" s="91"/>
      <c r="NSC203" s="119"/>
      <c r="NSD203" s="91"/>
      <c r="NSE203" s="119"/>
      <c r="NSF203" s="91"/>
      <c r="NSG203" s="119"/>
      <c r="NSH203" s="91"/>
      <c r="NSI203" s="119"/>
      <c r="NSJ203" s="91"/>
      <c r="NSK203" s="119"/>
      <c r="NSL203" s="91"/>
      <c r="NSM203" s="119"/>
      <c r="NSN203" s="91"/>
      <c r="NSO203" s="119"/>
      <c r="NSP203" s="91"/>
      <c r="NSQ203" s="119"/>
      <c r="NSR203" s="91"/>
      <c r="NSS203" s="119"/>
      <c r="NST203" s="91"/>
      <c r="NSU203" s="119"/>
      <c r="NSV203" s="91"/>
      <c r="NSW203" s="119"/>
      <c r="NSX203" s="91"/>
      <c r="NSY203" s="119"/>
      <c r="NSZ203" s="91"/>
      <c r="NTA203" s="119"/>
      <c r="NTB203" s="91"/>
      <c r="NTC203" s="119"/>
      <c r="NTD203" s="91"/>
      <c r="NTE203" s="119"/>
      <c r="NTF203" s="91"/>
      <c r="NTG203" s="119"/>
      <c r="NTH203" s="91"/>
      <c r="NTI203" s="119"/>
      <c r="NTJ203" s="91"/>
      <c r="NTK203" s="119"/>
      <c r="NTL203" s="91"/>
      <c r="NTM203" s="119"/>
      <c r="NTN203" s="91"/>
      <c r="NTO203" s="119"/>
      <c r="NTP203" s="91"/>
      <c r="NTQ203" s="119"/>
      <c r="NTR203" s="91"/>
      <c r="NTS203" s="119"/>
      <c r="NTT203" s="91"/>
      <c r="NTU203" s="119"/>
      <c r="NTV203" s="91"/>
      <c r="NTW203" s="119"/>
      <c r="NTX203" s="91"/>
      <c r="NTY203" s="119"/>
      <c r="NTZ203" s="91"/>
      <c r="NUA203" s="119"/>
      <c r="NUB203" s="91"/>
      <c r="NUC203" s="119"/>
      <c r="NUD203" s="91"/>
      <c r="NUE203" s="119"/>
      <c r="NUF203" s="91"/>
      <c r="NUG203" s="119"/>
      <c r="NUH203" s="91"/>
      <c r="NUI203" s="119"/>
      <c r="NUJ203" s="91"/>
      <c r="NUK203" s="119"/>
      <c r="NUL203" s="91"/>
      <c r="NUM203" s="119"/>
      <c r="NUN203" s="91"/>
      <c r="NUO203" s="119"/>
      <c r="NUP203" s="91"/>
      <c r="NUQ203" s="119"/>
      <c r="NUR203" s="91"/>
      <c r="NUS203" s="119"/>
      <c r="NUT203" s="91"/>
      <c r="NUU203" s="119"/>
      <c r="NUV203" s="91"/>
      <c r="NUW203" s="119"/>
      <c r="NUX203" s="91"/>
      <c r="NUY203" s="119"/>
      <c r="NUZ203" s="91"/>
      <c r="NVA203" s="119"/>
      <c r="NVB203" s="91"/>
      <c r="NVC203" s="119"/>
      <c r="NVD203" s="91"/>
      <c r="NVE203" s="119"/>
      <c r="NVF203" s="91"/>
      <c r="NVG203" s="119"/>
      <c r="NVH203" s="91"/>
      <c r="NVI203" s="119"/>
      <c r="NVJ203" s="91"/>
      <c r="NVK203" s="119"/>
      <c r="NVL203" s="91"/>
      <c r="NVM203" s="119"/>
      <c r="NVN203" s="91"/>
      <c r="NVO203" s="119"/>
      <c r="NVP203" s="91"/>
      <c r="NVQ203" s="119"/>
      <c r="NVR203" s="91"/>
      <c r="NVS203" s="119"/>
      <c r="NVT203" s="91"/>
      <c r="NVU203" s="119"/>
      <c r="NVV203" s="91"/>
      <c r="NVW203" s="119"/>
      <c r="NVX203" s="91"/>
      <c r="NVY203" s="119"/>
      <c r="NVZ203" s="91"/>
      <c r="NWA203" s="119"/>
      <c r="NWB203" s="91"/>
      <c r="NWC203" s="119"/>
      <c r="NWD203" s="91"/>
      <c r="NWE203" s="119"/>
      <c r="NWF203" s="91"/>
      <c r="NWG203" s="119"/>
      <c r="NWH203" s="91"/>
      <c r="NWI203" s="119"/>
      <c r="NWJ203" s="91"/>
      <c r="NWK203" s="119"/>
      <c r="NWL203" s="91"/>
      <c r="NWM203" s="119"/>
      <c r="NWN203" s="91"/>
      <c r="NWO203" s="119"/>
      <c r="NWP203" s="91"/>
      <c r="NWQ203" s="119"/>
      <c r="NWR203" s="91"/>
      <c r="NWS203" s="119"/>
      <c r="NWT203" s="91"/>
      <c r="NWU203" s="119"/>
      <c r="NWV203" s="91"/>
      <c r="NWW203" s="119"/>
      <c r="NWX203" s="91"/>
      <c r="NWY203" s="119"/>
      <c r="NWZ203" s="91"/>
      <c r="NXA203" s="119"/>
      <c r="NXB203" s="91"/>
      <c r="NXC203" s="119"/>
      <c r="NXD203" s="91"/>
      <c r="NXE203" s="119"/>
      <c r="NXF203" s="91"/>
      <c r="NXG203" s="119"/>
      <c r="NXH203" s="91"/>
      <c r="NXI203" s="119"/>
      <c r="NXJ203" s="91"/>
      <c r="NXK203" s="119"/>
      <c r="NXL203" s="91"/>
      <c r="NXM203" s="119"/>
      <c r="NXN203" s="91"/>
      <c r="NXO203" s="119"/>
      <c r="NXP203" s="91"/>
      <c r="NXQ203" s="119"/>
      <c r="NXR203" s="91"/>
      <c r="NXS203" s="119"/>
      <c r="NXT203" s="91"/>
      <c r="NXU203" s="119"/>
      <c r="NXV203" s="91"/>
      <c r="NXW203" s="119"/>
      <c r="NXX203" s="91"/>
      <c r="NXY203" s="119"/>
      <c r="NXZ203" s="91"/>
      <c r="NYA203" s="119"/>
      <c r="NYB203" s="91"/>
      <c r="NYC203" s="119"/>
      <c r="NYD203" s="91"/>
      <c r="NYE203" s="119"/>
      <c r="NYF203" s="91"/>
      <c r="NYG203" s="119"/>
      <c r="NYH203" s="91"/>
      <c r="NYI203" s="119"/>
      <c r="NYJ203" s="91"/>
      <c r="NYK203" s="119"/>
      <c r="NYL203" s="91"/>
      <c r="NYM203" s="119"/>
      <c r="NYN203" s="91"/>
      <c r="NYO203" s="119"/>
      <c r="NYP203" s="91"/>
      <c r="NYQ203" s="119"/>
      <c r="NYR203" s="91"/>
      <c r="NYS203" s="119"/>
      <c r="NYT203" s="91"/>
      <c r="NYU203" s="119"/>
      <c r="NYV203" s="91"/>
      <c r="NYW203" s="119"/>
      <c r="NYX203" s="91"/>
      <c r="NYY203" s="119"/>
      <c r="NYZ203" s="91"/>
      <c r="NZA203" s="119"/>
      <c r="NZB203" s="91"/>
      <c r="NZC203" s="119"/>
      <c r="NZD203" s="91"/>
      <c r="NZE203" s="119"/>
      <c r="NZF203" s="91"/>
      <c r="NZG203" s="119"/>
      <c r="NZH203" s="91"/>
      <c r="NZI203" s="119"/>
      <c r="NZJ203" s="91"/>
      <c r="NZK203" s="119"/>
      <c r="NZL203" s="91"/>
      <c r="NZM203" s="119"/>
      <c r="NZN203" s="91"/>
      <c r="NZO203" s="119"/>
      <c r="NZP203" s="91"/>
      <c r="NZQ203" s="119"/>
      <c r="NZR203" s="91"/>
      <c r="NZS203" s="119"/>
      <c r="NZT203" s="91"/>
      <c r="NZU203" s="119"/>
      <c r="NZV203" s="91"/>
      <c r="NZW203" s="119"/>
      <c r="NZX203" s="91"/>
      <c r="NZY203" s="119"/>
      <c r="NZZ203" s="91"/>
      <c r="OAA203" s="119"/>
      <c r="OAB203" s="91"/>
      <c r="OAC203" s="119"/>
      <c r="OAD203" s="91"/>
      <c r="OAE203" s="119"/>
      <c r="OAF203" s="91"/>
      <c r="OAG203" s="119"/>
      <c r="OAH203" s="91"/>
      <c r="OAI203" s="119"/>
      <c r="OAJ203" s="91"/>
      <c r="OAK203" s="119"/>
      <c r="OAL203" s="91"/>
      <c r="OAM203" s="119"/>
      <c r="OAN203" s="91"/>
      <c r="OAO203" s="119"/>
      <c r="OAP203" s="91"/>
      <c r="OAQ203" s="119"/>
      <c r="OAR203" s="91"/>
      <c r="OAS203" s="119"/>
      <c r="OAT203" s="91"/>
      <c r="OAU203" s="119"/>
      <c r="OAV203" s="91"/>
      <c r="OAW203" s="119"/>
      <c r="OAX203" s="91"/>
      <c r="OAY203" s="119"/>
      <c r="OAZ203" s="91"/>
      <c r="OBA203" s="119"/>
      <c r="OBB203" s="91"/>
      <c r="OBC203" s="119"/>
      <c r="OBD203" s="91"/>
      <c r="OBE203" s="119"/>
      <c r="OBF203" s="91"/>
      <c r="OBG203" s="119"/>
      <c r="OBH203" s="91"/>
      <c r="OBI203" s="119"/>
      <c r="OBJ203" s="91"/>
      <c r="OBK203" s="119"/>
      <c r="OBL203" s="91"/>
      <c r="OBM203" s="119"/>
      <c r="OBN203" s="91"/>
      <c r="OBO203" s="119"/>
      <c r="OBP203" s="91"/>
      <c r="OBQ203" s="119"/>
      <c r="OBR203" s="91"/>
      <c r="OBS203" s="119"/>
      <c r="OBT203" s="91"/>
      <c r="OBU203" s="119"/>
      <c r="OBV203" s="91"/>
      <c r="OBW203" s="119"/>
      <c r="OBX203" s="91"/>
      <c r="OBY203" s="119"/>
      <c r="OBZ203" s="91"/>
      <c r="OCA203" s="119"/>
      <c r="OCB203" s="91"/>
      <c r="OCC203" s="119"/>
      <c r="OCD203" s="91"/>
      <c r="OCE203" s="119"/>
      <c r="OCF203" s="91"/>
      <c r="OCG203" s="119"/>
      <c r="OCH203" s="91"/>
      <c r="OCI203" s="119"/>
      <c r="OCJ203" s="91"/>
      <c r="OCK203" s="119"/>
      <c r="OCL203" s="91"/>
      <c r="OCM203" s="119"/>
      <c r="OCN203" s="91"/>
      <c r="OCO203" s="119"/>
      <c r="OCP203" s="91"/>
      <c r="OCQ203" s="119"/>
      <c r="OCR203" s="91"/>
      <c r="OCS203" s="119"/>
      <c r="OCT203" s="91"/>
      <c r="OCU203" s="119"/>
      <c r="OCV203" s="91"/>
      <c r="OCW203" s="119"/>
      <c r="OCX203" s="91"/>
      <c r="OCY203" s="119"/>
      <c r="OCZ203" s="91"/>
      <c r="ODA203" s="119"/>
      <c r="ODB203" s="91"/>
      <c r="ODC203" s="119"/>
      <c r="ODD203" s="91"/>
      <c r="ODE203" s="119"/>
      <c r="ODF203" s="91"/>
      <c r="ODG203" s="119"/>
      <c r="ODH203" s="91"/>
      <c r="ODI203" s="119"/>
      <c r="ODJ203" s="91"/>
      <c r="ODK203" s="119"/>
      <c r="ODL203" s="91"/>
      <c r="ODM203" s="119"/>
      <c r="ODN203" s="91"/>
      <c r="ODO203" s="119"/>
      <c r="ODP203" s="91"/>
      <c r="ODQ203" s="119"/>
      <c r="ODR203" s="91"/>
      <c r="ODS203" s="119"/>
      <c r="ODT203" s="91"/>
      <c r="ODU203" s="119"/>
      <c r="ODV203" s="91"/>
      <c r="ODW203" s="119"/>
      <c r="ODX203" s="91"/>
      <c r="ODY203" s="119"/>
      <c r="ODZ203" s="91"/>
      <c r="OEA203" s="119"/>
      <c r="OEB203" s="91"/>
      <c r="OEC203" s="119"/>
      <c r="OED203" s="91"/>
      <c r="OEE203" s="119"/>
      <c r="OEF203" s="91"/>
      <c r="OEG203" s="119"/>
      <c r="OEH203" s="91"/>
      <c r="OEI203" s="119"/>
      <c r="OEJ203" s="91"/>
      <c r="OEK203" s="119"/>
      <c r="OEL203" s="91"/>
      <c r="OEM203" s="119"/>
      <c r="OEN203" s="91"/>
      <c r="OEO203" s="119"/>
      <c r="OEP203" s="91"/>
      <c r="OEQ203" s="119"/>
      <c r="OER203" s="91"/>
      <c r="OES203" s="119"/>
      <c r="OET203" s="91"/>
      <c r="OEU203" s="119"/>
      <c r="OEV203" s="91"/>
      <c r="OEW203" s="119"/>
      <c r="OEX203" s="91"/>
      <c r="OEY203" s="119"/>
      <c r="OEZ203" s="91"/>
      <c r="OFA203" s="119"/>
      <c r="OFB203" s="91"/>
      <c r="OFC203" s="119"/>
      <c r="OFD203" s="91"/>
      <c r="OFE203" s="119"/>
      <c r="OFF203" s="91"/>
      <c r="OFG203" s="119"/>
      <c r="OFH203" s="91"/>
      <c r="OFI203" s="119"/>
      <c r="OFJ203" s="91"/>
      <c r="OFK203" s="119"/>
      <c r="OFL203" s="91"/>
      <c r="OFM203" s="119"/>
      <c r="OFN203" s="91"/>
      <c r="OFO203" s="119"/>
      <c r="OFP203" s="91"/>
      <c r="OFQ203" s="119"/>
      <c r="OFR203" s="91"/>
      <c r="OFS203" s="119"/>
      <c r="OFT203" s="91"/>
      <c r="OFU203" s="119"/>
      <c r="OFV203" s="91"/>
      <c r="OFW203" s="119"/>
      <c r="OFX203" s="91"/>
      <c r="OFY203" s="119"/>
      <c r="OFZ203" s="91"/>
      <c r="OGA203" s="119"/>
      <c r="OGB203" s="91"/>
      <c r="OGC203" s="119"/>
      <c r="OGD203" s="91"/>
      <c r="OGE203" s="119"/>
      <c r="OGF203" s="91"/>
      <c r="OGG203" s="119"/>
      <c r="OGH203" s="91"/>
      <c r="OGI203" s="119"/>
      <c r="OGJ203" s="91"/>
      <c r="OGK203" s="119"/>
      <c r="OGL203" s="91"/>
      <c r="OGM203" s="119"/>
      <c r="OGN203" s="91"/>
      <c r="OGO203" s="119"/>
      <c r="OGP203" s="91"/>
      <c r="OGQ203" s="119"/>
      <c r="OGR203" s="91"/>
      <c r="OGS203" s="119"/>
      <c r="OGT203" s="91"/>
      <c r="OGU203" s="119"/>
      <c r="OGV203" s="91"/>
      <c r="OGW203" s="119"/>
      <c r="OGX203" s="91"/>
      <c r="OGY203" s="119"/>
      <c r="OGZ203" s="91"/>
      <c r="OHA203" s="119"/>
      <c r="OHB203" s="91"/>
      <c r="OHC203" s="119"/>
      <c r="OHD203" s="91"/>
      <c r="OHE203" s="119"/>
      <c r="OHF203" s="91"/>
      <c r="OHG203" s="119"/>
      <c r="OHH203" s="91"/>
      <c r="OHI203" s="119"/>
      <c r="OHJ203" s="91"/>
      <c r="OHK203" s="119"/>
      <c r="OHL203" s="91"/>
      <c r="OHM203" s="119"/>
      <c r="OHN203" s="91"/>
      <c r="OHO203" s="119"/>
      <c r="OHP203" s="91"/>
      <c r="OHQ203" s="119"/>
      <c r="OHR203" s="91"/>
      <c r="OHS203" s="119"/>
      <c r="OHT203" s="91"/>
      <c r="OHU203" s="119"/>
      <c r="OHV203" s="91"/>
      <c r="OHW203" s="119"/>
      <c r="OHX203" s="91"/>
      <c r="OHY203" s="119"/>
      <c r="OHZ203" s="91"/>
      <c r="OIA203" s="119"/>
      <c r="OIB203" s="91"/>
      <c r="OIC203" s="119"/>
      <c r="OID203" s="91"/>
      <c r="OIE203" s="119"/>
      <c r="OIF203" s="91"/>
      <c r="OIG203" s="119"/>
      <c r="OIH203" s="91"/>
      <c r="OII203" s="119"/>
      <c r="OIJ203" s="91"/>
      <c r="OIK203" s="119"/>
      <c r="OIL203" s="91"/>
      <c r="OIM203" s="119"/>
      <c r="OIN203" s="91"/>
      <c r="OIO203" s="119"/>
      <c r="OIP203" s="91"/>
      <c r="OIQ203" s="119"/>
      <c r="OIR203" s="91"/>
      <c r="OIS203" s="119"/>
      <c r="OIT203" s="91"/>
      <c r="OIU203" s="119"/>
      <c r="OIV203" s="91"/>
      <c r="OIW203" s="119"/>
      <c r="OIX203" s="91"/>
      <c r="OIY203" s="119"/>
      <c r="OIZ203" s="91"/>
      <c r="OJA203" s="119"/>
      <c r="OJB203" s="91"/>
      <c r="OJC203" s="119"/>
      <c r="OJD203" s="91"/>
      <c r="OJE203" s="119"/>
      <c r="OJF203" s="91"/>
      <c r="OJG203" s="119"/>
      <c r="OJH203" s="91"/>
      <c r="OJI203" s="119"/>
      <c r="OJJ203" s="91"/>
      <c r="OJK203" s="119"/>
      <c r="OJL203" s="91"/>
      <c r="OJM203" s="119"/>
      <c r="OJN203" s="91"/>
      <c r="OJO203" s="119"/>
      <c r="OJP203" s="91"/>
      <c r="OJQ203" s="119"/>
      <c r="OJR203" s="91"/>
      <c r="OJS203" s="119"/>
      <c r="OJT203" s="91"/>
      <c r="OJU203" s="119"/>
      <c r="OJV203" s="91"/>
      <c r="OJW203" s="119"/>
      <c r="OJX203" s="91"/>
      <c r="OJY203" s="119"/>
      <c r="OJZ203" s="91"/>
      <c r="OKA203" s="119"/>
      <c r="OKB203" s="91"/>
      <c r="OKC203" s="119"/>
      <c r="OKD203" s="91"/>
      <c r="OKE203" s="119"/>
      <c r="OKF203" s="91"/>
      <c r="OKG203" s="119"/>
      <c r="OKH203" s="91"/>
      <c r="OKI203" s="119"/>
      <c r="OKJ203" s="91"/>
      <c r="OKK203" s="119"/>
      <c r="OKL203" s="91"/>
      <c r="OKM203" s="119"/>
      <c r="OKN203" s="91"/>
      <c r="OKO203" s="119"/>
      <c r="OKP203" s="91"/>
      <c r="OKQ203" s="119"/>
      <c r="OKR203" s="91"/>
      <c r="OKS203" s="119"/>
      <c r="OKT203" s="91"/>
      <c r="OKU203" s="119"/>
      <c r="OKV203" s="91"/>
      <c r="OKW203" s="119"/>
      <c r="OKX203" s="91"/>
      <c r="OKY203" s="119"/>
      <c r="OKZ203" s="91"/>
      <c r="OLA203" s="119"/>
      <c r="OLB203" s="91"/>
      <c r="OLC203" s="119"/>
      <c r="OLD203" s="91"/>
      <c r="OLE203" s="119"/>
      <c r="OLF203" s="91"/>
      <c r="OLG203" s="119"/>
      <c r="OLH203" s="91"/>
      <c r="OLI203" s="119"/>
      <c r="OLJ203" s="91"/>
      <c r="OLK203" s="119"/>
      <c r="OLL203" s="91"/>
      <c r="OLM203" s="119"/>
      <c r="OLN203" s="91"/>
      <c r="OLO203" s="119"/>
      <c r="OLP203" s="91"/>
      <c r="OLQ203" s="119"/>
      <c r="OLR203" s="91"/>
      <c r="OLS203" s="119"/>
      <c r="OLT203" s="91"/>
      <c r="OLU203" s="119"/>
      <c r="OLV203" s="91"/>
      <c r="OLW203" s="119"/>
      <c r="OLX203" s="91"/>
      <c r="OLY203" s="119"/>
      <c r="OLZ203" s="91"/>
      <c r="OMA203" s="119"/>
      <c r="OMB203" s="91"/>
      <c r="OMC203" s="119"/>
      <c r="OMD203" s="91"/>
      <c r="OME203" s="119"/>
      <c r="OMF203" s="91"/>
      <c r="OMG203" s="119"/>
      <c r="OMH203" s="91"/>
      <c r="OMI203" s="119"/>
      <c r="OMJ203" s="91"/>
      <c r="OMK203" s="119"/>
      <c r="OML203" s="91"/>
      <c r="OMM203" s="119"/>
      <c r="OMN203" s="91"/>
      <c r="OMO203" s="119"/>
      <c r="OMP203" s="91"/>
      <c r="OMQ203" s="119"/>
      <c r="OMR203" s="91"/>
      <c r="OMS203" s="119"/>
      <c r="OMT203" s="91"/>
      <c r="OMU203" s="119"/>
      <c r="OMV203" s="91"/>
      <c r="OMW203" s="119"/>
      <c r="OMX203" s="91"/>
      <c r="OMY203" s="119"/>
      <c r="OMZ203" s="91"/>
      <c r="ONA203" s="119"/>
      <c r="ONB203" s="91"/>
      <c r="ONC203" s="119"/>
      <c r="OND203" s="91"/>
      <c r="ONE203" s="119"/>
      <c r="ONF203" s="91"/>
      <c r="ONG203" s="119"/>
      <c r="ONH203" s="91"/>
      <c r="ONI203" s="119"/>
      <c r="ONJ203" s="91"/>
      <c r="ONK203" s="119"/>
      <c r="ONL203" s="91"/>
      <c r="ONM203" s="119"/>
      <c r="ONN203" s="91"/>
      <c r="ONO203" s="119"/>
      <c r="ONP203" s="91"/>
      <c r="ONQ203" s="119"/>
      <c r="ONR203" s="91"/>
      <c r="ONS203" s="119"/>
      <c r="ONT203" s="91"/>
      <c r="ONU203" s="119"/>
      <c r="ONV203" s="91"/>
      <c r="ONW203" s="119"/>
      <c r="ONX203" s="91"/>
      <c r="ONY203" s="119"/>
      <c r="ONZ203" s="91"/>
      <c r="OOA203" s="119"/>
      <c r="OOB203" s="91"/>
      <c r="OOC203" s="119"/>
      <c r="OOD203" s="91"/>
      <c r="OOE203" s="119"/>
      <c r="OOF203" s="91"/>
      <c r="OOG203" s="119"/>
      <c r="OOH203" s="91"/>
      <c r="OOI203" s="119"/>
      <c r="OOJ203" s="91"/>
      <c r="OOK203" s="119"/>
      <c r="OOL203" s="91"/>
      <c r="OOM203" s="119"/>
      <c r="OON203" s="91"/>
      <c r="OOO203" s="119"/>
      <c r="OOP203" s="91"/>
      <c r="OOQ203" s="119"/>
      <c r="OOR203" s="91"/>
      <c r="OOS203" s="119"/>
      <c r="OOT203" s="91"/>
      <c r="OOU203" s="119"/>
      <c r="OOV203" s="91"/>
      <c r="OOW203" s="119"/>
      <c r="OOX203" s="91"/>
      <c r="OOY203" s="119"/>
      <c r="OOZ203" s="91"/>
      <c r="OPA203" s="119"/>
      <c r="OPB203" s="91"/>
      <c r="OPC203" s="119"/>
      <c r="OPD203" s="91"/>
      <c r="OPE203" s="119"/>
      <c r="OPF203" s="91"/>
      <c r="OPG203" s="119"/>
      <c r="OPH203" s="91"/>
      <c r="OPI203" s="119"/>
      <c r="OPJ203" s="91"/>
      <c r="OPK203" s="119"/>
      <c r="OPL203" s="91"/>
      <c r="OPM203" s="119"/>
      <c r="OPN203" s="91"/>
      <c r="OPO203" s="119"/>
      <c r="OPP203" s="91"/>
      <c r="OPQ203" s="119"/>
      <c r="OPR203" s="91"/>
      <c r="OPS203" s="119"/>
      <c r="OPT203" s="91"/>
      <c r="OPU203" s="119"/>
      <c r="OPV203" s="91"/>
      <c r="OPW203" s="119"/>
      <c r="OPX203" s="91"/>
      <c r="OPY203" s="119"/>
      <c r="OPZ203" s="91"/>
      <c r="OQA203" s="119"/>
      <c r="OQB203" s="91"/>
      <c r="OQC203" s="119"/>
      <c r="OQD203" s="91"/>
      <c r="OQE203" s="119"/>
      <c r="OQF203" s="91"/>
      <c r="OQG203" s="119"/>
      <c r="OQH203" s="91"/>
      <c r="OQI203" s="119"/>
      <c r="OQJ203" s="91"/>
      <c r="OQK203" s="119"/>
      <c r="OQL203" s="91"/>
      <c r="OQM203" s="119"/>
      <c r="OQN203" s="91"/>
      <c r="OQO203" s="119"/>
      <c r="OQP203" s="91"/>
      <c r="OQQ203" s="119"/>
      <c r="OQR203" s="91"/>
      <c r="OQS203" s="119"/>
      <c r="OQT203" s="91"/>
      <c r="OQU203" s="119"/>
      <c r="OQV203" s="91"/>
      <c r="OQW203" s="119"/>
      <c r="OQX203" s="91"/>
      <c r="OQY203" s="119"/>
      <c r="OQZ203" s="91"/>
      <c r="ORA203" s="119"/>
      <c r="ORB203" s="91"/>
      <c r="ORC203" s="119"/>
      <c r="ORD203" s="91"/>
      <c r="ORE203" s="119"/>
      <c r="ORF203" s="91"/>
      <c r="ORG203" s="119"/>
      <c r="ORH203" s="91"/>
      <c r="ORI203" s="119"/>
      <c r="ORJ203" s="91"/>
      <c r="ORK203" s="119"/>
      <c r="ORL203" s="91"/>
      <c r="ORM203" s="119"/>
      <c r="ORN203" s="91"/>
      <c r="ORO203" s="119"/>
      <c r="ORP203" s="91"/>
      <c r="ORQ203" s="119"/>
      <c r="ORR203" s="91"/>
      <c r="ORS203" s="119"/>
      <c r="ORT203" s="91"/>
      <c r="ORU203" s="119"/>
      <c r="ORV203" s="91"/>
      <c r="ORW203" s="119"/>
      <c r="ORX203" s="91"/>
      <c r="ORY203" s="119"/>
      <c r="ORZ203" s="91"/>
      <c r="OSA203" s="119"/>
      <c r="OSB203" s="91"/>
      <c r="OSC203" s="119"/>
      <c r="OSD203" s="91"/>
      <c r="OSE203" s="119"/>
      <c r="OSF203" s="91"/>
      <c r="OSG203" s="119"/>
      <c r="OSH203" s="91"/>
      <c r="OSI203" s="119"/>
      <c r="OSJ203" s="91"/>
      <c r="OSK203" s="119"/>
      <c r="OSL203" s="91"/>
      <c r="OSM203" s="119"/>
      <c r="OSN203" s="91"/>
      <c r="OSO203" s="119"/>
      <c r="OSP203" s="91"/>
      <c r="OSQ203" s="119"/>
      <c r="OSR203" s="91"/>
      <c r="OSS203" s="119"/>
      <c r="OST203" s="91"/>
      <c r="OSU203" s="119"/>
      <c r="OSV203" s="91"/>
      <c r="OSW203" s="119"/>
      <c r="OSX203" s="91"/>
      <c r="OSY203" s="119"/>
      <c r="OSZ203" s="91"/>
      <c r="OTA203" s="119"/>
      <c r="OTB203" s="91"/>
      <c r="OTC203" s="119"/>
      <c r="OTD203" s="91"/>
      <c r="OTE203" s="119"/>
      <c r="OTF203" s="91"/>
      <c r="OTG203" s="119"/>
      <c r="OTH203" s="91"/>
      <c r="OTI203" s="119"/>
      <c r="OTJ203" s="91"/>
      <c r="OTK203" s="119"/>
      <c r="OTL203" s="91"/>
      <c r="OTM203" s="119"/>
      <c r="OTN203" s="91"/>
      <c r="OTO203" s="119"/>
      <c r="OTP203" s="91"/>
      <c r="OTQ203" s="119"/>
      <c r="OTR203" s="91"/>
      <c r="OTS203" s="119"/>
      <c r="OTT203" s="91"/>
      <c r="OTU203" s="119"/>
      <c r="OTV203" s="91"/>
      <c r="OTW203" s="119"/>
      <c r="OTX203" s="91"/>
      <c r="OTY203" s="119"/>
      <c r="OTZ203" s="91"/>
      <c r="OUA203" s="119"/>
      <c r="OUB203" s="91"/>
      <c r="OUC203" s="119"/>
      <c r="OUD203" s="91"/>
      <c r="OUE203" s="119"/>
      <c r="OUF203" s="91"/>
      <c r="OUG203" s="119"/>
      <c r="OUH203" s="91"/>
      <c r="OUI203" s="119"/>
      <c r="OUJ203" s="91"/>
      <c r="OUK203" s="119"/>
      <c r="OUL203" s="91"/>
      <c r="OUM203" s="119"/>
      <c r="OUN203" s="91"/>
      <c r="OUO203" s="119"/>
      <c r="OUP203" s="91"/>
      <c r="OUQ203" s="119"/>
      <c r="OUR203" s="91"/>
      <c r="OUS203" s="119"/>
      <c r="OUT203" s="91"/>
      <c r="OUU203" s="119"/>
      <c r="OUV203" s="91"/>
      <c r="OUW203" s="119"/>
      <c r="OUX203" s="91"/>
      <c r="OUY203" s="119"/>
      <c r="OUZ203" s="91"/>
      <c r="OVA203" s="119"/>
      <c r="OVB203" s="91"/>
      <c r="OVC203" s="119"/>
      <c r="OVD203" s="91"/>
      <c r="OVE203" s="119"/>
      <c r="OVF203" s="91"/>
      <c r="OVG203" s="119"/>
      <c r="OVH203" s="91"/>
      <c r="OVI203" s="119"/>
      <c r="OVJ203" s="91"/>
      <c r="OVK203" s="119"/>
      <c r="OVL203" s="91"/>
      <c r="OVM203" s="119"/>
      <c r="OVN203" s="91"/>
      <c r="OVO203" s="119"/>
      <c r="OVP203" s="91"/>
      <c r="OVQ203" s="119"/>
      <c r="OVR203" s="91"/>
      <c r="OVS203" s="119"/>
      <c r="OVT203" s="91"/>
      <c r="OVU203" s="119"/>
      <c r="OVV203" s="91"/>
      <c r="OVW203" s="119"/>
      <c r="OVX203" s="91"/>
      <c r="OVY203" s="119"/>
      <c r="OVZ203" s="91"/>
      <c r="OWA203" s="119"/>
      <c r="OWB203" s="91"/>
      <c r="OWC203" s="119"/>
      <c r="OWD203" s="91"/>
      <c r="OWE203" s="119"/>
      <c r="OWF203" s="91"/>
      <c r="OWG203" s="119"/>
      <c r="OWH203" s="91"/>
      <c r="OWI203" s="119"/>
      <c r="OWJ203" s="91"/>
      <c r="OWK203" s="119"/>
      <c r="OWL203" s="91"/>
      <c r="OWM203" s="119"/>
      <c r="OWN203" s="91"/>
      <c r="OWO203" s="119"/>
      <c r="OWP203" s="91"/>
      <c r="OWQ203" s="119"/>
      <c r="OWR203" s="91"/>
      <c r="OWS203" s="119"/>
      <c r="OWT203" s="91"/>
      <c r="OWU203" s="119"/>
      <c r="OWV203" s="91"/>
      <c r="OWW203" s="119"/>
      <c r="OWX203" s="91"/>
      <c r="OWY203" s="119"/>
      <c r="OWZ203" s="91"/>
      <c r="OXA203" s="119"/>
      <c r="OXB203" s="91"/>
      <c r="OXC203" s="119"/>
      <c r="OXD203" s="91"/>
      <c r="OXE203" s="119"/>
      <c r="OXF203" s="91"/>
      <c r="OXG203" s="119"/>
      <c r="OXH203" s="91"/>
      <c r="OXI203" s="119"/>
      <c r="OXJ203" s="91"/>
      <c r="OXK203" s="119"/>
      <c r="OXL203" s="91"/>
      <c r="OXM203" s="119"/>
      <c r="OXN203" s="91"/>
      <c r="OXO203" s="119"/>
      <c r="OXP203" s="91"/>
      <c r="OXQ203" s="119"/>
      <c r="OXR203" s="91"/>
      <c r="OXS203" s="119"/>
      <c r="OXT203" s="91"/>
      <c r="OXU203" s="119"/>
      <c r="OXV203" s="91"/>
      <c r="OXW203" s="119"/>
      <c r="OXX203" s="91"/>
      <c r="OXY203" s="119"/>
      <c r="OXZ203" s="91"/>
      <c r="OYA203" s="119"/>
      <c r="OYB203" s="91"/>
      <c r="OYC203" s="119"/>
      <c r="OYD203" s="91"/>
      <c r="OYE203" s="119"/>
      <c r="OYF203" s="91"/>
      <c r="OYG203" s="119"/>
      <c r="OYH203" s="91"/>
      <c r="OYI203" s="119"/>
      <c r="OYJ203" s="91"/>
      <c r="OYK203" s="119"/>
      <c r="OYL203" s="91"/>
      <c r="OYM203" s="119"/>
      <c r="OYN203" s="91"/>
      <c r="OYO203" s="119"/>
      <c r="OYP203" s="91"/>
      <c r="OYQ203" s="119"/>
      <c r="OYR203" s="91"/>
      <c r="OYS203" s="119"/>
      <c r="OYT203" s="91"/>
      <c r="OYU203" s="119"/>
      <c r="OYV203" s="91"/>
      <c r="OYW203" s="119"/>
      <c r="OYX203" s="91"/>
      <c r="OYY203" s="119"/>
      <c r="OYZ203" s="91"/>
      <c r="OZA203" s="119"/>
      <c r="OZB203" s="91"/>
      <c r="OZC203" s="119"/>
      <c r="OZD203" s="91"/>
      <c r="OZE203" s="119"/>
      <c r="OZF203" s="91"/>
      <c r="OZG203" s="119"/>
      <c r="OZH203" s="91"/>
      <c r="OZI203" s="119"/>
      <c r="OZJ203" s="91"/>
      <c r="OZK203" s="119"/>
      <c r="OZL203" s="91"/>
      <c r="OZM203" s="119"/>
      <c r="OZN203" s="91"/>
      <c r="OZO203" s="119"/>
      <c r="OZP203" s="91"/>
      <c r="OZQ203" s="119"/>
      <c r="OZR203" s="91"/>
      <c r="OZS203" s="119"/>
      <c r="OZT203" s="91"/>
      <c r="OZU203" s="119"/>
      <c r="OZV203" s="91"/>
      <c r="OZW203" s="119"/>
      <c r="OZX203" s="91"/>
      <c r="OZY203" s="119"/>
      <c r="OZZ203" s="91"/>
      <c r="PAA203" s="119"/>
      <c r="PAB203" s="91"/>
      <c r="PAC203" s="119"/>
      <c r="PAD203" s="91"/>
      <c r="PAE203" s="119"/>
      <c r="PAF203" s="91"/>
      <c r="PAG203" s="119"/>
      <c r="PAH203" s="91"/>
      <c r="PAI203" s="119"/>
      <c r="PAJ203" s="91"/>
      <c r="PAK203" s="119"/>
      <c r="PAL203" s="91"/>
      <c r="PAM203" s="119"/>
      <c r="PAN203" s="91"/>
      <c r="PAO203" s="119"/>
      <c r="PAP203" s="91"/>
      <c r="PAQ203" s="119"/>
      <c r="PAR203" s="91"/>
      <c r="PAS203" s="119"/>
      <c r="PAT203" s="91"/>
      <c r="PAU203" s="119"/>
      <c r="PAV203" s="91"/>
      <c r="PAW203" s="119"/>
      <c r="PAX203" s="91"/>
      <c r="PAY203" s="119"/>
      <c r="PAZ203" s="91"/>
      <c r="PBA203" s="119"/>
      <c r="PBB203" s="91"/>
      <c r="PBC203" s="119"/>
      <c r="PBD203" s="91"/>
      <c r="PBE203" s="119"/>
      <c r="PBF203" s="91"/>
      <c r="PBG203" s="119"/>
      <c r="PBH203" s="91"/>
      <c r="PBI203" s="119"/>
      <c r="PBJ203" s="91"/>
      <c r="PBK203" s="119"/>
      <c r="PBL203" s="91"/>
      <c r="PBM203" s="119"/>
      <c r="PBN203" s="91"/>
      <c r="PBO203" s="119"/>
      <c r="PBP203" s="91"/>
      <c r="PBQ203" s="119"/>
      <c r="PBR203" s="91"/>
      <c r="PBS203" s="119"/>
      <c r="PBT203" s="91"/>
      <c r="PBU203" s="119"/>
      <c r="PBV203" s="91"/>
      <c r="PBW203" s="119"/>
      <c r="PBX203" s="91"/>
      <c r="PBY203" s="119"/>
      <c r="PBZ203" s="91"/>
      <c r="PCA203" s="119"/>
      <c r="PCB203" s="91"/>
      <c r="PCC203" s="119"/>
      <c r="PCD203" s="91"/>
      <c r="PCE203" s="119"/>
      <c r="PCF203" s="91"/>
      <c r="PCG203" s="119"/>
      <c r="PCH203" s="91"/>
      <c r="PCI203" s="119"/>
      <c r="PCJ203" s="91"/>
      <c r="PCK203" s="119"/>
      <c r="PCL203" s="91"/>
      <c r="PCM203" s="119"/>
      <c r="PCN203" s="91"/>
      <c r="PCO203" s="119"/>
      <c r="PCP203" s="91"/>
      <c r="PCQ203" s="119"/>
      <c r="PCR203" s="91"/>
      <c r="PCS203" s="119"/>
      <c r="PCT203" s="91"/>
      <c r="PCU203" s="119"/>
      <c r="PCV203" s="91"/>
      <c r="PCW203" s="119"/>
      <c r="PCX203" s="91"/>
      <c r="PCY203" s="119"/>
      <c r="PCZ203" s="91"/>
      <c r="PDA203" s="119"/>
      <c r="PDB203" s="91"/>
      <c r="PDC203" s="119"/>
      <c r="PDD203" s="91"/>
      <c r="PDE203" s="119"/>
      <c r="PDF203" s="91"/>
      <c r="PDG203" s="119"/>
      <c r="PDH203" s="91"/>
      <c r="PDI203" s="119"/>
      <c r="PDJ203" s="91"/>
      <c r="PDK203" s="119"/>
      <c r="PDL203" s="91"/>
      <c r="PDM203" s="119"/>
      <c r="PDN203" s="91"/>
      <c r="PDO203" s="119"/>
      <c r="PDP203" s="91"/>
      <c r="PDQ203" s="119"/>
      <c r="PDR203" s="91"/>
      <c r="PDS203" s="119"/>
      <c r="PDT203" s="91"/>
      <c r="PDU203" s="119"/>
      <c r="PDV203" s="91"/>
      <c r="PDW203" s="119"/>
      <c r="PDX203" s="91"/>
      <c r="PDY203" s="119"/>
      <c r="PDZ203" s="91"/>
      <c r="PEA203" s="119"/>
      <c r="PEB203" s="91"/>
      <c r="PEC203" s="119"/>
      <c r="PED203" s="91"/>
      <c r="PEE203" s="119"/>
      <c r="PEF203" s="91"/>
      <c r="PEG203" s="119"/>
      <c r="PEH203" s="91"/>
      <c r="PEI203" s="119"/>
      <c r="PEJ203" s="91"/>
      <c r="PEK203" s="119"/>
      <c r="PEL203" s="91"/>
      <c r="PEM203" s="119"/>
      <c r="PEN203" s="91"/>
      <c r="PEO203" s="119"/>
      <c r="PEP203" s="91"/>
      <c r="PEQ203" s="119"/>
      <c r="PER203" s="91"/>
      <c r="PES203" s="119"/>
      <c r="PET203" s="91"/>
      <c r="PEU203" s="119"/>
      <c r="PEV203" s="91"/>
      <c r="PEW203" s="119"/>
      <c r="PEX203" s="91"/>
      <c r="PEY203" s="119"/>
      <c r="PEZ203" s="91"/>
      <c r="PFA203" s="119"/>
      <c r="PFB203" s="91"/>
      <c r="PFC203" s="119"/>
      <c r="PFD203" s="91"/>
      <c r="PFE203" s="119"/>
      <c r="PFF203" s="91"/>
      <c r="PFG203" s="119"/>
      <c r="PFH203" s="91"/>
      <c r="PFI203" s="119"/>
      <c r="PFJ203" s="91"/>
      <c r="PFK203" s="119"/>
      <c r="PFL203" s="91"/>
      <c r="PFM203" s="119"/>
      <c r="PFN203" s="91"/>
      <c r="PFO203" s="119"/>
      <c r="PFP203" s="91"/>
      <c r="PFQ203" s="119"/>
      <c r="PFR203" s="91"/>
      <c r="PFS203" s="119"/>
      <c r="PFT203" s="91"/>
      <c r="PFU203" s="119"/>
      <c r="PFV203" s="91"/>
      <c r="PFW203" s="119"/>
      <c r="PFX203" s="91"/>
      <c r="PFY203" s="119"/>
      <c r="PFZ203" s="91"/>
      <c r="PGA203" s="119"/>
      <c r="PGB203" s="91"/>
      <c r="PGC203" s="119"/>
      <c r="PGD203" s="91"/>
      <c r="PGE203" s="119"/>
      <c r="PGF203" s="91"/>
      <c r="PGG203" s="119"/>
      <c r="PGH203" s="91"/>
      <c r="PGI203" s="119"/>
      <c r="PGJ203" s="91"/>
      <c r="PGK203" s="119"/>
      <c r="PGL203" s="91"/>
      <c r="PGM203" s="119"/>
      <c r="PGN203" s="91"/>
      <c r="PGO203" s="119"/>
      <c r="PGP203" s="91"/>
      <c r="PGQ203" s="119"/>
      <c r="PGR203" s="91"/>
      <c r="PGS203" s="119"/>
      <c r="PGT203" s="91"/>
      <c r="PGU203" s="119"/>
      <c r="PGV203" s="91"/>
      <c r="PGW203" s="119"/>
      <c r="PGX203" s="91"/>
      <c r="PGY203" s="119"/>
      <c r="PGZ203" s="91"/>
      <c r="PHA203" s="119"/>
      <c r="PHB203" s="91"/>
      <c r="PHC203" s="119"/>
      <c r="PHD203" s="91"/>
      <c r="PHE203" s="119"/>
      <c r="PHF203" s="91"/>
      <c r="PHG203" s="119"/>
      <c r="PHH203" s="91"/>
      <c r="PHI203" s="119"/>
      <c r="PHJ203" s="91"/>
      <c r="PHK203" s="119"/>
      <c r="PHL203" s="91"/>
      <c r="PHM203" s="119"/>
      <c r="PHN203" s="91"/>
      <c r="PHO203" s="119"/>
      <c r="PHP203" s="91"/>
      <c r="PHQ203" s="119"/>
      <c r="PHR203" s="91"/>
      <c r="PHS203" s="119"/>
      <c r="PHT203" s="91"/>
      <c r="PHU203" s="119"/>
      <c r="PHV203" s="91"/>
      <c r="PHW203" s="119"/>
      <c r="PHX203" s="91"/>
      <c r="PHY203" s="119"/>
      <c r="PHZ203" s="91"/>
      <c r="PIA203" s="119"/>
      <c r="PIB203" s="91"/>
      <c r="PIC203" s="119"/>
      <c r="PID203" s="91"/>
      <c r="PIE203" s="119"/>
      <c r="PIF203" s="91"/>
      <c r="PIG203" s="119"/>
      <c r="PIH203" s="91"/>
      <c r="PII203" s="119"/>
      <c r="PIJ203" s="91"/>
      <c r="PIK203" s="119"/>
      <c r="PIL203" s="91"/>
      <c r="PIM203" s="119"/>
      <c r="PIN203" s="91"/>
      <c r="PIO203" s="119"/>
      <c r="PIP203" s="91"/>
      <c r="PIQ203" s="119"/>
      <c r="PIR203" s="91"/>
      <c r="PIS203" s="119"/>
      <c r="PIT203" s="91"/>
      <c r="PIU203" s="119"/>
      <c r="PIV203" s="91"/>
      <c r="PIW203" s="119"/>
      <c r="PIX203" s="91"/>
      <c r="PIY203" s="119"/>
      <c r="PIZ203" s="91"/>
      <c r="PJA203" s="119"/>
      <c r="PJB203" s="91"/>
      <c r="PJC203" s="119"/>
      <c r="PJD203" s="91"/>
      <c r="PJE203" s="119"/>
      <c r="PJF203" s="91"/>
      <c r="PJG203" s="119"/>
      <c r="PJH203" s="91"/>
      <c r="PJI203" s="119"/>
      <c r="PJJ203" s="91"/>
      <c r="PJK203" s="119"/>
      <c r="PJL203" s="91"/>
      <c r="PJM203" s="119"/>
      <c r="PJN203" s="91"/>
      <c r="PJO203" s="119"/>
      <c r="PJP203" s="91"/>
      <c r="PJQ203" s="119"/>
      <c r="PJR203" s="91"/>
      <c r="PJS203" s="119"/>
      <c r="PJT203" s="91"/>
      <c r="PJU203" s="119"/>
      <c r="PJV203" s="91"/>
      <c r="PJW203" s="119"/>
      <c r="PJX203" s="91"/>
      <c r="PJY203" s="119"/>
      <c r="PJZ203" s="91"/>
      <c r="PKA203" s="119"/>
      <c r="PKB203" s="91"/>
      <c r="PKC203" s="119"/>
      <c r="PKD203" s="91"/>
      <c r="PKE203" s="119"/>
      <c r="PKF203" s="91"/>
      <c r="PKG203" s="119"/>
      <c r="PKH203" s="91"/>
      <c r="PKI203" s="119"/>
      <c r="PKJ203" s="91"/>
      <c r="PKK203" s="119"/>
      <c r="PKL203" s="91"/>
      <c r="PKM203" s="119"/>
      <c r="PKN203" s="91"/>
      <c r="PKO203" s="119"/>
      <c r="PKP203" s="91"/>
      <c r="PKQ203" s="119"/>
      <c r="PKR203" s="91"/>
      <c r="PKS203" s="119"/>
      <c r="PKT203" s="91"/>
      <c r="PKU203" s="119"/>
      <c r="PKV203" s="91"/>
      <c r="PKW203" s="119"/>
      <c r="PKX203" s="91"/>
      <c r="PKY203" s="119"/>
      <c r="PKZ203" s="91"/>
      <c r="PLA203" s="119"/>
      <c r="PLB203" s="91"/>
      <c r="PLC203" s="119"/>
      <c r="PLD203" s="91"/>
      <c r="PLE203" s="119"/>
      <c r="PLF203" s="91"/>
      <c r="PLG203" s="119"/>
      <c r="PLH203" s="91"/>
      <c r="PLI203" s="119"/>
      <c r="PLJ203" s="91"/>
      <c r="PLK203" s="119"/>
      <c r="PLL203" s="91"/>
      <c r="PLM203" s="119"/>
      <c r="PLN203" s="91"/>
      <c r="PLO203" s="119"/>
      <c r="PLP203" s="91"/>
      <c r="PLQ203" s="119"/>
      <c r="PLR203" s="91"/>
      <c r="PLS203" s="119"/>
      <c r="PLT203" s="91"/>
      <c r="PLU203" s="119"/>
      <c r="PLV203" s="91"/>
      <c r="PLW203" s="119"/>
      <c r="PLX203" s="91"/>
      <c r="PLY203" s="119"/>
      <c r="PLZ203" s="91"/>
      <c r="PMA203" s="119"/>
      <c r="PMB203" s="91"/>
      <c r="PMC203" s="119"/>
      <c r="PMD203" s="91"/>
      <c r="PME203" s="119"/>
      <c r="PMF203" s="91"/>
      <c r="PMG203" s="119"/>
      <c r="PMH203" s="91"/>
      <c r="PMI203" s="119"/>
      <c r="PMJ203" s="91"/>
      <c r="PMK203" s="119"/>
      <c r="PML203" s="91"/>
      <c r="PMM203" s="119"/>
      <c r="PMN203" s="91"/>
      <c r="PMO203" s="119"/>
      <c r="PMP203" s="91"/>
      <c r="PMQ203" s="119"/>
      <c r="PMR203" s="91"/>
      <c r="PMS203" s="119"/>
      <c r="PMT203" s="91"/>
      <c r="PMU203" s="119"/>
      <c r="PMV203" s="91"/>
      <c r="PMW203" s="119"/>
      <c r="PMX203" s="91"/>
      <c r="PMY203" s="119"/>
      <c r="PMZ203" s="91"/>
      <c r="PNA203" s="119"/>
      <c r="PNB203" s="91"/>
      <c r="PNC203" s="119"/>
      <c r="PND203" s="91"/>
      <c r="PNE203" s="119"/>
      <c r="PNF203" s="91"/>
      <c r="PNG203" s="119"/>
      <c r="PNH203" s="91"/>
      <c r="PNI203" s="119"/>
      <c r="PNJ203" s="91"/>
      <c r="PNK203" s="119"/>
      <c r="PNL203" s="91"/>
      <c r="PNM203" s="119"/>
      <c r="PNN203" s="91"/>
      <c r="PNO203" s="119"/>
      <c r="PNP203" s="91"/>
      <c r="PNQ203" s="119"/>
      <c r="PNR203" s="91"/>
      <c r="PNS203" s="119"/>
      <c r="PNT203" s="91"/>
      <c r="PNU203" s="119"/>
      <c r="PNV203" s="91"/>
      <c r="PNW203" s="119"/>
      <c r="PNX203" s="91"/>
      <c r="PNY203" s="119"/>
      <c r="PNZ203" s="91"/>
      <c r="POA203" s="119"/>
      <c r="POB203" s="91"/>
      <c r="POC203" s="119"/>
      <c r="POD203" s="91"/>
      <c r="POE203" s="119"/>
      <c r="POF203" s="91"/>
      <c r="POG203" s="119"/>
      <c r="POH203" s="91"/>
      <c r="POI203" s="119"/>
      <c r="POJ203" s="91"/>
      <c r="POK203" s="119"/>
      <c r="POL203" s="91"/>
      <c r="POM203" s="119"/>
      <c r="PON203" s="91"/>
      <c r="POO203" s="119"/>
      <c r="POP203" s="91"/>
      <c r="POQ203" s="119"/>
      <c r="POR203" s="91"/>
      <c r="POS203" s="119"/>
      <c r="POT203" s="91"/>
      <c r="POU203" s="119"/>
      <c r="POV203" s="91"/>
      <c r="POW203" s="119"/>
      <c r="POX203" s="91"/>
      <c r="POY203" s="119"/>
      <c r="POZ203" s="91"/>
      <c r="PPA203" s="119"/>
      <c r="PPB203" s="91"/>
      <c r="PPC203" s="119"/>
      <c r="PPD203" s="91"/>
      <c r="PPE203" s="119"/>
      <c r="PPF203" s="91"/>
      <c r="PPG203" s="119"/>
      <c r="PPH203" s="91"/>
      <c r="PPI203" s="119"/>
      <c r="PPJ203" s="91"/>
      <c r="PPK203" s="119"/>
      <c r="PPL203" s="91"/>
      <c r="PPM203" s="119"/>
      <c r="PPN203" s="91"/>
      <c r="PPO203" s="119"/>
      <c r="PPP203" s="91"/>
      <c r="PPQ203" s="119"/>
      <c r="PPR203" s="91"/>
      <c r="PPS203" s="119"/>
      <c r="PPT203" s="91"/>
      <c r="PPU203" s="119"/>
      <c r="PPV203" s="91"/>
      <c r="PPW203" s="119"/>
      <c r="PPX203" s="91"/>
      <c r="PPY203" s="119"/>
      <c r="PPZ203" s="91"/>
      <c r="PQA203" s="119"/>
      <c r="PQB203" s="91"/>
      <c r="PQC203" s="119"/>
      <c r="PQD203" s="91"/>
      <c r="PQE203" s="119"/>
      <c r="PQF203" s="91"/>
      <c r="PQG203" s="119"/>
      <c r="PQH203" s="91"/>
      <c r="PQI203" s="119"/>
      <c r="PQJ203" s="91"/>
      <c r="PQK203" s="119"/>
      <c r="PQL203" s="91"/>
      <c r="PQM203" s="119"/>
      <c r="PQN203" s="91"/>
      <c r="PQO203" s="119"/>
      <c r="PQP203" s="91"/>
      <c r="PQQ203" s="119"/>
      <c r="PQR203" s="91"/>
      <c r="PQS203" s="119"/>
      <c r="PQT203" s="91"/>
      <c r="PQU203" s="119"/>
      <c r="PQV203" s="91"/>
      <c r="PQW203" s="119"/>
      <c r="PQX203" s="91"/>
      <c r="PQY203" s="119"/>
      <c r="PQZ203" s="91"/>
      <c r="PRA203" s="119"/>
      <c r="PRB203" s="91"/>
      <c r="PRC203" s="119"/>
      <c r="PRD203" s="91"/>
      <c r="PRE203" s="119"/>
      <c r="PRF203" s="91"/>
      <c r="PRG203" s="119"/>
      <c r="PRH203" s="91"/>
      <c r="PRI203" s="119"/>
      <c r="PRJ203" s="91"/>
      <c r="PRK203" s="119"/>
      <c r="PRL203" s="91"/>
      <c r="PRM203" s="119"/>
      <c r="PRN203" s="91"/>
      <c r="PRO203" s="119"/>
      <c r="PRP203" s="91"/>
      <c r="PRQ203" s="119"/>
      <c r="PRR203" s="91"/>
      <c r="PRS203" s="119"/>
      <c r="PRT203" s="91"/>
      <c r="PRU203" s="119"/>
      <c r="PRV203" s="91"/>
      <c r="PRW203" s="119"/>
      <c r="PRX203" s="91"/>
      <c r="PRY203" s="119"/>
      <c r="PRZ203" s="91"/>
      <c r="PSA203" s="119"/>
      <c r="PSB203" s="91"/>
      <c r="PSC203" s="119"/>
      <c r="PSD203" s="91"/>
      <c r="PSE203" s="119"/>
      <c r="PSF203" s="91"/>
      <c r="PSG203" s="119"/>
      <c r="PSH203" s="91"/>
      <c r="PSI203" s="119"/>
      <c r="PSJ203" s="91"/>
      <c r="PSK203" s="119"/>
      <c r="PSL203" s="91"/>
      <c r="PSM203" s="119"/>
      <c r="PSN203" s="91"/>
      <c r="PSO203" s="119"/>
      <c r="PSP203" s="91"/>
      <c r="PSQ203" s="119"/>
      <c r="PSR203" s="91"/>
      <c r="PSS203" s="119"/>
      <c r="PST203" s="91"/>
      <c r="PSU203" s="119"/>
      <c r="PSV203" s="91"/>
      <c r="PSW203" s="119"/>
      <c r="PSX203" s="91"/>
      <c r="PSY203" s="119"/>
      <c r="PSZ203" s="91"/>
      <c r="PTA203" s="119"/>
      <c r="PTB203" s="91"/>
      <c r="PTC203" s="119"/>
      <c r="PTD203" s="91"/>
      <c r="PTE203" s="119"/>
      <c r="PTF203" s="91"/>
      <c r="PTG203" s="119"/>
      <c r="PTH203" s="91"/>
      <c r="PTI203" s="119"/>
      <c r="PTJ203" s="91"/>
      <c r="PTK203" s="119"/>
      <c r="PTL203" s="91"/>
      <c r="PTM203" s="119"/>
      <c r="PTN203" s="91"/>
      <c r="PTO203" s="119"/>
      <c r="PTP203" s="91"/>
      <c r="PTQ203" s="119"/>
      <c r="PTR203" s="91"/>
      <c r="PTS203" s="119"/>
      <c r="PTT203" s="91"/>
      <c r="PTU203" s="119"/>
      <c r="PTV203" s="91"/>
      <c r="PTW203" s="119"/>
      <c r="PTX203" s="91"/>
      <c r="PTY203" s="119"/>
      <c r="PTZ203" s="91"/>
      <c r="PUA203" s="119"/>
      <c r="PUB203" s="91"/>
      <c r="PUC203" s="119"/>
      <c r="PUD203" s="91"/>
      <c r="PUE203" s="119"/>
      <c r="PUF203" s="91"/>
      <c r="PUG203" s="119"/>
      <c r="PUH203" s="91"/>
      <c r="PUI203" s="119"/>
      <c r="PUJ203" s="91"/>
      <c r="PUK203" s="119"/>
      <c r="PUL203" s="91"/>
      <c r="PUM203" s="119"/>
      <c r="PUN203" s="91"/>
      <c r="PUO203" s="119"/>
      <c r="PUP203" s="91"/>
      <c r="PUQ203" s="119"/>
      <c r="PUR203" s="91"/>
      <c r="PUS203" s="119"/>
      <c r="PUT203" s="91"/>
      <c r="PUU203" s="119"/>
      <c r="PUV203" s="91"/>
      <c r="PUW203" s="119"/>
      <c r="PUX203" s="91"/>
      <c r="PUY203" s="119"/>
      <c r="PUZ203" s="91"/>
      <c r="PVA203" s="119"/>
      <c r="PVB203" s="91"/>
      <c r="PVC203" s="119"/>
      <c r="PVD203" s="91"/>
      <c r="PVE203" s="119"/>
      <c r="PVF203" s="91"/>
      <c r="PVG203" s="119"/>
      <c r="PVH203" s="91"/>
      <c r="PVI203" s="119"/>
      <c r="PVJ203" s="91"/>
      <c r="PVK203" s="119"/>
      <c r="PVL203" s="91"/>
      <c r="PVM203" s="119"/>
      <c r="PVN203" s="91"/>
      <c r="PVO203" s="119"/>
      <c r="PVP203" s="91"/>
      <c r="PVQ203" s="119"/>
      <c r="PVR203" s="91"/>
      <c r="PVS203" s="119"/>
      <c r="PVT203" s="91"/>
      <c r="PVU203" s="119"/>
      <c r="PVV203" s="91"/>
      <c r="PVW203" s="119"/>
      <c r="PVX203" s="91"/>
      <c r="PVY203" s="119"/>
      <c r="PVZ203" s="91"/>
      <c r="PWA203" s="119"/>
      <c r="PWB203" s="91"/>
      <c r="PWC203" s="119"/>
      <c r="PWD203" s="91"/>
      <c r="PWE203" s="119"/>
      <c r="PWF203" s="91"/>
      <c r="PWG203" s="119"/>
      <c r="PWH203" s="91"/>
      <c r="PWI203" s="119"/>
      <c r="PWJ203" s="91"/>
      <c r="PWK203" s="119"/>
      <c r="PWL203" s="91"/>
      <c r="PWM203" s="119"/>
      <c r="PWN203" s="91"/>
      <c r="PWO203" s="119"/>
      <c r="PWP203" s="91"/>
      <c r="PWQ203" s="119"/>
      <c r="PWR203" s="91"/>
      <c r="PWS203" s="119"/>
      <c r="PWT203" s="91"/>
      <c r="PWU203" s="119"/>
      <c r="PWV203" s="91"/>
      <c r="PWW203" s="119"/>
      <c r="PWX203" s="91"/>
      <c r="PWY203" s="119"/>
      <c r="PWZ203" s="91"/>
      <c r="PXA203" s="119"/>
      <c r="PXB203" s="91"/>
      <c r="PXC203" s="119"/>
      <c r="PXD203" s="91"/>
      <c r="PXE203" s="119"/>
      <c r="PXF203" s="91"/>
      <c r="PXG203" s="119"/>
      <c r="PXH203" s="91"/>
      <c r="PXI203" s="119"/>
      <c r="PXJ203" s="91"/>
      <c r="PXK203" s="119"/>
      <c r="PXL203" s="91"/>
      <c r="PXM203" s="119"/>
      <c r="PXN203" s="91"/>
      <c r="PXO203" s="119"/>
      <c r="PXP203" s="91"/>
      <c r="PXQ203" s="119"/>
      <c r="PXR203" s="91"/>
      <c r="PXS203" s="119"/>
      <c r="PXT203" s="91"/>
      <c r="PXU203" s="119"/>
      <c r="PXV203" s="91"/>
      <c r="PXW203" s="119"/>
      <c r="PXX203" s="91"/>
      <c r="PXY203" s="119"/>
      <c r="PXZ203" s="91"/>
      <c r="PYA203" s="119"/>
      <c r="PYB203" s="91"/>
      <c r="PYC203" s="119"/>
      <c r="PYD203" s="91"/>
      <c r="PYE203" s="119"/>
      <c r="PYF203" s="91"/>
      <c r="PYG203" s="119"/>
      <c r="PYH203" s="91"/>
      <c r="PYI203" s="119"/>
      <c r="PYJ203" s="91"/>
      <c r="PYK203" s="119"/>
      <c r="PYL203" s="91"/>
      <c r="PYM203" s="119"/>
      <c r="PYN203" s="91"/>
      <c r="PYO203" s="119"/>
      <c r="PYP203" s="91"/>
      <c r="PYQ203" s="119"/>
      <c r="PYR203" s="91"/>
      <c r="PYS203" s="119"/>
      <c r="PYT203" s="91"/>
      <c r="PYU203" s="119"/>
      <c r="PYV203" s="91"/>
      <c r="PYW203" s="119"/>
      <c r="PYX203" s="91"/>
      <c r="PYY203" s="119"/>
      <c r="PYZ203" s="91"/>
      <c r="PZA203" s="119"/>
      <c r="PZB203" s="91"/>
      <c r="PZC203" s="119"/>
      <c r="PZD203" s="91"/>
      <c r="PZE203" s="119"/>
      <c r="PZF203" s="91"/>
      <c r="PZG203" s="119"/>
      <c r="PZH203" s="91"/>
      <c r="PZI203" s="119"/>
      <c r="PZJ203" s="91"/>
      <c r="PZK203" s="119"/>
      <c r="PZL203" s="91"/>
      <c r="PZM203" s="119"/>
      <c r="PZN203" s="91"/>
      <c r="PZO203" s="119"/>
      <c r="PZP203" s="91"/>
      <c r="PZQ203" s="119"/>
      <c r="PZR203" s="91"/>
      <c r="PZS203" s="119"/>
      <c r="PZT203" s="91"/>
      <c r="PZU203" s="119"/>
      <c r="PZV203" s="91"/>
      <c r="PZW203" s="119"/>
      <c r="PZX203" s="91"/>
      <c r="PZY203" s="119"/>
      <c r="PZZ203" s="91"/>
      <c r="QAA203" s="119"/>
      <c r="QAB203" s="91"/>
      <c r="QAC203" s="119"/>
      <c r="QAD203" s="91"/>
      <c r="QAE203" s="119"/>
      <c r="QAF203" s="91"/>
      <c r="QAG203" s="119"/>
      <c r="QAH203" s="91"/>
      <c r="QAI203" s="119"/>
      <c r="QAJ203" s="91"/>
      <c r="QAK203" s="119"/>
      <c r="QAL203" s="91"/>
      <c r="QAM203" s="119"/>
      <c r="QAN203" s="91"/>
      <c r="QAO203" s="119"/>
      <c r="QAP203" s="91"/>
      <c r="QAQ203" s="119"/>
      <c r="QAR203" s="91"/>
      <c r="QAS203" s="119"/>
      <c r="QAT203" s="91"/>
      <c r="QAU203" s="119"/>
      <c r="QAV203" s="91"/>
      <c r="QAW203" s="119"/>
      <c r="QAX203" s="91"/>
      <c r="QAY203" s="119"/>
      <c r="QAZ203" s="91"/>
      <c r="QBA203" s="119"/>
      <c r="QBB203" s="91"/>
      <c r="QBC203" s="119"/>
      <c r="QBD203" s="91"/>
      <c r="QBE203" s="119"/>
      <c r="QBF203" s="91"/>
      <c r="QBG203" s="119"/>
      <c r="QBH203" s="91"/>
      <c r="QBI203" s="119"/>
      <c r="QBJ203" s="91"/>
      <c r="QBK203" s="119"/>
      <c r="QBL203" s="91"/>
      <c r="QBM203" s="119"/>
      <c r="QBN203" s="91"/>
      <c r="QBO203" s="119"/>
      <c r="QBP203" s="91"/>
      <c r="QBQ203" s="119"/>
      <c r="QBR203" s="91"/>
      <c r="QBS203" s="119"/>
      <c r="QBT203" s="91"/>
      <c r="QBU203" s="119"/>
      <c r="QBV203" s="91"/>
      <c r="QBW203" s="119"/>
      <c r="QBX203" s="91"/>
      <c r="QBY203" s="119"/>
      <c r="QBZ203" s="91"/>
      <c r="QCA203" s="119"/>
      <c r="QCB203" s="91"/>
      <c r="QCC203" s="119"/>
      <c r="QCD203" s="91"/>
      <c r="QCE203" s="119"/>
      <c r="QCF203" s="91"/>
      <c r="QCG203" s="119"/>
      <c r="QCH203" s="91"/>
      <c r="QCI203" s="119"/>
      <c r="QCJ203" s="91"/>
      <c r="QCK203" s="119"/>
      <c r="QCL203" s="91"/>
      <c r="QCM203" s="119"/>
      <c r="QCN203" s="91"/>
      <c r="QCO203" s="119"/>
      <c r="QCP203" s="91"/>
      <c r="QCQ203" s="119"/>
      <c r="QCR203" s="91"/>
      <c r="QCS203" s="119"/>
      <c r="QCT203" s="91"/>
      <c r="QCU203" s="119"/>
      <c r="QCV203" s="91"/>
      <c r="QCW203" s="119"/>
      <c r="QCX203" s="91"/>
      <c r="QCY203" s="119"/>
      <c r="QCZ203" s="91"/>
      <c r="QDA203" s="119"/>
      <c r="QDB203" s="91"/>
      <c r="QDC203" s="119"/>
      <c r="QDD203" s="91"/>
      <c r="QDE203" s="119"/>
      <c r="QDF203" s="91"/>
      <c r="QDG203" s="119"/>
      <c r="QDH203" s="91"/>
      <c r="QDI203" s="119"/>
      <c r="QDJ203" s="91"/>
      <c r="QDK203" s="119"/>
      <c r="QDL203" s="91"/>
      <c r="QDM203" s="119"/>
      <c r="QDN203" s="91"/>
      <c r="QDO203" s="119"/>
      <c r="QDP203" s="91"/>
      <c r="QDQ203" s="119"/>
      <c r="QDR203" s="91"/>
      <c r="QDS203" s="119"/>
      <c r="QDT203" s="91"/>
      <c r="QDU203" s="119"/>
      <c r="QDV203" s="91"/>
      <c r="QDW203" s="119"/>
      <c r="QDX203" s="91"/>
      <c r="QDY203" s="119"/>
      <c r="QDZ203" s="91"/>
      <c r="QEA203" s="119"/>
      <c r="QEB203" s="91"/>
      <c r="QEC203" s="119"/>
      <c r="QED203" s="91"/>
      <c r="QEE203" s="119"/>
      <c r="QEF203" s="91"/>
      <c r="QEG203" s="119"/>
      <c r="QEH203" s="91"/>
      <c r="QEI203" s="119"/>
      <c r="QEJ203" s="91"/>
      <c r="QEK203" s="119"/>
      <c r="QEL203" s="91"/>
      <c r="QEM203" s="119"/>
      <c r="QEN203" s="91"/>
      <c r="QEO203" s="119"/>
      <c r="QEP203" s="91"/>
      <c r="QEQ203" s="119"/>
      <c r="QER203" s="91"/>
      <c r="QES203" s="119"/>
      <c r="QET203" s="91"/>
      <c r="QEU203" s="119"/>
      <c r="QEV203" s="91"/>
      <c r="QEW203" s="119"/>
      <c r="QEX203" s="91"/>
      <c r="QEY203" s="119"/>
      <c r="QEZ203" s="91"/>
      <c r="QFA203" s="119"/>
      <c r="QFB203" s="91"/>
      <c r="QFC203" s="119"/>
      <c r="QFD203" s="91"/>
      <c r="QFE203" s="119"/>
      <c r="QFF203" s="91"/>
      <c r="QFG203" s="119"/>
      <c r="QFH203" s="91"/>
      <c r="QFI203" s="119"/>
      <c r="QFJ203" s="91"/>
      <c r="QFK203" s="119"/>
      <c r="QFL203" s="91"/>
      <c r="QFM203" s="119"/>
      <c r="QFN203" s="91"/>
      <c r="QFO203" s="119"/>
      <c r="QFP203" s="91"/>
      <c r="QFQ203" s="119"/>
      <c r="QFR203" s="91"/>
      <c r="QFS203" s="119"/>
      <c r="QFT203" s="91"/>
      <c r="QFU203" s="119"/>
      <c r="QFV203" s="91"/>
      <c r="QFW203" s="119"/>
      <c r="QFX203" s="91"/>
      <c r="QFY203" s="119"/>
      <c r="QFZ203" s="91"/>
      <c r="QGA203" s="119"/>
      <c r="QGB203" s="91"/>
      <c r="QGC203" s="119"/>
      <c r="QGD203" s="91"/>
      <c r="QGE203" s="119"/>
      <c r="QGF203" s="91"/>
      <c r="QGG203" s="119"/>
      <c r="QGH203" s="91"/>
      <c r="QGI203" s="119"/>
      <c r="QGJ203" s="91"/>
      <c r="QGK203" s="119"/>
      <c r="QGL203" s="91"/>
      <c r="QGM203" s="119"/>
      <c r="QGN203" s="91"/>
      <c r="QGO203" s="119"/>
      <c r="QGP203" s="91"/>
      <c r="QGQ203" s="119"/>
      <c r="QGR203" s="91"/>
      <c r="QGS203" s="119"/>
      <c r="QGT203" s="91"/>
      <c r="QGU203" s="119"/>
      <c r="QGV203" s="91"/>
      <c r="QGW203" s="119"/>
      <c r="QGX203" s="91"/>
      <c r="QGY203" s="119"/>
      <c r="QGZ203" s="91"/>
      <c r="QHA203" s="119"/>
      <c r="QHB203" s="91"/>
      <c r="QHC203" s="119"/>
      <c r="QHD203" s="91"/>
      <c r="QHE203" s="119"/>
      <c r="QHF203" s="91"/>
      <c r="QHG203" s="119"/>
      <c r="QHH203" s="91"/>
      <c r="QHI203" s="119"/>
      <c r="QHJ203" s="91"/>
      <c r="QHK203" s="119"/>
      <c r="QHL203" s="91"/>
      <c r="QHM203" s="119"/>
      <c r="QHN203" s="91"/>
      <c r="QHO203" s="119"/>
      <c r="QHP203" s="91"/>
      <c r="QHQ203" s="119"/>
      <c r="QHR203" s="91"/>
      <c r="QHS203" s="119"/>
      <c r="QHT203" s="91"/>
      <c r="QHU203" s="119"/>
      <c r="QHV203" s="91"/>
      <c r="QHW203" s="119"/>
      <c r="QHX203" s="91"/>
      <c r="QHY203" s="119"/>
      <c r="QHZ203" s="91"/>
      <c r="QIA203" s="119"/>
      <c r="QIB203" s="91"/>
      <c r="QIC203" s="119"/>
      <c r="QID203" s="91"/>
      <c r="QIE203" s="119"/>
      <c r="QIF203" s="91"/>
      <c r="QIG203" s="119"/>
      <c r="QIH203" s="91"/>
      <c r="QII203" s="119"/>
      <c r="QIJ203" s="91"/>
      <c r="QIK203" s="119"/>
      <c r="QIL203" s="91"/>
      <c r="QIM203" s="119"/>
      <c r="QIN203" s="91"/>
      <c r="QIO203" s="119"/>
      <c r="QIP203" s="91"/>
      <c r="QIQ203" s="119"/>
      <c r="QIR203" s="91"/>
      <c r="QIS203" s="119"/>
      <c r="QIT203" s="91"/>
      <c r="QIU203" s="119"/>
      <c r="QIV203" s="91"/>
      <c r="QIW203" s="119"/>
      <c r="QIX203" s="91"/>
      <c r="QIY203" s="119"/>
      <c r="QIZ203" s="91"/>
      <c r="QJA203" s="119"/>
      <c r="QJB203" s="91"/>
      <c r="QJC203" s="119"/>
      <c r="QJD203" s="91"/>
      <c r="QJE203" s="119"/>
      <c r="QJF203" s="91"/>
      <c r="QJG203" s="119"/>
      <c r="QJH203" s="91"/>
      <c r="QJI203" s="119"/>
      <c r="QJJ203" s="91"/>
      <c r="QJK203" s="119"/>
      <c r="QJL203" s="91"/>
      <c r="QJM203" s="119"/>
      <c r="QJN203" s="91"/>
      <c r="QJO203" s="119"/>
      <c r="QJP203" s="91"/>
      <c r="QJQ203" s="119"/>
      <c r="QJR203" s="91"/>
      <c r="QJS203" s="119"/>
      <c r="QJT203" s="91"/>
      <c r="QJU203" s="119"/>
      <c r="QJV203" s="91"/>
      <c r="QJW203" s="119"/>
      <c r="QJX203" s="91"/>
      <c r="QJY203" s="119"/>
      <c r="QJZ203" s="91"/>
      <c r="QKA203" s="119"/>
      <c r="QKB203" s="91"/>
      <c r="QKC203" s="119"/>
      <c r="QKD203" s="91"/>
      <c r="QKE203" s="119"/>
      <c r="QKF203" s="91"/>
      <c r="QKG203" s="119"/>
      <c r="QKH203" s="91"/>
      <c r="QKI203" s="119"/>
      <c r="QKJ203" s="91"/>
      <c r="QKK203" s="119"/>
      <c r="QKL203" s="91"/>
      <c r="QKM203" s="119"/>
      <c r="QKN203" s="91"/>
      <c r="QKO203" s="119"/>
      <c r="QKP203" s="91"/>
      <c r="QKQ203" s="119"/>
      <c r="QKR203" s="91"/>
      <c r="QKS203" s="119"/>
      <c r="QKT203" s="91"/>
      <c r="QKU203" s="119"/>
      <c r="QKV203" s="91"/>
      <c r="QKW203" s="119"/>
      <c r="QKX203" s="91"/>
      <c r="QKY203" s="119"/>
      <c r="QKZ203" s="91"/>
      <c r="QLA203" s="119"/>
      <c r="QLB203" s="91"/>
      <c r="QLC203" s="119"/>
      <c r="QLD203" s="91"/>
      <c r="QLE203" s="119"/>
      <c r="QLF203" s="91"/>
      <c r="QLG203" s="119"/>
      <c r="QLH203" s="91"/>
      <c r="QLI203" s="119"/>
      <c r="QLJ203" s="91"/>
      <c r="QLK203" s="119"/>
      <c r="QLL203" s="91"/>
      <c r="QLM203" s="119"/>
      <c r="QLN203" s="91"/>
      <c r="QLO203" s="119"/>
      <c r="QLP203" s="91"/>
      <c r="QLQ203" s="119"/>
      <c r="QLR203" s="91"/>
      <c r="QLS203" s="119"/>
      <c r="QLT203" s="91"/>
      <c r="QLU203" s="119"/>
      <c r="QLV203" s="91"/>
      <c r="QLW203" s="119"/>
      <c r="QLX203" s="91"/>
      <c r="QLY203" s="119"/>
      <c r="QLZ203" s="91"/>
      <c r="QMA203" s="119"/>
      <c r="QMB203" s="91"/>
      <c r="QMC203" s="119"/>
      <c r="QMD203" s="91"/>
      <c r="QME203" s="119"/>
      <c r="QMF203" s="91"/>
      <c r="QMG203" s="119"/>
      <c r="QMH203" s="91"/>
      <c r="QMI203" s="119"/>
      <c r="QMJ203" s="91"/>
      <c r="QMK203" s="119"/>
      <c r="QML203" s="91"/>
      <c r="QMM203" s="119"/>
      <c r="QMN203" s="91"/>
      <c r="QMO203" s="119"/>
      <c r="QMP203" s="91"/>
      <c r="QMQ203" s="119"/>
      <c r="QMR203" s="91"/>
      <c r="QMS203" s="119"/>
      <c r="QMT203" s="91"/>
      <c r="QMU203" s="119"/>
      <c r="QMV203" s="91"/>
      <c r="QMW203" s="119"/>
      <c r="QMX203" s="91"/>
      <c r="QMY203" s="119"/>
      <c r="QMZ203" s="91"/>
      <c r="QNA203" s="119"/>
      <c r="QNB203" s="91"/>
      <c r="QNC203" s="119"/>
      <c r="QND203" s="91"/>
      <c r="QNE203" s="119"/>
      <c r="QNF203" s="91"/>
      <c r="QNG203" s="119"/>
      <c r="QNH203" s="91"/>
      <c r="QNI203" s="119"/>
      <c r="QNJ203" s="91"/>
      <c r="QNK203" s="119"/>
      <c r="QNL203" s="91"/>
      <c r="QNM203" s="119"/>
      <c r="QNN203" s="91"/>
      <c r="QNO203" s="119"/>
      <c r="QNP203" s="91"/>
      <c r="QNQ203" s="119"/>
      <c r="QNR203" s="91"/>
      <c r="QNS203" s="119"/>
      <c r="QNT203" s="91"/>
      <c r="QNU203" s="119"/>
      <c r="QNV203" s="91"/>
      <c r="QNW203" s="119"/>
      <c r="QNX203" s="91"/>
      <c r="QNY203" s="119"/>
      <c r="QNZ203" s="91"/>
      <c r="QOA203" s="119"/>
      <c r="QOB203" s="91"/>
      <c r="QOC203" s="119"/>
      <c r="QOD203" s="91"/>
      <c r="QOE203" s="119"/>
      <c r="QOF203" s="91"/>
      <c r="QOG203" s="119"/>
      <c r="QOH203" s="91"/>
      <c r="QOI203" s="119"/>
      <c r="QOJ203" s="91"/>
      <c r="QOK203" s="119"/>
      <c r="QOL203" s="91"/>
      <c r="QOM203" s="119"/>
      <c r="QON203" s="91"/>
      <c r="QOO203" s="119"/>
      <c r="QOP203" s="91"/>
      <c r="QOQ203" s="119"/>
      <c r="QOR203" s="91"/>
      <c r="QOS203" s="119"/>
      <c r="QOT203" s="91"/>
      <c r="QOU203" s="119"/>
      <c r="QOV203" s="91"/>
      <c r="QOW203" s="119"/>
      <c r="QOX203" s="91"/>
      <c r="QOY203" s="119"/>
      <c r="QOZ203" s="91"/>
      <c r="QPA203" s="119"/>
      <c r="QPB203" s="91"/>
      <c r="QPC203" s="119"/>
      <c r="QPD203" s="91"/>
      <c r="QPE203" s="119"/>
      <c r="QPF203" s="91"/>
      <c r="QPG203" s="119"/>
      <c r="QPH203" s="91"/>
      <c r="QPI203" s="119"/>
      <c r="QPJ203" s="91"/>
      <c r="QPK203" s="119"/>
      <c r="QPL203" s="91"/>
      <c r="QPM203" s="119"/>
      <c r="QPN203" s="91"/>
      <c r="QPO203" s="119"/>
      <c r="QPP203" s="91"/>
      <c r="QPQ203" s="119"/>
      <c r="QPR203" s="91"/>
      <c r="QPS203" s="119"/>
      <c r="QPT203" s="91"/>
      <c r="QPU203" s="119"/>
      <c r="QPV203" s="91"/>
      <c r="QPW203" s="119"/>
      <c r="QPX203" s="91"/>
      <c r="QPY203" s="119"/>
      <c r="QPZ203" s="91"/>
      <c r="QQA203" s="119"/>
      <c r="QQB203" s="91"/>
      <c r="QQC203" s="119"/>
      <c r="QQD203" s="91"/>
      <c r="QQE203" s="119"/>
      <c r="QQF203" s="91"/>
      <c r="QQG203" s="119"/>
      <c r="QQH203" s="91"/>
      <c r="QQI203" s="119"/>
      <c r="QQJ203" s="91"/>
      <c r="QQK203" s="119"/>
      <c r="QQL203" s="91"/>
      <c r="QQM203" s="119"/>
      <c r="QQN203" s="91"/>
      <c r="QQO203" s="119"/>
      <c r="QQP203" s="91"/>
      <c r="QQQ203" s="119"/>
      <c r="QQR203" s="91"/>
      <c r="QQS203" s="119"/>
      <c r="QQT203" s="91"/>
      <c r="QQU203" s="119"/>
      <c r="QQV203" s="91"/>
      <c r="QQW203" s="119"/>
      <c r="QQX203" s="91"/>
      <c r="QQY203" s="119"/>
      <c r="QQZ203" s="91"/>
      <c r="QRA203" s="119"/>
      <c r="QRB203" s="91"/>
      <c r="QRC203" s="119"/>
      <c r="QRD203" s="91"/>
      <c r="QRE203" s="119"/>
      <c r="QRF203" s="91"/>
      <c r="QRG203" s="119"/>
      <c r="QRH203" s="91"/>
      <c r="QRI203" s="119"/>
      <c r="QRJ203" s="91"/>
      <c r="QRK203" s="119"/>
      <c r="QRL203" s="91"/>
      <c r="QRM203" s="119"/>
      <c r="QRN203" s="91"/>
      <c r="QRO203" s="119"/>
      <c r="QRP203" s="91"/>
      <c r="QRQ203" s="119"/>
      <c r="QRR203" s="91"/>
      <c r="QRS203" s="119"/>
      <c r="QRT203" s="91"/>
      <c r="QRU203" s="119"/>
      <c r="QRV203" s="91"/>
      <c r="QRW203" s="119"/>
      <c r="QRX203" s="91"/>
      <c r="QRY203" s="119"/>
      <c r="QRZ203" s="91"/>
      <c r="QSA203" s="119"/>
      <c r="QSB203" s="91"/>
      <c r="QSC203" s="119"/>
      <c r="QSD203" s="91"/>
      <c r="QSE203" s="119"/>
      <c r="QSF203" s="91"/>
      <c r="QSG203" s="119"/>
      <c r="QSH203" s="91"/>
      <c r="QSI203" s="119"/>
      <c r="QSJ203" s="91"/>
      <c r="QSK203" s="119"/>
      <c r="QSL203" s="91"/>
      <c r="QSM203" s="119"/>
      <c r="QSN203" s="91"/>
      <c r="QSO203" s="119"/>
      <c r="QSP203" s="91"/>
      <c r="QSQ203" s="119"/>
      <c r="QSR203" s="91"/>
      <c r="QSS203" s="119"/>
      <c r="QST203" s="91"/>
      <c r="QSU203" s="119"/>
      <c r="QSV203" s="91"/>
      <c r="QSW203" s="119"/>
      <c r="QSX203" s="91"/>
      <c r="QSY203" s="119"/>
      <c r="QSZ203" s="91"/>
      <c r="QTA203" s="119"/>
      <c r="QTB203" s="91"/>
      <c r="QTC203" s="119"/>
      <c r="QTD203" s="91"/>
      <c r="QTE203" s="119"/>
      <c r="QTF203" s="91"/>
      <c r="QTG203" s="119"/>
      <c r="QTH203" s="91"/>
      <c r="QTI203" s="119"/>
      <c r="QTJ203" s="91"/>
      <c r="QTK203" s="119"/>
      <c r="QTL203" s="91"/>
      <c r="QTM203" s="119"/>
      <c r="QTN203" s="91"/>
      <c r="QTO203" s="119"/>
      <c r="QTP203" s="91"/>
      <c r="QTQ203" s="119"/>
      <c r="QTR203" s="91"/>
      <c r="QTS203" s="119"/>
      <c r="QTT203" s="91"/>
      <c r="QTU203" s="119"/>
      <c r="QTV203" s="91"/>
      <c r="QTW203" s="119"/>
      <c r="QTX203" s="91"/>
      <c r="QTY203" s="119"/>
      <c r="QTZ203" s="91"/>
      <c r="QUA203" s="119"/>
      <c r="QUB203" s="91"/>
      <c r="QUC203" s="119"/>
      <c r="QUD203" s="91"/>
      <c r="QUE203" s="119"/>
      <c r="QUF203" s="91"/>
      <c r="QUG203" s="119"/>
      <c r="QUH203" s="91"/>
      <c r="QUI203" s="119"/>
      <c r="QUJ203" s="91"/>
      <c r="QUK203" s="119"/>
      <c r="QUL203" s="91"/>
      <c r="QUM203" s="119"/>
      <c r="QUN203" s="91"/>
      <c r="QUO203" s="119"/>
      <c r="QUP203" s="91"/>
      <c r="QUQ203" s="119"/>
      <c r="QUR203" s="91"/>
      <c r="QUS203" s="119"/>
      <c r="QUT203" s="91"/>
      <c r="QUU203" s="119"/>
      <c r="QUV203" s="91"/>
      <c r="QUW203" s="119"/>
      <c r="QUX203" s="91"/>
      <c r="QUY203" s="119"/>
      <c r="QUZ203" s="91"/>
      <c r="QVA203" s="119"/>
      <c r="QVB203" s="91"/>
      <c r="QVC203" s="119"/>
      <c r="QVD203" s="91"/>
      <c r="QVE203" s="119"/>
      <c r="QVF203" s="91"/>
      <c r="QVG203" s="119"/>
      <c r="QVH203" s="91"/>
      <c r="QVI203" s="119"/>
      <c r="QVJ203" s="91"/>
      <c r="QVK203" s="119"/>
      <c r="QVL203" s="91"/>
      <c r="QVM203" s="119"/>
      <c r="QVN203" s="91"/>
      <c r="QVO203" s="119"/>
      <c r="QVP203" s="91"/>
      <c r="QVQ203" s="119"/>
      <c r="QVR203" s="91"/>
      <c r="QVS203" s="119"/>
      <c r="QVT203" s="91"/>
      <c r="QVU203" s="119"/>
      <c r="QVV203" s="91"/>
      <c r="QVW203" s="119"/>
      <c r="QVX203" s="91"/>
      <c r="QVY203" s="119"/>
      <c r="QVZ203" s="91"/>
      <c r="QWA203" s="119"/>
      <c r="QWB203" s="91"/>
      <c r="QWC203" s="119"/>
      <c r="QWD203" s="91"/>
      <c r="QWE203" s="119"/>
      <c r="QWF203" s="91"/>
      <c r="QWG203" s="119"/>
      <c r="QWH203" s="91"/>
      <c r="QWI203" s="119"/>
      <c r="QWJ203" s="91"/>
      <c r="QWK203" s="119"/>
      <c r="QWL203" s="91"/>
      <c r="QWM203" s="119"/>
      <c r="QWN203" s="91"/>
      <c r="QWO203" s="119"/>
      <c r="QWP203" s="91"/>
      <c r="QWQ203" s="119"/>
      <c r="QWR203" s="91"/>
      <c r="QWS203" s="119"/>
      <c r="QWT203" s="91"/>
      <c r="QWU203" s="119"/>
      <c r="QWV203" s="91"/>
      <c r="QWW203" s="119"/>
      <c r="QWX203" s="91"/>
      <c r="QWY203" s="119"/>
      <c r="QWZ203" s="91"/>
      <c r="QXA203" s="119"/>
      <c r="QXB203" s="91"/>
      <c r="QXC203" s="119"/>
      <c r="QXD203" s="91"/>
      <c r="QXE203" s="119"/>
      <c r="QXF203" s="91"/>
      <c r="QXG203" s="119"/>
      <c r="QXH203" s="91"/>
      <c r="QXI203" s="119"/>
      <c r="QXJ203" s="91"/>
      <c r="QXK203" s="119"/>
      <c r="QXL203" s="91"/>
      <c r="QXM203" s="119"/>
      <c r="QXN203" s="91"/>
      <c r="QXO203" s="119"/>
      <c r="QXP203" s="91"/>
      <c r="QXQ203" s="119"/>
      <c r="QXR203" s="91"/>
      <c r="QXS203" s="119"/>
      <c r="QXT203" s="91"/>
      <c r="QXU203" s="119"/>
      <c r="QXV203" s="91"/>
      <c r="QXW203" s="119"/>
      <c r="QXX203" s="91"/>
      <c r="QXY203" s="119"/>
      <c r="QXZ203" s="91"/>
      <c r="QYA203" s="119"/>
      <c r="QYB203" s="91"/>
      <c r="QYC203" s="119"/>
      <c r="QYD203" s="91"/>
      <c r="QYE203" s="119"/>
      <c r="QYF203" s="91"/>
      <c r="QYG203" s="119"/>
      <c r="QYH203" s="91"/>
      <c r="QYI203" s="119"/>
      <c r="QYJ203" s="91"/>
      <c r="QYK203" s="119"/>
      <c r="QYL203" s="91"/>
      <c r="QYM203" s="119"/>
      <c r="QYN203" s="91"/>
      <c r="QYO203" s="119"/>
      <c r="QYP203" s="91"/>
      <c r="QYQ203" s="119"/>
      <c r="QYR203" s="91"/>
      <c r="QYS203" s="119"/>
      <c r="QYT203" s="91"/>
      <c r="QYU203" s="119"/>
      <c r="QYV203" s="91"/>
      <c r="QYW203" s="119"/>
      <c r="QYX203" s="91"/>
      <c r="QYY203" s="119"/>
      <c r="QYZ203" s="91"/>
      <c r="QZA203" s="119"/>
      <c r="QZB203" s="91"/>
      <c r="QZC203" s="119"/>
      <c r="QZD203" s="91"/>
      <c r="QZE203" s="119"/>
      <c r="QZF203" s="91"/>
      <c r="QZG203" s="119"/>
      <c r="QZH203" s="91"/>
      <c r="QZI203" s="119"/>
      <c r="QZJ203" s="91"/>
      <c r="QZK203" s="119"/>
      <c r="QZL203" s="91"/>
      <c r="QZM203" s="119"/>
      <c r="QZN203" s="91"/>
      <c r="QZO203" s="119"/>
      <c r="QZP203" s="91"/>
      <c r="QZQ203" s="119"/>
      <c r="QZR203" s="91"/>
      <c r="QZS203" s="119"/>
      <c r="QZT203" s="91"/>
      <c r="QZU203" s="119"/>
      <c r="QZV203" s="91"/>
      <c r="QZW203" s="119"/>
      <c r="QZX203" s="91"/>
      <c r="QZY203" s="119"/>
      <c r="QZZ203" s="91"/>
      <c r="RAA203" s="119"/>
      <c r="RAB203" s="91"/>
      <c r="RAC203" s="119"/>
      <c r="RAD203" s="91"/>
      <c r="RAE203" s="119"/>
      <c r="RAF203" s="91"/>
      <c r="RAG203" s="119"/>
      <c r="RAH203" s="91"/>
      <c r="RAI203" s="119"/>
      <c r="RAJ203" s="91"/>
      <c r="RAK203" s="119"/>
      <c r="RAL203" s="91"/>
      <c r="RAM203" s="119"/>
      <c r="RAN203" s="91"/>
      <c r="RAO203" s="119"/>
      <c r="RAP203" s="91"/>
      <c r="RAQ203" s="119"/>
      <c r="RAR203" s="91"/>
      <c r="RAS203" s="119"/>
      <c r="RAT203" s="91"/>
      <c r="RAU203" s="119"/>
      <c r="RAV203" s="91"/>
      <c r="RAW203" s="119"/>
      <c r="RAX203" s="91"/>
      <c r="RAY203" s="119"/>
      <c r="RAZ203" s="91"/>
      <c r="RBA203" s="119"/>
      <c r="RBB203" s="91"/>
      <c r="RBC203" s="119"/>
      <c r="RBD203" s="91"/>
      <c r="RBE203" s="119"/>
      <c r="RBF203" s="91"/>
      <c r="RBG203" s="119"/>
      <c r="RBH203" s="91"/>
      <c r="RBI203" s="119"/>
      <c r="RBJ203" s="91"/>
      <c r="RBK203" s="119"/>
      <c r="RBL203" s="91"/>
      <c r="RBM203" s="119"/>
      <c r="RBN203" s="91"/>
      <c r="RBO203" s="119"/>
      <c r="RBP203" s="91"/>
      <c r="RBQ203" s="119"/>
      <c r="RBR203" s="91"/>
      <c r="RBS203" s="119"/>
      <c r="RBT203" s="91"/>
      <c r="RBU203" s="119"/>
      <c r="RBV203" s="91"/>
      <c r="RBW203" s="119"/>
      <c r="RBX203" s="91"/>
      <c r="RBY203" s="119"/>
      <c r="RBZ203" s="91"/>
      <c r="RCA203" s="119"/>
      <c r="RCB203" s="91"/>
      <c r="RCC203" s="119"/>
      <c r="RCD203" s="91"/>
      <c r="RCE203" s="119"/>
      <c r="RCF203" s="91"/>
      <c r="RCG203" s="119"/>
      <c r="RCH203" s="91"/>
      <c r="RCI203" s="119"/>
      <c r="RCJ203" s="91"/>
      <c r="RCK203" s="119"/>
      <c r="RCL203" s="91"/>
      <c r="RCM203" s="119"/>
      <c r="RCN203" s="91"/>
      <c r="RCO203" s="119"/>
      <c r="RCP203" s="91"/>
      <c r="RCQ203" s="119"/>
      <c r="RCR203" s="91"/>
      <c r="RCS203" s="119"/>
      <c r="RCT203" s="91"/>
      <c r="RCU203" s="119"/>
      <c r="RCV203" s="91"/>
      <c r="RCW203" s="119"/>
      <c r="RCX203" s="91"/>
      <c r="RCY203" s="119"/>
      <c r="RCZ203" s="91"/>
      <c r="RDA203" s="119"/>
      <c r="RDB203" s="91"/>
      <c r="RDC203" s="119"/>
      <c r="RDD203" s="91"/>
      <c r="RDE203" s="119"/>
      <c r="RDF203" s="91"/>
      <c r="RDG203" s="119"/>
      <c r="RDH203" s="91"/>
      <c r="RDI203" s="119"/>
      <c r="RDJ203" s="91"/>
      <c r="RDK203" s="119"/>
      <c r="RDL203" s="91"/>
      <c r="RDM203" s="119"/>
      <c r="RDN203" s="91"/>
      <c r="RDO203" s="119"/>
      <c r="RDP203" s="91"/>
      <c r="RDQ203" s="119"/>
      <c r="RDR203" s="91"/>
      <c r="RDS203" s="119"/>
      <c r="RDT203" s="91"/>
      <c r="RDU203" s="119"/>
      <c r="RDV203" s="91"/>
      <c r="RDW203" s="119"/>
      <c r="RDX203" s="91"/>
      <c r="RDY203" s="119"/>
      <c r="RDZ203" s="91"/>
      <c r="REA203" s="119"/>
      <c r="REB203" s="91"/>
      <c r="REC203" s="119"/>
      <c r="RED203" s="91"/>
      <c r="REE203" s="119"/>
      <c r="REF203" s="91"/>
      <c r="REG203" s="119"/>
      <c r="REH203" s="91"/>
      <c r="REI203" s="119"/>
      <c r="REJ203" s="91"/>
      <c r="REK203" s="119"/>
      <c r="REL203" s="91"/>
      <c r="REM203" s="119"/>
      <c r="REN203" s="91"/>
      <c r="REO203" s="119"/>
      <c r="REP203" s="91"/>
      <c r="REQ203" s="119"/>
      <c r="RER203" s="91"/>
      <c r="RES203" s="119"/>
      <c r="RET203" s="91"/>
      <c r="REU203" s="119"/>
      <c r="REV203" s="91"/>
      <c r="REW203" s="119"/>
      <c r="REX203" s="91"/>
      <c r="REY203" s="119"/>
      <c r="REZ203" s="91"/>
      <c r="RFA203" s="119"/>
      <c r="RFB203" s="91"/>
      <c r="RFC203" s="119"/>
      <c r="RFD203" s="91"/>
      <c r="RFE203" s="119"/>
      <c r="RFF203" s="91"/>
      <c r="RFG203" s="119"/>
      <c r="RFH203" s="91"/>
      <c r="RFI203" s="119"/>
      <c r="RFJ203" s="91"/>
      <c r="RFK203" s="119"/>
      <c r="RFL203" s="91"/>
      <c r="RFM203" s="119"/>
      <c r="RFN203" s="91"/>
      <c r="RFO203" s="119"/>
      <c r="RFP203" s="91"/>
      <c r="RFQ203" s="119"/>
      <c r="RFR203" s="91"/>
      <c r="RFS203" s="119"/>
      <c r="RFT203" s="91"/>
      <c r="RFU203" s="119"/>
      <c r="RFV203" s="91"/>
      <c r="RFW203" s="119"/>
      <c r="RFX203" s="91"/>
      <c r="RFY203" s="119"/>
      <c r="RFZ203" s="91"/>
      <c r="RGA203" s="119"/>
      <c r="RGB203" s="91"/>
      <c r="RGC203" s="119"/>
      <c r="RGD203" s="91"/>
      <c r="RGE203" s="119"/>
      <c r="RGF203" s="91"/>
      <c r="RGG203" s="119"/>
      <c r="RGH203" s="91"/>
      <c r="RGI203" s="119"/>
      <c r="RGJ203" s="91"/>
      <c r="RGK203" s="119"/>
      <c r="RGL203" s="91"/>
      <c r="RGM203" s="119"/>
      <c r="RGN203" s="91"/>
      <c r="RGO203" s="119"/>
      <c r="RGP203" s="91"/>
      <c r="RGQ203" s="119"/>
      <c r="RGR203" s="91"/>
      <c r="RGS203" s="119"/>
      <c r="RGT203" s="91"/>
      <c r="RGU203" s="119"/>
      <c r="RGV203" s="91"/>
      <c r="RGW203" s="119"/>
      <c r="RGX203" s="91"/>
      <c r="RGY203" s="119"/>
      <c r="RGZ203" s="91"/>
      <c r="RHA203" s="119"/>
      <c r="RHB203" s="91"/>
      <c r="RHC203" s="119"/>
      <c r="RHD203" s="91"/>
      <c r="RHE203" s="119"/>
      <c r="RHF203" s="91"/>
      <c r="RHG203" s="119"/>
      <c r="RHH203" s="91"/>
      <c r="RHI203" s="119"/>
      <c r="RHJ203" s="91"/>
      <c r="RHK203" s="119"/>
      <c r="RHL203" s="91"/>
      <c r="RHM203" s="119"/>
      <c r="RHN203" s="91"/>
      <c r="RHO203" s="119"/>
      <c r="RHP203" s="91"/>
      <c r="RHQ203" s="119"/>
      <c r="RHR203" s="91"/>
      <c r="RHS203" s="119"/>
      <c r="RHT203" s="91"/>
      <c r="RHU203" s="119"/>
      <c r="RHV203" s="91"/>
      <c r="RHW203" s="119"/>
      <c r="RHX203" s="91"/>
      <c r="RHY203" s="119"/>
      <c r="RHZ203" s="91"/>
      <c r="RIA203" s="119"/>
      <c r="RIB203" s="91"/>
      <c r="RIC203" s="119"/>
      <c r="RID203" s="91"/>
      <c r="RIE203" s="119"/>
      <c r="RIF203" s="91"/>
      <c r="RIG203" s="119"/>
      <c r="RIH203" s="91"/>
      <c r="RII203" s="119"/>
      <c r="RIJ203" s="91"/>
      <c r="RIK203" s="119"/>
      <c r="RIL203" s="91"/>
      <c r="RIM203" s="119"/>
      <c r="RIN203" s="91"/>
      <c r="RIO203" s="119"/>
      <c r="RIP203" s="91"/>
      <c r="RIQ203" s="119"/>
      <c r="RIR203" s="91"/>
      <c r="RIS203" s="119"/>
      <c r="RIT203" s="91"/>
      <c r="RIU203" s="119"/>
      <c r="RIV203" s="91"/>
      <c r="RIW203" s="119"/>
      <c r="RIX203" s="91"/>
      <c r="RIY203" s="119"/>
      <c r="RIZ203" s="91"/>
      <c r="RJA203" s="119"/>
      <c r="RJB203" s="91"/>
      <c r="RJC203" s="119"/>
      <c r="RJD203" s="91"/>
      <c r="RJE203" s="119"/>
      <c r="RJF203" s="91"/>
      <c r="RJG203" s="119"/>
      <c r="RJH203" s="91"/>
      <c r="RJI203" s="119"/>
      <c r="RJJ203" s="91"/>
      <c r="RJK203" s="119"/>
      <c r="RJL203" s="91"/>
      <c r="RJM203" s="119"/>
      <c r="RJN203" s="91"/>
      <c r="RJO203" s="119"/>
      <c r="RJP203" s="91"/>
      <c r="RJQ203" s="119"/>
      <c r="RJR203" s="91"/>
      <c r="RJS203" s="119"/>
      <c r="RJT203" s="91"/>
      <c r="RJU203" s="119"/>
      <c r="RJV203" s="91"/>
      <c r="RJW203" s="119"/>
      <c r="RJX203" s="91"/>
      <c r="RJY203" s="119"/>
      <c r="RJZ203" s="91"/>
      <c r="RKA203" s="119"/>
      <c r="RKB203" s="91"/>
      <c r="RKC203" s="119"/>
      <c r="RKD203" s="91"/>
      <c r="RKE203" s="119"/>
      <c r="RKF203" s="91"/>
      <c r="RKG203" s="119"/>
      <c r="RKH203" s="91"/>
      <c r="RKI203" s="119"/>
      <c r="RKJ203" s="91"/>
      <c r="RKK203" s="119"/>
      <c r="RKL203" s="91"/>
      <c r="RKM203" s="119"/>
      <c r="RKN203" s="91"/>
      <c r="RKO203" s="119"/>
      <c r="RKP203" s="91"/>
      <c r="RKQ203" s="119"/>
      <c r="RKR203" s="91"/>
      <c r="RKS203" s="119"/>
      <c r="RKT203" s="91"/>
      <c r="RKU203" s="119"/>
      <c r="RKV203" s="91"/>
      <c r="RKW203" s="119"/>
      <c r="RKX203" s="91"/>
      <c r="RKY203" s="119"/>
      <c r="RKZ203" s="91"/>
      <c r="RLA203" s="119"/>
      <c r="RLB203" s="91"/>
      <c r="RLC203" s="119"/>
      <c r="RLD203" s="91"/>
      <c r="RLE203" s="119"/>
      <c r="RLF203" s="91"/>
      <c r="RLG203" s="119"/>
      <c r="RLH203" s="91"/>
      <c r="RLI203" s="119"/>
      <c r="RLJ203" s="91"/>
      <c r="RLK203" s="119"/>
      <c r="RLL203" s="91"/>
      <c r="RLM203" s="119"/>
      <c r="RLN203" s="91"/>
      <c r="RLO203" s="119"/>
      <c r="RLP203" s="91"/>
      <c r="RLQ203" s="119"/>
      <c r="RLR203" s="91"/>
      <c r="RLS203" s="119"/>
      <c r="RLT203" s="91"/>
      <c r="RLU203" s="119"/>
      <c r="RLV203" s="91"/>
      <c r="RLW203" s="119"/>
      <c r="RLX203" s="91"/>
      <c r="RLY203" s="119"/>
      <c r="RLZ203" s="91"/>
      <c r="RMA203" s="119"/>
      <c r="RMB203" s="91"/>
      <c r="RMC203" s="119"/>
      <c r="RMD203" s="91"/>
      <c r="RME203" s="119"/>
      <c r="RMF203" s="91"/>
      <c r="RMG203" s="119"/>
      <c r="RMH203" s="91"/>
      <c r="RMI203" s="119"/>
      <c r="RMJ203" s="91"/>
      <c r="RMK203" s="119"/>
      <c r="RML203" s="91"/>
      <c r="RMM203" s="119"/>
      <c r="RMN203" s="91"/>
      <c r="RMO203" s="119"/>
      <c r="RMP203" s="91"/>
      <c r="RMQ203" s="119"/>
      <c r="RMR203" s="91"/>
      <c r="RMS203" s="119"/>
      <c r="RMT203" s="91"/>
      <c r="RMU203" s="119"/>
      <c r="RMV203" s="91"/>
      <c r="RMW203" s="119"/>
      <c r="RMX203" s="91"/>
      <c r="RMY203" s="119"/>
      <c r="RMZ203" s="91"/>
      <c r="RNA203" s="119"/>
      <c r="RNB203" s="91"/>
      <c r="RNC203" s="119"/>
      <c r="RND203" s="91"/>
      <c r="RNE203" s="119"/>
      <c r="RNF203" s="91"/>
      <c r="RNG203" s="119"/>
      <c r="RNH203" s="91"/>
      <c r="RNI203" s="119"/>
      <c r="RNJ203" s="91"/>
      <c r="RNK203" s="119"/>
      <c r="RNL203" s="91"/>
      <c r="RNM203" s="119"/>
      <c r="RNN203" s="91"/>
      <c r="RNO203" s="119"/>
      <c r="RNP203" s="91"/>
      <c r="RNQ203" s="119"/>
      <c r="RNR203" s="91"/>
      <c r="RNS203" s="119"/>
      <c r="RNT203" s="91"/>
      <c r="RNU203" s="119"/>
      <c r="RNV203" s="91"/>
      <c r="RNW203" s="119"/>
      <c r="RNX203" s="91"/>
      <c r="RNY203" s="119"/>
      <c r="RNZ203" s="91"/>
      <c r="ROA203" s="119"/>
      <c r="ROB203" s="91"/>
      <c r="ROC203" s="119"/>
      <c r="ROD203" s="91"/>
      <c r="ROE203" s="119"/>
      <c r="ROF203" s="91"/>
      <c r="ROG203" s="119"/>
      <c r="ROH203" s="91"/>
      <c r="ROI203" s="119"/>
      <c r="ROJ203" s="91"/>
      <c r="ROK203" s="119"/>
      <c r="ROL203" s="91"/>
      <c r="ROM203" s="119"/>
      <c r="RON203" s="91"/>
      <c r="ROO203" s="119"/>
      <c r="ROP203" s="91"/>
      <c r="ROQ203" s="119"/>
      <c r="ROR203" s="91"/>
      <c r="ROS203" s="119"/>
      <c r="ROT203" s="91"/>
      <c r="ROU203" s="119"/>
      <c r="ROV203" s="91"/>
      <c r="ROW203" s="119"/>
      <c r="ROX203" s="91"/>
      <c r="ROY203" s="119"/>
      <c r="ROZ203" s="91"/>
      <c r="RPA203" s="119"/>
      <c r="RPB203" s="91"/>
      <c r="RPC203" s="119"/>
      <c r="RPD203" s="91"/>
      <c r="RPE203" s="119"/>
      <c r="RPF203" s="91"/>
      <c r="RPG203" s="119"/>
      <c r="RPH203" s="91"/>
      <c r="RPI203" s="119"/>
      <c r="RPJ203" s="91"/>
      <c r="RPK203" s="119"/>
      <c r="RPL203" s="91"/>
      <c r="RPM203" s="119"/>
      <c r="RPN203" s="91"/>
      <c r="RPO203" s="119"/>
      <c r="RPP203" s="91"/>
      <c r="RPQ203" s="119"/>
      <c r="RPR203" s="91"/>
      <c r="RPS203" s="119"/>
      <c r="RPT203" s="91"/>
      <c r="RPU203" s="119"/>
      <c r="RPV203" s="91"/>
      <c r="RPW203" s="119"/>
      <c r="RPX203" s="91"/>
      <c r="RPY203" s="119"/>
      <c r="RPZ203" s="91"/>
      <c r="RQA203" s="119"/>
      <c r="RQB203" s="91"/>
      <c r="RQC203" s="119"/>
      <c r="RQD203" s="91"/>
      <c r="RQE203" s="119"/>
      <c r="RQF203" s="91"/>
      <c r="RQG203" s="119"/>
      <c r="RQH203" s="91"/>
      <c r="RQI203" s="119"/>
      <c r="RQJ203" s="91"/>
      <c r="RQK203" s="119"/>
      <c r="RQL203" s="91"/>
      <c r="RQM203" s="119"/>
      <c r="RQN203" s="91"/>
      <c r="RQO203" s="119"/>
      <c r="RQP203" s="91"/>
      <c r="RQQ203" s="119"/>
      <c r="RQR203" s="91"/>
      <c r="RQS203" s="119"/>
      <c r="RQT203" s="91"/>
      <c r="RQU203" s="119"/>
      <c r="RQV203" s="91"/>
      <c r="RQW203" s="119"/>
      <c r="RQX203" s="91"/>
      <c r="RQY203" s="119"/>
      <c r="RQZ203" s="91"/>
      <c r="RRA203" s="119"/>
      <c r="RRB203" s="91"/>
      <c r="RRC203" s="119"/>
      <c r="RRD203" s="91"/>
      <c r="RRE203" s="119"/>
      <c r="RRF203" s="91"/>
      <c r="RRG203" s="119"/>
      <c r="RRH203" s="91"/>
      <c r="RRI203" s="119"/>
      <c r="RRJ203" s="91"/>
      <c r="RRK203" s="119"/>
      <c r="RRL203" s="91"/>
      <c r="RRM203" s="119"/>
      <c r="RRN203" s="91"/>
      <c r="RRO203" s="119"/>
      <c r="RRP203" s="91"/>
      <c r="RRQ203" s="119"/>
      <c r="RRR203" s="91"/>
      <c r="RRS203" s="119"/>
      <c r="RRT203" s="91"/>
      <c r="RRU203" s="119"/>
      <c r="RRV203" s="91"/>
      <c r="RRW203" s="119"/>
      <c r="RRX203" s="91"/>
      <c r="RRY203" s="119"/>
      <c r="RRZ203" s="91"/>
      <c r="RSA203" s="119"/>
      <c r="RSB203" s="91"/>
      <c r="RSC203" s="119"/>
      <c r="RSD203" s="91"/>
      <c r="RSE203" s="119"/>
      <c r="RSF203" s="91"/>
      <c r="RSG203" s="119"/>
      <c r="RSH203" s="91"/>
      <c r="RSI203" s="119"/>
      <c r="RSJ203" s="91"/>
      <c r="RSK203" s="119"/>
      <c r="RSL203" s="91"/>
      <c r="RSM203" s="119"/>
      <c r="RSN203" s="91"/>
      <c r="RSO203" s="119"/>
      <c r="RSP203" s="91"/>
      <c r="RSQ203" s="119"/>
      <c r="RSR203" s="91"/>
      <c r="RSS203" s="119"/>
      <c r="RST203" s="91"/>
      <c r="RSU203" s="119"/>
      <c r="RSV203" s="91"/>
      <c r="RSW203" s="119"/>
      <c r="RSX203" s="91"/>
      <c r="RSY203" s="119"/>
      <c r="RSZ203" s="91"/>
      <c r="RTA203" s="119"/>
      <c r="RTB203" s="91"/>
      <c r="RTC203" s="119"/>
      <c r="RTD203" s="91"/>
      <c r="RTE203" s="119"/>
      <c r="RTF203" s="91"/>
      <c r="RTG203" s="119"/>
      <c r="RTH203" s="91"/>
      <c r="RTI203" s="119"/>
      <c r="RTJ203" s="91"/>
      <c r="RTK203" s="119"/>
      <c r="RTL203" s="91"/>
      <c r="RTM203" s="119"/>
      <c r="RTN203" s="91"/>
      <c r="RTO203" s="119"/>
      <c r="RTP203" s="91"/>
      <c r="RTQ203" s="119"/>
      <c r="RTR203" s="91"/>
      <c r="RTS203" s="119"/>
      <c r="RTT203" s="91"/>
      <c r="RTU203" s="119"/>
      <c r="RTV203" s="91"/>
      <c r="RTW203" s="119"/>
      <c r="RTX203" s="91"/>
      <c r="RTY203" s="119"/>
      <c r="RTZ203" s="91"/>
      <c r="RUA203" s="119"/>
      <c r="RUB203" s="91"/>
      <c r="RUC203" s="119"/>
      <c r="RUD203" s="91"/>
      <c r="RUE203" s="119"/>
      <c r="RUF203" s="91"/>
      <c r="RUG203" s="119"/>
      <c r="RUH203" s="91"/>
      <c r="RUI203" s="119"/>
      <c r="RUJ203" s="91"/>
      <c r="RUK203" s="119"/>
      <c r="RUL203" s="91"/>
      <c r="RUM203" s="119"/>
      <c r="RUN203" s="91"/>
      <c r="RUO203" s="119"/>
      <c r="RUP203" s="91"/>
      <c r="RUQ203" s="119"/>
      <c r="RUR203" s="91"/>
      <c r="RUS203" s="119"/>
      <c r="RUT203" s="91"/>
      <c r="RUU203" s="119"/>
      <c r="RUV203" s="91"/>
      <c r="RUW203" s="119"/>
      <c r="RUX203" s="91"/>
      <c r="RUY203" s="119"/>
      <c r="RUZ203" s="91"/>
      <c r="RVA203" s="119"/>
      <c r="RVB203" s="91"/>
      <c r="RVC203" s="119"/>
      <c r="RVD203" s="91"/>
      <c r="RVE203" s="119"/>
      <c r="RVF203" s="91"/>
      <c r="RVG203" s="119"/>
      <c r="RVH203" s="91"/>
      <c r="RVI203" s="119"/>
      <c r="RVJ203" s="91"/>
      <c r="RVK203" s="119"/>
      <c r="RVL203" s="91"/>
      <c r="RVM203" s="119"/>
      <c r="RVN203" s="91"/>
      <c r="RVO203" s="119"/>
      <c r="RVP203" s="91"/>
      <c r="RVQ203" s="119"/>
      <c r="RVR203" s="91"/>
      <c r="RVS203" s="119"/>
      <c r="RVT203" s="91"/>
      <c r="RVU203" s="119"/>
      <c r="RVV203" s="91"/>
      <c r="RVW203" s="119"/>
      <c r="RVX203" s="91"/>
      <c r="RVY203" s="119"/>
      <c r="RVZ203" s="91"/>
      <c r="RWA203" s="119"/>
      <c r="RWB203" s="91"/>
      <c r="RWC203" s="119"/>
      <c r="RWD203" s="91"/>
      <c r="RWE203" s="119"/>
      <c r="RWF203" s="91"/>
      <c r="RWG203" s="119"/>
      <c r="RWH203" s="91"/>
      <c r="RWI203" s="119"/>
      <c r="RWJ203" s="91"/>
      <c r="RWK203" s="119"/>
      <c r="RWL203" s="91"/>
      <c r="RWM203" s="119"/>
      <c r="RWN203" s="91"/>
      <c r="RWO203" s="119"/>
      <c r="RWP203" s="91"/>
      <c r="RWQ203" s="119"/>
      <c r="RWR203" s="91"/>
      <c r="RWS203" s="119"/>
      <c r="RWT203" s="91"/>
      <c r="RWU203" s="119"/>
      <c r="RWV203" s="91"/>
      <c r="RWW203" s="119"/>
      <c r="RWX203" s="91"/>
      <c r="RWY203" s="119"/>
      <c r="RWZ203" s="91"/>
      <c r="RXA203" s="119"/>
      <c r="RXB203" s="91"/>
      <c r="RXC203" s="119"/>
      <c r="RXD203" s="91"/>
      <c r="RXE203" s="119"/>
      <c r="RXF203" s="91"/>
      <c r="RXG203" s="119"/>
      <c r="RXH203" s="91"/>
      <c r="RXI203" s="119"/>
      <c r="RXJ203" s="91"/>
      <c r="RXK203" s="119"/>
      <c r="RXL203" s="91"/>
      <c r="RXM203" s="119"/>
      <c r="RXN203" s="91"/>
      <c r="RXO203" s="119"/>
      <c r="RXP203" s="91"/>
      <c r="RXQ203" s="119"/>
      <c r="RXR203" s="91"/>
      <c r="RXS203" s="119"/>
      <c r="RXT203" s="91"/>
      <c r="RXU203" s="119"/>
      <c r="RXV203" s="91"/>
      <c r="RXW203" s="119"/>
      <c r="RXX203" s="91"/>
      <c r="RXY203" s="119"/>
      <c r="RXZ203" s="91"/>
      <c r="RYA203" s="119"/>
      <c r="RYB203" s="91"/>
      <c r="RYC203" s="119"/>
      <c r="RYD203" s="91"/>
      <c r="RYE203" s="119"/>
      <c r="RYF203" s="91"/>
      <c r="RYG203" s="119"/>
      <c r="RYH203" s="91"/>
      <c r="RYI203" s="119"/>
      <c r="RYJ203" s="91"/>
      <c r="RYK203" s="119"/>
      <c r="RYL203" s="91"/>
      <c r="RYM203" s="119"/>
      <c r="RYN203" s="91"/>
      <c r="RYO203" s="119"/>
      <c r="RYP203" s="91"/>
      <c r="RYQ203" s="119"/>
      <c r="RYR203" s="91"/>
      <c r="RYS203" s="119"/>
      <c r="RYT203" s="91"/>
      <c r="RYU203" s="119"/>
      <c r="RYV203" s="91"/>
      <c r="RYW203" s="119"/>
      <c r="RYX203" s="91"/>
      <c r="RYY203" s="119"/>
      <c r="RYZ203" s="91"/>
      <c r="RZA203" s="119"/>
      <c r="RZB203" s="91"/>
      <c r="RZC203" s="119"/>
      <c r="RZD203" s="91"/>
      <c r="RZE203" s="119"/>
      <c r="RZF203" s="91"/>
      <c r="RZG203" s="119"/>
      <c r="RZH203" s="91"/>
      <c r="RZI203" s="119"/>
      <c r="RZJ203" s="91"/>
      <c r="RZK203" s="119"/>
      <c r="RZL203" s="91"/>
      <c r="RZM203" s="119"/>
      <c r="RZN203" s="91"/>
      <c r="RZO203" s="119"/>
      <c r="RZP203" s="91"/>
      <c r="RZQ203" s="119"/>
      <c r="RZR203" s="91"/>
      <c r="RZS203" s="119"/>
      <c r="RZT203" s="91"/>
      <c r="RZU203" s="119"/>
      <c r="RZV203" s="91"/>
      <c r="RZW203" s="119"/>
      <c r="RZX203" s="91"/>
      <c r="RZY203" s="119"/>
      <c r="RZZ203" s="91"/>
      <c r="SAA203" s="119"/>
      <c r="SAB203" s="91"/>
      <c r="SAC203" s="119"/>
      <c r="SAD203" s="91"/>
      <c r="SAE203" s="119"/>
      <c r="SAF203" s="91"/>
      <c r="SAG203" s="119"/>
      <c r="SAH203" s="91"/>
      <c r="SAI203" s="119"/>
      <c r="SAJ203" s="91"/>
      <c r="SAK203" s="119"/>
      <c r="SAL203" s="91"/>
      <c r="SAM203" s="119"/>
      <c r="SAN203" s="91"/>
      <c r="SAO203" s="119"/>
      <c r="SAP203" s="91"/>
      <c r="SAQ203" s="119"/>
      <c r="SAR203" s="91"/>
      <c r="SAS203" s="119"/>
      <c r="SAT203" s="91"/>
      <c r="SAU203" s="119"/>
      <c r="SAV203" s="91"/>
      <c r="SAW203" s="119"/>
      <c r="SAX203" s="91"/>
      <c r="SAY203" s="119"/>
      <c r="SAZ203" s="91"/>
      <c r="SBA203" s="119"/>
      <c r="SBB203" s="91"/>
      <c r="SBC203" s="119"/>
      <c r="SBD203" s="91"/>
      <c r="SBE203" s="119"/>
      <c r="SBF203" s="91"/>
      <c r="SBG203" s="119"/>
      <c r="SBH203" s="91"/>
      <c r="SBI203" s="119"/>
      <c r="SBJ203" s="91"/>
      <c r="SBK203" s="119"/>
      <c r="SBL203" s="91"/>
      <c r="SBM203" s="119"/>
      <c r="SBN203" s="91"/>
      <c r="SBO203" s="119"/>
      <c r="SBP203" s="91"/>
      <c r="SBQ203" s="119"/>
      <c r="SBR203" s="91"/>
      <c r="SBS203" s="119"/>
      <c r="SBT203" s="91"/>
      <c r="SBU203" s="119"/>
      <c r="SBV203" s="91"/>
      <c r="SBW203" s="119"/>
      <c r="SBX203" s="91"/>
      <c r="SBY203" s="119"/>
      <c r="SBZ203" s="91"/>
      <c r="SCA203" s="119"/>
      <c r="SCB203" s="91"/>
      <c r="SCC203" s="119"/>
      <c r="SCD203" s="91"/>
      <c r="SCE203" s="119"/>
      <c r="SCF203" s="91"/>
      <c r="SCG203" s="119"/>
      <c r="SCH203" s="91"/>
      <c r="SCI203" s="119"/>
      <c r="SCJ203" s="91"/>
      <c r="SCK203" s="119"/>
      <c r="SCL203" s="91"/>
      <c r="SCM203" s="119"/>
      <c r="SCN203" s="91"/>
      <c r="SCO203" s="119"/>
      <c r="SCP203" s="91"/>
      <c r="SCQ203" s="119"/>
      <c r="SCR203" s="91"/>
      <c r="SCS203" s="119"/>
      <c r="SCT203" s="91"/>
      <c r="SCU203" s="119"/>
      <c r="SCV203" s="91"/>
      <c r="SCW203" s="119"/>
      <c r="SCX203" s="91"/>
      <c r="SCY203" s="119"/>
      <c r="SCZ203" s="91"/>
      <c r="SDA203" s="119"/>
      <c r="SDB203" s="91"/>
      <c r="SDC203" s="119"/>
      <c r="SDD203" s="91"/>
      <c r="SDE203" s="119"/>
      <c r="SDF203" s="91"/>
      <c r="SDG203" s="119"/>
      <c r="SDH203" s="91"/>
      <c r="SDI203" s="119"/>
      <c r="SDJ203" s="91"/>
      <c r="SDK203" s="119"/>
      <c r="SDL203" s="91"/>
      <c r="SDM203" s="119"/>
      <c r="SDN203" s="91"/>
      <c r="SDO203" s="119"/>
      <c r="SDP203" s="91"/>
      <c r="SDQ203" s="119"/>
      <c r="SDR203" s="91"/>
      <c r="SDS203" s="119"/>
      <c r="SDT203" s="91"/>
      <c r="SDU203" s="119"/>
      <c r="SDV203" s="91"/>
      <c r="SDW203" s="119"/>
      <c r="SDX203" s="91"/>
      <c r="SDY203" s="119"/>
      <c r="SDZ203" s="91"/>
      <c r="SEA203" s="119"/>
      <c r="SEB203" s="91"/>
      <c r="SEC203" s="119"/>
      <c r="SED203" s="91"/>
      <c r="SEE203" s="119"/>
      <c r="SEF203" s="91"/>
      <c r="SEG203" s="119"/>
      <c r="SEH203" s="91"/>
      <c r="SEI203" s="119"/>
      <c r="SEJ203" s="91"/>
      <c r="SEK203" s="119"/>
      <c r="SEL203" s="91"/>
      <c r="SEM203" s="119"/>
      <c r="SEN203" s="91"/>
      <c r="SEO203" s="119"/>
      <c r="SEP203" s="91"/>
      <c r="SEQ203" s="119"/>
      <c r="SER203" s="91"/>
      <c r="SES203" s="119"/>
      <c r="SET203" s="91"/>
      <c r="SEU203" s="119"/>
      <c r="SEV203" s="91"/>
      <c r="SEW203" s="119"/>
      <c r="SEX203" s="91"/>
      <c r="SEY203" s="119"/>
      <c r="SEZ203" s="91"/>
      <c r="SFA203" s="119"/>
      <c r="SFB203" s="91"/>
      <c r="SFC203" s="119"/>
      <c r="SFD203" s="91"/>
      <c r="SFE203" s="119"/>
      <c r="SFF203" s="91"/>
      <c r="SFG203" s="119"/>
      <c r="SFH203" s="91"/>
      <c r="SFI203" s="119"/>
      <c r="SFJ203" s="91"/>
      <c r="SFK203" s="119"/>
      <c r="SFL203" s="91"/>
      <c r="SFM203" s="119"/>
      <c r="SFN203" s="91"/>
      <c r="SFO203" s="119"/>
      <c r="SFP203" s="91"/>
      <c r="SFQ203" s="119"/>
      <c r="SFR203" s="91"/>
      <c r="SFS203" s="119"/>
      <c r="SFT203" s="91"/>
      <c r="SFU203" s="119"/>
      <c r="SFV203" s="91"/>
      <c r="SFW203" s="119"/>
      <c r="SFX203" s="91"/>
      <c r="SFY203" s="119"/>
      <c r="SFZ203" s="91"/>
      <c r="SGA203" s="119"/>
      <c r="SGB203" s="91"/>
      <c r="SGC203" s="119"/>
      <c r="SGD203" s="91"/>
      <c r="SGE203" s="119"/>
      <c r="SGF203" s="91"/>
      <c r="SGG203" s="119"/>
      <c r="SGH203" s="91"/>
      <c r="SGI203" s="119"/>
      <c r="SGJ203" s="91"/>
      <c r="SGK203" s="119"/>
      <c r="SGL203" s="91"/>
      <c r="SGM203" s="119"/>
      <c r="SGN203" s="91"/>
      <c r="SGO203" s="119"/>
      <c r="SGP203" s="91"/>
      <c r="SGQ203" s="119"/>
      <c r="SGR203" s="91"/>
      <c r="SGS203" s="119"/>
      <c r="SGT203" s="91"/>
      <c r="SGU203" s="119"/>
      <c r="SGV203" s="91"/>
      <c r="SGW203" s="119"/>
      <c r="SGX203" s="91"/>
      <c r="SGY203" s="119"/>
      <c r="SGZ203" s="91"/>
      <c r="SHA203" s="119"/>
      <c r="SHB203" s="91"/>
      <c r="SHC203" s="119"/>
      <c r="SHD203" s="91"/>
      <c r="SHE203" s="119"/>
      <c r="SHF203" s="91"/>
      <c r="SHG203" s="119"/>
      <c r="SHH203" s="91"/>
      <c r="SHI203" s="119"/>
      <c r="SHJ203" s="91"/>
      <c r="SHK203" s="119"/>
      <c r="SHL203" s="91"/>
      <c r="SHM203" s="119"/>
      <c r="SHN203" s="91"/>
      <c r="SHO203" s="119"/>
      <c r="SHP203" s="91"/>
      <c r="SHQ203" s="119"/>
      <c r="SHR203" s="91"/>
      <c r="SHS203" s="119"/>
      <c r="SHT203" s="91"/>
      <c r="SHU203" s="119"/>
      <c r="SHV203" s="91"/>
      <c r="SHW203" s="119"/>
      <c r="SHX203" s="91"/>
      <c r="SHY203" s="119"/>
      <c r="SHZ203" s="91"/>
      <c r="SIA203" s="119"/>
      <c r="SIB203" s="91"/>
      <c r="SIC203" s="119"/>
      <c r="SID203" s="91"/>
      <c r="SIE203" s="119"/>
      <c r="SIF203" s="91"/>
      <c r="SIG203" s="119"/>
      <c r="SIH203" s="91"/>
      <c r="SII203" s="119"/>
      <c r="SIJ203" s="91"/>
      <c r="SIK203" s="119"/>
      <c r="SIL203" s="91"/>
      <c r="SIM203" s="119"/>
      <c r="SIN203" s="91"/>
      <c r="SIO203" s="119"/>
      <c r="SIP203" s="91"/>
      <c r="SIQ203" s="119"/>
      <c r="SIR203" s="91"/>
      <c r="SIS203" s="119"/>
      <c r="SIT203" s="91"/>
      <c r="SIU203" s="119"/>
      <c r="SIV203" s="91"/>
      <c r="SIW203" s="119"/>
      <c r="SIX203" s="91"/>
      <c r="SIY203" s="119"/>
      <c r="SIZ203" s="91"/>
      <c r="SJA203" s="119"/>
      <c r="SJB203" s="91"/>
      <c r="SJC203" s="119"/>
      <c r="SJD203" s="91"/>
      <c r="SJE203" s="119"/>
      <c r="SJF203" s="91"/>
      <c r="SJG203" s="119"/>
      <c r="SJH203" s="91"/>
      <c r="SJI203" s="119"/>
      <c r="SJJ203" s="91"/>
      <c r="SJK203" s="119"/>
      <c r="SJL203" s="91"/>
      <c r="SJM203" s="119"/>
      <c r="SJN203" s="91"/>
      <c r="SJO203" s="119"/>
      <c r="SJP203" s="91"/>
      <c r="SJQ203" s="119"/>
      <c r="SJR203" s="91"/>
      <c r="SJS203" s="119"/>
      <c r="SJT203" s="91"/>
      <c r="SJU203" s="119"/>
      <c r="SJV203" s="91"/>
      <c r="SJW203" s="119"/>
      <c r="SJX203" s="91"/>
      <c r="SJY203" s="119"/>
      <c r="SJZ203" s="91"/>
      <c r="SKA203" s="119"/>
      <c r="SKB203" s="91"/>
      <c r="SKC203" s="119"/>
      <c r="SKD203" s="91"/>
      <c r="SKE203" s="119"/>
      <c r="SKF203" s="91"/>
      <c r="SKG203" s="119"/>
      <c r="SKH203" s="91"/>
      <c r="SKI203" s="119"/>
      <c r="SKJ203" s="91"/>
      <c r="SKK203" s="119"/>
      <c r="SKL203" s="91"/>
      <c r="SKM203" s="119"/>
      <c r="SKN203" s="91"/>
      <c r="SKO203" s="119"/>
      <c r="SKP203" s="91"/>
      <c r="SKQ203" s="119"/>
      <c r="SKR203" s="91"/>
      <c r="SKS203" s="119"/>
      <c r="SKT203" s="91"/>
      <c r="SKU203" s="119"/>
      <c r="SKV203" s="91"/>
      <c r="SKW203" s="119"/>
      <c r="SKX203" s="91"/>
      <c r="SKY203" s="119"/>
      <c r="SKZ203" s="91"/>
      <c r="SLA203" s="119"/>
      <c r="SLB203" s="91"/>
      <c r="SLC203" s="119"/>
      <c r="SLD203" s="91"/>
      <c r="SLE203" s="119"/>
      <c r="SLF203" s="91"/>
      <c r="SLG203" s="119"/>
      <c r="SLH203" s="91"/>
      <c r="SLI203" s="119"/>
      <c r="SLJ203" s="91"/>
      <c r="SLK203" s="119"/>
      <c r="SLL203" s="91"/>
      <c r="SLM203" s="119"/>
      <c r="SLN203" s="91"/>
      <c r="SLO203" s="119"/>
      <c r="SLP203" s="91"/>
      <c r="SLQ203" s="119"/>
      <c r="SLR203" s="91"/>
      <c r="SLS203" s="119"/>
      <c r="SLT203" s="91"/>
      <c r="SLU203" s="119"/>
      <c r="SLV203" s="91"/>
      <c r="SLW203" s="119"/>
      <c r="SLX203" s="91"/>
      <c r="SLY203" s="119"/>
      <c r="SLZ203" s="91"/>
      <c r="SMA203" s="119"/>
      <c r="SMB203" s="91"/>
      <c r="SMC203" s="119"/>
      <c r="SMD203" s="91"/>
      <c r="SME203" s="119"/>
      <c r="SMF203" s="91"/>
      <c r="SMG203" s="119"/>
      <c r="SMH203" s="91"/>
      <c r="SMI203" s="119"/>
      <c r="SMJ203" s="91"/>
      <c r="SMK203" s="119"/>
      <c r="SML203" s="91"/>
      <c r="SMM203" s="119"/>
      <c r="SMN203" s="91"/>
      <c r="SMO203" s="119"/>
      <c r="SMP203" s="91"/>
      <c r="SMQ203" s="119"/>
      <c r="SMR203" s="91"/>
      <c r="SMS203" s="119"/>
      <c r="SMT203" s="91"/>
      <c r="SMU203" s="119"/>
      <c r="SMV203" s="91"/>
      <c r="SMW203" s="119"/>
      <c r="SMX203" s="91"/>
      <c r="SMY203" s="119"/>
      <c r="SMZ203" s="91"/>
      <c r="SNA203" s="119"/>
      <c r="SNB203" s="91"/>
      <c r="SNC203" s="119"/>
      <c r="SND203" s="91"/>
      <c r="SNE203" s="119"/>
      <c r="SNF203" s="91"/>
      <c r="SNG203" s="119"/>
      <c r="SNH203" s="91"/>
      <c r="SNI203" s="119"/>
      <c r="SNJ203" s="91"/>
      <c r="SNK203" s="119"/>
      <c r="SNL203" s="91"/>
      <c r="SNM203" s="119"/>
      <c r="SNN203" s="91"/>
      <c r="SNO203" s="119"/>
      <c r="SNP203" s="91"/>
      <c r="SNQ203" s="119"/>
      <c r="SNR203" s="91"/>
      <c r="SNS203" s="119"/>
      <c r="SNT203" s="91"/>
      <c r="SNU203" s="119"/>
      <c r="SNV203" s="91"/>
      <c r="SNW203" s="119"/>
      <c r="SNX203" s="91"/>
      <c r="SNY203" s="119"/>
      <c r="SNZ203" s="91"/>
      <c r="SOA203" s="119"/>
      <c r="SOB203" s="91"/>
      <c r="SOC203" s="119"/>
      <c r="SOD203" s="91"/>
      <c r="SOE203" s="119"/>
      <c r="SOF203" s="91"/>
      <c r="SOG203" s="119"/>
      <c r="SOH203" s="91"/>
      <c r="SOI203" s="119"/>
      <c r="SOJ203" s="91"/>
      <c r="SOK203" s="119"/>
      <c r="SOL203" s="91"/>
      <c r="SOM203" s="119"/>
      <c r="SON203" s="91"/>
      <c r="SOO203" s="119"/>
      <c r="SOP203" s="91"/>
      <c r="SOQ203" s="119"/>
      <c r="SOR203" s="91"/>
      <c r="SOS203" s="119"/>
      <c r="SOT203" s="91"/>
      <c r="SOU203" s="119"/>
      <c r="SOV203" s="91"/>
      <c r="SOW203" s="119"/>
      <c r="SOX203" s="91"/>
      <c r="SOY203" s="119"/>
      <c r="SOZ203" s="91"/>
      <c r="SPA203" s="119"/>
      <c r="SPB203" s="91"/>
      <c r="SPC203" s="119"/>
      <c r="SPD203" s="91"/>
      <c r="SPE203" s="119"/>
      <c r="SPF203" s="91"/>
      <c r="SPG203" s="119"/>
      <c r="SPH203" s="91"/>
      <c r="SPI203" s="119"/>
      <c r="SPJ203" s="91"/>
      <c r="SPK203" s="119"/>
      <c r="SPL203" s="91"/>
      <c r="SPM203" s="119"/>
      <c r="SPN203" s="91"/>
      <c r="SPO203" s="119"/>
      <c r="SPP203" s="91"/>
      <c r="SPQ203" s="119"/>
      <c r="SPR203" s="91"/>
      <c r="SPS203" s="119"/>
      <c r="SPT203" s="91"/>
      <c r="SPU203" s="119"/>
      <c r="SPV203" s="91"/>
      <c r="SPW203" s="119"/>
      <c r="SPX203" s="91"/>
      <c r="SPY203" s="119"/>
      <c r="SPZ203" s="91"/>
      <c r="SQA203" s="119"/>
      <c r="SQB203" s="91"/>
      <c r="SQC203" s="119"/>
      <c r="SQD203" s="91"/>
      <c r="SQE203" s="119"/>
      <c r="SQF203" s="91"/>
      <c r="SQG203" s="119"/>
      <c r="SQH203" s="91"/>
      <c r="SQI203" s="119"/>
      <c r="SQJ203" s="91"/>
      <c r="SQK203" s="119"/>
      <c r="SQL203" s="91"/>
      <c r="SQM203" s="119"/>
      <c r="SQN203" s="91"/>
      <c r="SQO203" s="119"/>
      <c r="SQP203" s="91"/>
      <c r="SQQ203" s="119"/>
      <c r="SQR203" s="91"/>
      <c r="SQS203" s="119"/>
      <c r="SQT203" s="91"/>
      <c r="SQU203" s="119"/>
      <c r="SQV203" s="91"/>
      <c r="SQW203" s="119"/>
      <c r="SQX203" s="91"/>
      <c r="SQY203" s="119"/>
      <c r="SQZ203" s="91"/>
      <c r="SRA203" s="119"/>
      <c r="SRB203" s="91"/>
      <c r="SRC203" s="119"/>
      <c r="SRD203" s="91"/>
      <c r="SRE203" s="119"/>
      <c r="SRF203" s="91"/>
      <c r="SRG203" s="119"/>
      <c r="SRH203" s="91"/>
      <c r="SRI203" s="119"/>
      <c r="SRJ203" s="91"/>
      <c r="SRK203" s="119"/>
      <c r="SRL203" s="91"/>
      <c r="SRM203" s="119"/>
      <c r="SRN203" s="91"/>
      <c r="SRO203" s="119"/>
      <c r="SRP203" s="91"/>
      <c r="SRQ203" s="119"/>
      <c r="SRR203" s="91"/>
      <c r="SRS203" s="119"/>
      <c r="SRT203" s="91"/>
      <c r="SRU203" s="119"/>
      <c r="SRV203" s="91"/>
      <c r="SRW203" s="119"/>
      <c r="SRX203" s="91"/>
      <c r="SRY203" s="119"/>
      <c r="SRZ203" s="91"/>
      <c r="SSA203" s="119"/>
      <c r="SSB203" s="91"/>
      <c r="SSC203" s="119"/>
      <c r="SSD203" s="91"/>
      <c r="SSE203" s="119"/>
      <c r="SSF203" s="91"/>
      <c r="SSG203" s="119"/>
      <c r="SSH203" s="91"/>
      <c r="SSI203" s="119"/>
      <c r="SSJ203" s="91"/>
      <c r="SSK203" s="119"/>
      <c r="SSL203" s="91"/>
      <c r="SSM203" s="119"/>
      <c r="SSN203" s="91"/>
      <c r="SSO203" s="119"/>
      <c r="SSP203" s="91"/>
      <c r="SSQ203" s="119"/>
      <c r="SSR203" s="91"/>
      <c r="SSS203" s="119"/>
      <c r="SST203" s="91"/>
      <c r="SSU203" s="119"/>
      <c r="SSV203" s="91"/>
      <c r="SSW203" s="119"/>
      <c r="SSX203" s="91"/>
      <c r="SSY203" s="119"/>
      <c r="SSZ203" s="91"/>
      <c r="STA203" s="119"/>
      <c r="STB203" s="91"/>
      <c r="STC203" s="119"/>
      <c r="STD203" s="91"/>
      <c r="STE203" s="119"/>
      <c r="STF203" s="91"/>
      <c r="STG203" s="119"/>
      <c r="STH203" s="91"/>
      <c r="STI203" s="119"/>
      <c r="STJ203" s="91"/>
      <c r="STK203" s="119"/>
      <c r="STL203" s="91"/>
      <c r="STM203" s="119"/>
      <c r="STN203" s="91"/>
      <c r="STO203" s="119"/>
      <c r="STP203" s="91"/>
      <c r="STQ203" s="119"/>
      <c r="STR203" s="91"/>
      <c r="STS203" s="119"/>
      <c r="STT203" s="91"/>
      <c r="STU203" s="119"/>
      <c r="STV203" s="91"/>
      <c r="STW203" s="119"/>
      <c r="STX203" s="91"/>
      <c r="STY203" s="119"/>
      <c r="STZ203" s="91"/>
      <c r="SUA203" s="119"/>
      <c r="SUB203" s="91"/>
      <c r="SUC203" s="119"/>
      <c r="SUD203" s="91"/>
      <c r="SUE203" s="119"/>
      <c r="SUF203" s="91"/>
      <c r="SUG203" s="119"/>
      <c r="SUH203" s="91"/>
      <c r="SUI203" s="119"/>
      <c r="SUJ203" s="91"/>
      <c r="SUK203" s="119"/>
      <c r="SUL203" s="91"/>
      <c r="SUM203" s="119"/>
      <c r="SUN203" s="91"/>
      <c r="SUO203" s="119"/>
      <c r="SUP203" s="91"/>
      <c r="SUQ203" s="119"/>
      <c r="SUR203" s="91"/>
      <c r="SUS203" s="119"/>
      <c r="SUT203" s="91"/>
      <c r="SUU203" s="119"/>
      <c r="SUV203" s="91"/>
      <c r="SUW203" s="119"/>
      <c r="SUX203" s="91"/>
      <c r="SUY203" s="119"/>
      <c r="SUZ203" s="91"/>
      <c r="SVA203" s="119"/>
      <c r="SVB203" s="91"/>
      <c r="SVC203" s="119"/>
      <c r="SVD203" s="91"/>
      <c r="SVE203" s="119"/>
      <c r="SVF203" s="91"/>
      <c r="SVG203" s="119"/>
      <c r="SVH203" s="91"/>
      <c r="SVI203" s="119"/>
      <c r="SVJ203" s="91"/>
      <c r="SVK203" s="119"/>
      <c r="SVL203" s="91"/>
      <c r="SVM203" s="119"/>
      <c r="SVN203" s="91"/>
      <c r="SVO203" s="119"/>
      <c r="SVP203" s="91"/>
      <c r="SVQ203" s="119"/>
      <c r="SVR203" s="91"/>
      <c r="SVS203" s="119"/>
      <c r="SVT203" s="91"/>
      <c r="SVU203" s="119"/>
      <c r="SVV203" s="91"/>
      <c r="SVW203" s="119"/>
      <c r="SVX203" s="91"/>
      <c r="SVY203" s="119"/>
      <c r="SVZ203" s="91"/>
      <c r="SWA203" s="119"/>
      <c r="SWB203" s="91"/>
      <c r="SWC203" s="119"/>
      <c r="SWD203" s="91"/>
      <c r="SWE203" s="119"/>
      <c r="SWF203" s="91"/>
      <c r="SWG203" s="119"/>
      <c r="SWH203" s="91"/>
      <c r="SWI203" s="119"/>
      <c r="SWJ203" s="91"/>
      <c r="SWK203" s="119"/>
      <c r="SWL203" s="91"/>
      <c r="SWM203" s="119"/>
      <c r="SWN203" s="91"/>
      <c r="SWO203" s="119"/>
      <c r="SWP203" s="91"/>
      <c r="SWQ203" s="119"/>
      <c r="SWR203" s="91"/>
      <c r="SWS203" s="119"/>
      <c r="SWT203" s="91"/>
      <c r="SWU203" s="119"/>
      <c r="SWV203" s="91"/>
      <c r="SWW203" s="119"/>
      <c r="SWX203" s="91"/>
      <c r="SWY203" s="119"/>
      <c r="SWZ203" s="91"/>
      <c r="SXA203" s="119"/>
      <c r="SXB203" s="91"/>
      <c r="SXC203" s="119"/>
      <c r="SXD203" s="91"/>
      <c r="SXE203" s="119"/>
      <c r="SXF203" s="91"/>
      <c r="SXG203" s="119"/>
      <c r="SXH203" s="91"/>
      <c r="SXI203" s="119"/>
      <c r="SXJ203" s="91"/>
      <c r="SXK203" s="119"/>
      <c r="SXL203" s="91"/>
      <c r="SXM203" s="119"/>
      <c r="SXN203" s="91"/>
      <c r="SXO203" s="119"/>
      <c r="SXP203" s="91"/>
      <c r="SXQ203" s="119"/>
      <c r="SXR203" s="91"/>
      <c r="SXS203" s="119"/>
      <c r="SXT203" s="91"/>
      <c r="SXU203" s="119"/>
      <c r="SXV203" s="91"/>
      <c r="SXW203" s="119"/>
      <c r="SXX203" s="91"/>
      <c r="SXY203" s="119"/>
      <c r="SXZ203" s="91"/>
      <c r="SYA203" s="119"/>
      <c r="SYB203" s="91"/>
      <c r="SYC203" s="119"/>
      <c r="SYD203" s="91"/>
      <c r="SYE203" s="119"/>
      <c r="SYF203" s="91"/>
      <c r="SYG203" s="119"/>
      <c r="SYH203" s="91"/>
      <c r="SYI203" s="119"/>
      <c r="SYJ203" s="91"/>
      <c r="SYK203" s="119"/>
      <c r="SYL203" s="91"/>
      <c r="SYM203" s="119"/>
      <c r="SYN203" s="91"/>
      <c r="SYO203" s="119"/>
      <c r="SYP203" s="91"/>
      <c r="SYQ203" s="119"/>
      <c r="SYR203" s="91"/>
      <c r="SYS203" s="119"/>
      <c r="SYT203" s="91"/>
      <c r="SYU203" s="119"/>
      <c r="SYV203" s="91"/>
      <c r="SYW203" s="119"/>
      <c r="SYX203" s="91"/>
      <c r="SYY203" s="119"/>
      <c r="SYZ203" s="91"/>
      <c r="SZA203" s="119"/>
      <c r="SZB203" s="91"/>
      <c r="SZC203" s="119"/>
      <c r="SZD203" s="91"/>
      <c r="SZE203" s="119"/>
      <c r="SZF203" s="91"/>
      <c r="SZG203" s="119"/>
      <c r="SZH203" s="91"/>
      <c r="SZI203" s="119"/>
      <c r="SZJ203" s="91"/>
      <c r="SZK203" s="119"/>
      <c r="SZL203" s="91"/>
      <c r="SZM203" s="119"/>
      <c r="SZN203" s="91"/>
      <c r="SZO203" s="119"/>
      <c r="SZP203" s="91"/>
      <c r="SZQ203" s="119"/>
      <c r="SZR203" s="91"/>
      <c r="SZS203" s="119"/>
      <c r="SZT203" s="91"/>
      <c r="SZU203" s="119"/>
      <c r="SZV203" s="91"/>
      <c r="SZW203" s="119"/>
      <c r="SZX203" s="91"/>
      <c r="SZY203" s="119"/>
      <c r="SZZ203" s="91"/>
      <c r="TAA203" s="119"/>
      <c r="TAB203" s="91"/>
      <c r="TAC203" s="119"/>
      <c r="TAD203" s="91"/>
      <c r="TAE203" s="119"/>
      <c r="TAF203" s="91"/>
      <c r="TAG203" s="119"/>
      <c r="TAH203" s="91"/>
      <c r="TAI203" s="119"/>
      <c r="TAJ203" s="91"/>
      <c r="TAK203" s="119"/>
      <c r="TAL203" s="91"/>
      <c r="TAM203" s="119"/>
      <c r="TAN203" s="91"/>
      <c r="TAO203" s="119"/>
      <c r="TAP203" s="91"/>
      <c r="TAQ203" s="119"/>
      <c r="TAR203" s="91"/>
      <c r="TAS203" s="119"/>
      <c r="TAT203" s="91"/>
      <c r="TAU203" s="119"/>
      <c r="TAV203" s="91"/>
      <c r="TAW203" s="119"/>
      <c r="TAX203" s="91"/>
      <c r="TAY203" s="119"/>
      <c r="TAZ203" s="91"/>
      <c r="TBA203" s="119"/>
      <c r="TBB203" s="91"/>
      <c r="TBC203" s="119"/>
      <c r="TBD203" s="91"/>
      <c r="TBE203" s="119"/>
      <c r="TBF203" s="91"/>
      <c r="TBG203" s="119"/>
      <c r="TBH203" s="91"/>
      <c r="TBI203" s="119"/>
      <c r="TBJ203" s="91"/>
      <c r="TBK203" s="119"/>
      <c r="TBL203" s="91"/>
      <c r="TBM203" s="119"/>
      <c r="TBN203" s="91"/>
      <c r="TBO203" s="119"/>
      <c r="TBP203" s="91"/>
      <c r="TBQ203" s="119"/>
      <c r="TBR203" s="91"/>
      <c r="TBS203" s="119"/>
      <c r="TBT203" s="91"/>
      <c r="TBU203" s="119"/>
      <c r="TBV203" s="91"/>
      <c r="TBW203" s="119"/>
      <c r="TBX203" s="91"/>
      <c r="TBY203" s="119"/>
      <c r="TBZ203" s="91"/>
      <c r="TCA203" s="119"/>
      <c r="TCB203" s="91"/>
      <c r="TCC203" s="119"/>
      <c r="TCD203" s="91"/>
      <c r="TCE203" s="119"/>
      <c r="TCF203" s="91"/>
      <c r="TCG203" s="119"/>
      <c r="TCH203" s="91"/>
      <c r="TCI203" s="119"/>
      <c r="TCJ203" s="91"/>
      <c r="TCK203" s="119"/>
      <c r="TCL203" s="91"/>
      <c r="TCM203" s="119"/>
      <c r="TCN203" s="91"/>
      <c r="TCO203" s="119"/>
      <c r="TCP203" s="91"/>
      <c r="TCQ203" s="119"/>
      <c r="TCR203" s="91"/>
      <c r="TCS203" s="119"/>
      <c r="TCT203" s="91"/>
      <c r="TCU203" s="119"/>
      <c r="TCV203" s="91"/>
      <c r="TCW203" s="119"/>
      <c r="TCX203" s="91"/>
      <c r="TCY203" s="119"/>
      <c r="TCZ203" s="91"/>
      <c r="TDA203" s="119"/>
      <c r="TDB203" s="91"/>
      <c r="TDC203" s="119"/>
      <c r="TDD203" s="91"/>
      <c r="TDE203" s="119"/>
      <c r="TDF203" s="91"/>
      <c r="TDG203" s="119"/>
      <c r="TDH203" s="91"/>
      <c r="TDI203" s="119"/>
      <c r="TDJ203" s="91"/>
      <c r="TDK203" s="119"/>
      <c r="TDL203" s="91"/>
      <c r="TDM203" s="119"/>
      <c r="TDN203" s="91"/>
      <c r="TDO203" s="119"/>
      <c r="TDP203" s="91"/>
      <c r="TDQ203" s="119"/>
      <c r="TDR203" s="91"/>
      <c r="TDS203" s="119"/>
      <c r="TDT203" s="91"/>
      <c r="TDU203" s="119"/>
      <c r="TDV203" s="91"/>
      <c r="TDW203" s="119"/>
      <c r="TDX203" s="91"/>
      <c r="TDY203" s="119"/>
      <c r="TDZ203" s="91"/>
      <c r="TEA203" s="119"/>
      <c r="TEB203" s="91"/>
      <c r="TEC203" s="119"/>
      <c r="TED203" s="91"/>
      <c r="TEE203" s="119"/>
      <c r="TEF203" s="91"/>
      <c r="TEG203" s="119"/>
      <c r="TEH203" s="91"/>
      <c r="TEI203" s="119"/>
      <c r="TEJ203" s="91"/>
      <c r="TEK203" s="119"/>
      <c r="TEL203" s="91"/>
      <c r="TEM203" s="119"/>
      <c r="TEN203" s="91"/>
      <c r="TEO203" s="119"/>
      <c r="TEP203" s="91"/>
      <c r="TEQ203" s="119"/>
      <c r="TER203" s="91"/>
      <c r="TES203" s="119"/>
      <c r="TET203" s="91"/>
      <c r="TEU203" s="119"/>
      <c r="TEV203" s="91"/>
      <c r="TEW203" s="119"/>
      <c r="TEX203" s="91"/>
      <c r="TEY203" s="119"/>
      <c r="TEZ203" s="91"/>
      <c r="TFA203" s="119"/>
      <c r="TFB203" s="91"/>
      <c r="TFC203" s="119"/>
      <c r="TFD203" s="91"/>
      <c r="TFE203" s="119"/>
      <c r="TFF203" s="91"/>
      <c r="TFG203" s="119"/>
      <c r="TFH203" s="91"/>
      <c r="TFI203" s="119"/>
      <c r="TFJ203" s="91"/>
      <c r="TFK203" s="119"/>
      <c r="TFL203" s="91"/>
      <c r="TFM203" s="119"/>
      <c r="TFN203" s="91"/>
      <c r="TFO203" s="119"/>
      <c r="TFP203" s="91"/>
      <c r="TFQ203" s="119"/>
      <c r="TFR203" s="91"/>
      <c r="TFS203" s="119"/>
      <c r="TFT203" s="91"/>
      <c r="TFU203" s="119"/>
      <c r="TFV203" s="91"/>
      <c r="TFW203" s="119"/>
      <c r="TFX203" s="91"/>
      <c r="TFY203" s="119"/>
      <c r="TFZ203" s="91"/>
      <c r="TGA203" s="119"/>
      <c r="TGB203" s="91"/>
      <c r="TGC203" s="119"/>
      <c r="TGD203" s="91"/>
      <c r="TGE203" s="119"/>
      <c r="TGF203" s="91"/>
      <c r="TGG203" s="119"/>
      <c r="TGH203" s="91"/>
      <c r="TGI203" s="119"/>
      <c r="TGJ203" s="91"/>
      <c r="TGK203" s="119"/>
      <c r="TGL203" s="91"/>
      <c r="TGM203" s="119"/>
      <c r="TGN203" s="91"/>
      <c r="TGO203" s="119"/>
      <c r="TGP203" s="91"/>
      <c r="TGQ203" s="119"/>
      <c r="TGR203" s="91"/>
      <c r="TGS203" s="119"/>
      <c r="TGT203" s="91"/>
      <c r="TGU203" s="119"/>
      <c r="TGV203" s="91"/>
      <c r="TGW203" s="119"/>
      <c r="TGX203" s="91"/>
      <c r="TGY203" s="119"/>
      <c r="TGZ203" s="91"/>
      <c r="THA203" s="119"/>
      <c r="THB203" s="91"/>
      <c r="THC203" s="119"/>
      <c r="THD203" s="91"/>
      <c r="THE203" s="119"/>
      <c r="THF203" s="91"/>
      <c r="THG203" s="119"/>
      <c r="THH203" s="91"/>
      <c r="THI203" s="119"/>
      <c r="THJ203" s="91"/>
      <c r="THK203" s="119"/>
      <c r="THL203" s="91"/>
      <c r="THM203" s="119"/>
      <c r="THN203" s="91"/>
      <c r="THO203" s="119"/>
      <c r="THP203" s="91"/>
      <c r="THQ203" s="119"/>
      <c r="THR203" s="91"/>
      <c r="THS203" s="119"/>
      <c r="THT203" s="91"/>
      <c r="THU203" s="119"/>
      <c r="THV203" s="91"/>
      <c r="THW203" s="119"/>
      <c r="THX203" s="91"/>
      <c r="THY203" s="119"/>
      <c r="THZ203" s="91"/>
      <c r="TIA203" s="119"/>
      <c r="TIB203" s="91"/>
      <c r="TIC203" s="119"/>
      <c r="TID203" s="91"/>
      <c r="TIE203" s="119"/>
      <c r="TIF203" s="91"/>
      <c r="TIG203" s="119"/>
      <c r="TIH203" s="91"/>
      <c r="TII203" s="119"/>
      <c r="TIJ203" s="91"/>
      <c r="TIK203" s="119"/>
      <c r="TIL203" s="91"/>
      <c r="TIM203" s="119"/>
      <c r="TIN203" s="91"/>
      <c r="TIO203" s="119"/>
      <c r="TIP203" s="91"/>
      <c r="TIQ203" s="119"/>
      <c r="TIR203" s="91"/>
      <c r="TIS203" s="119"/>
      <c r="TIT203" s="91"/>
      <c r="TIU203" s="119"/>
      <c r="TIV203" s="91"/>
      <c r="TIW203" s="119"/>
      <c r="TIX203" s="91"/>
      <c r="TIY203" s="119"/>
      <c r="TIZ203" s="91"/>
      <c r="TJA203" s="119"/>
      <c r="TJB203" s="91"/>
      <c r="TJC203" s="119"/>
      <c r="TJD203" s="91"/>
      <c r="TJE203" s="119"/>
      <c r="TJF203" s="91"/>
      <c r="TJG203" s="119"/>
      <c r="TJH203" s="91"/>
      <c r="TJI203" s="119"/>
      <c r="TJJ203" s="91"/>
      <c r="TJK203" s="119"/>
      <c r="TJL203" s="91"/>
      <c r="TJM203" s="119"/>
      <c r="TJN203" s="91"/>
      <c r="TJO203" s="119"/>
      <c r="TJP203" s="91"/>
      <c r="TJQ203" s="119"/>
      <c r="TJR203" s="91"/>
      <c r="TJS203" s="119"/>
      <c r="TJT203" s="91"/>
      <c r="TJU203" s="119"/>
      <c r="TJV203" s="91"/>
      <c r="TJW203" s="119"/>
      <c r="TJX203" s="91"/>
      <c r="TJY203" s="119"/>
      <c r="TJZ203" s="91"/>
      <c r="TKA203" s="119"/>
      <c r="TKB203" s="91"/>
      <c r="TKC203" s="119"/>
      <c r="TKD203" s="91"/>
      <c r="TKE203" s="119"/>
      <c r="TKF203" s="91"/>
      <c r="TKG203" s="119"/>
      <c r="TKH203" s="91"/>
      <c r="TKI203" s="119"/>
      <c r="TKJ203" s="91"/>
      <c r="TKK203" s="119"/>
      <c r="TKL203" s="91"/>
      <c r="TKM203" s="119"/>
      <c r="TKN203" s="91"/>
      <c r="TKO203" s="119"/>
      <c r="TKP203" s="91"/>
      <c r="TKQ203" s="119"/>
      <c r="TKR203" s="91"/>
      <c r="TKS203" s="119"/>
      <c r="TKT203" s="91"/>
      <c r="TKU203" s="119"/>
      <c r="TKV203" s="91"/>
      <c r="TKW203" s="119"/>
      <c r="TKX203" s="91"/>
      <c r="TKY203" s="119"/>
      <c r="TKZ203" s="91"/>
      <c r="TLA203" s="119"/>
      <c r="TLB203" s="91"/>
      <c r="TLC203" s="119"/>
      <c r="TLD203" s="91"/>
      <c r="TLE203" s="119"/>
      <c r="TLF203" s="91"/>
      <c r="TLG203" s="119"/>
      <c r="TLH203" s="91"/>
      <c r="TLI203" s="119"/>
      <c r="TLJ203" s="91"/>
      <c r="TLK203" s="119"/>
      <c r="TLL203" s="91"/>
      <c r="TLM203" s="119"/>
      <c r="TLN203" s="91"/>
      <c r="TLO203" s="119"/>
      <c r="TLP203" s="91"/>
      <c r="TLQ203" s="119"/>
      <c r="TLR203" s="91"/>
      <c r="TLS203" s="119"/>
      <c r="TLT203" s="91"/>
      <c r="TLU203" s="119"/>
      <c r="TLV203" s="91"/>
      <c r="TLW203" s="119"/>
      <c r="TLX203" s="91"/>
      <c r="TLY203" s="119"/>
      <c r="TLZ203" s="91"/>
      <c r="TMA203" s="119"/>
      <c r="TMB203" s="91"/>
      <c r="TMC203" s="119"/>
      <c r="TMD203" s="91"/>
      <c r="TME203" s="119"/>
      <c r="TMF203" s="91"/>
      <c r="TMG203" s="119"/>
      <c r="TMH203" s="91"/>
      <c r="TMI203" s="119"/>
      <c r="TMJ203" s="91"/>
      <c r="TMK203" s="119"/>
      <c r="TML203" s="91"/>
      <c r="TMM203" s="119"/>
      <c r="TMN203" s="91"/>
      <c r="TMO203" s="119"/>
      <c r="TMP203" s="91"/>
      <c r="TMQ203" s="119"/>
      <c r="TMR203" s="91"/>
      <c r="TMS203" s="119"/>
      <c r="TMT203" s="91"/>
      <c r="TMU203" s="119"/>
      <c r="TMV203" s="91"/>
      <c r="TMW203" s="119"/>
      <c r="TMX203" s="91"/>
      <c r="TMY203" s="119"/>
      <c r="TMZ203" s="91"/>
      <c r="TNA203" s="119"/>
      <c r="TNB203" s="91"/>
      <c r="TNC203" s="119"/>
      <c r="TND203" s="91"/>
      <c r="TNE203" s="119"/>
      <c r="TNF203" s="91"/>
      <c r="TNG203" s="119"/>
      <c r="TNH203" s="91"/>
      <c r="TNI203" s="119"/>
      <c r="TNJ203" s="91"/>
      <c r="TNK203" s="119"/>
      <c r="TNL203" s="91"/>
      <c r="TNM203" s="119"/>
      <c r="TNN203" s="91"/>
      <c r="TNO203" s="119"/>
      <c r="TNP203" s="91"/>
      <c r="TNQ203" s="119"/>
      <c r="TNR203" s="91"/>
      <c r="TNS203" s="119"/>
      <c r="TNT203" s="91"/>
      <c r="TNU203" s="119"/>
      <c r="TNV203" s="91"/>
      <c r="TNW203" s="119"/>
      <c r="TNX203" s="91"/>
      <c r="TNY203" s="119"/>
      <c r="TNZ203" s="91"/>
      <c r="TOA203" s="119"/>
      <c r="TOB203" s="91"/>
      <c r="TOC203" s="119"/>
      <c r="TOD203" s="91"/>
      <c r="TOE203" s="119"/>
      <c r="TOF203" s="91"/>
      <c r="TOG203" s="119"/>
      <c r="TOH203" s="91"/>
      <c r="TOI203" s="119"/>
      <c r="TOJ203" s="91"/>
      <c r="TOK203" s="119"/>
      <c r="TOL203" s="91"/>
      <c r="TOM203" s="119"/>
      <c r="TON203" s="91"/>
      <c r="TOO203" s="119"/>
      <c r="TOP203" s="91"/>
      <c r="TOQ203" s="119"/>
      <c r="TOR203" s="91"/>
      <c r="TOS203" s="119"/>
      <c r="TOT203" s="91"/>
      <c r="TOU203" s="119"/>
      <c r="TOV203" s="91"/>
      <c r="TOW203" s="119"/>
      <c r="TOX203" s="91"/>
      <c r="TOY203" s="119"/>
      <c r="TOZ203" s="91"/>
      <c r="TPA203" s="119"/>
      <c r="TPB203" s="91"/>
      <c r="TPC203" s="119"/>
      <c r="TPD203" s="91"/>
      <c r="TPE203" s="119"/>
      <c r="TPF203" s="91"/>
      <c r="TPG203" s="119"/>
      <c r="TPH203" s="91"/>
      <c r="TPI203" s="119"/>
      <c r="TPJ203" s="91"/>
      <c r="TPK203" s="119"/>
      <c r="TPL203" s="91"/>
      <c r="TPM203" s="119"/>
      <c r="TPN203" s="91"/>
      <c r="TPO203" s="119"/>
      <c r="TPP203" s="91"/>
      <c r="TPQ203" s="119"/>
      <c r="TPR203" s="91"/>
      <c r="TPS203" s="119"/>
      <c r="TPT203" s="91"/>
      <c r="TPU203" s="119"/>
      <c r="TPV203" s="91"/>
      <c r="TPW203" s="119"/>
      <c r="TPX203" s="91"/>
      <c r="TPY203" s="119"/>
      <c r="TPZ203" s="91"/>
      <c r="TQA203" s="119"/>
      <c r="TQB203" s="91"/>
      <c r="TQC203" s="119"/>
      <c r="TQD203" s="91"/>
      <c r="TQE203" s="119"/>
      <c r="TQF203" s="91"/>
      <c r="TQG203" s="119"/>
      <c r="TQH203" s="91"/>
      <c r="TQI203" s="119"/>
      <c r="TQJ203" s="91"/>
      <c r="TQK203" s="119"/>
      <c r="TQL203" s="91"/>
      <c r="TQM203" s="119"/>
      <c r="TQN203" s="91"/>
      <c r="TQO203" s="119"/>
      <c r="TQP203" s="91"/>
      <c r="TQQ203" s="119"/>
      <c r="TQR203" s="91"/>
      <c r="TQS203" s="119"/>
      <c r="TQT203" s="91"/>
      <c r="TQU203" s="119"/>
      <c r="TQV203" s="91"/>
      <c r="TQW203" s="119"/>
      <c r="TQX203" s="91"/>
      <c r="TQY203" s="119"/>
      <c r="TQZ203" s="91"/>
      <c r="TRA203" s="119"/>
      <c r="TRB203" s="91"/>
      <c r="TRC203" s="119"/>
      <c r="TRD203" s="91"/>
      <c r="TRE203" s="119"/>
      <c r="TRF203" s="91"/>
      <c r="TRG203" s="119"/>
      <c r="TRH203" s="91"/>
      <c r="TRI203" s="119"/>
      <c r="TRJ203" s="91"/>
      <c r="TRK203" s="119"/>
      <c r="TRL203" s="91"/>
      <c r="TRM203" s="119"/>
      <c r="TRN203" s="91"/>
      <c r="TRO203" s="119"/>
      <c r="TRP203" s="91"/>
      <c r="TRQ203" s="119"/>
      <c r="TRR203" s="91"/>
      <c r="TRS203" s="119"/>
      <c r="TRT203" s="91"/>
      <c r="TRU203" s="119"/>
      <c r="TRV203" s="91"/>
      <c r="TRW203" s="119"/>
      <c r="TRX203" s="91"/>
      <c r="TRY203" s="119"/>
      <c r="TRZ203" s="91"/>
      <c r="TSA203" s="119"/>
      <c r="TSB203" s="91"/>
      <c r="TSC203" s="119"/>
      <c r="TSD203" s="91"/>
      <c r="TSE203" s="119"/>
      <c r="TSF203" s="91"/>
      <c r="TSG203" s="119"/>
      <c r="TSH203" s="91"/>
      <c r="TSI203" s="119"/>
      <c r="TSJ203" s="91"/>
      <c r="TSK203" s="119"/>
      <c r="TSL203" s="91"/>
      <c r="TSM203" s="119"/>
      <c r="TSN203" s="91"/>
      <c r="TSO203" s="119"/>
      <c r="TSP203" s="91"/>
      <c r="TSQ203" s="119"/>
      <c r="TSR203" s="91"/>
      <c r="TSS203" s="119"/>
      <c r="TST203" s="91"/>
      <c r="TSU203" s="119"/>
      <c r="TSV203" s="91"/>
      <c r="TSW203" s="119"/>
      <c r="TSX203" s="91"/>
      <c r="TSY203" s="119"/>
      <c r="TSZ203" s="91"/>
      <c r="TTA203" s="119"/>
      <c r="TTB203" s="91"/>
      <c r="TTC203" s="119"/>
      <c r="TTD203" s="91"/>
      <c r="TTE203" s="119"/>
      <c r="TTF203" s="91"/>
      <c r="TTG203" s="119"/>
      <c r="TTH203" s="91"/>
      <c r="TTI203" s="119"/>
      <c r="TTJ203" s="91"/>
      <c r="TTK203" s="119"/>
      <c r="TTL203" s="91"/>
      <c r="TTM203" s="119"/>
      <c r="TTN203" s="91"/>
      <c r="TTO203" s="119"/>
      <c r="TTP203" s="91"/>
      <c r="TTQ203" s="119"/>
      <c r="TTR203" s="91"/>
      <c r="TTS203" s="119"/>
      <c r="TTT203" s="91"/>
      <c r="TTU203" s="119"/>
      <c r="TTV203" s="91"/>
      <c r="TTW203" s="119"/>
      <c r="TTX203" s="91"/>
      <c r="TTY203" s="119"/>
      <c r="TTZ203" s="91"/>
      <c r="TUA203" s="119"/>
      <c r="TUB203" s="91"/>
      <c r="TUC203" s="119"/>
      <c r="TUD203" s="91"/>
      <c r="TUE203" s="119"/>
      <c r="TUF203" s="91"/>
      <c r="TUG203" s="119"/>
      <c r="TUH203" s="91"/>
      <c r="TUI203" s="119"/>
      <c r="TUJ203" s="91"/>
      <c r="TUK203" s="119"/>
      <c r="TUL203" s="91"/>
      <c r="TUM203" s="119"/>
      <c r="TUN203" s="91"/>
      <c r="TUO203" s="119"/>
      <c r="TUP203" s="91"/>
      <c r="TUQ203" s="119"/>
      <c r="TUR203" s="91"/>
      <c r="TUS203" s="119"/>
      <c r="TUT203" s="91"/>
      <c r="TUU203" s="119"/>
      <c r="TUV203" s="91"/>
      <c r="TUW203" s="119"/>
      <c r="TUX203" s="91"/>
      <c r="TUY203" s="119"/>
      <c r="TUZ203" s="91"/>
      <c r="TVA203" s="119"/>
      <c r="TVB203" s="91"/>
      <c r="TVC203" s="119"/>
      <c r="TVD203" s="91"/>
      <c r="TVE203" s="119"/>
      <c r="TVF203" s="91"/>
      <c r="TVG203" s="119"/>
      <c r="TVH203" s="91"/>
      <c r="TVI203" s="119"/>
      <c r="TVJ203" s="91"/>
      <c r="TVK203" s="119"/>
      <c r="TVL203" s="91"/>
      <c r="TVM203" s="119"/>
      <c r="TVN203" s="91"/>
      <c r="TVO203" s="119"/>
      <c r="TVP203" s="91"/>
      <c r="TVQ203" s="119"/>
      <c r="TVR203" s="91"/>
      <c r="TVS203" s="119"/>
      <c r="TVT203" s="91"/>
      <c r="TVU203" s="119"/>
      <c r="TVV203" s="91"/>
      <c r="TVW203" s="119"/>
      <c r="TVX203" s="91"/>
      <c r="TVY203" s="119"/>
      <c r="TVZ203" s="91"/>
      <c r="TWA203" s="119"/>
      <c r="TWB203" s="91"/>
      <c r="TWC203" s="119"/>
      <c r="TWD203" s="91"/>
      <c r="TWE203" s="119"/>
      <c r="TWF203" s="91"/>
      <c r="TWG203" s="119"/>
      <c r="TWH203" s="91"/>
      <c r="TWI203" s="119"/>
      <c r="TWJ203" s="91"/>
      <c r="TWK203" s="119"/>
      <c r="TWL203" s="91"/>
      <c r="TWM203" s="119"/>
      <c r="TWN203" s="91"/>
      <c r="TWO203" s="119"/>
      <c r="TWP203" s="91"/>
      <c r="TWQ203" s="119"/>
      <c r="TWR203" s="91"/>
      <c r="TWS203" s="119"/>
      <c r="TWT203" s="91"/>
      <c r="TWU203" s="119"/>
      <c r="TWV203" s="91"/>
      <c r="TWW203" s="119"/>
      <c r="TWX203" s="91"/>
      <c r="TWY203" s="119"/>
      <c r="TWZ203" s="91"/>
      <c r="TXA203" s="119"/>
      <c r="TXB203" s="91"/>
      <c r="TXC203" s="119"/>
      <c r="TXD203" s="91"/>
      <c r="TXE203" s="119"/>
      <c r="TXF203" s="91"/>
      <c r="TXG203" s="119"/>
      <c r="TXH203" s="91"/>
      <c r="TXI203" s="119"/>
      <c r="TXJ203" s="91"/>
      <c r="TXK203" s="119"/>
      <c r="TXL203" s="91"/>
      <c r="TXM203" s="119"/>
      <c r="TXN203" s="91"/>
      <c r="TXO203" s="119"/>
      <c r="TXP203" s="91"/>
      <c r="TXQ203" s="119"/>
      <c r="TXR203" s="91"/>
      <c r="TXS203" s="119"/>
      <c r="TXT203" s="91"/>
      <c r="TXU203" s="119"/>
      <c r="TXV203" s="91"/>
      <c r="TXW203" s="119"/>
      <c r="TXX203" s="91"/>
      <c r="TXY203" s="119"/>
      <c r="TXZ203" s="91"/>
      <c r="TYA203" s="119"/>
      <c r="TYB203" s="91"/>
      <c r="TYC203" s="119"/>
      <c r="TYD203" s="91"/>
      <c r="TYE203" s="119"/>
      <c r="TYF203" s="91"/>
      <c r="TYG203" s="119"/>
      <c r="TYH203" s="91"/>
      <c r="TYI203" s="119"/>
      <c r="TYJ203" s="91"/>
      <c r="TYK203" s="119"/>
      <c r="TYL203" s="91"/>
      <c r="TYM203" s="119"/>
      <c r="TYN203" s="91"/>
      <c r="TYO203" s="119"/>
      <c r="TYP203" s="91"/>
      <c r="TYQ203" s="119"/>
      <c r="TYR203" s="91"/>
      <c r="TYS203" s="119"/>
      <c r="TYT203" s="91"/>
      <c r="TYU203" s="119"/>
      <c r="TYV203" s="91"/>
      <c r="TYW203" s="119"/>
      <c r="TYX203" s="91"/>
      <c r="TYY203" s="119"/>
      <c r="TYZ203" s="91"/>
      <c r="TZA203" s="119"/>
      <c r="TZB203" s="91"/>
      <c r="TZC203" s="119"/>
      <c r="TZD203" s="91"/>
      <c r="TZE203" s="119"/>
      <c r="TZF203" s="91"/>
      <c r="TZG203" s="119"/>
      <c r="TZH203" s="91"/>
      <c r="TZI203" s="119"/>
      <c r="TZJ203" s="91"/>
      <c r="TZK203" s="119"/>
      <c r="TZL203" s="91"/>
      <c r="TZM203" s="119"/>
      <c r="TZN203" s="91"/>
      <c r="TZO203" s="119"/>
      <c r="TZP203" s="91"/>
      <c r="TZQ203" s="119"/>
      <c r="TZR203" s="91"/>
      <c r="TZS203" s="119"/>
      <c r="TZT203" s="91"/>
      <c r="TZU203" s="119"/>
      <c r="TZV203" s="91"/>
      <c r="TZW203" s="119"/>
      <c r="TZX203" s="91"/>
      <c r="TZY203" s="119"/>
      <c r="TZZ203" s="91"/>
      <c r="UAA203" s="119"/>
      <c r="UAB203" s="91"/>
      <c r="UAC203" s="119"/>
      <c r="UAD203" s="91"/>
      <c r="UAE203" s="119"/>
      <c r="UAF203" s="91"/>
      <c r="UAG203" s="119"/>
      <c r="UAH203" s="91"/>
      <c r="UAI203" s="119"/>
      <c r="UAJ203" s="91"/>
      <c r="UAK203" s="119"/>
      <c r="UAL203" s="91"/>
      <c r="UAM203" s="119"/>
      <c r="UAN203" s="91"/>
      <c r="UAO203" s="119"/>
      <c r="UAP203" s="91"/>
      <c r="UAQ203" s="119"/>
      <c r="UAR203" s="91"/>
      <c r="UAS203" s="119"/>
      <c r="UAT203" s="91"/>
      <c r="UAU203" s="119"/>
      <c r="UAV203" s="91"/>
      <c r="UAW203" s="119"/>
      <c r="UAX203" s="91"/>
      <c r="UAY203" s="119"/>
      <c r="UAZ203" s="91"/>
      <c r="UBA203" s="119"/>
      <c r="UBB203" s="91"/>
      <c r="UBC203" s="119"/>
      <c r="UBD203" s="91"/>
      <c r="UBE203" s="119"/>
      <c r="UBF203" s="91"/>
      <c r="UBG203" s="119"/>
      <c r="UBH203" s="91"/>
      <c r="UBI203" s="119"/>
      <c r="UBJ203" s="91"/>
      <c r="UBK203" s="119"/>
      <c r="UBL203" s="91"/>
      <c r="UBM203" s="119"/>
      <c r="UBN203" s="91"/>
      <c r="UBO203" s="119"/>
      <c r="UBP203" s="91"/>
      <c r="UBQ203" s="119"/>
      <c r="UBR203" s="91"/>
      <c r="UBS203" s="119"/>
      <c r="UBT203" s="91"/>
      <c r="UBU203" s="119"/>
      <c r="UBV203" s="91"/>
      <c r="UBW203" s="119"/>
      <c r="UBX203" s="91"/>
      <c r="UBY203" s="119"/>
      <c r="UBZ203" s="91"/>
      <c r="UCA203" s="119"/>
      <c r="UCB203" s="91"/>
      <c r="UCC203" s="119"/>
      <c r="UCD203" s="91"/>
      <c r="UCE203" s="119"/>
      <c r="UCF203" s="91"/>
      <c r="UCG203" s="119"/>
      <c r="UCH203" s="91"/>
      <c r="UCI203" s="119"/>
      <c r="UCJ203" s="91"/>
      <c r="UCK203" s="119"/>
      <c r="UCL203" s="91"/>
      <c r="UCM203" s="119"/>
      <c r="UCN203" s="91"/>
      <c r="UCO203" s="119"/>
      <c r="UCP203" s="91"/>
      <c r="UCQ203" s="119"/>
      <c r="UCR203" s="91"/>
      <c r="UCS203" s="119"/>
      <c r="UCT203" s="91"/>
      <c r="UCU203" s="119"/>
      <c r="UCV203" s="91"/>
      <c r="UCW203" s="119"/>
      <c r="UCX203" s="91"/>
      <c r="UCY203" s="119"/>
      <c r="UCZ203" s="91"/>
      <c r="UDA203" s="119"/>
      <c r="UDB203" s="91"/>
      <c r="UDC203" s="119"/>
      <c r="UDD203" s="91"/>
      <c r="UDE203" s="119"/>
      <c r="UDF203" s="91"/>
      <c r="UDG203" s="119"/>
      <c r="UDH203" s="91"/>
      <c r="UDI203" s="119"/>
      <c r="UDJ203" s="91"/>
      <c r="UDK203" s="119"/>
      <c r="UDL203" s="91"/>
      <c r="UDM203" s="119"/>
      <c r="UDN203" s="91"/>
      <c r="UDO203" s="119"/>
      <c r="UDP203" s="91"/>
      <c r="UDQ203" s="119"/>
      <c r="UDR203" s="91"/>
      <c r="UDS203" s="119"/>
      <c r="UDT203" s="91"/>
      <c r="UDU203" s="119"/>
      <c r="UDV203" s="91"/>
      <c r="UDW203" s="119"/>
      <c r="UDX203" s="91"/>
      <c r="UDY203" s="119"/>
      <c r="UDZ203" s="91"/>
      <c r="UEA203" s="119"/>
      <c r="UEB203" s="91"/>
      <c r="UEC203" s="119"/>
      <c r="UED203" s="91"/>
      <c r="UEE203" s="119"/>
      <c r="UEF203" s="91"/>
      <c r="UEG203" s="119"/>
      <c r="UEH203" s="91"/>
      <c r="UEI203" s="119"/>
      <c r="UEJ203" s="91"/>
      <c r="UEK203" s="119"/>
      <c r="UEL203" s="91"/>
      <c r="UEM203" s="119"/>
      <c r="UEN203" s="91"/>
      <c r="UEO203" s="119"/>
      <c r="UEP203" s="91"/>
      <c r="UEQ203" s="119"/>
      <c r="UER203" s="91"/>
      <c r="UES203" s="119"/>
      <c r="UET203" s="91"/>
      <c r="UEU203" s="119"/>
      <c r="UEV203" s="91"/>
      <c r="UEW203" s="119"/>
      <c r="UEX203" s="91"/>
      <c r="UEY203" s="119"/>
      <c r="UEZ203" s="91"/>
      <c r="UFA203" s="119"/>
      <c r="UFB203" s="91"/>
      <c r="UFC203" s="119"/>
      <c r="UFD203" s="91"/>
      <c r="UFE203" s="119"/>
      <c r="UFF203" s="91"/>
      <c r="UFG203" s="119"/>
      <c r="UFH203" s="91"/>
      <c r="UFI203" s="119"/>
      <c r="UFJ203" s="91"/>
      <c r="UFK203" s="119"/>
      <c r="UFL203" s="91"/>
      <c r="UFM203" s="119"/>
      <c r="UFN203" s="91"/>
      <c r="UFO203" s="119"/>
      <c r="UFP203" s="91"/>
      <c r="UFQ203" s="119"/>
      <c r="UFR203" s="91"/>
      <c r="UFS203" s="119"/>
      <c r="UFT203" s="91"/>
      <c r="UFU203" s="119"/>
      <c r="UFV203" s="91"/>
      <c r="UFW203" s="119"/>
      <c r="UFX203" s="91"/>
      <c r="UFY203" s="119"/>
      <c r="UFZ203" s="91"/>
      <c r="UGA203" s="119"/>
      <c r="UGB203" s="91"/>
      <c r="UGC203" s="119"/>
      <c r="UGD203" s="91"/>
      <c r="UGE203" s="119"/>
      <c r="UGF203" s="91"/>
      <c r="UGG203" s="119"/>
      <c r="UGH203" s="91"/>
      <c r="UGI203" s="119"/>
      <c r="UGJ203" s="91"/>
      <c r="UGK203" s="119"/>
      <c r="UGL203" s="91"/>
      <c r="UGM203" s="119"/>
      <c r="UGN203" s="91"/>
      <c r="UGO203" s="119"/>
      <c r="UGP203" s="91"/>
      <c r="UGQ203" s="119"/>
      <c r="UGR203" s="91"/>
      <c r="UGS203" s="119"/>
      <c r="UGT203" s="91"/>
      <c r="UGU203" s="119"/>
      <c r="UGV203" s="91"/>
      <c r="UGW203" s="119"/>
      <c r="UGX203" s="91"/>
      <c r="UGY203" s="119"/>
      <c r="UGZ203" s="91"/>
      <c r="UHA203" s="119"/>
      <c r="UHB203" s="91"/>
      <c r="UHC203" s="119"/>
      <c r="UHD203" s="91"/>
      <c r="UHE203" s="119"/>
      <c r="UHF203" s="91"/>
      <c r="UHG203" s="119"/>
      <c r="UHH203" s="91"/>
      <c r="UHI203" s="119"/>
      <c r="UHJ203" s="91"/>
      <c r="UHK203" s="119"/>
      <c r="UHL203" s="91"/>
      <c r="UHM203" s="119"/>
      <c r="UHN203" s="91"/>
      <c r="UHO203" s="119"/>
      <c r="UHP203" s="91"/>
      <c r="UHQ203" s="119"/>
      <c r="UHR203" s="91"/>
      <c r="UHS203" s="119"/>
      <c r="UHT203" s="91"/>
      <c r="UHU203" s="119"/>
      <c r="UHV203" s="91"/>
      <c r="UHW203" s="119"/>
      <c r="UHX203" s="91"/>
      <c r="UHY203" s="119"/>
      <c r="UHZ203" s="91"/>
      <c r="UIA203" s="119"/>
      <c r="UIB203" s="91"/>
      <c r="UIC203" s="119"/>
      <c r="UID203" s="91"/>
      <c r="UIE203" s="119"/>
      <c r="UIF203" s="91"/>
      <c r="UIG203" s="119"/>
      <c r="UIH203" s="91"/>
      <c r="UII203" s="119"/>
      <c r="UIJ203" s="91"/>
      <c r="UIK203" s="119"/>
      <c r="UIL203" s="91"/>
      <c r="UIM203" s="119"/>
      <c r="UIN203" s="91"/>
      <c r="UIO203" s="119"/>
      <c r="UIP203" s="91"/>
      <c r="UIQ203" s="119"/>
      <c r="UIR203" s="91"/>
      <c r="UIS203" s="119"/>
      <c r="UIT203" s="91"/>
      <c r="UIU203" s="119"/>
      <c r="UIV203" s="91"/>
      <c r="UIW203" s="119"/>
      <c r="UIX203" s="91"/>
      <c r="UIY203" s="119"/>
      <c r="UIZ203" s="91"/>
      <c r="UJA203" s="119"/>
      <c r="UJB203" s="91"/>
      <c r="UJC203" s="119"/>
      <c r="UJD203" s="91"/>
      <c r="UJE203" s="119"/>
      <c r="UJF203" s="91"/>
      <c r="UJG203" s="119"/>
      <c r="UJH203" s="91"/>
      <c r="UJI203" s="119"/>
      <c r="UJJ203" s="91"/>
      <c r="UJK203" s="119"/>
      <c r="UJL203" s="91"/>
      <c r="UJM203" s="119"/>
      <c r="UJN203" s="91"/>
      <c r="UJO203" s="119"/>
      <c r="UJP203" s="91"/>
      <c r="UJQ203" s="119"/>
      <c r="UJR203" s="91"/>
      <c r="UJS203" s="119"/>
      <c r="UJT203" s="91"/>
      <c r="UJU203" s="119"/>
      <c r="UJV203" s="91"/>
      <c r="UJW203" s="119"/>
      <c r="UJX203" s="91"/>
      <c r="UJY203" s="119"/>
      <c r="UJZ203" s="91"/>
      <c r="UKA203" s="119"/>
      <c r="UKB203" s="91"/>
      <c r="UKC203" s="119"/>
      <c r="UKD203" s="91"/>
      <c r="UKE203" s="119"/>
      <c r="UKF203" s="91"/>
      <c r="UKG203" s="119"/>
      <c r="UKH203" s="91"/>
      <c r="UKI203" s="119"/>
      <c r="UKJ203" s="91"/>
      <c r="UKK203" s="119"/>
      <c r="UKL203" s="91"/>
      <c r="UKM203" s="119"/>
      <c r="UKN203" s="91"/>
      <c r="UKO203" s="119"/>
      <c r="UKP203" s="91"/>
      <c r="UKQ203" s="119"/>
      <c r="UKR203" s="91"/>
      <c r="UKS203" s="119"/>
      <c r="UKT203" s="91"/>
      <c r="UKU203" s="119"/>
      <c r="UKV203" s="91"/>
      <c r="UKW203" s="119"/>
      <c r="UKX203" s="91"/>
      <c r="UKY203" s="119"/>
      <c r="UKZ203" s="91"/>
      <c r="ULA203" s="119"/>
      <c r="ULB203" s="91"/>
      <c r="ULC203" s="119"/>
      <c r="ULD203" s="91"/>
      <c r="ULE203" s="119"/>
      <c r="ULF203" s="91"/>
      <c r="ULG203" s="119"/>
      <c r="ULH203" s="91"/>
      <c r="ULI203" s="119"/>
      <c r="ULJ203" s="91"/>
      <c r="ULK203" s="119"/>
      <c r="ULL203" s="91"/>
      <c r="ULM203" s="119"/>
      <c r="ULN203" s="91"/>
      <c r="ULO203" s="119"/>
      <c r="ULP203" s="91"/>
      <c r="ULQ203" s="119"/>
      <c r="ULR203" s="91"/>
      <c r="ULS203" s="119"/>
      <c r="ULT203" s="91"/>
      <c r="ULU203" s="119"/>
      <c r="ULV203" s="91"/>
      <c r="ULW203" s="119"/>
      <c r="ULX203" s="91"/>
      <c r="ULY203" s="119"/>
      <c r="ULZ203" s="91"/>
      <c r="UMA203" s="119"/>
      <c r="UMB203" s="91"/>
      <c r="UMC203" s="119"/>
      <c r="UMD203" s="91"/>
      <c r="UME203" s="119"/>
      <c r="UMF203" s="91"/>
      <c r="UMG203" s="119"/>
      <c r="UMH203" s="91"/>
      <c r="UMI203" s="119"/>
      <c r="UMJ203" s="91"/>
      <c r="UMK203" s="119"/>
      <c r="UML203" s="91"/>
      <c r="UMM203" s="119"/>
      <c r="UMN203" s="91"/>
      <c r="UMO203" s="119"/>
      <c r="UMP203" s="91"/>
      <c r="UMQ203" s="119"/>
      <c r="UMR203" s="91"/>
      <c r="UMS203" s="119"/>
      <c r="UMT203" s="91"/>
      <c r="UMU203" s="119"/>
      <c r="UMV203" s="91"/>
      <c r="UMW203" s="119"/>
      <c r="UMX203" s="91"/>
      <c r="UMY203" s="119"/>
      <c r="UMZ203" s="91"/>
      <c r="UNA203" s="119"/>
      <c r="UNB203" s="91"/>
      <c r="UNC203" s="119"/>
      <c r="UND203" s="91"/>
      <c r="UNE203" s="119"/>
      <c r="UNF203" s="91"/>
      <c r="UNG203" s="119"/>
      <c r="UNH203" s="91"/>
      <c r="UNI203" s="119"/>
      <c r="UNJ203" s="91"/>
      <c r="UNK203" s="119"/>
      <c r="UNL203" s="91"/>
      <c r="UNM203" s="119"/>
      <c r="UNN203" s="91"/>
      <c r="UNO203" s="119"/>
      <c r="UNP203" s="91"/>
      <c r="UNQ203" s="119"/>
      <c r="UNR203" s="91"/>
      <c r="UNS203" s="119"/>
      <c r="UNT203" s="91"/>
      <c r="UNU203" s="119"/>
      <c r="UNV203" s="91"/>
      <c r="UNW203" s="119"/>
      <c r="UNX203" s="91"/>
      <c r="UNY203" s="119"/>
      <c r="UNZ203" s="91"/>
      <c r="UOA203" s="119"/>
      <c r="UOB203" s="91"/>
      <c r="UOC203" s="119"/>
      <c r="UOD203" s="91"/>
      <c r="UOE203" s="119"/>
      <c r="UOF203" s="91"/>
      <c r="UOG203" s="119"/>
      <c r="UOH203" s="91"/>
      <c r="UOI203" s="119"/>
      <c r="UOJ203" s="91"/>
      <c r="UOK203" s="119"/>
      <c r="UOL203" s="91"/>
      <c r="UOM203" s="119"/>
      <c r="UON203" s="91"/>
      <c r="UOO203" s="119"/>
      <c r="UOP203" s="91"/>
      <c r="UOQ203" s="119"/>
      <c r="UOR203" s="91"/>
      <c r="UOS203" s="119"/>
      <c r="UOT203" s="91"/>
      <c r="UOU203" s="119"/>
      <c r="UOV203" s="91"/>
      <c r="UOW203" s="119"/>
      <c r="UOX203" s="91"/>
      <c r="UOY203" s="119"/>
      <c r="UOZ203" s="91"/>
      <c r="UPA203" s="119"/>
      <c r="UPB203" s="91"/>
      <c r="UPC203" s="119"/>
      <c r="UPD203" s="91"/>
      <c r="UPE203" s="119"/>
      <c r="UPF203" s="91"/>
      <c r="UPG203" s="119"/>
      <c r="UPH203" s="91"/>
      <c r="UPI203" s="119"/>
      <c r="UPJ203" s="91"/>
      <c r="UPK203" s="119"/>
      <c r="UPL203" s="91"/>
      <c r="UPM203" s="119"/>
      <c r="UPN203" s="91"/>
      <c r="UPO203" s="119"/>
      <c r="UPP203" s="91"/>
      <c r="UPQ203" s="119"/>
      <c r="UPR203" s="91"/>
      <c r="UPS203" s="119"/>
      <c r="UPT203" s="91"/>
      <c r="UPU203" s="119"/>
      <c r="UPV203" s="91"/>
      <c r="UPW203" s="119"/>
      <c r="UPX203" s="91"/>
      <c r="UPY203" s="119"/>
      <c r="UPZ203" s="91"/>
      <c r="UQA203" s="119"/>
      <c r="UQB203" s="91"/>
      <c r="UQC203" s="119"/>
      <c r="UQD203" s="91"/>
      <c r="UQE203" s="119"/>
      <c r="UQF203" s="91"/>
      <c r="UQG203" s="119"/>
      <c r="UQH203" s="91"/>
      <c r="UQI203" s="119"/>
      <c r="UQJ203" s="91"/>
      <c r="UQK203" s="119"/>
      <c r="UQL203" s="91"/>
      <c r="UQM203" s="119"/>
      <c r="UQN203" s="91"/>
      <c r="UQO203" s="119"/>
      <c r="UQP203" s="91"/>
      <c r="UQQ203" s="119"/>
      <c r="UQR203" s="91"/>
      <c r="UQS203" s="119"/>
      <c r="UQT203" s="91"/>
      <c r="UQU203" s="119"/>
      <c r="UQV203" s="91"/>
      <c r="UQW203" s="119"/>
      <c r="UQX203" s="91"/>
      <c r="UQY203" s="119"/>
      <c r="UQZ203" s="91"/>
      <c r="URA203" s="119"/>
      <c r="URB203" s="91"/>
      <c r="URC203" s="119"/>
      <c r="URD203" s="91"/>
      <c r="URE203" s="119"/>
      <c r="URF203" s="91"/>
      <c r="URG203" s="119"/>
      <c r="URH203" s="91"/>
      <c r="URI203" s="119"/>
      <c r="URJ203" s="91"/>
      <c r="URK203" s="119"/>
      <c r="URL203" s="91"/>
      <c r="URM203" s="119"/>
      <c r="URN203" s="91"/>
      <c r="URO203" s="119"/>
      <c r="URP203" s="91"/>
      <c r="URQ203" s="119"/>
      <c r="URR203" s="91"/>
      <c r="URS203" s="119"/>
      <c r="URT203" s="91"/>
      <c r="URU203" s="119"/>
      <c r="URV203" s="91"/>
      <c r="URW203" s="119"/>
      <c r="URX203" s="91"/>
      <c r="URY203" s="119"/>
      <c r="URZ203" s="91"/>
      <c r="USA203" s="119"/>
      <c r="USB203" s="91"/>
      <c r="USC203" s="119"/>
      <c r="USD203" s="91"/>
      <c r="USE203" s="119"/>
      <c r="USF203" s="91"/>
      <c r="USG203" s="119"/>
      <c r="USH203" s="91"/>
      <c r="USI203" s="119"/>
      <c r="USJ203" s="91"/>
      <c r="USK203" s="119"/>
      <c r="USL203" s="91"/>
      <c r="USM203" s="119"/>
      <c r="USN203" s="91"/>
      <c r="USO203" s="119"/>
      <c r="USP203" s="91"/>
      <c r="USQ203" s="119"/>
      <c r="USR203" s="91"/>
      <c r="USS203" s="119"/>
      <c r="UST203" s="91"/>
      <c r="USU203" s="119"/>
      <c r="USV203" s="91"/>
      <c r="USW203" s="119"/>
      <c r="USX203" s="91"/>
      <c r="USY203" s="119"/>
      <c r="USZ203" s="91"/>
      <c r="UTA203" s="119"/>
      <c r="UTB203" s="91"/>
      <c r="UTC203" s="119"/>
      <c r="UTD203" s="91"/>
      <c r="UTE203" s="119"/>
      <c r="UTF203" s="91"/>
      <c r="UTG203" s="119"/>
      <c r="UTH203" s="91"/>
      <c r="UTI203" s="119"/>
      <c r="UTJ203" s="91"/>
      <c r="UTK203" s="119"/>
      <c r="UTL203" s="91"/>
      <c r="UTM203" s="119"/>
      <c r="UTN203" s="91"/>
      <c r="UTO203" s="119"/>
      <c r="UTP203" s="91"/>
      <c r="UTQ203" s="119"/>
      <c r="UTR203" s="91"/>
      <c r="UTS203" s="119"/>
      <c r="UTT203" s="91"/>
      <c r="UTU203" s="119"/>
      <c r="UTV203" s="91"/>
      <c r="UTW203" s="119"/>
      <c r="UTX203" s="91"/>
      <c r="UTY203" s="119"/>
      <c r="UTZ203" s="91"/>
      <c r="UUA203" s="119"/>
      <c r="UUB203" s="91"/>
      <c r="UUC203" s="119"/>
      <c r="UUD203" s="91"/>
      <c r="UUE203" s="119"/>
      <c r="UUF203" s="91"/>
      <c r="UUG203" s="119"/>
      <c r="UUH203" s="91"/>
      <c r="UUI203" s="119"/>
      <c r="UUJ203" s="91"/>
      <c r="UUK203" s="119"/>
      <c r="UUL203" s="91"/>
      <c r="UUM203" s="119"/>
      <c r="UUN203" s="91"/>
      <c r="UUO203" s="119"/>
      <c r="UUP203" s="91"/>
      <c r="UUQ203" s="119"/>
      <c r="UUR203" s="91"/>
      <c r="UUS203" s="119"/>
      <c r="UUT203" s="91"/>
      <c r="UUU203" s="119"/>
      <c r="UUV203" s="91"/>
      <c r="UUW203" s="119"/>
      <c r="UUX203" s="91"/>
      <c r="UUY203" s="119"/>
      <c r="UUZ203" s="91"/>
      <c r="UVA203" s="119"/>
      <c r="UVB203" s="91"/>
      <c r="UVC203" s="119"/>
      <c r="UVD203" s="91"/>
      <c r="UVE203" s="119"/>
      <c r="UVF203" s="91"/>
      <c r="UVG203" s="119"/>
      <c r="UVH203" s="91"/>
      <c r="UVI203" s="119"/>
      <c r="UVJ203" s="91"/>
      <c r="UVK203" s="119"/>
      <c r="UVL203" s="91"/>
      <c r="UVM203" s="119"/>
      <c r="UVN203" s="91"/>
      <c r="UVO203" s="119"/>
      <c r="UVP203" s="91"/>
      <c r="UVQ203" s="119"/>
      <c r="UVR203" s="91"/>
      <c r="UVS203" s="119"/>
      <c r="UVT203" s="91"/>
      <c r="UVU203" s="119"/>
      <c r="UVV203" s="91"/>
      <c r="UVW203" s="119"/>
      <c r="UVX203" s="91"/>
      <c r="UVY203" s="119"/>
      <c r="UVZ203" s="91"/>
      <c r="UWA203" s="119"/>
      <c r="UWB203" s="91"/>
      <c r="UWC203" s="119"/>
      <c r="UWD203" s="91"/>
      <c r="UWE203" s="119"/>
      <c r="UWF203" s="91"/>
      <c r="UWG203" s="119"/>
      <c r="UWH203" s="91"/>
      <c r="UWI203" s="119"/>
      <c r="UWJ203" s="91"/>
      <c r="UWK203" s="119"/>
      <c r="UWL203" s="91"/>
      <c r="UWM203" s="119"/>
      <c r="UWN203" s="91"/>
      <c r="UWO203" s="119"/>
      <c r="UWP203" s="91"/>
      <c r="UWQ203" s="119"/>
      <c r="UWR203" s="91"/>
      <c r="UWS203" s="119"/>
      <c r="UWT203" s="91"/>
      <c r="UWU203" s="119"/>
      <c r="UWV203" s="91"/>
      <c r="UWW203" s="119"/>
      <c r="UWX203" s="91"/>
      <c r="UWY203" s="119"/>
      <c r="UWZ203" s="91"/>
      <c r="UXA203" s="119"/>
      <c r="UXB203" s="91"/>
      <c r="UXC203" s="119"/>
      <c r="UXD203" s="91"/>
      <c r="UXE203" s="119"/>
      <c r="UXF203" s="91"/>
      <c r="UXG203" s="119"/>
      <c r="UXH203" s="91"/>
      <c r="UXI203" s="119"/>
      <c r="UXJ203" s="91"/>
      <c r="UXK203" s="119"/>
      <c r="UXL203" s="91"/>
      <c r="UXM203" s="119"/>
      <c r="UXN203" s="91"/>
      <c r="UXO203" s="119"/>
      <c r="UXP203" s="91"/>
      <c r="UXQ203" s="119"/>
      <c r="UXR203" s="91"/>
      <c r="UXS203" s="119"/>
      <c r="UXT203" s="91"/>
      <c r="UXU203" s="119"/>
      <c r="UXV203" s="91"/>
      <c r="UXW203" s="119"/>
      <c r="UXX203" s="91"/>
      <c r="UXY203" s="119"/>
      <c r="UXZ203" s="91"/>
      <c r="UYA203" s="119"/>
      <c r="UYB203" s="91"/>
      <c r="UYC203" s="119"/>
      <c r="UYD203" s="91"/>
      <c r="UYE203" s="119"/>
      <c r="UYF203" s="91"/>
      <c r="UYG203" s="119"/>
      <c r="UYH203" s="91"/>
      <c r="UYI203" s="119"/>
      <c r="UYJ203" s="91"/>
      <c r="UYK203" s="119"/>
      <c r="UYL203" s="91"/>
      <c r="UYM203" s="119"/>
      <c r="UYN203" s="91"/>
      <c r="UYO203" s="119"/>
      <c r="UYP203" s="91"/>
      <c r="UYQ203" s="119"/>
      <c r="UYR203" s="91"/>
      <c r="UYS203" s="119"/>
      <c r="UYT203" s="91"/>
      <c r="UYU203" s="119"/>
      <c r="UYV203" s="91"/>
      <c r="UYW203" s="119"/>
      <c r="UYX203" s="91"/>
      <c r="UYY203" s="119"/>
      <c r="UYZ203" s="91"/>
      <c r="UZA203" s="119"/>
      <c r="UZB203" s="91"/>
      <c r="UZC203" s="119"/>
      <c r="UZD203" s="91"/>
      <c r="UZE203" s="119"/>
      <c r="UZF203" s="91"/>
      <c r="UZG203" s="119"/>
      <c r="UZH203" s="91"/>
      <c r="UZI203" s="119"/>
      <c r="UZJ203" s="91"/>
      <c r="UZK203" s="119"/>
      <c r="UZL203" s="91"/>
      <c r="UZM203" s="119"/>
      <c r="UZN203" s="91"/>
      <c r="UZO203" s="119"/>
      <c r="UZP203" s="91"/>
      <c r="UZQ203" s="119"/>
      <c r="UZR203" s="91"/>
      <c r="UZS203" s="119"/>
      <c r="UZT203" s="91"/>
      <c r="UZU203" s="119"/>
      <c r="UZV203" s="91"/>
      <c r="UZW203" s="119"/>
      <c r="UZX203" s="91"/>
      <c r="UZY203" s="119"/>
      <c r="UZZ203" s="91"/>
      <c r="VAA203" s="119"/>
      <c r="VAB203" s="91"/>
      <c r="VAC203" s="119"/>
      <c r="VAD203" s="91"/>
      <c r="VAE203" s="119"/>
      <c r="VAF203" s="91"/>
      <c r="VAG203" s="119"/>
      <c r="VAH203" s="91"/>
      <c r="VAI203" s="119"/>
      <c r="VAJ203" s="91"/>
      <c r="VAK203" s="119"/>
      <c r="VAL203" s="91"/>
      <c r="VAM203" s="119"/>
      <c r="VAN203" s="91"/>
      <c r="VAO203" s="119"/>
      <c r="VAP203" s="91"/>
      <c r="VAQ203" s="119"/>
      <c r="VAR203" s="91"/>
      <c r="VAS203" s="119"/>
      <c r="VAT203" s="91"/>
      <c r="VAU203" s="119"/>
      <c r="VAV203" s="91"/>
      <c r="VAW203" s="119"/>
      <c r="VAX203" s="91"/>
      <c r="VAY203" s="119"/>
      <c r="VAZ203" s="91"/>
      <c r="VBA203" s="119"/>
      <c r="VBB203" s="91"/>
      <c r="VBC203" s="119"/>
      <c r="VBD203" s="91"/>
      <c r="VBE203" s="119"/>
      <c r="VBF203" s="91"/>
      <c r="VBG203" s="119"/>
      <c r="VBH203" s="91"/>
      <c r="VBI203" s="119"/>
      <c r="VBJ203" s="91"/>
      <c r="VBK203" s="119"/>
      <c r="VBL203" s="91"/>
      <c r="VBM203" s="119"/>
      <c r="VBN203" s="91"/>
      <c r="VBO203" s="119"/>
      <c r="VBP203" s="91"/>
      <c r="VBQ203" s="119"/>
      <c r="VBR203" s="91"/>
      <c r="VBS203" s="119"/>
      <c r="VBT203" s="91"/>
      <c r="VBU203" s="119"/>
      <c r="VBV203" s="91"/>
      <c r="VBW203" s="119"/>
      <c r="VBX203" s="91"/>
      <c r="VBY203" s="119"/>
      <c r="VBZ203" s="91"/>
      <c r="VCA203" s="119"/>
      <c r="VCB203" s="91"/>
      <c r="VCC203" s="119"/>
      <c r="VCD203" s="91"/>
      <c r="VCE203" s="119"/>
      <c r="VCF203" s="91"/>
      <c r="VCG203" s="119"/>
      <c r="VCH203" s="91"/>
      <c r="VCI203" s="119"/>
      <c r="VCJ203" s="91"/>
      <c r="VCK203" s="119"/>
      <c r="VCL203" s="91"/>
      <c r="VCM203" s="119"/>
      <c r="VCN203" s="91"/>
      <c r="VCO203" s="119"/>
      <c r="VCP203" s="91"/>
      <c r="VCQ203" s="119"/>
      <c r="VCR203" s="91"/>
      <c r="VCS203" s="119"/>
      <c r="VCT203" s="91"/>
      <c r="VCU203" s="119"/>
      <c r="VCV203" s="91"/>
      <c r="VCW203" s="119"/>
      <c r="VCX203" s="91"/>
      <c r="VCY203" s="119"/>
      <c r="VCZ203" s="91"/>
      <c r="VDA203" s="119"/>
      <c r="VDB203" s="91"/>
      <c r="VDC203" s="119"/>
      <c r="VDD203" s="91"/>
      <c r="VDE203" s="119"/>
      <c r="VDF203" s="91"/>
      <c r="VDG203" s="119"/>
      <c r="VDH203" s="91"/>
      <c r="VDI203" s="119"/>
      <c r="VDJ203" s="91"/>
      <c r="VDK203" s="119"/>
      <c r="VDL203" s="91"/>
      <c r="VDM203" s="119"/>
      <c r="VDN203" s="91"/>
      <c r="VDO203" s="119"/>
      <c r="VDP203" s="91"/>
      <c r="VDQ203" s="119"/>
      <c r="VDR203" s="91"/>
      <c r="VDS203" s="119"/>
      <c r="VDT203" s="91"/>
      <c r="VDU203" s="119"/>
      <c r="VDV203" s="91"/>
      <c r="VDW203" s="119"/>
      <c r="VDX203" s="91"/>
      <c r="VDY203" s="119"/>
      <c r="VDZ203" s="91"/>
      <c r="VEA203" s="119"/>
      <c r="VEB203" s="91"/>
      <c r="VEC203" s="119"/>
      <c r="VED203" s="91"/>
      <c r="VEE203" s="119"/>
      <c r="VEF203" s="91"/>
      <c r="VEG203" s="119"/>
      <c r="VEH203" s="91"/>
      <c r="VEI203" s="119"/>
      <c r="VEJ203" s="91"/>
      <c r="VEK203" s="119"/>
      <c r="VEL203" s="91"/>
      <c r="VEM203" s="119"/>
      <c r="VEN203" s="91"/>
      <c r="VEO203" s="119"/>
      <c r="VEP203" s="91"/>
      <c r="VEQ203" s="119"/>
      <c r="VER203" s="91"/>
      <c r="VES203" s="119"/>
      <c r="VET203" s="91"/>
      <c r="VEU203" s="119"/>
      <c r="VEV203" s="91"/>
      <c r="VEW203" s="119"/>
      <c r="VEX203" s="91"/>
      <c r="VEY203" s="119"/>
      <c r="VEZ203" s="91"/>
      <c r="VFA203" s="119"/>
      <c r="VFB203" s="91"/>
      <c r="VFC203" s="119"/>
      <c r="VFD203" s="91"/>
      <c r="VFE203" s="119"/>
      <c r="VFF203" s="91"/>
      <c r="VFG203" s="119"/>
      <c r="VFH203" s="91"/>
      <c r="VFI203" s="119"/>
      <c r="VFJ203" s="91"/>
      <c r="VFK203" s="119"/>
      <c r="VFL203" s="91"/>
      <c r="VFM203" s="119"/>
      <c r="VFN203" s="91"/>
      <c r="VFO203" s="119"/>
      <c r="VFP203" s="91"/>
      <c r="VFQ203" s="119"/>
      <c r="VFR203" s="91"/>
      <c r="VFS203" s="119"/>
      <c r="VFT203" s="91"/>
      <c r="VFU203" s="119"/>
      <c r="VFV203" s="91"/>
      <c r="VFW203" s="119"/>
      <c r="VFX203" s="91"/>
      <c r="VFY203" s="119"/>
      <c r="VFZ203" s="91"/>
      <c r="VGA203" s="119"/>
      <c r="VGB203" s="91"/>
      <c r="VGC203" s="119"/>
      <c r="VGD203" s="91"/>
      <c r="VGE203" s="119"/>
      <c r="VGF203" s="91"/>
      <c r="VGG203" s="119"/>
      <c r="VGH203" s="91"/>
      <c r="VGI203" s="119"/>
      <c r="VGJ203" s="91"/>
      <c r="VGK203" s="119"/>
      <c r="VGL203" s="91"/>
      <c r="VGM203" s="119"/>
      <c r="VGN203" s="91"/>
      <c r="VGO203" s="119"/>
      <c r="VGP203" s="91"/>
      <c r="VGQ203" s="119"/>
      <c r="VGR203" s="91"/>
      <c r="VGS203" s="119"/>
      <c r="VGT203" s="91"/>
      <c r="VGU203" s="119"/>
      <c r="VGV203" s="91"/>
      <c r="VGW203" s="119"/>
      <c r="VGX203" s="91"/>
      <c r="VGY203" s="119"/>
      <c r="VGZ203" s="91"/>
      <c r="VHA203" s="119"/>
      <c r="VHB203" s="91"/>
      <c r="VHC203" s="119"/>
      <c r="VHD203" s="91"/>
      <c r="VHE203" s="119"/>
      <c r="VHF203" s="91"/>
      <c r="VHG203" s="119"/>
      <c r="VHH203" s="91"/>
      <c r="VHI203" s="119"/>
      <c r="VHJ203" s="91"/>
      <c r="VHK203" s="119"/>
      <c r="VHL203" s="91"/>
      <c r="VHM203" s="119"/>
      <c r="VHN203" s="91"/>
      <c r="VHO203" s="119"/>
      <c r="VHP203" s="91"/>
      <c r="VHQ203" s="119"/>
      <c r="VHR203" s="91"/>
      <c r="VHS203" s="119"/>
      <c r="VHT203" s="91"/>
      <c r="VHU203" s="119"/>
      <c r="VHV203" s="91"/>
      <c r="VHW203" s="119"/>
      <c r="VHX203" s="91"/>
      <c r="VHY203" s="119"/>
      <c r="VHZ203" s="91"/>
      <c r="VIA203" s="119"/>
      <c r="VIB203" s="91"/>
      <c r="VIC203" s="119"/>
      <c r="VID203" s="91"/>
      <c r="VIE203" s="119"/>
      <c r="VIF203" s="91"/>
      <c r="VIG203" s="119"/>
      <c r="VIH203" s="91"/>
      <c r="VII203" s="119"/>
      <c r="VIJ203" s="91"/>
      <c r="VIK203" s="119"/>
      <c r="VIL203" s="91"/>
      <c r="VIM203" s="119"/>
      <c r="VIN203" s="91"/>
      <c r="VIO203" s="119"/>
      <c r="VIP203" s="91"/>
      <c r="VIQ203" s="119"/>
      <c r="VIR203" s="91"/>
      <c r="VIS203" s="119"/>
      <c r="VIT203" s="91"/>
      <c r="VIU203" s="119"/>
      <c r="VIV203" s="91"/>
      <c r="VIW203" s="119"/>
      <c r="VIX203" s="91"/>
      <c r="VIY203" s="119"/>
      <c r="VIZ203" s="91"/>
      <c r="VJA203" s="119"/>
      <c r="VJB203" s="91"/>
      <c r="VJC203" s="119"/>
      <c r="VJD203" s="91"/>
      <c r="VJE203" s="119"/>
      <c r="VJF203" s="91"/>
      <c r="VJG203" s="119"/>
      <c r="VJH203" s="91"/>
      <c r="VJI203" s="119"/>
      <c r="VJJ203" s="91"/>
      <c r="VJK203" s="119"/>
      <c r="VJL203" s="91"/>
      <c r="VJM203" s="119"/>
      <c r="VJN203" s="91"/>
      <c r="VJO203" s="119"/>
      <c r="VJP203" s="91"/>
      <c r="VJQ203" s="119"/>
      <c r="VJR203" s="91"/>
      <c r="VJS203" s="119"/>
      <c r="VJT203" s="91"/>
      <c r="VJU203" s="119"/>
      <c r="VJV203" s="91"/>
      <c r="VJW203" s="119"/>
      <c r="VJX203" s="91"/>
      <c r="VJY203" s="119"/>
      <c r="VJZ203" s="91"/>
      <c r="VKA203" s="119"/>
      <c r="VKB203" s="91"/>
      <c r="VKC203" s="119"/>
      <c r="VKD203" s="91"/>
      <c r="VKE203" s="119"/>
      <c r="VKF203" s="91"/>
      <c r="VKG203" s="119"/>
      <c r="VKH203" s="91"/>
      <c r="VKI203" s="119"/>
      <c r="VKJ203" s="91"/>
      <c r="VKK203" s="119"/>
      <c r="VKL203" s="91"/>
      <c r="VKM203" s="119"/>
      <c r="VKN203" s="91"/>
      <c r="VKO203" s="119"/>
      <c r="VKP203" s="91"/>
      <c r="VKQ203" s="119"/>
      <c r="VKR203" s="91"/>
      <c r="VKS203" s="119"/>
      <c r="VKT203" s="91"/>
      <c r="VKU203" s="119"/>
      <c r="VKV203" s="91"/>
      <c r="VKW203" s="119"/>
      <c r="VKX203" s="91"/>
      <c r="VKY203" s="119"/>
      <c r="VKZ203" s="91"/>
      <c r="VLA203" s="119"/>
      <c r="VLB203" s="91"/>
      <c r="VLC203" s="119"/>
      <c r="VLD203" s="91"/>
      <c r="VLE203" s="119"/>
      <c r="VLF203" s="91"/>
      <c r="VLG203" s="119"/>
      <c r="VLH203" s="91"/>
      <c r="VLI203" s="119"/>
      <c r="VLJ203" s="91"/>
      <c r="VLK203" s="119"/>
      <c r="VLL203" s="91"/>
      <c r="VLM203" s="119"/>
      <c r="VLN203" s="91"/>
      <c r="VLO203" s="119"/>
      <c r="VLP203" s="91"/>
      <c r="VLQ203" s="119"/>
      <c r="VLR203" s="91"/>
      <c r="VLS203" s="119"/>
      <c r="VLT203" s="91"/>
      <c r="VLU203" s="119"/>
      <c r="VLV203" s="91"/>
      <c r="VLW203" s="119"/>
      <c r="VLX203" s="91"/>
      <c r="VLY203" s="119"/>
      <c r="VLZ203" s="91"/>
      <c r="VMA203" s="119"/>
      <c r="VMB203" s="91"/>
      <c r="VMC203" s="119"/>
      <c r="VMD203" s="91"/>
      <c r="VME203" s="119"/>
      <c r="VMF203" s="91"/>
      <c r="VMG203" s="119"/>
      <c r="VMH203" s="91"/>
      <c r="VMI203" s="119"/>
      <c r="VMJ203" s="91"/>
      <c r="VMK203" s="119"/>
      <c r="VML203" s="91"/>
      <c r="VMM203" s="119"/>
      <c r="VMN203" s="91"/>
      <c r="VMO203" s="119"/>
      <c r="VMP203" s="91"/>
      <c r="VMQ203" s="119"/>
      <c r="VMR203" s="91"/>
      <c r="VMS203" s="119"/>
      <c r="VMT203" s="91"/>
      <c r="VMU203" s="119"/>
      <c r="VMV203" s="91"/>
      <c r="VMW203" s="119"/>
      <c r="VMX203" s="91"/>
      <c r="VMY203" s="119"/>
      <c r="VMZ203" s="91"/>
      <c r="VNA203" s="119"/>
      <c r="VNB203" s="91"/>
      <c r="VNC203" s="119"/>
      <c r="VND203" s="91"/>
      <c r="VNE203" s="119"/>
      <c r="VNF203" s="91"/>
      <c r="VNG203" s="119"/>
      <c r="VNH203" s="91"/>
      <c r="VNI203" s="119"/>
      <c r="VNJ203" s="91"/>
      <c r="VNK203" s="119"/>
      <c r="VNL203" s="91"/>
      <c r="VNM203" s="119"/>
      <c r="VNN203" s="91"/>
      <c r="VNO203" s="119"/>
      <c r="VNP203" s="91"/>
      <c r="VNQ203" s="119"/>
      <c r="VNR203" s="91"/>
      <c r="VNS203" s="119"/>
      <c r="VNT203" s="91"/>
      <c r="VNU203" s="119"/>
      <c r="VNV203" s="91"/>
      <c r="VNW203" s="119"/>
      <c r="VNX203" s="91"/>
      <c r="VNY203" s="119"/>
      <c r="VNZ203" s="91"/>
      <c r="VOA203" s="119"/>
      <c r="VOB203" s="91"/>
      <c r="VOC203" s="119"/>
      <c r="VOD203" s="91"/>
      <c r="VOE203" s="119"/>
      <c r="VOF203" s="91"/>
      <c r="VOG203" s="119"/>
      <c r="VOH203" s="91"/>
      <c r="VOI203" s="119"/>
      <c r="VOJ203" s="91"/>
      <c r="VOK203" s="119"/>
      <c r="VOL203" s="91"/>
      <c r="VOM203" s="119"/>
      <c r="VON203" s="91"/>
      <c r="VOO203" s="119"/>
      <c r="VOP203" s="91"/>
      <c r="VOQ203" s="119"/>
      <c r="VOR203" s="91"/>
      <c r="VOS203" s="119"/>
      <c r="VOT203" s="91"/>
      <c r="VOU203" s="119"/>
      <c r="VOV203" s="91"/>
      <c r="VOW203" s="119"/>
      <c r="VOX203" s="91"/>
      <c r="VOY203" s="119"/>
      <c r="VOZ203" s="91"/>
      <c r="VPA203" s="119"/>
      <c r="VPB203" s="91"/>
      <c r="VPC203" s="119"/>
      <c r="VPD203" s="91"/>
      <c r="VPE203" s="119"/>
      <c r="VPF203" s="91"/>
      <c r="VPG203" s="119"/>
      <c r="VPH203" s="91"/>
      <c r="VPI203" s="119"/>
      <c r="VPJ203" s="91"/>
      <c r="VPK203" s="119"/>
      <c r="VPL203" s="91"/>
      <c r="VPM203" s="119"/>
      <c r="VPN203" s="91"/>
      <c r="VPO203" s="119"/>
      <c r="VPP203" s="91"/>
      <c r="VPQ203" s="119"/>
      <c r="VPR203" s="91"/>
      <c r="VPS203" s="119"/>
      <c r="VPT203" s="91"/>
      <c r="VPU203" s="119"/>
      <c r="VPV203" s="91"/>
      <c r="VPW203" s="119"/>
      <c r="VPX203" s="91"/>
      <c r="VPY203" s="119"/>
      <c r="VPZ203" s="91"/>
      <c r="VQA203" s="119"/>
      <c r="VQB203" s="91"/>
      <c r="VQC203" s="119"/>
      <c r="VQD203" s="91"/>
      <c r="VQE203" s="119"/>
      <c r="VQF203" s="91"/>
      <c r="VQG203" s="119"/>
      <c r="VQH203" s="91"/>
      <c r="VQI203" s="119"/>
      <c r="VQJ203" s="91"/>
      <c r="VQK203" s="119"/>
      <c r="VQL203" s="91"/>
      <c r="VQM203" s="119"/>
      <c r="VQN203" s="91"/>
      <c r="VQO203" s="119"/>
      <c r="VQP203" s="91"/>
      <c r="VQQ203" s="119"/>
      <c r="VQR203" s="91"/>
      <c r="VQS203" s="119"/>
      <c r="VQT203" s="91"/>
      <c r="VQU203" s="119"/>
      <c r="VQV203" s="91"/>
      <c r="VQW203" s="119"/>
      <c r="VQX203" s="91"/>
      <c r="VQY203" s="119"/>
      <c r="VQZ203" s="91"/>
      <c r="VRA203" s="119"/>
      <c r="VRB203" s="91"/>
      <c r="VRC203" s="119"/>
      <c r="VRD203" s="91"/>
      <c r="VRE203" s="119"/>
      <c r="VRF203" s="91"/>
      <c r="VRG203" s="119"/>
      <c r="VRH203" s="91"/>
      <c r="VRI203" s="119"/>
      <c r="VRJ203" s="91"/>
      <c r="VRK203" s="119"/>
      <c r="VRL203" s="91"/>
      <c r="VRM203" s="119"/>
      <c r="VRN203" s="91"/>
      <c r="VRO203" s="119"/>
      <c r="VRP203" s="91"/>
      <c r="VRQ203" s="119"/>
      <c r="VRR203" s="91"/>
      <c r="VRS203" s="119"/>
      <c r="VRT203" s="91"/>
      <c r="VRU203" s="119"/>
      <c r="VRV203" s="91"/>
      <c r="VRW203" s="119"/>
      <c r="VRX203" s="91"/>
      <c r="VRY203" s="119"/>
      <c r="VRZ203" s="91"/>
      <c r="VSA203" s="119"/>
      <c r="VSB203" s="91"/>
      <c r="VSC203" s="119"/>
      <c r="VSD203" s="91"/>
      <c r="VSE203" s="119"/>
      <c r="VSF203" s="91"/>
      <c r="VSG203" s="119"/>
      <c r="VSH203" s="91"/>
      <c r="VSI203" s="119"/>
      <c r="VSJ203" s="91"/>
      <c r="VSK203" s="119"/>
      <c r="VSL203" s="91"/>
      <c r="VSM203" s="119"/>
      <c r="VSN203" s="91"/>
      <c r="VSO203" s="119"/>
      <c r="VSP203" s="91"/>
      <c r="VSQ203" s="119"/>
      <c r="VSR203" s="91"/>
      <c r="VSS203" s="119"/>
      <c r="VST203" s="91"/>
      <c r="VSU203" s="119"/>
      <c r="VSV203" s="91"/>
      <c r="VSW203" s="119"/>
      <c r="VSX203" s="91"/>
      <c r="VSY203" s="119"/>
      <c r="VSZ203" s="91"/>
      <c r="VTA203" s="119"/>
      <c r="VTB203" s="91"/>
      <c r="VTC203" s="119"/>
      <c r="VTD203" s="91"/>
      <c r="VTE203" s="119"/>
      <c r="VTF203" s="91"/>
      <c r="VTG203" s="119"/>
      <c r="VTH203" s="91"/>
      <c r="VTI203" s="119"/>
      <c r="VTJ203" s="91"/>
      <c r="VTK203" s="119"/>
      <c r="VTL203" s="91"/>
      <c r="VTM203" s="119"/>
      <c r="VTN203" s="91"/>
      <c r="VTO203" s="119"/>
      <c r="VTP203" s="91"/>
      <c r="VTQ203" s="119"/>
      <c r="VTR203" s="91"/>
      <c r="VTS203" s="119"/>
      <c r="VTT203" s="91"/>
      <c r="VTU203" s="119"/>
      <c r="VTV203" s="91"/>
      <c r="VTW203" s="119"/>
      <c r="VTX203" s="91"/>
      <c r="VTY203" s="119"/>
      <c r="VTZ203" s="91"/>
      <c r="VUA203" s="119"/>
      <c r="VUB203" s="91"/>
      <c r="VUC203" s="119"/>
      <c r="VUD203" s="91"/>
      <c r="VUE203" s="119"/>
      <c r="VUF203" s="91"/>
      <c r="VUG203" s="119"/>
      <c r="VUH203" s="91"/>
      <c r="VUI203" s="119"/>
      <c r="VUJ203" s="91"/>
      <c r="VUK203" s="119"/>
      <c r="VUL203" s="91"/>
      <c r="VUM203" s="119"/>
      <c r="VUN203" s="91"/>
      <c r="VUO203" s="119"/>
      <c r="VUP203" s="91"/>
      <c r="VUQ203" s="119"/>
      <c r="VUR203" s="91"/>
      <c r="VUS203" s="119"/>
      <c r="VUT203" s="91"/>
      <c r="VUU203" s="119"/>
      <c r="VUV203" s="91"/>
      <c r="VUW203" s="119"/>
      <c r="VUX203" s="91"/>
      <c r="VUY203" s="119"/>
      <c r="VUZ203" s="91"/>
      <c r="VVA203" s="119"/>
      <c r="VVB203" s="91"/>
      <c r="VVC203" s="119"/>
      <c r="VVD203" s="91"/>
      <c r="VVE203" s="119"/>
      <c r="VVF203" s="91"/>
      <c r="VVG203" s="119"/>
      <c r="VVH203" s="91"/>
      <c r="VVI203" s="119"/>
      <c r="VVJ203" s="91"/>
      <c r="VVK203" s="119"/>
      <c r="VVL203" s="91"/>
      <c r="VVM203" s="119"/>
      <c r="VVN203" s="91"/>
      <c r="VVO203" s="119"/>
      <c r="VVP203" s="91"/>
      <c r="VVQ203" s="119"/>
      <c r="VVR203" s="91"/>
      <c r="VVS203" s="119"/>
      <c r="VVT203" s="91"/>
      <c r="VVU203" s="119"/>
      <c r="VVV203" s="91"/>
      <c r="VVW203" s="119"/>
      <c r="VVX203" s="91"/>
      <c r="VVY203" s="119"/>
      <c r="VVZ203" s="91"/>
      <c r="VWA203" s="119"/>
      <c r="VWB203" s="91"/>
      <c r="VWC203" s="119"/>
      <c r="VWD203" s="91"/>
      <c r="VWE203" s="119"/>
      <c r="VWF203" s="91"/>
      <c r="VWG203" s="119"/>
      <c r="VWH203" s="91"/>
      <c r="VWI203" s="119"/>
      <c r="VWJ203" s="91"/>
      <c r="VWK203" s="119"/>
      <c r="VWL203" s="91"/>
      <c r="VWM203" s="119"/>
      <c r="VWN203" s="91"/>
      <c r="VWO203" s="119"/>
      <c r="VWP203" s="91"/>
      <c r="VWQ203" s="119"/>
      <c r="VWR203" s="91"/>
      <c r="VWS203" s="119"/>
      <c r="VWT203" s="91"/>
      <c r="VWU203" s="119"/>
      <c r="VWV203" s="91"/>
      <c r="VWW203" s="119"/>
      <c r="VWX203" s="91"/>
      <c r="VWY203" s="119"/>
      <c r="VWZ203" s="91"/>
      <c r="VXA203" s="119"/>
      <c r="VXB203" s="91"/>
      <c r="VXC203" s="119"/>
      <c r="VXD203" s="91"/>
      <c r="VXE203" s="119"/>
      <c r="VXF203" s="91"/>
      <c r="VXG203" s="119"/>
      <c r="VXH203" s="91"/>
      <c r="VXI203" s="119"/>
      <c r="VXJ203" s="91"/>
      <c r="VXK203" s="119"/>
      <c r="VXL203" s="91"/>
      <c r="VXM203" s="119"/>
      <c r="VXN203" s="91"/>
      <c r="VXO203" s="119"/>
      <c r="VXP203" s="91"/>
      <c r="VXQ203" s="119"/>
      <c r="VXR203" s="91"/>
      <c r="VXS203" s="119"/>
      <c r="VXT203" s="91"/>
      <c r="VXU203" s="119"/>
      <c r="VXV203" s="91"/>
      <c r="VXW203" s="119"/>
      <c r="VXX203" s="91"/>
      <c r="VXY203" s="119"/>
      <c r="VXZ203" s="91"/>
      <c r="VYA203" s="119"/>
      <c r="VYB203" s="91"/>
      <c r="VYC203" s="119"/>
      <c r="VYD203" s="91"/>
      <c r="VYE203" s="119"/>
      <c r="VYF203" s="91"/>
      <c r="VYG203" s="119"/>
      <c r="VYH203" s="91"/>
      <c r="VYI203" s="119"/>
      <c r="VYJ203" s="91"/>
      <c r="VYK203" s="119"/>
      <c r="VYL203" s="91"/>
      <c r="VYM203" s="119"/>
      <c r="VYN203" s="91"/>
      <c r="VYO203" s="119"/>
      <c r="VYP203" s="91"/>
      <c r="VYQ203" s="119"/>
      <c r="VYR203" s="91"/>
      <c r="VYS203" s="119"/>
      <c r="VYT203" s="91"/>
      <c r="VYU203" s="119"/>
      <c r="VYV203" s="91"/>
      <c r="VYW203" s="119"/>
      <c r="VYX203" s="91"/>
      <c r="VYY203" s="119"/>
      <c r="VYZ203" s="91"/>
      <c r="VZA203" s="119"/>
      <c r="VZB203" s="91"/>
      <c r="VZC203" s="119"/>
      <c r="VZD203" s="91"/>
      <c r="VZE203" s="119"/>
      <c r="VZF203" s="91"/>
      <c r="VZG203" s="119"/>
      <c r="VZH203" s="91"/>
      <c r="VZI203" s="119"/>
      <c r="VZJ203" s="91"/>
      <c r="VZK203" s="119"/>
      <c r="VZL203" s="91"/>
      <c r="VZM203" s="119"/>
      <c r="VZN203" s="91"/>
      <c r="VZO203" s="119"/>
      <c r="VZP203" s="91"/>
      <c r="VZQ203" s="119"/>
      <c r="VZR203" s="91"/>
      <c r="VZS203" s="119"/>
      <c r="VZT203" s="91"/>
      <c r="VZU203" s="119"/>
      <c r="VZV203" s="91"/>
      <c r="VZW203" s="119"/>
      <c r="VZX203" s="91"/>
      <c r="VZY203" s="119"/>
      <c r="VZZ203" s="91"/>
      <c r="WAA203" s="119"/>
      <c r="WAB203" s="91"/>
      <c r="WAC203" s="119"/>
      <c r="WAD203" s="91"/>
      <c r="WAE203" s="119"/>
      <c r="WAF203" s="91"/>
      <c r="WAG203" s="119"/>
      <c r="WAH203" s="91"/>
      <c r="WAI203" s="119"/>
      <c r="WAJ203" s="91"/>
      <c r="WAK203" s="119"/>
      <c r="WAL203" s="91"/>
      <c r="WAM203" s="119"/>
      <c r="WAN203" s="91"/>
      <c r="WAO203" s="119"/>
      <c r="WAP203" s="91"/>
      <c r="WAQ203" s="119"/>
      <c r="WAR203" s="91"/>
      <c r="WAS203" s="119"/>
      <c r="WAT203" s="91"/>
      <c r="WAU203" s="119"/>
      <c r="WAV203" s="91"/>
      <c r="WAW203" s="119"/>
      <c r="WAX203" s="91"/>
      <c r="WAY203" s="119"/>
      <c r="WAZ203" s="91"/>
      <c r="WBA203" s="119"/>
      <c r="WBB203" s="91"/>
      <c r="WBC203" s="119"/>
      <c r="WBD203" s="91"/>
      <c r="WBE203" s="119"/>
      <c r="WBF203" s="91"/>
      <c r="WBG203" s="119"/>
      <c r="WBH203" s="91"/>
      <c r="WBI203" s="119"/>
      <c r="WBJ203" s="91"/>
      <c r="WBK203" s="119"/>
      <c r="WBL203" s="91"/>
      <c r="WBM203" s="119"/>
      <c r="WBN203" s="91"/>
      <c r="WBO203" s="119"/>
      <c r="WBP203" s="91"/>
      <c r="WBQ203" s="119"/>
      <c r="WBR203" s="91"/>
      <c r="WBS203" s="119"/>
      <c r="WBT203" s="91"/>
      <c r="WBU203" s="119"/>
      <c r="WBV203" s="91"/>
      <c r="WBW203" s="119"/>
      <c r="WBX203" s="91"/>
      <c r="WBY203" s="119"/>
      <c r="WBZ203" s="91"/>
      <c r="WCA203" s="119"/>
      <c r="WCB203" s="91"/>
      <c r="WCC203" s="119"/>
      <c r="WCD203" s="91"/>
      <c r="WCE203" s="119"/>
      <c r="WCF203" s="91"/>
      <c r="WCG203" s="119"/>
      <c r="WCH203" s="91"/>
      <c r="WCI203" s="119"/>
      <c r="WCJ203" s="91"/>
      <c r="WCK203" s="119"/>
      <c r="WCL203" s="91"/>
      <c r="WCM203" s="119"/>
      <c r="WCN203" s="91"/>
      <c r="WCO203" s="119"/>
      <c r="WCP203" s="91"/>
      <c r="WCQ203" s="119"/>
      <c r="WCR203" s="91"/>
      <c r="WCS203" s="119"/>
      <c r="WCT203" s="91"/>
      <c r="WCU203" s="119"/>
      <c r="WCV203" s="91"/>
      <c r="WCW203" s="119"/>
      <c r="WCX203" s="91"/>
      <c r="WCY203" s="119"/>
      <c r="WCZ203" s="91"/>
      <c r="WDA203" s="119"/>
      <c r="WDB203" s="91"/>
      <c r="WDC203" s="119"/>
      <c r="WDD203" s="91"/>
      <c r="WDE203" s="119"/>
      <c r="WDF203" s="91"/>
      <c r="WDG203" s="119"/>
      <c r="WDH203" s="91"/>
      <c r="WDI203" s="119"/>
      <c r="WDJ203" s="91"/>
      <c r="WDK203" s="119"/>
      <c r="WDL203" s="91"/>
      <c r="WDM203" s="119"/>
      <c r="WDN203" s="91"/>
      <c r="WDO203" s="119"/>
      <c r="WDP203" s="91"/>
      <c r="WDQ203" s="119"/>
      <c r="WDR203" s="91"/>
      <c r="WDS203" s="119"/>
      <c r="WDT203" s="91"/>
      <c r="WDU203" s="119"/>
      <c r="WDV203" s="91"/>
      <c r="WDW203" s="119"/>
      <c r="WDX203" s="91"/>
      <c r="WDY203" s="119"/>
      <c r="WDZ203" s="91"/>
      <c r="WEA203" s="119"/>
      <c r="WEB203" s="91"/>
      <c r="WEC203" s="119"/>
      <c r="WED203" s="91"/>
      <c r="WEE203" s="119"/>
      <c r="WEF203" s="91"/>
      <c r="WEG203" s="119"/>
      <c r="WEH203" s="91"/>
      <c r="WEI203" s="119"/>
      <c r="WEJ203" s="91"/>
      <c r="WEK203" s="119"/>
      <c r="WEL203" s="91"/>
      <c r="WEM203" s="119"/>
      <c r="WEN203" s="91"/>
      <c r="WEO203" s="119"/>
      <c r="WEP203" s="91"/>
      <c r="WEQ203" s="119"/>
      <c r="WER203" s="91"/>
      <c r="WES203" s="119"/>
      <c r="WET203" s="91"/>
      <c r="WEU203" s="119"/>
      <c r="WEV203" s="91"/>
      <c r="WEW203" s="119"/>
      <c r="WEX203" s="91"/>
      <c r="WEY203" s="119"/>
      <c r="WEZ203" s="91"/>
      <c r="WFA203" s="119"/>
      <c r="WFB203" s="91"/>
      <c r="WFC203" s="119"/>
      <c r="WFD203" s="91"/>
      <c r="WFE203" s="119"/>
      <c r="WFF203" s="91"/>
      <c r="WFG203" s="119"/>
      <c r="WFH203" s="91"/>
      <c r="WFI203" s="119"/>
      <c r="WFJ203" s="91"/>
      <c r="WFK203" s="119"/>
      <c r="WFL203" s="91"/>
      <c r="WFM203" s="119"/>
      <c r="WFN203" s="91"/>
      <c r="WFO203" s="119"/>
      <c r="WFP203" s="91"/>
      <c r="WFQ203" s="119"/>
      <c r="WFR203" s="91"/>
      <c r="WFS203" s="119"/>
      <c r="WFT203" s="91"/>
      <c r="WFU203" s="119"/>
      <c r="WFV203" s="91"/>
      <c r="WFW203" s="119"/>
      <c r="WFX203" s="91"/>
      <c r="WFY203" s="119"/>
      <c r="WFZ203" s="91"/>
      <c r="WGA203" s="119"/>
      <c r="WGB203" s="91"/>
      <c r="WGC203" s="119"/>
      <c r="WGD203" s="91"/>
      <c r="WGE203" s="119"/>
      <c r="WGF203" s="91"/>
      <c r="WGG203" s="119"/>
      <c r="WGH203" s="91"/>
      <c r="WGI203" s="119"/>
      <c r="WGJ203" s="91"/>
      <c r="WGK203" s="119"/>
      <c r="WGL203" s="91"/>
      <c r="WGM203" s="119"/>
      <c r="WGN203" s="91"/>
      <c r="WGO203" s="119"/>
      <c r="WGP203" s="91"/>
      <c r="WGQ203" s="119"/>
      <c r="WGR203" s="91"/>
      <c r="WGS203" s="119"/>
      <c r="WGT203" s="91"/>
      <c r="WGU203" s="119"/>
      <c r="WGV203" s="91"/>
      <c r="WGW203" s="119"/>
      <c r="WGX203" s="91"/>
      <c r="WGY203" s="119"/>
      <c r="WGZ203" s="91"/>
      <c r="WHA203" s="119"/>
      <c r="WHB203" s="91"/>
      <c r="WHC203" s="119"/>
      <c r="WHD203" s="91"/>
      <c r="WHE203" s="119"/>
      <c r="WHF203" s="91"/>
      <c r="WHG203" s="119"/>
      <c r="WHH203" s="91"/>
      <c r="WHI203" s="119"/>
      <c r="WHJ203" s="91"/>
      <c r="WHK203" s="119"/>
      <c r="WHL203" s="91"/>
      <c r="WHM203" s="119"/>
      <c r="WHN203" s="91"/>
      <c r="WHO203" s="119"/>
      <c r="WHP203" s="91"/>
      <c r="WHQ203" s="119"/>
      <c r="WHR203" s="91"/>
      <c r="WHS203" s="119"/>
      <c r="WHT203" s="91"/>
      <c r="WHU203" s="119"/>
      <c r="WHV203" s="91"/>
      <c r="WHW203" s="119"/>
      <c r="WHX203" s="91"/>
      <c r="WHY203" s="119"/>
      <c r="WHZ203" s="91"/>
      <c r="WIA203" s="119"/>
      <c r="WIB203" s="91"/>
      <c r="WIC203" s="119"/>
      <c r="WID203" s="91"/>
      <c r="WIE203" s="119"/>
      <c r="WIF203" s="91"/>
      <c r="WIG203" s="119"/>
      <c r="WIH203" s="91"/>
      <c r="WII203" s="119"/>
      <c r="WIJ203" s="91"/>
      <c r="WIK203" s="119"/>
      <c r="WIL203" s="91"/>
      <c r="WIM203" s="119"/>
      <c r="WIN203" s="91"/>
      <c r="WIO203" s="119"/>
      <c r="WIP203" s="91"/>
      <c r="WIQ203" s="119"/>
      <c r="WIR203" s="91"/>
      <c r="WIS203" s="119"/>
      <c r="WIT203" s="91"/>
      <c r="WIU203" s="119"/>
      <c r="WIV203" s="91"/>
      <c r="WIW203" s="119"/>
      <c r="WIX203" s="91"/>
      <c r="WIY203" s="119"/>
      <c r="WIZ203" s="91"/>
      <c r="WJA203" s="119"/>
      <c r="WJB203" s="91"/>
      <c r="WJC203" s="119"/>
      <c r="WJD203" s="91"/>
      <c r="WJE203" s="119"/>
      <c r="WJF203" s="91"/>
      <c r="WJG203" s="119"/>
      <c r="WJH203" s="91"/>
      <c r="WJI203" s="119"/>
      <c r="WJJ203" s="91"/>
      <c r="WJK203" s="119"/>
      <c r="WJL203" s="91"/>
      <c r="WJM203" s="119"/>
      <c r="WJN203" s="91"/>
      <c r="WJO203" s="119"/>
      <c r="WJP203" s="91"/>
      <c r="WJQ203" s="119"/>
      <c r="WJR203" s="91"/>
      <c r="WJS203" s="119"/>
      <c r="WJT203" s="91"/>
      <c r="WJU203" s="119"/>
      <c r="WJV203" s="91"/>
      <c r="WJW203" s="119"/>
      <c r="WJX203" s="91"/>
      <c r="WJY203" s="119"/>
      <c r="WJZ203" s="91"/>
      <c r="WKA203" s="119"/>
      <c r="WKB203" s="91"/>
      <c r="WKC203" s="119"/>
      <c r="WKD203" s="91"/>
      <c r="WKE203" s="119"/>
      <c r="WKF203" s="91"/>
      <c r="WKG203" s="119"/>
      <c r="WKH203" s="91"/>
      <c r="WKI203" s="119"/>
      <c r="WKJ203" s="91"/>
      <c r="WKK203" s="119"/>
      <c r="WKL203" s="91"/>
      <c r="WKM203" s="119"/>
      <c r="WKN203" s="91"/>
      <c r="WKO203" s="119"/>
      <c r="WKP203" s="91"/>
      <c r="WKQ203" s="119"/>
      <c r="WKR203" s="91"/>
      <c r="WKS203" s="119"/>
      <c r="WKT203" s="91"/>
      <c r="WKU203" s="119"/>
      <c r="WKV203" s="91"/>
      <c r="WKW203" s="119"/>
      <c r="WKX203" s="91"/>
      <c r="WKY203" s="119"/>
      <c r="WKZ203" s="91"/>
      <c r="WLA203" s="119"/>
      <c r="WLB203" s="91"/>
      <c r="WLC203" s="119"/>
      <c r="WLD203" s="91"/>
      <c r="WLE203" s="119"/>
      <c r="WLF203" s="91"/>
      <c r="WLG203" s="119"/>
      <c r="WLH203" s="91"/>
      <c r="WLI203" s="119"/>
      <c r="WLJ203" s="91"/>
      <c r="WLK203" s="119"/>
      <c r="WLL203" s="91"/>
      <c r="WLM203" s="119"/>
      <c r="WLN203" s="91"/>
      <c r="WLO203" s="119"/>
      <c r="WLP203" s="91"/>
      <c r="WLQ203" s="119"/>
      <c r="WLR203" s="91"/>
      <c r="WLS203" s="119"/>
      <c r="WLT203" s="91"/>
      <c r="WLU203" s="119"/>
      <c r="WLV203" s="91"/>
      <c r="WLW203" s="119"/>
      <c r="WLX203" s="91"/>
      <c r="WLY203" s="119"/>
      <c r="WLZ203" s="91"/>
      <c r="WMA203" s="119"/>
      <c r="WMB203" s="91"/>
      <c r="WMC203" s="119"/>
      <c r="WMD203" s="91"/>
      <c r="WME203" s="119"/>
      <c r="WMF203" s="91"/>
      <c r="WMG203" s="119"/>
      <c r="WMH203" s="91"/>
      <c r="WMI203" s="119"/>
      <c r="WMJ203" s="91"/>
      <c r="WMK203" s="119"/>
      <c r="WML203" s="91"/>
      <c r="WMM203" s="119"/>
      <c r="WMN203" s="91"/>
      <c r="WMO203" s="119"/>
      <c r="WMP203" s="91"/>
      <c r="WMQ203" s="119"/>
      <c r="WMR203" s="91"/>
      <c r="WMS203" s="119"/>
      <c r="WMT203" s="91"/>
      <c r="WMU203" s="119"/>
      <c r="WMV203" s="91"/>
      <c r="WMW203" s="119"/>
      <c r="WMX203" s="91"/>
      <c r="WMY203" s="119"/>
      <c r="WMZ203" s="91"/>
      <c r="WNA203" s="119"/>
      <c r="WNB203" s="91"/>
      <c r="WNC203" s="119"/>
      <c r="WND203" s="91"/>
      <c r="WNE203" s="119"/>
      <c r="WNF203" s="91"/>
      <c r="WNG203" s="119"/>
      <c r="WNH203" s="91"/>
      <c r="WNI203" s="119"/>
      <c r="WNJ203" s="91"/>
      <c r="WNK203" s="119"/>
      <c r="WNL203" s="91"/>
      <c r="WNM203" s="119"/>
      <c r="WNN203" s="91"/>
      <c r="WNO203" s="119"/>
      <c r="WNP203" s="91"/>
      <c r="WNQ203" s="119"/>
      <c r="WNR203" s="91"/>
      <c r="WNS203" s="119"/>
      <c r="WNT203" s="91"/>
      <c r="WNU203" s="119"/>
      <c r="WNV203" s="91"/>
      <c r="WNW203" s="119"/>
      <c r="WNX203" s="91"/>
      <c r="WNY203" s="119"/>
      <c r="WNZ203" s="91"/>
      <c r="WOA203" s="119"/>
      <c r="WOB203" s="91"/>
      <c r="WOC203" s="119"/>
      <c r="WOD203" s="91"/>
      <c r="WOE203" s="119"/>
      <c r="WOF203" s="91"/>
      <c r="WOG203" s="119"/>
      <c r="WOH203" s="91"/>
      <c r="WOI203" s="119"/>
      <c r="WOJ203" s="91"/>
      <c r="WOK203" s="119"/>
      <c r="WOL203" s="91"/>
      <c r="WOM203" s="119"/>
      <c r="WON203" s="91"/>
      <c r="WOO203" s="119"/>
      <c r="WOP203" s="91"/>
      <c r="WOQ203" s="119"/>
      <c r="WOR203" s="91"/>
      <c r="WOS203" s="119"/>
      <c r="WOT203" s="91"/>
      <c r="WOU203" s="119"/>
      <c r="WOV203" s="91"/>
      <c r="WOW203" s="119"/>
      <c r="WOX203" s="91"/>
      <c r="WOY203" s="119"/>
      <c r="WOZ203" s="91"/>
      <c r="WPA203" s="119"/>
      <c r="WPB203" s="91"/>
      <c r="WPC203" s="119"/>
      <c r="WPD203" s="91"/>
      <c r="WPE203" s="119"/>
      <c r="WPF203" s="91"/>
      <c r="WPG203" s="119"/>
      <c r="WPH203" s="91"/>
      <c r="WPI203" s="119"/>
      <c r="WPJ203" s="91"/>
      <c r="WPK203" s="119"/>
      <c r="WPL203" s="91"/>
      <c r="WPM203" s="119"/>
      <c r="WPN203" s="91"/>
      <c r="WPO203" s="119"/>
      <c r="WPP203" s="91"/>
      <c r="WPQ203" s="119"/>
      <c r="WPR203" s="91"/>
      <c r="WPS203" s="119"/>
      <c r="WPT203" s="91"/>
      <c r="WPU203" s="119"/>
      <c r="WPV203" s="91"/>
      <c r="WPW203" s="119"/>
      <c r="WPX203" s="91"/>
      <c r="WPY203" s="119"/>
      <c r="WPZ203" s="91"/>
      <c r="WQA203" s="119"/>
      <c r="WQB203" s="91"/>
      <c r="WQC203" s="119"/>
      <c r="WQD203" s="91"/>
      <c r="WQE203" s="119"/>
      <c r="WQF203" s="91"/>
      <c r="WQG203" s="119"/>
      <c r="WQH203" s="91"/>
      <c r="WQI203" s="119"/>
      <c r="WQJ203" s="91"/>
      <c r="WQK203" s="119"/>
      <c r="WQL203" s="91"/>
      <c r="WQM203" s="119"/>
      <c r="WQN203" s="91"/>
      <c r="WQO203" s="119"/>
      <c r="WQP203" s="91"/>
      <c r="WQQ203" s="119"/>
      <c r="WQR203" s="91"/>
      <c r="WQS203" s="119"/>
      <c r="WQT203" s="91"/>
      <c r="WQU203" s="119"/>
      <c r="WQV203" s="91"/>
      <c r="WQW203" s="119"/>
      <c r="WQX203" s="91"/>
      <c r="WQY203" s="119"/>
      <c r="WQZ203" s="91"/>
      <c r="WRA203" s="119"/>
      <c r="WRB203" s="91"/>
      <c r="WRC203" s="119"/>
      <c r="WRD203" s="91"/>
      <c r="WRE203" s="119"/>
      <c r="WRF203" s="91"/>
      <c r="WRG203" s="119"/>
      <c r="WRH203" s="91"/>
      <c r="WRI203" s="119"/>
      <c r="WRJ203" s="91"/>
      <c r="WRK203" s="119"/>
      <c r="WRL203" s="91"/>
      <c r="WRM203" s="119"/>
      <c r="WRN203" s="91"/>
      <c r="WRO203" s="119"/>
      <c r="WRP203" s="91"/>
      <c r="WRQ203" s="119"/>
      <c r="WRR203" s="91"/>
      <c r="WRS203" s="119"/>
      <c r="WRT203" s="91"/>
      <c r="WRU203" s="119"/>
      <c r="WRV203" s="91"/>
      <c r="WRW203" s="119"/>
      <c r="WRX203" s="91"/>
      <c r="WRY203" s="119"/>
      <c r="WRZ203" s="91"/>
      <c r="WSA203" s="119"/>
      <c r="WSB203" s="91"/>
      <c r="WSC203" s="119"/>
      <c r="WSD203" s="91"/>
      <c r="WSE203" s="119"/>
      <c r="WSF203" s="91"/>
      <c r="WSG203" s="119"/>
      <c r="WSH203" s="91"/>
      <c r="WSI203" s="119"/>
      <c r="WSJ203" s="91"/>
      <c r="WSK203" s="119"/>
      <c r="WSL203" s="91"/>
      <c r="WSM203" s="119"/>
      <c r="WSN203" s="91"/>
      <c r="WSO203" s="119"/>
      <c r="WSP203" s="91"/>
      <c r="WSQ203" s="119"/>
      <c r="WSR203" s="91"/>
      <c r="WSS203" s="119"/>
      <c r="WST203" s="91"/>
      <c r="WSU203" s="119"/>
      <c r="WSV203" s="91"/>
      <c r="WSW203" s="119"/>
      <c r="WSX203" s="91"/>
      <c r="WSY203" s="119"/>
      <c r="WSZ203" s="91"/>
      <c r="WTA203" s="119"/>
      <c r="WTB203" s="91"/>
      <c r="WTC203" s="119"/>
      <c r="WTD203" s="91"/>
      <c r="WTE203" s="119"/>
      <c r="WTF203" s="91"/>
      <c r="WTG203" s="119"/>
      <c r="WTH203" s="91"/>
      <c r="WTI203" s="119"/>
      <c r="WTJ203" s="91"/>
      <c r="WTK203" s="119"/>
      <c r="WTL203" s="91"/>
      <c r="WTM203" s="119"/>
      <c r="WTN203" s="91"/>
      <c r="WTO203" s="119"/>
      <c r="WTP203" s="91"/>
      <c r="WTQ203" s="119"/>
      <c r="WTR203" s="91"/>
      <c r="WTS203" s="119"/>
      <c r="WTT203" s="91"/>
      <c r="WTU203" s="119"/>
      <c r="WTV203" s="91"/>
      <c r="WTW203" s="119"/>
      <c r="WTX203" s="91"/>
      <c r="WTY203" s="119"/>
      <c r="WTZ203" s="91"/>
      <c r="WUA203" s="119"/>
      <c r="WUB203" s="91"/>
      <c r="WUC203" s="119"/>
      <c r="WUD203" s="91"/>
      <c r="WUE203" s="119"/>
      <c r="WUF203" s="91"/>
      <c r="WUG203" s="119"/>
      <c r="WUH203" s="91"/>
      <c r="WUI203" s="119"/>
      <c r="WUJ203" s="91"/>
      <c r="WUK203" s="119"/>
      <c r="WUL203" s="91"/>
      <c r="WUM203" s="119"/>
      <c r="WUN203" s="91"/>
      <c r="WUO203" s="119"/>
      <c r="WUP203" s="91"/>
      <c r="WUQ203" s="119"/>
      <c r="WUR203" s="91"/>
      <c r="WUS203" s="119"/>
      <c r="WUT203" s="91"/>
      <c r="WUU203" s="119"/>
      <c r="WUV203" s="91"/>
      <c r="WUW203" s="119"/>
      <c r="WUX203" s="91"/>
      <c r="WUY203" s="119"/>
      <c r="WUZ203" s="91"/>
      <c r="WVA203" s="119"/>
      <c r="WVB203" s="91"/>
      <c r="WVC203" s="119"/>
      <c r="WVD203" s="91"/>
      <c r="WVE203" s="119"/>
      <c r="WVF203" s="91"/>
      <c r="WVG203" s="119"/>
      <c r="WVH203" s="91"/>
      <c r="WVI203" s="119"/>
      <c r="WVJ203" s="91"/>
      <c r="WVK203" s="119"/>
      <c r="WVL203" s="91"/>
      <c r="WVM203" s="119"/>
      <c r="WVN203" s="91"/>
      <c r="WVO203" s="119"/>
      <c r="WVP203" s="91"/>
      <c r="WVQ203" s="119"/>
      <c r="WVR203" s="91"/>
      <c r="WVS203" s="119"/>
      <c r="WVT203" s="91"/>
      <c r="WVU203" s="119"/>
      <c r="WVV203" s="91"/>
      <c r="WVW203" s="119"/>
      <c r="WVX203" s="91"/>
      <c r="WVY203" s="119"/>
      <c r="WVZ203" s="91"/>
      <c r="WWA203" s="119"/>
      <c r="WWB203" s="91"/>
      <c r="WWC203" s="119"/>
      <c r="WWD203" s="91"/>
      <c r="WWE203" s="119"/>
      <c r="WWF203" s="91"/>
      <c r="WWG203" s="119"/>
      <c r="WWH203" s="91"/>
      <c r="WWI203" s="119"/>
      <c r="WWJ203" s="91"/>
      <c r="WWK203" s="119"/>
      <c r="WWL203" s="91"/>
      <c r="WWM203" s="119"/>
      <c r="WWN203" s="91"/>
      <c r="WWO203" s="119"/>
      <c r="WWP203" s="91"/>
      <c r="WWQ203" s="119"/>
      <c r="WWR203" s="91"/>
      <c r="WWS203" s="119"/>
      <c r="WWT203" s="91"/>
      <c r="WWU203" s="119"/>
      <c r="WWV203" s="91"/>
      <c r="WWW203" s="119"/>
      <c r="WWX203" s="91"/>
      <c r="WWY203" s="119"/>
      <c r="WWZ203" s="91"/>
      <c r="WXA203" s="119"/>
      <c r="WXB203" s="91"/>
      <c r="WXC203" s="119"/>
      <c r="WXD203" s="91"/>
      <c r="WXE203" s="119"/>
      <c r="WXF203" s="91"/>
      <c r="WXG203" s="119"/>
      <c r="WXH203" s="91"/>
      <c r="WXI203" s="119"/>
      <c r="WXJ203" s="91"/>
      <c r="WXK203" s="119"/>
      <c r="WXL203" s="91"/>
      <c r="WXM203" s="119"/>
      <c r="WXN203" s="91"/>
      <c r="WXO203" s="119"/>
      <c r="WXP203" s="91"/>
      <c r="WXQ203" s="119"/>
      <c r="WXR203" s="91"/>
      <c r="WXS203" s="119"/>
      <c r="WXT203" s="91"/>
      <c r="WXU203" s="119"/>
      <c r="WXV203" s="91"/>
      <c r="WXW203" s="119"/>
      <c r="WXX203" s="91"/>
      <c r="WXY203" s="119"/>
      <c r="WXZ203" s="91"/>
      <c r="WYA203" s="119"/>
      <c r="WYB203" s="91"/>
      <c r="WYC203" s="119"/>
      <c r="WYD203" s="91"/>
      <c r="WYE203" s="119"/>
      <c r="WYF203" s="91"/>
      <c r="WYG203" s="119"/>
      <c r="WYH203" s="91"/>
      <c r="WYI203" s="119"/>
      <c r="WYJ203" s="91"/>
      <c r="WYK203" s="119"/>
      <c r="WYL203" s="91"/>
      <c r="WYM203" s="119"/>
      <c r="WYN203" s="91"/>
      <c r="WYO203" s="119"/>
      <c r="WYP203" s="91"/>
      <c r="WYQ203" s="119"/>
      <c r="WYR203" s="91"/>
      <c r="WYS203" s="119"/>
      <c r="WYT203" s="91"/>
      <c r="WYU203" s="119"/>
      <c r="WYV203" s="91"/>
      <c r="WYW203" s="119"/>
      <c r="WYX203" s="91"/>
      <c r="WYY203" s="119"/>
      <c r="WYZ203" s="91"/>
      <c r="WZA203" s="119"/>
      <c r="WZB203" s="91"/>
      <c r="WZC203" s="119"/>
      <c r="WZD203" s="91"/>
      <c r="WZE203" s="119"/>
      <c r="WZF203" s="91"/>
      <c r="WZG203" s="119"/>
      <c r="WZH203" s="91"/>
      <c r="WZI203" s="119"/>
      <c r="WZJ203" s="91"/>
      <c r="WZK203" s="119"/>
      <c r="WZL203" s="91"/>
      <c r="WZM203" s="119"/>
      <c r="WZN203" s="91"/>
      <c r="WZO203" s="119"/>
      <c r="WZP203" s="91"/>
      <c r="WZQ203" s="119"/>
      <c r="WZR203" s="91"/>
      <c r="WZS203" s="119"/>
      <c r="WZT203" s="91"/>
      <c r="WZU203" s="119"/>
      <c r="WZV203" s="91"/>
      <c r="WZW203" s="119"/>
      <c r="WZX203" s="91"/>
      <c r="WZY203" s="119"/>
      <c r="WZZ203" s="91"/>
      <c r="XAA203" s="119"/>
      <c r="XAB203" s="91"/>
      <c r="XAC203" s="119"/>
      <c r="XAD203" s="91"/>
      <c r="XAE203" s="119"/>
      <c r="XAF203" s="91"/>
      <c r="XAG203" s="119"/>
      <c r="XAH203" s="91"/>
      <c r="XAI203" s="119"/>
      <c r="XAJ203" s="91"/>
      <c r="XAK203" s="119"/>
      <c r="XAL203" s="91"/>
      <c r="XAM203" s="119"/>
      <c r="XAN203" s="91"/>
      <c r="XAO203" s="119"/>
      <c r="XAP203" s="91"/>
      <c r="XAQ203" s="119"/>
      <c r="XAR203" s="91"/>
      <c r="XAS203" s="119"/>
      <c r="XAT203" s="91"/>
      <c r="XAU203" s="119"/>
      <c r="XAV203" s="91"/>
      <c r="XAW203" s="119"/>
      <c r="XAX203" s="91"/>
      <c r="XAY203" s="119"/>
      <c r="XAZ203" s="91"/>
      <c r="XBA203" s="119"/>
      <c r="XBB203" s="91"/>
      <c r="XBC203" s="119"/>
      <c r="XBD203" s="91"/>
      <c r="XBE203" s="119"/>
      <c r="XBF203" s="91"/>
      <c r="XBG203" s="119"/>
      <c r="XBH203" s="91"/>
      <c r="XBI203" s="119"/>
      <c r="XBJ203" s="91"/>
      <c r="XBK203" s="119"/>
      <c r="XBL203" s="91"/>
      <c r="XBM203" s="119"/>
      <c r="XBN203" s="91"/>
      <c r="XBO203" s="119"/>
      <c r="XBP203" s="91"/>
      <c r="XBQ203" s="119"/>
      <c r="XBR203" s="91"/>
      <c r="XBS203" s="119"/>
      <c r="XBT203" s="91"/>
      <c r="XBU203" s="119"/>
      <c r="XBV203" s="91"/>
      <c r="XBW203" s="119"/>
      <c r="XBX203" s="91"/>
      <c r="XBY203" s="119"/>
      <c r="XBZ203" s="91"/>
      <c r="XCA203" s="119"/>
      <c r="XCB203" s="91"/>
      <c r="XCC203" s="119"/>
      <c r="XCD203" s="91"/>
      <c r="XCE203" s="119"/>
      <c r="XCF203" s="91"/>
      <c r="XCG203" s="119"/>
      <c r="XCH203" s="91"/>
      <c r="XCI203" s="119"/>
      <c r="XCJ203" s="91"/>
      <c r="XCK203" s="119"/>
      <c r="XCL203" s="91"/>
      <c r="XCM203" s="119"/>
      <c r="XCN203" s="91"/>
      <c r="XCO203" s="119"/>
      <c r="XCP203" s="91"/>
      <c r="XCQ203" s="119"/>
      <c r="XCR203" s="91"/>
      <c r="XCS203" s="119"/>
      <c r="XCT203" s="91"/>
      <c r="XCU203" s="119"/>
      <c r="XCV203" s="91"/>
      <c r="XCW203" s="119"/>
      <c r="XCX203" s="91"/>
      <c r="XCY203" s="119"/>
      <c r="XCZ203" s="91"/>
    </row>
    <row r="204" spans="1:16328" x14ac:dyDescent="0.35">
      <c r="A204" s="343" t="s">
        <v>1064</v>
      </c>
      <c r="B204" t="s">
        <v>103</v>
      </c>
      <c r="C204" s="1">
        <v>4000</v>
      </c>
      <c r="D204" s="1">
        <v>2393</v>
      </c>
      <c r="E204" s="303">
        <f t="shared" ref="E204:E211" si="11">D204/9*12</f>
        <v>3190.666666666667</v>
      </c>
      <c r="F204" s="303">
        <v>4000</v>
      </c>
      <c r="AV204" s="91"/>
      <c r="AW204" s="119"/>
      <c r="AX204" s="91"/>
      <c r="AY204" s="119"/>
      <c r="AZ204" s="91"/>
      <c r="BA204" s="119"/>
      <c r="BB204" s="91"/>
      <c r="BC204" s="119"/>
      <c r="BD204" s="91"/>
      <c r="BE204" s="119"/>
      <c r="BF204" s="91"/>
      <c r="BG204" s="119"/>
      <c r="BH204" s="91"/>
      <c r="BI204" s="119"/>
      <c r="BJ204" s="91"/>
      <c r="BK204" s="119"/>
      <c r="BL204" s="91"/>
      <c r="BM204" s="119"/>
      <c r="BN204" s="91"/>
      <c r="BO204" s="119"/>
      <c r="BP204" s="91"/>
      <c r="BQ204" s="119"/>
      <c r="BR204" s="91"/>
      <c r="BS204" s="119"/>
      <c r="BT204" s="91"/>
      <c r="BU204" s="119"/>
      <c r="BV204" s="91"/>
      <c r="BW204" s="119"/>
      <c r="BX204" s="91"/>
      <c r="BY204" s="119"/>
      <c r="BZ204" s="91"/>
      <c r="CA204" s="119"/>
      <c r="CB204" s="91"/>
      <c r="CC204" s="119"/>
      <c r="CD204" s="91"/>
      <c r="CE204" s="119"/>
      <c r="CF204" s="91"/>
      <c r="CG204" s="119"/>
      <c r="CH204" s="91"/>
      <c r="CI204" s="119"/>
      <c r="CJ204" s="91"/>
      <c r="CK204" s="119"/>
      <c r="CL204" s="91"/>
      <c r="CM204" s="119"/>
      <c r="CN204" s="91"/>
      <c r="CO204" s="119"/>
      <c r="CP204" s="91"/>
      <c r="CQ204" s="119"/>
      <c r="CR204" s="91"/>
      <c r="CS204" s="119"/>
      <c r="CT204" s="91"/>
      <c r="CU204" s="119"/>
      <c r="CV204" s="91"/>
      <c r="CW204" s="119"/>
      <c r="CX204" s="91"/>
      <c r="CY204" s="119"/>
      <c r="CZ204" s="91"/>
      <c r="DA204" s="119"/>
      <c r="DB204" s="91"/>
      <c r="DC204" s="119"/>
      <c r="DD204" s="91"/>
      <c r="DE204" s="119"/>
      <c r="DF204" s="91"/>
      <c r="DG204" s="119"/>
      <c r="DH204" s="91"/>
      <c r="DI204" s="119"/>
      <c r="DJ204" s="91"/>
      <c r="DK204" s="119"/>
      <c r="DL204" s="91"/>
      <c r="DM204" s="119"/>
      <c r="DN204" s="91"/>
      <c r="DO204" s="119"/>
      <c r="DP204" s="91"/>
      <c r="DQ204" s="119"/>
      <c r="DR204" s="91"/>
      <c r="DS204" s="119"/>
      <c r="DT204" s="91"/>
      <c r="DU204" s="119"/>
      <c r="DV204" s="91"/>
      <c r="DW204" s="119"/>
      <c r="DX204" s="91"/>
      <c r="DY204" s="119"/>
      <c r="DZ204" s="91"/>
      <c r="EA204" s="119"/>
      <c r="EB204" s="91"/>
      <c r="EC204" s="119"/>
      <c r="ED204" s="91"/>
      <c r="EE204" s="119"/>
      <c r="EF204" s="91"/>
      <c r="EG204" s="119"/>
      <c r="EH204" s="91"/>
      <c r="EI204" s="119"/>
      <c r="EJ204" s="91"/>
      <c r="EK204" s="119"/>
      <c r="EL204" s="91"/>
      <c r="EM204" s="119"/>
      <c r="EN204" s="91"/>
      <c r="EO204" s="119"/>
      <c r="EP204" s="91"/>
      <c r="EQ204" s="119"/>
      <c r="ER204" s="91"/>
      <c r="ES204" s="119"/>
      <c r="ET204" s="91"/>
      <c r="EU204" s="119"/>
      <c r="EV204" s="91"/>
      <c r="EW204" s="119"/>
      <c r="EX204" s="91"/>
      <c r="EY204" s="119"/>
      <c r="EZ204" s="91"/>
      <c r="FA204" s="119"/>
      <c r="FB204" s="91"/>
      <c r="FC204" s="119"/>
      <c r="FD204" s="91"/>
      <c r="FE204" s="119"/>
      <c r="FF204" s="91"/>
      <c r="FG204" s="119"/>
      <c r="FH204" s="91"/>
      <c r="FI204" s="119"/>
      <c r="FJ204" s="91"/>
      <c r="FK204" s="119"/>
      <c r="FL204" s="91"/>
      <c r="FM204" s="119"/>
      <c r="FN204" s="91"/>
      <c r="FO204" s="119"/>
      <c r="FP204" s="91"/>
      <c r="FQ204" s="119"/>
      <c r="FR204" s="91"/>
      <c r="FS204" s="119"/>
      <c r="FT204" s="91"/>
      <c r="FU204" s="119"/>
      <c r="FV204" s="91"/>
      <c r="FW204" s="119"/>
      <c r="FX204" s="91"/>
      <c r="FY204" s="119"/>
      <c r="FZ204" s="91"/>
      <c r="GA204" s="119"/>
      <c r="GB204" s="91"/>
      <c r="GC204" s="119"/>
      <c r="GD204" s="91"/>
      <c r="GE204" s="119"/>
      <c r="GF204" s="91"/>
      <c r="GG204" s="119"/>
      <c r="GH204" s="91"/>
      <c r="GI204" s="119"/>
      <c r="GJ204" s="91"/>
      <c r="GK204" s="119"/>
      <c r="GL204" s="91"/>
      <c r="GM204" s="119"/>
      <c r="GN204" s="91"/>
      <c r="GO204" s="119"/>
      <c r="GP204" s="91"/>
      <c r="GQ204" s="119"/>
      <c r="GR204" s="91"/>
      <c r="GS204" s="119"/>
      <c r="GT204" s="91"/>
      <c r="GU204" s="119"/>
      <c r="GV204" s="91"/>
      <c r="GW204" s="119"/>
      <c r="GX204" s="91"/>
      <c r="GY204" s="119"/>
      <c r="GZ204" s="91"/>
      <c r="HA204" s="119"/>
      <c r="HB204" s="91"/>
      <c r="HC204" s="119"/>
      <c r="HD204" s="91"/>
      <c r="HE204" s="119"/>
      <c r="HF204" s="91"/>
      <c r="HG204" s="119"/>
      <c r="HH204" s="91"/>
      <c r="HI204" s="119"/>
      <c r="HJ204" s="91"/>
      <c r="HK204" s="119"/>
      <c r="HL204" s="91"/>
      <c r="HM204" s="119"/>
      <c r="HN204" s="91"/>
      <c r="HO204" s="119"/>
      <c r="HP204" s="91"/>
      <c r="HQ204" s="119"/>
      <c r="HR204" s="91"/>
      <c r="HS204" s="119"/>
      <c r="HT204" s="91"/>
      <c r="HU204" s="119"/>
      <c r="HV204" s="91"/>
      <c r="HW204" s="119"/>
      <c r="HX204" s="91"/>
      <c r="HY204" s="119"/>
      <c r="HZ204" s="91"/>
      <c r="IA204" s="119"/>
      <c r="IB204" s="91"/>
      <c r="IC204" s="119"/>
      <c r="ID204" s="91"/>
      <c r="IE204" s="119"/>
      <c r="IF204" s="91"/>
      <c r="IG204" s="119"/>
      <c r="IH204" s="91"/>
      <c r="II204" s="119"/>
      <c r="IJ204" s="91"/>
      <c r="IK204" s="119"/>
      <c r="IL204" s="91"/>
      <c r="IM204" s="119"/>
      <c r="IN204" s="91"/>
      <c r="IO204" s="119"/>
      <c r="IP204" s="91"/>
      <c r="IQ204" s="119"/>
      <c r="IR204" s="91"/>
      <c r="IS204" s="119"/>
      <c r="IT204" s="91"/>
      <c r="IU204" s="119"/>
      <c r="IV204" s="91"/>
      <c r="IW204" s="119"/>
      <c r="IX204" s="91"/>
      <c r="IY204" s="119"/>
      <c r="IZ204" s="91"/>
      <c r="JA204" s="119"/>
      <c r="JB204" s="91"/>
      <c r="JC204" s="119"/>
      <c r="JD204" s="91"/>
      <c r="JE204" s="119"/>
      <c r="JF204" s="91"/>
      <c r="JG204" s="119"/>
      <c r="JH204" s="91"/>
      <c r="JI204" s="119"/>
      <c r="JJ204" s="91"/>
      <c r="JK204" s="119"/>
      <c r="JL204" s="91"/>
      <c r="JM204" s="119"/>
      <c r="JN204" s="91"/>
      <c r="JO204" s="119"/>
      <c r="JP204" s="91"/>
      <c r="JQ204" s="119"/>
      <c r="JR204" s="91"/>
      <c r="JS204" s="119"/>
      <c r="JT204" s="91"/>
      <c r="JU204" s="119"/>
      <c r="JV204" s="91"/>
      <c r="JW204" s="119"/>
      <c r="JX204" s="91"/>
      <c r="JY204" s="119"/>
      <c r="JZ204" s="91"/>
      <c r="KA204" s="119"/>
      <c r="KB204" s="91"/>
      <c r="KC204" s="119"/>
      <c r="KD204" s="91"/>
      <c r="KE204" s="119"/>
      <c r="KF204" s="91"/>
      <c r="KG204" s="119"/>
      <c r="KH204" s="91"/>
      <c r="KI204" s="119"/>
      <c r="KJ204" s="91"/>
      <c r="KK204" s="119"/>
      <c r="KL204" s="91"/>
      <c r="KM204" s="119"/>
      <c r="KN204" s="91"/>
      <c r="KO204" s="119"/>
      <c r="KP204" s="91"/>
      <c r="KQ204" s="119"/>
      <c r="KR204" s="91"/>
      <c r="KS204" s="119"/>
      <c r="KT204" s="91"/>
      <c r="KU204" s="119"/>
      <c r="KV204" s="91"/>
      <c r="KW204" s="119"/>
      <c r="KX204" s="91"/>
      <c r="KY204" s="119"/>
      <c r="KZ204" s="91"/>
      <c r="LA204" s="119"/>
      <c r="LB204" s="91"/>
      <c r="LC204" s="119"/>
      <c r="LD204" s="91"/>
      <c r="LE204" s="119"/>
      <c r="LF204" s="91"/>
      <c r="LG204" s="119"/>
      <c r="LH204" s="91"/>
      <c r="LI204" s="119"/>
      <c r="LJ204" s="91"/>
      <c r="LK204" s="119"/>
      <c r="LL204" s="91"/>
      <c r="LM204" s="119"/>
      <c r="LN204" s="91"/>
      <c r="LO204" s="119"/>
      <c r="LP204" s="91"/>
      <c r="LQ204" s="119"/>
      <c r="LR204" s="91"/>
      <c r="LS204" s="119"/>
      <c r="LT204" s="91"/>
      <c r="LU204" s="119"/>
      <c r="LV204" s="91"/>
      <c r="LW204" s="119"/>
      <c r="LX204" s="91"/>
      <c r="LY204" s="119"/>
      <c r="LZ204" s="91"/>
      <c r="MA204" s="119"/>
      <c r="MB204" s="91"/>
      <c r="MC204" s="119"/>
      <c r="MD204" s="91"/>
      <c r="ME204" s="119"/>
      <c r="MF204" s="91"/>
      <c r="MG204" s="119"/>
      <c r="MH204" s="91"/>
      <c r="MI204" s="119"/>
      <c r="MJ204" s="91"/>
      <c r="MK204" s="119"/>
      <c r="ML204" s="91"/>
      <c r="MM204" s="119"/>
      <c r="MN204" s="91"/>
      <c r="MO204" s="119"/>
      <c r="MP204" s="91"/>
      <c r="MQ204" s="119"/>
      <c r="MR204" s="91"/>
      <c r="MS204" s="119"/>
      <c r="MT204" s="91"/>
      <c r="MU204" s="119"/>
      <c r="MV204" s="91"/>
      <c r="MW204" s="119"/>
      <c r="MX204" s="91"/>
      <c r="MY204" s="119"/>
      <c r="MZ204" s="91"/>
      <c r="NA204" s="119"/>
      <c r="NB204" s="91"/>
      <c r="NC204" s="119"/>
      <c r="ND204" s="91"/>
      <c r="NE204" s="119"/>
      <c r="NF204" s="91"/>
      <c r="NG204" s="119"/>
      <c r="NH204" s="91"/>
      <c r="NI204" s="119"/>
      <c r="NJ204" s="91"/>
      <c r="NK204" s="119"/>
      <c r="NL204" s="91"/>
      <c r="NM204" s="119"/>
      <c r="NN204" s="91"/>
      <c r="NO204" s="119"/>
      <c r="NP204" s="91"/>
      <c r="NQ204" s="119"/>
      <c r="NR204" s="91"/>
      <c r="NS204" s="119"/>
      <c r="NT204" s="91"/>
      <c r="NU204" s="119"/>
      <c r="NV204" s="91"/>
      <c r="NW204" s="119"/>
      <c r="NX204" s="91"/>
      <c r="NY204" s="119"/>
      <c r="NZ204" s="91"/>
      <c r="OA204" s="119"/>
      <c r="OB204" s="91"/>
      <c r="OC204" s="119"/>
      <c r="OD204" s="91"/>
      <c r="OE204" s="119"/>
      <c r="OF204" s="91"/>
      <c r="OG204" s="119"/>
      <c r="OH204" s="91"/>
      <c r="OI204" s="119"/>
      <c r="OJ204" s="91"/>
      <c r="OK204" s="119"/>
      <c r="OL204" s="91"/>
      <c r="OM204" s="119"/>
      <c r="ON204" s="91"/>
      <c r="OO204" s="119"/>
      <c r="OP204" s="91"/>
      <c r="OQ204" s="119"/>
      <c r="OR204" s="91"/>
      <c r="OS204" s="119"/>
      <c r="OT204" s="91"/>
      <c r="OU204" s="119"/>
      <c r="OV204" s="91"/>
      <c r="OW204" s="119"/>
      <c r="OX204" s="91"/>
      <c r="OY204" s="119"/>
      <c r="OZ204" s="91"/>
      <c r="PA204" s="119"/>
      <c r="PB204" s="91"/>
      <c r="PC204" s="119"/>
      <c r="PD204" s="91"/>
      <c r="PE204" s="119"/>
      <c r="PF204" s="91"/>
      <c r="PG204" s="119"/>
      <c r="PH204" s="91"/>
      <c r="PI204" s="119"/>
      <c r="PJ204" s="91"/>
      <c r="PK204" s="119"/>
      <c r="PL204" s="91"/>
      <c r="PM204" s="119"/>
      <c r="PN204" s="91"/>
      <c r="PO204" s="119"/>
      <c r="PP204" s="91"/>
      <c r="PQ204" s="119"/>
      <c r="PR204" s="91"/>
      <c r="PS204" s="119"/>
      <c r="PT204" s="91"/>
      <c r="PU204" s="119"/>
      <c r="PV204" s="91"/>
      <c r="PW204" s="119"/>
      <c r="PX204" s="91"/>
      <c r="PY204" s="119"/>
      <c r="PZ204" s="91"/>
      <c r="QA204" s="119"/>
      <c r="QB204" s="91"/>
      <c r="QC204" s="119"/>
      <c r="QD204" s="91"/>
      <c r="QE204" s="119"/>
      <c r="QF204" s="91"/>
      <c r="QG204" s="119"/>
      <c r="QH204" s="91"/>
      <c r="QI204" s="119"/>
      <c r="QJ204" s="91"/>
      <c r="QK204" s="119"/>
      <c r="QL204" s="91"/>
      <c r="QM204" s="119"/>
      <c r="QN204" s="91"/>
      <c r="QO204" s="119"/>
      <c r="QP204" s="91"/>
      <c r="QQ204" s="119"/>
      <c r="QR204" s="91"/>
      <c r="QS204" s="119"/>
      <c r="QT204" s="91"/>
      <c r="QU204" s="119"/>
      <c r="QV204" s="91"/>
      <c r="QW204" s="119"/>
      <c r="QX204" s="91"/>
      <c r="QY204" s="119"/>
      <c r="QZ204" s="91"/>
      <c r="RA204" s="119"/>
      <c r="RB204" s="91"/>
      <c r="RC204" s="119"/>
      <c r="RD204" s="91"/>
      <c r="RE204" s="119"/>
      <c r="RF204" s="91"/>
      <c r="RG204" s="119"/>
      <c r="RH204" s="91"/>
      <c r="RI204" s="119"/>
      <c r="RJ204" s="91"/>
      <c r="RK204" s="119"/>
      <c r="RL204" s="91"/>
      <c r="RM204" s="119"/>
      <c r="RN204" s="91"/>
      <c r="RO204" s="119"/>
      <c r="RP204" s="91"/>
      <c r="RQ204" s="119"/>
      <c r="RR204" s="91"/>
      <c r="RS204" s="119"/>
      <c r="RT204" s="91"/>
      <c r="RU204" s="119"/>
      <c r="RV204" s="91"/>
      <c r="RW204" s="119"/>
      <c r="RX204" s="91"/>
      <c r="RY204" s="119"/>
      <c r="RZ204" s="91"/>
      <c r="SA204" s="119"/>
      <c r="SB204" s="91"/>
      <c r="SC204" s="119"/>
      <c r="SD204" s="91"/>
      <c r="SE204" s="119"/>
      <c r="SF204" s="91"/>
      <c r="SG204" s="119"/>
      <c r="SH204" s="91"/>
      <c r="SI204" s="119"/>
      <c r="SJ204" s="91"/>
      <c r="SK204" s="119"/>
      <c r="SL204" s="91"/>
      <c r="SM204" s="119"/>
      <c r="SN204" s="91"/>
      <c r="SO204" s="119"/>
      <c r="SP204" s="91"/>
      <c r="SQ204" s="119"/>
      <c r="SR204" s="91"/>
      <c r="SS204" s="119"/>
      <c r="ST204" s="91"/>
      <c r="SU204" s="119"/>
      <c r="SV204" s="91"/>
      <c r="SW204" s="119"/>
      <c r="SX204" s="91"/>
      <c r="SY204" s="119"/>
      <c r="SZ204" s="91"/>
      <c r="TA204" s="119"/>
      <c r="TB204" s="91"/>
      <c r="TC204" s="119"/>
      <c r="TD204" s="91"/>
      <c r="TE204" s="119"/>
      <c r="TF204" s="91"/>
      <c r="TG204" s="119"/>
      <c r="TH204" s="91"/>
      <c r="TI204" s="119"/>
      <c r="TJ204" s="91"/>
      <c r="TK204" s="119"/>
      <c r="TL204" s="91"/>
      <c r="TM204" s="119"/>
      <c r="TN204" s="91"/>
      <c r="TO204" s="119"/>
      <c r="TP204" s="91"/>
      <c r="TQ204" s="119"/>
      <c r="TR204" s="91"/>
      <c r="TS204" s="119"/>
      <c r="TT204" s="91"/>
      <c r="TU204" s="119"/>
      <c r="TV204" s="91"/>
      <c r="TW204" s="119"/>
      <c r="TX204" s="91"/>
      <c r="TY204" s="119"/>
      <c r="TZ204" s="91"/>
      <c r="UA204" s="119"/>
      <c r="UB204" s="91"/>
      <c r="UC204" s="119"/>
      <c r="UD204" s="91"/>
      <c r="UE204" s="119"/>
      <c r="UF204" s="91"/>
      <c r="UG204" s="119"/>
      <c r="UH204" s="91"/>
      <c r="UI204" s="119"/>
      <c r="UJ204" s="91"/>
      <c r="UK204" s="119"/>
      <c r="UL204" s="91"/>
      <c r="UM204" s="119"/>
      <c r="UN204" s="91"/>
      <c r="UO204" s="119"/>
      <c r="UP204" s="91"/>
      <c r="UQ204" s="119"/>
      <c r="UR204" s="91"/>
      <c r="US204" s="119"/>
      <c r="UT204" s="91"/>
      <c r="UU204" s="119"/>
      <c r="UV204" s="91"/>
      <c r="UW204" s="119"/>
      <c r="UX204" s="91"/>
      <c r="UY204" s="119"/>
      <c r="UZ204" s="91"/>
      <c r="VA204" s="119"/>
      <c r="VB204" s="91"/>
      <c r="VC204" s="119"/>
      <c r="VD204" s="91"/>
      <c r="VE204" s="119"/>
      <c r="VF204" s="91"/>
      <c r="VG204" s="119"/>
      <c r="VH204" s="91"/>
      <c r="VI204" s="119"/>
      <c r="VJ204" s="91"/>
      <c r="VK204" s="119"/>
      <c r="VL204" s="91"/>
      <c r="VM204" s="119"/>
      <c r="VN204" s="91"/>
      <c r="VO204" s="119"/>
      <c r="VP204" s="91"/>
      <c r="VQ204" s="119"/>
      <c r="VR204" s="91"/>
      <c r="VS204" s="119"/>
      <c r="VT204" s="91"/>
      <c r="VU204" s="119"/>
      <c r="VV204" s="91"/>
      <c r="VW204" s="119"/>
      <c r="VX204" s="91"/>
      <c r="VY204" s="119"/>
      <c r="VZ204" s="91"/>
      <c r="WA204" s="119"/>
      <c r="WB204" s="91"/>
      <c r="WC204" s="119"/>
      <c r="WD204" s="91"/>
      <c r="WE204" s="119"/>
      <c r="WF204" s="91"/>
      <c r="WG204" s="119"/>
      <c r="WH204" s="91"/>
      <c r="WI204" s="119"/>
      <c r="WJ204" s="91"/>
      <c r="WK204" s="119"/>
      <c r="WL204" s="91"/>
      <c r="WM204" s="119"/>
      <c r="WN204" s="91"/>
      <c r="WO204" s="119"/>
      <c r="WP204" s="91"/>
      <c r="WQ204" s="119"/>
      <c r="WR204" s="91"/>
      <c r="WS204" s="119"/>
      <c r="WT204" s="91"/>
      <c r="WU204" s="119"/>
      <c r="WV204" s="91"/>
      <c r="WW204" s="119"/>
      <c r="WX204" s="91"/>
      <c r="WY204" s="119"/>
      <c r="WZ204" s="91"/>
      <c r="XA204" s="119"/>
      <c r="XB204" s="91"/>
      <c r="XC204" s="119"/>
      <c r="XD204" s="91"/>
      <c r="XE204" s="119"/>
      <c r="XF204" s="91"/>
      <c r="XG204" s="119"/>
      <c r="XH204" s="91"/>
      <c r="XI204" s="119"/>
      <c r="XJ204" s="91"/>
      <c r="XK204" s="119"/>
      <c r="XL204" s="91"/>
      <c r="XM204" s="119"/>
      <c r="XN204" s="91"/>
      <c r="XO204" s="119"/>
      <c r="XP204" s="91"/>
      <c r="XQ204" s="119"/>
      <c r="XR204" s="91"/>
      <c r="XS204" s="119"/>
      <c r="XT204" s="91"/>
      <c r="XU204" s="119"/>
      <c r="XV204" s="91"/>
      <c r="XW204" s="119"/>
      <c r="XX204" s="91"/>
      <c r="XY204" s="119"/>
      <c r="XZ204" s="91"/>
      <c r="YA204" s="119"/>
      <c r="YB204" s="91"/>
      <c r="YC204" s="119"/>
      <c r="YD204" s="91"/>
      <c r="YE204" s="119"/>
      <c r="YF204" s="91"/>
      <c r="YG204" s="119"/>
      <c r="YH204" s="91"/>
      <c r="YI204" s="119"/>
      <c r="YJ204" s="91"/>
      <c r="YK204" s="119"/>
      <c r="YL204" s="91"/>
      <c r="YM204" s="119"/>
      <c r="YN204" s="91"/>
      <c r="YO204" s="119"/>
      <c r="YP204" s="91"/>
      <c r="YQ204" s="119"/>
      <c r="YR204" s="91"/>
      <c r="YS204" s="119"/>
      <c r="YT204" s="91"/>
      <c r="YU204" s="119"/>
      <c r="YV204" s="91"/>
      <c r="YW204" s="119"/>
      <c r="YX204" s="91"/>
      <c r="YY204" s="119"/>
      <c r="YZ204" s="91"/>
      <c r="ZA204" s="119"/>
      <c r="ZB204" s="91"/>
      <c r="ZC204" s="119"/>
      <c r="ZD204" s="91"/>
      <c r="ZE204" s="119"/>
      <c r="ZF204" s="91"/>
      <c r="ZG204" s="119"/>
      <c r="ZH204" s="91"/>
      <c r="ZI204" s="119"/>
      <c r="ZJ204" s="91"/>
      <c r="ZK204" s="119"/>
      <c r="ZL204" s="91"/>
      <c r="ZM204" s="119"/>
      <c r="ZN204" s="91"/>
      <c r="ZO204" s="119"/>
      <c r="ZP204" s="91"/>
      <c r="ZQ204" s="119"/>
      <c r="ZR204" s="91"/>
      <c r="ZS204" s="119"/>
      <c r="ZT204" s="91"/>
      <c r="ZU204" s="119"/>
      <c r="ZV204" s="91"/>
      <c r="ZW204" s="119"/>
      <c r="ZX204" s="91"/>
      <c r="ZY204" s="119"/>
      <c r="ZZ204" s="91"/>
      <c r="AAA204" s="119"/>
      <c r="AAB204" s="91"/>
      <c r="AAC204" s="119"/>
      <c r="AAD204" s="91"/>
      <c r="AAE204" s="119"/>
      <c r="AAF204" s="91"/>
      <c r="AAG204" s="119"/>
      <c r="AAH204" s="91"/>
      <c r="AAI204" s="119"/>
      <c r="AAJ204" s="91"/>
      <c r="AAK204" s="119"/>
      <c r="AAL204" s="91"/>
      <c r="AAM204" s="119"/>
      <c r="AAN204" s="91"/>
      <c r="AAO204" s="119"/>
      <c r="AAP204" s="91"/>
      <c r="AAQ204" s="119"/>
      <c r="AAR204" s="91"/>
      <c r="AAS204" s="119"/>
      <c r="AAT204" s="91"/>
      <c r="AAU204" s="119"/>
      <c r="AAV204" s="91"/>
      <c r="AAW204" s="119"/>
      <c r="AAX204" s="91"/>
      <c r="AAY204" s="119"/>
      <c r="AAZ204" s="91"/>
      <c r="ABA204" s="119"/>
      <c r="ABB204" s="91"/>
      <c r="ABC204" s="119"/>
      <c r="ABD204" s="91"/>
      <c r="ABE204" s="119"/>
      <c r="ABF204" s="91"/>
      <c r="ABG204" s="119"/>
      <c r="ABH204" s="91"/>
      <c r="ABI204" s="119"/>
      <c r="ABJ204" s="91"/>
      <c r="ABK204" s="119"/>
      <c r="ABL204" s="91"/>
      <c r="ABM204" s="119"/>
      <c r="ABN204" s="91"/>
      <c r="ABO204" s="119"/>
      <c r="ABP204" s="91"/>
      <c r="ABQ204" s="119"/>
      <c r="ABR204" s="91"/>
      <c r="ABS204" s="119"/>
      <c r="ABT204" s="91"/>
      <c r="ABU204" s="119"/>
      <c r="ABV204" s="91"/>
      <c r="ABW204" s="119"/>
      <c r="ABX204" s="91"/>
      <c r="ABY204" s="119"/>
      <c r="ABZ204" s="91"/>
      <c r="ACA204" s="119"/>
      <c r="ACB204" s="91"/>
      <c r="ACC204" s="119"/>
      <c r="ACD204" s="91"/>
      <c r="ACE204" s="119"/>
      <c r="ACF204" s="91"/>
      <c r="ACG204" s="119"/>
      <c r="ACH204" s="91"/>
      <c r="ACI204" s="119"/>
      <c r="ACJ204" s="91"/>
      <c r="ACK204" s="119"/>
      <c r="ACL204" s="91"/>
      <c r="ACM204" s="119"/>
      <c r="ACN204" s="91"/>
      <c r="ACO204" s="119"/>
      <c r="ACP204" s="91"/>
      <c r="ACQ204" s="119"/>
      <c r="ACR204" s="91"/>
      <c r="ACS204" s="119"/>
      <c r="ACT204" s="91"/>
      <c r="ACU204" s="119"/>
      <c r="ACV204" s="91"/>
      <c r="ACW204" s="119"/>
      <c r="ACX204" s="91"/>
      <c r="ACY204" s="119"/>
      <c r="ACZ204" s="91"/>
      <c r="ADA204" s="119"/>
      <c r="ADB204" s="91"/>
      <c r="ADC204" s="119"/>
      <c r="ADD204" s="91"/>
      <c r="ADE204" s="119"/>
      <c r="ADF204" s="91"/>
      <c r="ADG204" s="119"/>
      <c r="ADH204" s="91"/>
      <c r="ADI204" s="119"/>
      <c r="ADJ204" s="91"/>
      <c r="ADK204" s="119"/>
      <c r="ADL204" s="91"/>
      <c r="ADM204" s="119"/>
      <c r="ADN204" s="91"/>
      <c r="ADO204" s="119"/>
      <c r="ADP204" s="91"/>
      <c r="ADQ204" s="119"/>
      <c r="ADR204" s="91"/>
      <c r="ADS204" s="119"/>
      <c r="ADT204" s="91"/>
      <c r="ADU204" s="119"/>
      <c r="ADV204" s="91"/>
      <c r="ADW204" s="119"/>
      <c r="ADX204" s="91"/>
      <c r="ADY204" s="119"/>
      <c r="ADZ204" s="91"/>
      <c r="AEA204" s="119"/>
      <c r="AEB204" s="91"/>
      <c r="AEC204" s="119"/>
      <c r="AED204" s="91"/>
      <c r="AEE204" s="119"/>
      <c r="AEF204" s="91"/>
      <c r="AEG204" s="119"/>
      <c r="AEH204" s="91"/>
      <c r="AEI204" s="119"/>
      <c r="AEJ204" s="91"/>
      <c r="AEK204" s="119"/>
      <c r="AEL204" s="91"/>
      <c r="AEM204" s="119"/>
      <c r="AEN204" s="91"/>
      <c r="AEO204" s="119"/>
      <c r="AEP204" s="91"/>
      <c r="AEQ204" s="119"/>
      <c r="AER204" s="91"/>
      <c r="AES204" s="119"/>
      <c r="AET204" s="91"/>
      <c r="AEU204" s="119"/>
      <c r="AEV204" s="91"/>
      <c r="AEW204" s="119"/>
      <c r="AEX204" s="91"/>
      <c r="AEY204" s="119"/>
      <c r="AEZ204" s="91"/>
      <c r="AFA204" s="119"/>
      <c r="AFB204" s="91"/>
      <c r="AFC204" s="119"/>
      <c r="AFD204" s="91"/>
      <c r="AFE204" s="119"/>
      <c r="AFF204" s="91"/>
      <c r="AFG204" s="119"/>
      <c r="AFH204" s="91"/>
      <c r="AFI204" s="119"/>
      <c r="AFJ204" s="91"/>
      <c r="AFK204" s="119"/>
      <c r="AFL204" s="91"/>
      <c r="AFM204" s="119"/>
      <c r="AFN204" s="91"/>
      <c r="AFO204" s="119"/>
      <c r="AFP204" s="91"/>
      <c r="AFQ204" s="119"/>
      <c r="AFR204" s="91"/>
      <c r="AFS204" s="119"/>
      <c r="AFT204" s="91"/>
      <c r="AFU204" s="119"/>
      <c r="AFV204" s="91"/>
      <c r="AFW204" s="119"/>
      <c r="AFX204" s="91"/>
      <c r="AFY204" s="119"/>
      <c r="AFZ204" s="91"/>
      <c r="AGA204" s="119"/>
      <c r="AGB204" s="91"/>
      <c r="AGC204" s="119"/>
      <c r="AGD204" s="91"/>
      <c r="AGE204" s="119"/>
      <c r="AGF204" s="91"/>
      <c r="AGG204" s="119"/>
      <c r="AGH204" s="91"/>
      <c r="AGI204" s="119"/>
      <c r="AGJ204" s="91"/>
      <c r="AGK204" s="119"/>
      <c r="AGL204" s="91"/>
      <c r="AGM204" s="119"/>
      <c r="AGN204" s="91"/>
      <c r="AGO204" s="119"/>
      <c r="AGP204" s="91"/>
      <c r="AGQ204" s="119"/>
      <c r="AGR204" s="91"/>
      <c r="AGS204" s="119"/>
      <c r="AGT204" s="91"/>
      <c r="AGU204" s="119"/>
      <c r="AGV204" s="91"/>
      <c r="AGW204" s="119"/>
      <c r="AGX204" s="91"/>
      <c r="AGY204" s="119"/>
      <c r="AGZ204" s="91"/>
      <c r="AHA204" s="119"/>
      <c r="AHB204" s="91"/>
      <c r="AHC204" s="119"/>
      <c r="AHD204" s="91"/>
      <c r="AHE204" s="119"/>
      <c r="AHF204" s="91"/>
      <c r="AHG204" s="119"/>
      <c r="AHH204" s="91"/>
      <c r="AHI204" s="119"/>
      <c r="AHJ204" s="91"/>
      <c r="AHK204" s="119"/>
      <c r="AHL204" s="91"/>
      <c r="AHM204" s="119"/>
      <c r="AHN204" s="91"/>
      <c r="AHO204" s="119"/>
      <c r="AHP204" s="91"/>
      <c r="AHQ204" s="119"/>
      <c r="AHR204" s="91"/>
      <c r="AHS204" s="119"/>
      <c r="AHT204" s="91"/>
      <c r="AHU204" s="119"/>
      <c r="AHV204" s="91"/>
      <c r="AHW204" s="119"/>
      <c r="AHX204" s="91"/>
      <c r="AHY204" s="119"/>
      <c r="AHZ204" s="91"/>
      <c r="AIA204" s="119"/>
      <c r="AIB204" s="91"/>
      <c r="AIC204" s="119"/>
      <c r="AID204" s="91"/>
      <c r="AIE204" s="119"/>
      <c r="AIF204" s="91"/>
      <c r="AIG204" s="119"/>
      <c r="AIH204" s="91"/>
      <c r="AII204" s="119"/>
      <c r="AIJ204" s="91"/>
      <c r="AIK204" s="119"/>
      <c r="AIL204" s="91"/>
      <c r="AIM204" s="119"/>
      <c r="AIN204" s="91"/>
      <c r="AIO204" s="119"/>
      <c r="AIP204" s="91"/>
      <c r="AIQ204" s="119"/>
      <c r="AIR204" s="91"/>
      <c r="AIS204" s="119"/>
      <c r="AIT204" s="91"/>
      <c r="AIU204" s="119"/>
      <c r="AIV204" s="91"/>
      <c r="AIW204" s="119"/>
      <c r="AIX204" s="91"/>
      <c r="AIY204" s="119"/>
      <c r="AIZ204" s="91"/>
      <c r="AJA204" s="119"/>
      <c r="AJB204" s="91"/>
      <c r="AJC204" s="119"/>
      <c r="AJD204" s="91"/>
      <c r="AJE204" s="119"/>
      <c r="AJF204" s="91"/>
      <c r="AJG204" s="119"/>
      <c r="AJH204" s="91"/>
      <c r="AJI204" s="119"/>
      <c r="AJJ204" s="91"/>
      <c r="AJK204" s="119"/>
      <c r="AJL204" s="91"/>
      <c r="AJM204" s="119"/>
      <c r="AJN204" s="91"/>
      <c r="AJO204" s="119"/>
      <c r="AJP204" s="91"/>
      <c r="AJQ204" s="119"/>
      <c r="AJR204" s="91"/>
      <c r="AJS204" s="119"/>
      <c r="AJT204" s="91"/>
      <c r="AJU204" s="119"/>
      <c r="AJV204" s="91"/>
      <c r="AJW204" s="119"/>
      <c r="AJX204" s="91"/>
      <c r="AJY204" s="119"/>
      <c r="AJZ204" s="91"/>
      <c r="AKA204" s="119"/>
      <c r="AKB204" s="91"/>
      <c r="AKC204" s="119"/>
      <c r="AKD204" s="91"/>
      <c r="AKE204" s="119"/>
      <c r="AKF204" s="91"/>
      <c r="AKG204" s="119"/>
      <c r="AKH204" s="91"/>
      <c r="AKI204" s="119"/>
      <c r="AKJ204" s="91"/>
      <c r="AKK204" s="119"/>
      <c r="AKL204" s="91"/>
      <c r="AKM204" s="119"/>
      <c r="AKN204" s="91"/>
      <c r="AKO204" s="119"/>
      <c r="AKP204" s="91"/>
      <c r="AKQ204" s="119"/>
      <c r="AKR204" s="91"/>
      <c r="AKS204" s="119"/>
      <c r="AKT204" s="91"/>
      <c r="AKU204" s="119"/>
      <c r="AKV204" s="91"/>
      <c r="AKW204" s="119"/>
      <c r="AKX204" s="91"/>
      <c r="AKY204" s="119"/>
      <c r="AKZ204" s="91"/>
      <c r="ALA204" s="119"/>
      <c r="ALB204" s="91"/>
      <c r="ALC204" s="119"/>
      <c r="ALD204" s="91"/>
      <c r="ALE204" s="119"/>
      <c r="ALF204" s="91"/>
      <c r="ALG204" s="119"/>
      <c r="ALH204" s="91"/>
      <c r="ALI204" s="119"/>
      <c r="ALJ204" s="91"/>
      <c r="ALK204" s="119"/>
      <c r="ALL204" s="91"/>
      <c r="ALM204" s="119"/>
      <c r="ALN204" s="91"/>
      <c r="ALO204" s="119"/>
      <c r="ALP204" s="91"/>
      <c r="ALQ204" s="119"/>
      <c r="ALR204" s="91"/>
      <c r="ALS204" s="119"/>
      <c r="ALT204" s="91"/>
      <c r="ALU204" s="119"/>
      <c r="ALV204" s="91"/>
      <c r="ALW204" s="119"/>
      <c r="ALX204" s="91"/>
      <c r="ALY204" s="119"/>
      <c r="ALZ204" s="91"/>
      <c r="AMA204" s="119"/>
      <c r="AMB204" s="91"/>
      <c r="AMC204" s="119"/>
      <c r="AMD204" s="91"/>
      <c r="AME204" s="119"/>
      <c r="AMF204" s="91"/>
      <c r="AMG204" s="119"/>
      <c r="AMH204" s="91"/>
      <c r="AMI204" s="119"/>
      <c r="AMJ204" s="91"/>
      <c r="AMK204" s="119"/>
      <c r="AML204" s="91"/>
      <c r="AMM204" s="119"/>
      <c r="AMN204" s="91"/>
      <c r="AMO204" s="119"/>
      <c r="AMP204" s="91"/>
      <c r="AMQ204" s="119"/>
      <c r="AMR204" s="91"/>
      <c r="AMS204" s="119"/>
      <c r="AMT204" s="91"/>
      <c r="AMU204" s="119"/>
      <c r="AMV204" s="91"/>
      <c r="AMW204" s="119"/>
      <c r="AMX204" s="91"/>
      <c r="AMY204" s="119"/>
      <c r="AMZ204" s="91"/>
      <c r="ANA204" s="119"/>
      <c r="ANB204" s="91"/>
      <c r="ANC204" s="119"/>
      <c r="AND204" s="91"/>
      <c r="ANE204" s="119"/>
      <c r="ANF204" s="91"/>
      <c r="ANG204" s="119"/>
      <c r="ANH204" s="91"/>
      <c r="ANI204" s="119"/>
      <c r="ANJ204" s="91"/>
      <c r="ANK204" s="119"/>
      <c r="ANL204" s="91"/>
      <c r="ANM204" s="119"/>
      <c r="ANN204" s="91"/>
      <c r="ANO204" s="119"/>
      <c r="ANP204" s="91"/>
      <c r="ANQ204" s="119"/>
      <c r="ANR204" s="91"/>
      <c r="ANS204" s="119"/>
      <c r="ANT204" s="91"/>
      <c r="ANU204" s="119"/>
      <c r="ANV204" s="91"/>
      <c r="ANW204" s="119"/>
      <c r="ANX204" s="91"/>
      <c r="ANY204" s="119"/>
      <c r="ANZ204" s="91"/>
      <c r="AOA204" s="119"/>
      <c r="AOB204" s="91"/>
      <c r="AOC204" s="119"/>
      <c r="AOD204" s="91"/>
      <c r="AOE204" s="119"/>
      <c r="AOF204" s="91"/>
      <c r="AOG204" s="119"/>
      <c r="AOH204" s="91"/>
      <c r="AOI204" s="119"/>
      <c r="AOJ204" s="91"/>
      <c r="AOK204" s="119"/>
      <c r="AOL204" s="91"/>
      <c r="AOM204" s="119"/>
      <c r="AON204" s="91"/>
      <c r="AOO204" s="119"/>
      <c r="AOP204" s="91"/>
      <c r="AOQ204" s="119"/>
      <c r="AOR204" s="91"/>
      <c r="AOS204" s="119"/>
      <c r="AOT204" s="91"/>
      <c r="AOU204" s="119"/>
      <c r="AOV204" s="91"/>
      <c r="AOW204" s="119"/>
      <c r="AOX204" s="91"/>
      <c r="AOY204" s="119"/>
      <c r="AOZ204" s="91"/>
      <c r="APA204" s="119"/>
      <c r="APB204" s="91"/>
      <c r="APC204" s="119"/>
      <c r="APD204" s="91"/>
      <c r="APE204" s="119"/>
      <c r="APF204" s="91"/>
      <c r="APG204" s="119"/>
      <c r="APH204" s="91"/>
      <c r="API204" s="119"/>
      <c r="APJ204" s="91"/>
      <c r="APK204" s="119"/>
      <c r="APL204" s="91"/>
      <c r="APM204" s="119"/>
      <c r="APN204" s="91"/>
      <c r="APO204" s="119"/>
      <c r="APP204" s="91"/>
      <c r="APQ204" s="119"/>
      <c r="APR204" s="91"/>
      <c r="APS204" s="119"/>
      <c r="APT204" s="91"/>
      <c r="APU204" s="119"/>
      <c r="APV204" s="91"/>
      <c r="APW204" s="119"/>
      <c r="APX204" s="91"/>
      <c r="APY204" s="119"/>
      <c r="APZ204" s="91"/>
      <c r="AQA204" s="119"/>
      <c r="AQB204" s="91"/>
      <c r="AQC204" s="119"/>
      <c r="AQD204" s="91"/>
      <c r="AQE204" s="119"/>
      <c r="AQF204" s="91"/>
      <c r="AQG204" s="119"/>
      <c r="AQH204" s="91"/>
      <c r="AQI204" s="119"/>
      <c r="AQJ204" s="91"/>
      <c r="AQK204" s="119"/>
      <c r="AQL204" s="91"/>
      <c r="AQM204" s="119"/>
      <c r="AQN204" s="91"/>
      <c r="AQO204" s="119"/>
      <c r="AQP204" s="91"/>
      <c r="AQQ204" s="119"/>
      <c r="AQR204" s="91"/>
      <c r="AQS204" s="119"/>
      <c r="AQT204" s="91"/>
      <c r="AQU204" s="119"/>
      <c r="AQV204" s="91"/>
      <c r="AQW204" s="119"/>
      <c r="AQX204" s="91"/>
      <c r="AQY204" s="119"/>
      <c r="AQZ204" s="91"/>
      <c r="ARA204" s="119"/>
      <c r="ARB204" s="91"/>
      <c r="ARC204" s="119"/>
      <c r="ARD204" s="91"/>
      <c r="ARE204" s="119"/>
      <c r="ARF204" s="91"/>
      <c r="ARG204" s="119"/>
      <c r="ARH204" s="91"/>
      <c r="ARI204" s="119"/>
      <c r="ARJ204" s="91"/>
      <c r="ARK204" s="119"/>
      <c r="ARL204" s="91"/>
      <c r="ARM204" s="119"/>
      <c r="ARN204" s="91"/>
      <c r="ARO204" s="119"/>
      <c r="ARP204" s="91"/>
      <c r="ARQ204" s="119"/>
      <c r="ARR204" s="91"/>
      <c r="ARS204" s="119"/>
      <c r="ART204" s="91"/>
      <c r="ARU204" s="119"/>
      <c r="ARV204" s="91"/>
      <c r="ARW204" s="119"/>
      <c r="ARX204" s="91"/>
      <c r="ARY204" s="119"/>
      <c r="ARZ204" s="91"/>
      <c r="ASA204" s="119"/>
      <c r="ASB204" s="91"/>
      <c r="ASC204" s="119"/>
      <c r="ASD204" s="91"/>
      <c r="ASE204" s="119"/>
      <c r="ASF204" s="91"/>
      <c r="ASG204" s="119"/>
      <c r="ASH204" s="91"/>
      <c r="ASI204" s="119"/>
      <c r="ASJ204" s="91"/>
      <c r="ASK204" s="119"/>
      <c r="ASL204" s="91"/>
      <c r="ASM204" s="119"/>
      <c r="ASN204" s="91"/>
      <c r="ASO204" s="119"/>
      <c r="ASP204" s="91"/>
      <c r="ASQ204" s="119"/>
      <c r="ASR204" s="91"/>
      <c r="ASS204" s="119"/>
      <c r="AST204" s="91"/>
      <c r="ASU204" s="119"/>
      <c r="ASV204" s="91"/>
      <c r="ASW204" s="119"/>
      <c r="ASX204" s="91"/>
      <c r="ASY204" s="119"/>
      <c r="ASZ204" s="91"/>
      <c r="ATA204" s="119"/>
      <c r="ATB204" s="91"/>
      <c r="ATC204" s="119"/>
      <c r="ATD204" s="91"/>
      <c r="ATE204" s="119"/>
      <c r="ATF204" s="91"/>
      <c r="ATG204" s="119"/>
      <c r="ATH204" s="91"/>
      <c r="ATI204" s="119"/>
      <c r="ATJ204" s="91"/>
      <c r="ATK204" s="119"/>
      <c r="ATL204" s="91"/>
      <c r="ATM204" s="119"/>
      <c r="ATN204" s="91"/>
      <c r="ATO204" s="119"/>
      <c r="ATP204" s="91"/>
      <c r="ATQ204" s="119"/>
      <c r="ATR204" s="91"/>
      <c r="ATS204" s="119"/>
      <c r="ATT204" s="91"/>
      <c r="ATU204" s="119"/>
      <c r="ATV204" s="91"/>
      <c r="ATW204" s="119"/>
      <c r="ATX204" s="91"/>
      <c r="ATY204" s="119"/>
      <c r="ATZ204" s="91"/>
      <c r="AUA204" s="119"/>
      <c r="AUB204" s="91"/>
      <c r="AUC204" s="119"/>
      <c r="AUD204" s="91"/>
      <c r="AUE204" s="119"/>
      <c r="AUF204" s="91"/>
      <c r="AUG204" s="119"/>
      <c r="AUH204" s="91"/>
      <c r="AUI204" s="119"/>
      <c r="AUJ204" s="91"/>
      <c r="AUK204" s="119"/>
      <c r="AUL204" s="91"/>
      <c r="AUM204" s="119"/>
      <c r="AUN204" s="91"/>
      <c r="AUO204" s="119"/>
      <c r="AUP204" s="91"/>
      <c r="AUQ204" s="119"/>
      <c r="AUR204" s="91"/>
      <c r="AUS204" s="119"/>
      <c r="AUT204" s="91"/>
      <c r="AUU204" s="119"/>
      <c r="AUV204" s="91"/>
      <c r="AUW204" s="119"/>
      <c r="AUX204" s="91"/>
      <c r="AUY204" s="119"/>
      <c r="AUZ204" s="91"/>
      <c r="AVA204" s="119"/>
      <c r="AVB204" s="91"/>
      <c r="AVC204" s="119"/>
      <c r="AVD204" s="91"/>
      <c r="AVE204" s="119"/>
      <c r="AVF204" s="91"/>
      <c r="AVG204" s="119"/>
      <c r="AVH204" s="91"/>
      <c r="AVI204" s="119"/>
      <c r="AVJ204" s="91"/>
      <c r="AVK204" s="119"/>
      <c r="AVL204" s="91"/>
      <c r="AVM204" s="119"/>
      <c r="AVN204" s="91"/>
      <c r="AVO204" s="119"/>
      <c r="AVP204" s="91"/>
      <c r="AVQ204" s="119"/>
      <c r="AVR204" s="91"/>
      <c r="AVS204" s="119"/>
      <c r="AVT204" s="91"/>
      <c r="AVU204" s="119"/>
      <c r="AVV204" s="91"/>
      <c r="AVW204" s="119"/>
      <c r="AVX204" s="91"/>
      <c r="AVY204" s="119"/>
      <c r="AVZ204" s="91"/>
      <c r="AWA204" s="119"/>
      <c r="AWB204" s="91"/>
      <c r="AWC204" s="119"/>
      <c r="AWD204" s="91"/>
      <c r="AWE204" s="119"/>
      <c r="AWF204" s="91"/>
      <c r="AWG204" s="119"/>
      <c r="AWH204" s="91"/>
      <c r="AWI204" s="119"/>
      <c r="AWJ204" s="91"/>
      <c r="AWK204" s="119"/>
      <c r="AWL204" s="91"/>
      <c r="AWM204" s="119"/>
      <c r="AWN204" s="91"/>
      <c r="AWO204" s="119"/>
      <c r="AWP204" s="91"/>
      <c r="AWQ204" s="119"/>
      <c r="AWR204" s="91"/>
      <c r="AWS204" s="119"/>
      <c r="AWT204" s="91"/>
      <c r="AWU204" s="119"/>
      <c r="AWV204" s="91"/>
      <c r="AWW204" s="119"/>
      <c r="AWX204" s="91"/>
      <c r="AWY204" s="119"/>
      <c r="AWZ204" s="91"/>
      <c r="AXA204" s="119"/>
      <c r="AXB204" s="91"/>
      <c r="AXC204" s="119"/>
      <c r="AXD204" s="91"/>
      <c r="AXE204" s="119"/>
      <c r="AXF204" s="91"/>
      <c r="AXG204" s="119"/>
      <c r="AXH204" s="91"/>
      <c r="AXI204" s="119"/>
      <c r="AXJ204" s="91"/>
      <c r="AXK204" s="119"/>
      <c r="AXL204" s="91"/>
      <c r="AXM204" s="119"/>
      <c r="AXN204" s="91"/>
      <c r="AXO204" s="119"/>
      <c r="AXP204" s="91"/>
      <c r="AXQ204" s="119"/>
      <c r="AXR204" s="91"/>
      <c r="AXS204" s="119"/>
      <c r="AXT204" s="91"/>
      <c r="AXU204" s="119"/>
      <c r="AXV204" s="91"/>
      <c r="AXW204" s="119"/>
      <c r="AXX204" s="91"/>
      <c r="AXY204" s="119"/>
      <c r="AXZ204" s="91"/>
      <c r="AYA204" s="119"/>
      <c r="AYB204" s="91"/>
      <c r="AYC204" s="119"/>
      <c r="AYD204" s="91"/>
      <c r="AYE204" s="119"/>
      <c r="AYF204" s="91"/>
      <c r="AYG204" s="119"/>
      <c r="AYH204" s="91"/>
      <c r="AYI204" s="119"/>
      <c r="AYJ204" s="91"/>
      <c r="AYK204" s="119"/>
      <c r="AYL204" s="91"/>
      <c r="AYM204" s="119"/>
      <c r="AYN204" s="91"/>
      <c r="AYO204" s="119"/>
      <c r="AYP204" s="91"/>
      <c r="AYQ204" s="119"/>
      <c r="AYR204" s="91"/>
      <c r="AYS204" s="119"/>
      <c r="AYT204" s="91"/>
      <c r="AYU204" s="119"/>
      <c r="AYV204" s="91"/>
      <c r="AYW204" s="119"/>
      <c r="AYX204" s="91"/>
      <c r="AYY204" s="119"/>
      <c r="AYZ204" s="91"/>
      <c r="AZA204" s="119"/>
      <c r="AZB204" s="91"/>
      <c r="AZC204" s="119"/>
      <c r="AZD204" s="91"/>
      <c r="AZE204" s="119"/>
      <c r="AZF204" s="91"/>
      <c r="AZG204" s="119"/>
      <c r="AZH204" s="91"/>
      <c r="AZI204" s="119"/>
      <c r="AZJ204" s="91"/>
      <c r="AZK204" s="119"/>
      <c r="AZL204" s="91"/>
      <c r="AZM204" s="119"/>
      <c r="AZN204" s="91"/>
      <c r="AZO204" s="119"/>
      <c r="AZP204" s="91"/>
      <c r="AZQ204" s="119"/>
      <c r="AZR204" s="91"/>
      <c r="AZS204" s="119"/>
      <c r="AZT204" s="91"/>
      <c r="AZU204" s="119"/>
      <c r="AZV204" s="91"/>
      <c r="AZW204" s="119"/>
      <c r="AZX204" s="91"/>
      <c r="AZY204" s="119"/>
      <c r="AZZ204" s="91"/>
      <c r="BAA204" s="119"/>
      <c r="BAB204" s="91"/>
      <c r="BAC204" s="119"/>
      <c r="BAD204" s="91"/>
      <c r="BAE204" s="119"/>
      <c r="BAF204" s="91"/>
      <c r="BAG204" s="119"/>
      <c r="BAH204" s="91"/>
      <c r="BAI204" s="119"/>
      <c r="BAJ204" s="91"/>
      <c r="BAK204" s="119"/>
      <c r="BAL204" s="91"/>
      <c r="BAM204" s="119"/>
      <c r="BAN204" s="91"/>
      <c r="BAO204" s="119"/>
      <c r="BAP204" s="91"/>
      <c r="BAQ204" s="119"/>
      <c r="BAR204" s="91"/>
      <c r="BAS204" s="119"/>
      <c r="BAT204" s="91"/>
      <c r="BAU204" s="119"/>
      <c r="BAV204" s="91"/>
      <c r="BAW204" s="119"/>
      <c r="BAX204" s="91"/>
      <c r="BAY204" s="119"/>
      <c r="BAZ204" s="91"/>
      <c r="BBA204" s="119"/>
      <c r="BBB204" s="91"/>
      <c r="BBC204" s="119"/>
      <c r="BBD204" s="91"/>
      <c r="BBE204" s="119"/>
      <c r="BBF204" s="91"/>
      <c r="BBG204" s="119"/>
      <c r="BBH204" s="91"/>
      <c r="BBI204" s="119"/>
      <c r="BBJ204" s="91"/>
      <c r="BBK204" s="119"/>
      <c r="BBL204" s="91"/>
      <c r="BBM204" s="119"/>
      <c r="BBN204" s="91"/>
      <c r="BBO204" s="119"/>
      <c r="BBP204" s="91"/>
      <c r="BBQ204" s="119"/>
      <c r="BBR204" s="91"/>
      <c r="BBS204" s="119"/>
      <c r="BBT204" s="91"/>
      <c r="BBU204" s="119"/>
      <c r="BBV204" s="91"/>
      <c r="BBW204" s="119"/>
      <c r="BBX204" s="91"/>
      <c r="BBY204" s="119"/>
      <c r="BBZ204" s="91"/>
      <c r="BCA204" s="119"/>
      <c r="BCB204" s="91"/>
      <c r="BCC204" s="119"/>
      <c r="BCD204" s="91"/>
      <c r="BCE204" s="119"/>
      <c r="BCF204" s="91"/>
      <c r="BCG204" s="119"/>
      <c r="BCH204" s="91"/>
      <c r="BCI204" s="119"/>
      <c r="BCJ204" s="91"/>
      <c r="BCK204" s="119"/>
      <c r="BCL204" s="91"/>
      <c r="BCM204" s="119"/>
      <c r="BCN204" s="91"/>
      <c r="BCO204" s="119"/>
      <c r="BCP204" s="91"/>
      <c r="BCQ204" s="119"/>
      <c r="BCR204" s="91"/>
      <c r="BCS204" s="119"/>
      <c r="BCT204" s="91"/>
      <c r="BCU204" s="119"/>
      <c r="BCV204" s="91"/>
      <c r="BCW204" s="119"/>
      <c r="BCX204" s="91"/>
      <c r="BCY204" s="119"/>
      <c r="BCZ204" s="91"/>
      <c r="BDA204" s="119"/>
      <c r="BDB204" s="91"/>
      <c r="BDC204" s="119"/>
      <c r="BDD204" s="91"/>
      <c r="BDE204" s="119"/>
      <c r="BDF204" s="91"/>
      <c r="BDG204" s="119"/>
      <c r="BDH204" s="91"/>
      <c r="BDI204" s="119"/>
      <c r="BDJ204" s="91"/>
      <c r="BDK204" s="119"/>
      <c r="BDL204" s="91"/>
      <c r="BDM204" s="119"/>
      <c r="BDN204" s="91"/>
      <c r="BDO204" s="119"/>
      <c r="BDP204" s="91"/>
      <c r="BDQ204" s="119"/>
      <c r="BDR204" s="91"/>
      <c r="BDS204" s="119"/>
      <c r="BDT204" s="91"/>
      <c r="BDU204" s="119"/>
      <c r="BDV204" s="91"/>
      <c r="BDW204" s="119"/>
      <c r="BDX204" s="91"/>
      <c r="BDY204" s="119"/>
      <c r="BDZ204" s="91"/>
      <c r="BEA204" s="119"/>
      <c r="BEB204" s="91"/>
      <c r="BEC204" s="119"/>
      <c r="BED204" s="91"/>
      <c r="BEE204" s="119"/>
      <c r="BEF204" s="91"/>
      <c r="BEG204" s="119"/>
      <c r="BEH204" s="91"/>
      <c r="BEI204" s="119"/>
      <c r="BEJ204" s="91"/>
      <c r="BEK204" s="119"/>
      <c r="BEL204" s="91"/>
      <c r="BEM204" s="119"/>
      <c r="BEN204" s="91"/>
      <c r="BEO204" s="119"/>
      <c r="BEP204" s="91"/>
      <c r="BEQ204" s="119"/>
      <c r="BER204" s="91"/>
      <c r="BES204" s="119"/>
      <c r="BET204" s="91"/>
      <c r="BEU204" s="119"/>
      <c r="BEV204" s="91"/>
      <c r="BEW204" s="119"/>
      <c r="BEX204" s="91"/>
      <c r="BEY204" s="119"/>
      <c r="BEZ204" s="91"/>
      <c r="BFA204" s="119"/>
      <c r="BFB204" s="91"/>
      <c r="BFC204" s="119"/>
      <c r="BFD204" s="91"/>
      <c r="BFE204" s="119"/>
      <c r="BFF204" s="91"/>
      <c r="BFG204" s="119"/>
      <c r="BFH204" s="91"/>
      <c r="BFI204" s="119"/>
      <c r="BFJ204" s="91"/>
      <c r="BFK204" s="119"/>
      <c r="BFL204" s="91"/>
      <c r="BFM204" s="119"/>
      <c r="BFN204" s="91"/>
      <c r="BFO204" s="119"/>
      <c r="BFP204" s="91"/>
      <c r="BFQ204" s="119"/>
      <c r="BFR204" s="91"/>
      <c r="BFS204" s="119"/>
      <c r="BFT204" s="91"/>
      <c r="BFU204" s="119"/>
      <c r="BFV204" s="91"/>
      <c r="BFW204" s="119"/>
      <c r="BFX204" s="91"/>
      <c r="BFY204" s="119"/>
      <c r="BFZ204" s="91"/>
      <c r="BGA204" s="119"/>
      <c r="BGB204" s="91"/>
      <c r="BGC204" s="119"/>
      <c r="BGD204" s="91"/>
      <c r="BGE204" s="119"/>
      <c r="BGF204" s="91"/>
      <c r="BGG204" s="119"/>
      <c r="BGH204" s="91"/>
      <c r="BGI204" s="119"/>
      <c r="BGJ204" s="91"/>
      <c r="BGK204" s="119"/>
      <c r="BGL204" s="91"/>
      <c r="BGM204" s="119"/>
      <c r="BGN204" s="91"/>
      <c r="BGO204" s="119"/>
      <c r="BGP204" s="91"/>
      <c r="BGQ204" s="119"/>
      <c r="BGR204" s="91"/>
      <c r="BGS204" s="119"/>
      <c r="BGT204" s="91"/>
      <c r="BGU204" s="119"/>
      <c r="BGV204" s="91"/>
      <c r="BGW204" s="119"/>
      <c r="BGX204" s="91"/>
      <c r="BGY204" s="119"/>
      <c r="BGZ204" s="91"/>
      <c r="BHA204" s="119"/>
      <c r="BHB204" s="91"/>
      <c r="BHC204" s="119"/>
      <c r="BHD204" s="91"/>
      <c r="BHE204" s="119"/>
      <c r="BHF204" s="91"/>
      <c r="BHG204" s="119"/>
      <c r="BHH204" s="91"/>
      <c r="BHI204" s="119"/>
      <c r="BHJ204" s="91"/>
      <c r="BHK204" s="119"/>
      <c r="BHL204" s="91"/>
      <c r="BHM204" s="119"/>
      <c r="BHN204" s="91"/>
      <c r="BHO204" s="119"/>
      <c r="BHP204" s="91"/>
      <c r="BHQ204" s="119"/>
      <c r="BHR204" s="91"/>
      <c r="BHS204" s="119"/>
      <c r="BHT204" s="91"/>
      <c r="BHU204" s="119"/>
      <c r="BHV204" s="91"/>
      <c r="BHW204" s="119"/>
      <c r="BHX204" s="91"/>
      <c r="BHY204" s="119"/>
      <c r="BHZ204" s="91"/>
      <c r="BIA204" s="119"/>
      <c r="BIB204" s="91"/>
      <c r="BIC204" s="119"/>
      <c r="BID204" s="91"/>
      <c r="BIE204" s="119"/>
      <c r="BIF204" s="91"/>
      <c r="BIG204" s="119"/>
      <c r="BIH204" s="91"/>
      <c r="BII204" s="119"/>
      <c r="BIJ204" s="91"/>
      <c r="BIK204" s="119"/>
      <c r="BIL204" s="91"/>
      <c r="BIM204" s="119"/>
      <c r="BIN204" s="91"/>
      <c r="BIO204" s="119"/>
      <c r="BIP204" s="91"/>
      <c r="BIQ204" s="119"/>
      <c r="BIR204" s="91"/>
      <c r="BIS204" s="119"/>
      <c r="BIT204" s="91"/>
      <c r="BIU204" s="119"/>
      <c r="BIV204" s="91"/>
      <c r="BIW204" s="119"/>
      <c r="BIX204" s="91"/>
      <c r="BIY204" s="119"/>
      <c r="BIZ204" s="91"/>
      <c r="BJA204" s="119"/>
      <c r="BJB204" s="91"/>
      <c r="BJC204" s="119"/>
      <c r="BJD204" s="91"/>
      <c r="BJE204" s="119"/>
      <c r="BJF204" s="91"/>
      <c r="BJG204" s="119"/>
      <c r="BJH204" s="91"/>
      <c r="BJI204" s="119"/>
      <c r="BJJ204" s="91"/>
      <c r="BJK204" s="119"/>
      <c r="BJL204" s="91"/>
      <c r="BJM204" s="119"/>
      <c r="BJN204" s="91"/>
      <c r="BJO204" s="119"/>
      <c r="BJP204" s="91"/>
      <c r="BJQ204" s="119"/>
      <c r="BJR204" s="91"/>
      <c r="BJS204" s="119"/>
      <c r="BJT204" s="91"/>
      <c r="BJU204" s="119"/>
      <c r="BJV204" s="91"/>
      <c r="BJW204" s="119"/>
      <c r="BJX204" s="91"/>
      <c r="BJY204" s="119"/>
      <c r="BJZ204" s="91"/>
      <c r="BKA204" s="119"/>
      <c r="BKB204" s="91"/>
      <c r="BKC204" s="119"/>
      <c r="BKD204" s="91"/>
      <c r="BKE204" s="119"/>
      <c r="BKF204" s="91"/>
      <c r="BKG204" s="119"/>
      <c r="BKH204" s="91"/>
      <c r="BKI204" s="119"/>
      <c r="BKJ204" s="91"/>
      <c r="BKK204" s="119"/>
      <c r="BKL204" s="91"/>
      <c r="BKM204" s="119"/>
      <c r="BKN204" s="91"/>
      <c r="BKO204" s="119"/>
      <c r="BKP204" s="91"/>
      <c r="BKQ204" s="119"/>
      <c r="BKR204" s="91"/>
      <c r="BKS204" s="119"/>
      <c r="BKT204" s="91"/>
      <c r="BKU204" s="119"/>
      <c r="BKV204" s="91"/>
      <c r="BKW204" s="119"/>
      <c r="BKX204" s="91"/>
      <c r="BKY204" s="119"/>
      <c r="BKZ204" s="91"/>
      <c r="BLA204" s="119"/>
      <c r="BLB204" s="91"/>
      <c r="BLC204" s="119"/>
      <c r="BLD204" s="91"/>
      <c r="BLE204" s="119"/>
      <c r="BLF204" s="91"/>
      <c r="BLG204" s="119"/>
      <c r="BLH204" s="91"/>
      <c r="BLI204" s="119"/>
      <c r="BLJ204" s="91"/>
      <c r="BLK204" s="119"/>
      <c r="BLL204" s="91"/>
      <c r="BLM204" s="119"/>
      <c r="BLN204" s="91"/>
      <c r="BLO204" s="119"/>
      <c r="BLP204" s="91"/>
      <c r="BLQ204" s="119"/>
      <c r="BLR204" s="91"/>
      <c r="BLS204" s="119"/>
      <c r="BLT204" s="91"/>
      <c r="BLU204" s="119"/>
      <c r="BLV204" s="91"/>
      <c r="BLW204" s="119"/>
      <c r="BLX204" s="91"/>
      <c r="BLY204" s="119"/>
      <c r="BLZ204" s="91"/>
      <c r="BMA204" s="119"/>
      <c r="BMB204" s="91"/>
      <c r="BMC204" s="119"/>
      <c r="BMD204" s="91"/>
      <c r="BME204" s="119"/>
      <c r="BMF204" s="91"/>
      <c r="BMG204" s="119"/>
      <c r="BMH204" s="91"/>
      <c r="BMI204" s="119"/>
      <c r="BMJ204" s="91"/>
      <c r="BMK204" s="119"/>
      <c r="BML204" s="91"/>
      <c r="BMM204" s="119"/>
      <c r="BMN204" s="91"/>
      <c r="BMO204" s="119"/>
      <c r="BMP204" s="91"/>
      <c r="BMQ204" s="119"/>
      <c r="BMR204" s="91"/>
      <c r="BMS204" s="119"/>
      <c r="BMT204" s="91"/>
      <c r="BMU204" s="119"/>
      <c r="BMV204" s="91"/>
      <c r="BMW204" s="119"/>
      <c r="BMX204" s="91"/>
      <c r="BMY204" s="119"/>
      <c r="BMZ204" s="91"/>
      <c r="BNA204" s="119"/>
      <c r="BNB204" s="91"/>
      <c r="BNC204" s="119"/>
      <c r="BND204" s="91"/>
      <c r="BNE204" s="119"/>
      <c r="BNF204" s="91"/>
      <c r="BNG204" s="119"/>
      <c r="BNH204" s="91"/>
      <c r="BNI204" s="119"/>
      <c r="BNJ204" s="91"/>
      <c r="BNK204" s="119"/>
      <c r="BNL204" s="91"/>
      <c r="BNM204" s="119"/>
      <c r="BNN204" s="91"/>
      <c r="BNO204" s="119"/>
      <c r="BNP204" s="91"/>
      <c r="BNQ204" s="119"/>
      <c r="BNR204" s="91"/>
      <c r="BNS204" s="119"/>
      <c r="BNT204" s="91"/>
      <c r="BNU204" s="119"/>
      <c r="BNV204" s="91"/>
      <c r="BNW204" s="119"/>
      <c r="BNX204" s="91"/>
      <c r="BNY204" s="119"/>
      <c r="BNZ204" s="91"/>
      <c r="BOA204" s="119"/>
      <c r="BOB204" s="91"/>
      <c r="BOC204" s="119"/>
      <c r="BOD204" s="91"/>
      <c r="BOE204" s="119"/>
      <c r="BOF204" s="91"/>
      <c r="BOG204" s="119"/>
      <c r="BOH204" s="91"/>
      <c r="BOI204" s="119"/>
      <c r="BOJ204" s="91"/>
      <c r="BOK204" s="119"/>
      <c r="BOL204" s="91"/>
      <c r="BOM204" s="119"/>
      <c r="BON204" s="91"/>
      <c r="BOO204" s="119"/>
      <c r="BOP204" s="91"/>
      <c r="BOQ204" s="119"/>
      <c r="BOR204" s="91"/>
      <c r="BOS204" s="119"/>
      <c r="BOT204" s="91"/>
      <c r="BOU204" s="119"/>
      <c r="BOV204" s="91"/>
      <c r="BOW204" s="119"/>
      <c r="BOX204" s="91"/>
      <c r="BOY204" s="119"/>
      <c r="BOZ204" s="91"/>
      <c r="BPA204" s="119"/>
      <c r="BPB204" s="91"/>
      <c r="BPC204" s="119"/>
      <c r="BPD204" s="91"/>
      <c r="BPE204" s="119"/>
      <c r="BPF204" s="91"/>
      <c r="BPG204" s="119"/>
      <c r="BPH204" s="91"/>
      <c r="BPI204" s="119"/>
      <c r="BPJ204" s="91"/>
      <c r="BPK204" s="119"/>
      <c r="BPL204" s="91"/>
      <c r="BPM204" s="119"/>
      <c r="BPN204" s="91"/>
      <c r="BPO204" s="119"/>
      <c r="BPP204" s="91"/>
      <c r="BPQ204" s="119"/>
      <c r="BPR204" s="91"/>
      <c r="BPS204" s="119"/>
      <c r="BPT204" s="91"/>
      <c r="BPU204" s="119"/>
      <c r="BPV204" s="91"/>
      <c r="BPW204" s="119"/>
      <c r="BPX204" s="91"/>
      <c r="BPY204" s="119"/>
      <c r="BPZ204" s="91"/>
      <c r="BQA204" s="119"/>
      <c r="BQB204" s="91"/>
      <c r="BQC204" s="119"/>
      <c r="BQD204" s="91"/>
      <c r="BQE204" s="119"/>
      <c r="BQF204" s="91"/>
      <c r="BQG204" s="119"/>
      <c r="BQH204" s="91"/>
      <c r="BQI204" s="119"/>
      <c r="BQJ204" s="91"/>
      <c r="BQK204" s="119"/>
      <c r="BQL204" s="91"/>
      <c r="BQM204" s="119"/>
      <c r="BQN204" s="91"/>
      <c r="BQO204" s="119"/>
      <c r="BQP204" s="91"/>
      <c r="BQQ204" s="119"/>
      <c r="BQR204" s="91"/>
      <c r="BQS204" s="119"/>
      <c r="BQT204" s="91"/>
      <c r="BQU204" s="119"/>
      <c r="BQV204" s="91"/>
      <c r="BQW204" s="119"/>
      <c r="BQX204" s="91"/>
      <c r="BQY204" s="119"/>
      <c r="BQZ204" s="91"/>
      <c r="BRA204" s="119"/>
      <c r="BRB204" s="91"/>
      <c r="BRC204" s="119"/>
      <c r="BRD204" s="91"/>
      <c r="BRE204" s="119"/>
      <c r="BRF204" s="91"/>
      <c r="BRG204" s="119"/>
      <c r="BRH204" s="91"/>
      <c r="BRI204" s="119"/>
      <c r="BRJ204" s="91"/>
      <c r="BRK204" s="119"/>
      <c r="BRL204" s="91"/>
      <c r="BRM204" s="119"/>
      <c r="BRN204" s="91"/>
      <c r="BRO204" s="119"/>
      <c r="BRP204" s="91"/>
      <c r="BRQ204" s="119"/>
      <c r="BRR204" s="91"/>
      <c r="BRS204" s="119"/>
      <c r="BRT204" s="91"/>
      <c r="BRU204" s="119"/>
      <c r="BRV204" s="91"/>
      <c r="BRW204" s="119"/>
      <c r="BRX204" s="91"/>
      <c r="BRY204" s="119"/>
      <c r="BRZ204" s="91"/>
      <c r="BSA204" s="119"/>
      <c r="BSB204" s="91"/>
      <c r="BSC204" s="119"/>
      <c r="BSD204" s="91"/>
      <c r="BSE204" s="119"/>
      <c r="BSF204" s="91"/>
      <c r="BSG204" s="119"/>
      <c r="BSH204" s="91"/>
      <c r="BSI204" s="119"/>
      <c r="BSJ204" s="91"/>
      <c r="BSK204" s="119"/>
      <c r="BSL204" s="91"/>
      <c r="BSM204" s="119"/>
      <c r="BSN204" s="91"/>
      <c r="BSO204" s="119"/>
      <c r="BSP204" s="91"/>
      <c r="BSQ204" s="119"/>
      <c r="BSR204" s="91"/>
      <c r="BSS204" s="119"/>
      <c r="BST204" s="91"/>
      <c r="BSU204" s="119"/>
      <c r="BSV204" s="91"/>
      <c r="BSW204" s="119"/>
      <c r="BSX204" s="91"/>
      <c r="BSY204" s="119"/>
      <c r="BSZ204" s="91"/>
      <c r="BTA204" s="119"/>
      <c r="BTB204" s="91"/>
      <c r="BTC204" s="119"/>
      <c r="BTD204" s="91"/>
      <c r="BTE204" s="119"/>
      <c r="BTF204" s="91"/>
      <c r="BTG204" s="119"/>
      <c r="BTH204" s="91"/>
      <c r="BTI204" s="119"/>
      <c r="BTJ204" s="91"/>
      <c r="BTK204" s="119"/>
      <c r="BTL204" s="91"/>
      <c r="BTM204" s="119"/>
      <c r="BTN204" s="91"/>
      <c r="BTO204" s="119"/>
      <c r="BTP204" s="91"/>
      <c r="BTQ204" s="119"/>
      <c r="BTR204" s="91"/>
      <c r="BTS204" s="119"/>
      <c r="BTT204" s="91"/>
      <c r="BTU204" s="119"/>
      <c r="BTV204" s="91"/>
      <c r="BTW204" s="119"/>
      <c r="BTX204" s="91"/>
      <c r="BTY204" s="119"/>
      <c r="BTZ204" s="91"/>
      <c r="BUA204" s="119"/>
      <c r="BUB204" s="91"/>
      <c r="BUC204" s="119"/>
      <c r="BUD204" s="91"/>
      <c r="BUE204" s="119"/>
      <c r="BUF204" s="91"/>
      <c r="BUG204" s="119"/>
      <c r="BUH204" s="91"/>
      <c r="BUI204" s="119"/>
      <c r="BUJ204" s="91"/>
      <c r="BUK204" s="119"/>
      <c r="BUL204" s="91"/>
      <c r="BUM204" s="119"/>
      <c r="BUN204" s="91"/>
      <c r="BUO204" s="119"/>
      <c r="BUP204" s="91"/>
      <c r="BUQ204" s="119"/>
      <c r="BUR204" s="91"/>
      <c r="BUS204" s="119"/>
      <c r="BUT204" s="91"/>
      <c r="BUU204" s="119"/>
      <c r="BUV204" s="91"/>
      <c r="BUW204" s="119"/>
      <c r="BUX204" s="91"/>
      <c r="BUY204" s="119"/>
      <c r="BUZ204" s="91"/>
      <c r="BVA204" s="119"/>
      <c r="BVB204" s="91"/>
      <c r="BVC204" s="119"/>
      <c r="BVD204" s="91"/>
      <c r="BVE204" s="119"/>
      <c r="BVF204" s="91"/>
      <c r="BVG204" s="119"/>
      <c r="BVH204" s="91"/>
      <c r="BVI204" s="119"/>
      <c r="BVJ204" s="91"/>
      <c r="BVK204" s="119"/>
      <c r="BVL204" s="91"/>
      <c r="BVM204" s="119"/>
      <c r="BVN204" s="91"/>
      <c r="BVO204" s="119"/>
      <c r="BVP204" s="91"/>
      <c r="BVQ204" s="119"/>
      <c r="BVR204" s="91"/>
      <c r="BVS204" s="119"/>
      <c r="BVT204" s="91"/>
      <c r="BVU204" s="119"/>
      <c r="BVV204" s="91"/>
      <c r="BVW204" s="119"/>
      <c r="BVX204" s="91"/>
      <c r="BVY204" s="119"/>
      <c r="BVZ204" s="91"/>
      <c r="BWA204" s="119"/>
      <c r="BWB204" s="91"/>
      <c r="BWC204" s="119"/>
      <c r="BWD204" s="91"/>
      <c r="BWE204" s="119"/>
      <c r="BWF204" s="91"/>
      <c r="BWG204" s="119"/>
      <c r="BWH204" s="91"/>
      <c r="BWI204" s="119"/>
      <c r="BWJ204" s="91"/>
      <c r="BWK204" s="119"/>
      <c r="BWL204" s="91"/>
      <c r="BWM204" s="119"/>
      <c r="BWN204" s="91"/>
      <c r="BWO204" s="119"/>
      <c r="BWP204" s="91"/>
      <c r="BWQ204" s="119"/>
      <c r="BWR204" s="91"/>
      <c r="BWS204" s="119"/>
      <c r="BWT204" s="91"/>
      <c r="BWU204" s="119"/>
      <c r="BWV204" s="91"/>
      <c r="BWW204" s="119"/>
      <c r="BWX204" s="91"/>
      <c r="BWY204" s="119"/>
      <c r="BWZ204" s="91"/>
      <c r="BXA204" s="119"/>
      <c r="BXB204" s="91"/>
      <c r="BXC204" s="119"/>
      <c r="BXD204" s="91"/>
      <c r="BXE204" s="119"/>
      <c r="BXF204" s="91"/>
      <c r="BXG204" s="119"/>
      <c r="BXH204" s="91"/>
      <c r="BXI204" s="119"/>
      <c r="BXJ204" s="91"/>
      <c r="BXK204" s="119"/>
      <c r="BXL204" s="91"/>
      <c r="BXM204" s="119"/>
      <c r="BXN204" s="91"/>
      <c r="BXO204" s="119"/>
      <c r="BXP204" s="91"/>
      <c r="BXQ204" s="119"/>
      <c r="BXR204" s="91"/>
      <c r="BXS204" s="119"/>
      <c r="BXT204" s="91"/>
      <c r="BXU204" s="119"/>
      <c r="BXV204" s="91"/>
      <c r="BXW204" s="119"/>
      <c r="BXX204" s="91"/>
      <c r="BXY204" s="119"/>
      <c r="BXZ204" s="91"/>
      <c r="BYA204" s="119"/>
      <c r="BYB204" s="91"/>
      <c r="BYC204" s="119"/>
      <c r="BYD204" s="91"/>
      <c r="BYE204" s="119"/>
      <c r="BYF204" s="91"/>
      <c r="BYG204" s="119"/>
      <c r="BYH204" s="91"/>
      <c r="BYI204" s="119"/>
      <c r="BYJ204" s="91"/>
      <c r="BYK204" s="119"/>
      <c r="BYL204" s="91"/>
      <c r="BYM204" s="119"/>
      <c r="BYN204" s="91"/>
      <c r="BYO204" s="119"/>
      <c r="BYP204" s="91"/>
      <c r="BYQ204" s="119"/>
      <c r="BYR204" s="91"/>
      <c r="BYS204" s="119"/>
      <c r="BYT204" s="91"/>
      <c r="BYU204" s="119"/>
      <c r="BYV204" s="91"/>
      <c r="BYW204" s="119"/>
      <c r="BYX204" s="91"/>
      <c r="BYY204" s="119"/>
      <c r="BYZ204" s="91"/>
      <c r="BZA204" s="119"/>
      <c r="BZB204" s="91"/>
      <c r="BZC204" s="119"/>
      <c r="BZD204" s="91"/>
      <c r="BZE204" s="119"/>
      <c r="BZF204" s="91"/>
      <c r="BZG204" s="119"/>
      <c r="BZH204" s="91"/>
      <c r="BZI204" s="119"/>
      <c r="BZJ204" s="91"/>
      <c r="BZK204" s="119"/>
      <c r="BZL204" s="91"/>
      <c r="BZM204" s="119"/>
      <c r="BZN204" s="91"/>
      <c r="BZO204" s="119"/>
      <c r="BZP204" s="91"/>
      <c r="BZQ204" s="119"/>
      <c r="BZR204" s="91"/>
      <c r="BZS204" s="119"/>
      <c r="BZT204" s="91"/>
      <c r="BZU204" s="119"/>
      <c r="BZV204" s="91"/>
      <c r="BZW204" s="119"/>
      <c r="BZX204" s="91"/>
      <c r="BZY204" s="119"/>
      <c r="BZZ204" s="91"/>
      <c r="CAA204" s="119"/>
      <c r="CAB204" s="91"/>
      <c r="CAC204" s="119"/>
      <c r="CAD204" s="91"/>
      <c r="CAE204" s="119"/>
      <c r="CAF204" s="91"/>
      <c r="CAG204" s="119"/>
      <c r="CAH204" s="91"/>
      <c r="CAI204" s="119"/>
      <c r="CAJ204" s="91"/>
      <c r="CAK204" s="119"/>
      <c r="CAL204" s="91"/>
      <c r="CAM204" s="119"/>
      <c r="CAN204" s="91"/>
      <c r="CAO204" s="119"/>
      <c r="CAP204" s="91"/>
      <c r="CAQ204" s="119"/>
      <c r="CAR204" s="91"/>
      <c r="CAS204" s="119"/>
      <c r="CAT204" s="91"/>
      <c r="CAU204" s="119"/>
      <c r="CAV204" s="91"/>
      <c r="CAW204" s="119"/>
      <c r="CAX204" s="91"/>
      <c r="CAY204" s="119"/>
      <c r="CAZ204" s="91"/>
      <c r="CBA204" s="119"/>
      <c r="CBB204" s="91"/>
      <c r="CBC204" s="119"/>
      <c r="CBD204" s="91"/>
      <c r="CBE204" s="119"/>
      <c r="CBF204" s="91"/>
      <c r="CBG204" s="119"/>
      <c r="CBH204" s="91"/>
      <c r="CBI204" s="119"/>
      <c r="CBJ204" s="91"/>
      <c r="CBK204" s="119"/>
      <c r="CBL204" s="91"/>
      <c r="CBM204" s="119"/>
      <c r="CBN204" s="91"/>
      <c r="CBO204" s="119"/>
      <c r="CBP204" s="91"/>
      <c r="CBQ204" s="119"/>
      <c r="CBR204" s="91"/>
      <c r="CBS204" s="119"/>
      <c r="CBT204" s="91"/>
      <c r="CBU204" s="119"/>
      <c r="CBV204" s="91"/>
      <c r="CBW204" s="119"/>
      <c r="CBX204" s="91"/>
      <c r="CBY204" s="119"/>
      <c r="CBZ204" s="91"/>
      <c r="CCA204" s="119"/>
      <c r="CCB204" s="91"/>
      <c r="CCC204" s="119"/>
      <c r="CCD204" s="91"/>
      <c r="CCE204" s="119"/>
      <c r="CCF204" s="91"/>
      <c r="CCG204" s="119"/>
      <c r="CCH204" s="91"/>
      <c r="CCI204" s="119"/>
      <c r="CCJ204" s="91"/>
      <c r="CCK204" s="119"/>
      <c r="CCL204" s="91"/>
      <c r="CCM204" s="119"/>
      <c r="CCN204" s="91"/>
      <c r="CCO204" s="119"/>
      <c r="CCP204" s="91"/>
      <c r="CCQ204" s="119"/>
      <c r="CCR204" s="91"/>
      <c r="CCS204" s="119"/>
      <c r="CCT204" s="91"/>
      <c r="CCU204" s="119"/>
      <c r="CCV204" s="91"/>
      <c r="CCW204" s="119"/>
      <c r="CCX204" s="91"/>
      <c r="CCY204" s="119"/>
      <c r="CCZ204" s="91"/>
      <c r="CDA204" s="119"/>
      <c r="CDB204" s="91"/>
      <c r="CDC204" s="119"/>
      <c r="CDD204" s="91"/>
      <c r="CDE204" s="119"/>
      <c r="CDF204" s="91"/>
      <c r="CDG204" s="119"/>
      <c r="CDH204" s="91"/>
      <c r="CDI204" s="119"/>
      <c r="CDJ204" s="91"/>
      <c r="CDK204" s="119"/>
      <c r="CDL204" s="91"/>
      <c r="CDM204" s="119"/>
      <c r="CDN204" s="91"/>
      <c r="CDO204" s="119"/>
      <c r="CDP204" s="91"/>
      <c r="CDQ204" s="119"/>
      <c r="CDR204" s="91"/>
      <c r="CDS204" s="119"/>
      <c r="CDT204" s="91"/>
      <c r="CDU204" s="119"/>
      <c r="CDV204" s="91"/>
      <c r="CDW204" s="119"/>
      <c r="CDX204" s="91"/>
      <c r="CDY204" s="119"/>
      <c r="CDZ204" s="91"/>
      <c r="CEA204" s="119"/>
      <c r="CEB204" s="91"/>
      <c r="CEC204" s="119"/>
      <c r="CED204" s="91"/>
      <c r="CEE204" s="119"/>
      <c r="CEF204" s="91"/>
      <c r="CEG204" s="119"/>
      <c r="CEH204" s="91"/>
      <c r="CEI204" s="119"/>
      <c r="CEJ204" s="91"/>
      <c r="CEK204" s="119"/>
      <c r="CEL204" s="91"/>
      <c r="CEM204" s="119"/>
      <c r="CEN204" s="91"/>
      <c r="CEO204" s="119"/>
      <c r="CEP204" s="91"/>
      <c r="CEQ204" s="119"/>
      <c r="CER204" s="91"/>
      <c r="CES204" s="119"/>
      <c r="CET204" s="91"/>
      <c r="CEU204" s="119"/>
      <c r="CEV204" s="91"/>
      <c r="CEW204" s="119"/>
      <c r="CEX204" s="91"/>
      <c r="CEY204" s="119"/>
      <c r="CEZ204" s="91"/>
      <c r="CFA204" s="119"/>
      <c r="CFB204" s="91"/>
      <c r="CFC204" s="119"/>
      <c r="CFD204" s="91"/>
      <c r="CFE204" s="119"/>
      <c r="CFF204" s="91"/>
      <c r="CFG204" s="119"/>
      <c r="CFH204" s="91"/>
      <c r="CFI204" s="119"/>
      <c r="CFJ204" s="91"/>
      <c r="CFK204" s="119"/>
      <c r="CFL204" s="91"/>
      <c r="CFM204" s="119"/>
      <c r="CFN204" s="91"/>
      <c r="CFO204" s="119"/>
      <c r="CFP204" s="91"/>
      <c r="CFQ204" s="119"/>
      <c r="CFR204" s="91"/>
      <c r="CFS204" s="119"/>
      <c r="CFT204" s="91"/>
      <c r="CFU204" s="119"/>
      <c r="CFV204" s="91"/>
      <c r="CFW204" s="119"/>
      <c r="CFX204" s="91"/>
      <c r="CFY204" s="119"/>
      <c r="CFZ204" s="91"/>
      <c r="CGA204" s="119"/>
      <c r="CGB204" s="91"/>
      <c r="CGC204" s="119"/>
      <c r="CGD204" s="91"/>
      <c r="CGE204" s="119"/>
      <c r="CGF204" s="91"/>
      <c r="CGG204" s="119"/>
      <c r="CGH204" s="91"/>
      <c r="CGI204" s="119"/>
      <c r="CGJ204" s="91"/>
      <c r="CGK204" s="119"/>
      <c r="CGL204" s="91"/>
      <c r="CGM204" s="119"/>
      <c r="CGN204" s="91"/>
      <c r="CGO204" s="119"/>
      <c r="CGP204" s="91"/>
      <c r="CGQ204" s="119"/>
      <c r="CGR204" s="91"/>
      <c r="CGS204" s="119"/>
      <c r="CGT204" s="91"/>
      <c r="CGU204" s="119"/>
      <c r="CGV204" s="91"/>
      <c r="CGW204" s="119"/>
      <c r="CGX204" s="91"/>
      <c r="CGY204" s="119"/>
      <c r="CGZ204" s="91"/>
      <c r="CHA204" s="119"/>
      <c r="CHB204" s="91"/>
      <c r="CHC204" s="119"/>
      <c r="CHD204" s="91"/>
      <c r="CHE204" s="119"/>
      <c r="CHF204" s="91"/>
      <c r="CHG204" s="119"/>
      <c r="CHH204" s="91"/>
      <c r="CHI204" s="119"/>
      <c r="CHJ204" s="91"/>
      <c r="CHK204" s="119"/>
      <c r="CHL204" s="91"/>
      <c r="CHM204" s="119"/>
      <c r="CHN204" s="91"/>
      <c r="CHO204" s="119"/>
      <c r="CHP204" s="91"/>
      <c r="CHQ204" s="119"/>
      <c r="CHR204" s="91"/>
      <c r="CHS204" s="119"/>
      <c r="CHT204" s="91"/>
      <c r="CHU204" s="119"/>
      <c r="CHV204" s="91"/>
      <c r="CHW204" s="119"/>
      <c r="CHX204" s="91"/>
      <c r="CHY204" s="119"/>
      <c r="CHZ204" s="91"/>
      <c r="CIA204" s="119"/>
      <c r="CIB204" s="91"/>
      <c r="CIC204" s="119"/>
      <c r="CID204" s="91"/>
      <c r="CIE204" s="119"/>
      <c r="CIF204" s="91"/>
      <c r="CIG204" s="119"/>
      <c r="CIH204" s="91"/>
      <c r="CII204" s="119"/>
      <c r="CIJ204" s="91"/>
      <c r="CIK204" s="119"/>
      <c r="CIL204" s="91"/>
      <c r="CIM204" s="119"/>
      <c r="CIN204" s="91"/>
      <c r="CIO204" s="119"/>
      <c r="CIP204" s="91"/>
      <c r="CIQ204" s="119"/>
      <c r="CIR204" s="91"/>
      <c r="CIS204" s="119"/>
      <c r="CIT204" s="91"/>
      <c r="CIU204" s="119"/>
      <c r="CIV204" s="91"/>
      <c r="CIW204" s="119"/>
      <c r="CIX204" s="91"/>
      <c r="CIY204" s="119"/>
      <c r="CIZ204" s="91"/>
      <c r="CJA204" s="119"/>
      <c r="CJB204" s="91"/>
      <c r="CJC204" s="119"/>
      <c r="CJD204" s="91"/>
      <c r="CJE204" s="119"/>
      <c r="CJF204" s="91"/>
      <c r="CJG204" s="119"/>
      <c r="CJH204" s="91"/>
      <c r="CJI204" s="119"/>
      <c r="CJJ204" s="91"/>
      <c r="CJK204" s="119"/>
      <c r="CJL204" s="91"/>
      <c r="CJM204" s="119"/>
      <c r="CJN204" s="91"/>
      <c r="CJO204" s="119"/>
      <c r="CJP204" s="91"/>
      <c r="CJQ204" s="119"/>
      <c r="CJR204" s="91"/>
      <c r="CJS204" s="119"/>
      <c r="CJT204" s="91"/>
      <c r="CJU204" s="119"/>
      <c r="CJV204" s="91"/>
      <c r="CJW204" s="119"/>
      <c r="CJX204" s="91"/>
      <c r="CJY204" s="119"/>
      <c r="CJZ204" s="91"/>
      <c r="CKA204" s="119"/>
      <c r="CKB204" s="91"/>
      <c r="CKC204" s="119"/>
      <c r="CKD204" s="91"/>
      <c r="CKE204" s="119"/>
      <c r="CKF204" s="91"/>
      <c r="CKG204" s="119"/>
      <c r="CKH204" s="91"/>
      <c r="CKI204" s="119"/>
      <c r="CKJ204" s="91"/>
      <c r="CKK204" s="119"/>
      <c r="CKL204" s="91"/>
      <c r="CKM204" s="119"/>
      <c r="CKN204" s="91"/>
      <c r="CKO204" s="119"/>
      <c r="CKP204" s="91"/>
      <c r="CKQ204" s="119"/>
      <c r="CKR204" s="91"/>
      <c r="CKS204" s="119"/>
      <c r="CKT204" s="91"/>
      <c r="CKU204" s="119"/>
      <c r="CKV204" s="91"/>
      <c r="CKW204" s="119"/>
      <c r="CKX204" s="91"/>
      <c r="CKY204" s="119"/>
      <c r="CKZ204" s="91"/>
      <c r="CLA204" s="119"/>
      <c r="CLB204" s="91"/>
      <c r="CLC204" s="119"/>
      <c r="CLD204" s="91"/>
      <c r="CLE204" s="119"/>
      <c r="CLF204" s="91"/>
      <c r="CLG204" s="119"/>
      <c r="CLH204" s="91"/>
      <c r="CLI204" s="119"/>
      <c r="CLJ204" s="91"/>
      <c r="CLK204" s="119"/>
      <c r="CLL204" s="91"/>
      <c r="CLM204" s="119"/>
      <c r="CLN204" s="91"/>
      <c r="CLO204" s="119"/>
      <c r="CLP204" s="91"/>
      <c r="CLQ204" s="119"/>
      <c r="CLR204" s="91"/>
      <c r="CLS204" s="119"/>
      <c r="CLT204" s="91"/>
      <c r="CLU204" s="119"/>
      <c r="CLV204" s="91"/>
      <c r="CLW204" s="119"/>
      <c r="CLX204" s="91"/>
      <c r="CLY204" s="119"/>
      <c r="CLZ204" s="91"/>
      <c r="CMA204" s="119"/>
      <c r="CMB204" s="91"/>
      <c r="CMC204" s="119"/>
      <c r="CMD204" s="91"/>
      <c r="CME204" s="119"/>
      <c r="CMF204" s="91"/>
      <c r="CMG204" s="119"/>
      <c r="CMH204" s="91"/>
      <c r="CMI204" s="119"/>
      <c r="CMJ204" s="91"/>
      <c r="CMK204" s="119"/>
      <c r="CML204" s="91"/>
      <c r="CMM204" s="119"/>
      <c r="CMN204" s="91"/>
      <c r="CMO204" s="119"/>
      <c r="CMP204" s="91"/>
      <c r="CMQ204" s="119"/>
      <c r="CMR204" s="91"/>
      <c r="CMS204" s="119"/>
      <c r="CMT204" s="91"/>
      <c r="CMU204" s="119"/>
      <c r="CMV204" s="91"/>
      <c r="CMW204" s="119"/>
      <c r="CMX204" s="91"/>
      <c r="CMY204" s="119"/>
      <c r="CMZ204" s="91"/>
      <c r="CNA204" s="119"/>
      <c r="CNB204" s="91"/>
      <c r="CNC204" s="119"/>
      <c r="CND204" s="91"/>
      <c r="CNE204" s="119"/>
      <c r="CNF204" s="91"/>
      <c r="CNG204" s="119"/>
      <c r="CNH204" s="91"/>
      <c r="CNI204" s="119"/>
      <c r="CNJ204" s="91"/>
      <c r="CNK204" s="119"/>
      <c r="CNL204" s="91"/>
      <c r="CNM204" s="119"/>
      <c r="CNN204" s="91"/>
      <c r="CNO204" s="119"/>
      <c r="CNP204" s="91"/>
      <c r="CNQ204" s="119"/>
      <c r="CNR204" s="91"/>
      <c r="CNS204" s="119"/>
      <c r="CNT204" s="91"/>
      <c r="CNU204" s="119"/>
      <c r="CNV204" s="91"/>
      <c r="CNW204" s="119"/>
      <c r="CNX204" s="91"/>
      <c r="CNY204" s="119"/>
      <c r="CNZ204" s="91"/>
      <c r="COA204" s="119"/>
      <c r="COB204" s="91"/>
      <c r="COC204" s="119"/>
      <c r="COD204" s="91"/>
      <c r="COE204" s="119"/>
      <c r="COF204" s="91"/>
      <c r="COG204" s="119"/>
      <c r="COH204" s="91"/>
      <c r="COI204" s="119"/>
      <c r="COJ204" s="91"/>
      <c r="COK204" s="119"/>
      <c r="COL204" s="91"/>
      <c r="COM204" s="119"/>
      <c r="CON204" s="91"/>
      <c r="COO204" s="119"/>
      <c r="COP204" s="91"/>
      <c r="COQ204" s="119"/>
      <c r="COR204" s="91"/>
      <c r="COS204" s="119"/>
      <c r="COT204" s="91"/>
      <c r="COU204" s="119"/>
      <c r="COV204" s="91"/>
      <c r="COW204" s="119"/>
      <c r="COX204" s="91"/>
      <c r="COY204" s="119"/>
      <c r="COZ204" s="91"/>
      <c r="CPA204" s="119"/>
      <c r="CPB204" s="91"/>
      <c r="CPC204" s="119"/>
      <c r="CPD204" s="91"/>
      <c r="CPE204" s="119"/>
      <c r="CPF204" s="91"/>
      <c r="CPG204" s="119"/>
      <c r="CPH204" s="91"/>
      <c r="CPI204" s="119"/>
      <c r="CPJ204" s="91"/>
      <c r="CPK204" s="119"/>
      <c r="CPL204" s="91"/>
      <c r="CPM204" s="119"/>
      <c r="CPN204" s="91"/>
      <c r="CPO204" s="119"/>
      <c r="CPP204" s="91"/>
      <c r="CPQ204" s="119"/>
      <c r="CPR204" s="91"/>
      <c r="CPS204" s="119"/>
      <c r="CPT204" s="91"/>
      <c r="CPU204" s="119"/>
      <c r="CPV204" s="91"/>
      <c r="CPW204" s="119"/>
      <c r="CPX204" s="91"/>
      <c r="CPY204" s="119"/>
      <c r="CPZ204" s="91"/>
      <c r="CQA204" s="119"/>
      <c r="CQB204" s="91"/>
      <c r="CQC204" s="119"/>
      <c r="CQD204" s="91"/>
      <c r="CQE204" s="119"/>
      <c r="CQF204" s="91"/>
      <c r="CQG204" s="119"/>
      <c r="CQH204" s="91"/>
      <c r="CQI204" s="119"/>
      <c r="CQJ204" s="91"/>
      <c r="CQK204" s="119"/>
      <c r="CQL204" s="91"/>
      <c r="CQM204" s="119"/>
      <c r="CQN204" s="91"/>
      <c r="CQO204" s="119"/>
      <c r="CQP204" s="91"/>
      <c r="CQQ204" s="119"/>
      <c r="CQR204" s="91"/>
      <c r="CQS204" s="119"/>
      <c r="CQT204" s="91"/>
      <c r="CQU204" s="119"/>
      <c r="CQV204" s="91"/>
      <c r="CQW204" s="119"/>
      <c r="CQX204" s="91"/>
      <c r="CQY204" s="119"/>
      <c r="CQZ204" s="91"/>
      <c r="CRA204" s="119"/>
      <c r="CRB204" s="91"/>
      <c r="CRC204" s="119"/>
      <c r="CRD204" s="91"/>
      <c r="CRE204" s="119"/>
      <c r="CRF204" s="91"/>
      <c r="CRG204" s="119"/>
      <c r="CRH204" s="91"/>
      <c r="CRI204" s="119"/>
      <c r="CRJ204" s="91"/>
      <c r="CRK204" s="119"/>
      <c r="CRL204" s="91"/>
      <c r="CRM204" s="119"/>
      <c r="CRN204" s="91"/>
      <c r="CRO204" s="119"/>
      <c r="CRP204" s="91"/>
      <c r="CRQ204" s="119"/>
      <c r="CRR204" s="91"/>
      <c r="CRS204" s="119"/>
      <c r="CRT204" s="91"/>
      <c r="CRU204" s="119"/>
      <c r="CRV204" s="91"/>
      <c r="CRW204" s="119"/>
      <c r="CRX204" s="91"/>
      <c r="CRY204" s="119"/>
      <c r="CRZ204" s="91"/>
      <c r="CSA204" s="119"/>
      <c r="CSB204" s="91"/>
      <c r="CSC204" s="119"/>
      <c r="CSD204" s="91"/>
      <c r="CSE204" s="119"/>
      <c r="CSF204" s="91"/>
      <c r="CSG204" s="119"/>
      <c r="CSH204" s="91"/>
      <c r="CSI204" s="119"/>
      <c r="CSJ204" s="91"/>
      <c r="CSK204" s="119"/>
      <c r="CSL204" s="91"/>
      <c r="CSM204" s="119"/>
      <c r="CSN204" s="91"/>
      <c r="CSO204" s="119"/>
      <c r="CSP204" s="91"/>
      <c r="CSQ204" s="119"/>
      <c r="CSR204" s="91"/>
      <c r="CSS204" s="119"/>
      <c r="CST204" s="91"/>
      <c r="CSU204" s="119"/>
      <c r="CSV204" s="91"/>
      <c r="CSW204" s="119"/>
      <c r="CSX204" s="91"/>
      <c r="CSY204" s="119"/>
      <c r="CSZ204" s="91"/>
      <c r="CTA204" s="119"/>
      <c r="CTB204" s="91"/>
      <c r="CTC204" s="119"/>
      <c r="CTD204" s="91"/>
      <c r="CTE204" s="119"/>
      <c r="CTF204" s="91"/>
      <c r="CTG204" s="119"/>
      <c r="CTH204" s="91"/>
      <c r="CTI204" s="119"/>
      <c r="CTJ204" s="91"/>
      <c r="CTK204" s="119"/>
      <c r="CTL204" s="91"/>
      <c r="CTM204" s="119"/>
      <c r="CTN204" s="91"/>
      <c r="CTO204" s="119"/>
      <c r="CTP204" s="91"/>
      <c r="CTQ204" s="119"/>
      <c r="CTR204" s="91"/>
      <c r="CTS204" s="119"/>
      <c r="CTT204" s="91"/>
      <c r="CTU204" s="119"/>
      <c r="CTV204" s="91"/>
      <c r="CTW204" s="119"/>
      <c r="CTX204" s="91"/>
      <c r="CTY204" s="119"/>
      <c r="CTZ204" s="91"/>
      <c r="CUA204" s="119"/>
      <c r="CUB204" s="91"/>
      <c r="CUC204" s="119"/>
      <c r="CUD204" s="91"/>
      <c r="CUE204" s="119"/>
      <c r="CUF204" s="91"/>
      <c r="CUG204" s="119"/>
      <c r="CUH204" s="91"/>
      <c r="CUI204" s="119"/>
      <c r="CUJ204" s="91"/>
      <c r="CUK204" s="119"/>
      <c r="CUL204" s="91"/>
      <c r="CUM204" s="119"/>
      <c r="CUN204" s="91"/>
      <c r="CUO204" s="119"/>
      <c r="CUP204" s="91"/>
      <c r="CUQ204" s="119"/>
      <c r="CUR204" s="91"/>
      <c r="CUS204" s="119"/>
      <c r="CUT204" s="91"/>
      <c r="CUU204" s="119"/>
      <c r="CUV204" s="91"/>
      <c r="CUW204" s="119"/>
      <c r="CUX204" s="91"/>
      <c r="CUY204" s="119"/>
      <c r="CUZ204" s="91"/>
      <c r="CVA204" s="119"/>
      <c r="CVB204" s="91"/>
      <c r="CVC204" s="119"/>
      <c r="CVD204" s="91"/>
      <c r="CVE204" s="119"/>
      <c r="CVF204" s="91"/>
      <c r="CVG204" s="119"/>
      <c r="CVH204" s="91"/>
      <c r="CVI204" s="119"/>
      <c r="CVJ204" s="91"/>
      <c r="CVK204" s="119"/>
      <c r="CVL204" s="91"/>
      <c r="CVM204" s="119"/>
      <c r="CVN204" s="91"/>
      <c r="CVO204" s="119"/>
      <c r="CVP204" s="91"/>
      <c r="CVQ204" s="119"/>
      <c r="CVR204" s="91"/>
      <c r="CVS204" s="119"/>
      <c r="CVT204" s="91"/>
      <c r="CVU204" s="119"/>
      <c r="CVV204" s="91"/>
      <c r="CVW204" s="119"/>
      <c r="CVX204" s="91"/>
      <c r="CVY204" s="119"/>
      <c r="CVZ204" s="91"/>
      <c r="CWA204" s="119"/>
      <c r="CWB204" s="91"/>
      <c r="CWC204" s="119"/>
      <c r="CWD204" s="91"/>
      <c r="CWE204" s="119"/>
      <c r="CWF204" s="91"/>
      <c r="CWG204" s="119"/>
      <c r="CWH204" s="91"/>
      <c r="CWI204" s="119"/>
      <c r="CWJ204" s="91"/>
      <c r="CWK204" s="119"/>
      <c r="CWL204" s="91"/>
      <c r="CWM204" s="119"/>
      <c r="CWN204" s="91"/>
      <c r="CWO204" s="119"/>
      <c r="CWP204" s="91"/>
      <c r="CWQ204" s="119"/>
      <c r="CWR204" s="91"/>
      <c r="CWS204" s="119"/>
      <c r="CWT204" s="91"/>
      <c r="CWU204" s="119"/>
      <c r="CWV204" s="91"/>
      <c r="CWW204" s="119"/>
      <c r="CWX204" s="91"/>
      <c r="CWY204" s="119"/>
      <c r="CWZ204" s="91"/>
      <c r="CXA204" s="119"/>
      <c r="CXB204" s="91"/>
      <c r="CXC204" s="119"/>
      <c r="CXD204" s="91"/>
      <c r="CXE204" s="119"/>
      <c r="CXF204" s="91"/>
      <c r="CXG204" s="119"/>
      <c r="CXH204" s="91"/>
      <c r="CXI204" s="119"/>
      <c r="CXJ204" s="91"/>
      <c r="CXK204" s="119"/>
      <c r="CXL204" s="91"/>
      <c r="CXM204" s="119"/>
      <c r="CXN204" s="91"/>
      <c r="CXO204" s="119"/>
      <c r="CXP204" s="91"/>
      <c r="CXQ204" s="119"/>
      <c r="CXR204" s="91"/>
      <c r="CXS204" s="119"/>
      <c r="CXT204" s="91"/>
      <c r="CXU204" s="119"/>
      <c r="CXV204" s="91"/>
      <c r="CXW204" s="119"/>
      <c r="CXX204" s="91"/>
      <c r="CXY204" s="119"/>
      <c r="CXZ204" s="91"/>
      <c r="CYA204" s="119"/>
      <c r="CYB204" s="91"/>
      <c r="CYC204" s="119"/>
      <c r="CYD204" s="91"/>
      <c r="CYE204" s="119"/>
      <c r="CYF204" s="91"/>
      <c r="CYG204" s="119"/>
      <c r="CYH204" s="91"/>
      <c r="CYI204" s="119"/>
      <c r="CYJ204" s="91"/>
      <c r="CYK204" s="119"/>
      <c r="CYL204" s="91"/>
      <c r="CYM204" s="119"/>
      <c r="CYN204" s="91"/>
      <c r="CYO204" s="119"/>
      <c r="CYP204" s="91"/>
      <c r="CYQ204" s="119"/>
      <c r="CYR204" s="91"/>
      <c r="CYS204" s="119"/>
      <c r="CYT204" s="91"/>
      <c r="CYU204" s="119"/>
      <c r="CYV204" s="91"/>
      <c r="CYW204" s="119"/>
      <c r="CYX204" s="91"/>
      <c r="CYY204" s="119"/>
      <c r="CYZ204" s="91"/>
      <c r="CZA204" s="119"/>
      <c r="CZB204" s="91"/>
      <c r="CZC204" s="119"/>
      <c r="CZD204" s="91"/>
      <c r="CZE204" s="119"/>
      <c r="CZF204" s="91"/>
      <c r="CZG204" s="119"/>
      <c r="CZH204" s="91"/>
      <c r="CZI204" s="119"/>
      <c r="CZJ204" s="91"/>
      <c r="CZK204" s="119"/>
      <c r="CZL204" s="91"/>
      <c r="CZM204" s="119"/>
      <c r="CZN204" s="91"/>
      <c r="CZO204" s="119"/>
      <c r="CZP204" s="91"/>
      <c r="CZQ204" s="119"/>
      <c r="CZR204" s="91"/>
      <c r="CZS204" s="119"/>
      <c r="CZT204" s="91"/>
      <c r="CZU204" s="119"/>
      <c r="CZV204" s="91"/>
      <c r="CZW204" s="119"/>
      <c r="CZX204" s="91"/>
      <c r="CZY204" s="119"/>
      <c r="CZZ204" s="91"/>
      <c r="DAA204" s="119"/>
      <c r="DAB204" s="91"/>
      <c r="DAC204" s="119"/>
      <c r="DAD204" s="91"/>
      <c r="DAE204" s="119"/>
      <c r="DAF204" s="91"/>
      <c r="DAG204" s="119"/>
      <c r="DAH204" s="91"/>
      <c r="DAI204" s="119"/>
      <c r="DAJ204" s="91"/>
      <c r="DAK204" s="119"/>
      <c r="DAL204" s="91"/>
      <c r="DAM204" s="119"/>
      <c r="DAN204" s="91"/>
      <c r="DAO204" s="119"/>
      <c r="DAP204" s="91"/>
      <c r="DAQ204" s="119"/>
      <c r="DAR204" s="91"/>
      <c r="DAS204" s="119"/>
      <c r="DAT204" s="91"/>
      <c r="DAU204" s="119"/>
      <c r="DAV204" s="91"/>
      <c r="DAW204" s="119"/>
      <c r="DAX204" s="91"/>
      <c r="DAY204" s="119"/>
      <c r="DAZ204" s="91"/>
      <c r="DBA204" s="119"/>
      <c r="DBB204" s="91"/>
      <c r="DBC204" s="119"/>
      <c r="DBD204" s="91"/>
      <c r="DBE204" s="119"/>
      <c r="DBF204" s="91"/>
      <c r="DBG204" s="119"/>
      <c r="DBH204" s="91"/>
      <c r="DBI204" s="119"/>
      <c r="DBJ204" s="91"/>
      <c r="DBK204" s="119"/>
      <c r="DBL204" s="91"/>
      <c r="DBM204" s="119"/>
      <c r="DBN204" s="91"/>
      <c r="DBO204" s="119"/>
      <c r="DBP204" s="91"/>
      <c r="DBQ204" s="119"/>
      <c r="DBR204" s="91"/>
      <c r="DBS204" s="119"/>
      <c r="DBT204" s="91"/>
      <c r="DBU204" s="119"/>
      <c r="DBV204" s="91"/>
      <c r="DBW204" s="119"/>
      <c r="DBX204" s="91"/>
      <c r="DBY204" s="119"/>
      <c r="DBZ204" s="91"/>
      <c r="DCA204" s="119"/>
      <c r="DCB204" s="91"/>
      <c r="DCC204" s="119"/>
      <c r="DCD204" s="91"/>
      <c r="DCE204" s="119"/>
      <c r="DCF204" s="91"/>
      <c r="DCG204" s="119"/>
      <c r="DCH204" s="91"/>
      <c r="DCI204" s="119"/>
      <c r="DCJ204" s="91"/>
      <c r="DCK204" s="119"/>
      <c r="DCL204" s="91"/>
      <c r="DCM204" s="119"/>
      <c r="DCN204" s="91"/>
      <c r="DCO204" s="119"/>
      <c r="DCP204" s="91"/>
      <c r="DCQ204" s="119"/>
      <c r="DCR204" s="91"/>
      <c r="DCS204" s="119"/>
      <c r="DCT204" s="91"/>
      <c r="DCU204" s="119"/>
      <c r="DCV204" s="91"/>
      <c r="DCW204" s="119"/>
      <c r="DCX204" s="91"/>
      <c r="DCY204" s="119"/>
      <c r="DCZ204" s="91"/>
      <c r="DDA204" s="119"/>
      <c r="DDB204" s="91"/>
      <c r="DDC204" s="119"/>
      <c r="DDD204" s="91"/>
      <c r="DDE204" s="119"/>
      <c r="DDF204" s="91"/>
      <c r="DDG204" s="119"/>
      <c r="DDH204" s="91"/>
      <c r="DDI204" s="119"/>
      <c r="DDJ204" s="91"/>
      <c r="DDK204" s="119"/>
      <c r="DDL204" s="91"/>
      <c r="DDM204" s="119"/>
      <c r="DDN204" s="91"/>
      <c r="DDO204" s="119"/>
      <c r="DDP204" s="91"/>
      <c r="DDQ204" s="119"/>
      <c r="DDR204" s="91"/>
      <c r="DDS204" s="119"/>
      <c r="DDT204" s="91"/>
      <c r="DDU204" s="119"/>
      <c r="DDV204" s="91"/>
      <c r="DDW204" s="119"/>
      <c r="DDX204" s="91"/>
      <c r="DDY204" s="119"/>
      <c r="DDZ204" s="91"/>
      <c r="DEA204" s="119"/>
      <c r="DEB204" s="91"/>
      <c r="DEC204" s="119"/>
      <c r="DED204" s="91"/>
      <c r="DEE204" s="119"/>
      <c r="DEF204" s="91"/>
      <c r="DEG204" s="119"/>
      <c r="DEH204" s="91"/>
      <c r="DEI204" s="119"/>
      <c r="DEJ204" s="91"/>
      <c r="DEK204" s="119"/>
      <c r="DEL204" s="91"/>
      <c r="DEM204" s="119"/>
      <c r="DEN204" s="91"/>
      <c r="DEO204" s="119"/>
      <c r="DEP204" s="91"/>
      <c r="DEQ204" s="119"/>
      <c r="DER204" s="91"/>
      <c r="DES204" s="119"/>
      <c r="DET204" s="91"/>
      <c r="DEU204" s="119"/>
      <c r="DEV204" s="91"/>
      <c r="DEW204" s="119"/>
      <c r="DEX204" s="91"/>
      <c r="DEY204" s="119"/>
      <c r="DEZ204" s="91"/>
      <c r="DFA204" s="119"/>
      <c r="DFB204" s="91"/>
      <c r="DFC204" s="119"/>
      <c r="DFD204" s="91"/>
      <c r="DFE204" s="119"/>
      <c r="DFF204" s="91"/>
      <c r="DFG204" s="119"/>
      <c r="DFH204" s="91"/>
      <c r="DFI204" s="119"/>
      <c r="DFJ204" s="91"/>
      <c r="DFK204" s="119"/>
      <c r="DFL204" s="91"/>
      <c r="DFM204" s="119"/>
      <c r="DFN204" s="91"/>
      <c r="DFO204" s="119"/>
      <c r="DFP204" s="91"/>
      <c r="DFQ204" s="119"/>
      <c r="DFR204" s="91"/>
      <c r="DFS204" s="119"/>
      <c r="DFT204" s="91"/>
      <c r="DFU204" s="119"/>
      <c r="DFV204" s="91"/>
      <c r="DFW204" s="119"/>
      <c r="DFX204" s="91"/>
      <c r="DFY204" s="119"/>
      <c r="DFZ204" s="91"/>
      <c r="DGA204" s="119"/>
      <c r="DGB204" s="91"/>
      <c r="DGC204" s="119"/>
      <c r="DGD204" s="91"/>
      <c r="DGE204" s="119"/>
      <c r="DGF204" s="91"/>
      <c r="DGG204" s="119"/>
      <c r="DGH204" s="91"/>
      <c r="DGI204" s="119"/>
      <c r="DGJ204" s="91"/>
      <c r="DGK204" s="119"/>
      <c r="DGL204" s="91"/>
      <c r="DGM204" s="119"/>
      <c r="DGN204" s="91"/>
      <c r="DGO204" s="119"/>
      <c r="DGP204" s="91"/>
      <c r="DGQ204" s="119"/>
      <c r="DGR204" s="91"/>
      <c r="DGS204" s="119"/>
      <c r="DGT204" s="91"/>
      <c r="DGU204" s="119"/>
      <c r="DGV204" s="91"/>
      <c r="DGW204" s="119"/>
      <c r="DGX204" s="91"/>
      <c r="DGY204" s="119"/>
      <c r="DGZ204" s="91"/>
      <c r="DHA204" s="119"/>
      <c r="DHB204" s="91"/>
      <c r="DHC204" s="119"/>
      <c r="DHD204" s="91"/>
      <c r="DHE204" s="119"/>
      <c r="DHF204" s="91"/>
      <c r="DHG204" s="119"/>
      <c r="DHH204" s="91"/>
      <c r="DHI204" s="119"/>
      <c r="DHJ204" s="91"/>
      <c r="DHK204" s="119"/>
      <c r="DHL204" s="91"/>
      <c r="DHM204" s="119"/>
      <c r="DHN204" s="91"/>
      <c r="DHO204" s="119"/>
      <c r="DHP204" s="91"/>
      <c r="DHQ204" s="119"/>
      <c r="DHR204" s="91"/>
      <c r="DHS204" s="119"/>
      <c r="DHT204" s="91"/>
      <c r="DHU204" s="119"/>
      <c r="DHV204" s="91"/>
      <c r="DHW204" s="119"/>
      <c r="DHX204" s="91"/>
      <c r="DHY204" s="119"/>
      <c r="DHZ204" s="91"/>
      <c r="DIA204" s="119"/>
      <c r="DIB204" s="91"/>
      <c r="DIC204" s="119"/>
      <c r="DID204" s="91"/>
      <c r="DIE204" s="119"/>
      <c r="DIF204" s="91"/>
      <c r="DIG204" s="119"/>
      <c r="DIH204" s="91"/>
      <c r="DII204" s="119"/>
      <c r="DIJ204" s="91"/>
      <c r="DIK204" s="119"/>
      <c r="DIL204" s="91"/>
      <c r="DIM204" s="119"/>
      <c r="DIN204" s="91"/>
      <c r="DIO204" s="119"/>
      <c r="DIP204" s="91"/>
      <c r="DIQ204" s="119"/>
      <c r="DIR204" s="91"/>
      <c r="DIS204" s="119"/>
      <c r="DIT204" s="91"/>
      <c r="DIU204" s="119"/>
      <c r="DIV204" s="91"/>
      <c r="DIW204" s="119"/>
      <c r="DIX204" s="91"/>
      <c r="DIY204" s="119"/>
      <c r="DIZ204" s="91"/>
      <c r="DJA204" s="119"/>
      <c r="DJB204" s="91"/>
      <c r="DJC204" s="119"/>
      <c r="DJD204" s="91"/>
      <c r="DJE204" s="119"/>
      <c r="DJF204" s="91"/>
      <c r="DJG204" s="119"/>
      <c r="DJH204" s="91"/>
      <c r="DJI204" s="119"/>
      <c r="DJJ204" s="91"/>
      <c r="DJK204" s="119"/>
      <c r="DJL204" s="91"/>
      <c r="DJM204" s="119"/>
      <c r="DJN204" s="91"/>
      <c r="DJO204" s="119"/>
      <c r="DJP204" s="91"/>
      <c r="DJQ204" s="119"/>
      <c r="DJR204" s="91"/>
      <c r="DJS204" s="119"/>
      <c r="DJT204" s="91"/>
      <c r="DJU204" s="119"/>
      <c r="DJV204" s="91"/>
      <c r="DJW204" s="119"/>
      <c r="DJX204" s="91"/>
      <c r="DJY204" s="119"/>
      <c r="DJZ204" s="91"/>
      <c r="DKA204" s="119"/>
      <c r="DKB204" s="91"/>
      <c r="DKC204" s="119"/>
      <c r="DKD204" s="91"/>
      <c r="DKE204" s="119"/>
      <c r="DKF204" s="91"/>
      <c r="DKG204" s="119"/>
      <c r="DKH204" s="91"/>
      <c r="DKI204" s="119"/>
      <c r="DKJ204" s="91"/>
      <c r="DKK204" s="119"/>
      <c r="DKL204" s="91"/>
      <c r="DKM204" s="119"/>
      <c r="DKN204" s="91"/>
      <c r="DKO204" s="119"/>
      <c r="DKP204" s="91"/>
      <c r="DKQ204" s="119"/>
      <c r="DKR204" s="91"/>
      <c r="DKS204" s="119"/>
      <c r="DKT204" s="91"/>
      <c r="DKU204" s="119"/>
      <c r="DKV204" s="91"/>
      <c r="DKW204" s="119"/>
      <c r="DKX204" s="91"/>
      <c r="DKY204" s="119"/>
      <c r="DKZ204" s="91"/>
      <c r="DLA204" s="119"/>
      <c r="DLB204" s="91"/>
      <c r="DLC204" s="119"/>
      <c r="DLD204" s="91"/>
      <c r="DLE204" s="119"/>
      <c r="DLF204" s="91"/>
      <c r="DLG204" s="119"/>
      <c r="DLH204" s="91"/>
      <c r="DLI204" s="119"/>
      <c r="DLJ204" s="91"/>
      <c r="DLK204" s="119"/>
      <c r="DLL204" s="91"/>
      <c r="DLM204" s="119"/>
      <c r="DLN204" s="91"/>
      <c r="DLO204" s="119"/>
      <c r="DLP204" s="91"/>
      <c r="DLQ204" s="119"/>
      <c r="DLR204" s="91"/>
      <c r="DLS204" s="119"/>
      <c r="DLT204" s="91"/>
      <c r="DLU204" s="119"/>
      <c r="DLV204" s="91"/>
      <c r="DLW204" s="119"/>
      <c r="DLX204" s="91"/>
      <c r="DLY204" s="119"/>
      <c r="DLZ204" s="91"/>
      <c r="DMA204" s="119"/>
      <c r="DMB204" s="91"/>
      <c r="DMC204" s="119"/>
      <c r="DMD204" s="91"/>
      <c r="DME204" s="119"/>
      <c r="DMF204" s="91"/>
      <c r="DMG204" s="119"/>
      <c r="DMH204" s="91"/>
      <c r="DMI204" s="119"/>
      <c r="DMJ204" s="91"/>
      <c r="DMK204" s="119"/>
      <c r="DML204" s="91"/>
      <c r="DMM204" s="119"/>
      <c r="DMN204" s="91"/>
      <c r="DMO204" s="119"/>
      <c r="DMP204" s="91"/>
      <c r="DMQ204" s="119"/>
      <c r="DMR204" s="91"/>
      <c r="DMS204" s="119"/>
      <c r="DMT204" s="91"/>
      <c r="DMU204" s="119"/>
      <c r="DMV204" s="91"/>
      <c r="DMW204" s="119"/>
      <c r="DMX204" s="91"/>
      <c r="DMY204" s="119"/>
      <c r="DMZ204" s="91"/>
      <c r="DNA204" s="119"/>
      <c r="DNB204" s="91"/>
      <c r="DNC204" s="119"/>
      <c r="DND204" s="91"/>
      <c r="DNE204" s="119"/>
      <c r="DNF204" s="91"/>
      <c r="DNG204" s="119"/>
      <c r="DNH204" s="91"/>
      <c r="DNI204" s="119"/>
      <c r="DNJ204" s="91"/>
      <c r="DNK204" s="119"/>
      <c r="DNL204" s="91"/>
      <c r="DNM204" s="119"/>
      <c r="DNN204" s="91"/>
      <c r="DNO204" s="119"/>
      <c r="DNP204" s="91"/>
      <c r="DNQ204" s="119"/>
      <c r="DNR204" s="91"/>
      <c r="DNS204" s="119"/>
      <c r="DNT204" s="91"/>
      <c r="DNU204" s="119"/>
      <c r="DNV204" s="91"/>
      <c r="DNW204" s="119"/>
      <c r="DNX204" s="91"/>
      <c r="DNY204" s="119"/>
      <c r="DNZ204" s="91"/>
      <c r="DOA204" s="119"/>
      <c r="DOB204" s="91"/>
      <c r="DOC204" s="119"/>
      <c r="DOD204" s="91"/>
      <c r="DOE204" s="119"/>
      <c r="DOF204" s="91"/>
      <c r="DOG204" s="119"/>
      <c r="DOH204" s="91"/>
      <c r="DOI204" s="119"/>
      <c r="DOJ204" s="91"/>
      <c r="DOK204" s="119"/>
      <c r="DOL204" s="91"/>
      <c r="DOM204" s="119"/>
      <c r="DON204" s="91"/>
      <c r="DOO204" s="119"/>
      <c r="DOP204" s="91"/>
      <c r="DOQ204" s="119"/>
      <c r="DOR204" s="91"/>
      <c r="DOS204" s="119"/>
      <c r="DOT204" s="91"/>
      <c r="DOU204" s="119"/>
      <c r="DOV204" s="91"/>
      <c r="DOW204" s="119"/>
      <c r="DOX204" s="91"/>
      <c r="DOY204" s="119"/>
      <c r="DOZ204" s="91"/>
      <c r="DPA204" s="119"/>
      <c r="DPB204" s="91"/>
      <c r="DPC204" s="119"/>
      <c r="DPD204" s="91"/>
      <c r="DPE204" s="119"/>
      <c r="DPF204" s="91"/>
      <c r="DPG204" s="119"/>
      <c r="DPH204" s="91"/>
      <c r="DPI204" s="119"/>
      <c r="DPJ204" s="91"/>
      <c r="DPK204" s="119"/>
      <c r="DPL204" s="91"/>
      <c r="DPM204" s="119"/>
      <c r="DPN204" s="91"/>
      <c r="DPO204" s="119"/>
      <c r="DPP204" s="91"/>
      <c r="DPQ204" s="119"/>
      <c r="DPR204" s="91"/>
      <c r="DPS204" s="119"/>
      <c r="DPT204" s="91"/>
      <c r="DPU204" s="119"/>
      <c r="DPV204" s="91"/>
      <c r="DPW204" s="119"/>
      <c r="DPX204" s="91"/>
      <c r="DPY204" s="119"/>
      <c r="DPZ204" s="91"/>
      <c r="DQA204" s="119"/>
      <c r="DQB204" s="91"/>
      <c r="DQC204" s="119"/>
      <c r="DQD204" s="91"/>
      <c r="DQE204" s="119"/>
      <c r="DQF204" s="91"/>
      <c r="DQG204" s="119"/>
      <c r="DQH204" s="91"/>
      <c r="DQI204" s="119"/>
      <c r="DQJ204" s="91"/>
      <c r="DQK204" s="119"/>
      <c r="DQL204" s="91"/>
      <c r="DQM204" s="119"/>
      <c r="DQN204" s="91"/>
      <c r="DQO204" s="119"/>
      <c r="DQP204" s="91"/>
      <c r="DQQ204" s="119"/>
      <c r="DQR204" s="91"/>
      <c r="DQS204" s="119"/>
      <c r="DQT204" s="91"/>
      <c r="DQU204" s="119"/>
      <c r="DQV204" s="91"/>
      <c r="DQW204" s="119"/>
      <c r="DQX204" s="91"/>
      <c r="DQY204" s="119"/>
      <c r="DQZ204" s="91"/>
      <c r="DRA204" s="119"/>
      <c r="DRB204" s="91"/>
      <c r="DRC204" s="119"/>
      <c r="DRD204" s="91"/>
      <c r="DRE204" s="119"/>
      <c r="DRF204" s="91"/>
      <c r="DRG204" s="119"/>
      <c r="DRH204" s="91"/>
      <c r="DRI204" s="119"/>
      <c r="DRJ204" s="91"/>
      <c r="DRK204" s="119"/>
      <c r="DRL204" s="91"/>
      <c r="DRM204" s="119"/>
      <c r="DRN204" s="91"/>
      <c r="DRO204" s="119"/>
      <c r="DRP204" s="91"/>
      <c r="DRQ204" s="119"/>
      <c r="DRR204" s="91"/>
      <c r="DRS204" s="119"/>
      <c r="DRT204" s="91"/>
      <c r="DRU204" s="119"/>
      <c r="DRV204" s="91"/>
      <c r="DRW204" s="119"/>
      <c r="DRX204" s="91"/>
      <c r="DRY204" s="119"/>
      <c r="DRZ204" s="91"/>
      <c r="DSA204" s="119"/>
      <c r="DSB204" s="91"/>
      <c r="DSC204" s="119"/>
      <c r="DSD204" s="91"/>
      <c r="DSE204" s="119"/>
      <c r="DSF204" s="91"/>
      <c r="DSG204" s="119"/>
      <c r="DSH204" s="91"/>
      <c r="DSI204" s="119"/>
      <c r="DSJ204" s="91"/>
      <c r="DSK204" s="119"/>
      <c r="DSL204" s="91"/>
      <c r="DSM204" s="119"/>
      <c r="DSN204" s="91"/>
      <c r="DSO204" s="119"/>
      <c r="DSP204" s="91"/>
      <c r="DSQ204" s="119"/>
      <c r="DSR204" s="91"/>
      <c r="DSS204" s="119"/>
      <c r="DST204" s="91"/>
      <c r="DSU204" s="119"/>
      <c r="DSV204" s="91"/>
      <c r="DSW204" s="119"/>
      <c r="DSX204" s="91"/>
      <c r="DSY204" s="119"/>
      <c r="DSZ204" s="91"/>
      <c r="DTA204" s="119"/>
      <c r="DTB204" s="91"/>
      <c r="DTC204" s="119"/>
      <c r="DTD204" s="91"/>
      <c r="DTE204" s="119"/>
      <c r="DTF204" s="91"/>
      <c r="DTG204" s="119"/>
      <c r="DTH204" s="91"/>
      <c r="DTI204" s="119"/>
      <c r="DTJ204" s="91"/>
      <c r="DTK204" s="119"/>
      <c r="DTL204" s="91"/>
      <c r="DTM204" s="119"/>
      <c r="DTN204" s="91"/>
      <c r="DTO204" s="119"/>
      <c r="DTP204" s="91"/>
      <c r="DTQ204" s="119"/>
      <c r="DTR204" s="91"/>
      <c r="DTS204" s="119"/>
      <c r="DTT204" s="91"/>
      <c r="DTU204" s="119"/>
      <c r="DTV204" s="91"/>
      <c r="DTW204" s="119"/>
      <c r="DTX204" s="91"/>
      <c r="DTY204" s="119"/>
      <c r="DTZ204" s="91"/>
      <c r="DUA204" s="119"/>
      <c r="DUB204" s="91"/>
      <c r="DUC204" s="119"/>
      <c r="DUD204" s="91"/>
      <c r="DUE204" s="119"/>
      <c r="DUF204" s="91"/>
      <c r="DUG204" s="119"/>
      <c r="DUH204" s="91"/>
      <c r="DUI204" s="119"/>
      <c r="DUJ204" s="91"/>
      <c r="DUK204" s="119"/>
      <c r="DUL204" s="91"/>
      <c r="DUM204" s="119"/>
      <c r="DUN204" s="91"/>
      <c r="DUO204" s="119"/>
      <c r="DUP204" s="91"/>
      <c r="DUQ204" s="119"/>
      <c r="DUR204" s="91"/>
      <c r="DUS204" s="119"/>
      <c r="DUT204" s="91"/>
      <c r="DUU204" s="119"/>
      <c r="DUV204" s="91"/>
      <c r="DUW204" s="119"/>
      <c r="DUX204" s="91"/>
      <c r="DUY204" s="119"/>
      <c r="DUZ204" s="91"/>
      <c r="DVA204" s="119"/>
      <c r="DVB204" s="91"/>
      <c r="DVC204" s="119"/>
      <c r="DVD204" s="91"/>
      <c r="DVE204" s="119"/>
      <c r="DVF204" s="91"/>
      <c r="DVG204" s="119"/>
      <c r="DVH204" s="91"/>
      <c r="DVI204" s="119"/>
      <c r="DVJ204" s="91"/>
      <c r="DVK204" s="119"/>
      <c r="DVL204" s="91"/>
      <c r="DVM204" s="119"/>
      <c r="DVN204" s="91"/>
      <c r="DVO204" s="119"/>
      <c r="DVP204" s="91"/>
      <c r="DVQ204" s="119"/>
      <c r="DVR204" s="91"/>
      <c r="DVS204" s="119"/>
      <c r="DVT204" s="91"/>
      <c r="DVU204" s="119"/>
      <c r="DVV204" s="91"/>
      <c r="DVW204" s="119"/>
      <c r="DVX204" s="91"/>
      <c r="DVY204" s="119"/>
      <c r="DVZ204" s="91"/>
      <c r="DWA204" s="119"/>
      <c r="DWB204" s="91"/>
      <c r="DWC204" s="119"/>
      <c r="DWD204" s="91"/>
      <c r="DWE204" s="119"/>
      <c r="DWF204" s="91"/>
      <c r="DWG204" s="119"/>
      <c r="DWH204" s="91"/>
      <c r="DWI204" s="119"/>
      <c r="DWJ204" s="91"/>
      <c r="DWK204" s="119"/>
      <c r="DWL204" s="91"/>
      <c r="DWM204" s="119"/>
      <c r="DWN204" s="91"/>
      <c r="DWO204" s="119"/>
      <c r="DWP204" s="91"/>
      <c r="DWQ204" s="119"/>
      <c r="DWR204" s="91"/>
      <c r="DWS204" s="119"/>
      <c r="DWT204" s="91"/>
      <c r="DWU204" s="119"/>
      <c r="DWV204" s="91"/>
      <c r="DWW204" s="119"/>
      <c r="DWX204" s="91"/>
      <c r="DWY204" s="119"/>
      <c r="DWZ204" s="91"/>
      <c r="DXA204" s="119"/>
      <c r="DXB204" s="91"/>
      <c r="DXC204" s="119"/>
      <c r="DXD204" s="91"/>
      <c r="DXE204" s="119"/>
      <c r="DXF204" s="91"/>
      <c r="DXG204" s="119"/>
      <c r="DXH204" s="91"/>
      <c r="DXI204" s="119"/>
      <c r="DXJ204" s="91"/>
      <c r="DXK204" s="119"/>
      <c r="DXL204" s="91"/>
      <c r="DXM204" s="119"/>
      <c r="DXN204" s="91"/>
      <c r="DXO204" s="119"/>
      <c r="DXP204" s="91"/>
      <c r="DXQ204" s="119"/>
      <c r="DXR204" s="91"/>
      <c r="DXS204" s="119"/>
      <c r="DXT204" s="91"/>
      <c r="DXU204" s="119"/>
      <c r="DXV204" s="91"/>
      <c r="DXW204" s="119"/>
      <c r="DXX204" s="91"/>
      <c r="DXY204" s="119"/>
      <c r="DXZ204" s="91"/>
      <c r="DYA204" s="119"/>
      <c r="DYB204" s="91"/>
      <c r="DYC204" s="119"/>
      <c r="DYD204" s="91"/>
      <c r="DYE204" s="119"/>
      <c r="DYF204" s="91"/>
      <c r="DYG204" s="119"/>
      <c r="DYH204" s="91"/>
      <c r="DYI204" s="119"/>
      <c r="DYJ204" s="91"/>
      <c r="DYK204" s="119"/>
      <c r="DYL204" s="91"/>
      <c r="DYM204" s="119"/>
      <c r="DYN204" s="91"/>
      <c r="DYO204" s="119"/>
      <c r="DYP204" s="91"/>
      <c r="DYQ204" s="119"/>
      <c r="DYR204" s="91"/>
      <c r="DYS204" s="119"/>
      <c r="DYT204" s="91"/>
      <c r="DYU204" s="119"/>
      <c r="DYV204" s="91"/>
      <c r="DYW204" s="119"/>
      <c r="DYX204" s="91"/>
      <c r="DYY204" s="119"/>
      <c r="DYZ204" s="91"/>
      <c r="DZA204" s="119"/>
      <c r="DZB204" s="91"/>
      <c r="DZC204" s="119"/>
      <c r="DZD204" s="91"/>
      <c r="DZE204" s="119"/>
      <c r="DZF204" s="91"/>
      <c r="DZG204" s="119"/>
      <c r="DZH204" s="91"/>
      <c r="DZI204" s="119"/>
      <c r="DZJ204" s="91"/>
      <c r="DZK204" s="119"/>
      <c r="DZL204" s="91"/>
      <c r="DZM204" s="119"/>
      <c r="DZN204" s="91"/>
      <c r="DZO204" s="119"/>
      <c r="DZP204" s="91"/>
      <c r="DZQ204" s="119"/>
      <c r="DZR204" s="91"/>
      <c r="DZS204" s="119"/>
      <c r="DZT204" s="91"/>
      <c r="DZU204" s="119"/>
      <c r="DZV204" s="91"/>
      <c r="DZW204" s="119"/>
      <c r="DZX204" s="91"/>
      <c r="DZY204" s="119"/>
      <c r="DZZ204" s="91"/>
      <c r="EAA204" s="119"/>
      <c r="EAB204" s="91"/>
      <c r="EAC204" s="119"/>
      <c r="EAD204" s="91"/>
      <c r="EAE204" s="119"/>
      <c r="EAF204" s="91"/>
      <c r="EAG204" s="119"/>
      <c r="EAH204" s="91"/>
      <c r="EAI204" s="119"/>
      <c r="EAJ204" s="91"/>
      <c r="EAK204" s="119"/>
      <c r="EAL204" s="91"/>
      <c r="EAM204" s="119"/>
      <c r="EAN204" s="91"/>
      <c r="EAO204" s="119"/>
      <c r="EAP204" s="91"/>
      <c r="EAQ204" s="119"/>
      <c r="EAR204" s="91"/>
      <c r="EAS204" s="119"/>
      <c r="EAT204" s="91"/>
      <c r="EAU204" s="119"/>
      <c r="EAV204" s="91"/>
      <c r="EAW204" s="119"/>
      <c r="EAX204" s="91"/>
      <c r="EAY204" s="119"/>
      <c r="EAZ204" s="91"/>
      <c r="EBA204" s="119"/>
      <c r="EBB204" s="91"/>
      <c r="EBC204" s="119"/>
      <c r="EBD204" s="91"/>
      <c r="EBE204" s="119"/>
      <c r="EBF204" s="91"/>
      <c r="EBG204" s="119"/>
      <c r="EBH204" s="91"/>
      <c r="EBI204" s="119"/>
      <c r="EBJ204" s="91"/>
      <c r="EBK204" s="119"/>
      <c r="EBL204" s="91"/>
      <c r="EBM204" s="119"/>
      <c r="EBN204" s="91"/>
      <c r="EBO204" s="119"/>
      <c r="EBP204" s="91"/>
      <c r="EBQ204" s="119"/>
      <c r="EBR204" s="91"/>
      <c r="EBS204" s="119"/>
      <c r="EBT204" s="91"/>
      <c r="EBU204" s="119"/>
      <c r="EBV204" s="91"/>
      <c r="EBW204" s="119"/>
      <c r="EBX204" s="91"/>
      <c r="EBY204" s="119"/>
      <c r="EBZ204" s="91"/>
      <c r="ECA204" s="119"/>
      <c r="ECB204" s="91"/>
      <c r="ECC204" s="119"/>
      <c r="ECD204" s="91"/>
      <c r="ECE204" s="119"/>
      <c r="ECF204" s="91"/>
      <c r="ECG204" s="119"/>
      <c r="ECH204" s="91"/>
      <c r="ECI204" s="119"/>
      <c r="ECJ204" s="91"/>
      <c r="ECK204" s="119"/>
      <c r="ECL204" s="91"/>
      <c r="ECM204" s="119"/>
      <c r="ECN204" s="91"/>
      <c r="ECO204" s="119"/>
      <c r="ECP204" s="91"/>
      <c r="ECQ204" s="119"/>
      <c r="ECR204" s="91"/>
      <c r="ECS204" s="119"/>
      <c r="ECT204" s="91"/>
      <c r="ECU204" s="119"/>
      <c r="ECV204" s="91"/>
      <c r="ECW204" s="119"/>
      <c r="ECX204" s="91"/>
      <c r="ECY204" s="119"/>
      <c r="ECZ204" s="91"/>
      <c r="EDA204" s="119"/>
      <c r="EDB204" s="91"/>
      <c r="EDC204" s="119"/>
      <c r="EDD204" s="91"/>
      <c r="EDE204" s="119"/>
      <c r="EDF204" s="91"/>
      <c r="EDG204" s="119"/>
      <c r="EDH204" s="91"/>
      <c r="EDI204" s="119"/>
      <c r="EDJ204" s="91"/>
      <c r="EDK204" s="119"/>
      <c r="EDL204" s="91"/>
      <c r="EDM204" s="119"/>
      <c r="EDN204" s="91"/>
      <c r="EDO204" s="119"/>
      <c r="EDP204" s="91"/>
      <c r="EDQ204" s="119"/>
      <c r="EDR204" s="91"/>
      <c r="EDS204" s="119"/>
      <c r="EDT204" s="91"/>
      <c r="EDU204" s="119"/>
      <c r="EDV204" s="91"/>
      <c r="EDW204" s="119"/>
      <c r="EDX204" s="91"/>
      <c r="EDY204" s="119"/>
      <c r="EDZ204" s="91"/>
      <c r="EEA204" s="119"/>
      <c r="EEB204" s="91"/>
      <c r="EEC204" s="119"/>
      <c r="EED204" s="91"/>
      <c r="EEE204" s="119"/>
      <c r="EEF204" s="91"/>
      <c r="EEG204" s="119"/>
      <c r="EEH204" s="91"/>
      <c r="EEI204" s="119"/>
      <c r="EEJ204" s="91"/>
      <c r="EEK204" s="119"/>
      <c r="EEL204" s="91"/>
      <c r="EEM204" s="119"/>
      <c r="EEN204" s="91"/>
      <c r="EEO204" s="119"/>
      <c r="EEP204" s="91"/>
      <c r="EEQ204" s="119"/>
      <c r="EER204" s="91"/>
      <c r="EES204" s="119"/>
      <c r="EET204" s="91"/>
      <c r="EEU204" s="119"/>
      <c r="EEV204" s="91"/>
      <c r="EEW204" s="119"/>
      <c r="EEX204" s="91"/>
      <c r="EEY204" s="119"/>
      <c r="EEZ204" s="91"/>
      <c r="EFA204" s="119"/>
      <c r="EFB204" s="91"/>
      <c r="EFC204" s="119"/>
      <c r="EFD204" s="91"/>
      <c r="EFE204" s="119"/>
      <c r="EFF204" s="91"/>
      <c r="EFG204" s="119"/>
      <c r="EFH204" s="91"/>
      <c r="EFI204" s="119"/>
      <c r="EFJ204" s="91"/>
      <c r="EFK204" s="119"/>
      <c r="EFL204" s="91"/>
      <c r="EFM204" s="119"/>
      <c r="EFN204" s="91"/>
      <c r="EFO204" s="119"/>
      <c r="EFP204" s="91"/>
      <c r="EFQ204" s="119"/>
      <c r="EFR204" s="91"/>
      <c r="EFS204" s="119"/>
      <c r="EFT204" s="91"/>
      <c r="EFU204" s="119"/>
      <c r="EFV204" s="91"/>
      <c r="EFW204" s="119"/>
      <c r="EFX204" s="91"/>
      <c r="EFY204" s="119"/>
      <c r="EFZ204" s="91"/>
      <c r="EGA204" s="119"/>
      <c r="EGB204" s="91"/>
      <c r="EGC204" s="119"/>
      <c r="EGD204" s="91"/>
      <c r="EGE204" s="119"/>
      <c r="EGF204" s="91"/>
      <c r="EGG204" s="119"/>
      <c r="EGH204" s="91"/>
      <c r="EGI204" s="119"/>
      <c r="EGJ204" s="91"/>
      <c r="EGK204" s="119"/>
      <c r="EGL204" s="91"/>
      <c r="EGM204" s="119"/>
      <c r="EGN204" s="91"/>
      <c r="EGO204" s="119"/>
      <c r="EGP204" s="91"/>
      <c r="EGQ204" s="119"/>
      <c r="EGR204" s="91"/>
      <c r="EGS204" s="119"/>
      <c r="EGT204" s="91"/>
      <c r="EGU204" s="119"/>
      <c r="EGV204" s="91"/>
      <c r="EGW204" s="119"/>
      <c r="EGX204" s="91"/>
      <c r="EGY204" s="119"/>
      <c r="EGZ204" s="91"/>
      <c r="EHA204" s="119"/>
      <c r="EHB204" s="91"/>
      <c r="EHC204" s="119"/>
      <c r="EHD204" s="91"/>
      <c r="EHE204" s="119"/>
      <c r="EHF204" s="91"/>
      <c r="EHG204" s="119"/>
      <c r="EHH204" s="91"/>
      <c r="EHI204" s="119"/>
      <c r="EHJ204" s="91"/>
      <c r="EHK204" s="119"/>
      <c r="EHL204" s="91"/>
      <c r="EHM204" s="119"/>
      <c r="EHN204" s="91"/>
      <c r="EHO204" s="119"/>
      <c r="EHP204" s="91"/>
      <c r="EHQ204" s="119"/>
      <c r="EHR204" s="91"/>
      <c r="EHS204" s="119"/>
      <c r="EHT204" s="91"/>
      <c r="EHU204" s="119"/>
      <c r="EHV204" s="91"/>
      <c r="EHW204" s="119"/>
      <c r="EHX204" s="91"/>
      <c r="EHY204" s="119"/>
      <c r="EHZ204" s="91"/>
      <c r="EIA204" s="119"/>
      <c r="EIB204" s="91"/>
      <c r="EIC204" s="119"/>
      <c r="EID204" s="91"/>
      <c r="EIE204" s="119"/>
      <c r="EIF204" s="91"/>
      <c r="EIG204" s="119"/>
      <c r="EIH204" s="91"/>
      <c r="EII204" s="119"/>
      <c r="EIJ204" s="91"/>
      <c r="EIK204" s="119"/>
      <c r="EIL204" s="91"/>
      <c r="EIM204" s="119"/>
      <c r="EIN204" s="91"/>
      <c r="EIO204" s="119"/>
      <c r="EIP204" s="91"/>
      <c r="EIQ204" s="119"/>
      <c r="EIR204" s="91"/>
      <c r="EIS204" s="119"/>
      <c r="EIT204" s="91"/>
      <c r="EIU204" s="119"/>
      <c r="EIV204" s="91"/>
      <c r="EIW204" s="119"/>
      <c r="EIX204" s="91"/>
      <c r="EIY204" s="119"/>
      <c r="EIZ204" s="91"/>
      <c r="EJA204" s="119"/>
      <c r="EJB204" s="91"/>
      <c r="EJC204" s="119"/>
      <c r="EJD204" s="91"/>
      <c r="EJE204" s="119"/>
      <c r="EJF204" s="91"/>
      <c r="EJG204" s="119"/>
      <c r="EJH204" s="91"/>
      <c r="EJI204" s="119"/>
      <c r="EJJ204" s="91"/>
      <c r="EJK204" s="119"/>
      <c r="EJL204" s="91"/>
      <c r="EJM204" s="119"/>
      <c r="EJN204" s="91"/>
      <c r="EJO204" s="119"/>
      <c r="EJP204" s="91"/>
      <c r="EJQ204" s="119"/>
      <c r="EJR204" s="91"/>
      <c r="EJS204" s="119"/>
      <c r="EJT204" s="91"/>
      <c r="EJU204" s="119"/>
      <c r="EJV204" s="91"/>
      <c r="EJW204" s="119"/>
      <c r="EJX204" s="91"/>
      <c r="EJY204" s="119"/>
      <c r="EJZ204" s="91"/>
      <c r="EKA204" s="119"/>
      <c r="EKB204" s="91"/>
      <c r="EKC204" s="119"/>
      <c r="EKD204" s="91"/>
      <c r="EKE204" s="119"/>
      <c r="EKF204" s="91"/>
      <c r="EKG204" s="119"/>
      <c r="EKH204" s="91"/>
      <c r="EKI204" s="119"/>
      <c r="EKJ204" s="91"/>
      <c r="EKK204" s="119"/>
      <c r="EKL204" s="91"/>
      <c r="EKM204" s="119"/>
      <c r="EKN204" s="91"/>
      <c r="EKO204" s="119"/>
      <c r="EKP204" s="91"/>
      <c r="EKQ204" s="119"/>
      <c r="EKR204" s="91"/>
      <c r="EKS204" s="119"/>
      <c r="EKT204" s="91"/>
      <c r="EKU204" s="119"/>
      <c r="EKV204" s="91"/>
      <c r="EKW204" s="119"/>
      <c r="EKX204" s="91"/>
      <c r="EKY204" s="119"/>
      <c r="EKZ204" s="91"/>
      <c r="ELA204" s="119"/>
      <c r="ELB204" s="91"/>
      <c r="ELC204" s="119"/>
      <c r="ELD204" s="91"/>
      <c r="ELE204" s="119"/>
      <c r="ELF204" s="91"/>
      <c r="ELG204" s="119"/>
      <c r="ELH204" s="91"/>
      <c r="ELI204" s="119"/>
      <c r="ELJ204" s="91"/>
      <c r="ELK204" s="119"/>
      <c r="ELL204" s="91"/>
      <c r="ELM204" s="119"/>
      <c r="ELN204" s="91"/>
      <c r="ELO204" s="119"/>
      <c r="ELP204" s="91"/>
      <c r="ELQ204" s="119"/>
      <c r="ELR204" s="91"/>
      <c r="ELS204" s="119"/>
      <c r="ELT204" s="91"/>
      <c r="ELU204" s="119"/>
      <c r="ELV204" s="91"/>
      <c r="ELW204" s="119"/>
      <c r="ELX204" s="91"/>
      <c r="ELY204" s="119"/>
      <c r="ELZ204" s="91"/>
      <c r="EMA204" s="119"/>
      <c r="EMB204" s="91"/>
      <c r="EMC204" s="119"/>
      <c r="EMD204" s="91"/>
      <c r="EME204" s="119"/>
      <c r="EMF204" s="91"/>
      <c r="EMG204" s="119"/>
      <c r="EMH204" s="91"/>
      <c r="EMI204" s="119"/>
      <c r="EMJ204" s="91"/>
      <c r="EMK204" s="119"/>
      <c r="EML204" s="91"/>
      <c r="EMM204" s="119"/>
      <c r="EMN204" s="91"/>
      <c r="EMO204" s="119"/>
      <c r="EMP204" s="91"/>
      <c r="EMQ204" s="119"/>
      <c r="EMR204" s="91"/>
      <c r="EMS204" s="119"/>
      <c r="EMT204" s="91"/>
      <c r="EMU204" s="119"/>
      <c r="EMV204" s="91"/>
      <c r="EMW204" s="119"/>
      <c r="EMX204" s="91"/>
      <c r="EMY204" s="119"/>
      <c r="EMZ204" s="91"/>
      <c r="ENA204" s="119"/>
      <c r="ENB204" s="91"/>
      <c r="ENC204" s="119"/>
      <c r="END204" s="91"/>
      <c r="ENE204" s="119"/>
      <c r="ENF204" s="91"/>
      <c r="ENG204" s="119"/>
      <c r="ENH204" s="91"/>
      <c r="ENI204" s="119"/>
      <c r="ENJ204" s="91"/>
      <c r="ENK204" s="119"/>
      <c r="ENL204" s="91"/>
      <c r="ENM204" s="119"/>
      <c r="ENN204" s="91"/>
      <c r="ENO204" s="119"/>
      <c r="ENP204" s="91"/>
      <c r="ENQ204" s="119"/>
      <c r="ENR204" s="91"/>
      <c r="ENS204" s="119"/>
      <c r="ENT204" s="91"/>
      <c r="ENU204" s="119"/>
      <c r="ENV204" s="91"/>
      <c r="ENW204" s="119"/>
      <c r="ENX204" s="91"/>
      <c r="ENY204" s="119"/>
      <c r="ENZ204" s="91"/>
      <c r="EOA204" s="119"/>
      <c r="EOB204" s="91"/>
      <c r="EOC204" s="119"/>
      <c r="EOD204" s="91"/>
      <c r="EOE204" s="119"/>
      <c r="EOF204" s="91"/>
      <c r="EOG204" s="119"/>
      <c r="EOH204" s="91"/>
      <c r="EOI204" s="119"/>
      <c r="EOJ204" s="91"/>
      <c r="EOK204" s="119"/>
      <c r="EOL204" s="91"/>
      <c r="EOM204" s="119"/>
      <c r="EON204" s="91"/>
      <c r="EOO204" s="119"/>
      <c r="EOP204" s="91"/>
      <c r="EOQ204" s="119"/>
      <c r="EOR204" s="91"/>
      <c r="EOS204" s="119"/>
      <c r="EOT204" s="91"/>
      <c r="EOU204" s="119"/>
      <c r="EOV204" s="91"/>
      <c r="EOW204" s="119"/>
      <c r="EOX204" s="91"/>
      <c r="EOY204" s="119"/>
      <c r="EOZ204" s="91"/>
      <c r="EPA204" s="119"/>
      <c r="EPB204" s="91"/>
      <c r="EPC204" s="119"/>
      <c r="EPD204" s="91"/>
      <c r="EPE204" s="119"/>
      <c r="EPF204" s="91"/>
      <c r="EPG204" s="119"/>
      <c r="EPH204" s="91"/>
      <c r="EPI204" s="119"/>
      <c r="EPJ204" s="91"/>
      <c r="EPK204" s="119"/>
      <c r="EPL204" s="91"/>
      <c r="EPM204" s="119"/>
      <c r="EPN204" s="91"/>
      <c r="EPO204" s="119"/>
      <c r="EPP204" s="91"/>
      <c r="EPQ204" s="119"/>
      <c r="EPR204" s="91"/>
      <c r="EPS204" s="119"/>
      <c r="EPT204" s="91"/>
      <c r="EPU204" s="119"/>
      <c r="EPV204" s="91"/>
      <c r="EPW204" s="119"/>
      <c r="EPX204" s="91"/>
      <c r="EPY204" s="119"/>
      <c r="EPZ204" s="91"/>
      <c r="EQA204" s="119"/>
      <c r="EQB204" s="91"/>
      <c r="EQC204" s="119"/>
      <c r="EQD204" s="91"/>
      <c r="EQE204" s="119"/>
      <c r="EQF204" s="91"/>
      <c r="EQG204" s="119"/>
      <c r="EQH204" s="91"/>
      <c r="EQI204" s="119"/>
      <c r="EQJ204" s="91"/>
      <c r="EQK204" s="119"/>
      <c r="EQL204" s="91"/>
      <c r="EQM204" s="119"/>
      <c r="EQN204" s="91"/>
      <c r="EQO204" s="119"/>
      <c r="EQP204" s="91"/>
      <c r="EQQ204" s="119"/>
      <c r="EQR204" s="91"/>
      <c r="EQS204" s="119"/>
      <c r="EQT204" s="91"/>
      <c r="EQU204" s="119"/>
      <c r="EQV204" s="91"/>
      <c r="EQW204" s="119"/>
      <c r="EQX204" s="91"/>
      <c r="EQY204" s="119"/>
      <c r="EQZ204" s="91"/>
      <c r="ERA204" s="119"/>
      <c r="ERB204" s="91"/>
      <c r="ERC204" s="119"/>
      <c r="ERD204" s="91"/>
      <c r="ERE204" s="119"/>
      <c r="ERF204" s="91"/>
      <c r="ERG204" s="119"/>
      <c r="ERH204" s="91"/>
      <c r="ERI204" s="119"/>
      <c r="ERJ204" s="91"/>
      <c r="ERK204" s="119"/>
      <c r="ERL204" s="91"/>
      <c r="ERM204" s="119"/>
      <c r="ERN204" s="91"/>
      <c r="ERO204" s="119"/>
      <c r="ERP204" s="91"/>
      <c r="ERQ204" s="119"/>
      <c r="ERR204" s="91"/>
      <c r="ERS204" s="119"/>
      <c r="ERT204" s="91"/>
      <c r="ERU204" s="119"/>
      <c r="ERV204" s="91"/>
      <c r="ERW204" s="119"/>
      <c r="ERX204" s="91"/>
      <c r="ERY204" s="119"/>
      <c r="ERZ204" s="91"/>
      <c r="ESA204" s="119"/>
      <c r="ESB204" s="91"/>
      <c r="ESC204" s="119"/>
      <c r="ESD204" s="91"/>
      <c r="ESE204" s="119"/>
      <c r="ESF204" s="91"/>
      <c r="ESG204" s="119"/>
      <c r="ESH204" s="91"/>
      <c r="ESI204" s="119"/>
      <c r="ESJ204" s="91"/>
      <c r="ESK204" s="119"/>
      <c r="ESL204" s="91"/>
      <c r="ESM204" s="119"/>
      <c r="ESN204" s="91"/>
      <c r="ESO204" s="119"/>
      <c r="ESP204" s="91"/>
      <c r="ESQ204" s="119"/>
      <c r="ESR204" s="91"/>
      <c r="ESS204" s="119"/>
      <c r="EST204" s="91"/>
      <c r="ESU204" s="119"/>
      <c r="ESV204" s="91"/>
      <c r="ESW204" s="119"/>
      <c r="ESX204" s="91"/>
      <c r="ESY204" s="119"/>
      <c r="ESZ204" s="91"/>
      <c r="ETA204" s="119"/>
      <c r="ETB204" s="91"/>
      <c r="ETC204" s="119"/>
      <c r="ETD204" s="91"/>
      <c r="ETE204" s="119"/>
      <c r="ETF204" s="91"/>
      <c r="ETG204" s="119"/>
      <c r="ETH204" s="91"/>
      <c r="ETI204" s="119"/>
      <c r="ETJ204" s="91"/>
      <c r="ETK204" s="119"/>
      <c r="ETL204" s="91"/>
      <c r="ETM204" s="119"/>
      <c r="ETN204" s="91"/>
      <c r="ETO204" s="119"/>
      <c r="ETP204" s="91"/>
      <c r="ETQ204" s="119"/>
      <c r="ETR204" s="91"/>
      <c r="ETS204" s="119"/>
      <c r="ETT204" s="91"/>
      <c r="ETU204" s="119"/>
      <c r="ETV204" s="91"/>
      <c r="ETW204" s="119"/>
      <c r="ETX204" s="91"/>
      <c r="ETY204" s="119"/>
      <c r="ETZ204" s="91"/>
      <c r="EUA204" s="119"/>
      <c r="EUB204" s="91"/>
      <c r="EUC204" s="119"/>
      <c r="EUD204" s="91"/>
      <c r="EUE204" s="119"/>
      <c r="EUF204" s="91"/>
      <c r="EUG204" s="119"/>
      <c r="EUH204" s="91"/>
      <c r="EUI204" s="119"/>
      <c r="EUJ204" s="91"/>
      <c r="EUK204" s="119"/>
      <c r="EUL204" s="91"/>
      <c r="EUM204" s="119"/>
      <c r="EUN204" s="91"/>
      <c r="EUO204" s="119"/>
      <c r="EUP204" s="91"/>
      <c r="EUQ204" s="119"/>
      <c r="EUR204" s="91"/>
      <c r="EUS204" s="119"/>
      <c r="EUT204" s="91"/>
      <c r="EUU204" s="119"/>
      <c r="EUV204" s="91"/>
      <c r="EUW204" s="119"/>
      <c r="EUX204" s="91"/>
      <c r="EUY204" s="119"/>
      <c r="EUZ204" s="91"/>
      <c r="EVA204" s="119"/>
      <c r="EVB204" s="91"/>
      <c r="EVC204" s="119"/>
      <c r="EVD204" s="91"/>
      <c r="EVE204" s="119"/>
      <c r="EVF204" s="91"/>
      <c r="EVG204" s="119"/>
      <c r="EVH204" s="91"/>
      <c r="EVI204" s="119"/>
      <c r="EVJ204" s="91"/>
      <c r="EVK204" s="119"/>
      <c r="EVL204" s="91"/>
      <c r="EVM204" s="119"/>
      <c r="EVN204" s="91"/>
      <c r="EVO204" s="119"/>
      <c r="EVP204" s="91"/>
      <c r="EVQ204" s="119"/>
      <c r="EVR204" s="91"/>
      <c r="EVS204" s="119"/>
      <c r="EVT204" s="91"/>
      <c r="EVU204" s="119"/>
      <c r="EVV204" s="91"/>
      <c r="EVW204" s="119"/>
      <c r="EVX204" s="91"/>
      <c r="EVY204" s="119"/>
      <c r="EVZ204" s="91"/>
      <c r="EWA204" s="119"/>
      <c r="EWB204" s="91"/>
      <c r="EWC204" s="119"/>
      <c r="EWD204" s="91"/>
      <c r="EWE204" s="119"/>
      <c r="EWF204" s="91"/>
      <c r="EWG204" s="119"/>
      <c r="EWH204" s="91"/>
      <c r="EWI204" s="119"/>
      <c r="EWJ204" s="91"/>
      <c r="EWK204" s="119"/>
      <c r="EWL204" s="91"/>
      <c r="EWM204" s="119"/>
      <c r="EWN204" s="91"/>
      <c r="EWO204" s="119"/>
      <c r="EWP204" s="91"/>
      <c r="EWQ204" s="119"/>
      <c r="EWR204" s="91"/>
      <c r="EWS204" s="119"/>
      <c r="EWT204" s="91"/>
      <c r="EWU204" s="119"/>
      <c r="EWV204" s="91"/>
      <c r="EWW204" s="119"/>
      <c r="EWX204" s="91"/>
      <c r="EWY204" s="119"/>
      <c r="EWZ204" s="91"/>
      <c r="EXA204" s="119"/>
      <c r="EXB204" s="91"/>
      <c r="EXC204" s="119"/>
      <c r="EXD204" s="91"/>
      <c r="EXE204" s="119"/>
      <c r="EXF204" s="91"/>
      <c r="EXG204" s="119"/>
      <c r="EXH204" s="91"/>
      <c r="EXI204" s="119"/>
      <c r="EXJ204" s="91"/>
      <c r="EXK204" s="119"/>
      <c r="EXL204" s="91"/>
      <c r="EXM204" s="119"/>
      <c r="EXN204" s="91"/>
      <c r="EXO204" s="119"/>
      <c r="EXP204" s="91"/>
      <c r="EXQ204" s="119"/>
      <c r="EXR204" s="91"/>
      <c r="EXS204" s="119"/>
      <c r="EXT204" s="91"/>
      <c r="EXU204" s="119"/>
      <c r="EXV204" s="91"/>
      <c r="EXW204" s="119"/>
      <c r="EXX204" s="91"/>
      <c r="EXY204" s="119"/>
      <c r="EXZ204" s="91"/>
      <c r="EYA204" s="119"/>
      <c r="EYB204" s="91"/>
      <c r="EYC204" s="119"/>
      <c r="EYD204" s="91"/>
      <c r="EYE204" s="119"/>
      <c r="EYF204" s="91"/>
      <c r="EYG204" s="119"/>
      <c r="EYH204" s="91"/>
      <c r="EYI204" s="119"/>
      <c r="EYJ204" s="91"/>
      <c r="EYK204" s="119"/>
      <c r="EYL204" s="91"/>
      <c r="EYM204" s="119"/>
      <c r="EYN204" s="91"/>
      <c r="EYO204" s="119"/>
      <c r="EYP204" s="91"/>
      <c r="EYQ204" s="119"/>
      <c r="EYR204" s="91"/>
      <c r="EYS204" s="119"/>
      <c r="EYT204" s="91"/>
      <c r="EYU204" s="119"/>
      <c r="EYV204" s="91"/>
      <c r="EYW204" s="119"/>
      <c r="EYX204" s="91"/>
      <c r="EYY204" s="119"/>
      <c r="EYZ204" s="91"/>
      <c r="EZA204" s="119"/>
      <c r="EZB204" s="91"/>
      <c r="EZC204" s="119"/>
      <c r="EZD204" s="91"/>
      <c r="EZE204" s="119"/>
      <c r="EZF204" s="91"/>
      <c r="EZG204" s="119"/>
      <c r="EZH204" s="91"/>
      <c r="EZI204" s="119"/>
      <c r="EZJ204" s="91"/>
      <c r="EZK204" s="119"/>
      <c r="EZL204" s="91"/>
      <c r="EZM204" s="119"/>
      <c r="EZN204" s="91"/>
      <c r="EZO204" s="119"/>
      <c r="EZP204" s="91"/>
      <c r="EZQ204" s="119"/>
      <c r="EZR204" s="91"/>
      <c r="EZS204" s="119"/>
      <c r="EZT204" s="91"/>
      <c r="EZU204" s="119"/>
      <c r="EZV204" s="91"/>
      <c r="EZW204" s="119"/>
      <c r="EZX204" s="91"/>
      <c r="EZY204" s="119"/>
      <c r="EZZ204" s="91"/>
      <c r="FAA204" s="119"/>
      <c r="FAB204" s="91"/>
      <c r="FAC204" s="119"/>
      <c r="FAD204" s="91"/>
      <c r="FAE204" s="119"/>
      <c r="FAF204" s="91"/>
      <c r="FAG204" s="119"/>
      <c r="FAH204" s="91"/>
      <c r="FAI204" s="119"/>
      <c r="FAJ204" s="91"/>
      <c r="FAK204" s="119"/>
      <c r="FAL204" s="91"/>
      <c r="FAM204" s="119"/>
      <c r="FAN204" s="91"/>
      <c r="FAO204" s="119"/>
      <c r="FAP204" s="91"/>
      <c r="FAQ204" s="119"/>
      <c r="FAR204" s="91"/>
      <c r="FAS204" s="119"/>
      <c r="FAT204" s="91"/>
      <c r="FAU204" s="119"/>
      <c r="FAV204" s="91"/>
      <c r="FAW204" s="119"/>
      <c r="FAX204" s="91"/>
      <c r="FAY204" s="119"/>
      <c r="FAZ204" s="91"/>
      <c r="FBA204" s="119"/>
      <c r="FBB204" s="91"/>
      <c r="FBC204" s="119"/>
      <c r="FBD204" s="91"/>
      <c r="FBE204" s="119"/>
      <c r="FBF204" s="91"/>
      <c r="FBG204" s="119"/>
      <c r="FBH204" s="91"/>
      <c r="FBI204" s="119"/>
      <c r="FBJ204" s="91"/>
      <c r="FBK204" s="119"/>
      <c r="FBL204" s="91"/>
      <c r="FBM204" s="119"/>
      <c r="FBN204" s="91"/>
      <c r="FBO204" s="119"/>
      <c r="FBP204" s="91"/>
      <c r="FBQ204" s="119"/>
      <c r="FBR204" s="91"/>
      <c r="FBS204" s="119"/>
      <c r="FBT204" s="91"/>
      <c r="FBU204" s="119"/>
      <c r="FBV204" s="91"/>
      <c r="FBW204" s="119"/>
      <c r="FBX204" s="91"/>
      <c r="FBY204" s="119"/>
      <c r="FBZ204" s="91"/>
      <c r="FCA204" s="119"/>
      <c r="FCB204" s="91"/>
      <c r="FCC204" s="119"/>
      <c r="FCD204" s="91"/>
      <c r="FCE204" s="119"/>
      <c r="FCF204" s="91"/>
      <c r="FCG204" s="119"/>
      <c r="FCH204" s="91"/>
      <c r="FCI204" s="119"/>
      <c r="FCJ204" s="91"/>
      <c r="FCK204" s="119"/>
      <c r="FCL204" s="91"/>
      <c r="FCM204" s="119"/>
      <c r="FCN204" s="91"/>
      <c r="FCO204" s="119"/>
      <c r="FCP204" s="91"/>
      <c r="FCQ204" s="119"/>
      <c r="FCR204" s="91"/>
      <c r="FCS204" s="119"/>
      <c r="FCT204" s="91"/>
      <c r="FCU204" s="119"/>
      <c r="FCV204" s="91"/>
      <c r="FCW204" s="119"/>
      <c r="FCX204" s="91"/>
      <c r="FCY204" s="119"/>
      <c r="FCZ204" s="91"/>
      <c r="FDA204" s="119"/>
      <c r="FDB204" s="91"/>
      <c r="FDC204" s="119"/>
      <c r="FDD204" s="91"/>
      <c r="FDE204" s="119"/>
      <c r="FDF204" s="91"/>
      <c r="FDG204" s="119"/>
      <c r="FDH204" s="91"/>
      <c r="FDI204" s="119"/>
      <c r="FDJ204" s="91"/>
      <c r="FDK204" s="119"/>
      <c r="FDL204" s="91"/>
      <c r="FDM204" s="119"/>
      <c r="FDN204" s="91"/>
      <c r="FDO204" s="119"/>
      <c r="FDP204" s="91"/>
      <c r="FDQ204" s="119"/>
      <c r="FDR204" s="91"/>
      <c r="FDS204" s="119"/>
      <c r="FDT204" s="91"/>
      <c r="FDU204" s="119"/>
      <c r="FDV204" s="91"/>
      <c r="FDW204" s="119"/>
      <c r="FDX204" s="91"/>
      <c r="FDY204" s="119"/>
      <c r="FDZ204" s="91"/>
      <c r="FEA204" s="119"/>
      <c r="FEB204" s="91"/>
      <c r="FEC204" s="119"/>
      <c r="FED204" s="91"/>
      <c r="FEE204" s="119"/>
      <c r="FEF204" s="91"/>
      <c r="FEG204" s="119"/>
      <c r="FEH204" s="91"/>
      <c r="FEI204" s="119"/>
      <c r="FEJ204" s="91"/>
      <c r="FEK204" s="119"/>
      <c r="FEL204" s="91"/>
      <c r="FEM204" s="119"/>
      <c r="FEN204" s="91"/>
      <c r="FEO204" s="119"/>
      <c r="FEP204" s="91"/>
      <c r="FEQ204" s="119"/>
      <c r="FER204" s="91"/>
      <c r="FES204" s="119"/>
      <c r="FET204" s="91"/>
      <c r="FEU204" s="119"/>
      <c r="FEV204" s="91"/>
      <c r="FEW204" s="119"/>
      <c r="FEX204" s="91"/>
      <c r="FEY204" s="119"/>
      <c r="FEZ204" s="91"/>
      <c r="FFA204" s="119"/>
      <c r="FFB204" s="91"/>
      <c r="FFC204" s="119"/>
      <c r="FFD204" s="91"/>
      <c r="FFE204" s="119"/>
      <c r="FFF204" s="91"/>
      <c r="FFG204" s="119"/>
      <c r="FFH204" s="91"/>
      <c r="FFI204" s="119"/>
      <c r="FFJ204" s="91"/>
      <c r="FFK204" s="119"/>
      <c r="FFL204" s="91"/>
      <c r="FFM204" s="119"/>
      <c r="FFN204" s="91"/>
      <c r="FFO204" s="119"/>
      <c r="FFP204" s="91"/>
      <c r="FFQ204" s="119"/>
      <c r="FFR204" s="91"/>
      <c r="FFS204" s="119"/>
      <c r="FFT204" s="91"/>
      <c r="FFU204" s="119"/>
      <c r="FFV204" s="91"/>
      <c r="FFW204" s="119"/>
      <c r="FFX204" s="91"/>
      <c r="FFY204" s="119"/>
      <c r="FFZ204" s="91"/>
      <c r="FGA204" s="119"/>
      <c r="FGB204" s="91"/>
      <c r="FGC204" s="119"/>
      <c r="FGD204" s="91"/>
      <c r="FGE204" s="119"/>
      <c r="FGF204" s="91"/>
      <c r="FGG204" s="119"/>
      <c r="FGH204" s="91"/>
      <c r="FGI204" s="119"/>
      <c r="FGJ204" s="91"/>
      <c r="FGK204" s="119"/>
      <c r="FGL204" s="91"/>
      <c r="FGM204" s="119"/>
      <c r="FGN204" s="91"/>
      <c r="FGO204" s="119"/>
      <c r="FGP204" s="91"/>
      <c r="FGQ204" s="119"/>
      <c r="FGR204" s="91"/>
      <c r="FGS204" s="119"/>
      <c r="FGT204" s="91"/>
      <c r="FGU204" s="119"/>
      <c r="FGV204" s="91"/>
      <c r="FGW204" s="119"/>
      <c r="FGX204" s="91"/>
      <c r="FGY204" s="119"/>
      <c r="FGZ204" s="91"/>
      <c r="FHA204" s="119"/>
      <c r="FHB204" s="91"/>
      <c r="FHC204" s="119"/>
      <c r="FHD204" s="91"/>
      <c r="FHE204" s="119"/>
      <c r="FHF204" s="91"/>
      <c r="FHG204" s="119"/>
      <c r="FHH204" s="91"/>
      <c r="FHI204" s="119"/>
      <c r="FHJ204" s="91"/>
      <c r="FHK204" s="119"/>
      <c r="FHL204" s="91"/>
      <c r="FHM204" s="119"/>
      <c r="FHN204" s="91"/>
      <c r="FHO204" s="119"/>
      <c r="FHP204" s="91"/>
      <c r="FHQ204" s="119"/>
      <c r="FHR204" s="91"/>
      <c r="FHS204" s="119"/>
      <c r="FHT204" s="91"/>
      <c r="FHU204" s="119"/>
      <c r="FHV204" s="91"/>
      <c r="FHW204" s="119"/>
      <c r="FHX204" s="91"/>
      <c r="FHY204" s="119"/>
      <c r="FHZ204" s="91"/>
      <c r="FIA204" s="119"/>
      <c r="FIB204" s="91"/>
      <c r="FIC204" s="119"/>
      <c r="FID204" s="91"/>
      <c r="FIE204" s="119"/>
      <c r="FIF204" s="91"/>
      <c r="FIG204" s="119"/>
      <c r="FIH204" s="91"/>
      <c r="FII204" s="119"/>
      <c r="FIJ204" s="91"/>
      <c r="FIK204" s="119"/>
      <c r="FIL204" s="91"/>
      <c r="FIM204" s="119"/>
      <c r="FIN204" s="91"/>
      <c r="FIO204" s="119"/>
      <c r="FIP204" s="91"/>
      <c r="FIQ204" s="119"/>
      <c r="FIR204" s="91"/>
      <c r="FIS204" s="119"/>
      <c r="FIT204" s="91"/>
      <c r="FIU204" s="119"/>
      <c r="FIV204" s="91"/>
      <c r="FIW204" s="119"/>
      <c r="FIX204" s="91"/>
      <c r="FIY204" s="119"/>
      <c r="FIZ204" s="91"/>
      <c r="FJA204" s="119"/>
      <c r="FJB204" s="91"/>
      <c r="FJC204" s="119"/>
      <c r="FJD204" s="91"/>
      <c r="FJE204" s="119"/>
      <c r="FJF204" s="91"/>
      <c r="FJG204" s="119"/>
      <c r="FJH204" s="91"/>
      <c r="FJI204" s="119"/>
      <c r="FJJ204" s="91"/>
      <c r="FJK204" s="119"/>
      <c r="FJL204" s="91"/>
      <c r="FJM204" s="119"/>
      <c r="FJN204" s="91"/>
      <c r="FJO204" s="119"/>
      <c r="FJP204" s="91"/>
      <c r="FJQ204" s="119"/>
      <c r="FJR204" s="91"/>
      <c r="FJS204" s="119"/>
      <c r="FJT204" s="91"/>
      <c r="FJU204" s="119"/>
      <c r="FJV204" s="91"/>
      <c r="FJW204" s="119"/>
      <c r="FJX204" s="91"/>
      <c r="FJY204" s="119"/>
      <c r="FJZ204" s="91"/>
      <c r="FKA204" s="119"/>
      <c r="FKB204" s="91"/>
      <c r="FKC204" s="119"/>
      <c r="FKD204" s="91"/>
      <c r="FKE204" s="119"/>
      <c r="FKF204" s="91"/>
      <c r="FKG204" s="119"/>
      <c r="FKH204" s="91"/>
      <c r="FKI204" s="119"/>
      <c r="FKJ204" s="91"/>
      <c r="FKK204" s="119"/>
      <c r="FKL204" s="91"/>
      <c r="FKM204" s="119"/>
      <c r="FKN204" s="91"/>
      <c r="FKO204" s="119"/>
      <c r="FKP204" s="91"/>
      <c r="FKQ204" s="119"/>
      <c r="FKR204" s="91"/>
      <c r="FKS204" s="119"/>
      <c r="FKT204" s="91"/>
      <c r="FKU204" s="119"/>
      <c r="FKV204" s="91"/>
      <c r="FKW204" s="119"/>
      <c r="FKX204" s="91"/>
      <c r="FKY204" s="119"/>
      <c r="FKZ204" s="91"/>
      <c r="FLA204" s="119"/>
      <c r="FLB204" s="91"/>
      <c r="FLC204" s="119"/>
      <c r="FLD204" s="91"/>
      <c r="FLE204" s="119"/>
      <c r="FLF204" s="91"/>
      <c r="FLG204" s="119"/>
      <c r="FLH204" s="91"/>
      <c r="FLI204" s="119"/>
      <c r="FLJ204" s="91"/>
      <c r="FLK204" s="119"/>
      <c r="FLL204" s="91"/>
      <c r="FLM204" s="119"/>
      <c r="FLN204" s="91"/>
      <c r="FLO204" s="119"/>
      <c r="FLP204" s="91"/>
      <c r="FLQ204" s="119"/>
      <c r="FLR204" s="91"/>
      <c r="FLS204" s="119"/>
      <c r="FLT204" s="91"/>
      <c r="FLU204" s="119"/>
      <c r="FLV204" s="91"/>
      <c r="FLW204" s="119"/>
      <c r="FLX204" s="91"/>
      <c r="FLY204" s="119"/>
      <c r="FLZ204" s="91"/>
      <c r="FMA204" s="119"/>
      <c r="FMB204" s="91"/>
      <c r="FMC204" s="119"/>
      <c r="FMD204" s="91"/>
      <c r="FME204" s="119"/>
      <c r="FMF204" s="91"/>
      <c r="FMG204" s="119"/>
      <c r="FMH204" s="91"/>
      <c r="FMI204" s="119"/>
      <c r="FMJ204" s="91"/>
      <c r="FMK204" s="119"/>
      <c r="FML204" s="91"/>
      <c r="FMM204" s="119"/>
      <c r="FMN204" s="91"/>
      <c r="FMO204" s="119"/>
      <c r="FMP204" s="91"/>
      <c r="FMQ204" s="119"/>
      <c r="FMR204" s="91"/>
      <c r="FMS204" s="119"/>
      <c r="FMT204" s="91"/>
      <c r="FMU204" s="119"/>
      <c r="FMV204" s="91"/>
      <c r="FMW204" s="119"/>
      <c r="FMX204" s="91"/>
      <c r="FMY204" s="119"/>
      <c r="FMZ204" s="91"/>
      <c r="FNA204" s="119"/>
      <c r="FNB204" s="91"/>
      <c r="FNC204" s="119"/>
      <c r="FND204" s="91"/>
      <c r="FNE204" s="119"/>
      <c r="FNF204" s="91"/>
      <c r="FNG204" s="119"/>
      <c r="FNH204" s="91"/>
      <c r="FNI204" s="119"/>
      <c r="FNJ204" s="91"/>
      <c r="FNK204" s="119"/>
      <c r="FNL204" s="91"/>
      <c r="FNM204" s="119"/>
      <c r="FNN204" s="91"/>
      <c r="FNO204" s="119"/>
      <c r="FNP204" s="91"/>
      <c r="FNQ204" s="119"/>
      <c r="FNR204" s="91"/>
      <c r="FNS204" s="119"/>
      <c r="FNT204" s="91"/>
      <c r="FNU204" s="119"/>
      <c r="FNV204" s="91"/>
      <c r="FNW204" s="119"/>
      <c r="FNX204" s="91"/>
      <c r="FNY204" s="119"/>
      <c r="FNZ204" s="91"/>
      <c r="FOA204" s="119"/>
      <c r="FOB204" s="91"/>
      <c r="FOC204" s="119"/>
      <c r="FOD204" s="91"/>
      <c r="FOE204" s="119"/>
      <c r="FOF204" s="91"/>
      <c r="FOG204" s="119"/>
      <c r="FOH204" s="91"/>
      <c r="FOI204" s="119"/>
      <c r="FOJ204" s="91"/>
      <c r="FOK204" s="119"/>
      <c r="FOL204" s="91"/>
      <c r="FOM204" s="119"/>
      <c r="FON204" s="91"/>
      <c r="FOO204" s="119"/>
      <c r="FOP204" s="91"/>
      <c r="FOQ204" s="119"/>
      <c r="FOR204" s="91"/>
      <c r="FOS204" s="119"/>
      <c r="FOT204" s="91"/>
      <c r="FOU204" s="119"/>
      <c r="FOV204" s="91"/>
      <c r="FOW204" s="119"/>
      <c r="FOX204" s="91"/>
      <c r="FOY204" s="119"/>
      <c r="FOZ204" s="91"/>
      <c r="FPA204" s="119"/>
      <c r="FPB204" s="91"/>
      <c r="FPC204" s="119"/>
      <c r="FPD204" s="91"/>
      <c r="FPE204" s="119"/>
      <c r="FPF204" s="91"/>
      <c r="FPG204" s="119"/>
      <c r="FPH204" s="91"/>
      <c r="FPI204" s="119"/>
      <c r="FPJ204" s="91"/>
      <c r="FPK204" s="119"/>
      <c r="FPL204" s="91"/>
      <c r="FPM204" s="119"/>
      <c r="FPN204" s="91"/>
      <c r="FPO204" s="119"/>
      <c r="FPP204" s="91"/>
      <c r="FPQ204" s="119"/>
      <c r="FPR204" s="91"/>
      <c r="FPS204" s="119"/>
      <c r="FPT204" s="91"/>
      <c r="FPU204" s="119"/>
      <c r="FPV204" s="91"/>
      <c r="FPW204" s="119"/>
      <c r="FPX204" s="91"/>
      <c r="FPY204" s="119"/>
      <c r="FPZ204" s="91"/>
      <c r="FQA204" s="119"/>
      <c r="FQB204" s="91"/>
      <c r="FQC204" s="119"/>
      <c r="FQD204" s="91"/>
      <c r="FQE204" s="119"/>
      <c r="FQF204" s="91"/>
      <c r="FQG204" s="119"/>
      <c r="FQH204" s="91"/>
      <c r="FQI204" s="119"/>
      <c r="FQJ204" s="91"/>
      <c r="FQK204" s="119"/>
      <c r="FQL204" s="91"/>
      <c r="FQM204" s="119"/>
      <c r="FQN204" s="91"/>
      <c r="FQO204" s="119"/>
      <c r="FQP204" s="91"/>
      <c r="FQQ204" s="119"/>
      <c r="FQR204" s="91"/>
      <c r="FQS204" s="119"/>
      <c r="FQT204" s="91"/>
      <c r="FQU204" s="119"/>
      <c r="FQV204" s="91"/>
      <c r="FQW204" s="119"/>
      <c r="FQX204" s="91"/>
      <c r="FQY204" s="119"/>
      <c r="FQZ204" s="91"/>
      <c r="FRA204" s="119"/>
      <c r="FRB204" s="91"/>
      <c r="FRC204" s="119"/>
      <c r="FRD204" s="91"/>
      <c r="FRE204" s="119"/>
      <c r="FRF204" s="91"/>
      <c r="FRG204" s="119"/>
      <c r="FRH204" s="91"/>
      <c r="FRI204" s="119"/>
      <c r="FRJ204" s="91"/>
      <c r="FRK204" s="119"/>
      <c r="FRL204" s="91"/>
      <c r="FRM204" s="119"/>
      <c r="FRN204" s="91"/>
      <c r="FRO204" s="119"/>
      <c r="FRP204" s="91"/>
      <c r="FRQ204" s="119"/>
      <c r="FRR204" s="91"/>
      <c r="FRS204" s="119"/>
      <c r="FRT204" s="91"/>
      <c r="FRU204" s="119"/>
      <c r="FRV204" s="91"/>
      <c r="FRW204" s="119"/>
      <c r="FRX204" s="91"/>
      <c r="FRY204" s="119"/>
      <c r="FRZ204" s="91"/>
      <c r="FSA204" s="119"/>
      <c r="FSB204" s="91"/>
      <c r="FSC204" s="119"/>
      <c r="FSD204" s="91"/>
      <c r="FSE204" s="119"/>
      <c r="FSF204" s="91"/>
      <c r="FSG204" s="119"/>
      <c r="FSH204" s="91"/>
      <c r="FSI204" s="119"/>
      <c r="FSJ204" s="91"/>
      <c r="FSK204" s="119"/>
      <c r="FSL204" s="91"/>
      <c r="FSM204" s="119"/>
      <c r="FSN204" s="91"/>
      <c r="FSO204" s="119"/>
      <c r="FSP204" s="91"/>
      <c r="FSQ204" s="119"/>
      <c r="FSR204" s="91"/>
      <c r="FSS204" s="119"/>
      <c r="FST204" s="91"/>
      <c r="FSU204" s="119"/>
      <c r="FSV204" s="91"/>
      <c r="FSW204" s="119"/>
      <c r="FSX204" s="91"/>
      <c r="FSY204" s="119"/>
      <c r="FSZ204" s="91"/>
      <c r="FTA204" s="119"/>
      <c r="FTB204" s="91"/>
      <c r="FTC204" s="119"/>
      <c r="FTD204" s="91"/>
      <c r="FTE204" s="119"/>
      <c r="FTF204" s="91"/>
      <c r="FTG204" s="119"/>
      <c r="FTH204" s="91"/>
      <c r="FTI204" s="119"/>
      <c r="FTJ204" s="91"/>
      <c r="FTK204" s="119"/>
      <c r="FTL204" s="91"/>
      <c r="FTM204" s="119"/>
      <c r="FTN204" s="91"/>
      <c r="FTO204" s="119"/>
      <c r="FTP204" s="91"/>
      <c r="FTQ204" s="119"/>
      <c r="FTR204" s="91"/>
      <c r="FTS204" s="119"/>
      <c r="FTT204" s="91"/>
      <c r="FTU204" s="119"/>
      <c r="FTV204" s="91"/>
      <c r="FTW204" s="119"/>
      <c r="FTX204" s="91"/>
      <c r="FTY204" s="119"/>
      <c r="FTZ204" s="91"/>
      <c r="FUA204" s="119"/>
      <c r="FUB204" s="91"/>
      <c r="FUC204" s="119"/>
      <c r="FUD204" s="91"/>
      <c r="FUE204" s="119"/>
      <c r="FUF204" s="91"/>
      <c r="FUG204" s="119"/>
      <c r="FUH204" s="91"/>
      <c r="FUI204" s="119"/>
      <c r="FUJ204" s="91"/>
      <c r="FUK204" s="119"/>
      <c r="FUL204" s="91"/>
      <c r="FUM204" s="119"/>
      <c r="FUN204" s="91"/>
      <c r="FUO204" s="119"/>
      <c r="FUP204" s="91"/>
      <c r="FUQ204" s="119"/>
      <c r="FUR204" s="91"/>
      <c r="FUS204" s="119"/>
      <c r="FUT204" s="91"/>
      <c r="FUU204" s="119"/>
      <c r="FUV204" s="91"/>
      <c r="FUW204" s="119"/>
      <c r="FUX204" s="91"/>
      <c r="FUY204" s="119"/>
      <c r="FUZ204" s="91"/>
      <c r="FVA204" s="119"/>
      <c r="FVB204" s="91"/>
      <c r="FVC204" s="119"/>
      <c r="FVD204" s="91"/>
      <c r="FVE204" s="119"/>
      <c r="FVF204" s="91"/>
      <c r="FVG204" s="119"/>
      <c r="FVH204" s="91"/>
      <c r="FVI204" s="119"/>
      <c r="FVJ204" s="91"/>
      <c r="FVK204" s="119"/>
      <c r="FVL204" s="91"/>
      <c r="FVM204" s="119"/>
      <c r="FVN204" s="91"/>
      <c r="FVO204" s="119"/>
      <c r="FVP204" s="91"/>
      <c r="FVQ204" s="119"/>
      <c r="FVR204" s="91"/>
      <c r="FVS204" s="119"/>
      <c r="FVT204" s="91"/>
      <c r="FVU204" s="119"/>
      <c r="FVV204" s="91"/>
      <c r="FVW204" s="119"/>
      <c r="FVX204" s="91"/>
      <c r="FVY204" s="119"/>
      <c r="FVZ204" s="91"/>
      <c r="FWA204" s="119"/>
      <c r="FWB204" s="91"/>
      <c r="FWC204" s="119"/>
      <c r="FWD204" s="91"/>
      <c r="FWE204" s="119"/>
      <c r="FWF204" s="91"/>
      <c r="FWG204" s="119"/>
      <c r="FWH204" s="91"/>
      <c r="FWI204" s="119"/>
      <c r="FWJ204" s="91"/>
      <c r="FWK204" s="119"/>
      <c r="FWL204" s="91"/>
      <c r="FWM204" s="119"/>
      <c r="FWN204" s="91"/>
      <c r="FWO204" s="119"/>
      <c r="FWP204" s="91"/>
      <c r="FWQ204" s="119"/>
      <c r="FWR204" s="91"/>
      <c r="FWS204" s="119"/>
      <c r="FWT204" s="91"/>
      <c r="FWU204" s="119"/>
      <c r="FWV204" s="91"/>
      <c r="FWW204" s="119"/>
      <c r="FWX204" s="91"/>
      <c r="FWY204" s="119"/>
      <c r="FWZ204" s="91"/>
      <c r="FXA204" s="119"/>
      <c r="FXB204" s="91"/>
      <c r="FXC204" s="119"/>
      <c r="FXD204" s="91"/>
      <c r="FXE204" s="119"/>
      <c r="FXF204" s="91"/>
      <c r="FXG204" s="119"/>
      <c r="FXH204" s="91"/>
      <c r="FXI204" s="119"/>
      <c r="FXJ204" s="91"/>
      <c r="FXK204" s="119"/>
      <c r="FXL204" s="91"/>
      <c r="FXM204" s="119"/>
      <c r="FXN204" s="91"/>
      <c r="FXO204" s="119"/>
      <c r="FXP204" s="91"/>
      <c r="FXQ204" s="119"/>
      <c r="FXR204" s="91"/>
      <c r="FXS204" s="119"/>
      <c r="FXT204" s="91"/>
      <c r="FXU204" s="119"/>
      <c r="FXV204" s="91"/>
      <c r="FXW204" s="119"/>
      <c r="FXX204" s="91"/>
      <c r="FXY204" s="119"/>
      <c r="FXZ204" s="91"/>
      <c r="FYA204" s="119"/>
      <c r="FYB204" s="91"/>
      <c r="FYC204" s="119"/>
      <c r="FYD204" s="91"/>
      <c r="FYE204" s="119"/>
      <c r="FYF204" s="91"/>
      <c r="FYG204" s="119"/>
      <c r="FYH204" s="91"/>
      <c r="FYI204" s="119"/>
      <c r="FYJ204" s="91"/>
      <c r="FYK204" s="119"/>
      <c r="FYL204" s="91"/>
      <c r="FYM204" s="119"/>
      <c r="FYN204" s="91"/>
      <c r="FYO204" s="119"/>
      <c r="FYP204" s="91"/>
      <c r="FYQ204" s="119"/>
      <c r="FYR204" s="91"/>
      <c r="FYS204" s="119"/>
      <c r="FYT204" s="91"/>
      <c r="FYU204" s="119"/>
      <c r="FYV204" s="91"/>
      <c r="FYW204" s="119"/>
      <c r="FYX204" s="91"/>
      <c r="FYY204" s="119"/>
      <c r="FYZ204" s="91"/>
      <c r="FZA204" s="119"/>
      <c r="FZB204" s="91"/>
      <c r="FZC204" s="119"/>
      <c r="FZD204" s="91"/>
      <c r="FZE204" s="119"/>
      <c r="FZF204" s="91"/>
      <c r="FZG204" s="119"/>
      <c r="FZH204" s="91"/>
      <c r="FZI204" s="119"/>
      <c r="FZJ204" s="91"/>
      <c r="FZK204" s="119"/>
      <c r="FZL204" s="91"/>
      <c r="FZM204" s="119"/>
      <c r="FZN204" s="91"/>
      <c r="FZO204" s="119"/>
      <c r="FZP204" s="91"/>
      <c r="FZQ204" s="119"/>
      <c r="FZR204" s="91"/>
      <c r="FZS204" s="119"/>
      <c r="FZT204" s="91"/>
      <c r="FZU204" s="119"/>
      <c r="FZV204" s="91"/>
      <c r="FZW204" s="119"/>
      <c r="FZX204" s="91"/>
      <c r="FZY204" s="119"/>
      <c r="FZZ204" s="91"/>
      <c r="GAA204" s="119"/>
      <c r="GAB204" s="91"/>
      <c r="GAC204" s="119"/>
      <c r="GAD204" s="91"/>
      <c r="GAE204" s="119"/>
      <c r="GAF204" s="91"/>
      <c r="GAG204" s="119"/>
      <c r="GAH204" s="91"/>
      <c r="GAI204" s="119"/>
      <c r="GAJ204" s="91"/>
      <c r="GAK204" s="119"/>
      <c r="GAL204" s="91"/>
      <c r="GAM204" s="119"/>
      <c r="GAN204" s="91"/>
      <c r="GAO204" s="119"/>
      <c r="GAP204" s="91"/>
      <c r="GAQ204" s="119"/>
      <c r="GAR204" s="91"/>
      <c r="GAS204" s="119"/>
      <c r="GAT204" s="91"/>
      <c r="GAU204" s="119"/>
      <c r="GAV204" s="91"/>
      <c r="GAW204" s="119"/>
      <c r="GAX204" s="91"/>
      <c r="GAY204" s="119"/>
      <c r="GAZ204" s="91"/>
      <c r="GBA204" s="119"/>
      <c r="GBB204" s="91"/>
      <c r="GBC204" s="119"/>
      <c r="GBD204" s="91"/>
      <c r="GBE204" s="119"/>
      <c r="GBF204" s="91"/>
      <c r="GBG204" s="119"/>
      <c r="GBH204" s="91"/>
      <c r="GBI204" s="119"/>
      <c r="GBJ204" s="91"/>
      <c r="GBK204" s="119"/>
      <c r="GBL204" s="91"/>
      <c r="GBM204" s="119"/>
      <c r="GBN204" s="91"/>
      <c r="GBO204" s="119"/>
      <c r="GBP204" s="91"/>
      <c r="GBQ204" s="119"/>
      <c r="GBR204" s="91"/>
      <c r="GBS204" s="119"/>
      <c r="GBT204" s="91"/>
      <c r="GBU204" s="119"/>
      <c r="GBV204" s="91"/>
      <c r="GBW204" s="119"/>
      <c r="GBX204" s="91"/>
      <c r="GBY204" s="119"/>
      <c r="GBZ204" s="91"/>
      <c r="GCA204" s="119"/>
      <c r="GCB204" s="91"/>
      <c r="GCC204" s="119"/>
      <c r="GCD204" s="91"/>
      <c r="GCE204" s="119"/>
      <c r="GCF204" s="91"/>
      <c r="GCG204" s="119"/>
      <c r="GCH204" s="91"/>
      <c r="GCI204" s="119"/>
      <c r="GCJ204" s="91"/>
      <c r="GCK204" s="119"/>
      <c r="GCL204" s="91"/>
      <c r="GCM204" s="119"/>
      <c r="GCN204" s="91"/>
      <c r="GCO204" s="119"/>
      <c r="GCP204" s="91"/>
      <c r="GCQ204" s="119"/>
      <c r="GCR204" s="91"/>
      <c r="GCS204" s="119"/>
      <c r="GCT204" s="91"/>
      <c r="GCU204" s="119"/>
      <c r="GCV204" s="91"/>
      <c r="GCW204" s="119"/>
      <c r="GCX204" s="91"/>
      <c r="GCY204" s="119"/>
      <c r="GCZ204" s="91"/>
      <c r="GDA204" s="119"/>
      <c r="GDB204" s="91"/>
      <c r="GDC204" s="119"/>
      <c r="GDD204" s="91"/>
      <c r="GDE204" s="119"/>
      <c r="GDF204" s="91"/>
      <c r="GDG204" s="119"/>
      <c r="GDH204" s="91"/>
      <c r="GDI204" s="119"/>
      <c r="GDJ204" s="91"/>
      <c r="GDK204" s="119"/>
      <c r="GDL204" s="91"/>
      <c r="GDM204" s="119"/>
      <c r="GDN204" s="91"/>
      <c r="GDO204" s="119"/>
      <c r="GDP204" s="91"/>
      <c r="GDQ204" s="119"/>
      <c r="GDR204" s="91"/>
      <c r="GDS204" s="119"/>
      <c r="GDT204" s="91"/>
      <c r="GDU204" s="119"/>
      <c r="GDV204" s="91"/>
      <c r="GDW204" s="119"/>
      <c r="GDX204" s="91"/>
      <c r="GDY204" s="119"/>
      <c r="GDZ204" s="91"/>
      <c r="GEA204" s="119"/>
      <c r="GEB204" s="91"/>
      <c r="GEC204" s="119"/>
      <c r="GED204" s="91"/>
      <c r="GEE204" s="119"/>
      <c r="GEF204" s="91"/>
      <c r="GEG204" s="119"/>
      <c r="GEH204" s="91"/>
      <c r="GEI204" s="119"/>
      <c r="GEJ204" s="91"/>
      <c r="GEK204" s="119"/>
      <c r="GEL204" s="91"/>
      <c r="GEM204" s="119"/>
      <c r="GEN204" s="91"/>
      <c r="GEO204" s="119"/>
      <c r="GEP204" s="91"/>
      <c r="GEQ204" s="119"/>
      <c r="GER204" s="91"/>
      <c r="GES204" s="119"/>
      <c r="GET204" s="91"/>
      <c r="GEU204" s="119"/>
      <c r="GEV204" s="91"/>
      <c r="GEW204" s="119"/>
      <c r="GEX204" s="91"/>
      <c r="GEY204" s="119"/>
      <c r="GEZ204" s="91"/>
      <c r="GFA204" s="119"/>
      <c r="GFB204" s="91"/>
      <c r="GFC204" s="119"/>
      <c r="GFD204" s="91"/>
      <c r="GFE204" s="119"/>
      <c r="GFF204" s="91"/>
      <c r="GFG204" s="119"/>
      <c r="GFH204" s="91"/>
      <c r="GFI204" s="119"/>
      <c r="GFJ204" s="91"/>
      <c r="GFK204" s="119"/>
      <c r="GFL204" s="91"/>
      <c r="GFM204" s="119"/>
      <c r="GFN204" s="91"/>
      <c r="GFO204" s="119"/>
      <c r="GFP204" s="91"/>
      <c r="GFQ204" s="119"/>
      <c r="GFR204" s="91"/>
      <c r="GFS204" s="119"/>
      <c r="GFT204" s="91"/>
      <c r="GFU204" s="119"/>
      <c r="GFV204" s="91"/>
      <c r="GFW204" s="119"/>
      <c r="GFX204" s="91"/>
      <c r="GFY204" s="119"/>
      <c r="GFZ204" s="91"/>
      <c r="GGA204" s="119"/>
      <c r="GGB204" s="91"/>
      <c r="GGC204" s="119"/>
      <c r="GGD204" s="91"/>
      <c r="GGE204" s="119"/>
      <c r="GGF204" s="91"/>
      <c r="GGG204" s="119"/>
      <c r="GGH204" s="91"/>
      <c r="GGI204" s="119"/>
      <c r="GGJ204" s="91"/>
      <c r="GGK204" s="119"/>
      <c r="GGL204" s="91"/>
      <c r="GGM204" s="119"/>
      <c r="GGN204" s="91"/>
      <c r="GGO204" s="119"/>
      <c r="GGP204" s="91"/>
      <c r="GGQ204" s="119"/>
      <c r="GGR204" s="91"/>
      <c r="GGS204" s="119"/>
      <c r="GGT204" s="91"/>
      <c r="GGU204" s="119"/>
      <c r="GGV204" s="91"/>
      <c r="GGW204" s="119"/>
      <c r="GGX204" s="91"/>
      <c r="GGY204" s="119"/>
      <c r="GGZ204" s="91"/>
      <c r="GHA204" s="119"/>
      <c r="GHB204" s="91"/>
      <c r="GHC204" s="119"/>
      <c r="GHD204" s="91"/>
      <c r="GHE204" s="119"/>
      <c r="GHF204" s="91"/>
      <c r="GHG204" s="119"/>
      <c r="GHH204" s="91"/>
      <c r="GHI204" s="119"/>
      <c r="GHJ204" s="91"/>
      <c r="GHK204" s="119"/>
      <c r="GHL204" s="91"/>
      <c r="GHM204" s="119"/>
      <c r="GHN204" s="91"/>
      <c r="GHO204" s="119"/>
      <c r="GHP204" s="91"/>
      <c r="GHQ204" s="119"/>
      <c r="GHR204" s="91"/>
      <c r="GHS204" s="119"/>
      <c r="GHT204" s="91"/>
      <c r="GHU204" s="119"/>
      <c r="GHV204" s="91"/>
      <c r="GHW204" s="119"/>
      <c r="GHX204" s="91"/>
      <c r="GHY204" s="119"/>
      <c r="GHZ204" s="91"/>
      <c r="GIA204" s="119"/>
      <c r="GIB204" s="91"/>
      <c r="GIC204" s="119"/>
      <c r="GID204" s="91"/>
      <c r="GIE204" s="119"/>
      <c r="GIF204" s="91"/>
      <c r="GIG204" s="119"/>
      <c r="GIH204" s="91"/>
      <c r="GII204" s="119"/>
      <c r="GIJ204" s="91"/>
      <c r="GIK204" s="119"/>
      <c r="GIL204" s="91"/>
      <c r="GIM204" s="119"/>
      <c r="GIN204" s="91"/>
      <c r="GIO204" s="119"/>
      <c r="GIP204" s="91"/>
      <c r="GIQ204" s="119"/>
      <c r="GIR204" s="91"/>
      <c r="GIS204" s="119"/>
      <c r="GIT204" s="91"/>
      <c r="GIU204" s="119"/>
      <c r="GIV204" s="91"/>
      <c r="GIW204" s="119"/>
      <c r="GIX204" s="91"/>
      <c r="GIY204" s="119"/>
      <c r="GIZ204" s="91"/>
      <c r="GJA204" s="119"/>
      <c r="GJB204" s="91"/>
      <c r="GJC204" s="119"/>
      <c r="GJD204" s="91"/>
      <c r="GJE204" s="119"/>
      <c r="GJF204" s="91"/>
      <c r="GJG204" s="119"/>
      <c r="GJH204" s="91"/>
      <c r="GJI204" s="119"/>
      <c r="GJJ204" s="91"/>
      <c r="GJK204" s="119"/>
      <c r="GJL204" s="91"/>
      <c r="GJM204" s="119"/>
      <c r="GJN204" s="91"/>
      <c r="GJO204" s="119"/>
      <c r="GJP204" s="91"/>
      <c r="GJQ204" s="119"/>
      <c r="GJR204" s="91"/>
      <c r="GJS204" s="119"/>
      <c r="GJT204" s="91"/>
      <c r="GJU204" s="119"/>
      <c r="GJV204" s="91"/>
      <c r="GJW204" s="119"/>
      <c r="GJX204" s="91"/>
      <c r="GJY204" s="119"/>
      <c r="GJZ204" s="91"/>
      <c r="GKA204" s="119"/>
      <c r="GKB204" s="91"/>
      <c r="GKC204" s="119"/>
      <c r="GKD204" s="91"/>
      <c r="GKE204" s="119"/>
      <c r="GKF204" s="91"/>
      <c r="GKG204" s="119"/>
      <c r="GKH204" s="91"/>
      <c r="GKI204" s="119"/>
      <c r="GKJ204" s="91"/>
      <c r="GKK204" s="119"/>
      <c r="GKL204" s="91"/>
      <c r="GKM204" s="119"/>
      <c r="GKN204" s="91"/>
      <c r="GKO204" s="119"/>
      <c r="GKP204" s="91"/>
      <c r="GKQ204" s="119"/>
      <c r="GKR204" s="91"/>
      <c r="GKS204" s="119"/>
      <c r="GKT204" s="91"/>
      <c r="GKU204" s="119"/>
      <c r="GKV204" s="91"/>
      <c r="GKW204" s="119"/>
      <c r="GKX204" s="91"/>
      <c r="GKY204" s="119"/>
      <c r="GKZ204" s="91"/>
      <c r="GLA204" s="119"/>
      <c r="GLB204" s="91"/>
      <c r="GLC204" s="119"/>
      <c r="GLD204" s="91"/>
      <c r="GLE204" s="119"/>
      <c r="GLF204" s="91"/>
      <c r="GLG204" s="119"/>
      <c r="GLH204" s="91"/>
      <c r="GLI204" s="119"/>
      <c r="GLJ204" s="91"/>
      <c r="GLK204" s="119"/>
      <c r="GLL204" s="91"/>
      <c r="GLM204" s="119"/>
      <c r="GLN204" s="91"/>
      <c r="GLO204" s="119"/>
      <c r="GLP204" s="91"/>
      <c r="GLQ204" s="119"/>
      <c r="GLR204" s="91"/>
      <c r="GLS204" s="119"/>
      <c r="GLT204" s="91"/>
      <c r="GLU204" s="119"/>
      <c r="GLV204" s="91"/>
      <c r="GLW204" s="119"/>
      <c r="GLX204" s="91"/>
      <c r="GLY204" s="119"/>
      <c r="GLZ204" s="91"/>
      <c r="GMA204" s="119"/>
      <c r="GMB204" s="91"/>
      <c r="GMC204" s="119"/>
      <c r="GMD204" s="91"/>
      <c r="GME204" s="119"/>
      <c r="GMF204" s="91"/>
      <c r="GMG204" s="119"/>
      <c r="GMH204" s="91"/>
      <c r="GMI204" s="119"/>
      <c r="GMJ204" s="91"/>
      <c r="GMK204" s="119"/>
      <c r="GML204" s="91"/>
      <c r="GMM204" s="119"/>
      <c r="GMN204" s="91"/>
      <c r="GMO204" s="119"/>
      <c r="GMP204" s="91"/>
      <c r="GMQ204" s="119"/>
      <c r="GMR204" s="91"/>
      <c r="GMS204" s="119"/>
      <c r="GMT204" s="91"/>
      <c r="GMU204" s="119"/>
      <c r="GMV204" s="91"/>
      <c r="GMW204" s="119"/>
      <c r="GMX204" s="91"/>
      <c r="GMY204" s="119"/>
      <c r="GMZ204" s="91"/>
      <c r="GNA204" s="119"/>
      <c r="GNB204" s="91"/>
      <c r="GNC204" s="119"/>
      <c r="GND204" s="91"/>
      <c r="GNE204" s="119"/>
      <c r="GNF204" s="91"/>
      <c r="GNG204" s="119"/>
      <c r="GNH204" s="91"/>
      <c r="GNI204" s="119"/>
      <c r="GNJ204" s="91"/>
      <c r="GNK204" s="119"/>
      <c r="GNL204" s="91"/>
      <c r="GNM204" s="119"/>
      <c r="GNN204" s="91"/>
      <c r="GNO204" s="119"/>
      <c r="GNP204" s="91"/>
      <c r="GNQ204" s="119"/>
      <c r="GNR204" s="91"/>
      <c r="GNS204" s="119"/>
      <c r="GNT204" s="91"/>
      <c r="GNU204" s="119"/>
      <c r="GNV204" s="91"/>
      <c r="GNW204" s="119"/>
      <c r="GNX204" s="91"/>
      <c r="GNY204" s="119"/>
      <c r="GNZ204" s="91"/>
      <c r="GOA204" s="119"/>
      <c r="GOB204" s="91"/>
      <c r="GOC204" s="119"/>
      <c r="GOD204" s="91"/>
      <c r="GOE204" s="119"/>
      <c r="GOF204" s="91"/>
      <c r="GOG204" s="119"/>
      <c r="GOH204" s="91"/>
      <c r="GOI204" s="119"/>
      <c r="GOJ204" s="91"/>
      <c r="GOK204" s="119"/>
      <c r="GOL204" s="91"/>
      <c r="GOM204" s="119"/>
      <c r="GON204" s="91"/>
      <c r="GOO204" s="119"/>
      <c r="GOP204" s="91"/>
      <c r="GOQ204" s="119"/>
      <c r="GOR204" s="91"/>
      <c r="GOS204" s="119"/>
      <c r="GOT204" s="91"/>
      <c r="GOU204" s="119"/>
      <c r="GOV204" s="91"/>
      <c r="GOW204" s="119"/>
      <c r="GOX204" s="91"/>
      <c r="GOY204" s="119"/>
      <c r="GOZ204" s="91"/>
      <c r="GPA204" s="119"/>
      <c r="GPB204" s="91"/>
      <c r="GPC204" s="119"/>
      <c r="GPD204" s="91"/>
      <c r="GPE204" s="119"/>
      <c r="GPF204" s="91"/>
      <c r="GPG204" s="119"/>
      <c r="GPH204" s="91"/>
      <c r="GPI204" s="119"/>
      <c r="GPJ204" s="91"/>
      <c r="GPK204" s="119"/>
      <c r="GPL204" s="91"/>
      <c r="GPM204" s="119"/>
      <c r="GPN204" s="91"/>
      <c r="GPO204" s="119"/>
      <c r="GPP204" s="91"/>
      <c r="GPQ204" s="119"/>
      <c r="GPR204" s="91"/>
      <c r="GPS204" s="119"/>
      <c r="GPT204" s="91"/>
      <c r="GPU204" s="119"/>
      <c r="GPV204" s="91"/>
      <c r="GPW204" s="119"/>
      <c r="GPX204" s="91"/>
      <c r="GPY204" s="119"/>
      <c r="GPZ204" s="91"/>
      <c r="GQA204" s="119"/>
      <c r="GQB204" s="91"/>
      <c r="GQC204" s="119"/>
      <c r="GQD204" s="91"/>
      <c r="GQE204" s="119"/>
      <c r="GQF204" s="91"/>
      <c r="GQG204" s="119"/>
      <c r="GQH204" s="91"/>
      <c r="GQI204" s="119"/>
      <c r="GQJ204" s="91"/>
      <c r="GQK204" s="119"/>
      <c r="GQL204" s="91"/>
      <c r="GQM204" s="119"/>
      <c r="GQN204" s="91"/>
      <c r="GQO204" s="119"/>
      <c r="GQP204" s="91"/>
      <c r="GQQ204" s="119"/>
      <c r="GQR204" s="91"/>
      <c r="GQS204" s="119"/>
      <c r="GQT204" s="91"/>
      <c r="GQU204" s="119"/>
      <c r="GQV204" s="91"/>
      <c r="GQW204" s="119"/>
      <c r="GQX204" s="91"/>
      <c r="GQY204" s="119"/>
      <c r="GQZ204" s="91"/>
      <c r="GRA204" s="119"/>
      <c r="GRB204" s="91"/>
      <c r="GRC204" s="119"/>
      <c r="GRD204" s="91"/>
      <c r="GRE204" s="119"/>
      <c r="GRF204" s="91"/>
      <c r="GRG204" s="119"/>
      <c r="GRH204" s="91"/>
      <c r="GRI204" s="119"/>
      <c r="GRJ204" s="91"/>
      <c r="GRK204" s="119"/>
      <c r="GRL204" s="91"/>
      <c r="GRM204" s="119"/>
      <c r="GRN204" s="91"/>
      <c r="GRO204" s="119"/>
      <c r="GRP204" s="91"/>
      <c r="GRQ204" s="119"/>
      <c r="GRR204" s="91"/>
      <c r="GRS204" s="119"/>
      <c r="GRT204" s="91"/>
      <c r="GRU204" s="119"/>
      <c r="GRV204" s="91"/>
      <c r="GRW204" s="119"/>
      <c r="GRX204" s="91"/>
      <c r="GRY204" s="119"/>
      <c r="GRZ204" s="91"/>
      <c r="GSA204" s="119"/>
      <c r="GSB204" s="91"/>
      <c r="GSC204" s="119"/>
      <c r="GSD204" s="91"/>
      <c r="GSE204" s="119"/>
      <c r="GSF204" s="91"/>
      <c r="GSG204" s="119"/>
      <c r="GSH204" s="91"/>
      <c r="GSI204" s="119"/>
      <c r="GSJ204" s="91"/>
      <c r="GSK204" s="119"/>
      <c r="GSL204" s="91"/>
      <c r="GSM204" s="119"/>
      <c r="GSN204" s="91"/>
      <c r="GSO204" s="119"/>
      <c r="GSP204" s="91"/>
      <c r="GSQ204" s="119"/>
      <c r="GSR204" s="91"/>
      <c r="GSS204" s="119"/>
      <c r="GST204" s="91"/>
      <c r="GSU204" s="119"/>
      <c r="GSV204" s="91"/>
      <c r="GSW204" s="119"/>
      <c r="GSX204" s="91"/>
      <c r="GSY204" s="119"/>
      <c r="GSZ204" s="91"/>
      <c r="GTA204" s="119"/>
      <c r="GTB204" s="91"/>
      <c r="GTC204" s="119"/>
      <c r="GTD204" s="91"/>
      <c r="GTE204" s="119"/>
      <c r="GTF204" s="91"/>
      <c r="GTG204" s="119"/>
      <c r="GTH204" s="91"/>
      <c r="GTI204" s="119"/>
      <c r="GTJ204" s="91"/>
      <c r="GTK204" s="119"/>
      <c r="GTL204" s="91"/>
      <c r="GTM204" s="119"/>
      <c r="GTN204" s="91"/>
      <c r="GTO204" s="119"/>
      <c r="GTP204" s="91"/>
      <c r="GTQ204" s="119"/>
      <c r="GTR204" s="91"/>
      <c r="GTS204" s="119"/>
      <c r="GTT204" s="91"/>
      <c r="GTU204" s="119"/>
      <c r="GTV204" s="91"/>
      <c r="GTW204" s="119"/>
      <c r="GTX204" s="91"/>
      <c r="GTY204" s="119"/>
      <c r="GTZ204" s="91"/>
      <c r="GUA204" s="119"/>
      <c r="GUB204" s="91"/>
      <c r="GUC204" s="119"/>
      <c r="GUD204" s="91"/>
      <c r="GUE204" s="119"/>
      <c r="GUF204" s="91"/>
      <c r="GUG204" s="119"/>
      <c r="GUH204" s="91"/>
      <c r="GUI204" s="119"/>
      <c r="GUJ204" s="91"/>
      <c r="GUK204" s="119"/>
      <c r="GUL204" s="91"/>
      <c r="GUM204" s="119"/>
      <c r="GUN204" s="91"/>
      <c r="GUO204" s="119"/>
      <c r="GUP204" s="91"/>
      <c r="GUQ204" s="119"/>
      <c r="GUR204" s="91"/>
      <c r="GUS204" s="119"/>
      <c r="GUT204" s="91"/>
      <c r="GUU204" s="119"/>
      <c r="GUV204" s="91"/>
      <c r="GUW204" s="119"/>
      <c r="GUX204" s="91"/>
      <c r="GUY204" s="119"/>
      <c r="GUZ204" s="91"/>
      <c r="GVA204" s="119"/>
      <c r="GVB204" s="91"/>
      <c r="GVC204" s="119"/>
      <c r="GVD204" s="91"/>
      <c r="GVE204" s="119"/>
      <c r="GVF204" s="91"/>
      <c r="GVG204" s="119"/>
      <c r="GVH204" s="91"/>
      <c r="GVI204" s="119"/>
      <c r="GVJ204" s="91"/>
      <c r="GVK204" s="119"/>
      <c r="GVL204" s="91"/>
      <c r="GVM204" s="119"/>
      <c r="GVN204" s="91"/>
      <c r="GVO204" s="119"/>
      <c r="GVP204" s="91"/>
      <c r="GVQ204" s="119"/>
      <c r="GVR204" s="91"/>
      <c r="GVS204" s="119"/>
      <c r="GVT204" s="91"/>
      <c r="GVU204" s="119"/>
      <c r="GVV204" s="91"/>
      <c r="GVW204" s="119"/>
      <c r="GVX204" s="91"/>
      <c r="GVY204" s="119"/>
      <c r="GVZ204" s="91"/>
      <c r="GWA204" s="119"/>
      <c r="GWB204" s="91"/>
      <c r="GWC204" s="119"/>
      <c r="GWD204" s="91"/>
      <c r="GWE204" s="119"/>
      <c r="GWF204" s="91"/>
      <c r="GWG204" s="119"/>
      <c r="GWH204" s="91"/>
      <c r="GWI204" s="119"/>
      <c r="GWJ204" s="91"/>
      <c r="GWK204" s="119"/>
      <c r="GWL204" s="91"/>
      <c r="GWM204" s="119"/>
      <c r="GWN204" s="91"/>
      <c r="GWO204" s="119"/>
      <c r="GWP204" s="91"/>
      <c r="GWQ204" s="119"/>
      <c r="GWR204" s="91"/>
      <c r="GWS204" s="119"/>
      <c r="GWT204" s="91"/>
      <c r="GWU204" s="119"/>
      <c r="GWV204" s="91"/>
      <c r="GWW204" s="119"/>
      <c r="GWX204" s="91"/>
      <c r="GWY204" s="119"/>
      <c r="GWZ204" s="91"/>
      <c r="GXA204" s="119"/>
      <c r="GXB204" s="91"/>
      <c r="GXC204" s="119"/>
      <c r="GXD204" s="91"/>
      <c r="GXE204" s="119"/>
      <c r="GXF204" s="91"/>
      <c r="GXG204" s="119"/>
      <c r="GXH204" s="91"/>
      <c r="GXI204" s="119"/>
      <c r="GXJ204" s="91"/>
      <c r="GXK204" s="119"/>
      <c r="GXL204" s="91"/>
      <c r="GXM204" s="119"/>
      <c r="GXN204" s="91"/>
      <c r="GXO204" s="119"/>
      <c r="GXP204" s="91"/>
      <c r="GXQ204" s="119"/>
      <c r="GXR204" s="91"/>
      <c r="GXS204" s="119"/>
      <c r="GXT204" s="91"/>
      <c r="GXU204" s="119"/>
      <c r="GXV204" s="91"/>
      <c r="GXW204" s="119"/>
      <c r="GXX204" s="91"/>
      <c r="GXY204" s="119"/>
      <c r="GXZ204" s="91"/>
      <c r="GYA204" s="119"/>
      <c r="GYB204" s="91"/>
      <c r="GYC204" s="119"/>
      <c r="GYD204" s="91"/>
      <c r="GYE204" s="119"/>
      <c r="GYF204" s="91"/>
      <c r="GYG204" s="119"/>
      <c r="GYH204" s="91"/>
      <c r="GYI204" s="119"/>
      <c r="GYJ204" s="91"/>
      <c r="GYK204" s="119"/>
      <c r="GYL204" s="91"/>
      <c r="GYM204" s="119"/>
      <c r="GYN204" s="91"/>
      <c r="GYO204" s="119"/>
      <c r="GYP204" s="91"/>
      <c r="GYQ204" s="119"/>
      <c r="GYR204" s="91"/>
      <c r="GYS204" s="119"/>
      <c r="GYT204" s="91"/>
      <c r="GYU204" s="119"/>
      <c r="GYV204" s="91"/>
      <c r="GYW204" s="119"/>
      <c r="GYX204" s="91"/>
      <c r="GYY204" s="119"/>
      <c r="GYZ204" s="91"/>
      <c r="GZA204" s="119"/>
      <c r="GZB204" s="91"/>
      <c r="GZC204" s="119"/>
      <c r="GZD204" s="91"/>
      <c r="GZE204" s="119"/>
      <c r="GZF204" s="91"/>
      <c r="GZG204" s="119"/>
      <c r="GZH204" s="91"/>
      <c r="GZI204" s="119"/>
      <c r="GZJ204" s="91"/>
      <c r="GZK204" s="119"/>
      <c r="GZL204" s="91"/>
      <c r="GZM204" s="119"/>
      <c r="GZN204" s="91"/>
      <c r="GZO204" s="119"/>
      <c r="GZP204" s="91"/>
      <c r="GZQ204" s="119"/>
      <c r="GZR204" s="91"/>
      <c r="GZS204" s="119"/>
      <c r="GZT204" s="91"/>
      <c r="GZU204" s="119"/>
      <c r="GZV204" s="91"/>
      <c r="GZW204" s="119"/>
      <c r="GZX204" s="91"/>
      <c r="GZY204" s="119"/>
      <c r="GZZ204" s="91"/>
      <c r="HAA204" s="119"/>
      <c r="HAB204" s="91"/>
      <c r="HAC204" s="119"/>
      <c r="HAD204" s="91"/>
      <c r="HAE204" s="119"/>
      <c r="HAF204" s="91"/>
      <c r="HAG204" s="119"/>
      <c r="HAH204" s="91"/>
      <c r="HAI204" s="119"/>
      <c r="HAJ204" s="91"/>
      <c r="HAK204" s="119"/>
      <c r="HAL204" s="91"/>
      <c r="HAM204" s="119"/>
      <c r="HAN204" s="91"/>
      <c r="HAO204" s="119"/>
      <c r="HAP204" s="91"/>
      <c r="HAQ204" s="119"/>
      <c r="HAR204" s="91"/>
      <c r="HAS204" s="119"/>
      <c r="HAT204" s="91"/>
      <c r="HAU204" s="119"/>
      <c r="HAV204" s="91"/>
      <c r="HAW204" s="119"/>
      <c r="HAX204" s="91"/>
      <c r="HAY204" s="119"/>
      <c r="HAZ204" s="91"/>
      <c r="HBA204" s="119"/>
      <c r="HBB204" s="91"/>
      <c r="HBC204" s="119"/>
      <c r="HBD204" s="91"/>
      <c r="HBE204" s="119"/>
      <c r="HBF204" s="91"/>
      <c r="HBG204" s="119"/>
      <c r="HBH204" s="91"/>
      <c r="HBI204" s="119"/>
      <c r="HBJ204" s="91"/>
      <c r="HBK204" s="119"/>
      <c r="HBL204" s="91"/>
      <c r="HBM204" s="119"/>
      <c r="HBN204" s="91"/>
      <c r="HBO204" s="119"/>
      <c r="HBP204" s="91"/>
      <c r="HBQ204" s="119"/>
      <c r="HBR204" s="91"/>
      <c r="HBS204" s="119"/>
      <c r="HBT204" s="91"/>
      <c r="HBU204" s="119"/>
      <c r="HBV204" s="91"/>
      <c r="HBW204" s="119"/>
      <c r="HBX204" s="91"/>
      <c r="HBY204" s="119"/>
      <c r="HBZ204" s="91"/>
      <c r="HCA204" s="119"/>
      <c r="HCB204" s="91"/>
      <c r="HCC204" s="119"/>
      <c r="HCD204" s="91"/>
      <c r="HCE204" s="119"/>
      <c r="HCF204" s="91"/>
      <c r="HCG204" s="119"/>
      <c r="HCH204" s="91"/>
      <c r="HCI204" s="119"/>
      <c r="HCJ204" s="91"/>
      <c r="HCK204" s="119"/>
      <c r="HCL204" s="91"/>
      <c r="HCM204" s="119"/>
      <c r="HCN204" s="91"/>
      <c r="HCO204" s="119"/>
      <c r="HCP204" s="91"/>
      <c r="HCQ204" s="119"/>
      <c r="HCR204" s="91"/>
      <c r="HCS204" s="119"/>
      <c r="HCT204" s="91"/>
      <c r="HCU204" s="119"/>
      <c r="HCV204" s="91"/>
      <c r="HCW204" s="119"/>
      <c r="HCX204" s="91"/>
      <c r="HCY204" s="119"/>
      <c r="HCZ204" s="91"/>
      <c r="HDA204" s="119"/>
      <c r="HDB204" s="91"/>
      <c r="HDC204" s="119"/>
      <c r="HDD204" s="91"/>
      <c r="HDE204" s="119"/>
      <c r="HDF204" s="91"/>
      <c r="HDG204" s="119"/>
      <c r="HDH204" s="91"/>
      <c r="HDI204" s="119"/>
      <c r="HDJ204" s="91"/>
      <c r="HDK204" s="119"/>
      <c r="HDL204" s="91"/>
      <c r="HDM204" s="119"/>
      <c r="HDN204" s="91"/>
      <c r="HDO204" s="119"/>
      <c r="HDP204" s="91"/>
      <c r="HDQ204" s="119"/>
      <c r="HDR204" s="91"/>
      <c r="HDS204" s="119"/>
      <c r="HDT204" s="91"/>
      <c r="HDU204" s="119"/>
      <c r="HDV204" s="91"/>
      <c r="HDW204" s="119"/>
      <c r="HDX204" s="91"/>
      <c r="HDY204" s="119"/>
      <c r="HDZ204" s="91"/>
      <c r="HEA204" s="119"/>
      <c r="HEB204" s="91"/>
      <c r="HEC204" s="119"/>
      <c r="HED204" s="91"/>
      <c r="HEE204" s="119"/>
      <c r="HEF204" s="91"/>
      <c r="HEG204" s="119"/>
      <c r="HEH204" s="91"/>
      <c r="HEI204" s="119"/>
      <c r="HEJ204" s="91"/>
      <c r="HEK204" s="119"/>
      <c r="HEL204" s="91"/>
      <c r="HEM204" s="119"/>
      <c r="HEN204" s="91"/>
      <c r="HEO204" s="119"/>
      <c r="HEP204" s="91"/>
      <c r="HEQ204" s="119"/>
      <c r="HER204" s="91"/>
      <c r="HES204" s="119"/>
      <c r="HET204" s="91"/>
      <c r="HEU204" s="119"/>
      <c r="HEV204" s="91"/>
      <c r="HEW204" s="119"/>
      <c r="HEX204" s="91"/>
      <c r="HEY204" s="119"/>
      <c r="HEZ204" s="91"/>
      <c r="HFA204" s="119"/>
      <c r="HFB204" s="91"/>
      <c r="HFC204" s="119"/>
      <c r="HFD204" s="91"/>
      <c r="HFE204" s="119"/>
      <c r="HFF204" s="91"/>
      <c r="HFG204" s="119"/>
      <c r="HFH204" s="91"/>
      <c r="HFI204" s="119"/>
      <c r="HFJ204" s="91"/>
      <c r="HFK204" s="119"/>
      <c r="HFL204" s="91"/>
      <c r="HFM204" s="119"/>
      <c r="HFN204" s="91"/>
      <c r="HFO204" s="119"/>
      <c r="HFP204" s="91"/>
      <c r="HFQ204" s="119"/>
      <c r="HFR204" s="91"/>
      <c r="HFS204" s="119"/>
      <c r="HFT204" s="91"/>
      <c r="HFU204" s="119"/>
      <c r="HFV204" s="91"/>
      <c r="HFW204" s="119"/>
      <c r="HFX204" s="91"/>
      <c r="HFY204" s="119"/>
      <c r="HFZ204" s="91"/>
      <c r="HGA204" s="119"/>
      <c r="HGB204" s="91"/>
      <c r="HGC204" s="119"/>
      <c r="HGD204" s="91"/>
      <c r="HGE204" s="119"/>
      <c r="HGF204" s="91"/>
      <c r="HGG204" s="119"/>
      <c r="HGH204" s="91"/>
      <c r="HGI204" s="119"/>
      <c r="HGJ204" s="91"/>
      <c r="HGK204" s="119"/>
      <c r="HGL204" s="91"/>
      <c r="HGM204" s="119"/>
      <c r="HGN204" s="91"/>
      <c r="HGO204" s="119"/>
      <c r="HGP204" s="91"/>
      <c r="HGQ204" s="119"/>
      <c r="HGR204" s="91"/>
      <c r="HGS204" s="119"/>
      <c r="HGT204" s="91"/>
      <c r="HGU204" s="119"/>
      <c r="HGV204" s="91"/>
      <c r="HGW204" s="119"/>
      <c r="HGX204" s="91"/>
      <c r="HGY204" s="119"/>
      <c r="HGZ204" s="91"/>
      <c r="HHA204" s="119"/>
      <c r="HHB204" s="91"/>
      <c r="HHC204" s="119"/>
      <c r="HHD204" s="91"/>
      <c r="HHE204" s="119"/>
      <c r="HHF204" s="91"/>
      <c r="HHG204" s="119"/>
      <c r="HHH204" s="91"/>
      <c r="HHI204" s="119"/>
      <c r="HHJ204" s="91"/>
      <c r="HHK204" s="119"/>
      <c r="HHL204" s="91"/>
      <c r="HHM204" s="119"/>
      <c r="HHN204" s="91"/>
      <c r="HHO204" s="119"/>
      <c r="HHP204" s="91"/>
      <c r="HHQ204" s="119"/>
      <c r="HHR204" s="91"/>
      <c r="HHS204" s="119"/>
      <c r="HHT204" s="91"/>
      <c r="HHU204" s="119"/>
      <c r="HHV204" s="91"/>
      <c r="HHW204" s="119"/>
      <c r="HHX204" s="91"/>
      <c r="HHY204" s="119"/>
      <c r="HHZ204" s="91"/>
      <c r="HIA204" s="119"/>
      <c r="HIB204" s="91"/>
      <c r="HIC204" s="119"/>
      <c r="HID204" s="91"/>
      <c r="HIE204" s="119"/>
      <c r="HIF204" s="91"/>
      <c r="HIG204" s="119"/>
      <c r="HIH204" s="91"/>
      <c r="HII204" s="119"/>
      <c r="HIJ204" s="91"/>
      <c r="HIK204" s="119"/>
      <c r="HIL204" s="91"/>
      <c r="HIM204" s="119"/>
      <c r="HIN204" s="91"/>
      <c r="HIO204" s="119"/>
      <c r="HIP204" s="91"/>
      <c r="HIQ204" s="119"/>
      <c r="HIR204" s="91"/>
      <c r="HIS204" s="119"/>
      <c r="HIT204" s="91"/>
      <c r="HIU204" s="119"/>
      <c r="HIV204" s="91"/>
      <c r="HIW204" s="119"/>
      <c r="HIX204" s="91"/>
      <c r="HIY204" s="119"/>
      <c r="HIZ204" s="91"/>
      <c r="HJA204" s="119"/>
      <c r="HJB204" s="91"/>
      <c r="HJC204" s="119"/>
      <c r="HJD204" s="91"/>
      <c r="HJE204" s="119"/>
      <c r="HJF204" s="91"/>
      <c r="HJG204" s="119"/>
      <c r="HJH204" s="91"/>
      <c r="HJI204" s="119"/>
      <c r="HJJ204" s="91"/>
      <c r="HJK204" s="119"/>
      <c r="HJL204" s="91"/>
      <c r="HJM204" s="119"/>
      <c r="HJN204" s="91"/>
      <c r="HJO204" s="119"/>
      <c r="HJP204" s="91"/>
      <c r="HJQ204" s="119"/>
      <c r="HJR204" s="91"/>
      <c r="HJS204" s="119"/>
      <c r="HJT204" s="91"/>
      <c r="HJU204" s="119"/>
      <c r="HJV204" s="91"/>
      <c r="HJW204" s="119"/>
      <c r="HJX204" s="91"/>
      <c r="HJY204" s="119"/>
      <c r="HJZ204" s="91"/>
      <c r="HKA204" s="119"/>
      <c r="HKB204" s="91"/>
      <c r="HKC204" s="119"/>
      <c r="HKD204" s="91"/>
      <c r="HKE204" s="119"/>
      <c r="HKF204" s="91"/>
      <c r="HKG204" s="119"/>
      <c r="HKH204" s="91"/>
      <c r="HKI204" s="119"/>
      <c r="HKJ204" s="91"/>
      <c r="HKK204" s="119"/>
      <c r="HKL204" s="91"/>
      <c r="HKM204" s="119"/>
      <c r="HKN204" s="91"/>
      <c r="HKO204" s="119"/>
      <c r="HKP204" s="91"/>
      <c r="HKQ204" s="119"/>
      <c r="HKR204" s="91"/>
      <c r="HKS204" s="119"/>
      <c r="HKT204" s="91"/>
      <c r="HKU204" s="119"/>
      <c r="HKV204" s="91"/>
      <c r="HKW204" s="119"/>
      <c r="HKX204" s="91"/>
      <c r="HKY204" s="119"/>
      <c r="HKZ204" s="91"/>
      <c r="HLA204" s="119"/>
      <c r="HLB204" s="91"/>
      <c r="HLC204" s="119"/>
      <c r="HLD204" s="91"/>
      <c r="HLE204" s="119"/>
      <c r="HLF204" s="91"/>
      <c r="HLG204" s="119"/>
      <c r="HLH204" s="91"/>
      <c r="HLI204" s="119"/>
      <c r="HLJ204" s="91"/>
      <c r="HLK204" s="119"/>
      <c r="HLL204" s="91"/>
      <c r="HLM204" s="119"/>
      <c r="HLN204" s="91"/>
      <c r="HLO204" s="119"/>
      <c r="HLP204" s="91"/>
      <c r="HLQ204" s="119"/>
      <c r="HLR204" s="91"/>
      <c r="HLS204" s="119"/>
      <c r="HLT204" s="91"/>
      <c r="HLU204" s="119"/>
      <c r="HLV204" s="91"/>
      <c r="HLW204" s="119"/>
      <c r="HLX204" s="91"/>
      <c r="HLY204" s="119"/>
      <c r="HLZ204" s="91"/>
      <c r="HMA204" s="119"/>
      <c r="HMB204" s="91"/>
      <c r="HMC204" s="119"/>
      <c r="HMD204" s="91"/>
      <c r="HME204" s="119"/>
      <c r="HMF204" s="91"/>
      <c r="HMG204" s="119"/>
      <c r="HMH204" s="91"/>
      <c r="HMI204" s="119"/>
      <c r="HMJ204" s="91"/>
      <c r="HMK204" s="119"/>
      <c r="HML204" s="91"/>
      <c r="HMM204" s="119"/>
      <c r="HMN204" s="91"/>
      <c r="HMO204" s="119"/>
      <c r="HMP204" s="91"/>
      <c r="HMQ204" s="119"/>
      <c r="HMR204" s="91"/>
      <c r="HMS204" s="119"/>
      <c r="HMT204" s="91"/>
      <c r="HMU204" s="119"/>
      <c r="HMV204" s="91"/>
      <c r="HMW204" s="119"/>
      <c r="HMX204" s="91"/>
      <c r="HMY204" s="119"/>
      <c r="HMZ204" s="91"/>
      <c r="HNA204" s="119"/>
      <c r="HNB204" s="91"/>
      <c r="HNC204" s="119"/>
      <c r="HND204" s="91"/>
      <c r="HNE204" s="119"/>
      <c r="HNF204" s="91"/>
      <c r="HNG204" s="119"/>
      <c r="HNH204" s="91"/>
      <c r="HNI204" s="119"/>
      <c r="HNJ204" s="91"/>
      <c r="HNK204" s="119"/>
      <c r="HNL204" s="91"/>
      <c r="HNM204" s="119"/>
      <c r="HNN204" s="91"/>
      <c r="HNO204" s="119"/>
      <c r="HNP204" s="91"/>
      <c r="HNQ204" s="119"/>
      <c r="HNR204" s="91"/>
      <c r="HNS204" s="119"/>
      <c r="HNT204" s="91"/>
      <c r="HNU204" s="119"/>
      <c r="HNV204" s="91"/>
      <c r="HNW204" s="119"/>
      <c r="HNX204" s="91"/>
      <c r="HNY204" s="119"/>
      <c r="HNZ204" s="91"/>
      <c r="HOA204" s="119"/>
      <c r="HOB204" s="91"/>
      <c r="HOC204" s="119"/>
      <c r="HOD204" s="91"/>
      <c r="HOE204" s="119"/>
      <c r="HOF204" s="91"/>
      <c r="HOG204" s="119"/>
      <c r="HOH204" s="91"/>
      <c r="HOI204" s="119"/>
      <c r="HOJ204" s="91"/>
      <c r="HOK204" s="119"/>
      <c r="HOL204" s="91"/>
      <c r="HOM204" s="119"/>
      <c r="HON204" s="91"/>
      <c r="HOO204" s="119"/>
      <c r="HOP204" s="91"/>
      <c r="HOQ204" s="119"/>
      <c r="HOR204" s="91"/>
      <c r="HOS204" s="119"/>
      <c r="HOT204" s="91"/>
      <c r="HOU204" s="119"/>
      <c r="HOV204" s="91"/>
      <c r="HOW204" s="119"/>
      <c r="HOX204" s="91"/>
      <c r="HOY204" s="119"/>
      <c r="HOZ204" s="91"/>
      <c r="HPA204" s="119"/>
      <c r="HPB204" s="91"/>
      <c r="HPC204" s="119"/>
      <c r="HPD204" s="91"/>
      <c r="HPE204" s="119"/>
      <c r="HPF204" s="91"/>
      <c r="HPG204" s="119"/>
      <c r="HPH204" s="91"/>
      <c r="HPI204" s="119"/>
      <c r="HPJ204" s="91"/>
      <c r="HPK204" s="119"/>
      <c r="HPL204" s="91"/>
      <c r="HPM204" s="119"/>
      <c r="HPN204" s="91"/>
      <c r="HPO204" s="119"/>
      <c r="HPP204" s="91"/>
      <c r="HPQ204" s="119"/>
      <c r="HPR204" s="91"/>
      <c r="HPS204" s="119"/>
      <c r="HPT204" s="91"/>
      <c r="HPU204" s="119"/>
      <c r="HPV204" s="91"/>
      <c r="HPW204" s="119"/>
      <c r="HPX204" s="91"/>
      <c r="HPY204" s="119"/>
      <c r="HPZ204" s="91"/>
      <c r="HQA204" s="119"/>
      <c r="HQB204" s="91"/>
      <c r="HQC204" s="119"/>
      <c r="HQD204" s="91"/>
      <c r="HQE204" s="119"/>
      <c r="HQF204" s="91"/>
      <c r="HQG204" s="119"/>
      <c r="HQH204" s="91"/>
      <c r="HQI204" s="119"/>
      <c r="HQJ204" s="91"/>
      <c r="HQK204" s="119"/>
      <c r="HQL204" s="91"/>
      <c r="HQM204" s="119"/>
      <c r="HQN204" s="91"/>
      <c r="HQO204" s="119"/>
      <c r="HQP204" s="91"/>
      <c r="HQQ204" s="119"/>
      <c r="HQR204" s="91"/>
      <c r="HQS204" s="119"/>
      <c r="HQT204" s="91"/>
      <c r="HQU204" s="119"/>
      <c r="HQV204" s="91"/>
      <c r="HQW204" s="119"/>
      <c r="HQX204" s="91"/>
      <c r="HQY204" s="119"/>
      <c r="HQZ204" s="91"/>
      <c r="HRA204" s="119"/>
      <c r="HRB204" s="91"/>
      <c r="HRC204" s="119"/>
      <c r="HRD204" s="91"/>
      <c r="HRE204" s="119"/>
      <c r="HRF204" s="91"/>
      <c r="HRG204" s="119"/>
      <c r="HRH204" s="91"/>
      <c r="HRI204" s="119"/>
      <c r="HRJ204" s="91"/>
      <c r="HRK204" s="119"/>
      <c r="HRL204" s="91"/>
      <c r="HRM204" s="119"/>
      <c r="HRN204" s="91"/>
      <c r="HRO204" s="119"/>
      <c r="HRP204" s="91"/>
      <c r="HRQ204" s="119"/>
      <c r="HRR204" s="91"/>
      <c r="HRS204" s="119"/>
      <c r="HRT204" s="91"/>
      <c r="HRU204" s="119"/>
      <c r="HRV204" s="91"/>
      <c r="HRW204" s="119"/>
      <c r="HRX204" s="91"/>
      <c r="HRY204" s="119"/>
      <c r="HRZ204" s="91"/>
      <c r="HSA204" s="119"/>
      <c r="HSB204" s="91"/>
      <c r="HSC204" s="119"/>
      <c r="HSD204" s="91"/>
      <c r="HSE204" s="119"/>
      <c r="HSF204" s="91"/>
      <c r="HSG204" s="119"/>
      <c r="HSH204" s="91"/>
      <c r="HSI204" s="119"/>
      <c r="HSJ204" s="91"/>
      <c r="HSK204" s="119"/>
      <c r="HSL204" s="91"/>
      <c r="HSM204" s="119"/>
      <c r="HSN204" s="91"/>
      <c r="HSO204" s="119"/>
      <c r="HSP204" s="91"/>
      <c r="HSQ204" s="119"/>
      <c r="HSR204" s="91"/>
      <c r="HSS204" s="119"/>
      <c r="HST204" s="91"/>
      <c r="HSU204" s="119"/>
      <c r="HSV204" s="91"/>
      <c r="HSW204" s="119"/>
      <c r="HSX204" s="91"/>
      <c r="HSY204" s="119"/>
      <c r="HSZ204" s="91"/>
      <c r="HTA204" s="119"/>
      <c r="HTB204" s="91"/>
      <c r="HTC204" s="119"/>
      <c r="HTD204" s="91"/>
      <c r="HTE204" s="119"/>
      <c r="HTF204" s="91"/>
      <c r="HTG204" s="119"/>
      <c r="HTH204" s="91"/>
      <c r="HTI204" s="119"/>
      <c r="HTJ204" s="91"/>
      <c r="HTK204" s="119"/>
      <c r="HTL204" s="91"/>
      <c r="HTM204" s="119"/>
      <c r="HTN204" s="91"/>
      <c r="HTO204" s="119"/>
      <c r="HTP204" s="91"/>
      <c r="HTQ204" s="119"/>
      <c r="HTR204" s="91"/>
      <c r="HTS204" s="119"/>
      <c r="HTT204" s="91"/>
      <c r="HTU204" s="119"/>
      <c r="HTV204" s="91"/>
      <c r="HTW204" s="119"/>
      <c r="HTX204" s="91"/>
      <c r="HTY204" s="119"/>
      <c r="HTZ204" s="91"/>
      <c r="HUA204" s="119"/>
      <c r="HUB204" s="91"/>
      <c r="HUC204" s="119"/>
      <c r="HUD204" s="91"/>
      <c r="HUE204" s="119"/>
      <c r="HUF204" s="91"/>
      <c r="HUG204" s="119"/>
      <c r="HUH204" s="91"/>
      <c r="HUI204" s="119"/>
      <c r="HUJ204" s="91"/>
      <c r="HUK204" s="119"/>
      <c r="HUL204" s="91"/>
      <c r="HUM204" s="119"/>
      <c r="HUN204" s="91"/>
      <c r="HUO204" s="119"/>
      <c r="HUP204" s="91"/>
      <c r="HUQ204" s="119"/>
      <c r="HUR204" s="91"/>
      <c r="HUS204" s="119"/>
      <c r="HUT204" s="91"/>
      <c r="HUU204" s="119"/>
      <c r="HUV204" s="91"/>
      <c r="HUW204" s="119"/>
      <c r="HUX204" s="91"/>
      <c r="HUY204" s="119"/>
      <c r="HUZ204" s="91"/>
      <c r="HVA204" s="119"/>
      <c r="HVB204" s="91"/>
      <c r="HVC204" s="119"/>
      <c r="HVD204" s="91"/>
      <c r="HVE204" s="119"/>
      <c r="HVF204" s="91"/>
      <c r="HVG204" s="119"/>
      <c r="HVH204" s="91"/>
      <c r="HVI204" s="119"/>
      <c r="HVJ204" s="91"/>
      <c r="HVK204" s="119"/>
      <c r="HVL204" s="91"/>
      <c r="HVM204" s="119"/>
      <c r="HVN204" s="91"/>
      <c r="HVO204" s="119"/>
      <c r="HVP204" s="91"/>
      <c r="HVQ204" s="119"/>
      <c r="HVR204" s="91"/>
      <c r="HVS204" s="119"/>
      <c r="HVT204" s="91"/>
      <c r="HVU204" s="119"/>
      <c r="HVV204" s="91"/>
      <c r="HVW204" s="119"/>
      <c r="HVX204" s="91"/>
      <c r="HVY204" s="119"/>
      <c r="HVZ204" s="91"/>
      <c r="HWA204" s="119"/>
      <c r="HWB204" s="91"/>
      <c r="HWC204" s="119"/>
      <c r="HWD204" s="91"/>
      <c r="HWE204" s="119"/>
      <c r="HWF204" s="91"/>
      <c r="HWG204" s="119"/>
      <c r="HWH204" s="91"/>
      <c r="HWI204" s="119"/>
      <c r="HWJ204" s="91"/>
      <c r="HWK204" s="119"/>
      <c r="HWL204" s="91"/>
      <c r="HWM204" s="119"/>
      <c r="HWN204" s="91"/>
      <c r="HWO204" s="119"/>
      <c r="HWP204" s="91"/>
      <c r="HWQ204" s="119"/>
      <c r="HWR204" s="91"/>
      <c r="HWS204" s="119"/>
      <c r="HWT204" s="91"/>
      <c r="HWU204" s="119"/>
      <c r="HWV204" s="91"/>
      <c r="HWW204" s="119"/>
      <c r="HWX204" s="91"/>
      <c r="HWY204" s="119"/>
      <c r="HWZ204" s="91"/>
      <c r="HXA204" s="119"/>
      <c r="HXB204" s="91"/>
      <c r="HXC204" s="119"/>
      <c r="HXD204" s="91"/>
      <c r="HXE204" s="119"/>
      <c r="HXF204" s="91"/>
      <c r="HXG204" s="119"/>
      <c r="HXH204" s="91"/>
      <c r="HXI204" s="119"/>
      <c r="HXJ204" s="91"/>
      <c r="HXK204" s="119"/>
      <c r="HXL204" s="91"/>
      <c r="HXM204" s="119"/>
      <c r="HXN204" s="91"/>
      <c r="HXO204" s="119"/>
      <c r="HXP204" s="91"/>
      <c r="HXQ204" s="119"/>
      <c r="HXR204" s="91"/>
      <c r="HXS204" s="119"/>
      <c r="HXT204" s="91"/>
      <c r="HXU204" s="119"/>
      <c r="HXV204" s="91"/>
      <c r="HXW204" s="119"/>
      <c r="HXX204" s="91"/>
      <c r="HXY204" s="119"/>
      <c r="HXZ204" s="91"/>
      <c r="HYA204" s="119"/>
      <c r="HYB204" s="91"/>
      <c r="HYC204" s="119"/>
      <c r="HYD204" s="91"/>
      <c r="HYE204" s="119"/>
      <c r="HYF204" s="91"/>
      <c r="HYG204" s="119"/>
      <c r="HYH204" s="91"/>
      <c r="HYI204" s="119"/>
      <c r="HYJ204" s="91"/>
      <c r="HYK204" s="119"/>
      <c r="HYL204" s="91"/>
      <c r="HYM204" s="119"/>
      <c r="HYN204" s="91"/>
      <c r="HYO204" s="119"/>
      <c r="HYP204" s="91"/>
      <c r="HYQ204" s="119"/>
      <c r="HYR204" s="91"/>
      <c r="HYS204" s="119"/>
      <c r="HYT204" s="91"/>
      <c r="HYU204" s="119"/>
      <c r="HYV204" s="91"/>
      <c r="HYW204" s="119"/>
      <c r="HYX204" s="91"/>
      <c r="HYY204" s="119"/>
      <c r="HYZ204" s="91"/>
      <c r="HZA204" s="119"/>
      <c r="HZB204" s="91"/>
      <c r="HZC204" s="119"/>
      <c r="HZD204" s="91"/>
      <c r="HZE204" s="119"/>
      <c r="HZF204" s="91"/>
      <c r="HZG204" s="119"/>
      <c r="HZH204" s="91"/>
      <c r="HZI204" s="119"/>
      <c r="HZJ204" s="91"/>
      <c r="HZK204" s="119"/>
      <c r="HZL204" s="91"/>
      <c r="HZM204" s="119"/>
      <c r="HZN204" s="91"/>
      <c r="HZO204" s="119"/>
      <c r="HZP204" s="91"/>
      <c r="HZQ204" s="119"/>
      <c r="HZR204" s="91"/>
      <c r="HZS204" s="119"/>
      <c r="HZT204" s="91"/>
      <c r="HZU204" s="119"/>
      <c r="HZV204" s="91"/>
      <c r="HZW204" s="119"/>
      <c r="HZX204" s="91"/>
      <c r="HZY204" s="119"/>
      <c r="HZZ204" s="91"/>
      <c r="IAA204" s="119"/>
      <c r="IAB204" s="91"/>
      <c r="IAC204" s="119"/>
      <c r="IAD204" s="91"/>
      <c r="IAE204" s="119"/>
      <c r="IAF204" s="91"/>
      <c r="IAG204" s="119"/>
      <c r="IAH204" s="91"/>
      <c r="IAI204" s="119"/>
      <c r="IAJ204" s="91"/>
      <c r="IAK204" s="119"/>
      <c r="IAL204" s="91"/>
      <c r="IAM204" s="119"/>
      <c r="IAN204" s="91"/>
      <c r="IAO204" s="119"/>
      <c r="IAP204" s="91"/>
      <c r="IAQ204" s="119"/>
      <c r="IAR204" s="91"/>
      <c r="IAS204" s="119"/>
      <c r="IAT204" s="91"/>
      <c r="IAU204" s="119"/>
      <c r="IAV204" s="91"/>
      <c r="IAW204" s="119"/>
      <c r="IAX204" s="91"/>
      <c r="IAY204" s="119"/>
      <c r="IAZ204" s="91"/>
      <c r="IBA204" s="119"/>
      <c r="IBB204" s="91"/>
      <c r="IBC204" s="119"/>
      <c r="IBD204" s="91"/>
      <c r="IBE204" s="119"/>
      <c r="IBF204" s="91"/>
      <c r="IBG204" s="119"/>
      <c r="IBH204" s="91"/>
      <c r="IBI204" s="119"/>
      <c r="IBJ204" s="91"/>
      <c r="IBK204" s="119"/>
      <c r="IBL204" s="91"/>
      <c r="IBM204" s="119"/>
      <c r="IBN204" s="91"/>
      <c r="IBO204" s="119"/>
      <c r="IBP204" s="91"/>
      <c r="IBQ204" s="119"/>
      <c r="IBR204" s="91"/>
      <c r="IBS204" s="119"/>
      <c r="IBT204" s="91"/>
      <c r="IBU204" s="119"/>
      <c r="IBV204" s="91"/>
      <c r="IBW204" s="119"/>
      <c r="IBX204" s="91"/>
      <c r="IBY204" s="119"/>
      <c r="IBZ204" s="91"/>
      <c r="ICA204" s="119"/>
      <c r="ICB204" s="91"/>
      <c r="ICC204" s="119"/>
      <c r="ICD204" s="91"/>
      <c r="ICE204" s="119"/>
      <c r="ICF204" s="91"/>
      <c r="ICG204" s="119"/>
      <c r="ICH204" s="91"/>
      <c r="ICI204" s="119"/>
      <c r="ICJ204" s="91"/>
      <c r="ICK204" s="119"/>
      <c r="ICL204" s="91"/>
      <c r="ICM204" s="119"/>
      <c r="ICN204" s="91"/>
      <c r="ICO204" s="119"/>
      <c r="ICP204" s="91"/>
      <c r="ICQ204" s="119"/>
      <c r="ICR204" s="91"/>
      <c r="ICS204" s="119"/>
      <c r="ICT204" s="91"/>
      <c r="ICU204" s="119"/>
      <c r="ICV204" s="91"/>
      <c r="ICW204" s="119"/>
      <c r="ICX204" s="91"/>
      <c r="ICY204" s="119"/>
      <c r="ICZ204" s="91"/>
      <c r="IDA204" s="119"/>
      <c r="IDB204" s="91"/>
      <c r="IDC204" s="119"/>
      <c r="IDD204" s="91"/>
      <c r="IDE204" s="119"/>
      <c r="IDF204" s="91"/>
      <c r="IDG204" s="119"/>
      <c r="IDH204" s="91"/>
      <c r="IDI204" s="119"/>
      <c r="IDJ204" s="91"/>
      <c r="IDK204" s="119"/>
      <c r="IDL204" s="91"/>
      <c r="IDM204" s="119"/>
      <c r="IDN204" s="91"/>
      <c r="IDO204" s="119"/>
      <c r="IDP204" s="91"/>
      <c r="IDQ204" s="119"/>
      <c r="IDR204" s="91"/>
      <c r="IDS204" s="119"/>
      <c r="IDT204" s="91"/>
      <c r="IDU204" s="119"/>
      <c r="IDV204" s="91"/>
      <c r="IDW204" s="119"/>
      <c r="IDX204" s="91"/>
      <c r="IDY204" s="119"/>
      <c r="IDZ204" s="91"/>
      <c r="IEA204" s="119"/>
      <c r="IEB204" s="91"/>
      <c r="IEC204" s="119"/>
      <c r="IED204" s="91"/>
      <c r="IEE204" s="119"/>
      <c r="IEF204" s="91"/>
      <c r="IEG204" s="119"/>
      <c r="IEH204" s="91"/>
      <c r="IEI204" s="119"/>
      <c r="IEJ204" s="91"/>
      <c r="IEK204" s="119"/>
      <c r="IEL204" s="91"/>
      <c r="IEM204" s="119"/>
      <c r="IEN204" s="91"/>
      <c r="IEO204" s="119"/>
      <c r="IEP204" s="91"/>
      <c r="IEQ204" s="119"/>
      <c r="IER204" s="91"/>
      <c r="IES204" s="119"/>
      <c r="IET204" s="91"/>
      <c r="IEU204" s="119"/>
      <c r="IEV204" s="91"/>
      <c r="IEW204" s="119"/>
      <c r="IEX204" s="91"/>
      <c r="IEY204" s="119"/>
      <c r="IEZ204" s="91"/>
      <c r="IFA204" s="119"/>
      <c r="IFB204" s="91"/>
      <c r="IFC204" s="119"/>
      <c r="IFD204" s="91"/>
      <c r="IFE204" s="119"/>
      <c r="IFF204" s="91"/>
      <c r="IFG204" s="119"/>
      <c r="IFH204" s="91"/>
      <c r="IFI204" s="119"/>
      <c r="IFJ204" s="91"/>
      <c r="IFK204" s="119"/>
      <c r="IFL204" s="91"/>
      <c r="IFM204" s="119"/>
      <c r="IFN204" s="91"/>
      <c r="IFO204" s="119"/>
      <c r="IFP204" s="91"/>
      <c r="IFQ204" s="119"/>
      <c r="IFR204" s="91"/>
      <c r="IFS204" s="119"/>
      <c r="IFT204" s="91"/>
      <c r="IFU204" s="119"/>
      <c r="IFV204" s="91"/>
      <c r="IFW204" s="119"/>
      <c r="IFX204" s="91"/>
      <c r="IFY204" s="119"/>
      <c r="IFZ204" s="91"/>
      <c r="IGA204" s="119"/>
      <c r="IGB204" s="91"/>
      <c r="IGC204" s="119"/>
      <c r="IGD204" s="91"/>
      <c r="IGE204" s="119"/>
      <c r="IGF204" s="91"/>
      <c r="IGG204" s="119"/>
      <c r="IGH204" s="91"/>
      <c r="IGI204" s="119"/>
      <c r="IGJ204" s="91"/>
      <c r="IGK204" s="119"/>
      <c r="IGL204" s="91"/>
      <c r="IGM204" s="119"/>
      <c r="IGN204" s="91"/>
      <c r="IGO204" s="119"/>
      <c r="IGP204" s="91"/>
      <c r="IGQ204" s="119"/>
      <c r="IGR204" s="91"/>
      <c r="IGS204" s="119"/>
      <c r="IGT204" s="91"/>
      <c r="IGU204" s="119"/>
      <c r="IGV204" s="91"/>
      <c r="IGW204" s="119"/>
      <c r="IGX204" s="91"/>
      <c r="IGY204" s="119"/>
      <c r="IGZ204" s="91"/>
      <c r="IHA204" s="119"/>
      <c r="IHB204" s="91"/>
      <c r="IHC204" s="119"/>
      <c r="IHD204" s="91"/>
      <c r="IHE204" s="119"/>
      <c r="IHF204" s="91"/>
      <c r="IHG204" s="119"/>
      <c r="IHH204" s="91"/>
      <c r="IHI204" s="119"/>
      <c r="IHJ204" s="91"/>
      <c r="IHK204" s="119"/>
      <c r="IHL204" s="91"/>
      <c r="IHM204" s="119"/>
      <c r="IHN204" s="91"/>
      <c r="IHO204" s="119"/>
      <c r="IHP204" s="91"/>
      <c r="IHQ204" s="119"/>
      <c r="IHR204" s="91"/>
      <c r="IHS204" s="119"/>
      <c r="IHT204" s="91"/>
      <c r="IHU204" s="119"/>
      <c r="IHV204" s="91"/>
      <c r="IHW204" s="119"/>
      <c r="IHX204" s="91"/>
      <c r="IHY204" s="119"/>
      <c r="IHZ204" s="91"/>
      <c r="IIA204" s="119"/>
      <c r="IIB204" s="91"/>
      <c r="IIC204" s="119"/>
      <c r="IID204" s="91"/>
      <c r="IIE204" s="119"/>
      <c r="IIF204" s="91"/>
      <c r="IIG204" s="119"/>
      <c r="IIH204" s="91"/>
      <c r="III204" s="119"/>
      <c r="IIJ204" s="91"/>
      <c r="IIK204" s="119"/>
      <c r="IIL204" s="91"/>
      <c r="IIM204" s="119"/>
      <c r="IIN204" s="91"/>
      <c r="IIO204" s="119"/>
      <c r="IIP204" s="91"/>
      <c r="IIQ204" s="119"/>
      <c r="IIR204" s="91"/>
      <c r="IIS204" s="119"/>
      <c r="IIT204" s="91"/>
      <c r="IIU204" s="119"/>
      <c r="IIV204" s="91"/>
      <c r="IIW204" s="119"/>
      <c r="IIX204" s="91"/>
      <c r="IIY204" s="119"/>
      <c r="IIZ204" s="91"/>
      <c r="IJA204" s="119"/>
      <c r="IJB204" s="91"/>
      <c r="IJC204" s="119"/>
      <c r="IJD204" s="91"/>
      <c r="IJE204" s="119"/>
      <c r="IJF204" s="91"/>
      <c r="IJG204" s="119"/>
      <c r="IJH204" s="91"/>
      <c r="IJI204" s="119"/>
      <c r="IJJ204" s="91"/>
      <c r="IJK204" s="119"/>
      <c r="IJL204" s="91"/>
      <c r="IJM204" s="119"/>
      <c r="IJN204" s="91"/>
      <c r="IJO204" s="119"/>
      <c r="IJP204" s="91"/>
      <c r="IJQ204" s="119"/>
      <c r="IJR204" s="91"/>
      <c r="IJS204" s="119"/>
      <c r="IJT204" s="91"/>
      <c r="IJU204" s="119"/>
      <c r="IJV204" s="91"/>
      <c r="IJW204" s="119"/>
      <c r="IJX204" s="91"/>
      <c r="IJY204" s="119"/>
      <c r="IJZ204" s="91"/>
      <c r="IKA204" s="119"/>
      <c r="IKB204" s="91"/>
      <c r="IKC204" s="119"/>
      <c r="IKD204" s="91"/>
      <c r="IKE204" s="119"/>
      <c r="IKF204" s="91"/>
      <c r="IKG204" s="119"/>
      <c r="IKH204" s="91"/>
      <c r="IKI204" s="119"/>
      <c r="IKJ204" s="91"/>
      <c r="IKK204" s="119"/>
      <c r="IKL204" s="91"/>
      <c r="IKM204" s="119"/>
      <c r="IKN204" s="91"/>
      <c r="IKO204" s="119"/>
      <c r="IKP204" s="91"/>
      <c r="IKQ204" s="119"/>
      <c r="IKR204" s="91"/>
      <c r="IKS204" s="119"/>
      <c r="IKT204" s="91"/>
      <c r="IKU204" s="119"/>
      <c r="IKV204" s="91"/>
      <c r="IKW204" s="119"/>
      <c r="IKX204" s="91"/>
      <c r="IKY204" s="119"/>
      <c r="IKZ204" s="91"/>
      <c r="ILA204" s="119"/>
      <c r="ILB204" s="91"/>
      <c r="ILC204" s="119"/>
      <c r="ILD204" s="91"/>
      <c r="ILE204" s="119"/>
      <c r="ILF204" s="91"/>
      <c r="ILG204" s="119"/>
      <c r="ILH204" s="91"/>
      <c r="ILI204" s="119"/>
      <c r="ILJ204" s="91"/>
      <c r="ILK204" s="119"/>
      <c r="ILL204" s="91"/>
      <c r="ILM204" s="119"/>
      <c r="ILN204" s="91"/>
      <c r="ILO204" s="119"/>
      <c r="ILP204" s="91"/>
      <c r="ILQ204" s="119"/>
      <c r="ILR204" s="91"/>
      <c r="ILS204" s="119"/>
      <c r="ILT204" s="91"/>
      <c r="ILU204" s="119"/>
      <c r="ILV204" s="91"/>
      <c r="ILW204" s="119"/>
      <c r="ILX204" s="91"/>
      <c r="ILY204" s="119"/>
      <c r="ILZ204" s="91"/>
      <c r="IMA204" s="119"/>
      <c r="IMB204" s="91"/>
      <c r="IMC204" s="119"/>
      <c r="IMD204" s="91"/>
      <c r="IME204" s="119"/>
      <c r="IMF204" s="91"/>
      <c r="IMG204" s="119"/>
      <c r="IMH204" s="91"/>
      <c r="IMI204" s="119"/>
      <c r="IMJ204" s="91"/>
      <c r="IMK204" s="119"/>
      <c r="IML204" s="91"/>
      <c r="IMM204" s="119"/>
      <c r="IMN204" s="91"/>
      <c r="IMO204" s="119"/>
      <c r="IMP204" s="91"/>
      <c r="IMQ204" s="119"/>
      <c r="IMR204" s="91"/>
      <c r="IMS204" s="119"/>
      <c r="IMT204" s="91"/>
      <c r="IMU204" s="119"/>
      <c r="IMV204" s="91"/>
      <c r="IMW204" s="119"/>
      <c r="IMX204" s="91"/>
      <c r="IMY204" s="119"/>
      <c r="IMZ204" s="91"/>
      <c r="INA204" s="119"/>
      <c r="INB204" s="91"/>
      <c r="INC204" s="119"/>
      <c r="IND204" s="91"/>
      <c r="INE204" s="119"/>
      <c r="INF204" s="91"/>
      <c r="ING204" s="119"/>
      <c r="INH204" s="91"/>
      <c r="INI204" s="119"/>
      <c r="INJ204" s="91"/>
      <c r="INK204" s="119"/>
      <c r="INL204" s="91"/>
      <c r="INM204" s="119"/>
      <c r="INN204" s="91"/>
      <c r="INO204" s="119"/>
      <c r="INP204" s="91"/>
      <c r="INQ204" s="119"/>
      <c r="INR204" s="91"/>
      <c r="INS204" s="119"/>
      <c r="INT204" s="91"/>
      <c r="INU204" s="119"/>
      <c r="INV204" s="91"/>
      <c r="INW204" s="119"/>
      <c r="INX204" s="91"/>
      <c r="INY204" s="119"/>
      <c r="INZ204" s="91"/>
      <c r="IOA204" s="119"/>
      <c r="IOB204" s="91"/>
      <c r="IOC204" s="119"/>
      <c r="IOD204" s="91"/>
      <c r="IOE204" s="119"/>
      <c r="IOF204" s="91"/>
      <c r="IOG204" s="119"/>
      <c r="IOH204" s="91"/>
      <c r="IOI204" s="119"/>
      <c r="IOJ204" s="91"/>
      <c r="IOK204" s="119"/>
      <c r="IOL204" s="91"/>
      <c r="IOM204" s="119"/>
      <c r="ION204" s="91"/>
      <c r="IOO204" s="119"/>
      <c r="IOP204" s="91"/>
      <c r="IOQ204" s="119"/>
      <c r="IOR204" s="91"/>
      <c r="IOS204" s="119"/>
      <c r="IOT204" s="91"/>
      <c r="IOU204" s="119"/>
      <c r="IOV204" s="91"/>
      <c r="IOW204" s="119"/>
      <c r="IOX204" s="91"/>
      <c r="IOY204" s="119"/>
      <c r="IOZ204" s="91"/>
      <c r="IPA204" s="119"/>
      <c r="IPB204" s="91"/>
      <c r="IPC204" s="119"/>
      <c r="IPD204" s="91"/>
      <c r="IPE204" s="119"/>
      <c r="IPF204" s="91"/>
      <c r="IPG204" s="119"/>
      <c r="IPH204" s="91"/>
      <c r="IPI204" s="119"/>
      <c r="IPJ204" s="91"/>
      <c r="IPK204" s="119"/>
      <c r="IPL204" s="91"/>
      <c r="IPM204" s="119"/>
      <c r="IPN204" s="91"/>
      <c r="IPO204" s="119"/>
      <c r="IPP204" s="91"/>
      <c r="IPQ204" s="119"/>
      <c r="IPR204" s="91"/>
      <c r="IPS204" s="119"/>
      <c r="IPT204" s="91"/>
      <c r="IPU204" s="119"/>
      <c r="IPV204" s="91"/>
      <c r="IPW204" s="119"/>
      <c r="IPX204" s="91"/>
      <c r="IPY204" s="119"/>
      <c r="IPZ204" s="91"/>
      <c r="IQA204" s="119"/>
      <c r="IQB204" s="91"/>
      <c r="IQC204" s="119"/>
      <c r="IQD204" s="91"/>
      <c r="IQE204" s="119"/>
      <c r="IQF204" s="91"/>
      <c r="IQG204" s="119"/>
      <c r="IQH204" s="91"/>
      <c r="IQI204" s="119"/>
      <c r="IQJ204" s="91"/>
      <c r="IQK204" s="119"/>
      <c r="IQL204" s="91"/>
      <c r="IQM204" s="119"/>
      <c r="IQN204" s="91"/>
      <c r="IQO204" s="119"/>
      <c r="IQP204" s="91"/>
      <c r="IQQ204" s="119"/>
      <c r="IQR204" s="91"/>
      <c r="IQS204" s="119"/>
      <c r="IQT204" s="91"/>
      <c r="IQU204" s="119"/>
      <c r="IQV204" s="91"/>
      <c r="IQW204" s="119"/>
      <c r="IQX204" s="91"/>
      <c r="IQY204" s="119"/>
      <c r="IQZ204" s="91"/>
      <c r="IRA204" s="119"/>
      <c r="IRB204" s="91"/>
      <c r="IRC204" s="119"/>
      <c r="IRD204" s="91"/>
      <c r="IRE204" s="119"/>
      <c r="IRF204" s="91"/>
      <c r="IRG204" s="119"/>
      <c r="IRH204" s="91"/>
      <c r="IRI204" s="119"/>
      <c r="IRJ204" s="91"/>
      <c r="IRK204" s="119"/>
      <c r="IRL204" s="91"/>
      <c r="IRM204" s="119"/>
      <c r="IRN204" s="91"/>
      <c r="IRO204" s="119"/>
      <c r="IRP204" s="91"/>
      <c r="IRQ204" s="119"/>
      <c r="IRR204" s="91"/>
      <c r="IRS204" s="119"/>
      <c r="IRT204" s="91"/>
      <c r="IRU204" s="119"/>
      <c r="IRV204" s="91"/>
      <c r="IRW204" s="119"/>
      <c r="IRX204" s="91"/>
      <c r="IRY204" s="119"/>
      <c r="IRZ204" s="91"/>
      <c r="ISA204" s="119"/>
      <c r="ISB204" s="91"/>
      <c r="ISC204" s="119"/>
      <c r="ISD204" s="91"/>
      <c r="ISE204" s="119"/>
      <c r="ISF204" s="91"/>
      <c r="ISG204" s="119"/>
      <c r="ISH204" s="91"/>
      <c r="ISI204" s="119"/>
      <c r="ISJ204" s="91"/>
      <c r="ISK204" s="119"/>
      <c r="ISL204" s="91"/>
      <c r="ISM204" s="119"/>
      <c r="ISN204" s="91"/>
      <c r="ISO204" s="119"/>
      <c r="ISP204" s="91"/>
      <c r="ISQ204" s="119"/>
      <c r="ISR204" s="91"/>
      <c r="ISS204" s="119"/>
      <c r="IST204" s="91"/>
      <c r="ISU204" s="119"/>
      <c r="ISV204" s="91"/>
      <c r="ISW204" s="119"/>
      <c r="ISX204" s="91"/>
      <c r="ISY204" s="119"/>
      <c r="ISZ204" s="91"/>
      <c r="ITA204" s="119"/>
      <c r="ITB204" s="91"/>
      <c r="ITC204" s="119"/>
      <c r="ITD204" s="91"/>
      <c r="ITE204" s="119"/>
      <c r="ITF204" s="91"/>
      <c r="ITG204" s="119"/>
      <c r="ITH204" s="91"/>
      <c r="ITI204" s="119"/>
      <c r="ITJ204" s="91"/>
      <c r="ITK204" s="119"/>
      <c r="ITL204" s="91"/>
      <c r="ITM204" s="119"/>
      <c r="ITN204" s="91"/>
      <c r="ITO204" s="119"/>
      <c r="ITP204" s="91"/>
      <c r="ITQ204" s="119"/>
      <c r="ITR204" s="91"/>
      <c r="ITS204" s="119"/>
      <c r="ITT204" s="91"/>
      <c r="ITU204" s="119"/>
      <c r="ITV204" s="91"/>
      <c r="ITW204" s="119"/>
      <c r="ITX204" s="91"/>
      <c r="ITY204" s="119"/>
      <c r="ITZ204" s="91"/>
      <c r="IUA204" s="119"/>
      <c r="IUB204" s="91"/>
      <c r="IUC204" s="119"/>
      <c r="IUD204" s="91"/>
      <c r="IUE204" s="119"/>
      <c r="IUF204" s="91"/>
      <c r="IUG204" s="119"/>
      <c r="IUH204" s="91"/>
      <c r="IUI204" s="119"/>
      <c r="IUJ204" s="91"/>
      <c r="IUK204" s="119"/>
      <c r="IUL204" s="91"/>
      <c r="IUM204" s="119"/>
      <c r="IUN204" s="91"/>
      <c r="IUO204" s="119"/>
      <c r="IUP204" s="91"/>
      <c r="IUQ204" s="119"/>
      <c r="IUR204" s="91"/>
      <c r="IUS204" s="119"/>
      <c r="IUT204" s="91"/>
      <c r="IUU204" s="119"/>
      <c r="IUV204" s="91"/>
      <c r="IUW204" s="119"/>
      <c r="IUX204" s="91"/>
      <c r="IUY204" s="119"/>
      <c r="IUZ204" s="91"/>
      <c r="IVA204" s="119"/>
      <c r="IVB204" s="91"/>
      <c r="IVC204" s="119"/>
      <c r="IVD204" s="91"/>
      <c r="IVE204" s="119"/>
      <c r="IVF204" s="91"/>
      <c r="IVG204" s="119"/>
      <c r="IVH204" s="91"/>
      <c r="IVI204" s="119"/>
      <c r="IVJ204" s="91"/>
      <c r="IVK204" s="119"/>
      <c r="IVL204" s="91"/>
      <c r="IVM204" s="119"/>
      <c r="IVN204" s="91"/>
      <c r="IVO204" s="119"/>
      <c r="IVP204" s="91"/>
      <c r="IVQ204" s="119"/>
      <c r="IVR204" s="91"/>
      <c r="IVS204" s="119"/>
      <c r="IVT204" s="91"/>
      <c r="IVU204" s="119"/>
      <c r="IVV204" s="91"/>
      <c r="IVW204" s="119"/>
      <c r="IVX204" s="91"/>
      <c r="IVY204" s="119"/>
      <c r="IVZ204" s="91"/>
      <c r="IWA204" s="119"/>
      <c r="IWB204" s="91"/>
      <c r="IWC204" s="119"/>
      <c r="IWD204" s="91"/>
      <c r="IWE204" s="119"/>
      <c r="IWF204" s="91"/>
      <c r="IWG204" s="119"/>
      <c r="IWH204" s="91"/>
      <c r="IWI204" s="119"/>
      <c r="IWJ204" s="91"/>
      <c r="IWK204" s="119"/>
      <c r="IWL204" s="91"/>
      <c r="IWM204" s="119"/>
      <c r="IWN204" s="91"/>
      <c r="IWO204" s="119"/>
      <c r="IWP204" s="91"/>
      <c r="IWQ204" s="119"/>
      <c r="IWR204" s="91"/>
      <c r="IWS204" s="119"/>
      <c r="IWT204" s="91"/>
      <c r="IWU204" s="119"/>
      <c r="IWV204" s="91"/>
      <c r="IWW204" s="119"/>
      <c r="IWX204" s="91"/>
      <c r="IWY204" s="119"/>
      <c r="IWZ204" s="91"/>
      <c r="IXA204" s="119"/>
      <c r="IXB204" s="91"/>
      <c r="IXC204" s="119"/>
      <c r="IXD204" s="91"/>
      <c r="IXE204" s="119"/>
      <c r="IXF204" s="91"/>
      <c r="IXG204" s="119"/>
      <c r="IXH204" s="91"/>
      <c r="IXI204" s="119"/>
      <c r="IXJ204" s="91"/>
      <c r="IXK204" s="119"/>
      <c r="IXL204" s="91"/>
      <c r="IXM204" s="119"/>
      <c r="IXN204" s="91"/>
      <c r="IXO204" s="119"/>
      <c r="IXP204" s="91"/>
      <c r="IXQ204" s="119"/>
      <c r="IXR204" s="91"/>
      <c r="IXS204" s="119"/>
      <c r="IXT204" s="91"/>
      <c r="IXU204" s="119"/>
      <c r="IXV204" s="91"/>
      <c r="IXW204" s="119"/>
      <c r="IXX204" s="91"/>
      <c r="IXY204" s="119"/>
      <c r="IXZ204" s="91"/>
      <c r="IYA204" s="119"/>
      <c r="IYB204" s="91"/>
      <c r="IYC204" s="119"/>
      <c r="IYD204" s="91"/>
      <c r="IYE204" s="119"/>
      <c r="IYF204" s="91"/>
      <c r="IYG204" s="119"/>
      <c r="IYH204" s="91"/>
      <c r="IYI204" s="119"/>
      <c r="IYJ204" s="91"/>
      <c r="IYK204" s="119"/>
      <c r="IYL204" s="91"/>
      <c r="IYM204" s="119"/>
      <c r="IYN204" s="91"/>
      <c r="IYO204" s="119"/>
      <c r="IYP204" s="91"/>
      <c r="IYQ204" s="119"/>
      <c r="IYR204" s="91"/>
      <c r="IYS204" s="119"/>
      <c r="IYT204" s="91"/>
      <c r="IYU204" s="119"/>
      <c r="IYV204" s="91"/>
      <c r="IYW204" s="119"/>
      <c r="IYX204" s="91"/>
      <c r="IYY204" s="119"/>
      <c r="IYZ204" s="91"/>
      <c r="IZA204" s="119"/>
      <c r="IZB204" s="91"/>
      <c r="IZC204" s="119"/>
      <c r="IZD204" s="91"/>
      <c r="IZE204" s="119"/>
      <c r="IZF204" s="91"/>
      <c r="IZG204" s="119"/>
      <c r="IZH204" s="91"/>
      <c r="IZI204" s="119"/>
      <c r="IZJ204" s="91"/>
      <c r="IZK204" s="119"/>
      <c r="IZL204" s="91"/>
      <c r="IZM204" s="119"/>
      <c r="IZN204" s="91"/>
      <c r="IZO204" s="119"/>
      <c r="IZP204" s="91"/>
      <c r="IZQ204" s="119"/>
      <c r="IZR204" s="91"/>
      <c r="IZS204" s="119"/>
      <c r="IZT204" s="91"/>
      <c r="IZU204" s="119"/>
      <c r="IZV204" s="91"/>
      <c r="IZW204" s="119"/>
      <c r="IZX204" s="91"/>
      <c r="IZY204" s="119"/>
      <c r="IZZ204" s="91"/>
      <c r="JAA204" s="119"/>
      <c r="JAB204" s="91"/>
      <c r="JAC204" s="119"/>
      <c r="JAD204" s="91"/>
      <c r="JAE204" s="119"/>
      <c r="JAF204" s="91"/>
      <c r="JAG204" s="119"/>
      <c r="JAH204" s="91"/>
      <c r="JAI204" s="119"/>
      <c r="JAJ204" s="91"/>
      <c r="JAK204" s="119"/>
      <c r="JAL204" s="91"/>
      <c r="JAM204" s="119"/>
      <c r="JAN204" s="91"/>
      <c r="JAO204" s="119"/>
      <c r="JAP204" s="91"/>
      <c r="JAQ204" s="119"/>
      <c r="JAR204" s="91"/>
      <c r="JAS204" s="119"/>
      <c r="JAT204" s="91"/>
      <c r="JAU204" s="119"/>
      <c r="JAV204" s="91"/>
      <c r="JAW204" s="119"/>
      <c r="JAX204" s="91"/>
      <c r="JAY204" s="119"/>
      <c r="JAZ204" s="91"/>
      <c r="JBA204" s="119"/>
      <c r="JBB204" s="91"/>
      <c r="JBC204" s="119"/>
      <c r="JBD204" s="91"/>
      <c r="JBE204" s="119"/>
      <c r="JBF204" s="91"/>
      <c r="JBG204" s="119"/>
      <c r="JBH204" s="91"/>
      <c r="JBI204" s="119"/>
      <c r="JBJ204" s="91"/>
      <c r="JBK204" s="119"/>
      <c r="JBL204" s="91"/>
      <c r="JBM204" s="119"/>
      <c r="JBN204" s="91"/>
      <c r="JBO204" s="119"/>
      <c r="JBP204" s="91"/>
      <c r="JBQ204" s="119"/>
      <c r="JBR204" s="91"/>
      <c r="JBS204" s="119"/>
      <c r="JBT204" s="91"/>
      <c r="JBU204" s="119"/>
      <c r="JBV204" s="91"/>
      <c r="JBW204" s="119"/>
      <c r="JBX204" s="91"/>
      <c r="JBY204" s="119"/>
      <c r="JBZ204" s="91"/>
      <c r="JCA204" s="119"/>
      <c r="JCB204" s="91"/>
      <c r="JCC204" s="119"/>
      <c r="JCD204" s="91"/>
      <c r="JCE204" s="119"/>
      <c r="JCF204" s="91"/>
      <c r="JCG204" s="119"/>
      <c r="JCH204" s="91"/>
      <c r="JCI204" s="119"/>
      <c r="JCJ204" s="91"/>
      <c r="JCK204" s="119"/>
      <c r="JCL204" s="91"/>
      <c r="JCM204" s="119"/>
      <c r="JCN204" s="91"/>
      <c r="JCO204" s="119"/>
      <c r="JCP204" s="91"/>
      <c r="JCQ204" s="119"/>
      <c r="JCR204" s="91"/>
      <c r="JCS204" s="119"/>
      <c r="JCT204" s="91"/>
      <c r="JCU204" s="119"/>
      <c r="JCV204" s="91"/>
      <c r="JCW204" s="119"/>
      <c r="JCX204" s="91"/>
      <c r="JCY204" s="119"/>
      <c r="JCZ204" s="91"/>
      <c r="JDA204" s="119"/>
      <c r="JDB204" s="91"/>
      <c r="JDC204" s="119"/>
      <c r="JDD204" s="91"/>
      <c r="JDE204" s="119"/>
      <c r="JDF204" s="91"/>
      <c r="JDG204" s="119"/>
      <c r="JDH204" s="91"/>
      <c r="JDI204" s="119"/>
      <c r="JDJ204" s="91"/>
      <c r="JDK204" s="119"/>
      <c r="JDL204" s="91"/>
      <c r="JDM204" s="119"/>
      <c r="JDN204" s="91"/>
      <c r="JDO204" s="119"/>
      <c r="JDP204" s="91"/>
      <c r="JDQ204" s="119"/>
      <c r="JDR204" s="91"/>
      <c r="JDS204" s="119"/>
      <c r="JDT204" s="91"/>
      <c r="JDU204" s="119"/>
      <c r="JDV204" s="91"/>
      <c r="JDW204" s="119"/>
      <c r="JDX204" s="91"/>
      <c r="JDY204" s="119"/>
      <c r="JDZ204" s="91"/>
      <c r="JEA204" s="119"/>
      <c r="JEB204" s="91"/>
      <c r="JEC204" s="119"/>
      <c r="JED204" s="91"/>
      <c r="JEE204" s="119"/>
      <c r="JEF204" s="91"/>
      <c r="JEG204" s="119"/>
      <c r="JEH204" s="91"/>
      <c r="JEI204" s="119"/>
      <c r="JEJ204" s="91"/>
      <c r="JEK204" s="119"/>
      <c r="JEL204" s="91"/>
      <c r="JEM204" s="119"/>
      <c r="JEN204" s="91"/>
      <c r="JEO204" s="119"/>
      <c r="JEP204" s="91"/>
      <c r="JEQ204" s="119"/>
      <c r="JER204" s="91"/>
      <c r="JES204" s="119"/>
      <c r="JET204" s="91"/>
      <c r="JEU204" s="119"/>
      <c r="JEV204" s="91"/>
      <c r="JEW204" s="119"/>
      <c r="JEX204" s="91"/>
      <c r="JEY204" s="119"/>
      <c r="JEZ204" s="91"/>
      <c r="JFA204" s="119"/>
      <c r="JFB204" s="91"/>
      <c r="JFC204" s="119"/>
      <c r="JFD204" s="91"/>
      <c r="JFE204" s="119"/>
      <c r="JFF204" s="91"/>
      <c r="JFG204" s="119"/>
      <c r="JFH204" s="91"/>
      <c r="JFI204" s="119"/>
      <c r="JFJ204" s="91"/>
      <c r="JFK204" s="119"/>
      <c r="JFL204" s="91"/>
      <c r="JFM204" s="119"/>
      <c r="JFN204" s="91"/>
      <c r="JFO204" s="119"/>
      <c r="JFP204" s="91"/>
      <c r="JFQ204" s="119"/>
      <c r="JFR204" s="91"/>
      <c r="JFS204" s="119"/>
      <c r="JFT204" s="91"/>
      <c r="JFU204" s="119"/>
      <c r="JFV204" s="91"/>
      <c r="JFW204" s="119"/>
      <c r="JFX204" s="91"/>
      <c r="JFY204" s="119"/>
      <c r="JFZ204" s="91"/>
      <c r="JGA204" s="119"/>
      <c r="JGB204" s="91"/>
      <c r="JGC204" s="119"/>
      <c r="JGD204" s="91"/>
      <c r="JGE204" s="119"/>
      <c r="JGF204" s="91"/>
      <c r="JGG204" s="119"/>
      <c r="JGH204" s="91"/>
      <c r="JGI204" s="119"/>
      <c r="JGJ204" s="91"/>
      <c r="JGK204" s="119"/>
      <c r="JGL204" s="91"/>
      <c r="JGM204" s="119"/>
      <c r="JGN204" s="91"/>
      <c r="JGO204" s="119"/>
      <c r="JGP204" s="91"/>
      <c r="JGQ204" s="119"/>
      <c r="JGR204" s="91"/>
      <c r="JGS204" s="119"/>
      <c r="JGT204" s="91"/>
      <c r="JGU204" s="119"/>
      <c r="JGV204" s="91"/>
      <c r="JGW204" s="119"/>
      <c r="JGX204" s="91"/>
      <c r="JGY204" s="119"/>
      <c r="JGZ204" s="91"/>
      <c r="JHA204" s="119"/>
      <c r="JHB204" s="91"/>
      <c r="JHC204" s="119"/>
      <c r="JHD204" s="91"/>
      <c r="JHE204" s="119"/>
      <c r="JHF204" s="91"/>
      <c r="JHG204" s="119"/>
      <c r="JHH204" s="91"/>
      <c r="JHI204" s="119"/>
      <c r="JHJ204" s="91"/>
      <c r="JHK204" s="119"/>
      <c r="JHL204" s="91"/>
      <c r="JHM204" s="119"/>
      <c r="JHN204" s="91"/>
      <c r="JHO204" s="119"/>
      <c r="JHP204" s="91"/>
      <c r="JHQ204" s="119"/>
      <c r="JHR204" s="91"/>
      <c r="JHS204" s="119"/>
      <c r="JHT204" s="91"/>
      <c r="JHU204" s="119"/>
      <c r="JHV204" s="91"/>
      <c r="JHW204" s="119"/>
      <c r="JHX204" s="91"/>
      <c r="JHY204" s="119"/>
      <c r="JHZ204" s="91"/>
      <c r="JIA204" s="119"/>
      <c r="JIB204" s="91"/>
      <c r="JIC204" s="119"/>
      <c r="JID204" s="91"/>
      <c r="JIE204" s="119"/>
      <c r="JIF204" s="91"/>
      <c r="JIG204" s="119"/>
      <c r="JIH204" s="91"/>
      <c r="JII204" s="119"/>
      <c r="JIJ204" s="91"/>
      <c r="JIK204" s="119"/>
      <c r="JIL204" s="91"/>
      <c r="JIM204" s="119"/>
      <c r="JIN204" s="91"/>
      <c r="JIO204" s="119"/>
      <c r="JIP204" s="91"/>
      <c r="JIQ204" s="119"/>
      <c r="JIR204" s="91"/>
      <c r="JIS204" s="119"/>
      <c r="JIT204" s="91"/>
      <c r="JIU204" s="119"/>
      <c r="JIV204" s="91"/>
      <c r="JIW204" s="119"/>
      <c r="JIX204" s="91"/>
      <c r="JIY204" s="119"/>
      <c r="JIZ204" s="91"/>
      <c r="JJA204" s="119"/>
      <c r="JJB204" s="91"/>
      <c r="JJC204" s="119"/>
      <c r="JJD204" s="91"/>
      <c r="JJE204" s="119"/>
      <c r="JJF204" s="91"/>
      <c r="JJG204" s="119"/>
      <c r="JJH204" s="91"/>
      <c r="JJI204" s="119"/>
      <c r="JJJ204" s="91"/>
      <c r="JJK204" s="119"/>
      <c r="JJL204" s="91"/>
      <c r="JJM204" s="119"/>
      <c r="JJN204" s="91"/>
      <c r="JJO204" s="119"/>
      <c r="JJP204" s="91"/>
      <c r="JJQ204" s="119"/>
      <c r="JJR204" s="91"/>
      <c r="JJS204" s="119"/>
      <c r="JJT204" s="91"/>
      <c r="JJU204" s="119"/>
      <c r="JJV204" s="91"/>
      <c r="JJW204" s="119"/>
      <c r="JJX204" s="91"/>
      <c r="JJY204" s="119"/>
      <c r="JJZ204" s="91"/>
      <c r="JKA204" s="119"/>
      <c r="JKB204" s="91"/>
      <c r="JKC204" s="119"/>
      <c r="JKD204" s="91"/>
      <c r="JKE204" s="119"/>
      <c r="JKF204" s="91"/>
      <c r="JKG204" s="119"/>
      <c r="JKH204" s="91"/>
      <c r="JKI204" s="119"/>
      <c r="JKJ204" s="91"/>
      <c r="JKK204" s="119"/>
      <c r="JKL204" s="91"/>
      <c r="JKM204" s="119"/>
      <c r="JKN204" s="91"/>
      <c r="JKO204" s="119"/>
      <c r="JKP204" s="91"/>
      <c r="JKQ204" s="119"/>
      <c r="JKR204" s="91"/>
      <c r="JKS204" s="119"/>
      <c r="JKT204" s="91"/>
      <c r="JKU204" s="119"/>
      <c r="JKV204" s="91"/>
      <c r="JKW204" s="119"/>
      <c r="JKX204" s="91"/>
      <c r="JKY204" s="119"/>
      <c r="JKZ204" s="91"/>
      <c r="JLA204" s="119"/>
      <c r="JLB204" s="91"/>
      <c r="JLC204" s="119"/>
      <c r="JLD204" s="91"/>
      <c r="JLE204" s="119"/>
      <c r="JLF204" s="91"/>
      <c r="JLG204" s="119"/>
      <c r="JLH204" s="91"/>
      <c r="JLI204" s="119"/>
      <c r="JLJ204" s="91"/>
      <c r="JLK204" s="119"/>
      <c r="JLL204" s="91"/>
      <c r="JLM204" s="119"/>
      <c r="JLN204" s="91"/>
      <c r="JLO204" s="119"/>
      <c r="JLP204" s="91"/>
      <c r="JLQ204" s="119"/>
      <c r="JLR204" s="91"/>
      <c r="JLS204" s="119"/>
      <c r="JLT204" s="91"/>
      <c r="JLU204" s="119"/>
      <c r="JLV204" s="91"/>
      <c r="JLW204" s="119"/>
      <c r="JLX204" s="91"/>
      <c r="JLY204" s="119"/>
      <c r="JLZ204" s="91"/>
      <c r="JMA204" s="119"/>
      <c r="JMB204" s="91"/>
      <c r="JMC204" s="119"/>
      <c r="JMD204" s="91"/>
      <c r="JME204" s="119"/>
      <c r="JMF204" s="91"/>
      <c r="JMG204" s="119"/>
      <c r="JMH204" s="91"/>
      <c r="JMI204" s="119"/>
      <c r="JMJ204" s="91"/>
      <c r="JMK204" s="119"/>
      <c r="JML204" s="91"/>
      <c r="JMM204" s="119"/>
      <c r="JMN204" s="91"/>
      <c r="JMO204" s="119"/>
      <c r="JMP204" s="91"/>
      <c r="JMQ204" s="119"/>
      <c r="JMR204" s="91"/>
      <c r="JMS204" s="119"/>
      <c r="JMT204" s="91"/>
      <c r="JMU204" s="119"/>
      <c r="JMV204" s="91"/>
      <c r="JMW204" s="119"/>
      <c r="JMX204" s="91"/>
      <c r="JMY204" s="119"/>
      <c r="JMZ204" s="91"/>
      <c r="JNA204" s="119"/>
      <c r="JNB204" s="91"/>
      <c r="JNC204" s="119"/>
      <c r="JND204" s="91"/>
      <c r="JNE204" s="119"/>
      <c r="JNF204" s="91"/>
      <c r="JNG204" s="119"/>
      <c r="JNH204" s="91"/>
      <c r="JNI204" s="119"/>
      <c r="JNJ204" s="91"/>
      <c r="JNK204" s="119"/>
      <c r="JNL204" s="91"/>
      <c r="JNM204" s="119"/>
      <c r="JNN204" s="91"/>
      <c r="JNO204" s="119"/>
      <c r="JNP204" s="91"/>
      <c r="JNQ204" s="119"/>
      <c r="JNR204" s="91"/>
      <c r="JNS204" s="119"/>
      <c r="JNT204" s="91"/>
      <c r="JNU204" s="119"/>
      <c r="JNV204" s="91"/>
      <c r="JNW204" s="119"/>
      <c r="JNX204" s="91"/>
      <c r="JNY204" s="119"/>
      <c r="JNZ204" s="91"/>
      <c r="JOA204" s="119"/>
      <c r="JOB204" s="91"/>
      <c r="JOC204" s="119"/>
      <c r="JOD204" s="91"/>
      <c r="JOE204" s="119"/>
      <c r="JOF204" s="91"/>
      <c r="JOG204" s="119"/>
      <c r="JOH204" s="91"/>
      <c r="JOI204" s="119"/>
      <c r="JOJ204" s="91"/>
      <c r="JOK204" s="119"/>
      <c r="JOL204" s="91"/>
      <c r="JOM204" s="119"/>
      <c r="JON204" s="91"/>
      <c r="JOO204" s="119"/>
      <c r="JOP204" s="91"/>
      <c r="JOQ204" s="119"/>
      <c r="JOR204" s="91"/>
      <c r="JOS204" s="119"/>
      <c r="JOT204" s="91"/>
      <c r="JOU204" s="119"/>
      <c r="JOV204" s="91"/>
      <c r="JOW204" s="119"/>
      <c r="JOX204" s="91"/>
      <c r="JOY204" s="119"/>
      <c r="JOZ204" s="91"/>
      <c r="JPA204" s="119"/>
      <c r="JPB204" s="91"/>
      <c r="JPC204" s="119"/>
      <c r="JPD204" s="91"/>
      <c r="JPE204" s="119"/>
      <c r="JPF204" s="91"/>
      <c r="JPG204" s="119"/>
      <c r="JPH204" s="91"/>
      <c r="JPI204" s="119"/>
      <c r="JPJ204" s="91"/>
      <c r="JPK204" s="119"/>
      <c r="JPL204" s="91"/>
      <c r="JPM204" s="119"/>
      <c r="JPN204" s="91"/>
      <c r="JPO204" s="119"/>
      <c r="JPP204" s="91"/>
      <c r="JPQ204" s="119"/>
      <c r="JPR204" s="91"/>
      <c r="JPS204" s="119"/>
      <c r="JPT204" s="91"/>
      <c r="JPU204" s="119"/>
      <c r="JPV204" s="91"/>
      <c r="JPW204" s="119"/>
      <c r="JPX204" s="91"/>
      <c r="JPY204" s="119"/>
      <c r="JPZ204" s="91"/>
      <c r="JQA204" s="119"/>
      <c r="JQB204" s="91"/>
      <c r="JQC204" s="119"/>
      <c r="JQD204" s="91"/>
      <c r="JQE204" s="119"/>
      <c r="JQF204" s="91"/>
      <c r="JQG204" s="119"/>
      <c r="JQH204" s="91"/>
      <c r="JQI204" s="119"/>
      <c r="JQJ204" s="91"/>
      <c r="JQK204" s="119"/>
      <c r="JQL204" s="91"/>
      <c r="JQM204" s="119"/>
      <c r="JQN204" s="91"/>
      <c r="JQO204" s="119"/>
      <c r="JQP204" s="91"/>
      <c r="JQQ204" s="119"/>
      <c r="JQR204" s="91"/>
      <c r="JQS204" s="119"/>
      <c r="JQT204" s="91"/>
      <c r="JQU204" s="119"/>
      <c r="JQV204" s="91"/>
      <c r="JQW204" s="119"/>
      <c r="JQX204" s="91"/>
      <c r="JQY204" s="119"/>
      <c r="JQZ204" s="91"/>
      <c r="JRA204" s="119"/>
      <c r="JRB204" s="91"/>
      <c r="JRC204" s="119"/>
      <c r="JRD204" s="91"/>
      <c r="JRE204" s="119"/>
      <c r="JRF204" s="91"/>
      <c r="JRG204" s="119"/>
      <c r="JRH204" s="91"/>
      <c r="JRI204" s="119"/>
      <c r="JRJ204" s="91"/>
      <c r="JRK204" s="119"/>
      <c r="JRL204" s="91"/>
      <c r="JRM204" s="119"/>
      <c r="JRN204" s="91"/>
      <c r="JRO204" s="119"/>
      <c r="JRP204" s="91"/>
      <c r="JRQ204" s="119"/>
      <c r="JRR204" s="91"/>
      <c r="JRS204" s="119"/>
      <c r="JRT204" s="91"/>
      <c r="JRU204" s="119"/>
      <c r="JRV204" s="91"/>
      <c r="JRW204" s="119"/>
      <c r="JRX204" s="91"/>
      <c r="JRY204" s="119"/>
      <c r="JRZ204" s="91"/>
      <c r="JSA204" s="119"/>
      <c r="JSB204" s="91"/>
      <c r="JSC204" s="119"/>
      <c r="JSD204" s="91"/>
      <c r="JSE204" s="119"/>
      <c r="JSF204" s="91"/>
      <c r="JSG204" s="119"/>
      <c r="JSH204" s="91"/>
      <c r="JSI204" s="119"/>
      <c r="JSJ204" s="91"/>
      <c r="JSK204" s="119"/>
      <c r="JSL204" s="91"/>
      <c r="JSM204" s="119"/>
      <c r="JSN204" s="91"/>
      <c r="JSO204" s="119"/>
      <c r="JSP204" s="91"/>
      <c r="JSQ204" s="119"/>
      <c r="JSR204" s="91"/>
      <c r="JSS204" s="119"/>
      <c r="JST204" s="91"/>
      <c r="JSU204" s="119"/>
      <c r="JSV204" s="91"/>
      <c r="JSW204" s="119"/>
      <c r="JSX204" s="91"/>
      <c r="JSY204" s="119"/>
      <c r="JSZ204" s="91"/>
      <c r="JTA204" s="119"/>
      <c r="JTB204" s="91"/>
      <c r="JTC204" s="119"/>
      <c r="JTD204" s="91"/>
      <c r="JTE204" s="119"/>
      <c r="JTF204" s="91"/>
      <c r="JTG204" s="119"/>
      <c r="JTH204" s="91"/>
      <c r="JTI204" s="119"/>
      <c r="JTJ204" s="91"/>
      <c r="JTK204" s="119"/>
      <c r="JTL204" s="91"/>
      <c r="JTM204" s="119"/>
      <c r="JTN204" s="91"/>
      <c r="JTO204" s="119"/>
      <c r="JTP204" s="91"/>
      <c r="JTQ204" s="119"/>
      <c r="JTR204" s="91"/>
      <c r="JTS204" s="119"/>
      <c r="JTT204" s="91"/>
      <c r="JTU204" s="119"/>
      <c r="JTV204" s="91"/>
      <c r="JTW204" s="119"/>
      <c r="JTX204" s="91"/>
      <c r="JTY204" s="119"/>
      <c r="JTZ204" s="91"/>
      <c r="JUA204" s="119"/>
      <c r="JUB204" s="91"/>
      <c r="JUC204" s="119"/>
      <c r="JUD204" s="91"/>
      <c r="JUE204" s="119"/>
      <c r="JUF204" s="91"/>
      <c r="JUG204" s="119"/>
      <c r="JUH204" s="91"/>
      <c r="JUI204" s="119"/>
      <c r="JUJ204" s="91"/>
      <c r="JUK204" s="119"/>
      <c r="JUL204" s="91"/>
      <c r="JUM204" s="119"/>
      <c r="JUN204" s="91"/>
      <c r="JUO204" s="119"/>
      <c r="JUP204" s="91"/>
      <c r="JUQ204" s="119"/>
      <c r="JUR204" s="91"/>
      <c r="JUS204" s="119"/>
      <c r="JUT204" s="91"/>
      <c r="JUU204" s="119"/>
      <c r="JUV204" s="91"/>
      <c r="JUW204" s="119"/>
      <c r="JUX204" s="91"/>
      <c r="JUY204" s="119"/>
      <c r="JUZ204" s="91"/>
      <c r="JVA204" s="119"/>
      <c r="JVB204" s="91"/>
      <c r="JVC204" s="119"/>
      <c r="JVD204" s="91"/>
      <c r="JVE204" s="119"/>
      <c r="JVF204" s="91"/>
      <c r="JVG204" s="119"/>
      <c r="JVH204" s="91"/>
      <c r="JVI204" s="119"/>
      <c r="JVJ204" s="91"/>
      <c r="JVK204" s="119"/>
      <c r="JVL204" s="91"/>
      <c r="JVM204" s="119"/>
      <c r="JVN204" s="91"/>
      <c r="JVO204" s="119"/>
      <c r="JVP204" s="91"/>
      <c r="JVQ204" s="119"/>
      <c r="JVR204" s="91"/>
      <c r="JVS204" s="119"/>
      <c r="JVT204" s="91"/>
      <c r="JVU204" s="119"/>
      <c r="JVV204" s="91"/>
      <c r="JVW204" s="119"/>
      <c r="JVX204" s="91"/>
      <c r="JVY204" s="119"/>
      <c r="JVZ204" s="91"/>
      <c r="JWA204" s="119"/>
      <c r="JWB204" s="91"/>
      <c r="JWC204" s="119"/>
      <c r="JWD204" s="91"/>
      <c r="JWE204" s="119"/>
      <c r="JWF204" s="91"/>
      <c r="JWG204" s="119"/>
      <c r="JWH204" s="91"/>
      <c r="JWI204" s="119"/>
      <c r="JWJ204" s="91"/>
      <c r="JWK204" s="119"/>
      <c r="JWL204" s="91"/>
      <c r="JWM204" s="119"/>
      <c r="JWN204" s="91"/>
      <c r="JWO204" s="119"/>
      <c r="JWP204" s="91"/>
      <c r="JWQ204" s="119"/>
      <c r="JWR204" s="91"/>
      <c r="JWS204" s="119"/>
      <c r="JWT204" s="91"/>
      <c r="JWU204" s="119"/>
      <c r="JWV204" s="91"/>
      <c r="JWW204" s="119"/>
      <c r="JWX204" s="91"/>
      <c r="JWY204" s="119"/>
      <c r="JWZ204" s="91"/>
      <c r="JXA204" s="119"/>
      <c r="JXB204" s="91"/>
      <c r="JXC204" s="119"/>
      <c r="JXD204" s="91"/>
      <c r="JXE204" s="119"/>
      <c r="JXF204" s="91"/>
      <c r="JXG204" s="119"/>
      <c r="JXH204" s="91"/>
      <c r="JXI204" s="119"/>
      <c r="JXJ204" s="91"/>
      <c r="JXK204" s="119"/>
      <c r="JXL204" s="91"/>
      <c r="JXM204" s="119"/>
      <c r="JXN204" s="91"/>
      <c r="JXO204" s="119"/>
      <c r="JXP204" s="91"/>
      <c r="JXQ204" s="119"/>
      <c r="JXR204" s="91"/>
      <c r="JXS204" s="119"/>
      <c r="JXT204" s="91"/>
      <c r="JXU204" s="119"/>
      <c r="JXV204" s="91"/>
      <c r="JXW204" s="119"/>
      <c r="JXX204" s="91"/>
      <c r="JXY204" s="119"/>
      <c r="JXZ204" s="91"/>
      <c r="JYA204" s="119"/>
      <c r="JYB204" s="91"/>
      <c r="JYC204" s="119"/>
      <c r="JYD204" s="91"/>
      <c r="JYE204" s="119"/>
      <c r="JYF204" s="91"/>
      <c r="JYG204" s="119"/>
      <c r="JYH204" s="91"/>
      <c r="JYI204" s="119"/>
      <c r="JYJ204" s="91"/>
      <c r="JYK204" s="119"/>
      <c r="JYL204" s="91"/>
      <c r="JYM204" s="119"/>
      <c r="JYN204" s="91"/>
      <c r="JYO204" s="119"/>
      <c r="JYP204" s="91"/>
      <c r="JYQ204" s="119"/>
      <c r="JYR204" s="91"/>
      <c r="JYS204" s="119"/>
      <c r="JYT204" s="91"/>
      <c r="JYU204" s="119"/>
      <c r="JYV204" s="91"/>
      <c r="JYW204" s="119"/>
      <c r="JYX204" s="91"/>
      <c r="JYY204" s="119"/>
      <c r="JYZ204" s="91"/>
      <c r="JZA204" s="119"/>
      <c r="JZB204" s="91"/>
      <c r="JZC204" s="119"/>
      <c r="JZD204" s="91"/>
      <c r="JZE204" s="119"/>
      <c r="JZF204" s="91"/>
      <c r="JZG204" s="119"/>
      <c r="JZH204" s="91"/>
      <c r="JZI204" s="119"/>
      <c r="JZJ204" s="91"/>
      <c r="JZK204" s="119"/>
      <c r="JZL204" s="91"/>
      <c r="JZM204" s="119"/>
      <c r="JZN204" s="91"/>
      <c r="JZO204" s="119"/>
      <c r="JZP204" s="91"/>
      <c r="JZQ204" s="119"/>
      <c r="JZR204" s="91"/>
      <c r="JZS204" s="119"/>
      <c r="JZT204" s="91"/>
      <c r="JZU204" s="119"/>
      <c r="JZV204" s="91"/>
      <c r="JZW204" s="119"/>
      <c r="JZX204" s="91"/>
      <c r="JZY204" s="119"/>
      <c r="JZZ204" s="91"/>
      <c r="KAA204" s="119"/>
      <c r="KAB204" s="91"/>
      <c r="KAC204" s="119"/>
      <c r="KAD204" s="91"/>
      <c r="KAE204" s="119"/>
      <c r="KAF204" s="91"/>
      <c r="KAG204" s="119"/>
      <c r="KAH204" s="91"/>
      <c r="KAI204" s="119"/>
      <c r="KAJ204" s="91"/>
      <c r="KAK204" s="119"/>
      <c r="KAL204" s="91"/>
      <c r="KAM204" s="119"/>
      <c r="KAN204" s="91"/>
      <c r="KAO204" s="119"/>
      <c r="KAP204" s="91"/>
      <c r="KAQ204" s="119"/>
      <c r="KAR204" s="91"/>
      <c r="KAS204" s="119"/>
      <c r="KAT204" s="91"/>
      <c r="KAU204" s="119"/>
      <c r="KAV204" s="91"/>
      <c r="KAW204" s="119"/>
      <c r="KAX204" s="91"/>
      <c r="KAY204" s="119"/>
      <c r="KAZ204" s="91"/>
      <c r="KBA204" s="119"/>
      <c r="KBB204" s="91"/>
      <c r="KBC204" s="119"/>
      <c r="KBD204" s="91"/>
      <c r="KBE204" s="119"/>
      <c r="KBF204" s="91"/>
      <c r="KBG204" s="119"/>
      <c r="KBH204" s="91"/>
      <c r="KBI204" s="119"/>
      <c r="KBJ204" s="91"/>
      <c r="KBK204" s="119"/>
      <c r="KBL204" s="91"/>
      <c r="KBM204" s="119"/>
      <c r="KBN204" s="91"/>
      <c r="KBO204" s="119"/>
      <c r="KBP204" s="91"/>
      <c r="KBQ204" s="119"/>
      <c r="KBR204" s="91"/>
      <c r="KBS204" s="119"/>
      <c r="KBT204" s="91"/>
      <c r="KBU204" s="119"/>
      <c r="KBV204" s="91"/>
      <c r="KBW204" s="119"/>
      <c r="KBX204" s="91"/>
      <c r="KBY204" s="119"/>
      <c r="KBZ204" s="91"/>
      <c r="KCA204" s="119"/>
      <c r="KCB204" s="91"/>
      <c r="KCC204" s="119"/>
      <c r="KCD204" s="91"/>
      <c r="KCE204" s="119"/>
      <c r="KCF204" s="91"/>
      <c r="KCG204" s="119"/>
      <c r="KCH204" s="91"/>
      <c r="KCI204" s="119"/>
      <c r="KCJ204" s="91"/>
      <c r="KCK204" s="119"/>
      <c r="KCL204" s="91"/>
      <c r="KCM204" s="119"/>
      <c r="KCN204" s="91"/>
      <c r="KCO204" s="119"/>
      <c r="KCP204" s="91"/>
      <c r="KCQ204" s="119"/>
      <c r="KCR204" s="91"/>
      <c r="KCS204" s="119"/>
      <c r="KCT204" s="91"/>
      <c r="KCU204" s="119"/>
      <c r="KCV204" s="91"/>
      <c r="KCW204" s="119"/>
      <c r="KCX204" s="91"/>
      <c r="KCY204" s="119"/>
      <c r="KCZ204" s="91"/>
      <c r="KDA204" s="119"/>
      <c r="KDB204" s="91"/>
      <c r="KDC204" s="119"/>
      <c r="KDD204" s="91"/>
      <c r="KDE204" s="119"/>
      <c r="KDF204" s="91"/>
      <c r="KDG204" s="119"/>
      <c r="KDH204" s="91"/>
      <c r="KDI204" s="119"/>
      <c r="KDJ204" s="91"/>
      <c r="KDK204" s="119"/>
      <c r="KDL204" s="91"/>
      <c r="KDM204" s="119"/>
      <c r="KDN204" s="91"/>
      <c r="KDO204" s="119"/>
      <c r="KDP204" s="91"/>
      <c r="KDQ204" s="119"/>
      <c r="KDR204" s="91"/>
      <c r="KDS204" s="119"/>
      <c r="KDT204" s="91"/>
      <c r="KDU204" s="119"/>
      <c r="KDV204" s="91"/>
      <c r="KDW204" s="119"/>
      <c r="KDX204" s="91"/>
      <c r="KDY204" s="119"/>
      <c r="KDZ204" s="91"/>
      <c r="KEA204" s="119"/>
      <c r="KEB204" s="91"/>
      <c r="KEC204" s="119"/>
      <c r="KED204" s="91"/>
      <c r="KEE204" s="119"/>
      <c r="KEF204" s="91"/>
      <c r="KEG204" s="119"/>
      <c r="KEH204" s="91"/>
      <c r="KEI204" s="119"/>
      <c r="KEJ204" s="91"/>
      <c r="KEK204" s="119"/>
      <c r="KEL204" s="91"/>
      <c r="KEM204" s="119"/>
      <c r="KEN204" s="91"/>
      <c r="KEO204" s="119"/>
      <c r="KEP204" s="91"/>
      <c r="KEQ204" s="119"/>
      <c r="KER204" s="91"/>
      <c r="KES204" s="119"/>
      <c r="KET204" s="91"/>
      <c r="KEU204" s="119"/>
      <c r="KEV204" s="91"/>
      <c r="KEW204" s="119"/>
      <c r="KEX204" s="91"/>
      <c r="KEY204" s="119"/>
      <c r="KEZ204" s="91"/>
      <c r="KFA204" s="119"/>
      <c r="KFB204" s="91"/>
      <c r="KFC204" s="119"/>
      <c r="KFD204" s="91"/>
      <c r="KFE204" s="119"/>
      <c r="KFF204" s="91"/>
      <c r="KFG204" s="119"/>
      <c r="KFH204" s="91"/>
      <c r="KFI204" s="119"/>
      <c r="KFJ204" s="91"/>
      <c r="KFK204" s="119"/>
      <c r="KFL204" s="91"/>
      <c r="KFM204" s="119"/>
      <c r="KFN204" s="91"/>
      <c r="KFO204" s="119"/>
      <c r="KFP204" s="91"/>
      <c r="KFQ204" s="119"/>
      <c r="KFR204" s="91"/>
      <c r="KFS204" s="119"/>
      <c r="KFT204" s="91"/>
      <c r="KFU204" s="119"/>
      <c r="KFV204" s="91"/>
      <c r="KFW204" s="119"/>
      <c r="KFX204" s="91"/>
      <c r="KFY204" s="119"/>
      <c r="KFZ204" s="91"/>
      <c r="KGA204" s="119"/>
      <c r="KGB204" s="91"/>
      <c r="KGC204" s="119"/>
      <c r="KGD204" s="91"/>
      <c r="KGE204" s="119"/>
      <c r="KGF204" s="91"/>
      <c r="KGG204" s="119"/>
      <c r="KGH204" s="91"/>
      <c r="KGI204" s="119"/>
      <c r="KGJ204" s="91"/>
      <c r="KGK204" s="119"/>
      <c r="KGL204" s="91"/>
      <c r="KGM204" s="119"/>
      <c r="KGN204" s="91"/>
      <c r="KGO204" s="119"/>
      <c r="KGP204" s="91"/>
      <c r="KGQ204" s="119"/>
      <c r="KGR204" s="91"/>
      <c r="KGS204" s="119"/>
      <c r="KGT204" s="91"/>
      <c r="KGU204" s="119"/>
      <c r="KGV204" s="91"/>
      <c r="KGW204" s="119"/>
      <c r="KGX204" s="91"/>
      <c r="KGY204" s="119"/>
      <c r="KGZ204" s="91"/>
      <c r="KHA204" s="119"/>
      <c r="KHB204" s="91"/>
      <c r="KHC204" s="119"/>
      <c r="KHD204" s="91"/>
      <c r="KHE204" s="119"/>
      <c r="KHF204" s="91"/>
      <c r="KHG204" s="119"/>
      <c r="KHH204" s="91"/>
      <c r="KHI204" s="119"/>
      <c r="KHJ204" s="91"/>
      <c r="KHK204" s="119"/>
      <c r="KHL204" s="91"/>
      <c r="KHM204" s="119"/>
      <c r="KHN204" s="91"/>
      <c r="KHO204" s="119"/>
      <c r="KHP204" s="91"/>
      <c r="KHQ204" s="119"/>
      <c r="KHR204" s="91"/>
      <c r="KHS204" s="119"/>
      <c r="KHT204" s="91"/>
      <c r="KHU204" s="119"/>
      <c r="KHV204" s="91"/>
      <c r="KHW204" s="119"/>
      <c r="KHX204" s="91"/>
      <c r="KHY204" s="119"/>
      <c r="KHZ204" s="91"/>
      <c r="KIA204" s="119"/>
      <c r="KIB204" s="91"/>
      <c r="KIC204" s="119"/>
      <c r="KID204" s="91"/>
      <c r="KIE204" s="119"/>
      <c r="KIF204" s="91"/>
      <c r="KIG204" s="119"/>
      <c r="KIH204" s="91"/>
      <c r="KII204" s="119"/>
      <c r="KIJ204" s="91"/>
      <c r="KIK204" s="119"/>
      <c r="KIL204" s="91"/>
      <c r="KIM204" s="119"/>
      <c r="KIN204" s="91"/>
      <c r="KIO204" s="119"/>
      <c r="KIP204" s="91"/>
      <c r="KIQ204" s="119"/>
      <c r="KIR204" s="91"/>
      <c r="KIS204" s="119"/>
      <c r="KIT204" s="91"/>
      <c r="KIU204" s="119"/>
      <c r="KIV204" s="91"/>
      <c r="KIW204" s="119"/>
      <c r="KIX204" s="91"/>
      <c r="KIY204" s="119"/>
      <c r="KIZ204" s="91"/>
      <c r="KJA204" s="119"/>
      <c r="KJB204" s="91"/>
      <c r="KJC204" s="119"/>
      <c r="KJD204" s="91"/>
      <c r="KJE204" s="119"/>
      <c r="KJF204" s="91"/>
      <c r="KJG204" s="119"/>
      <c r="KJH204" s="91"/>
      <c r="KJI204" s="119"/>
      <c r="KJJ204" s="91"/>
      <c r="KJK204" s="119"/>
      <c r="KJL204" s="91"/>
      <c r="KJM204" s="119"/>
      <c r="KJN204" s="91"/>
      <c r="KJO204" s="119"/>
      <c r="KJP204" s="91"/>
      <c r="KJQ204" s="119"/>
      <c r="KJR204" s="91"/>
      <c r="KJS204" s="119"/>
      <c r="KJT204" s="91"/>
      <c r="KJU204" s="119"/>
      <c r="KJV204" s="91"/>
      <c r="KJW204" s="119"/>
      <c r="KJX204" s="91"/>
      <c r="KJY204" s="119"/>
      <c r="KJZ204" s="91"/>
      <c r="KKA204" s="119"/>
      <c r="KKB204" s="91"/>
      <c r="KKC204" s="119"/>
      <c r="KKD204" s="91"/>
      <c r="KKE204" s="119"/>
      <c r="KKF204" s="91"/>
      <c r="KKG204" s="119"/>
      <c r="KKH204" s="91"/>
      <c r="KKI204" s="119"/>
      <c r="KKJ204" s="91"/>
      <c r="KKK204" s="119"/>
      <c r="KKL204" s="91"/>
      <c r="KKM204" s="119"/>
      <c r="KKN204" s="91"/>
      <c r="KKO204" s="119"/>
      <c r="KKP204" s="91"/>
      <c r="KKQ204" s="119"/>
      <c r="KKR204" s="91"/>
      <c r="KKS204" s="119"/>
      <c r="KKT204" s="91"/>
      <c r="KKU204" s="119"/>
      <c r="KKV204" s="91"/>
      <c r="KKW204" s="119"/>
      <c r="KKX204" s="91"/>
      <c r="KKY204" s="119"/>
      <c r="KKZ204" s="91"/>
      <c r="KLA204" s="119"/>
      <c r="KLB204" s="91"/>
      <c r="KLC204" s="119"/>
      <c r="KLD204" s="91"/>
      <c r="KLE204" s="119"/>
      <c r="KLF204" s="91"/>
      <c r="KLG204" s="119"/>
      <c r="KLH204" s="91"/>
      <c r="KLI204" s="119"/>
      <c r="KLJ204" s="91"/>
      <c r="KLK204" s="119"/>
      <c r="KLL204" s="91"/>
      <c r="KLM204" s="119"/>
      <c r="KLN204" s="91"/>
      <c r="KLO204" s="119"/>
      <c r="KLP204" s="91"/>
      <c r="KLQ204" s="119"/>
      <c r="KLR204" s="91"/>
      <c r="KLS204" s="119"/>
      <c r="KLT204" s="91"/>
      <c r="KLU204" s="119"/>
      <c r="KLV204" s="91"/>
      <c r="KLW204" s="119"/>
      <c r="KLX204" s="91"/>
      <c r="KLY204" s="119"/>
      <c r="KLZ204" s="91"/>
      <c r="KMA204" s="119"/>
      <c r="KMB204" s="91"/>
      <c r="KMC204" s="119"/>
      <c r="KMD204" s="91"/>
      <c r="KME204" s="119"/>
      <c r="KMF204" s="91"/>
      <c r="KMG204" s="119"/>
      <c r="KMH204" s="91"/>
      <c r="KMI204" s="119"/>
      <c r="KMJ204" s="91"/>
      <c r="KMK204" s="119"/>
      <c r="KML204" s="91"/>
      <c r="KMM204" s="119"/>
      <c r="KMN204" s="91"/>
      <c r="KMO204" s="119"/>
      <c r="KMP204" s="91"/>
      <c r="KMQ204" s="119"/>
      <c r="KMR204" s="91"/>
      <c r="KMS204" s="119"/>
      <c r="KMT204" s="91"/>
      <c r="KMU204" s="119"/>
      <c r="KMV204" s="91"/>
      <c r="KMW204" s="119"/>
      <c r="KMX204" s="91"/>
      <c r="KMY204" s="119"/>
      <c r="KMZ204" s="91"/>
      <c r="KNA204" s="119"/>
      <c r="KNB204" s="91"/>
      <c r="KNC204" s="119"/>
      <c r="KND204" s="91"/>
      <c r="KNE204" s="119"/>
      <c r="KNF204" s="91"/>
      <c r="KNG204" s="119"/>
      <c r="KNH204" s="91"/>
      <c r="KNI204" s="119"/>
      <c r="KNJ204" s="91"/>
      <c r="KNK204" s="119"/>
      <c r="KNL204" s="91"/>
      <c r="KNM204" s="119"/>
      <c r="KNN204" s="91"/>
      <c r="KNO204" s="119"/>
      <c r="KNP204" s="91"/>
      <c r="KNQ204" s="119"/>
      <c r="KNR204" s="91"/>
      <c r="KNS204" s="119"/>
      <c r="KNT204" s="91"/>
      <c r="KNU204" s="119"/>
      <c r="KNV204" s="91"/>
      <c r="KNW204" s="119"/>
      <c r="KNX204" s="91"/>
      <c r="KNY204" s="119"/>
      <c r="KNZ204" s="91"/>
      <c r="KOA204" s="119"/>
      <c r="KOB204" s="91"/>
      <c r="KOC204" s="119"/>
      <c r="KOD204" s="91"/>
      <c r="KOE204" s="119"/>
      <c r="KOF204" s="91"/>
      <c r="KOG204" s="119"/>
      <c r="KOH204" s="91"/>
      <c r="KOI204" s="119"/>
      <c r="KOJ204" s="91"/>
      <c r="KOK204" s="119"/>
      <c r="KOL204" s="91"/>
      <c r="KOM204" s="119"/>
      <c r="KON204" s="91"/>
      <c r="KOO204" s="119"/>
      <c r="KOP204" s="91"/>
      <c r="KOQ204" s="119"/>
      <c r="KOR204" s="91"/>
      <c r="KOS204" s="119"/>
      <c r="KOT204" s="91"/>
      <c r="KOU204" s="119"/>
      <c r="KOV204" s="91"/>
      <c r="KOW204" s="119"/>
      <c r="KOX204" s="91"/>
      <c r="KOY204" s="119"/>
      <c r="KOZ204" s="91"/>
      <c r="KPA204" s="119"/>
      <c r="KPB204" s="91"/>
      <c r="KPC204" s="119"/>
      <c r="KPD204" s="91"/>
      <c r="KPE204" s="119"/>
      <c r="KPF204" s="91"/>
      <c r="KPG204" s="119"/>
      <c r="KPH204" s="91"/>
      <c r="KPI204" s="119"/>
      <c r="KPJ204" s="91"/>
      <c r="KPK204" s="119"/>
      <c r="KPL204" s="91"/>
      <c r="KPM204" s="119"/>
      <c r="KPN204" s="91"/>
      <c r="KPO204" s="119"/>
      <c r="KPP204" s="91"/>
      <c r="KPQ204" s="119"/>
      <c r="KPR204" s="91"/>
      <c r="KPS204" s="119"/>
      <c r="KPT204" s="91"/>
      <c r="KPU204" s="119"/>
      <c r="KPV204" s="91"/>
      <c r="KPW204" s="119"/>
      <c r="KPX204" s="91"/>
      <c r="KPY204" s="119"/>
      <c r="KPZ204" s="91"/>
      <c r="KQA204" s="119"/>
      <c r="KQB204" s="91"/>
      <c r="KQC204" s="119"/>
      <c r="KQD204" s="91"/>
      <c r="KQE204" s="119"/>
      <c r="KQF204" s="91"/>
      <c r="KQG204" s="119"/>
      <c r="KQH204" s="91"/>
      <c r="KQI204" s="119"/>
      <c r="KQJ204" s="91"/>
      <c r="KQK204" s="119"/>
      <c r="KQL204" s="91"/>
      <c r="KQM204" s="119"/>
      <c r="KQN204" s="91"/>
      <c r="KQO204" s="119"/>
      <c r="KQP204" s="91"/>
      <c r="KQQ204" s="119"/>
      <c r="KQR204" s="91"/>
      <c r="KQS204" s="119"/>
      <c r="KQT204" s="91"/>
      <c r="KQU204" s="119"/>
      <c r="KQV204" s="91"/>
      <c r="KQW204" s="119"/>
      <c r="KQX204" s="91"/>
      <c r="KQY204" s="119"/>
      <c r="KQZ204" s="91"/>
      <c r="KRA204" s="119"/>
      <c r="KRB204" s="91"/>
      <c r="KRC204" s="119"/>
      <c r="KRD204" s="91"/>
      <c r="KRE204" s="119"/>
      <c r="KRF204" s="91"/>
      <c r="KRG204" s="119"/>
      <c r="KRH204" s="91"/>
      <c r="KRI204" s="119"/>
      <c r="KRJ204" s="91"/>
      <c r="KRK204" s="119"/>
      <c r="KRL204" s="91"/>
      <c r="KRM204" s="119"/>
      <c r="KRN204" s="91"/>
      <c r="KRO204" s="119"/>
      <c r="KRP204" s="91"/>
      <c r="KRQ204" s="119"/>
      <c r="KRR204" s="91"/>
      <c r="KRS204" s="119"/>
      <c r="KRT204" s="91"/>
      <c r="KRU204" s="119"/>
      <c r="KRV204" s="91"/>
      <c r="KRW204" s="119"/>
      <c r="KRX204" s="91"/>
      <c r="KRY204" s="119"/>
      <c r="KRZ204" s="91"/>
      <c r="KSA204" s="119"/>
      <c r="KSB204" s="91"/>
      <c r="KSC204" s="119"/>
      <c r="KSD204" s="91"/>
      <c r="KSE204" s="119"/>
      <c r="KSF204" s="91"/>
      <c r="KSG204" s="119"/>
      <c r="KSH204" s="91"/>
      <c r="KSI204" s="119"/>
      <c r="KSJ204" s="91"/>
      <c r="KSK204" s="119"/>
      <c r="KSL204" s="91"/>
      <c r="KSM204" s="119"/>
      <c r="KSN204" s="91"/>
      <c r="KSO204" s="119"/>
      <c r="KSP204" s="91"/>
      <c r="KSQ204" s="119"/>
      <c r="KSR204" s="91"/>
      <c r="KSS204" s="119"/>
      <c r="KST204" s="91"/>
      <c r="KSU204" s="119"/>
      <c r="KSV204" s="91"/>
      <c r="KSW204" s="119"/>
      <c r="KSX204" s="91"/>
      <c r="KSY204" s="119"/>
      <c r="KSZ204" s="91"/>
      <c r="KTA204" s="119"/>
      <c r="KTB204" s="91"/>
      <c r="KTC204" s="119"/>
      <c r="KTD204" s="91"/>
      <c r="KTE204" s="119"/>
      <c r="KTF204" s="91"/>
      <c r="KTG204" s="119"/>
      <c r="KTH204" s="91"/>
      <c r="KTI204" s="119"/>
      <c r="KTJ204" s="91"/>
      <c r="KTK204" s="119"/>
      <c r="KTL204" s="91"/>
      <c r="KTM204" s="119"/>
      <c r="KTN204" s="91"/>
      <c r="KTO204" s="119"/>
      <c r="KTP204" s="91"/>
      <c r="KTQ204" s="119"/>
      <c r="KTR204" s="91"/>
      <c r="KTS204" s="119"/>
      <c r="KTT204" s="91"/>
      <c r="KTU204" s="119"/>
      <c r="KTV204" s="91"/>
      <c r="KTW204" s="119"/>
      <c r="KTX204" s="91"/>
      <c r="KTY204" s="119"/>
      <c r="KTZ204" s="91"/>
      <c r="KUA204" s="119"/>
      <c r="KUB204" s="91"/>
      <c r="KUC204" s="119"/>
      <c r="KUD204" s="91"/>
      <c r="KUE204" s="119"/>
      <c r="KUF204" s="91"/>
      <c r="KUG204" s="119"/>
      <c r="KUH204" s="91"/>
      <c r="KUI204" s="119"/>
      <c r="KUJ204" s="91"/>
      <c r="KUK204" s="119"/>
      <c r="KUL204" s="91"/>
      <c r="KUM204" s="119"/>
      <c r="KUN204" s="91"/>
      <c r="KUO204" s="119"/>
      <c r="KUP204" s="91"/>
      <c r="KUQ204" s="119"/>
      <c r="KUR204" s="91"/>
      <c r="KUS204" s="119"/>
      <c r="KUT204" s="91"/>
      <c r="KUU204" s="119"/>
      <c r="KUV204" s="91"/>
      <c r="KUW204" s="119"/>
      <c r="KUX204" s="91"/>
      <c r="KUY204" s="119"/>
      <c r="KUZ204" s="91"/>
      <c r="KVA204" s="119"/>
      <c r="KVB204" s="91"/>
      <c r="KVC204" s="119"/>
      <c r="KVD204" s="91"/>
      <c r="KVE204" s="119"/>
      <c r="KVF204" s="91"/>
      <c r="KVG204" s="119"/>
      <c r="KVH204" s="91"/>
      <c r="KVI204" s="119"/>
      <c r="KVJ204" s="91"/>
      <c r="KVK204" s="119"/>
      <c r="KVL204" s="91"/>
      <c r="KVM204" s="119"/>
      <c r="KVN204" s="91"/>
      <c r="KVO204" s="119"/>
      <c r="KVP204" s="91"/>
      <c r="KVQ204" s="119"/>
      <c r="KVR204" s="91"/>
      <c r="KVS204" s="119"/>
      <c r="KVT204" s="91"/>
      <c r="KVU204" s="119"/>
      <c r="KVV204" s="91"/>
      <c r="KVW204" s="119"/>
      <c r="KVX204" s="91"/>
      <c r="KVY204" s="119"/>
      <c r="KVZ204" s="91"/>
      <c r="KWA204" s="119"/>
      <c r="KWB204" s="91"/>
      <c r="KWC204" s="119"/>
      <c r="KWD204" s="91"/>
      <c r="KWE204" s="119"/>
      <c r="KWF204" s="91"/>
      <c r="KWG204" s="119"/>
      <c r="KWH204" s="91"/>
      <c r="KWI204" s="119"/>
      <c r="KWJ204" s="91"/>
      <c r="KWK204" s="119"/>
      <c r="KWL204" s="91"/>
      <c r="KWM204" s="119"/>
      <c r="KWN204" s="91"/>
      <c r="KWO204" s="119"/>
      <c r="KWP204" s="91"/>
      <c r="KWQ204" s="119"/>
      <c r="KWR204" s="91"/>
      <c r="KWS204" s="119"/>
      <c r="KWT204" s="91"/>
      <c r="KWU204" s="119"/>
      <c r="KWV204" s="91"/>
      <c r="KWW204" s="119"/>
      <c r="KWX204" s="91"/>
      <c r="KWY204" s="119"/>
      <c r="KWZ204" s="91"/>
      <c r="KXA204" s="119"/>
      <c r="KXB204" s="91"/>
      <c r="KXC204" s="119"/>
      <c r="KXD204" s="91"/>
      <c r="KXE204" s="119"/>
      <c r="KXF204" s="91"/>
      <c r="KXG204" s="119"/>
      <c r="KXH204" s="91"/>
      <c r="KXI204" s="119"/>
      <c r="KXJ204" s="91"/>
      <c r="KXK204" s="119"/>
      <c r="KXL204" s="91"/>
      <c r="KXM204" s="119"/>
      <c r="KXN204" s="91"/>
      <c r="KXO204" s="119"/>
      <c r="KXP204" s="91"/>
      <c r="KXQ204" s="119"/>
      <c r="KXR204" s="91"/>
      <c r="KXS204" s="119"/>
      <c r="KXT204" s="91"/>
      <c r="KXU204" s="119"/>
      <c r="KXV204" s="91"/>
      <c r="KXW204" s="119"/>
      <c r="KXX204" s="91"/>
      <c r="KXY204" s="119"/>
      <c r="KXZ204" s="91"/>
      <c r="KYA204" s="119"/>
      <c r="KYB204" s="91"/>
      <c r="KYC204" s="119"/>
      <c r="KYD204" s="91"/>
      <c r="KYE204" s="119"/>
      <c r="KYF204" s="91"/>
      <c r="KYG204" s="119"/>
      <c r="KYH204" s="91"/>
      <c r="KYI204" s="119"/>
      <c r="KYJ204" s="91"/>
      <c r="KYK204" s="119"/>
      <c r="KYL204" s="91"/>
      <c r="KYM204" s="119"/>
      <c r="KYN204" s="91"/>
      <c r="KYO204" s="119"/>
      <c r="KYP204" s="91"/>
      <c r="KYQ204" s="119"/>
      <c r="KYR204" s="91"/>
      <c r="KYS204" s="119"/>
      <c r="KYT204" s="91"/>
      <c r="KYU204" s="119"/>
      <c r="KYV204" s="91"/>
      <c r="KYW204" s="119"/>
      <c r="KYX204" s="91"/>
      <c r="KYY204" s="119"/>
      <c r="KYZ204" s="91"/>
      <c r="KZA204" s="119"/>
      <c r="KZB204" s="91"/>
      <c r="KZC204" s="119"/>
      <c r="KZD204" s="91"/>
      <c r="KZE204" s="119"/>
      <c r="KZF204" s="91"/>
      <c r="KZG204" s="119"/>
      <c r="KZH204" s="91"/>
      <c r="KZI204" s="119"/>
      <c r="KZJ204" s="91"/>
      <c r="KZK204" s="119"/>
      <c r="KZL204" s="91"/>
      <c r="KZM204" s="119"/>
      <c r="KZN204" s="91"/>
      <c r="KZO204" s="119"/>
      <c r="KZP204" s="91"/>
      <c r="KZQ204" s="119"/>
      <c r="KZR204" s="91"/>
      <c r="KZS204" s="119"/>
      <c r="KZT204" s="91"/>
      <c r="KZU204" s="119"/>
      <c r="KZV204" s="91"/>
      <c r="KZW204" s="119"/>
      <c r="KZX204" s="91"/>
      <c r="KZY204" s="119"/>
      <c r="KZZ204" s="91"/>
      <c r="LAA204" s="119"/>
      <c r="LAB204" s="91"/>
      <c r="LAC204" s="119"/>
      <c r="LAD204" s="91"/>
      <c r="LAE204" s="119"/>
      <c r="LAF204" s="91"/>
      <c r="LAG204" s="119"/>
      <c r="LAH204" s="91"/>
      <c r="LAI204" s="119"/>
      <c r="LAJ204" s="91"/>
      <c r="LAK204" s="119"/>
      <c r="LAL204" s="91"/>
      <c r="LAM204" s="119"/>
      <c r="LAN204" s="91"/>
      <c r="LAO204" s="119"/>
      <c r="LAP204" s="91"/>
      <c r="LAQ204" s="119"/>
      <c r="LAR204" s="91"/>
      <c r="LAS204" s="119"/>
      <c r="LAT204" s="91"/>
      <c r="LAU204" s="119"/>
      <c r="LAV204" s="91"/>
      <c r="LAW204" s="119"/>
      <c r="LAX204" s="91"/>
      <c r="LAY204" s="119"/>
      <c r="LAZ204" s="91"/>
      <c r="LBA204" s="119"/>
      <c r="LBB204" s="91"/>
      <c r="LBC204" s="119"/>
      <c r="LBD204" s="91"/>
      <c r="LBE204" s="119"/>
      <c r="LBF204" s="91"/>
      <c r="LBG204" s="119"/>
      <c r="LBH204" s="91"/>
      <c r="LBI204" s="119"/>
      <c r="LBJ204" s="91"/>
      <c r="LBK204" s="119"/>
      <c r="LBL204" s="91"/>
      <c r="LBM204" s="119"/>
      <c r="LBN204" s="91"/>
      <c r="LBO204" s="119"/>
      <c r="LBP204" s="91"/>
      <c r="LBQ204" s="119"/>
      <c r="LBR204" s="91"/>
      <c r="LBS204" s="119"/>
      <c r="LBT204" s="91"/>
      <c r="LBU204" s="119"/>
      <c r="LBV204" s="91"/>
      <c r="LBW204" s="119"/>
      <c r="LBX204" s="91"/>
      <c r="LBY204" s="119"/>
      <c r="LBZ204" s="91"/>
      <c r="LCA204" s="119"/>
      <c r="LCB204" s="91"/>
      <c r="LCC204" s="119"/>
      <c r="LCD204" s="91"/>
      <c r="LCE204" s="119"/>
      <c r="LCF204" s="91"/>
      <c r="LCG204" s="119"/>
      <c r="LCH204" s="91"/>
      <c r="LCI204" s="119"/>
      <c r="LCJ204" s="91"/>
      <c r="LCK204" s="119"/>
      <c r="LCL204" s="91"/>
      <c r="LCM204" s="119"/>
      <c r="LCN204" s="91"/>
      <c r="LCO204" s="119"/>
      <c r="LCP204" s="91"/>
      <c r="LCQ204" s="119"/>
      <c r="LCR204" s="91"/>
      <c r="LCS204" s="119"/>
      <c r="LCT204" s="91"/>
      <c r="LCU204" s="119"/>
      <c r="LCV204" s="91"/>
      <c r="LCW204" s="119"/>
      <c r="LCX204" s="91"/>
      <c r="LCY204" s="119"/>
      <c r="LCZ204" s="91"/>
      <c r="LDA204" s="119"/>
      <c r="LDB204" s="91"/>
      <c r="LDC204" s="119"/>
      <c r="LDD204" s="91"/>
      <c r="LDE204" s="119"/>
      <c r="LDF204" s="91"/>
      <c r="LDG204" s="119"/>
      <c r="LDH204" s="91"/>
      <c r="LDI204" s="119"/>
      <c r="LDJ204" s="91"/>
      <c r="LDK204" s="119"/>
      <c r="LDL204" s="91"/>
      <c r="LDM204" s="119"/>
      <c r="LDN204" s="91"/>
      <c r="LDO204" s="119"/>
      <c r="LDP204" s="91"/>
      <c r="LDQ204" s="119"/>
      <c r="LDR204" s="91"/>
      <c r="LDS204" s="119"/>
      <c r="LDT204" s="91"/>
      <c r="LDU204" s="119"/>
      <c r="LDV204" s="91"/>
      <c r="LDW204" s="119"/>
      <c r="LDX204" s="91"/>
      <c r="LDY204" s="119"/>
      <c r="LDZ204" s="91"/>
      <c r="LEA204" s="119"/>
      <c r="LEB204" s="91"/>
      <c r="LEC204" s="119"/>
      <c r="LED204" s="91"/>
      <c r="LEE204" s="119"/>
      <c r="LEF204" s="91"/>
      <c r="LEG204" s="119"/>
      <c r="LEH204" s="91"/>
      <c r="LEI204" s="119"/>
      <c r="LEJ204" s="91"/>
      <c r="LEK204" s="119"/>
      <c r="LEL204" s="91"/>
      <c r="LEM204" s="119"/>
      <c r="LEN204" s="91"/>
      <c r="LEO204" s="119"/>
      <c r="LEP204" s="91"/>
      <c r="LEQ204" s="119"/>
      <c r="LER204" s="91"/>
      <c r="LES204" s="119"/>
      <c r="LET204" s="91"/>
      <c r="LEU204" s="119"/>
      <c r="LEV204" s="91"/>
      <c r="LEW204" s="119"/>
      <c r="LEX204" s="91"/>
      <c r="LEY204" s="119"/>
      <c r="LEZ204" s="91"/>
      <c r="LFA204" s="119"/>
      <c r="LFB204" s="91"/>
      <c r="LFC204" s="119"/>
      <c r="LFD204" s="91"/>
      <c r="LFE204" s="119"/>
      <c r="LFF204" s="91"/>
      <c r="LFG204" s="119"/>
      <c r="LFH204" s="91"/>
      <c r="LFI204" s="119"/>
      <c r="LFJ204" s="91"/>
      <c r="LFK204" s="119"/>
      <c r="LFL204" s="91"/>
      <c r="LFM204" s="119"/>
      <c r="LFN204" s="91"/>
      <c r="LFO204" s="119"/>
      <c r="LFP204" s="91"/>
      <c r="LFQ204" s="119"/>
      <c r="LFR204" s="91"/>
      <c r="LFS204" s="119"/>
      <c r="LFT204" s="91"/>
      <c r="LFU204" s="119"/>
      <c r="LFV204" s="91"/>
      <c r="LFW204" s="119"/>
      <c r="LFX204" s="91"/>
      <c r="LFY204" s="119"/>
      <c r="LFZ204" s="91"/>
      <c r="LGA204" s="119"/>
      <c r="LGB204" s="91"/>
      <c r="LGC204" s="119"/>
      <c r="LGD204" s="91"/>
      <c r="LGE204" s="119"/>
      <c r="LGF204" s="91"/>
      <c r="LGG204" s="119"/>
      <c r="LGH204" s="91"/>
      <c r="LGI204" s="119"/>
      <c r="LGJ204" s="91"/>
      <c r="LGK204" s="119"/>
      <c r="LGL204" s="91"/>
      <c r="LGM204" s="119"/>
      <c r="LGN204" s="91"/>
      <c r="LGO204" s="119"/>
      <c r="LGP204" s="91"/>
      <c r="LGQ204" s="119"/>
      <c r="LGR204" s="91"/>
      <c r="LGS204" s="119"/>
      <c r="LGT204" s="91"/>
      <c r="LGU204" s="119"/>
      <c r="LGV204" s="91"/>
      <c r="LGW204" s="119"/>
      <c r="LGX204" s="91"/>
      <c r="LGY204" s="119"/>
      <c r="LGZ204" s="91"/>
      <c r="LHA204" s="119"/>
      <c r="LHB204" s="91"/>
      <c r="LHC204" s="119"/>
      <c r="LHD204" s="91"/>
      <c r="LHE204" s="119"/>
      <c r="LHF204" s="91"/>
      <c r="LHG204" s="119"/>
      <c r="LHH204" s="91"/>
      <c r="LHI204" s="119"/>
      <c r="LHJ204" s="91"/>
      <c r="LHK204" s="119"/>
      <c r="LHL204" s="91"/>
      <c r="LHM204" s="119"/>
      <c r="LHN204" s="91"/>
      <c r="LHO204" s="119"/>
      <c r="LHP204" s="91"/>
      <c r="LHQ204" s="119"/>
      <c r="LHR204" s="91"/>
      <c r="LHS204" s="119"/>
      <c r="LHT204" s="91"/>
      <c r="LHU204" s="119"/>
      <c r="LHV204" s="91"/>
      <c r="LHW204" s="119"/>
      <c r="LHX204" s="91"/>
      <c r="LHY204" s="119"/>
      <c r="LHZ204" s="91"/>
      <c r="LIA204" s="119"/>
      <c r="LIB204" s="91"/>
      <c r="LIC204" s="119"/>
      <c r="LID204" s="91"/>
      <c r="LIE204" s="119"/>
      <c r="LIF204" s="91"/>
      <c r="LIG204" s="119"/>
      <c r="LIH204" s="91"/>
      <c r="LII204" s="119"/>
      <c r="LIJ204" s="91"/>
      <c r="LIK204" s="119"/>
      <c r="LIL204" s="91"/>
      <c r="LIM204" s="119"/>
      <c r="LIN204" s="91"/>
      <c r="LIO204" s="119"/>
      <c r="LIP204" s="91"/>
      <c r="LIQ204" s="119"/>
      <c r="LIR204" s="91"/>
      <c r="LIS204" s="119"/>
      <c r="LIT204" s="91"/>
      <c r="LIU204" s="119"/>
      <c r="LIV204" s="91"/>
      <c r="LIW204" s="119"/>
      <c r="LIX204" s="91"/>
      <c r="LIY204" s="119"/>
      <c r="LIZ204" s="91"/>
      <c r="LJA204" s="119"/>
      <c r="LJB204" s="91"/>
      <c r="LJC204" s="119"/>
      <c r="LJD204" s="91"/>
      <c r="LJE204" s="119"/>
      <c r="LJF204" s="91"/>
      <c r="LJG204" s="119"/>
      <c r="LJH204" s="91"/>
      <c r="LJI204" s="119"/>
      <c r="LJJ204" s="91"/>
      <c r="LJK204" s="119"/>
      <c r="LJL204" s="91"/>
      <c r="LJM204" s="119"/>
      <c r="LJN204" s="91"/>
      <c r="LJO204" s="119"/>
      <c r="LJP204" s="91"/>
      <c r="LJQ204" s="119"/>
      <c r="LJR204" s="91"/>
      <c r="LJS204" s="119"/>
      <c r="LJT204" s="91"/>
      <c r="LJU204" s="119"/>
      <c r="LJV204" s="91"/>
      <c r="LJW204" s="119"/>
      <c r="LJX204" s="91"/>
      <c r="LJY204" s="119"/>
      <c r="LJZ204" s="91"/>
      <c r="LKA204" s="119"/>
      <c r="LKB204" s="91"/>
      <c r="LKC204" s="119"/>
      <c r="LKD204" s="91"/>
      <c r="LKE204" s="119"/>
      <c r="LKF204" s="91"/>
      <c r="LKG204" s="119"/>
      <c r="LKH204" s="91"/>
      <c r="LKI204" s="119"/>
      <c r="LKJ204" s="91"/>
      <c r="LKK204" s="119"/>
      <c r="LKL204" s="91"/>
      <c r="LKM204" s="119"/>
      <c r="LKN204" s="91"/>
      <c r="LKO204" s="119"/>
      <c r="LKP204" s="91"/>
      <c r="LKQ204" s="119"/>
      <c r="LKR204" s="91"/>
      <c r="LKS204" s="119"/>
      <c r="LKT204" s="91"/>
      <c r="LKU204" s="119"/>
      <c r="LKV204" s="91"/>
      <c r="LKW204" s="119"/>
      <c r="LKX204" s="91"/>
      <c r="LKY204" s="119"/>
      <c r="LKZ204" s="91"/>
      <c r="LLA204" s="119"/>
      <c r="LLB204" s="91"/>
      <c r="LLC204" s="119"/>
      <c r="LLD204" s="91"/>
      <c r="LLE204" s="119"/>
      <c r="LLF204" s="91"/>
      <c r="LLG204" s="119"/>
      <c r="LLH204" s="91"/>
      <c r="LLI204" s="119"/>
      <c r="LLJ204" s="91"/>
      <c r="LLK204" s="119"/>
      <c r="LLL204" s="91"/>
      <c r="LLM204" s="119"/>
      <c r="LLN204" s="91"/>
      <c r="LLO204" s="119"/>
      <c r="LLP204" s="91"/>
      <c r="LLQ204" s="119"/>
      <c r="LLR204" s="91"/>
      <c r="LLS204" s="119"/>
      <c r="LLT204" s="91"/>
      <c r="LLU204" s="119"/>
      <c r="LLV204" s="91"/>
      <c r="LLW204" s="119"/>
      <c r="LLX204" s="91"/>
      <c r="LLY204" s="119"/>
      <c r="LLZ204" s="91"/>
      <c r="LMA204" s="119"/>
      <c r="LMB204" s="91"/>
      <c r="LMC204" s="119"/>
      <c r="LMD204" s="91"/>
      <c r="LME204" s="119"/>
      <c r="LMF204" s="91"/>
      <c r="LMG204" s="119"/>
      <c r="LMH204" s="91"/>
      <c r="LMI204" s="119"/>
      <c r="LMJ204" s="91"/>
      <c r="LMK204" s="119"/>
      <c r="LML204" s="91"/>
      <c r="LMM204" s="119"/>
      <c r="LMN204" s="91"/>
      <c r="LMO204" s="119"/>
      <c r="LMP204" s="91"/>
      <c r="LMQ204" s="119"/>
      <c r="LMR204" s="91"/>
      <c r="LMS204" s="119"/>
      <c r="LMT204" s="91"/>
      <c r="LMU204" s="119"/>
      <c r="LMV204" s="91"/>
      <c r="LMW204" s="119"/>
      <c r="LMX204" s="91"/>
      <c r="LMY204" s="119"/>
      <c r="LMZ204" s="91"/>
      <c r="LNA204" s="119"/>
      <c r="LNB204" s="91"/>
      <c r="LNC204" s="119"/>
      <c r="LND204" s="91"/>
      <c r="LNE204" s="119"/>
      <c r="LNF204" s="91"/>
      <c r="LNG204" s="119"/>
      <c r="LNH204" s="91"/>
      <c r="LNI204" s="119"/>
      <c r="LNJ204" s="91"/>
      <c r="LNK204" s="119"/>
      <c r="LNL204" s="91"/>
      <c r="LNM204" s="119"/>
      <c r="LNN204" s="91"/>
      <c r="LNO204" s="119"/>
      <c r="LNP204" s="91"/>
      <c r="LNQ204" s="119"/>
      <c r="LNR204" s="91"/>
      <c r="LNS204" s="119"/>
      <c r="LNT204" s="91"/>
      <c r="LNU204" s="119"/>
      <c r="LNV204" s="91"/>
      <c r="LNW204" s="119"/>
      <c r="LNX204" s="91"/>
      <c r="LNY204" s="119"/>
      <c r="LNZ204" s="91"/>
      <c r="LOA204" s="119"/>
      <c r="LOB204" s="91"/>
      <c r="LOC204" s="119"/>
      <c r="LOD204" s="91"/>
      <c r="LOE204" s="119"/>
      <c r="LOF204" s="91"/>
      <c r="LOG204" s="119"/>
      <c r="LOH204" s="91"/>
      <c r="LOI204" s="119"/>
      <c r="LOJ204" s="91"/>
      <c r="LOK204" s="119"/>
      <c r="LOL204" s="91"/>
      <c r="LOM204" s="119"/>
      <c r="LON204" s="91"/>
      <c r="LOO204" s="119"/>
      <c r="LOP204" s="91"/>
      <c r="LOQ204" s="119"/>
      <c r="LOR204" s="91"/>
      <c r="LOS204" s="119"/>
      <c r="LOT204" s="91"/>
      <c r="LOU204" s="119"/>
      <c r="LOV204" s="91"/>
      <c r="LOW204" s="119"/>
      <c r="LOX204" s="91"/>
      <c r="LOY204" s="119"/>
      <c r="LOZ204" s="91"/>
      <c r="LPA204" s="119"/>
      <c r="LPB204" s="91"/>
      <c r="LPC204" s="119"/>
      <c r="LPD204" s="91"/>
      <c r="LPE204" s="119"/>
      <c r="LPF204" s="91"/>
      <c r="LPG204" s="119"/>
      <c r="LPH204" s="91"/>
      <c r="LPI204" s="119"/>
      <c r="LPJ204" s="91"/>
      <c r="LPK204" s="119"/>
      <c r="LPL204" s="91"/>
      <c r="LPM204" s="119"/>
      <c r="LPN204" s="91"/>
      <c r="LPO204" s="119"/>
      <c r="LPP204" s="91"/>
      <c r="LPQ204" s="119"/>
      <c r="LPR204" s="91"/>
      <c r="LPS204" s="119"/>
      <c r="LPT204" s="91"/>
      <c r="LPU204" s="119"/>
      <c r="LPV204" s="91"/>
      <c r="LPW204" s="119"/>
      <c r="LPX204" s="91"/>
      <c r="LPY204" s="119"/>
      <c r="LPZ204" s="91"/>
      <c r="LQA204" s="119"/>
      <c r="LQB204" s="91"/>
      <c r="LQC204" s="119"/>
      <c r="LQD204" s="91"/>
      <c r="LQE204" s="119"/>
      <c r="LQF204" s="91"/>
      <c r="LQG204" s="119"/>
      <c r="LQH204" s="91"/>
      <c r="LQI204" s="119"/>
      <c r="LQJ204" s="91"/>
      <c r="LQK204" s="119"/>
      <c r="LQL204" s="91"/>
      <c r="LQM204" s="119"/>
      <c r="LQN204" s="91"/>
      <c r="LQO204" s="119"/>
      <c r="LQP204" s="91"/>
      <c r="LQQ204" s="119"/>
      <c r="LQR204" s="91"/>
      <c r="LQS204" s="119"/>
      <c r="LQT204" s="91"/>
      <c r="LQU204" s="119"/>
      <c r="LQV204" s="91"/>
      <c r="LQW204" s="119"/>
      <c r="LQX204" s="91"/>
      <c r="LQY204" s="119"/>
      <c r="LQZ204" s="91"/>
      <c r="LRA204" s="119"/>
      <c r="LRB204" s="91"/>
      <c r="LRC204" s="119"/>
      <c r="LRD204" s="91"/>
      <c r="LRE204" s="119"/>
      <c r="LRF204" s="91"/>
      <c r="LRG204" s="119"/>
      <c r="LRH204" s="91"/>
      <c r="LRI204" s="119"/>
      <c r="LRJ204" s="91"/>
      <c r="LRK204" s="119"/>
      <c r="LRL204" s="91"/>
      <c r="LRM204" s="119"/>
      <c r="LRN204" s="91"/>
      <c r="LRO204" s="119"/>
      <c r="LRP204" s="91"/>
      <c r="LRQ204" s="119"/>
      <c r="LRR204" s="91"/>
      <c r="LRS204" s="119"/>
      <c r="LRT204" s="91"/>
      <c r="LRU204" s="119"/>
      <c r="LRV204" s="91"/>
      <c r="LRW204" s="119"/>
      <c r="LRX204" s="91"/>
      <c r="LRY204" s="119"/>
      <c r="LRZ204" s="91"/>
      <c r="LSA204" s="119"/>
      <c r="LSB204" s="91"/>
      <c r="LSC204" s="119"/>
      <c r="LSD204" s="91"/>
      <c r="LSE204" s="119"/>
      <c r="LSF204" s="91"/>
      <c r="LSG204" s="119"/>
      <c r="LSH204" s="91"/>
      <c r="LSI204" s="119"/>
      <c r="LSJ204" s="91"/>
      <c r="LSK204" s="119"/>
      <c r="LSL204" s="91"/>
      <c r="LSM204" s="119"/>
      <c r="LSN204" s="91"/>
      <c r="LSO204" s="119"/>
      <c r="LSP204" s="91"/>
      <c r="LSQ204" s="119"/>
      <c r="LSR204" s="91"/>
      <c r="LSS204" s="119"/>
      <c r="LST204" s="91"/>
      <c r="LSU204" s="119"/>
      <c r="LSV204" s="91"/>
      <c r="LSW204" s="119"/>
      <c r="LSX204" s="91"/>
      <c r="LSY204" s="119"/>
      <c r="LSZ204" s="91"/>
      <c r="LTA204" s="119"/>
      <c r="LTB204" s="91"/>
      <c r="LTC204" s="119"/>
      <c r="LTD204" s="91"/>
      <c r="LTE204" s="119"/>
      <c r="LTF204" s="91"/>
      <c r="LTG204" s="119"/>
      <c r="LTH204" s="91"/>
      <c r="LTI204" s="119"/>
      <c r="LTJ204" s="91"/>
      <c r="LTK204" s="119"/>
      <c r="LTL204" s="91"/>
      <c r="LTM204" s="119"/>
      <c r="LTN204" s="91"/>
      <c r="LTO204" s="119"/>
      <c r="LTP204" s="91"/>
      <c r="LTQ204" s="119"/>
      <c r="LTR204" s="91"/>
      <c r="LTS204" s="119"/>
      <c r="LTT204" s="91"/>
      <c r="LTU204" s="119"/>
      <c r="LTV204" s="91"/>
      <c r="LTW204" s="119"/>
      <c r="LTX204" s="91"/>
      <c r="LTY204" s="119"/>
      <c r="LTZ204" s="91"/>
      <c r="LUA204" s="119"/>
      <c r="LUB204" s="91"/>
      <c r="LUC204" s="119"/>
      <c r="LUD204" s="91"/>
      <c r="LUE204" s="119"/>
      <c r="LUF204" s="91"/>
      <c r="LUG204" s="119"/>
      <c r="LUH204" s="91"/>
      <c r="LUI204" s="119"/>
      <c r="LUJ204" s="91"/>
      <c r="LUK204" s="119"/>
      <c r="LUL204" s="91"/>
      <c r="LUM204" s="119"/>
      <c r="LUN204" s="91"/>
      <c r="LUO204" s="119"/>
      <c r="LUP204" s="91"/>
      <c r="LUQ204" s="119"/>
      <c r="LUR204" s="91"/>
      <c r="LUS204" s="119"/>
      <c r="LUT204" s="91"/>
      <c r="LUU204" s="119"/>
      <c r="LUV204" s="91"/>
      <c r="LUW204" s="119"/>
      <c r="LUX204" s="91"/>
      <c r="LUY204" s="119"/>
      <c r="LUZ204" s="91"/>
      <c r="LVA204" s="119"/>
      <c r="LVB204" s="91"/>
      <c r="LVC204" s="119"/>
      <c r="LVD204" s="91"/>
      <c r="LVE204" s="119"/>
      <c r="LVF204" s="91"/>
      <c r="LVG204" s="119"/>
      <c r="LVH204" s="91"/>
      <c r="LVI204" s="119"/>
      <c r="LVJ204" s="91"/>
      <c r="LVK204" s="119"/>
      <c r="LVL204" s="91"/>
      <c r="LVM204" s="119"/>
      <c r="LVN204" s="91"/>
      <c r="LVO204" s="119"/>
      <c r="LVP204" s="91"/>
      <c r="LVQ204" s="119"/>
      <c r="LVR204" s="91"/>
      <c r="LVS204" s="119"/>
      <c r="LVT204" s="91"/>
      <c r="LVU204" s="119"/>
      <c r="LVV204" s="91"/>
      <c r="LVW204" s="119"/>
      <c r="LVX204" s="91"/>
      <c r="LVY204" s="119"/>
      <c r="LVZ204" s="91"/>
      <c r="LWA204" s="119"/>
      <c r="LWB204" s="91"/>
      <c r="LWC204" s="119"/>
      <c r="LWD204" s="91"/>
      <c r="LWE204" s="119"/>
      <c r="LWF204" s="91"/>
      <c r="LWG204" s="119"/>
      <c r="LWH204" s="91"/>
      <c r="LWI204" s="119"/>
      <c r="LWJ204" s="91"/>
      <c r="LWK204" s="119"/>
      <c r="LWL204" s="91"/>
      <c r="LWM204" s="119"/>
      <c r="LWN204" s="91"/>
      <c r="LWO204" s="119"/>
      <c r="LWP204" s="91"/>
      <c r="LWQ204" s="119"/>
      <c r="LWR204" s="91"/>
      <c r="LWS204" s="119"/>
      <c r="LWT204" s="91"/>
      <c r="LWU204" s="119"/>
      <c r="LWV204" s="91"/>
      <c r="LWW204" s="119"/>
      <c r="LWX204" s="91"/>
      <c r="LWY204" s="119"/>
      <c r="LWZ204" s="91"/>
      <c r="LXA204" s="119"/>
      <c r="LXB204" s="91"/>
      <c r="LXC204" s="119"/>
      <c r="LXD204" s="91"/>
      <c r="LXE204" s="119"/>
      <c r="LXF204" s="91"/>
      <c r="LXG204" s="119"/>
      <c r="LXH204" s="91"/>
      <c r="LXI204" s="119"/>
      <c r="LXJ204" s="91"/>
      <c r="LXK204" s="119"/>
      <c r="LXL204" s="91"/>
      <c r="LXM204" s="119"/>
      <c r="LXN204" s="91"/>
      <c r="LXO204" s="119"/>
      <c r="LXP204" s="91"/>
      <c r="LXQ204" s="119"/>
      <c r="LXR204" s="91"/>
      <c r="LXS204" s="119"/>
      <c r="LXT204" s="91"/>
      <c r="LXU204" s="119"/>
      <c r="LXV204" s="91"/>
      <c r="LXW204" s="119"/>
      <c r="LXX204" s="91"/>
      <c r="LXY204" s="119"/>
      <c r="LXZ204" s="91"/>
      <c r="LYA204" s="119"/>
      <c r="LYB204" s="91"/>
      <c r="LYC204" s="119"/>
      <c r="LYD204" s="91"/>
      <c r="LYE204" s="119"/>
      <c r="LYF204" s="91"/>
      <c r="LYG204" s="119"/>
      <c r="LYH204" s="91"/>
      <c r="LYI204" s="119"/>
      <c r="LYJ204" s="91"/>
      <c r="LYK204" s="119"/>
      <c r="LYL204" s="91"/>
      <c r="LYM204" s="119"/>
      <c r="LYN204" s="91"/>
      <c r="LYO204" s="119"/>
      <c r="LYP204" s="91"/>
      <c r="LYQ204" s="119"/>
      <c r="LYR204" s="91"/>
      <c r="LYS204" s="119"/>
      <c r="LYT204" s="91"/>
      <c r="LYU204" s="119"/>
      <c r="LYV204" s="91"/>
      <c r="LYW204" s="119"/>
      <c r="LYX204" s="91"/>
      <c r="LYY204" s="119"/>
      <c r="LYZ204" s="91"/>
      <c r="LZA204" s="119"/>
      <c r="LZB204" s="91"/>
      <c r="LZC204" s="119"/>
      <c r="LZD204" s="91"/>
      <c r="LZE204" s="119"/>
      <c r="LZF204" s="91"/>
      <c r="LZG204" s="119"/>
      <c r="LZH204" s="91"/>
      <c r="LZI204" s="119"/>
      <c r="LZJ204" s="91"/>
      <c r="LZK204" s="119"/>
      <c r="LZL204" s="91"/>
      <c r="LZM204" s="119"/>
      <c r="LZN204" s="91"/>
      <c r="LZO204" s="119"/>
      <c r="LZP204" s="91"/>
      <c r="LZQ204" s="119"/>
      <c r="LZR204" s="91"/>
      <c r="LZS204" s="119"/>
      <c r="LZT204" s="91"/>
      <c r="LZU204" s="119"/>
      <c r="LZV204" s="91"/>
      <c r="LZW204" s="119"/>
      <c r="LZX204" s="91"/>
      <c r="LZY204" s="119"/>
      <c r="LZZ204" s="91"/>
      <c r="MAA204" s="119"/>
      <c r="MAB204" s="91"/>
      <c r="MAC204" s="119"/>
      <c r="MAD204" s="91"/>
      <c r="MAE204" s="119"/>
      <c r="MAF204" s="91"/>
      <c r="MAG204" s="119"/>
      <c r="MAH204" s="91"/>
      <c r="MAI204" s="119"/>
      <c r="MAJ204" s="91"/>
      <c r="MAK204" s="119"/>
      <c r="MAL204" s="91"/>
      <c r="MAM204" s="119"/>
      <c r="MAN204" s="91"/>
      <c r="MAO204" s="119"/>
      <c r="MAP204" s="91"/>
      <c r="MAQ204" s="119"/>
      <c r="MAR204" s="91"/>
      <c r="MAS204" s="119"/>
      <c r="MAT204" s="91"/>
      <c r="MAU204" s="119"/>
      <c r="MAV204" s="91"/>
      <c r="MAW204" s="119"/>
      <c r="MAX204" s="91"/>
      <c r="MAY204" s="119"/>
      <c r="MAZ204" s="91"/>
      <c r="MBA204" s="119"/>
      <c r="MBB204" s="91"/>
      <c r="MBC204" s="119"/>
      <c r="MBD204" s="91"/>
      <c r="MBE204" s="119"/>
      <c r="MBF204" s="91"/>
      <c r="MBG204" s="119"/>
      <c r="MBH204" s="91"/>
      <c r="MBI204" s="119"/>
      <c r="MBJ204" s="91"/>
      <c r="MBK204" s="119"/>
      <c r="MBL204" s="91"/>
      <c r="MBM204" s="119"/>
      <c r="MBN204" s="91"/>
      <c r="MBO204" s="119"/>
      <c r="MBP204" s="91"/>
      <c r="MBQ204" s="119"/>
      <c r="MBR204" s="91"/>
      <c r="MBS204" s="119"/>
      <c r="MBT204" s="91"/>
      <c r="MBU204" s="119"/>
      <c r="MBV204" s="91"/>
      <c r="MBW204" s="119"/>
      <c r="MBX204" s="91"/>
      <c r="MBY204" s="119"/>
      <c r="MBZ204" s="91"/>
      <c r="MCA204" s="119"/>
      <c r="MCB204" s="91"/>
      <c r="MCC204" s="119"/>
      <c r="MCD204" s="91"/>
      <c r="MCE204" s="119"/>
      <c r="MCF204" s="91"/>
      <c r="MCG204" s="119"/>
      <c r="MCH204" s="91"/>
      <c r="MCI204" s="119"/>
      <c r="MCJ204" s="91"/>
      <c r="MCK204" s="119"/>
      <c r="MCL204" s="91"/>
      <c r="MCM204" s="119"/>
      <c r="MCN204" s="91"/>
      <c r="MCO204" s="119"/>
      <c r="MCP204" s="91"/>
      <c r="MCQ204" s="119"/>
      <c r="MCR204" s="91"/>
      <c r="MCS204" s="119"/>
      <c r="MCT204" s="91"/>
      <c r="MCU204" s="119"/>
      <c r="MCV204" s="91"/>
      <c r="MCW204" s="119"/>
      <c r="MCX204" s="91"/>
      <c r="MCY204" s="119"/>
      <c r="MCZ204" s="91"/>
      <c r="MDA204" s="119"/>
      <c r="MDB204" s="91"/>
      <c r="MDC204" s="119"/>
      <c r="MDD204" s="91"/>
      <c r="MDE204" s="119"/>
      <c r="MDF204" s="91"/>
      <c r="MDG204" s="119"/>
      <c r="MDH204" s="91"/>
      <c r="MDI204" s="119"/>
      <c r="MDJ204" s="91"/>
      <c r="MDK204" s="119"/>
      <c r="MDL204" s="91"/>
      <c r="MDM204" s="119"/>
      <c r="MDN204" s="91"/>
      <c r="MDO204" s="119"/>
      <c r="MDP204" s="91"/>
      <c r="MDQ204" s="119"/>
      <c r="MDR204" s="91"/>
      <c r="MDS204" s="119"/>
      <c r="MDT204" s="91"/>
      <c r="MDU204" s="119"/>
      <c r="MDV204" s="91"/>
      <c r="MDW204" s="119"/>
      <c r="MDX204" s="91"/>
      <c r="MDY204" s="119"/>
      <c r="MDZ204" s="91"/>
      <c r="MEA204" s="119"/>
      <c r="MEB204" s="91"/>
      <c r="MEC204" s="119"/>
      <c r="MED204" s="91"/>
      <c r="MEE204" s="119"/>
      <c r="MEF204" s="91"/>
      <c r="MEG204" s="119"/>
      <c r="MEH204" s="91"/>
      <c r="MEI204" s="119"/>
      <c r="MEJ204" s="91"/>
      <c r="MEK204" s="119"/>
      <c r="MEL204" s="91"/>
      <c r="MEM204" s="119"/>
      <c r="MEN204" s="91"/>
      <c r="MEO204" s="119"/>
      <c r="MEP204" s="91"/>
      <c r="MEQ204" s="119"/>
      <c r="MER204" s="91"/>
      <c r="MES204" s="119"/>
      <c r="MET204" s="91"/>
      <c r="MEU204" s="119"/>
      <c r="MEV204" s="91"/>
      <c r="MEW204" s="119"/>
      <c r="MEX204" s="91"/>
      <c r="MEY204" s="119"/>
      <c r="MEZ204" s="91"/>
      <c r="MFA204" s="119"/>
      <c r="MFB204" s="91"/>
      <c r="MFC204" s="119"/>
      <c r="MFD204" s="91"/>
      <c r="MFE204" s="119"/>
      <c r="MFF204" s="91"/>
      <c r="MFG204" s="119"/>
      <c r="MFH204" s="91"/>
      <c r="MFI204" s="119"/>
      <c r="MFJ204" s="91"/>
      <c r="MFK204" s="119"/>
      <c r="MFL204" s="91"/>
      <c r="MFM204" s="119"/>
      <c r="MFN204" s="91"/>
      <c r="MFO204" s="119"/>
      <c r="MFP204" s="91"/>
      <c r="MFQ204" s="119"/>
      <c r="MFR204" s="91"/>
      <c r="MFS204" s="119"/>
      <c r="MFT204" s="91"/>
      <c r="MFU204" s="119"/>
      <c r="MFV204" s="91"/>
      <c r="MFW204" s="119"/>
      <c r="MFX204" s="91"/>
      <c r="MFY204" s="119"/>
      <c r="MFZ204" s="91"/>
      <c r="MGA204" s="119"/>
      <c r="MGB204" s="91"/>
      <c r="MGC204" s="119"/>
      <c r="MGD204" s="91"/>
      <c r="MGE204" s="119"/>
      <c r="MGF204" s="91"/>
      <c r="MGG204" s="119"/>
      <c r="MGH204" s="91"/>
      <c r="MGI204" s="119"/>
      <c r="MGJ204" s="91"/>
      <c r="MGK204" s="119"/>
      <c r="MGL204" s="91"/>
      <c r="MGM204" s="119"/>
      <c r="MGN204" s="91"/>
      <c r="MGO204" s="119"/>
      <c r="MGP204" s="91"/>
      <c r="MGQ204" s="119"/>
      <c r="MGR204" s="91"/>
      <c r="MGS204" s="119"/>
      <c r="MGT204" s="91"/>
      <c r="MGU204" s="119"/>
      <c r="MGV204" s="91"/>
      <c r="MGW204" s="119"/>
      <c r="MGX204" s="91"/>
      <c r="MGY204" s="119"/>
      <c r="MGZ204" s="91"/>
      <c r="MHA204" s="119"/>
      <c r="MHB204" s="91"/>
      <c r="MHC204" s="119"/>
      <c r="MHD204" s="91"/>
      <c r="MHE204" s="119"/>
      <c r="MHF204" s="91"/>
      <c r="MHG204" s="119"/>
      <c r="MHH204" s="91"/>
      <c r="MHI204" s="119"/>
      <c r="MHJ204" s="91"/>
      <c r="MHK204" s="119"/>
      <c r="MHL204" s="91"/>
      <c r="MHM204" s="119"/>
      <c r="MHN204" s="91"/>
      <c r="MHO204" s="119"/>
      <c r="MHP204" s="91"/>
      <c r="MHQ204" s="119"/>
      <c r="MHR204" s="91"/>
      <c r="MHS204" s="119"/>
      <c r="MHT204" s="91"/>
      <c r="MHU204" s="119"/>
      <c r="MHV204" s="91"/>
      <c r="MHW204" s="119"/>
      <c r="MHX204" s="91"/>
      <c r="MHY204" s="119"/>
      <c r="MHZ204" s="91"/>
      <c r="MIA204" s="119"/>
      <c r="MIB204" s="91"/>
      <c r="MIC204" s="119"/>
      <c r="MID204" s="91"/>
      <c r="MIE204" s="119"/>
      <c r="MIF204" s="91"/>
      <c r="MIG204" s="119"/>
      <c r="MIH204" s="91"/>
      <c r="MII204" s="119"/>
      <c r="MIJ204" s="91"/>
      <c r="MIK204" s="119"/>
      <c r="MIL204" s="91"/>
      <c r="MIM204" s="119"/>
      <c r="MIN204" s="91"/>
      <c r="MIO204" s="119"/>
      <c r="MIP204" s="91"/>
      <c r="MIQ204" s="119"/>
      <c r="MIR204" s="91"/>
      <c r="MIS204" s="119"/>
      <c r="MIT204" s="91"/>
      <c r="MIU204" s="119"/>
      <c r="MIV204" s="91"/>
      <c r="MIW204" s="119"/>
      <c r="MIX204" s="91"/>
      <c r="MIY204" s="119"/>
      <c r="MIZ204" s="91"/>
      <c r="MJA204" s="119"/>
      <c r="MJB204" s="91"/>
      <c r="MJC204" s="119"/>
      <c r="MJD204" s="91"/>
      <c r="MJE204" s="119"/>
      <c r="MJF204" s="91"/>
      <c r="MJG204" s="119"/>
      <c r="MJH204" s="91"/>
      <c r="MJI204" s="119"/>
      <c r="MJJ204" s="91"/>
      <c r="MJK204" s="119"/>
      <c r="MJL204" s="91"/>
      <c r="MJM204" s="119"/>
      <c r="MJN204" s="91"/>
      <c r="MJO204" s="119"/>
      <c r="MJP204" s="91"/>
      <c r="MJQ204" s="119"/>
      <c r="MJR204" s="91"/>
      <c r="MJS204" s="119"/>
      <c r="MJT204" s="91"/>
      <c r="MJU204" s="119"/>
      <c r="MJV204" s="91"/>
      <c r="MJW204" s="119"/>
      <c r="MJX204" s="91"/>
      <c r="MJY204" s="119"/>
      <c r="MJZ204" s="91"/>
      <c r="MKA204" s="119"/>
      <c r="MKB204" s="91"/>
      <c r="MKC204" s="119"/>
      <c r="MKD204" s="91"/>
      <c r="MKE204" s="119"/>
      <c r="MKF204" s="91"/>
      <c r="MKG204" s="119"/>
      <c r="MKH204" s="91"/>
      <c r="MKI204" s="119"/>
      <c r="MKJ204" s="91"/>
      <c r="MKK204" s="119"/>
      <c r="MKL204" s="91"/>
      <c r="MKM204" s="119"/>
      <c r="MKN204" s="91"/>
      <c r="MKO204" s="119"/>
      <c r="MKP204" s="91"/>
      <c r="MKQ204" s="119"/>
      <c r="MKR204" s="91"/>
      <c r="MKS204" s="119"/>
      <c r="MKT204" s="91"/>
      <c r="MKU204" s="119"/>
      <c r="MKV204" s="91"/>
      <c r="MKW204" s="119"/>
      <c r="MKX204" s="91"/>
      <c r="MKY204" s="119"/>
      <c r="MKZ204" s="91"/>
      <c r="MLA204" s="119"/>
      <c r="MLB204" s="91"/>
      <c r="MLC204" s="119"/>
      <c r="MLD204" s="91"/>
      <c r="MLE204" s="119"/>
      <c r="MLF204" s="91"/>
      <c r="MLG204" s="119"/>
      <c r="MLH204" s="91"/>
      <c r="MLI204" s="119"/>
      <c r="MLJ204" s="91"/>
      <c r="MLK204" s="119"/>
      <c r="MLL204" s="91"/>
      <c r="MLM204" s="119"/>
      <c r="MLN204" s="91"/>
      <c r="MLO204" s="119"/>
      <c r="MLP204" s="91"/>
      <c r="MLQ204" s="119"/>
      <c r="MLR204" s="91"/>
      <c r="MLS204" s="119"/>
      <c r="MLT204" s="91"/>
      <c r="MLU204" s="119"/>
      <c r="MLV204" s="91"/>
      <c r="MLW204" s="119"/>
      <c r="MLX204" s="91"/>
      <c r="MLY204" s="119"/>
      <c r="MLZ204" s="91"/>
      <c r="MMA204" s="119"/>
      <c r="MMB204" s="91"/>
      <c r="MMC204" s="119"/>
      <c r="MMD204" s="91"/>
      <c r="MME204" s="119"/>
      <c r="MMF204" s="91"/>
      <c r="MMG204" s="119"/>
      <c r="MMH204" s="91"/>
      <c r="MMI204" s="119"/>
      <c r="MMJ204" s="91"/>
      <c r="MMK204" s="119"/>
      <c r="MML204" s="91"/>
      <c r="MMM204" s="119"/>
      <c r="MMN204" s="91"/>
      <c r="MMO204" s="119"/>
      <c r="MMP204" s="91"/>
      <c r="MMQ204" s="119"/>
      <c r="MMR204" s="91"/>
      <c r="MMS204" s="119"/>
      <c r="MMT204" s="91"/>
      <c r="MMU204" s="119"/>
      <c r="MMV204" s="91"/>
      <c r="MMW204" s="119"/>
      <c r="MMX204" s="91"/>
      <c r="MMY204" s="119"/>
      <c r="MMZ204" s="91"/>
      <c r="MNA204" s="119"/>
      <c r="MNB204" s="91"/>
      <c r="MNC204" s="119"/>
      <c r="MND204" s="91"/>
      <c r="MNE204" s="119"/>
      <c r="MNF204" s="91"/>
      <c r="MNG204" s="119"/>
      <c r="MNH204" s="91"/>
      <c r="MNI204" s="119"/>
      <c r="MNJ204" s="91"/>
      <c r="MNK204" s="119"/>
      <c r="MNL204" s="91"/>
      <c r="MNM204" s="119"/>
      <c r="MNN204" s="91"/>
      <c r="MNO204" s="119"/>
      <c r="MNP204" s="91"/>
      <c r="MNQ204" s="119"/>
      <c r="MNR204" s="91"/>
      <c r="MNS204" s="119"/>
      <c r="MNT204" s="91"/>
      <c r="MNU204" s="119"/>
      <c r="MNV204" s="91"/>
      <c r="MNW204" s="119"/>
      <c r="MNX204" s="91"/>
      <c r="MNY204" s="119"/>
      <c r="MNZ204" s="91"/>
      <c r="MOA204" s="119"/>
      <c r="MOB204" s="91"/>
      <c r="MOC204" s="119"/>
      <c r="MOD204" s="91"/>
      <c r="MOE204" s="119"/>
      <c r="MOF204" s="91"/>
      <c r="MOG204" s="119"/>
      <c r="MOH204" s="91"/>
      <c r="MOI204" s="119"/>
      <c r="MOJ204" s="91"/>
      <c r="MOK204" s="119"/>
      <c r="MOL204" s="91"/>
      <c r="MOM204" s="119"/>
      <c r="MON204" s="91"/>
      <c r="MOO204" s="119"/>
      <c r="MOP204" s="91"/>
      <c r="MOQ204" s="119"/>
      <c r="MOR204" s="91"/>
      <c r="MOS204" s="119"/>
      <c r="MOT204" s="91"/>
      <c r="MOU204" s="119"/>
      <c r="MOV204" s="91"/>
      <c r="MOW204" s="119"/>
      <c r="MOX204" s="91"/>
      <c r="MOY204" s="119"/>
      <c r="MOZ204" s="91"/>
      <c r="MPA204" s="119"/>
      <c r="MPB204" s="91"/>
      <c r="MPC204" s="119"/>
      <c r="MPD204" s="91"/>
      <c r="MPE204" s="119"/>
      <c r="MPF204" s="91"/>
      <c r="MPG204" s="119"/>
      <c r="MPH204" s="91"/>
      <c r="MPI204" s="119"/>
      <c r="MPJ204" s="91"/>
      <c r="MPK204" s="119"/>
      <c r="MPL204" s="91"/>
      <c r="MPM204" s="119"/>
      <c r="MPN204" s="91"/>
      <c r="MPO204" s="119"/>
      <c r="MPP204" s="91"/>
      <c r="MPQ204" s="119"/>
      <c r="MPR204" s="91"/>
      <c r="MPS204" s="119"/>
      <c r="MPT204" s="91"/>
      <c r="MPU204" s="119"/>
      <c r="MPV204" s="91"/>
      <c r="MPW204" s="119"/>
      <c r="MPX204" s="91"/>
      <c r="MPY204" s="119"/>
      <c r="MPZ204" s="91"/>
      <c r="MQA204" s="119"/>
      <c r="MQB204" s="91"/>
      <c r="MQC204" s="119"/>
      <c r="MQD204" s="91"/>
      <c r="MQE204" s="119"/>
      <c r="MQF204" s="91"/>
      <c r="MQG204" s="119"/>
      <c r="MQH204" s="91"/>
      <c r="MQI204" s="119"/>
      <c r="MQJ204" s="91"/>
      <c r="MQK204" s="119"/>
      <c r="MQL204" s="91"/>
      <c r="MQM204" s="119"/>
      <c r="MQN204" s="91"/>
      <c r="MQO204" s="119"/>
      <c r="MQP204" s="91"/>
      <c r="MQQ204" s="119"/>
      <c r="MQR204" s="91"/>
      <c r="MQS204" s="119"/>
      <c r="MQT204" s="91"/>
      <c r="MQU204" s="119"/>
      <c r="MQV204" s="91"/>
      <c r="MQW204" s="119"/>
      <c r="MQX204" s="91"/>
      <c r="MQY204" s="119"/>
      <c r="MQZ204" s="91"/>
      <c r="MRA204" s="119"/>
      <c r="MRB204" s="91"/>
      <c r="MRC204" s="119"/>
      <c r="MRD204" s="91"/>
      <c r="MRE204" s="119"/>
      <c r="MRF204" s="91"/>
      <c r="MRG204" s="119"/>
      <c r="MRH204" s="91"/>
      <c r="MRI204" s="119"/>
      <c r="MRJ204" s="91"/>
      <c r="MRK204" s="119"/>
      <c r="MRL204" s="91"/>
      <c r="MRM204" s="119"/>
      <c r="MRN204" s="91"/>
      <c r="MRO204" s="119"/>
      <c r="MRP204" s="91"/>
      <c r="MRQ204" s="119"/>
      <c r="MRR204" s="91"/>
      <c r="MRS204" s="119"/>
      <c r="MRT204" s="91"/>
      <c r="MRU204" s="119"/>
      <c r="MRV204" s="91"/>
      <c r="MRW204" s="119"/>
      <c r="MRX204" s="91"/>
      <c r="MRY204" s="119"/>
      <c r="MRZ204" s="91"/>
      <c r="MSA204" s="119"/>
      <c r="MSB204" s="91"/>
      <c r="MSC204" s="119"/>
      <c r="MSD204" s="91"/>
      <c r="MSE204" s="119"/>
      <c r="MSF204" s="91"/>
      <c r="MSG204" s="119"/>
      <c r="MSH204" s="91"/>
      <c r="MSI204" s="119"/>
      <c r="MSJ204" s="91"/>
      <c r="MSK204" s="119"/>
      <c r="MSL204" s="91"/>
      <c r="MSM204" s="119"/>
      <c r="MSN204" s="91"/>
      <c r="MSO204" s="119"/>
      <c r="MSP204" s="91"/>
      <c r="MSQ204" s="119"/>
      <c r="MSR204" s="91"/>
      <c r="MSS204" s="119"/>
      <c r="MST204" s="91"/>
      <c r="MSU204" s="119"/>
      <c r="MSV204" s="91"/>
      <c r="MSW204" s="119"/>
      <c r="MSX204" s="91"/>
      <c r="MSY204" s="119"/>
      <c r="MSZ204" s="91"/>
      <c r="MTA204" s="119"/>
      <c r="MTB204" s="91"/>
      <c r="MTC204" s="119"/>
      <c r="MTD204" s="91"/>
      <c r="MTE204" s="119"/>
      <c r="MTF204" s="91"/>
      <c r="MTG204" s="119"/>
      <c r="MTH204" s="91"/>
      <c r="MTI204" s="119"/>
      <c r="MTJ204" s="91"/>
      <c r="MTK204" s="119"/>
      <c r="MTL204" s="91"/>
      <c r="MTM204" s="119"/>
      <c r="MTN204" s="91"/>
      <c r="MTO204" s="119"/>
      <c r="MTP204" s="91"/>
      <c r="MTQ204" s="119"/>
      <c r="MTR204" s="91"/>
      <c r="MTS204" s="119"/>
      <c r="MTT204" s="91"/>
      <c r="MTU204" s="119"/>
      <c r="MTV204" s="91"/>
      <c r="MTW204" s="119"/>
      <c r="MTX204" s="91"/>
      <c r="MTY204" s="119"/>
      <c r="MTZ204" s="91"/>
      <c r="MUA204" s="119"/>
      <c r="MUB204" s="91"/>
      <c r="MUC204" s="119"/>
      <c r="MUD204" s="91"/>
      <c r="MUE204" s="119"/>
      <c r="MUF204" s="91"/>
      <c r="MUG204" s="119"/>
      <c r="MUH204" s="91"/>
      <c r="MUI204" s="119"/>
      <c r="MUJ204" s="91"/>
      <c r="MUK204" s="119"/>
      <c r="MUL204" s="91"/>
      <c r="MUM204" s="119"/>
      <c r="MUN204" s="91"/>
      <c r="MUO204" s="119"/>
      <c r="MUP204" s="91"/>
      <c r="MUQ204" s="119"/>
      <c r="MUR204" s="91"/>
      <c r="MUS204" s="119"/>
      <c r="MUT204" s="91"/>
      <c r="MUU204" s="119"/>
      <c r="MUV204" s="91"/>
      <c r="MUW204" s="119"/>
      <c r="MUX204" s="91"/>
      <c r="MUY204" s="119"/>
      <c r="MUZ204" s="91"/>
      <c r="MVA204" s="119"/>
      <c r="MVB204" s="91"/>
      <c r="MVC204" s="119"/>
      <c r="MVD204" s="91"/>
      <c r="MVE204" s="119"/>
      <c r="MVF204" s="91"/>
      <c r="MVG204" s="119"/>
      <c r="MVH204" s="91"/>
      <c r="MVI204" s="119"/>
      <c r="MVJ204" s="91"/>
      <c r="MVK204" s="119"/>
      <c r="MVL204" s="91"/>
      <c r="MVM204" s="119"/>
      <c r="MVN204" s="91"/>
      <c r="MVO204" s="119"/>
      <c r="MVP204" s="91"/>
      <c r="MVQ204" s="119"/>
      <c r="MVR204" s="91"/>
      <c r="MVS204" s="119"/>
      <c r="MVT204" s="91"/>
      <c r="MVU204" s="119"/>
      <c r="MVV204" s="91"/>
      <c r="MVW204" s="119"/>
      <c r="MVX204" s="91"/>
      <c r="MVY204" s="119"/>
      <c r="MVZ204" s="91"/>
      <c r="MWA204" s="119"/>
      <c r="MWB204" s="91"/>
      <c r="MWC204" s="119"/>
      <c r="MWD204" s="91"/>
      <c r="MWE204" s="119"/>
      <c r="MWF204" s="91"/>
      <c r="MWG204" s="119"/>
      <c r="MWH204" s="91"/>
      <c r="MWI204" s="119"/>
      <c r="MWJ204" s="91"/>
      <c r="MWK204" s="119"/>
      <c r="MWL204" s="91"/>
      <c r="MWM204" s="119"/>
      <c r="MWN204" s="91"/>
      <c r="MWO204" s="119"/>
      <c r="MWP204" s="91"/>
      <c r="MWQ204" s="119"/>
      <c r="MWR204" s="91"/>
      <c r="MWS204" s="119"/>
      <c r="MWT204" s="91"/>
      <c r="MWU204" s="119"/>
      <c r="MWV204" s="91"/>
      <c r="MWW204" s="119"/>
      <c r="MWX204" s="91"/>
      <c r="MWY204" s="119"/>
      <c r="MWZ204" s="91"/>
      <c r="MXA204" s="119"/>
      <c r="MXB204" s="91"/>
      <c r="MXC204" s="119"/>
      <c r="MXD204" s="91"/>
      <c r="MXE204" s="119"/>
      <c r="MXF204" s="91"/>
      <c r="MXG204" s="119"/>
      <c r="MXH204" s="91"/>
      <c r="MXI204" s="119"/>
      <c r="MXJ204" s="91"/>
      <c r="MXK204" s="119"/>
      <c r="MXL204" s="91"/>
      <c r="MXM204" s="119"/>
      <c r="MXN204" s="91"/>
      <c r="MXO204" s="119"/>
      <c r="MXP204" s="91"/>
      <c r="MXQ204" s="119"/>
      <c r="MXR204" s="91"/>
      <c r="MXS204" s="119"/>
      <c r="MXT204" s="91"/>
      <c r="MXU204" s="119"/>
      <c r="MXV204" s="91"/>
      <c r="MXW204" s="119"/>
      <c r="MXX204" s="91"/>
      <c r="MXY204" s="119"/>
      <c r="MXZ204" s="91"/>
      <c r="MYA204" s="119"/>
      <c r="MYB204" s="91"/>
      <c r="MYC204" s="119"/>
      <c r="MYD204" s="91"/>
      <c r="MYE204" s="119"/>
      <c r="MYF204" s="91"/>
      <c r="MYG204" s="119"/>
      <c r="MYH204" s="91"/>
      <c r="MYI204" s="119"/>
      <c r="MYJ204" s="91"/>
      <c r="MYK204" s="119"/>
      <c r="MYL204" s="91"/>
      <c r="MYM204" s="119"/>
      <c r="MYN204" s="91"/>
      <c r="MYO204" s="119"/>
      <c r="MYP204" s="91"/>
      <c r="MYQ204" s="119"/>
      <c r="MYR204" s="91"/>
      <c r="MYS204" s="119"/>
      <c r="MYT204" s="91"/>
      <c r="MYU204" s="119"/>
      <c r="MYV204" s="91"/>
      <c r="MYW204" s="119"/>
      <c r="MYX204" s="91"/>
      <c r="MYY204" s="119"/>
      <c r="MYZ204" s="91"/>
      <c r="MZA204" s="119"/>
      <c r="MZB204" s="91"/>
      <c r="MZC204" s="119"/>
      <c r="MZD204" s="91"/>
      <c r="MZE204" s="119"/>
      <c r="MZF204" s="91"/>
      <c r="MZG204" s="119"/>
      <c r="MZH204" s="91"/>
      <c r="MZI204" s="119"/>
      <c r="MZJ204" s="91"/>
      <c r="MZK204" s="119"/>
      <c r="MZL204" s="91"/>
      <c r="MZM204" s="119"/>
      <c r="MZN204" s="91"/>
      <c r="MZO204" s="119"/>
      <c r="MZP204" s="91"/>
      <c r="MZQ204" s="119"/>
      <c r="MZR204" s="91"/>
      <c r="MZS204" s="119"/>
      <c r="MZT204" s="91"/>
      <c r="MZU204" s="119"/>
      <c r="MZV204" s="91"/>
      <c r="MZW204" s="119"/>
      <c r="MZX204" s="91"/>
      <c r="MZY204" s="119"/>
      <c r="MZZ204" s="91"/>
      <c r="NAA204" s="119"/>
      <c r="NAB204" s="91"/>
      <c r="NAC204" s="119"/>
      <c r="NAD204" s="91"/>
      <c r="NAE204" s="119"/>
      <c r="NAF204" s="91"/>
      <c r="NAG204" s="119"/>
      <c r="NAH204" s="91"/>
      <c r="NAI204" s="119"/>
      <c r="NAJ204" s="91"/>
      <c r="NAK204" s="119"/>
      <c r="NAL204" s="91"/>
      <c r="NAM204" s="119"/>
      <c r="NAN204" s="91"/>
      <c r="NAO204" s="119"/>
      <c r="NAP204" s="91"/>
      <c r="NAQ204" s="119"/>
      <c r="NAR204" s="91"/>
      <c r="NAS204" s="119"/>
      <c r="NAT204" s="91"/>
      <c r="NAU204" s="119"/>
      <c r="NAV204" s="91"/>
      <c r="NAW204" s="119"/>
      <c r="NAX204" s="91"/>
      <c r="NAY204" s="119"/>
      <c r="NAZ204" s="91"/>
      <c r="NBA204" s="119"/>
      <c r="NBB204" s="91"/>
      <c r="NBC204" s="119"/>
      <c r="NBD204" s="91"/>
      <c r="NBE204" s="119"/>
      <c r="NBF204" s="91"/>
      <c r="NBG204" s="119"/>
      <c r="NBH204" s="91"/>
      <c r="NBI204" s="119"/>
      <c r="NBJ204" s="91"/>
      <c r="NBK204" s="119"/>
      <c r="NBL204" s="91"/>
      <c r="NBM204" s="119"/>
      <c r="NBN204" s="91"/>
      <c r="NBO204" s="119"/>
      <c r="NBP204" s="91"/>
      <c r="NBQ204" s="119"/>
      <c r="NBR204" s="91"/>
      <c r="NBS204" s="119"/>
      <c r="NBT204" s="91"/>
      <c r="NBU204" s="119"/>
      <c r="NBV204" s="91"/>
      <c r="NBW204" s="119"/>
      <c r="NBX204" s="91"/>
      <c r="NBY204" s="119"/>
      <c r="NBZ204" s="91"/>
      <c r="NCA204" s="119"/>
      <c r="NCB204" s="91"/>
      <c r="NCC204" s="119"/>
      <c r="NCD204" s="91"/>
      <c r="NCE204" s="119"/>
      <c r="NCF204" s="91"/>
      <c r="NCG204" s="119"/>
      <c r="NCH204" s="91"/>
      <c r="NCI204" s="119"/>
      <c r="NCJ204" s="91"/>
      <c r="NCK204" s="119"/>
      <c r="NCL204" s="91"/>
      <c r="NCM204" s="119"/>
      <c r="NCN204" s="91"/>
      <c r="NCO204" s="119"/>
      <c r="NCP204" s="91"/>
      <c r="NCQ204" s="119"/>
      <c r="NCR204" s="91"/>
      <c r="NCS204" s="119"/>
      <c r="NCT204" s="91"/>
      <c r="NCU204" s="119"/>
      <c r="NCV204" s="91"/>
      <c r="NCW204" s="119"/>
      <c r="NCX204" s="91"/>
      <c r="NCY204" s="119"/>
      <c r="NCZ204" s="91"/>
      <c r="NDA204" s="119"/>
      <c r="NDB204" s="91"/>
      <c r="NDC204" s="119"/>
      <c r="NDD204" s="91"/>
      <c r="NDE204" s="119"/>
      <c r="NDF204" s="91"/>
      <c r="NDG204" s="119"/>
      <c r="NDH204" s="91"/>
      <c r="NDI204" s="119"/>
      <c r="NDJ204" s="91"/>
      <c r="NDK204" s="119"/>
      <c r="NDL204" s="91"/>
      <c r="NDM204" s="119"/>
      <c r="NDN204" s="91"/>
      <c r="NDO204" s="119"/>
      <c r="NDP204" s="91"/>
      <c r="NDQ204" s="119"/>
      <c r="NDR204" s="91"/>
      <c r="NDS204" s="119"/>
      <c r="NDT204" s="91"/>
      <c r="NDU204" s="119"/>
      <c r="NDV204" s="91"/>
      <c r="NDW204" s="119"/>
      <c r="NDX204" s="91"/>
      <c r="NDY204" s="119"/>
      <c r="NDZ204" s="91"/>
      <c r="NEA204" s="119"/>
      <c r="NEB204" s="91"/>
      <c r="NEC204" s="119"/>
      <c r="NED204" s="91"/>
      <c r="NEE204" s="119"/>
      <c r="NEF204" s="91"/>
      <c r="NEG204" s="119"/>
      <c r="NEH204" s="91"/>
      <c r="NEI204" s="119"/>
      <c r="NEJ204" s="91"/>
      <c r="NEK204" s="119"/>
      <c r="NEL204" s="91"/>
      <c r="NEM204" s="119"/>
      <c r="NEN204" s="91"/>
      <c r="NEO204" s="119"/>
      <c r="NEP204" s="91"/>
      <c r="NEQ204" s="119"/>
      <c r="NER204" s="91"/>
      <c r="NES204" s="119"/>
      <c r="NET204" s="91"/>
      <c r="NEU204" s="119"/>
      <c r="NEV204" s="91"/>
      <c r="NEW204" s="119"/>
      <c r="NEX204" s="91"/>
      <c r="NEY204" s="119"/>
      <c r="NEZ204" s="91"/>
      <c r="NFA204" s="119"/>
      <c r="NFB204" s="91"/>
      <c r="NFC204" s="119"/>
      <c r="NFD204" s="91"/>
      <c r="NFE204" s="119"/>
      <c r="NFF204" s="91"/>
      <c r="NFG204" s="119"/>
      <c r="NFH204" s="91"/>
      <c r="NFI204" s="119"/>
      <c r="NFJ204" s="91"/>
      <c r="NFK204" s="119"/>
      <c r="NFL204" s="91"/>
      <c r="NFM204" s="119"/>
      <c r="NFN204" s="91"/>
      <c r="NFO204" s="119"/>
      <c r="NFP204" s="91"/>
      <c r="NFQ204" s="119"/>
      <c r="NFR204" s="91"/>
      <c r="NFS204" s="119"/>
      <c r="NFT204" s="91"/>
      <c r="NFU204" s="119"/>
      <c r="NFV204" s="91"/>
      <c r="NFW204" s="119"/>
      <c r="NFX204" s="91"/>
      <c r="NFY204" s="119"/>
      <c r="NFZ204" s="91"/>
      <c r="NGA204" s="119"/>
      <c r="NGB204" s="91"/>
      <c r="NGC204" s="119"/>
      <c r="NGD204" s="91"/>
      <c r="NGE204" s="119"/>
      <c r="NGF204" s="91"/>
      <c r="NGG204" s="119"/>
      <c r="NGH204" s="91"/>
      <c r="NGI204" s="119"/>
      <c r="NGJ204" s="91"/>
      <c r="NGK204" s="119"/>
      <c r="NGL204" s="91"/>
      <c r="NGM204" s="119"/>
      <c r="NGN204" s="91"/>
      <c r="NGO204" s="119"/>
      <c r="NGP204" s="91"/>
      <c r="NGQ204" s="119"/>
      <c r="NGR204" s="91"/>
      <c r="NGS204" s="119"/>
      <c r="NGT204" s="91"/>
      <c r="NGU204" s="119"/>
      <c r="NGV204" s="91"/>
      <c r="NGW204" s="119"/>
      <c r="NGX204" s="91"/>
      <c r="NGY204" s="119"/>
      <c r="NGZ204" s="91"/>
      <c r="NHA204" s="119"/>
      <c r="NHB204" s="91"/>
      <c r="NHC204" s="119"/>
      <c r="NHD204" s="91"/>
      <c r="NHE204" s="119"/>
      <c r="NHF204" s="91"/>
      <c r="NHG204" s="119"/>
      <c r="NHH204" s="91"/>
      <c r="NHI204" s="119"/>
      <c r="NHJ204" s="91"/>
      <c r="NHK204" s="119"/>
      <c r="NHL204" s="91"/>
      <c r="NHM204" s="119"/>
      <c r="NHN204" s="91"/>
      <c r="NHO204" s="119"/>
      <c r="NHP204" s="91"/>
      <c r="NHQ204" s="119"/>
      <c r="NHR204" s="91"/>
      <c r="NHS204" s="119"/>
      <c r="NHT204" s="91"/>
      <c r="NHU204" s="119"/>
      <c r="NHV204" s="91"/>
      <c r="NHW204" s="119"/>
      <c r="NHX204" s="91"/>
      <c r="NHY204" s="119"/>
      <c r="NHZ204" s="91"/>
      <c r="NIA204" s="119"/>
      <c r="NIB204" s="91"/>
      <c r="NIC204" s="119"/>
      <c r="NID204" s="91"/>
      <c r="NIE204" s="119"/>
      <c r="NIF204" s="91"/>
      <c r="NIG204" s="119"/>
      <c r="NIH204" s="91"/>
      <c r="NII204" s="119"/>
      <c r="NIJ204" s="91"/>
      <c r="NIK204" s="119"/>
      <c r="NIL204" s="91"/>
      <c r="NIM204" s="119"/>
      <c r="NIN204" s="91"/>
      <c r="NIO204" s="119"/>
      <c r="NIP204" s="91"/>
      <c r="NIQ204" s="119"/>
      <c r="NIR204" s="91"/>
      <c r="NIS204" s="119"/>
      <c r="NIT204" s="91"/>
      <c r="NIU204" s="119"/>
      <c r="NIV204" s="91"/>
      <c r="NIW204" s="119"/>
      <c r="NIX204" s="91"/>
      <c r="NIY204" s="119"/>
      <c r="NIZ204" s="91"/>
      <c r="NJA204" s="119"/>
      <c r="NJB204" s="91"/>
      <c r="NJC204" s="119"/>
      <c r="NJD204" s="91"/>
      <c r="NJE204" s="119"/>
      <c r="NJF204" s="91"/>
      <c r="NJG204" s="119"/>
      <c r="NJH204" s="91"/>
      <c r="NJI204" s="119"/>
      <c r="NJJ204" s="91"/>
      <c r="NJK204" s="119"/>
      <c r="NJL204" s="91"/>
      <c r="NJM204" s="119"/>
      <c r="NJN204" s="91"/>
      <c r="NJO204" s="119"/>
      <c r="NJP204" s="91"/>
      <c r="NJQ204" s="119"/>
      <c r="NJR204" s="91"/>
      <c r="NJS204" s="119"/>
      <c r="NJT204" s="91"/>
      <c r="NJU204" s="119"/>
      <c r="NJV204" s="91"/>
      <c r="NJW204" s="119"/>
      <c r="NJX204" s="91"/>
      <c r="NJY204" s="119"/>
      <c r="NJZ204" s="91"/>
      <c r="NKA204" s="119"/>
      <c r="NKB204" s="91"/>
      <c r="NKC204" s="119"/>
      <c r="NKD204" s="91"/>
      <c r="NKE204" s="119"/>
      <c r="NKF204" s="91"/>
      <c r="NKG204" s="119"/>
      <c r="NKH204" s="91"/>
      <c r="NKI204" s="119"/>
      <c r="NKJ204" s="91"/>
      <c r="NKK204" s="119"/>
      <c r="NKL204" s="91"/>
      <c r="NKM204" s="119"/>
      <c r="NKN204" s="91"/>
      <c r="NKO204" s="119"/>
      <c r="NKP204" s="91"/>
      <c r="NKQ204" s="119"/>
      <c r="NKR204" s="91"/>
      <c r="NKS204" s="119"/>
      <c r="NKT204" s="91"/>
      <c r="NKU204" s="119"/>
      <c r="NKV204" s="91"/>
      <c r="NKW204" s="119"/>
      <c r="NKX204" s="91"/>
      <c r="NKY204" s="119"/>
      <c r="NKZ204" s="91"/>
      <c r="NLA204" s="119"/>
      <c r="NLB204" s="91"/>
      <c r="NLC204" s="119"/>
      <c r="NLD204" s="91"/>
      <c r="NLE204" s="119"/>
      <c r="NLF204" s="91"/>
      <c r="NLG204" s="119"/>
      <c r="NLH204" s="91"/>
      <c r="NLI204" s="119"/>
      <c r="NLJ204" s="91"/>
      <c r="NLK204" s="119"/>
      <c r="NLL204" s="91"/>
      <c r="NLM204" s="119"/>
      <c r="NLN204" s="91"/>
      <c r="NLO204" s="119"/>
      <c r="NLP204" s="91"/>
      <c r="NLQ204" s="119"/>
      <c r="NLR204" s="91"/>
      <c r="NLS204" s="119"/>
      <c r="NLT204" s="91"/>
      <c r="NLU204" s="119"/>
      <c r="NLV204" s="91"/>
      <c r="NLW204" s="119"/>
      <c r="NLX204" s="91"/>
      <c r="NLY204" s="119"/>
      <c r="NLZ204" s="91"/>
      <c r="NMA204" s="119"/>
      <c r="NMB204" s="91"/>
      <c r="NMC204" s="119"/>
      <c r="NMD204" s="91"/>
      <c r="NME204" s="119"/>
      <c r="NMF204" s="91"/>
      <c r="NMG204" s="119"/>
      <c r="NMH204" s="91"/>
      <c r="NMI204" s="119"/>
      <c r="NMJ204" s="91"/>
      <c r="NMK204" s="119"/>
      <c r="NML204" s="91"/>
      <c r="NMM204" s="119"/>
      <c r="NMN204" s="91"/>
      <c r="NMO204" s="119"/>
      <c r="NMP204" s="91"/>
      <c r="NMQ204" s="119"/>
      <c r="NMR204" s="91"/>
      <c r="NMS204" s="119"/>
      <c r="NMT204" s="91"/>
      <c r="NMU204" s="119"/>
      <c r="NMV204" s="91"/>
      <c r="NMW204" s="119"/>
      <c r="NMX204" s="91"/>
      <c r="NMY204" s="119"/>
      <c r="NMZ204" s="91"/>
      <c r="NNA204" s="119"/>
      <c r="NNB204" s="91"/>
      <c r="NNC204" s="119"/>
      <c r="NND204" s="91"/>
      <c r="NNE204" s="119"/>
      <c r="NNF204" s="91"/>
      <c r="NNG204" s="119"/>
      <c r="NNH204" s="91"/>
      <c r="NNI204" s="119"/>
      <c r="NNJ204" s="91"/>
      <c r="NNK204" s="119"/>
      <c r="NNL204" s="91"/>
      <c r="NNM204" s="119"/>
      <c r="NNN204" s="91"/>
      <c r="NNO204" s="119"/>
      <c r="NNP204" s="91"/>
      <c r="NNQ204" s="119"/>
      <c r="NNR204" s="91"/>
      <c r="NNS204" s="119"/>
      <c r="NNT204" s="91"/>
      <c r="NNU204" s="119"/>
      <c r="NNV204" s="91"/>
      <c r="NNW204" s="119"/>
      <c r="NNX204" s="91"/>
      <c r="NNY204" s="119"/>
      <c r="NNZ204" s="91"/>
      <c r="NOA204" s="119"/>
      <c r="NOB204" s="91"/>
      <c r="NOC204" s="119"/>
      <c r="NOD204" s="91"/>
      <c r="NOE204" s="119"/>
      <c r="NOF204" s="91"/>
      <c r="NOG204" s="119"/>
      <c r="NOH204" s="91"/>
      <c r="NOI204" s="119"/>
      <c r="NOJ204" s="91"/>
      <c r="NOK204" s="119"/>
      <c r="NOL204" s="91"/>
      <c r="NOM204" s="119"/>
      <c r="NON204" s="91"/>
      <c r="NOO204" s="119"/>
      <c r="NOP204" s="91"/>
      <c r="NOQ204" s="119"/>
      <c r="NOR204" s="91"/>
      <c r="NOS204" s="119"/>
      <c r="NOT204" s="91"/>
      <c r="NOU204" s="119"/>
      <c r="NOV204" s="91"/>
      <c r="NOW204" s="119"/>
      <c r="NOX204" s="91"/>
      <c r="NOY204" s="119"/>
      <c r="NOZ204" s="91"/>
      <c r="NPA204" s="119"/>
      <c r="NPB204" s="91"/>
      <c r="NPC204" s="119"/>
      <c r="NPD204" s="91"/>
      <c r="NPE204" s="119"/>
      <c r="NPF204" s="91"/>
      <c r="NPG204" s="119"/>
      <c r="NPH204" s="91"/>
      <c r="NPI204" s="119"/>
      <c r="NPJ204" s="91"/>
      <c r="NPK204" s="119"/>
      <c r="NPL204" s="91"/>
      <c r="NPM204" s="119"/>
      <c r="NPN204" s="91"/>
      <c r="NPO204" s="119"/>
      <c r="NPP204" s="91"/>
      <c r="NPQ204" s="119"/>
      <c r="NPR204" s="91"/>
      <c r="NPS204" s="119"/>
      <c r="NPT204" s="91"/>
      <c r="NPU204" s="119"/>
      <c r="NPV204" s="91"/>
      <c r="NPW204" s="119"/>
      <c r="NPX204" s="91"/>
      <c r="NPY204" s="119"/>
      <c r="NPZ204" s="91"/>
      <c r="NQA204" s="119"/>
      <c r="NQB204" s="91"/>
      <c r="NQC204" s="119"/>
      <c r="NQD204" s="91"/>
      <c r="NQE204" s="119"/>
      <c r="NQF204" s="91"/>
      <c r="NQG204" s="119"/>
      <c r="NQH204" s="91"/>
      <c r="NQI204" s="119"/>
      <c r="NQJ204" s="91"/>
      <c r="NQK204" s="119"/>
      <c r="NQL204" s="91"/>
      <c r="NQM204" s="119"/>
      <c r="NQN204" s="91"/>
      <c r="NQO204" s="119"/>
      <c r="NQP204" s="91"/>
      <c r="NQQ204" s="119"/>
      <c r="NQR204" s="91"/>
      <c r="NQS204" s="119"/>
      <c r="NQT204" s="91"/>
      <c r="NQU204" s="119"/>
      <c r="NQV204" s="91"/>
      <c r="NQW204" s="119"/>
      <c r="NQX204" s="91"/>
      <c r="NQY204" s="119"/>
      <c r="NQZ204" s="91"/>
      <c r="NRA204" s="119"/>
      <c r="NRB204" s="91"/>
      <c r="NRC204" s="119"/>
      <c r="NRD204" s="91"/>
      <c r="NRE204" s="119"/>
      <c r="NRF204" s="91"/>
      <c r="NRG204" s="119"/>
      <c r="NRH204" s="91"/>
      <c r="NRI204" s="119"/>
      <c r="NRJ204" s="91"/>
      <c r="NRK204" s="119"/>
      <c r="NRL204" s="91"/>
      <c r="NRM204" s="119"/>
      <c r="NRN204" s="91"/>
      <c r="NRO204" s="119"/>
      <c r="NRP204" s="91"/>
      <c r="NRQ204" s="119"/>
      <c r="NRR204" s="91"/>
      <c r="NRS204" s="119"/>
      <c r="NRT204" s="91"/>
      <c r="NRU204" s="119"/>
      <c r="NRV204" s="91"/>
      <c r="NRW204" s="119"/>
      <c r="NRX204" s="91"/>
      <c r="NRY204" s="119"/>
      <c r="NRZ204" s="91"/>
      <c r="NSA204" s="119"/>
      <c r="NSB204" s="91"/>
      <c r="NSC204" s="119"/>
      <c r="NSD204" s="91"/>
      <c r="NSE204" s="119"/>
      <c r="NSF204" s="91"/>
      <c r="NSG204" s="119"/>
      <c r="NSH204" s="91"/>
      <c r="NSI204" s="119"/>
      <c r="NSJ204" s="91"/>
      <c r="NSK204" s="119"/>
      <c r="NSL204" s="91"/>
      <c r="NSM204" s="119"/>
      <c r="NSN204" s="91"/>
      <c r="NSO204" s="119"/>
      <c r="NSP204" s="91"/>
      <c r="NSQ204" s="119"/>
      <c r="NSR204" s="91"/>
      <c r="NSS204" s="119"/>
      <c r="NST204" s="91"/>
      <c r="NSU204" s="119"/>
      <c r="NSV204" s="91"/>
      <c r="NSW204" s="119"/>
      <c r="NSX204" s="91"/>
      <c r="NSY204" s="119"/>
      <c r="NSZ204" s="91"/>
      <c r="NTA204" s="119"/>
      <c r="NTB204" s="91"/>
      <c r="NTC204" s="119"/>
      <c r="NTD204" s="91"/>
      <c r="NTE204" s="119"/>
      <c r="NTF204" s="91"/>
      <c r="NTG204" s="119"/>
      <c r="NTH204" s="91"/>
      <c r="NTI204" s="119"/>
      <c r="NTJ204" s="91"/>
      <c r="NTK204" s="119"/>
      <c r="NTL204" s="91"/>
      <c r="NTM204" s="119"/>
      <c r="NTN204" s="91"/>
      <c r="NTO204" s="119"/>
      <c r="NTP204" s="91"/>
      <c r="NTQ204" s="119"/>
      <c r="NTR204" s="91"/>
      <c r="NTS204" s="119"/>
      <c r="NTT204" s="91"/>
      <c r="NTU204" s="119"/>
      <c r="NTV204" s="91"/>
      <c r="NTW204" s="119"/>
      <c r="NTX204" s="91"/>
      <c r="NTY204" s="119"/>
      <c r="NTZ204" s="91"/>
      <c r="NUA204" s="119"/>
      <c r="NUB204" s="91"/>
      <c r="NUC204" s="119"/>
      <c r="NUD204" s="91"/>
      <c r="NUE204" s="119"/>
      <c r="NUF204" s="91"/>
      <c r="NUG204" s="119"/>
      <c r="NUH204" s="91"/>
      <c r="NUI204" s="119"/>
      <c r="NUJ204" s="91"/>
      <c r="NUK204" s="119"/>
      <c r="NUL204" s="91"/>
      <c r="NUM204" s="119"/>
      <c r="NUN204" s="91"/>
      <c r="NUO204" s="119"/>
      <c r="NUP204" s="91"/>
      <c r="NUQ204" s="119"/>
      <c r="NUR204" s="91"/>
      <c r="NUS204" s="119"/>
      <c r="NUT204" s="91"/>
      <c r="NUU204" s="119"/>
      <c r="NUV204" s="91"/>
      <c r="NUW204" s="119"/>
      <c r="NUX204" s="91"/>
      <c r="NUY204" s="119"/>
      <c r="NUZ204" s="91"/>
      <c r="NVA204" s="119"/>
      <c r="NVB204" s="91"/>
      <c r="NVC204" s="119"/>
      <c r="NVD204" s="91"/>
      <c r="NVE204" s="119"/>
      <c r="NVF204" s="91"/>
      <c r="NVG204" s="119"/>
      <c r="NVH204" s="91"/>
      <c r="NVI204" s="119"/>
      <c r="NVJ204" s="91"/>
      <c r="NVK204" s="119"/>
      <c r="NVL204" s="91"/>
      <c r="NVM204" s="119"/>
      <c r="NVN204" s="91"/>
      <c r="NVO204" s="119"/>
      <c r="NVP204" s="91"/>
      <c r="NVQ204" s="119"/>
      <c r="NVR204" s="91"/>
      <c r="NVS204" s="119"/>
      <c r="NVT204" s="91"/>
      <c r="NVU204" s="119"/>
      <c r="NVV204" s="91"/>
      <c r="NVW204" s="119"/>
      <c r="NVX204" s="91"/>
      <c r="NVY204" s="119"/>
      <c r="NVZ204" s="91"/>
      <c r="NWA204" s="119"/>
      <c r="NWB204" s="91"/>
      <c r="NWC204" s="119"/>
      <c r="NWD204" s="91"/>
      <c r="NWE204" s="119"/>
      <c r="NWF204" s="91"/>
      <c r="NWG204" s="119"/>
      <c r="NWH204" s="91"/>
      <c r="NWI204" s="119"/>
      <c r="NWJ204" s="91"/>
      <c r="NWK204" s="119"/>
      <c r="NWL204" s="91"/>
      <c r="NWM204" s="119"/>
      <c r="NWN204" s="91"/>
      <c r="NWO204" s="119"/>
      <c r="NWP204" s="91"/>
      <c r="NWQ204" s="119"/>
      <c r="NWR204" s="91"/>
      <c r="NWS204" s="119"/>
      <c r="NWT204" s="91"/>
      <c r="NWU204" s="119"/>
      <c r="NWV204" s="91"/>
      <c r="NWW204" s="119"/>
      <c r="NWX204" s="91"/>
      <c r="NWY204" s="119"/>
      <c r="NWZ204" s="91"/>
      <c r="NXA204" s="119"/>
      <c r="NXB204" s="91"/>
      <c r="NXC204" s="119"/>
      <c r="NXD204" s="91"/>
      <c r="NXE204" s="119"/>
      <c r="NXF204" s="91"/>
      <c r="NXG204" s="119"/>
      <c r="NXH204" s="91"/>
      <c r="NXI204" s="119"/>
      <c r="NXJ204" s="91"/>
      <c r="NXK204" s="119"/>
      <c r="NXL204" s="91"/>
      <c r="NXM204" s="119"/>
      <c r="NXN204" s="91"/>
      <c r="NXO204" s="119"/>
      <c r="NXP204" s="91"/>
      <c r="NXQ204" s="119"/>
      <c r="NXR204" s="91"/>
      <c r="NXS204" s="119"/>
      <c r="NXT204" s="91"/>
      <c r="NXU204" s="119"/>
      <c r="NXV204" s="91"/>
      <c r="NXW204" s="119"/>
      <c r="NXX204" s="91"/>
      <c r="NXY204" s="119"/>
      <c r="NXZ204" s="91"/>
      <c r="NYA204" s="119"/>
      <c r="NYB204" s="91"/>
      <c r="NYC204" s="119"/>
      <c r="NYD204" s="91"/>
      <c r="NYE204" s="119"/>
      <c r="NYF204" s="91"/>
      <c r="NYG204" s="119"/>
      <c r="NYH204" s="91"/>
      <c r="NYI204" s="119"/>
      <c r="NYJ204" s="91"/>
      <c r="NYK204" s="119"/>
      <c r="NYL204" s="91"/>
      <c r="NYM204" s="119"/>
      <c r="NYN204" s="91"/>
      <c r="NYO204" s="119"/>
      <c r="NYP204" s="91"/>
      <c r="NYQ204" s="119"/>
      <c r="NYR204" s="91"/>
      <c r="NYS204" s="119"/>
      <c r="NYT204" s="91"/>
      <c r="NYU204" s="119"/>
      <c r="NYV204" s="91"/>
      <c r="NYW204" s="119"/>
      <c r="NYX204" s="91"/>
      <c r="NYY204" s="119"/>
      <c r="NYZ204" s="91"/>
      <c r="NZA204" s="119"/>
      <c r="NZB204" s="91"/>
      <c r="NZC204" s="119"/>
      <c r="NZD204" s="91"/>
      <c r="NZE204" s="119"/>
      <c r="NZF204" s="91"/>
      <c r="NZG204" s="119"/>
      <c r="NZH204" s="91"/>
      <c r="NZI204" s="119"/>
      <c r="NZJ204" s="91"/>
      <c r="NZK204" s="119"/>
      <c r="NZL204" s="91"/>
      <c r="NZM204" s="119"/>
      <c r="NZN204" s="91"/>
      <c r="NZO204" s="119"/>
      <c r="NZP204" s="91"/>
      <c r="NZQ204" s="119"/>
      <c r="NZR204" s="91"/>
      <c r="NZS204" s="119"/>
      <c r="NZT204" s="91"/>
      <c r="NZU204" s="119"/>
      <c r="NZV204" s="91"/>
      <c r="NZW204" s="119"/>
      <c r="NZX204" s="91"/>
      <c r="NZY204" s="119"/>
      <c r="NZZ204" s="91"/>
      <c r="OAA204" s="119"/>
      <c r="OAB204" s="91"/>
      <c r="OAC204" s="119"/>
      <c r="OAD204" s="91"/>
      <c r="OAE204" s="119"/>
      <c r="OAF204" s="91"/>
      <c r="OAG204" s="119"/>
      <c r="OAH204" s="91"/>
      <c r="OAI204" s="119"/>
      <c r="OAJ204" s="91"/>
      <c r="OAK204" s="119"/>
      <c r="OAL204" s="91"/>
      <c r="OAM204" s="119"/>
      <c r="OAN204" s="91"/>
      <c r="OAO204" s="119"/>
      <c r="OAP204" s="91"/>
      <c r="OAQ204" s="119"/>
      <c r="OAR204" s="91"/>
      <c r="OAS204" s="119"/>
      <c r="OAT204" s="91"/>
      <c r="OAU204" s="119"/>
      <c r="OAV204" s="91"/>
      <c r="OAW204" s="119"/>
      <c r="OAX204" s="91"/>
      <c r="OAY204" s="119"/>
      <c r="OAZ204" s="91"/>
      <c r="OBA204" s="119"/>
      <c r="OBB204" s="91"/>
      <c r="OBC204" s="119"/>
      <c r="OBD204" s="91"/>
      <c r="OBE204" s="119"/>
      <c r="OBF204" s="91"/>
      <c r="OBG204" s="119"/>
      <c r="OBH204" s="91"/>
      <c r="OBI204" s="119"/>
      <c r="OBJ204" s="91"/>
      <c r="OBK204" s="119"/>
      <c r="OBL204" s="91"/>
      <c r="OBM204" s="119"/>
      <c r="OBN204" s="91"/>
      <c r="OBO204" s="119"/>
      <c r="OBP204" s="91"/>
      <c r="OBQ204" s="119"/>
      <c r="OBR204" s="91"/>
      <c r="OBS204" s="119"/>
      <c r="OBT204" s="91"/>
      <c r="OBU204" s="119"/>
      <c r="OBV204" s="91"/>
      <c r="OBW204" s="119"/>
      <c r="OBX204" s="91"/>
      <c r="OBY204" s="119"/>
      <c r="OBZ204" s="91"/>
      <c r="OCA204" s="119"/>
      <c r="OCB204" s="91"/>
      <c r="OCC204" s="119"/>
      <c r="OCD204" s="91"/>
      <c r="OCE204" s="119"/>
      <c r="OCF204" s="91"/>
      <c r="OCG204" s="119"/>
      <c r="OCH204" s="91"/>
      <c r="OCI204" s="119"/>
      <c r="OCJ204" s="91"/>
      <c r="OCK204" s="119"/>
      <c r="OCL204" s="91"/>
      <c r="OCM204" s="119"/>
      <c r="OCN204" s="91"/>
      <c r="OCO204" s="119"/>
      <c r="OCP204" s="91"/>
      <c r="OCQ204" s="119"/>
      <c r="OCR204" s="91"/>
      <c r="OCS204" s="119"/>
      <c r="OCT204" s="91"/>
      <c r="OCU204" s="119"/>
      <c r="OCV204" s="91"/>
      <c r="OCW204" s="119"/>
      <c r="OCX204" s="91"/>
      <c r="OCY204" s="119"/>
      <c r="OCZ204" s="91"/>
      <c r="ODA204" s="119"/>
      <c r="ODB204" s="91"/>
      <c r="ODC204" s="119"/>
      <c r="ODD204" s="91"/>
      <c r="ODE204" s="119"/>
      <c r="ODF204" s="91"/>
      <c r="ODG204" s="119"/>
      <c r="ODH204" s="91"/>
      <c r="ODI204" s="119"/>
      <c r="ODJ204" s="91"/>
      <c r="ODK204" s="119"/>
      <c r="ODL204" s="91"/>
      <c r="ODM204" s="119"/>
      <c r="ODN204" s="91"/>
      <c r="ODO204" s="119"/>
      <c r="ODP204" s="91"/>
      <c r="ODQ204" s="119"/>
      <c r="ODR204" s="91"/>
      <c r="ODS204" s="119"/>
      <c r="ODT204" s="91"/>
      <c r="ODU204" s="119"/>
      <c r="ODV204" s="91"/>
      <c r="ODW204" s="119"/>
      <c r="ODX204" s="91"/>
      <c r="ODY204" s="119"/>
      <c r="ODZ204" s="91"/>
      <c r="OEA204" s="119"/>
      <c r="OEB204" s="91"/>
      <c r="OEC204" s="119"/>
      <c r="OED204" s="91"/>
      <c r="OEE204" s="119"/>
      <c r="OEF204" s="91"/>
      <c r="OEG204" s="119"/>
      <c r="OEH204" s="91"/>
      <c r="OEI204" s="119"/>
      <c r="OEJ204" s="91"/>
      <c r="OEK204" s="119"/>
      <c r="OEL204" s="91"/>
      <c r="OEM204" s="119"/>
      <c r="OEN204" s="91"/>
      <c r="OEO204" s="119"/>
      <c r="OEP204" s="91"/>
      <c r="OEQ204" s="119"/>
      <c r="OER204" s="91"/>
      <c r="OES204" s="119"/>
      <c r="OET204" s="91"/>
      <c r="OEU204" s="119"/>
      <c r="OEV204" s="91"/>
      <c r="OEW204" s="119"/>
      <c r="OEX204" s="91"/>
      <c r="OEY204" s="119"/>
      <c r="OEZ204" s="91"/>
      <c r="OFA204" s="119"/>
      <c r="OFB204" s="91"/>
      <c r="OFC204" s="119"/>
      <c r="OFD204" s="91"/>
      <c r="OFE204" s="119"/>
      <c r="OFF204" s="91"/>
      <c r="OFG204" s="119"/>
      <c r="OFH204" s="91"/>
      <c r="OFI204" s="119"/>
      <c r="OFJ204" s="91"/>
      <c r="OFK204" s="119"/>
      <c r="OFL204" s="91"/>
      <c r="OFM204" s="119"/>
      <c r="OFN204" s="91"/>
      <c r="OFO204" s="119"/>
      <c r="OFP204" s="91"/>
      <c r="OFQ204" s="119"/>
      <c r="OFR204" s="91"/>
      <c r="OFS204" s="119"/>
      <c r="OFT204" s="91"/>
      <c r="OFU204" s="119"/>
      <c r="OFV204" s="91"/>
      <c r="OFW204" s="119"/>
      <c r="OFX204" s="91"/>
      <c r="OFY204" s="119"/>
      <c r="OFZ204" s="91"/>
      <c r="OGA204" s="119"/>
      <c r="OGB204" s="91"/>
      <c r="OGC204" s="119"/>
      <c r="OGD204" s="91"/>
      <c r="OGE204" s="119"/>
      <c r="OGF204" s="91"/>
      <c r="OGG204" s="119"/>
      <c r="OGH204" s="91"/>
      <c r="OGI204" s="119"/>
      <c r="OGJ204" s="91"/>
      <c r="OGK204" s="119"/>
      <c r="OGL204" s="91"/>
      <c r="OGM204" s="119"/>
      <c r="OGN204" s="91"/>
      <c r="OGO204" s="119"/>
      <c r="OGP204" s="91"/>
      <c r="OGQ204" s="119"/>
      <c r="OGR204" s="91"/>
      <c r="OGS204" s="119"/>
      <c r="OGT204" s="91"/>
      <c r="OGU204" s="119"/>
      <c r="OGV204" s="91"/>
      <c r="OGW204" s="119"/>
      <c r="OGX204" s="91"/>
      <c r="OGY204" s="119"/>
      <c r="OGZ204" s="91"/>
      <c r="OHA204" s="119"/>
      <c r="OHB204" s="91"/>
      <c r="OHC204" s="119"/>
      <c r="OHD204" s="91"/>
      <c r="OHE204" s="119"/>
      <c r="OHF204" s="91"/>
      <c r="OHG204" s="119"/>
      <c r="OHH204" s="91"/>
      <c r="OHI204" s="119"/>
      <c r="OHJ204" s="91"/>
      <c r="OHK204" s="119"/>
      <c r="OHL204" s="91"/>
      <c r="OHM204" s="119"/>
      <c r="OHN204" s="91"/>
      <c r="OHO204" s="119"/>
      <c r="OHP204" s="91"/>
      <c r="OHQ204" s="119"/>
      <c r="OHR204" s="91"/>
      <c r="OHS204" s="119"/>
      <c r="OHT204" s="91"/>
      <c r="OHU204" s="119"/>
      <c r="OHV204" s="91"/>
      <c r="OHW204" s="119"/>
      <c r="OHX204" s="91"/>
      <c r="OHY204" s="119"/>
      <c r="OHZ204" s="91"/>
      <c r="OIA204" s="119"/>
      <c r="OIB204" s="91"/>
      <c r="OIC204" s="119"/>
      <c r="OID204" s="91"/>
      <c r="OIE204" s="119"/>
      <c r="OIF204" s="91"/>
      <c r="OIG204" s="119"/>
      <c r="OIH204" s="91"/>
      <c r="OII204" s="119"/>
      <c r="OIJ204" s="91"/>
      <c r="OIK204" s="119"/>
      <c r="OIL204" s="91"/>
      <c r="OIM204" s="119"/>
      <c r="OIN204" s="91"/>
      <c r="OIO204" s="119"/>
      <c r="OIP204" s="91"/>
      <c r="OIQ204" s="119"/>
      <c r="OIR204" s="91"/>
      <c r="OIS204" s="119"/>
      <c r="OIT204" s="91"/>
      <c r="OIU204" s="119"/>
      <c r="OIV204" s="91"/>
      <c r="OIW204" s="119"/>
      <c r="OIX204" s="91"/>
      <c r="OIY204" s="119"/>
      <c r="OIZ204" s="91"/>
      <c r="OJA204" s="119"/>
      <c r="OJB204" s="91"/>
      <c r="OJC204" s="119"/>
      <c r="OJD204" s="91"/>
      <c r="OJE204" s="119"/>
      <c r="OJF204" s="91"/>
      <c r="OJG204" s="119"/>
      <c r="OJH204" s="91"/>
      <c r="OJI204" s="119"/>
      <c r="OJJ204" s="91"/>
      <c r="OJK204" s="119"/>
      <c r="OJL204" s="91"/>
      <c r="OJM204" s="119"/>
      <c r="OJN204" s="91"/>
      <c r="OJO204" s="119"/>
      <c r="OJP204" s="91"/>
      <c r="OJQ204" s="119"/>
      <c r="OJR204" s="91"/>
      <c r="OJS204" s="119"/>
      <c r="OJT204" s="91"/>
      <c r="OJU204" s="119"/>
      <c r="OJV204" s="91"/>
      <c r="OJW204" s="119"/>
      <c r="OJX204" s="91"/>
      <c r="OJY204" s="119"/>
      <c r="OJZ204" s="91"/>
      <c r="OKA204" s="119"/>
      <c r="OKB204" s="91"/>
      <c r="OKC204" s="119"/>
      <c r="OKD204" s="91"/>
      <c r="OKE204" s="119"/>
      <c r="OKF204" s="91"/>
      <c r="OKG204" s="119"/>
      <c r="OKH204" s="91"/>
      <c r="OKI204" s="119"/>
      <c r="OKJ204" s="91"/>
      <c r="OKK204" s="119"/>
      <c r="OKL204" s="91"/>
      <c r="OKM204" s="119"/>
      <c r="OKN204" s="91"/>
      <c r="OKO204" s="119"/>
      <c r="OKP204" s="91"/>
      <c r="OKQ204" s="119"/>
      <c r="OKR204" s="91"/>
      <c r="OKS204" s="119"/>
      <c r="OKT204" s="91"/>
      <c r="OKU204" s="119"/>
      <c r="OKV204" s="91"/>
      <c r="OKW204" s="119"/>
      <c r="OKX204" s="91"/>
      <c r="OKY204" s="119"/>
      <c r="OKZ204" s="91"/>
      <c r="OLA204" s="119"/>
      <c r="OLB204" s="91"/>
      <c r="OLC204" s="119"/>
      <c r="OLD204" s="91"/>
      <c r="OLE204" s="119"/>
      <c r="OLF204" s="91"/>
      <c r="OLG204" s="119"/>
      <c r="OLH204" s="91"/>
      <c r="OLI204" s="119"/>
      <c r="OLJ204" s="91"/>
      <c r="OLK204" s="119"/>
      <c r="OLL204" s="91"/>
      <c r="OLM204" s="119"/>
      <c r="OLN204" s="91"/>
      <c r="OLO204" s="119"/>
      <c r="OLP204" s="91"/>
      <c r="OLQ204" s="119"/>
      <c r="OLR204" s="91"/>
      <c r="OLS204" s="119"/>
      <c r="OLT204" s="91"/>
      <c r="OLU204" s="119"/>
      <c r="OLV204" s="91"/>
      <c r="OLW204" s="119"/>
      <c r="OLX204" s="91"/>
      <c r="OLY204" s="119"/>
      <c r="OLZ204" s="91"/>
      <c r="OMA204" s="119"/>
      <c r="OMB204" s="91"/>
      <c r="OMC204" s="119"/>
      <c r="OMD204" s="91"/>
      <c r="OME204" s="119"/>
      <c r="OMF204" s="91"/>
      <c r="OMG204" s="119"/>
      <c r="OMH204" s="91"/>
      <c r="OMI204" s="119"/>
      <c r="OMJ204" s="91"/>
      <c r="OMK204" s="119"/>
      <c r="OML204" s="91"/>
      <c r="OMM204" s="119"/>
      <c r="OMN204" s="91"/>
      <c r="OMO204" s="119"/>
      <c r="OMP204" s="91"/>
      <c r="OMQ204" s="119"/>
      <c r="OMR204" s="91"/>
      <c r="OMS204" s="119"/>
      <c r="OMT204" s="91"/>
      <c r="OMU204" s="119"/>
      <c r="OMV204" s="91"/>
      <c r="OMW204" s="119"/>
      <c r="OMX204" s="91"/>
      <c r="OMY204" s="119"/>
      <c r="OMZ204" s="91"/>
      <c r="ONA204" s="119"/>
      <c r="ONB204" s="91"/>
      <c r="ONC204" s="119"/>
      <c r="OND204" s="91"/>
      <c r="ONE204" s="119"/>
      <c r="ONF204" s="91"/>
      <c r="ONG204" s="119"/>
      <c r="ONH204" s="91"/>
      <c r="ONI204" s="119"/>
      <c r="ONJ204" s="91"/>
      <c r="ONK204" s="119"/>
      <c r="ONL204" s="91"/>
      <c r="ONM204" s="119"/>
      <c r="ONN204" s="91"/>
      <c r="ONO204" s="119"/>
      <c r="ONP204" s="91"/>
      <c r="ONQ204" s="119"/>
      <c r="ONR204" s="91"/>
      <c r="ONS204" s="119"/>
      <c r="ONT204" s="91"/>
      <c r="ONU204" s="119"/>
      <c r="ONV204" s="91"/>
      <c r="ONW204" s="119"/>
      <c r="ONX204" s="91"/>
      <c r="ONY204" s="119"/>
      <c r="ONZ204" s="91"/>
      <c r="OOA204" s="119"/>
      <c r="OOB204" s="91"/>
      <c r="OOC204" s="119"/>
      <c r="OOD204" s="91"/>
      <c r="OOE204" s="119"/>
      <c r="OOF204" s="91"/>
      <c r="OOG204" s="119"/>
      <c r="OOH204" s="91"/>
      <c r="OOI204" s="119"/>
      <c r="OOJ204" s="91"/>
      <c r="OOK204" s="119"/>
      <c r="OOL204" s="91"/>
      <c r="OOM204" s="119"/>
      <c r="OON204" s="91"/>
      <c r="OOO204" s="119"/>
      <c r="OOP204" s="91"/>
      <c r="OOQ204" s="119"/>
      <c r="OOR204" s="91"/>
      <c r="OOS204" s="119"/>
      <c r="OOT204" s="91"/>
      <c r="OOU204" s="119"/>
      <c r="OOV204" s="91"/>
      <c r="OOW204" s="119"/>
      <c r="OOX204" s="91"/>
      <c r="OOY204" s="119"/>
      <c r="OOZ204" s="91"/>
      <c r="OPA204" s="119"/>
      <c r="OPB204" s="91"/>
      <c r="OPC204" s="119"/>
      <c r="OPD204" s="91"/>
      <c r="OPE204" s="119"/>
      <c r="OPF204" s="91"/>
      <c r="OPG204" s="119"/>
      <c r="OPH204" s="91"/>
      <c r="OPI204" s="119"/>
      <c r="OPJ204" s="91"/>
      <c r="OPK204" s="119"/>
      <c r="OPL204" s="91"/>
      <c r="OPM204" s="119"/>
      <c r="OPN204" s="91"/>
      <c r="OPO204" s="119"/>
      <c r="OPP204" s="91"/>
      <c r="OPQ204" s="119"/>
      <c r="OPR204" s="91"/>
      <c r="OPS204" s="119"/>
      <c r="OPT204" s="91"/>
      <c r="OPU204" s="119"/>
      <c r="OPV204" s="91"/>
      <c r="OPW204" s="119"/>
      <c r="OPX204" s="91"/>
      <c r="OPY204" s="119"/>
      <c r="OPZ204" s="91"/>
      <c r="OQA204" s="119"/>
      <c r="OQB204" s="91"/>
      <c r="OQC204" s="119"/>
      <c r="OQD204" s="91"/>
      <c r="OQE204" s="119"/>
      <c r="OQF204" s="91"/>
      <c r="OQG204" s="119"/>
      <c r="OQH204" s="91"/>
      <c r="OQI204" s="119"/>
      <c r="OQJ204" s="91"/>
      <c r="OQK204" s="119"/>
      <c r="OQL204" s="91"/>
      <c r="OQM204" s="119"/>
      <c r="OQN204" s="91"/>
      <c r="OQO204" s="119"/>
      <c r="OQP204" s="91"/>
      <c r="OQQ204" s="119"/>
      <c r="OQR204" s="91"/>
      <c r="OQS204" s="119"/>
      <c r="OQT204" s="91"/>
      <c r="OQU204" s="119"/>
      <c r="OQV204" s="91"/>
      <c r="OQW204" s="119"/>
      <c r="OQX204" s="91"/>
      <c r="OQY204" s="119"/>
      <c r="OQZ204" s="91"/>
      <c r="ORA204" s="119"/>
      <c r="ORB204" s="91"/>
      <c r="ORC204" s="119"/>
      <c r="ORD204" s="91"/>
      <c r="ORE204" s="119"/>
      <c r="ORF204" s="91"/>
      <c r="ORG204" s="119"/>
      <c r="ORH204" s="91"/>
      <c r="ORI204" s="119"/>
      <c r="ORJ204" s="91"/>
      <c r="ORK204" s="119"/>
      <c r="ORL204" s="91"/>
      <c r="ORM204" s="119"/>
      <c r="ORN204" s="91"/>
      <c r="ORO204" s="119"/>
      <c r="ORP204" s="91"/>
      <c r="ORQ204" s="119"/>
      <c r="ORR204" s="91"/>
      <c r="ORS204" s="119"/>
      <c r="ORT204" s="91"/>
      <c r="ORU204" s="119"/>
      <c r="ORV204" s="91"/>
      <c r="ORW204" s="119"/>
      <c r="ORX204" s="91"/>
      <c r="ORY204" s="119"/>
      <c r="ORZ204" s="91"/>
      <c r="OSA204" s="119"/>
      <c r="OSB204" s="91"/>
      <c r="OSC204" s="119"/>
      <c r="OSD204" s="91"/>
      <c r="OSE204" s="119"/>
      <c r="OSF204" s="91"/>
      <c r="OSG204" s="119"/>
      <c r="OSH204" s="91"/>
      <c r="OSI204" s="119"/>
      <c r="OSJ204" s="91"/>
      <c r="OSK204" s="119"/>
      <c r="OSL204" s="91"/>
      <c r="OSM204" s="119"/>
      <c r="OSN204" s="91"/>
      <c r="OSO204" s="119"/>
      <c r="OSP204" s="91"/>
      <c r="OSQ204" s="119"/>
      <c r="OSR204" s="91"/>
      <c r="OSS204" s="119"/>
      <c r="OST204" s="91"/>
      <c r="OSU204" s="119"/>
      <c r="OSV204" s="91"/>
      <c r="OSW204" s="119"/>
      <c r="OSX204" s="91"/>
      <c r="OSY204" s="119"/>
      <c r="OSZ204" s="91"/>
      <c r="OTA204" s="119"/>
      <c r="OTB204" s="91"/>
      <c r="OTC204" s="119"/>
      <c r="OTD204" s="91"/>
      <c r="OTE204" s="119"/>
      <c r="OTF204" s="91"/>
      <c r="OTG204" s="119"/>
      <c r="OTH204" s="91"/>
      <c r="OTI204" s="119"/>
      <c r="OTJ204" s="91"/>
      <c r="OTK204" s="119"/>
      <c r="OTL204" s="91"/>
      <c r="OTM204" s="119"/>
      <c r="OTN204" s="91"/>
      <c r="OTO204" s="119"/>
      <c r="OTP204" s="91"/>
      <c r="OTQ204" s="119"/>
      <c r="OTR204" s="91"/>
      <c r="OTS204" s="119"/>
      <c r="OTT204" s="91"/>
      <c r="OTU204" s="119"/>
      <c r="OTV204" s="91"/>
      <c r="OTW204" s="119"/>
      <c r="OTX204" s="91"/>
      <c r="OTY204" s="119"/>
      <c r="OTZ204" s="91"/>
      <c r="OUA204" s="119"/>
      <c r="OUB204" s="91"/>
      <c r="OUC204" s="119"/>
      <c r="OUD204" s="91"/>
      <c r="OUE204" s="119"/>
      <c r="OUF204" s="91"/>
      <c r="OUG204" s="119"/>
      <c r="OUH204" s="91"/>
      <c r="OUI204" s="119"/>
      <c r="OUJ204" s="91"/>
      <c r="OUK204" s="119"/>
      <c r="OUL204" s="91"/>
      <c r="OUM204" s="119"/>
      <c r="OUN204" s="91"/>
      <c r="OUO204" s="119"/>
      <c r="OUP204" s="91"/>
      <c r="OUQ204" s="119"/>
      <c r="OUR204" s="91"/>
      <c r="OUS204" s="119"/>
      <c r="OUT204" s="91"/>
      <c r="OUU204" s="119"/>
      <c r="OUV204" s="91"/>
      <c r="OUW204" s="119"/>
      <c r="OUX204" s="91"/>
      <c r="OUY204" s="119"/>
      <c r="OUZ204" s="91"/>
      <c r="OVA204" s="119"/>
      <c r="OVB204" s="91"/>
      <c r="OVC204" s="119"/>
      <c r="OVD204" s="91"/>
      <c r="OVE204" s="119"/>
      <c r="OVF204" s="91"/>
      <c r="OVG204" s="119"/>
      <c r="OVH204" s="91"/>
      <c r="OVI204" s="119"/>
      <c r="OVJ204" s="91"/>
      <c r="OVK204" s="119"/>
      <c r="OVL204" s="91"/>
      <c r="OVM204" s="119"/>
      <c r="OVN204" s="91"/>
      <c r="OVO204" s="119"/>
      <c r="OVP204" s="91"/>
      <c r="OVQ204" s="119"/>
      <c r="OVR204" s="91"/>
      <c r="OVS204" s="119"/>
      <c r="OVT204" s="91"/>
      <c r="OVU204" s="119"/>
      <c r="OVV204" s="91"/>
      <c r="OVW204" s="119"/>
      <c r="OVX204" s="91"/>
      <c r="OVY204" s="119"/>
      <c r="OVZ204" s="91"/>
      <c r="OWA204" s="119"/>
      <c r="OWB204" s="91"/>
      <c r="OWC204" s="119"/>
      <c r="OWD204" s="91"/>
      <c r="OWE204" s="119"/>
      <c r="OWF204" s="91"/>
      <c r="OWG204" s="119"/>
      <c r="OWH204" s="91"/>
      <c r="OWI204" s="119"/>
      <c r="OWJ204" s="91"/>
      <c r="OWK204" s="119"/>
      <c r="OWL204" s="91"/>
      <c r="OWM204" s="119"/>
      <c r="OWN204" s="91"/>
      <c r="OWO204" s="119"/>
      <c r="OWP204" s="91"/>
      <c r="OWQ204" s="119"/>
      <c r="OWR204" s="91"/>
      <c r="OWS204" s="119"/>
      <c r="OWT204" s="91"/>
      <c r="OWU204" s="119"/>
      <c r="OWV204" s="91"/>
      <c r="OWW204" s="119"/>
      <c r="OWX204" s="91"/>
      <c r="OWY204" s="119"/>
      <c r="OWZ204" s="91"/>
      <c r="OXA204" s="119"/>
      <c r="OXB204" s="91"/>
      <c r="OXC204" s="119"/>
      <c r="OXD204" s="91"/>
      <c r="OXE204" s="119"/>
      <c r="OXF204" s="91"/>
      <c r="OXG204" s="119"/>
      <c r="OXH204" s="91"/>
      <c r="OXI204" s="119"/>
      <c r="OXJ204" s="91"/>
      <c r="OXK204" s="119"/>
      <c r="OXL204" s="91"/>
      <c r="OXM204" s="119"/>
      <c r="OXN204" s="91"/>
      <c r="OXO204" s="119"/>
      <c r="OXP204" s="91"/>
      <c r="OXQ204" s="119"/>
      <c r="OXR204" s="91"/>
      <c r="OXS204" s="119"/>
      <c r="OXT204" s="91"/>
      <c r="OXU204" s="119"/>
      <c r="OXV204" s="91"/>
      <c r="OXW204" s="119"/>
      <c r="OXX204" s="91"/>
      <c r="OXY204" s="119"/>
      <c r="OXZ204" s="91"/>
      <c r="OYA204" s="119"/>
      <c r="OYB204" s="91"/>
      <c r="OYC204" s="119"/>
      <c r="OYD204" s="91"/>
      <c r="OYE204" s="119"/>
      <c r="OYF204" s="91"/>
      <c r="OYG204" s="119"/>
      <c r="OYH204" s="91"/>
      <c r="OYI204" s="119"/>
      <c r="OYJ204" s="91"/>
      <c r="OYK204" s="119"/>
      <c r="OYL204" s="91"/>
      <c r="OYM204" s="119"/>
      <c r="OYN204" s="91"/>
      <c r="OYO204" s="119"/>
      <c r="OYP204" s="91"/>
      <c r="OYQ204" s="119"/>
      <c r="OYR204" s="91"/>
      <c r="OYS204" s="119"/>
      <c r="OYT204" s="91"/>
      <c r="OYU204" s="119"/>
      <c r="OYV204" s="91"/>
      <c r="OYW204" s="119"/>
      <c r="OYX204" s="91"/>
      <c r="OYY204" s="119"/>
      <c r="OYZ204" s="91"/>
      <c r="OZA204" s="119"/>
      <c r="OZB204" s="91"/>
      <c r="OZC204" s="119"/>
      <c r="OZD204" s="91"/>
      <c r="OZE204" s="119"/>
      <c r="OZF204" s="91"/>
      <c r="OZG204" s="119"/>
      <c r="OZH204" s="91"/>
      <c r="OZI204" s="119"/>
      <c r="OZJ204" s="91"/>
      <c r="OZK204" s="119"/>
      <c r="OZL204" s="91"/>
      <c r="OZM204" s="119"/>
      <c r="OZN204" s="91"/>
      <c r="OZO204" s="119"/>
      <c r="OZP204" s="91"/>
      <c r="OZQ204" s="119"/>
      <c r="OZR204" s="91"/>
      <c r="OZS204" s="119"/>
      <c r="OZT204" s="91"/>
      <c r="OZU204" s="119"/>
      <c r="OZV204" s="91"/>
      <c r="OZW204" s="119"/>
      <c r="OZX204" s="91"/>
      <c r="OZY204" s="119"/>
      <c r="OZZ204" s="91"/>
      <c r="PAA204" s="119"/>
      <c r="PAB204" s="91"/>
      <c r="PAC204" s="119"/>
      <c r="PAD204" s="91"/>
      <c r="PAE204" s="119"/>
      <c r="PAF204" s="91"/>
      <c r="PAG204" s="119"/>
      <c r="PAH204" s="91"/>
      <c r="PAI204" s="119"/>
      <c r="PAJ204" s="91"/>
      <c r="PAK204" s="119"/>
      <c r="PAL204" s="91"/>
      <c r="PAM204" s="119"/>
      <c r="PAN204" s="91"/>
      <c r="PAO204" s="119"/>
      <c r="PAP204" s="91"/>
      <c r="PAQ204" s="119"/>
      <c r="PAR204" s="91"/>
      <c r="PAS204" s="119"/>
      <c r="PAT204" s="91"/>
      <c r="PAU204" s="119"/>
      <c r="PAV204" s="91"/>
      <c r="PAW204" s="119"/>
      <c r="PAX204" s="91"/>
      <c r="PAY204" s="119"/>
      <c r="PAZ204" s="91"/>
      <c r="PBA204" s="119"/>
      <c r="PBB204" s="91"/>
      <c r="PBC204" s="119"/>
      <c r="PBD204" s="91"/>
      <c r="PBE204" s="119"/>
      <c r="PBF204" s="91"/>
      <c r="PBG204" s="119"/>
      <c r="PBH204" s="91"/>
      <c r="PBI204" s="119"/>
      <c r="PBJ204" s="91"/>
      <c r="PBK204" s="119"/>
      <c r="PBL204" s="91"/>
      <c r="PBM204" s="119"/>
      <c r="PBN204" s="91"/>
      <c r="PBO204" s="119"/>
      <c r="PBP204" s="91"/>
      <c r="PBQ204" s="119"/>
      <c r="PBR204" s="91"/>
      <c r="PBS204" s="119"/>
      <c r="PBT204" s="91"/>
      <c r="PBU204" s="119"/>
      <c r="PBV204" s="91"/>
      <c r="PBW204" s="119"/>
      <c r="PBX204" s="91"/>
      <c r="PBY204" s="119"/>
      <c r="PBZ204" s="91"/>
      <c r="PCA204" s="119"/>
      <c r="PCB204" s="91"/>
      <c r="PCC204" s="119"/>
      <c r="PCD204" s="91"/>
      <c r="PCE204" s="119"/>
      <c r="PCF204" s="91"/>
      <c r="PCG204" s="119"/>
      <c r="PCH204" s="91"/>
      <c r="PCI204" s="119"/>
      <c r="PCJ204" s="91"/>
      <c r="PCK204" s="119"/>
      <c r="PCL204" s="91"/>
      <c r="PCM204" s="119"/>
      <c r="PCN204" s="91"/>
      <c r="PCO204" s="119"/>
      <c r="PCP204" s="91"/>
      <c r="PCQ204" s="119"/>
      <c r="PCR204" s="91"/>
      <c r="PCS204" s="119"/>
      <c r="PCT204" s="91"/>
      <c r="PCU204" s="119"/>
      <c r="PCV204" s="91"/>
      <c r="PCW204" s="119"/>
      <c r="PCX204" s="91"/>
      <c r="PCY204" s="119"/>
      <c r="PCZ204" s="91"/>
      <c r="PDA204" s="119"/>
      <c r="PDB204" s="91"/>
      <c r="PDC204" s="119"/>
      <c r="PDD204" s="91"/>
      <c r="PDE204" s="119"/>
      <c r="PDF204" s="91"/>
      <c r="PDG204" s="119"/>
      <c r="PDH204" s="91"/>
      <c r="PDI204" s="119"/>
      <c r="PDJ204" s="91"/>
      <c r="PDK204" s="119"/>
      <c r="PDL204" s="91"/>
      <c r="PDM204" s="119"/>
      <c r="PDN204" s="91"/>
      <c r="PDO204" s="119"/>
      <c r="PDP204" s="91"/>
      <c r="PDQ204" s="119"/>
      <c r="PDR204" s="91"/>
      <c r="PDS204" s="119"/>
      <c r="PDT204" s="91"/>
      <c r="PDU204" s="119"/>
      <c r="PDV204" s="91"/>
      <c r="PDW204" s="119"/>
      <c r="PDX204" s="91"/>
      <c r="PDY204" s="119"/>
      <c r="PDZ204" s="91"/>
      <c r="PEA204" s="119"/>
      <c r="PEB204" s="91"/>
      <c r="PEC204" s="119"/>
      <c r="PED204" s="91"/>
      <c r="PEE204" s="119"/>
      <c r="PEF204" s="91"/>
      <c r="PEG204" s="119"/>
      <c r="PEH204" s="91"/>
      <c r="PEI204" s="119"/>
      <c r="PEJ204" s="91"/>
      <c r="PEK204" s="119"/>
      <c r="PEL204" s="91"/>
      <c r="PEM204" s="119"/>
      <c r="PEN204" s="91"/>
      <c r="PEO204" s="119"/>
      <c r="PEP204" s="91"/>
      <c r="PEQ204" s="119"/>
      <c r="PER204" s="91"/>
      <c r="PES204" s="119"/>
      <c r="PET204" s="91"/>
      <c r="PEU204" s="119"/>
      <c r="PEV204" s="91"/>
      <c r="PEW204" s="119"/>
      <c r="PEX204" s="91"/>
      <c r="PEY204" s="119"/>
      <c r="PEZ204" s="91"/>
      <c r="PFA204" s="119"/>
      <c r="PFB204" s="91"/>
      <c r="PFC204" s="119"/>
      <c r="PFD204" s="91"/>
      <c r="PFE204" s="119"/>
      <c r="PFF204" s="91"/>
      <c r="PFG204" s="119"/>
      <c r="PFH204" s="91"/>
      <c r="PFI204" s="119"/>
      <c r="PFJ204" s="91"/>
      <c r="PFK204" s="119"/>
      <c r="PFL204" s="91"/>
      <c r="PFM204" s="119"/>
      <c r="PFN204" s="91"/>
      <c r="PFO204" s="119"/>
      <c r="PFP204" s="91"/>
      <c r="PFQ204" s="119"/>
      <c r="PFR204" s="91"/>
      <c r="PFS204" s="119"/>
      <c r="PFT204" s="91"/>
      <c r="PFU204" s="119"/>
      <c r="PFV204" s="91"/>
      <c r="PFW204" s="119"/>
      <c r="PFX204" s="91"/>
      <c r="PFY204" s="119"/>
      <c r="PFZ204" s="91"/>
      <c r="PGA204" s="119"/>
      <c r="PGB204" s="91"/>
      <c r="PGC204" s="119"/>
      <c r="PGD204" s="91"/>
      <c r="PGE204" s="119"/>
      <c r="PGF204" s="91"/>
      <c r="PGG204" s="119"/>
      <c r="PGH204" s="91"/>
      <c r="PGI204" s="119"/>
      <c r="PGJ204" s="91"/>
      <c r="PGK204" s="119"/>
      <c r="PGL204" s="91"/>
      <c r="PGM204" s="119"/>
      <c r="PGN204" s="91"/>
      <c r="PGO204" s="119"/>
      <c r="PGP204" s="91"/>
      <c r="PGQ204" s="119"/>
      <c r="PGR204" s="91"/>
      <c r="PGS204" s="119"/>
      <c r="PGT204" s="91"/>
      <c r="PGU204" s="119"/>
      <c r="PGV204" s="91"/>
      <c r="PGW204" s="119"/>
      <c r="PGX204" s="91"/>
      <c r="PGY204" s="119"/>
      <c r="PGZ204" s="91"/>
      <c r="PHA204" s="119"/>
      <c r="PHB204" s="91"/>
      <c r="PHC204" s="119"/>
      <c r="PHD204" s="91"/>
      <c r="PHE204" s="119"/>
      <c r="PHF204" s="91"/>
      <c r="PHG204" s="119"/>
      <c r="PHH204" s="91"/>
      <c r="PHI204" s="119"/>
      <c r="PHJ204" s="91"/>
      <c r="PHK204" s="119"/>
      <c r="PHL204" s="91"/>
      <c r="PHM204" s="119"/>
      <c r="PHN204" s="91"/>
      <c r="PHO204" s="119"/>
      <c r="PHP204" s="91"/>
      <c r="PHQ204" s="119"/>
      <c r="PHR204" s="91"/>
      <c r="PHS204" s="119"/>
      <c r="PHT204" s="91"/>
      <c r="PHU204" s="119"/>
      <c r="PHV204" s="91"/>
      <c r="PHW204" s="119"/>
      <c r="PHX204" s="91"/>
      <c r="PHY204" s="119"/>
      <c r="PHZ204" s="91"/>
      <c r="PIA204" s="119"/>
      <c r="PIB204" s="91"/>
      <c r="PIC204" s="119"/>
      <c r="PID204" s="91"/>
      <c r="PIE204" s="119"/>
      <c r="PIF204" s="91"/>
      <c r="PIG204" s="119"/>
      <c r="PIH204" s="91"/>
      <c r="PII204" s="119"/>
      <c r="PIJ204" s="91"/>
      <c r="PIK204" s="119"/>
      <c r="PIL204" s="91"/>
      <c r="PIM204" s="119"/>
      <c r="PIN204" s="91"/>
      <c r="PIO204" s="119"/>
      <c r="PIP204" s="91"/>
      <c r="PIQ204" s="119"/>
      <c r="PIR204" s="91"/>
      <c r="PIS204" s="119"/>
      <c r="PIT204" s="91"/>
      <c r="PIU204" s="119"/>
      <c r="PIV204" s="91"/>
      <c r="PIW204" s="119"/>
      <c r="PIX204" s="91"/>
      <c r="PIY204" s="119"/>
      <c r="PIZ204" s="91"/>
      <c r="PJA204" s="119"/>
      <c r="PJB204" s="91"/>
      <c r="PJC204" s="119"/>
      <c r="PJD204" s="91"/>
      <c r="PJE204" s="119"/>
      <c r="PJF204" s="91"/>
      <c r="PJG204" s="119"/>
      <c r="PJH204" s="91"/>
      <c r="PJI204" s="119"/>
      <c r="PJJ204" s="91"/>
      <c r="PJK204" s="119"/>
      <c r="PJL204" s="91"/>
      <c r="PJM204" s="119"/>
      <c r="PJN204" s="91"/>
      <c r="PJO204" s="119"/>
      <c r="PJP204" s="91"/>
      <c r="PJQ204" s="119"/>
      <c r="PJR204" s="91"/>
      <c r="PJS204" s="119"/>
      <c r="PJT204" s="91"/>
      <c r="PJU204" s="119"/>
      <c r="PJV204" s="91"/>
      <c r="PJW204" s="119"/>
      <c r="PJX204" s="91"/>
      <c r="PJY204" s="119"/>
      <c r="PJZ204" s="91"/>
      <c r="PKA204" s="119"/>
      <c r="PKB204" s="91"/>
      <c r="PKC204" s="119"/>
      <c r="PKD204" s="91"/>
      <c r="PKE204" s="119"/>
      <c r="PKF204" s="91"/>
      <c r="PKG204" s="119"/>
      <c r="PKH204" s="91"/>
      <c r="PKI204" s="119"/>
      <c r="PKJ204" s="91"/>
      <c r="PKK204" s="119"/>
      <c r="PKL204" s="91"/>
      <c r="PKM204" s="119"/>
      <c r="PKN204" s="91"/>
      <c r="PKO204" s="119"/>
      <c r="PKP204" s="91"/>
      <c r="PKQ204" s="119"/>
      <c r="PKR204" s="91"/>
      <c r="PKS204" s="119"/>
      <c r="PKT204" s="91"/>
      <c r="PKU204" s="119"/>
      <c r="PKV204" s="91"/>
      <c r="PKW204" s="119"/>
      <c r="PKX204" s="91"/>
      <c r="PKY204" s="119"/>
      <c r="PKZ204" s="91"/>
      <c r="PLA204" s="119"/>
      <c r="PLB204" s="91"/>
      <c r="PLC204" s="119"/>
      <c r="PLD204" s="91"/>
      <c r="PLE204" s="119"/>
      <c r="PLF204" s="91"/>
      <c r="PLG204" s="119"/>
      <c r="PLH204" s="91"/>
      <c r="PLI204" s="119"/>
      <c r="PLJ204" s="91"/>
      <c r="PLK204" s="119"/>
      <c r="PLL204" s="91"/>
      <c r="PLM204" s="119"/>
      <c r="PLN204" s="91"/>
      <c r="PLO204" s="119"/>
      <c r="PLP204" s="91"/>
      <c r="PLQ204" s="119"/>
      <c r="PLR204" s="91"/>
      <c r="PLS204" s="119"/>
      <c r="PLT204" s="91"/>
      <c r="PLU204" s="119"/>
      <c r="PLV204" s="91"/>
      <c r="PLW204" s="119"/>
      <c r="PLX204" s="91"/>
      <c r="PLY204" s="119"/>
      <c r="PLZ204" s="91"/>
      <c r="PMA204" s="119"/>
      <c r="PMB204" s="91"/>
      <c r="PMC204" s="119"/>
      <c r="PMD204" s="91"/>
      <c r="PME204" s="119"/>
      <c r="PMF204" s="91"/>
      <c r="PMG204" s="119"/>
      <c r="PMH204" s="91"/>
      <c r="PMI204" s="119"/>
      <c r="PMJ204" s="91"/>
      <c r="PMK204" s="119"/>
      <c r="PML204" s="91"/>
      <c r="PMM204" s="119"/>
      <c r="PMN204" s="91"/>
      <c r="PMO204" s="119"/>
      <c r="PMP204" s="91"/>
      <c r="PMQ204" s="119"/>
      <c r="PMR204" s="91"/>
      <c r="PMS204" s="119"/>
      <c r="PMT204" s="91"/>
      <c r="PMU204" s="119"/>
      <c r="PMV204" s="91"/>
      <c r="PMW204" s="119"/>
      <c r="PMX204" s="91"/>
      <c r="PMY204" s="119"/>
      <c r="PMZ204" s="91"/>
      <c r="PNA204" s="119"/>
      <c r="PNB204" s="91"/>
      <c r="PNC204" s="119"/>
      <c r="PND204" s="91"/>
      <c r="PNE204" s="119"/>
      <c r="PNF204" s="91"/>
      <c r="PNG204" s="119"/>
      <c r="PNH204" s="91"/>
      <c r="PNI204" s="119"/>
      <c r="PNJ204" s="91"/>
      <c r="PNK204" s="119"/>
      <c r="PNL204" s="91"/>
      <c r="PNM204" s="119"/>
      <c r="PNN204" s="91"/>
      <c r="PNO204" s="119"/>
      <c r="PNP204" s="91"/>
      <c r="PNQ204" s="119"/>
      <c r="PNR204" s="91"/>
      <c r="PNS204" s="119"/>
      <c r="PNT204" s="91"/>
      <c r="PNU204" s="119"/>
      <c r="PNV204" s="91"/>
      <c r="PNW204" s="119"/>
      <c r="PNX204" s="91"/>
      <c r="PNY204" s="119"/>
      <c r="PNZ204" s="91"/>
      <c r="POA204" s="119"/>
      <c r="POB204" s="91"/>
      <c r="POC204" s="119"/>
      <c r="POD204" s="91"/>
      <c r="POE204" s="119"/>
      <c r="POF204" s="91"/>
      <c r="POG204" s="119"/>
      <c r="POH204" s="91"/>
      <c r="POI204" s="119"/>
      <c r="POJ204" s="91"/>
      <c r="POK204" s="119"/>
      <c r="POL204" s="91"/>
      <c r="POM204" s="119"/>
      <c r="PON204" s="91"/>
      <c r="POO204" s="119"/>
      <c r="POP204" s="91"/>
      <c r="POQ204" s="119"/>
      <c r="POR204" s="91"/>
      <c r="POS204" s="119"/>
      <c r="POT204" s="91"/>
      <c r="POU204" s="119"/>
      <c r="POV204" s="91"/>
      <c r="POW204" s="119"/>
      <c r="POX204" s="91"/>
      <c r="POY204" s="119"/>
      <c r="POZ204" s="91"/>
      <c r="PPA204" s="119"/>
      <c r="PPB204" s="91"/>
      <c r="PPC204" s="119"/>
      <c r="PPD204" s="91"/>
      <c r="PPE204" s="119"/>
      <c r="PPF204" s="91"/>
      <c r="PPG204" s="119"/>
      <c r="PPH204" s="91"/>
      <c r="PPI204" s="119"/>
      <c r="PPJ204" s="91"/>
      <c r="PPK204" s="119"/>
      <c r="PPL204" s="91"/>
      <c r="PPM204" s="119"/>
      <c r="PPN204" s="91"/>
      <c r="PPO204" s="119"/>
      <c r="PPP204" s="91"/>
      <c r="PPQ204" s="119"/>
      <c r="PPR204" s="91"/>
      <c r="PPS204" s="119"/>
      <c r="PPT204" s="91"/>
      <c r="PPU204" s="119"/>
      <c r="PPV204" s="91"/>
      <c r="PPW204" s="119"/>
      <c r="PPX204" s="91"/>
      <c r="PPY204" s="119"/>
      <c r="PPZ204" s="91"/>
      <c r="PQA204" s="119"/>
      <c r="PQB204" s="91"/>
      <c r="PQC204" s="119"/>
      <c r="PQD204" s="91"/>
      <c r="PQE204" s="119"/>
      <c r="PQF204" s="91"/>
      <c r="PQG204" s="119"/>
      <c r="PQH204" s="91"/>
      <c r="PQI204" s="119"/>
      <c r="PQJ204" s="91"/>
      <c r="PQK204" s="119"/>
      <c r="PQL204" s="91"/>
      <c r="PQM204" s="119"/>
      <c r="PQN204" s="91"/>
      <c r="PQO204" s="119"/>
      <c r="PQP204" s="91"/>
      <c r="PQQ204" s="119"/>
      <c r="PQR204" s="91"/>
      <c r="PQS204" s="119"/>
      <c r="PQT204" s="91"/>
      <c r="PQU204" s="119"/>
      <c r="PQV204" s="91"/>
      <c r="PQW204" s="119"/>
      <c r="PQX204" s="91"/>
      <c r="PQY204" s="119"/>
      <c r="PQZ204" s="91"/>
      <c r="PRA204" s="119"/>
      <c r="PRB204" s="91"/>
      <c r="PRC204" s="119"/>
      <c r="PRD204" s="91"/>
      <c r="PRE204" s="119"/>
      <c r="PRF204" s="91"/>
      <c r="PRG204" s="119"/>
      <c r="PRH204" s="91"/>
      <c r="PRI204" s="119"/>
      <c r="PRJ204" s="91"/>
      <c r="PRK204" s="119"/>
      <c r="PRL204" s="91"/>
      <c r="PRM204" s="119"/>
      <c r="PRN204" s="91"/>
      <c r="PRO204" s="119"/>
      <c r="PRP204" s="91"/>
      <c r="PRQ204" s="119"/>
      <c r="PRR204" s="91"/>
      <c r="PRS204" s="119"/>
      <c r="PRT204" s="91"/>
      <c r="PRU204" s="119"/>
      <c r="PRV204" s="91"/>
      <c r="PRW204" s="119"/>
      <c r="PRX204" s="91"/>
      <c r="PRY204" s="119"/>
      <c r="PRZ204" s="91"/>
      <c r="PSA204" s="119"/>
      <c r="PSB204" s="91"/>
      <c r="PSC204" s="119"/>
      <c r="PSD204" s="91"/>
      <c r="PSE204" s="119"/>
      <c r="PSF204" s="91"/>
      <c r="PSG204" s="119"/>
      <c r="PSH204" s="91"/>
      <c r="PSI204" s="119"/>
      <c r="PSJ204" s="91"/>
      <c r="PSK204" s="119"/>
      <c r="PSL204" s="91"/>
      <c r="PSM204" s="119"/>
      <c r="PSN204" s="91"/>
      <c r="PSO204" s="119"/>
      <c r="PSP204" s="91"/>
      <c r="PSQ204" s="119"/>
      <c r="PSR204" s="91"/>
      <c r="PSS204" s="119"/>
      <c r="PST204" s="91"/>
      <c r="PSU204" s="119"/>
      <c r="PSV204" s="91"/>
      <c r="PSW204" s="119"/>
      <c r="PSX204" s="91"/>
      <c r="PSY204" s="119"/>
      <c r="PSZ204" s="91"/>
      <c r="PTA204" s="119"/>
      <c r="PTB204" s="91"/>
      <c r="PTC204" s="119"/>
      <c r="PTD204" s="91"/>
      <c r="PTE204" s="119"/>
      <c r="PTF204" s="91"/>
      <c r="PTG204" s="119"/>
      <c r="PTH204" s="91"/>
      <c r="PTI204" s="119"/>
      <c r="PTJ204" s="91"/>
      <c r="PTK204" s="119"/>
      <c r="PTL204" s="91"/>
      <c r="PTM204" s="119"/>
      <c r="PTN204" s="91"/>
      <c r="PTO204" s="119"/>
      <c r="PTP204" s="91"/>
      <c r="PTQ204" s="119"/>
      <c r="PTR204" s="91"/>
      <c r="PTS204" s="119"/>
      <c r="PTT204" s="91"/>
      <c r="PTU204" s="119"/>
      <c r="PTV204" s="91"/>
      <c r="PTW204" s="119"/>
      <c r="PTX204" s="91"/>
      <c r="PTY204" s="119"/>
      <c r="PTZ204" s="91"/>
      <c r="PUA204" s="119"/>
      <c r="PUB204" s="91"/>
      <c r="PUC204" s="119"/>
      <c r="PUD204" s="91"/>
      <c r="PUE204" s="119"/>
      <c r="PUF204" s="91"/>
      <c r="PUG204" s="119"/>
      <c r="PUH204" s="91"/>
      <c r="PUI204" s="119"/>
      <c r="PUJ204" s="91"/>
      <c r="PUK204" s="119"/>
      <c r="PUL204" s="91"/>
      <c r="PUM204" s="119"/>
      <c r="PUN204" s="91"/>
      <c r="PUO204" s="119"/>
      <c r="PUP204" s="91"/>
      <c r="PUQ204" s="119"/>
      <c r="PUR204" s="91"/>
      <c r="PUS204" s="119"/>
      <c r="PUT204" s="91"/>
      <c r="PUU204" s="119"/>
      <c r="PUV204" s="91"/>
      <c r="PUW204" s="119"/>
      <c r="PUX204" s="91"/>
      <c r="PUY204" s="119"/>
      <c r="PUZ204" s="91"/>
      <c r="PVA204" s="119"/>
      <c r="PVB204" s="91"/>
      <c r="PVC204" s="119"/>
      <c r="PVD204" s="91"/>
      <c r="PVE204" s="119"/>
      <c r="PVF204" s="91"/>
      <c r="PVG204" s="119"/>
      <c r="PVH204" s="91"/>
      <c r="PVI204" s="119"/>
      <c r="PVJ204" s="91"/>
      <c r="PVK204" s="119"/>
      <c r="PVL204" s="91"/>
      <c r="PVM204" s="119"/>
      <c r="PVN204" s="91"/>
      <c r="PVO204" s="119"/>
      <c r="PVP204" s="91"/>
      <c r="PVQ204" s="119"/>
      <c r="PVR204" s="91"/>
      <c r="PVS204" s="119"/>
      <c r="PVT204" s="91"/>
      <c r="PVU204" s="119"/>
      <c r="PVV204" s="91"/>
      <c r="PVW204" s="119"/>
      <c r="PVX204" s="91"/>
      <c r="PVY204" s="119"/>
      <c r="PVZ204" s="91"/>
      <c r="PWA204" s="119"/>
      <c r="PWB204" s="91"/>
      <c r="PWC204" s="119"/>
      <c r="PWD204" s="91"/>
      <c r="PWE204" s="119"/>
      <c r="PWF204" s="91"/>
      <c r="PWG204" s="119"/>
      <c r="PWH204" s="91"/>
      <c r="PWI204" s="119"/>
      <c r="PWJ204" s="91"/>
      <c r="PWK204" s="119"/>
      <c r="PWL204" s="91"/>
      <c r="PWM204" s="119"/>
      <c r="PWN204" s="91"/>
      <c r="PWO204" s="119"/>
      <c r="PWP204" s="91"/>
      <c r="PWQ204" s="119"/>
      <c r="PWR204" s="91"/>
      <c r="PWS204" s="119"/>
      <c r="PWT204" s="91"/>
      <c r="PWU204" s="119"/>
      <c r="PWV204" s="91"/>
      <c r="PWW204" s="119"/>
      <c r="PWX204" s="91"/>
      <c r="PWY204" s="119"/>
      <c r="PWZ204" s="91"/>
      <c r="PXA204" s="119"/>
      <c r="PXB204" s="91"/>
      <c r="PXC204" s="119"/>
      <c r="PXD204" s="91"/>
      <c r="PXE204" s="119"/>
      <c r="PXF204" s="91"/>
      <c r="PXG204" s="119"/>
      <c r="PXH204" s="91"/>
      <c r="PXI204" s="119"/>
      <c r="PXJ204" s="91"/>
      <c r="PXK204" s="119"/>
      <c r="PXL204" s="91"/>
      <c r="PXM204" s="119"/>
      <c r="PXN204" s="91"/>
      <c r="PXO204" s="119"/>
      <c r="PXP204" s="91"/>
      <c r="PXQ204" s="119"/>
      <c r="PXR204" s="91"/>
      <c r="PXS204" s="119"/>
      <c r="PXT204" s="91"/>
      <c r="PXU204" s="119"/>
      <c r="PXV204" s="91"/>
      <c r="PXW204" s="119"/>
      <c r="PXX204" s="91"/>
      <c r="PXY204" s="119"/>
      <c r="PXZ204" s="91"/>
      <c r="PYA204" s="119"/>
      <c r="PYB204" s="91"/>
      <c r="PYC204" s="119"/>
      <c r="PYD204" s="91"/>
      <c r="PYE204" s="119"/>
      <c r="PYF204" s="91"/>
      <c r="PYG204" s="119"/>
      <c r="PYH204" s="91"/>
      <c r="PYI204" s="119"/>
      <c r="PYJ204" s="91"/>
      <c r="PYK204" s="119"/>
      <c r="PYL204" s="91"/>
      <c r="PYM204" s="119"/>
      <c r="PYN204" s="91"/>
      <c r="PYO204" s="119"/>
      <c r="PYP204" s="91"/>
      <c r="PYQ204" s="119"/>
      <c r="PYR204" s="91"/>
      <c r="PYS204" s="119"/>
      <c r="PYT204" s="91"/>
      <c r="PYU204" s="119"/>
      <c r="PYV204" s="91"/>
      <c r="PYW204" s="119"/>
      <c r="PYX204" s="91"/>
      <c r="PYY204" s="119"/>
      <c r="PYZ204" s="91"/>
      <c r="PZA204" s="119"/>
      <c r="PZB204" s="91"/>
      <c r="PZC204" s="119"/>
      <c r="PZD204" s="91"/>
      <c r="PZE204" s="119"/>
      <c r="PZF204" s="91"/>
      <c r="PZG204" s="119"/>
      <c r="PZH204" s="91"/>
      <c r="PZI204" s="119"/>
      <c r="PZJ204" s="91"/>
      <c r="PZK204" s="119"/>
      <c r="PZL204" s="91"/>
      <c r="PZM204" s="119"/>
      <c r="PZN204" s="91"/>
      <c r="PZO204" s="119"/>
      <c r="PZP204" s="91"/>
      <c r="PZQ204" s="119"/>
      <c r="PZR204" s="91"/>
      <c r="PZS204" s="119"/>
      <c r="PZT204" s="91"/>
      <c r="PZU204" s="119"/>
      <c r="PZV204" s="91"/>
      <c r="PZW204" s="119"/>
      <c r="PZX204" s="91"/>
      <c r="PZY204" s="119"/>
      <c r="PZZ204" s="91"/>
      <c r="QAA204" s="119"/>
      <c r="QAB204" s="91"/>
      <c r="QAC204" s="119"/>
      <c r="QAD204" s="91"/>
      <c r="QAE204" s="119"/>
      <c r="QAF204" s="91"/>
      <c r="QAG204" s="119"/>
      <c r="QAH204" s="91"/>
      <c r="QAI204" s="119"/>
      <c r="QAJ204" s="91"/>
      <c r="QAK204" s="119"/>
      <c r="QAL204" s="91"/>
      <c r="QAM204" s="119"/>
      <c r="QAN204" s="91"/>
      <c r="QAO204" s="119"/>
      <c r="QAP204" s="91"/>
      <c r="QAQ204" s="119"/>
      <c r="QAR204" s="91"/>
      <c r="QAS204" s="119"/>
      <c r="QAT204" s="91"/>
      <c r="QAU204" s="119"/>
      <c r="QAV204" s="91"/>
      <c r="QAW204" s="119"/>
      <c r="QAX204" s="91"/>
      <c r="QAY204" s="119"/>
      <c r="QAZ204" s="91"/>
      <c r="QBA204" s="119"/>
      <c r="QBB204" s="91"/>
      <c r="QBC204" s="119"/>
      <c r="QBD204" s="91"/>
      <c r="QBE204" s="119"/>
      <c r="QBF204" s="91"/>
      <c r="QBG204" s="119"/>
      <c r="QBH204" s="91"/>
      <c r="QBI204" s="119"/>
      <c r="QBJ204" s="91"/>
      <c r="QBK204" s="119"/>
      <c r="QBL204" s="91"/>
      <c r="QBM204" s="119"/>
      <c r="QBN204" s="91"/>
      <c r="QBO204" s="119"/>
      <c r="QBP204" s="91"/>
      <c r="QBQ204" s="119"/>
      <c r="QBR204" s="91"/>
      <c r="QBS204" s="119"/>
      <c r="QBT204" s="91"/>
      <c r="QBU204" s="119"/>
      <c r="QBV204" s="91"/>
      <c r="QBW204" s="119"/>
      <c r="QBX204" s="91"/>
      <c r="QBY204" s="119"/>
      <c r="QBZ204" s="91"/>
      <c r="QCA204" s="119"/>
      <c r="QCB204" s="91"/>
      <c r="QCC204" s="119"/>
      <c r="QCD204" s="91"/>
      <c r="QCE204" s="119"/>
      <c r="QCF204" s="91"/>
      <c r="QCG204" s="119"/>
      <c r="QCH204" s="91"/>
      <c r="QCI204" s="119"/>
      <c r="QCJ204" s="91"/>
      <c r="QCK204" s="119"/>
      <c r="QCL204" s="91"/>
      <c r="QCM204" s="119"/>
      <c r="QCN204" s="91"/>
      <c r="QCO204" s="119"/>
      <c r="QCP204" s="91"/>
      <c r="QCQ204" s="119"/>
      <c r="QCR204" s="91"/>
      <c r="QCS204" s="119"/>
      <c r="QCT204" s="91"/>
      <c r="QCU204" s="119"/>
      <c r="QCV204" s="91"/>
      <c r="QCW204" s="119"/>
      <c r="QCX204" s="91"/>
      <c r="QCY204" s="119"/>
      <c r="QCZ204" s="91"/>
      <c r="QDA204" s="119"/>
      <c r="QDB204" s="91"/>
      <c r="QDC204" s="119"/>
      <c r="QDD204" s="91"/>
      <c r="QDE204" s="119"/>
      <c r="QDF204" s="91"/>
      <c r="QDG204" s="119"/>
      <c r="QDH204" s="91"/>
      <c r="QDI204" s="119"/>
      <c r="QDJ204" s="91"/>
      <c r="QDK204" s="119"/>
      <c r="QDL204" s="91"/>
      <c r="QDM204" s="119"/>
      <c r="QDN204" s="91"/>
      <c r="QDO204" s="119"/>
      <c r="QDP204" s="91"/>
      <c r="QDQ204" s="119"/>
      <c r="QDR204" s="91"/>
      <c r="QDS204" s="119"/>
      <c r="QDT204" s="91"/>
      <c r="QDU204" s="119"/>
      <c r="QDV204" s="91"/>
      <c r="QDW204" s="119"/>
      <c r="QDX204" s="91"/>
      <c r="QDY204" s="119"/>
      <c r="QDZ204" s="91"/>
      <c r="QEA204" s="119"/>
      <c r="QEB204" s="91"/>
      <c r="QEC204" s="119"/>
      <c r="QED204" s="91"/>
      <c r="QEE204" s="119"/>
      <c r="QEF204" s="91"/>
      <c r="QEG204" s="119"/>
      <c r="QEH204" s="91"/>
      <c r="QEI204" s="119"/>
      <c r="QEJ204" s="91"/>
      <c r="QEK204" s="119"/>
      <c r="QEL204" s="91"/>
      <c r="QEM204" s="119"/>
      <c r="QEN204" s="91"/>
      <c r="QEO204" s="119"/>
      <c r="QEP204" s="91"/>
      <c r="QEQ204" s="119"/>
      <c r="QER204" s="91"/>
      <c r="QES204" s="119"/>
      <c r="QET204" s="91"/>
      <c r="QEU204" s="119"/>
      <c r="QEV204" s="91"/>
      <c r="QEW204" s="119"/>
      <c r="QEX204" s="91"/>
      <c r="QEY204" s="119"/>
      <c r="QEZ204" s="91"/>
      <c r="QFA204" s="119"/>
      <c r="QFB204" s="91"/>
      <c r="QFC204" s="119"/>
      <c r="QFD204" s="91"/>
      <c r="QFE204" s="119"/>
      <c r="QFF204" s="91"/>
      <c r="QFG204" s="119"/>
      <c r="QFH204" s="91"/>
      <c r="QFI204" s="119"/>
      <c r="QFJ204" s="91"/>
      <c r="QFK204" s="119"/>
      <c r="QFL204" s="91"/>
      <c r="QFM204" s="119"/>
      <c r="QFN204" s="91"/>
      <c r="QFO204" s="119"/>
      <c r="QFP204" s="91"/>
      <c r="QFQ204" s="119"/>
      <c r="QFR204" s="91"/>
      <c r="QFS204" s="119"/>
      <c r="QFT204" s="91"/>
      <c r="QFU204" s="119"/>
      <c r="QFV204" s="91"/>
      <c r="QFW204" s="119"/>
      <c r="QFX204" s="91"/>
      <c r="QFY204" s="119"/>
      <c r="QFZ204" s="91"/>
      <c r="QGA204" s="119"/>
      <c r="QGB204" s="91"/>
      <c r="QGC204" s="119"/>
      <c r="QGD204" s="91"/>
      <c r="QGE204" s="119"/>
      <c r="QGF204" s="91"/>
      <c r="QGG204" s="119"/>
      <c r="QGH204" s="91"/>
      <c r="QGI204" s="119"/>
      <c r="QGJ204" s="91"/>
      <c r="QGK204" s="119"/>
      <c r="QGL204" s="91"/>
      <c r="QGM204" s="119"/>
      <c r="QGN204" s="91"/>
      <c r="QGO204" s="119"/>
      <c r="QGP204" s="91"/>
      <c r="QGQ204" s="119"/>
      <c r="QGR204" s="91"/>
      <c r="QGS204" s="119"/>
      <c r="QGT204" s="91"/>
      <c r="QGU204" s="119"/>
      <c r="QGV204" s="91"/>
      <c r="QGW204" s="119"/>
      <c r="QGX204" s="91"/>
      <c r="QGY204" s="119"/>
      <c r="QGZ204" s="91"/>
      <c r="QHA204" s="119"/>
      <c r="QHB204" s="91"/>
      <c r="QHC204" s="119"/>
      <c r="QHD204" s="91"/>
      <c r="QHE204" s="119"/>
      <c r="QHF204" s="91"/>
      <c r="QHG204" s="119"/>
      <c r="QHH204" s="91"/>
      <c r="QHI204" s="119"/>
      <c r="QHJ204" s="91"/>
      <c r="QHK204" s="119"/>
      <c r="QHL204" s="91"/>
      <c r="QHM204" s="119"/>
      <c r="QHN204" s="91"/>
      <c r="QHO204" s="119"/>
      <c r="QHP204" s="91"/>
      <c r="QHQ204" s="119"/>
      <c r="QHR204" s="91"/>
      <c r="QHS204" s="119"/>
      <c r="QHT204" s="91"/>
      <c r="QHU204" s="119"/>
      <c r="QHV204" s="91"/>
      <c r="QHW204" s="119"/>
      <c r="QHX204" s="91"/>
      <c r="QHY204" s="119"/>
      <c r="QHZ204" s="91"/>
      <c r="QIA204" s="119"/>
      <c r="QIB204" s="91"/>
      <c r="QIC204" s="119"/>
      <c r="QID204" s="91"/>
      <c r="QIE204" s="119"/>
      <c r="QIF204" s="91"/>
      <c r="QIG204" s="119"/>
      <c r="QIH204" s="91"/>
      <c r="QII204" s="119"/>
      <c r="QIJ204" s="91"/>
      <c r="QIK204" s="119"/>
      <c r="QIL204" s="91"/>
      <c r="QIM204" s="119"/>
      <c r="QIN204" s="91"/>
      <c r="QIO204" s="119"/>
      <c r="QIP204" s="91"/>
      <c r="QIQ204" s="119"/>
      <c r="QIR204" s="91"/>
      <c r="QIS204" s="119"/>
      <c r="QIT204" s="91"/>
      <c r="QIU204" s="119"/>
      <c r="QIV204" s="91"/>
      <c r="QIW204" s="119"/>
      <c r="QIX204" s="91"/>
      <c r="QIY204" s="119"/>
      <c r="QIZ204" s="91"/>
      <c r="QJA204" s="119"/>
      <c r="QJB204" s="91"/>
      <c r="QJC204" s="119"/>
      <c r="QJD204" s="91"/>
      <c r="QJE204" s="119"/>
      <c r="QJF204" s="91"/>
      <c r="QJG204" s="119"/>
      <c r="QJH204" s="91"/>
      <c r="QJI204" s="119"/>
      <c r="QJJ204" s="91"/>
      <c r="QJK204" s="119"/>
      <c r="QJL204" s="91"/>
      <c r="QJM204" s="119"/>
      <c r="QJN204" s="91"/>
      <c r="QJO204" s="119"/>
      <c r="QJP204" s="91"/>
      <c r="QJQ204" s="119"/>
      <c r="QJR204" s="91"/>
      <c r="QJS204" s="119"/>
      <c r="QJT204" s="91"/>
      <c r="QJU204" s="119"/>
      <c r="QJV204" s="91"/>
      <c r="QJW204" s="119"/>
      <c r="QJX204" s="91"/>
      <c r="QJY204" s="119"/>
      <c r="QJZ204" s="91"/>
      <c r="QKA204" s="119"/>
      <c r="QKB204" s="91"/>
      <c r="QKC204" s="119"/>
      <c r="QKD204" s="91"/>
      <c r="QKE204" s="119"/>
      <c r="QKF204" s="91"/>
      <c r="QKG204" s="119"/>
      <c r="QKH204" s="91"/>
      <c r="QKI204" s="119"/>
      <c r="QKJ204" s="91"/>
      <c r="QKK204" s="119"/>
      <c r="QKL204" s="91"/>
      <c r="QKM204" s="119"/>
      <c r="QKN204" s="91"/>
      <c r="QKO204" s="119"/>
      <c r="QKP204" s="91"/>
      <c r="QKQ204" s="119"/>
      <c r="QKR204" s="91"/>
      <c r="QKS204" s="119"/>
      <c r="QKT204" s="91"/>
      <c r="QKU204" s="119"/>
      <c r="QKV204" s="91"/>
      <c r="QKW204" s="119"/>
      <c r="QKX204" s="91"/>
      <c r="QKY204" s="119"/>
      <c r="QKZ204" s="91"/>
      <c r="QLA204" s="119"/>
      <c r="QLB204" s="91"/>
      <c r="QLC204" s="119"/>
      <c r="QLD204" s="91"/>
      <c r="QLE204" s="119"/>
      <c r="QLF204" s="91"/>
      <c r="QLG204" s="119"/>
      <c r="QLH204" s="91"/>
      <c r="QLI204" s="119"/>
      <c r="QLJ204" s="91"/>
      <c r="QLK204" s="119"/>
      <c r="QLL204" s="91"/>
      <c r="QLM204" s="119"/>
      <c r="QLN204" s="91"/>
      <c r="QLO204" s="119"/>
      <c r="QLP204" s="91"/>
      <c r="QLQ204" s="119"/>
      <c r="QLR204" s="91"/>
      <c r="QLS204" s="119"/>
      <c r="QLT204" s="91"/>
      <c r="QLU204" s="119"/>
      <c r="QLV204" s="91"/>
      <c r="QLW204" s="119"/>
      <c r="QLX204" s="91"/>
      <c r="QLY204" s="119"/>
      <c r="QLZ204" s="91"/>
      <c r="QMA204" s="119"/>
      <c r="QMB204" s="91"/>
      <c r="QMC204" s="119"/>
      <c r="QMD204" s="91"/>
      <c r="QME204" s="119"/>
      <c r="QMF204" s="91"/>
      <c r="QMG204" s="119"/>
      <c r="QMH204" s="91"/>
      <c r="QMI204" s="119"/>
      <c r="QMJ204" s="91"/>
      <c r="QMK204" s="119"/>
      <c r="QML204" s="91"/>
      <c r="QMM204" s="119"/>
      <c r="QMN204" s="91"/>
      <c r="QMO204" s="119"/>
      <c r="QMP204" s="91"/>
      <c r="QMQ204" s="119"/>
      <c r="QMR204" s="91"/>
      <c r="QMS204" s="119"/>
      <c r="QMT204" s="91"/>
      <c r="QMU204" s="119"/>
      <c r="QMV204" s="91"/>
      <c r="QMW204" s="119"/>
      <c r="QMX204" s="91"/>
      <c r="QMY204" s="119"/>
      <c r="QMZ204" s="91"/>
      <c r="QNA204" s="119"/>
      <c r="QNB204" s="91"/>
      <c r="QNC204" s="119"/>
      <c r="QND204" s="91"/>
      <c r="QNE204" s="119"/>
      <c r="QNF204" s="91"/>
      <c r="QNG204" s="119"/>
      <c r="QNH204" s="91"/>
      <c r="QNI204" s="119"/>
      <c r="QNJ204" s="91"/>
      <c r="QNK204" s="119"/>
      <c r="QNL204" s="91"/>
      <c r="QNM204" s="119"/>
      <c r="QNN204" s="91"/>
      <c r="QNO204" s="119"/>
      <c r="QNP204" s="91"/>
      <c r="QNQ204" s="119"/>
      <c r="QNR204" s="91"/>
      <c r="QNS204" s="119"/>
      <c r="QNT204" s="91"/>
      <c r="QNU204" s="119"/>
      <c r="QNV204" s="91"/>
      <c r="QNW204" s="119"/>
      <c r="QNX204" s="91"/>
      <c r="QNY204" s="119"/>
      <c r="QNZ204" s="91"/>
      <c r="QOA204" s="119"/>
      <c r="QOB204" s="91"/>
      <c r="QOC204" s="119"/>
      <c r="QOD204" s="91"/>
      <c r="QOE204" s="119"/>
      <c r="QOF204" s="91"/>
      <c r="QOG204" s="119"/>
      <c r="QOH204" s="91"/>
      <c r="QOI204" s="119"/>
      <c r="QOJ204" s="91"/>
      <c r="QOK204" s="119"/>
      <c r="QOL204" s="91"/>
      <c r="QOM204" s="119"/>
      <c r="QON204" s="91"/>
      <c r="QOO204" s="119"/>
      <c r="QOP204" s="91"/>
      <c r="QOQ204" s="119"/>
      <c r="QOR204" s="91"/>
      <c r="QOS204" s="119"/>
      <c r="QOT204" s="91"/>
      <c r="QOU204" s="119"/>
      <c r="QOV204" s="91"/>
      <c r="QOW204" s="119"/>
      <c r="QOX204" s="91"/>
      <c r="QOY204" s="119"/>
      <c r="QOZ204" s="91"/>
      <c r="QPA204" s="119"/>
      <c r="QPB204" s="91"/>
      <c r="QPC204" s="119"/>
      <c r="QPD204" s="91"/>
      <c r="QPE204" s="119"/>
      <c r="QPF204" s="91"/>
      <c r="QPG204" s="119"/>
      <c r="QPH204" s="91"/>
      <c r="QPI204" s="119"/>
      <c r="QPJ204" s="91"/>
      <c r="QPK204" s="119"/>
      <c r="QPL204" s="91"/>
      <c r="QPM204" s="119"/>
      <c r="QPN204" s="91"/>
      <c r="QPO204" s="119"/>
      <c r="QPP204" s="91"/>
      <c r="QPQ204" s="119"/>
      <c r="QPR204" s="91"/>
      <c r="QPS204" s="119"/>
      <c r="QPT204" s="91"/>
      <c r="QPU204" s="119"/>
      <c r="QPV204" s="91"/>
      <c r="QPW204" s="119"/>
      <c r="QPX204" s="91"/>
      <c r="QPY204" s="119"/>
      <c r="QPZ204" s="91"/>
      <c r="QQA204" s="119"/>
      <c r="QQB204" s="91"/>
      <c r="QQC204" s="119"/>
      <c r="QQD204" s="91"/>
      <c r="QQE204" s="119"/>
      <c r="QQF204" s="91"/>
      <c r="QQG204" s="119"/>
      <c r="QQH204" s="91"/>
      <c r="QQI204" s="119"/>
      <c r="QQJ204" s="91"/>
      <c r="QQK204" s="119"/>
      <c r="QQL204" s="91"/>
      <c r="QQM204" s="119"/>
      <c r="QQN204" s="91"/>
      <c r="QQO204" s="119"/>
      <c r="QQP204" s="91"/>
      <c r="QQQ204" s="119"/>
      <c r="QQR204" s="91"/>
      <c r="QQS204" s="119"/>
      <c r="QQT204" s="91"/>
      <c r="QQU204" s="119"/>
      <c r="QQV204" s="91"/>
      <c r="QQW204" s="119"/>
      <c r="QQX204" s="91"/>
      <c r="QQY204" s="119"/>
      <c r="QQZ204" s="91"/>
      <c r="QRA204" s="119"/>
      <c r="QRB204" s="91"/>
      <c r="QRC204" s="119"/>
      <c r="QRD204" s="91"/>
      <c r="QRE204" s="119"/>
      <c r="QRF204" s="91"/>
      <c r="QRG204" s="119"/>
      <c r="QRH204" s="91"/>
      <c r="QRI204" s="119"/>
      <c r="QRJ204" s="91"/>
      <c r="QRK204" s="119"/>
      <c r="QRL204" s="91"/>
      <c r="QRM204" s="119"/>
      <c r="QRN204" s="91"/>
      <c r="QRO204" s="119"/>
      <c r="QRP204" s="91"/>
      <c r="QRQ204" s="119"/>
      <c r="QRR204" s="91"/>
      <c r="QRS204" s="119"/>
      <c r="QRT204" s="91"/>
      <c r="QRU204" s="119"/>
      <c r="QRV204" s="91"/>
      <c r="QRW204" s="119"/>
      <c r="QRX204" s="91"/>
      <c r="QRY204" s="119"/>
      <c r="QRZ204" s="91"/>
      <c r="QSA204" s="119"/>
      <c r="QSB204" s="91"/>
      <c r="QSC204" s="119"/>
      <c r="QSD204" s="91"/>
      <c r="QSE204" s="119"/>
      <c r="QSF204" s="91"/>
      <c r="QSG204" s="119"/>
      <c r="QSH204" s="91"/>
      <c r="QSI204" s="119"/>
      <c r="QSJ204" s="91"/>
      <c r="QSK204" s="119"/>
      <c r="QSL204" s="91"/>
      <c r="QSM204" s="119"/>
      <c r="QSN204" s="91"/>
      <c r="QSO204" s="119"/>
      <c r="QSP204" s="91"/>
      <c r="QSQ204" s="119"/>
      <c r="QSR204" s="91"/>
      <c r="QSS204" s="119"/>
      <c r="QST204" s="91"/>
      <c r="QSU204" s="119"/>
      <c r="QSV204" s="91"/>
      <c r="QSW204" s="119"/>
      <c r="QSX204" s="91"/>
      <c r="QSY204" s="119"/>
      <c r="QSZ204" s="91"/>
      <c r="QTA204" s="119"/>
      <c r="QTB204" s="91"/>
      <c r="QTC204" s="119"/>
      <c r="QTD204" s="91"/>
      <c r="QTE204" s="119"/>
      <c r="QTF204" s="91"/>
      <c r="QTG204" s="119"/>
      <c r="QTH204" s="91"/>
      <c r="QTI204" s="119"/>
      <c r="QTJ204" s="91"/>
      <c r="QTK204" s="119"/>
      <c r="QTL204" s="91"/>
      <c r="QTM204" s="119"/>
      <c r="QTN204" s="91"/>
      <c r="QTO204" s="119"/>
      <c r="QTP204" s="91"/>
      <c r="QTQ204" s="119"/>
      <c r="QTR204" s="91"/>
      <c r="QTS204" s="119"/>
      <c r="QTT204" s="91"/>
      <c r="QTU204" s="119"/>
      <c r="QTV204" s="91"/>
      <c r="QTW204" s="119"/>
      <c r="QTX204" s="91"/>
      <c r="QTY204" s="119"/>
      <c r="QTZ204" s="91"/>
      <c r="QUA204" s="119"/>
      <c r="QUB204" s="91"/>
      <c r="QUC204" s="119"/>
      <c r="QUD204" s="91"/>
      <c r="QUE204" s="119"/>
      <c r="QUF204" s="91"/>
      <c r="QUG204" s="119"/>
      <c r="QUH204" s="91"/>
      <c r="QUI204" s="119"/>
      <c r="QUJ204" s="91"/>
      <c r="QUK204" s="119"/>
      <c r="QUL204" s="91"/>
      <c r="QUM204" s="119"/>
      <c r="QUN204" s="91"/>
      <c r="QUO204" s="119"/>
      <c r="QUP204" s="91"/>
      <c r="QUQ204" s="119"/>
      <c r="QUR204" s="91"/>
      <c r="QUS204" s="119"/>
      <c r="QUT204" s="91"/>
      <c r="QUU204" s="119"/>
      <c r="QUV204" s="91"/>
      <c r="QUW204" s="119"/>
      <c r="QUX204" s="91"/>
      <c r="QUY204" s="119"/>
      <c r="QUZ204" s="91"/>
      <c r="QVA204" s="119"/>
      <c r="QVB204" s="91"/>
      <c r="QVC204" s="119"/>
      <c r="QVD204" s="91"/>
      <c r="QVE204" s="119"/>
      <c r="QVF204" s="91"/>
      <c r="QVG204" s="119"/>
      <c r="QVH204" s="91"/>
      <c r="QVI204" s="119"/>
      <c r="QVJ204" s="91"/>
      <c r="QVK204" s="119"/>
      <c r="QVL204" s="91"/>
      <c r="QVM204" s="119"/>
      <c r="QVN204" s="91"/>
      <c r="QVO204" s="119"/>
      <c r="QVP204" s="91"/>
      <c r="QVQ204" s="119"/>
      <c r="QVR204" s="91"/>
      <c r="QVS204" s="119"/>
      <c r="QVT204" s="91"/>
      <c r="QVU204" s="119"/>
      <c r="QVV204" s="91"/>
      <c r="QVW204" s="119"/>
      <c r="QVX204" s="91"/>
      <c r="QVY204" s="119"/>
      <c r="QVZ204" s="91"/>
      <c r="QWA204" s="119"/>
      <c r="QWB204" s="91"/>
      <c r="QWC204" s="119"/>
      <c r="QWD204" s="91"/>
      <c r="QWE204" s="119"/>
      <c r="QWF204" s="91"/>
      <c r="QWG204" s="119"/>
      <c r="QWH204" s="91"/>
      <c r="QWI204" s="119"/>
      <c r="QWJ204" s="91"/>
      <c r="QWK204" s="119"/>
      <c r="QWL204" s="91"/>
      <c r="QWM204" s="119"/>
      <c r="QWN204" s="91"/>
      <c r="QWO204" s="119"/>
      <c r="QWP204" s="91"/>
      <c r="QWQ204" s="119"/>
      <c r="QWR204" s="91"/>
      <c r="QWS204" s="119"/>
      <c r="QWT204" s="91"/>
      <c r="QWU204" s="119"/>
      <c r="QWV204" s="91"/>
      <c r="QWW204" s="119"/>
      <c r="QWX204" s="91"/>
      <c r="QWY204" s="119"/>
      <c r="QWZ204" s="91"/>
      <c r="QXA204" s="119"/>
      <c r="QXB204" s="91"/>
      <c r="QXC204" s="119"/>
      <c r="QXD204" s="91"/>
      <c r="QXE204" s="119"/>
      <c r="QXF204" s="91"/>
      <c r="QXG204" s="119"/>
      <c r="QXH204" s="91"/>
      <c r="QXI204" s="119"/>
      <c r="QXJ204" s="91"/>
      <c r="QXK204" s="119"/>
      <c r="QXL204" s="91"/>
      <c r="QXM204" s="119"/>
      <c r="QXN204" s="91"/>
      <c r="QXO204" s="119"/>
      <c r="QXP204" s="91"/>
      <c r="QXQ204" s="119"/>
      <c r="QXR204" s="91"/>
      <c r="QXS204" s="119"/>
      <c r="QXT204" s="91"/>
      <c r="QXU204" s="119"/>
      <c r="QXV204" s="91"/>
      <c r="QXW204" s="119"/>
      <c r="QXX204" s="91"/>
      <c r="QXY204" s="119"/>
      <c r="QXZ204" s="91"/>
      <c r="QYA204" s="119"/>
      <c r="QYB204" s="91"/>
      <c r="QYC204" s="119"/>
      <c r="QYD204" s="91"/>
      <c r="QYE204" s="119"/>
      <c r="QYF204" s="91"/>
      <c r="QYG204" s="119"/>
      <c r="QYH204" s="91"/>
      <c r="QYI204" s="119"/>
      <c r="QYJ204" s="91"/>
      <c r="QYK204" s="119"/>
      <c r="QYL204" s="91"/>
      <c r="QYM204" s="119"/>
      <c r="QYN204" s="91"/>
      <c r="QYO204" s="119"/>
      <c r="QYP204" s="91"/>
      <c r="QYQ204" s="119"/>
      <c r="QYR204" s="91"/>
      <c r="QYS204" s="119"/>
      <c r="QYT204" s="91"/>
      <c r="QYU204" s="119"/>
      <c r="QYV204" s="91"/>
      <c r="QYW204" s="119"/>
      <c r="QYX204" s="91"/>
      <c r="QYY204" s="119"/>
      <c r="QYZ204" s="91"/>
      <c r="QZA204" s="119"/>
      <c r="QZB204" s="91"/>
      <c r="QZC204" s="119"/>
      <c r="QZD204" s="91"/>
      <c r="QZE204" s="119"/>
      <c r="QZF204" s="91"/>
      <c r="QZG204" s="119"/>
      <c r="QZH204" s="91"/>
      <c r="QZI204" s="119"/>
      <c r="QZJ204" s="91"/>
      <c r="QZK204" s="119"/>
      <c r="QZL204" s="91"/>
      <c r="QZM204" s="119"/>
      <c r="QZN204" s="91"/>
      <c r="QZO204" s="119"/>
      <c r="QZP204" s="91"/>
      <c r="QZQ204" s="119"/>
      <c r="QZR204" s="91"/>
      <c r="QZS204" s="119"/>
      <c r="QZT204" s="91"/>
      <c r="QZU204" s="119"/>
      <c r="QZV204" s="91"/>
      <c r="QZW204" s="119"/>
      <c r="QZX204" s="91"/>
      <c r="QZY204" s="119"/>
      <c r="QZZ204" s="91"/>
      <c r="RAA204" s="119"/>
      <c r="RAB204" s="91"/>
      <c r="RAC204" s="119"/>
      <c r="RAD204" s="91"/>
      <c r="RAE204" s="119"/>
      <c r="RAF204" s="91"/>
      <c r="RAG204" s="119"/>
      <c r="RAH204" s="91"/>
      <c r="RAI204" s="119"/>
      <c r="RAJ204" s="91"/>
      <c r="RAK204" s="119"/>
      <c r="RAL204" s="91"/>
      <c r="RAM204" s="119"/>
      <c r="RAN204" s="91"/>
      <c r="RAO204" s="119"/>
      <c r="RAP204" s="91"/>
      <c r="RAQ204" s="119"/>
      <c r="RAR204" s="91"/>
      <c r="RAS204" s="119"/>
      <c r="RAT204" s="91"/>
      <c r="RAU204" s="119"/>
      <c r="RAV204" s="91"/>
      <c r="RAW204" s="119"/>
      <c r="RAX204" s="91"/>
      <c r="RAY204" s="119"/>
      <c r="RAZ204" s="91"/>
      <c r="RBA204" s="119"/>
      <c r="RBB204" s="91"/>
      <c r="RBC204" s="119"/>
      <c r="RBD204" s="91"/>
      <c r="RBE204" s="119"/>
      <c r="RBF204" s="91"/>
      <c r="RBG204" s="119"/>
      <c r="RBH204" s="91"/>
      <c r="RBI204" s="119"/>
      <c r="RBJ204" s="91"/>
      <c r="RBK204" s="119"/>
      <c r="RBL204" s="91"/>
      <c r="RBM204" s="119"/>
      <c r="RBN204" s="91"/>
      <c r="RBO204" s="119"/>
      <c r="RBP204" s="91"/>
      <c r="RBQ204" s="119"/>
      <c r="RBR204" s="91"/>
      <c r="RBS204" s="119"/>
      <c r="RBT204" s="91"/>
      <c r="RBU204" s="119"/>
      <c r="RBV204" s="91"/>
      <c r="RBW204" s="119"/>
      <c r="RBX204" s="91"/>
      <c r="RBY204" s="119"/>
      <c r="RBZ204" s="91"/>
      <c r="RCA204" s="119"/>
      <c r="RCB204" s="91"/>
      <c r="RCC204" s="119"/>
      <c r="RCD204" s="91"/>
      <c r="RCE204" s="119"/>
      <c r="RCF204" s="91"/>
      <c r="RCG204" s="119"/>
      <c r="RCH204" s="91"/>
      <c r="RCI204" s="119"/>
      <c r="RCJ204" s="91"/>
      <c r="RCK204" s="119"/>
      <c r="RCL204" s="91"/>
      <c r="RCM204" s="119"/>
      <c r="RCN204" s="91"/>
      <c r="RCO204" s="119"/>
      <c r="RCP204" s="91"/>
      <c r="RCQ204" s="119"/>
      <c r="RCR204" s="91"/>
      <c r="RCS204" s="119"/>
      <c r="RCT204" s="91"/>
      <c r="RCU204" s="119"/>
      <c r="RCV204" s="91"/>
      <c r="RCW204" s="119"/>
      <c r="RCX204" s="91"/>
      <c r="RCY204" s="119"/>
      <c r="RCZ204" s="91"/>
      <c r="RDA204" s="119"/>
      <c r="RDB204" s="91"/>
      <c r="RDC204" s="119"/>
      <c r="RDD204" s="91"/>
      <c r="RDE204" s="119"/>
      <c r="RDF204" s="91"/>
      <c r="RDG204" s="119"/>
      <c r="RDH204" s="91"/>
      <c r="RDI204" s="119"/>
      <c r="RDJ204" s="91"/>
      <c r="RDK204" s="119"/>
      <c r="RDL204" s="91"/>
      <c r="RDM204" s="119"/>
      <c r="RDN204" s="91"/>
      <c r="RDO204" s="119"/>
      <c r="RDP204" s="91"/>
      <c r="RDQ204" s="119"/>
      <c r="RDR204" s="91"/>
      <c r="RDS204" s="119"/>
      <c r="RDT204" s="91"/>
      <c r="RDU204" s="119"/>
      <c r="RDV204" s="91"/>
      <c r="RDW204" s="119"/>
      <c r="RDX204" s="91"/>
      <c r="RDY204" s="119"/>
      <c r="RDZ204" s="91"/>
      <c r="REA204" s="119"/>
      <c r="REB204" s="91"/>
      <c r="REC204" s="119"/>
      <c r="RED204" s="91"/>
      <c r="REE204" s="119"/>
      <c r="REF204" s="91"/>
      <c r="REG204" s="119"/>
      <c r="REH204" s="91"/>
      <c r="REI204" s="119"/>
      <c r="REJ204" s="91"/>
      <c r="REK204" s="119"/>
      <c r="REL204" s="91"/>
      <c r="REM204" s="119"/>
      <c r="REN204" s="91"/>
      <c r="REO204" s="119"/>
      <c r="REP204" s="91"/>
      <c r="REQ204" s="119"/>
      <c r="RER204" s="91"/>
      <c r="RES204" s="119"/>
      <c r="RET204" s="91"/>
      <c r="REU204" s="119"/>
      <c r="REV204" s="91"/>
      <c r="REW204" s="119"/>
      <c r="REX204" s="91"/>
      <c r="REY204" s="119"/>
      <c r="REZ204" s="91"/>
      <c r="RFA204" s="119"/>
      <c r="RFB204" s="91"/>
      <c r="RFC204" s="119"/>
      <c r="RFD204" s="91"/>
      <c r="RFE204" s="119"/>
      <c r="RFF204" s="91"/>
      <c r="RFG204" s="119"/>
      <c r="RFH204" s="91"/>
      <c r="RFI204" s="119"/>
      <c r="RFJ204" s="91"/>
      <c r="RFK204" s="119"/>
      <c r="RFL204" s="91"/>
      <c r="RFM204" s="119"/>
      <c r="RFN204" s="91"/>
      <c r="RFO204" s="119"/>
      <c r="RFP204" s="91"/>
      <c r="RFQ204" s="119"/>
      <c r="RFR204" s="91"/>
      <c r="RFS204" s="119"/>
      <c r="RFT204" s="91"/>
      <c r="RFU204" s="119"/>
      <c r="RFV204" s="91"/>
      <c r="RFW204" s="119"/>
      <c r="RFX204" s="91"/>
      <c r="RFY204" s="119"/>
      <c r="RFZ204" s="91"/>
      <c r="RGA204" s="119"/>
      <c r="RGB204" s="91"/>
      <c r="RGC204" s="119"/>
      <c r="RGD204" s="91"/>
      <c r="RGE204" s="119"/>
      <c r="RGF204" s="91"/>
      <c r="RGG204" s="119"/>
      <c r="RGH204" s="91"/>
      <c r="RGI204" s="119"/>
      <c r="RGJ204" s="91"/>
      <c r="RGK204" s="119"/>
      <c r="RGL204" s="91"/>
      <c r="RGM204" s="119"/>
      <c r="RGN204" s="91"/>
      <c r="RGO204" s="119"/>
      <c r="RGP204" s="91"/>
      <c r="RGQ204" s="119"/>
      <c r="RGR204" s="91"/>
      <c r="RGS204" s="119"/>
      <c r="RGT204" s="91"/>
      <c r="RGU204" s="119"/>
      <c r="RGV204" s="91"/>
      <c r="RGW204" s="119"/>
      <c r="RGX204" s="91"/>
      <c r="RGY204" s="119"/>
      <c r="RGZ204" s="91"/>
      <c r="RHA204" s="119"/>
      <c r="RHB204" s="91"/>
      <c r="RHC204" s="119"/>
      <c r="RHD204" s="91"/>
      <c r="RHE204" s="119"/>
      <c r="RHF204" s="91"/>
      <c r="RHG204" s="119"/>
      <c r="RHH204" s="91"/>
      <c r="RHI204" s="119"/>
      <c r="RHJ204" s="91"/>
      <c r="RHK204" s="119"/>
      <c r="RHL204" s="91"/>
      <c r="RHM204" s="119"/>
      <c r="RHN204" s="91"/>
      <c r="RHO204" s="119"/>
      <c r="RHP204" s="91"/>
      <c r="RHQ204" s="119"/>
      <c r="RHR204" s="91"/>
      <c r="RHS204" s="119"/>
      <c r="RHT204" s="91"/>
      <c r="RHU204" s="119"/>
      <c r="RHV204" s="91"/>
      <c r="RHW204" s="119"/>
      <c r="RHX204" s="91"/>
      <c r="RHY204" s="119"/>
      <c r="RHZ204" s="91"/>
      <c r="RIA204" s="119"/>
      <c r="RIB204" s="91"/>
      <c r="RIC204" s="119"/>
      <c r="RID204" s="91"/>
      <c r="RIE204" s="119"/>
      <c r="RIF204" s="91"/>
      <c r="RIG204" s="119"/>
      <c r="RIH204" s="91"/>
      <c r="RII204" s="119"/>
      <c r="RIJ204" s="91"/>
      <c r="RIK204" s="119"/>
      <c r="RIL204" s="91"/>
      <c r="RIM204" s="119"/>
      <c r="RIN204" s="91"/>
      <c r="RIO204" s="119"/>
      <c r="RIP204" s="91"/>
      <c r="RIQ204" s="119"/>
      <c r="RIR204" s="91"/>
      <c r="RIS204" s="119"/>
      <c r="RIT204" s="91"/>
      <c r="RIU204" s="119"/>
      <c r="RIV204" s="91"/>
      <c r="RIW204" s="119"/>
      <c r="RIX204" s="91"/>
      <c r="RIY204" s="119"/>
      <c r="RIZ204" s="91"/>
      <c r="RJA204" s="119"/>
      <c r="RJB204" s="91"/>
      <c r="RJC204" s="119"/>
      <c r="RJD204" s="91"/>
      <c r="RJE204" s="119"/>
      <c r="RJF204" s="91"/>
      <c r="RJG204" s="119"/>
      <c r="RJH204" s="91"/>
      <c r="RJI204" s="119"/>
      <c r="RJJ204" s="91"/>
      <c r="RJK204" s="119"/>
      <c r="RJL204" s="91"/>
      <c r="RJM204" s="119"/>
      <c r="RJN204" s="91"/>
      <c r="RJO204" s="119"/>
      <c r="RJP204" s="91"/>
      <c r="RJQ204" s="119"/>
      <c r="RJR204" s="91"/>
      <c r="RJS204" s="119"/>
      <c r="RJT204" s="91"/>
      <c r="RJU204" s="119"/>
      <c r="RJV204" s="91"/>
      <c r="RJW204" s="119"/>
      <c r="RJX204" s="91"/>
      <c r="RJY204" s="119"/>
      <c r="RJZ204" s="91"/>
      <c r="RKA204" s="119"/>
      <c r="RKB204" s="91"/>
      <c r="RKC204" s="119"/>
      <c r="RKD204" s="91"/>
      <c r="RKE204" s="119"/>
      <c r="RKF204" s="91"/>
      <c r="RKG204" s="119"/>
      <c r="RKH204" s="91"/>
      <c r="RKI204" s="119"/>
      <c r="RKJ204" s="91"/>
      <c r="RKK204" s="119"/>
      <c r="RKL204" s="91"/>
      <c r="RKM204" s="119"/>
      <c r="RKN204" s="91"/>
      <c r="RKO204" s="119"/>
      <c r="RKP204" s="91"/>
      <c r="RKQ204" s="119"/>
      <c r="RKR204" s="91"/>
      <c r="RKS204" s="119"/>
      <c r="RKT204" s="91"/>
      <c r="RKU204" s="119"/>
      <c r="RKV204" s="91"/>
      <c r="RKW204" s="119"/>
      <c r="RKX204" s="91"/>
      <c r="RKY204" s="119"/>
      <c r="RKZ204" s="91"/>
      <c r="RLA204" s="119"/>
      <c r="RLB204" s="91"/>
      <c r="RLC204" s="119"/>
      <c r="RLD204" s="91"/>
      <c r="RLE204" s="119"/>
      <c r="RLF204" s="91"/>
      <c r="RLG204" s="119"/>
      <c r="RLH204" s="91"/>
      <c r="RLI204" s="119"/>
      <c r="RLJ204" s="91"/>
      <c r="RLK204" s="119"/>
      <c r="RLL204" s="91"/>
      <c r="RLM204" s="119"/>
      <c r="RLN204" s="91"/>
      <c r="RLO204" s="119"/>
      <c r="RLP204" s="91"/>
      <c r="RLQ204" s="119"/>
      <c r="RLR204" s="91"/>
      <c r="RLS204" s="119"/>
      <c r="RLT204" s="91"/>
      <c r="RLU204" s="119"/>
      <c r="RLV204" s="91"/>
      <c r="RLW204" s="119"/>
      <c r="RLX204" s="91"/>
      <c r="RLY204" s="119"/>
      <c r="RLZ204" s="91"/>
      <c r="RMA204" s="119"/>
      <c r="RMB204" s="91"/>
      <c r="RMC204" s="119"/>
      <c r="RMD204" s="91"/>
      <c r="RME204" s="119"/>
      <c r="RMF204" s="91"/>
      <c r="RMG204" s="119"/>
      <c r="RMH204" s="91"/>
      <c r="RMI204" s="119"/>
      <c r="RMJ204" s="91"/>
      <c r="RMK204" s="119"/>
      <c r="RML204" s="91"/>
      <c r="RMM204" s="119"/>
      <c r="RMN204" s="91"/>
      <c r="RMO204" s="119"/>
      <c r="RMP204" s="91"/>
      <c r="RMQ204" s="119"/>
      <c r="RMR204" s="91"/>
      <c r="RMS204" s="119"/>
      <c r="RMT204" s="91"/>
      <c r="RMU204" s="119"/>
      <c r="RMV204" s="91"/>
      <c r="RMW204" s="119"/>
      <c r="RMX204" s="91"/>
      <c r="RMY204" s="119"/>
      <c r="RMZ204" s="91"/>
      <c r="RNA204" s="119"/>
      <c r="RNB204" s="91"/>
      <c r="RNC204" s="119"/>
      <c r="RND204" s="91"/>
      <c r="RNE204" s="119"/>
      <c r="RNF204" s="91"/>
      <c r="RNG204" s="119"/>
      <c r="RNH204" s="91"/>
      <c r="RNI204" s="119"/>
      <c r="RNJ204" s="91"/>
      <c r="RNK204" s="119"/>
      <c r="RNL204" s="91"/>
      <c r="RNM204" s="119"/>
      <c r="RNN204" s="91"/>
      <c r="RNO204" s="119"/>
      <c r="RNP204" s="91"/>
      <c r="RNQ204" s="119"/>
      <c r="RNR204" s="91"/>
      <c r="RNS204" s="119"/>
      <c r="RNT204" s="91"/>
      <c r="RNU204" s="119"/>
      <c r="RNV204" s="91"/>
      <c r="RNW204" s="119"/>
      <c r="RNX204" s="91"/>
      <c r="RNY204" s="119"/>
      <c r="RNZ204" s="91"/>
      <c r="ROA204" s="119"/>
      <c r="ROB204" s="91"/>
      <c r="ROC204" s="119"/>
      <c r="ROD204" s="91"/>
      <c r="ROE204" s="119"/>
      <c r="ROF204" s="91"/>
      <c r="ROG204" s="119"/>
      <c r="ROH204" s="91"/>
      <c r="ROI204" s="119"/>
      <c r="ROJ204" s="91"/>
      <c r="ROK204" s="119"/>
      <c r="ROL204" s="91"/>
      <c r="ROM204" s="119"/>
      <c r="RON204" s="91"/>
      <c r="ROO204" s="119"/>
      <c r="ROP204" s="91"/>
      <c r="ROQ204" s="119"/>
      <c r="ROR204" s="91"/>
      <c r="ROS204" s="119"/>
      <c r="ROT204" s="91"/>
      <c r="ROU204" s="119"/>
      <c r="ROV204" s="91"/>
      <c r="ROW204" s="119"/>
      <c r="ROX204" s="91"/>
      <c r="ROY204" s="119"/>
      <c r="ROZ204" s="91"/>
      <c r="RPA204" s="119"/>
      <c r="RPB204" s="91"/>
      <c r="RPC204" s="119"/>
      <c r="RPD204" s="91"/>
      <c r="RPE204" s="119"/>
      <c r="RPF204" s="91"/>
      <c r="RPG204" s="119"/>
      <c r="RPH204" s="91"/>
      <c r="RPI204" s="119"/>
      <c r="RPJ204" s="91"/>
      <c r="RPK204" s="119"/>
      <c r="RPL204" s="91"/>
      <c r="RPM204" s="119"/>
      <c r="RPN204" s="91"/>
      <c r="RPO204" s="119"/>
      <c r="RPP204" s="91"/>
      <c r="RPQ204" s="119"/>
      <c r="RPR204" s="91"/>
      <c r="RPS204" s="119"/>
      <c r="RPT204" s="91"/>
      <c r="RPU204" s="119"/>
      <c r="RPV204" s="91"/>
      <c r="RPW204" s="119"/>
      <c r="RPX204" s="91"/>
      <c r="RPY204" s="119"/>
      <c r="RPZ204" s="91"/>
      <c r="RQA204" s="119"/>
      <c r="RQB204" s="91"/>
      <c r="RQC204" s="119"/>
      <c r="RQD204" s="91"/>
      <c r="RQE204" s="119"/>
      <c r="RQF204" s="91"/>
      <c r="RQG204" s="119"/>
      <c r="RQH204" s="91"/>
      <c r="RQI204" s="119"/>
      <c r="RQJ204" s="91"/>
      <c r="RQK204" s="119"/>
      <c r="RQL204" s="91"/>
      <c r="RQM204" s="119"/>
      <c r="RQN204" s="91"/>
      <c r="RQO204" s="119"/>
      <c r="RQP204" s="91"/>
      <c r="RQQ204" s="119"/>
      <c r="RQR204" s="91"/>
      <c r="RQS204" s="119"/>
      <c r="RQT204" s="91"/>
      <c r="RQU204" s="119"/>
      <c r="RQV204" s="91"/>
      <c r="RQW204" s="119"/>
      <c r="RQX204" s="91"/>
      <c r="RQY204" s="119"/>
      <c r="RQZ204" s="91"/>
      <c r="RRA204" s="119"/>
      <c r="RRB204" s="91"/>
      <c r="RRC204" s="119"/>
      <c r="RRD204" s="91"/>
      <c r="RRE204" s="119"/>
      <c r="RRF204" s="91"/>
      <c r="RRG204" s="119"/>
      <c r="RRH204" s="91"/>
      <c r="RRI204" s="119"/>
      <c r="RRJ204" s="91"/>
      <c r="RRK204" s="119"/>
      <c r="RRL204" s="91"/>
      <c r="RRM204" s="119"/>
      <c r="RRN204" s="91"/>
      <c r="RRO204" s="119"/>
      <c r="RRP204" s="91"/>
      <c r="RRQ204" s="119"/>
      <c r="RRR204" s="91"/>
      <c r="RRS204" s="119"/>
      <c r="RRT204" s="91"/>
      <c r="RRU204" s="119"/>
      <c r="RRV204" s="91"/>
      <c r="RRW204" s="119"/>
      <c r="RRX204" s="91"/>
      <c r="RRY204" s="119"/>
      <c r="RRZ204" s="91"/>
      <c r="RSA204" s="119"/>
      <c r="RSB204" s="91"/>
      <c r="RSC204" s="119"/>
      <c r="RSD204" s="91"/>
      <c r="RSE204" s="119"/>
      <c r="RSF204" s="91"/>
      <c r="RSG204" s="119"/>
      <c r="RSH204" s="91"/>
      <c r="RSI204" s="119"/>
      <c r="RSJ204" s="91"/>
      <c r="RSK204" s="119"/>
      <c r="RSL204" s="91"/>
      <c r="RSM204" s="119"/>
      <c r="RSN204" s="91"/>
      <c r="RSO204" s="119"/>
      <c r="RSP204" s="91"/>
      <c r="RSQ204" s="119"/>
      <c r="RSR204" s="91"/>
      <c r="RSS204" s="119"/>
      <c r="RST204" s="91"/>
      <c r="RSU204" s="119"/>
      <c r="RSV204" s="91"/>
      <c r="RSW204" s="119"/>
      <c r="RSX204" s="91"/>
      <c r="RSY204" s="119"/>
      <c r="RSZ204" s="91"/>
      <c r="RTA204" s="119"/>
      <c r="RTB204" s="91"/>
      <c r="RTC204" s="119"/>
      <c r="RTD204" s="91"/>
      <c r="RTE204" s="119"/>
      <c r="RTF204" s="91"/>
      <c r="RTG204" s="119"/>
      <c r="RTH204" s="91"/>
      <c r="RTI204" s="119"/>
      <c r="RTJ204" s="91"/>
      <c r="RTK204" s="119"/>
      <c r="RTL204" s="91"/>
      <c r="RTM204" s="119"/>
      <c r="RTN204" s="91"/>
      <c r="RTO204" s="119"/>
      <c r="RTP204" s="91"/>
      <c r="RTQ204" s="119"/>
      <c r="RTR204" s="91"/>
      <c r="RTS204" s="119"/>
      <c r="RTT204" s="91"/>
      <c r="RTU204" s="119"/>
      <c r="RTV204" s="91"/>
      <c r="RTW204" s="119"/>
      <c r="RTX204" s="91"/>
      <c r="RTY204" s="119"/>
      <c r="RTZ204" s="91"/>
      <c r="RUA204" s="119"/>
      <c r="RUB204" s="91"/>
      <c r="RUC204" s="119"/>
      <c r="RUD204" s="91"/>
      <c r="RUE204" s="119"/>
      <c r="RUF204" s="91"/>
      <c r="RUG204" s="119"/>
      <c r="RUH204" s="91"/>
      <c r="RUI204" s="119"/>
      <c r="RUJ204" s="91"/>
      <c r="RUK204" s="119"/>
      <c r="RUL204" s="91"/>
      <c r="RUM204" s="119"/>
      <c r="RUN204" s="91"/>
      <c r="RUO204" s="119"/>
      <c r="RUP204" s="91"/>
      <c r="RUQ204" s="119"/>
      <c r="RUR204" s="91"/>
      <c r="RUS204" s="119"/>
      <c r="RUT204" s="91"/>
      <c r="RUU204" s="119"/>
      <c r="RUV204" s="91"/>
      <c r="RUW204" s="119"/>
      <c r="RUX204" s="91"/>
      <c r="RUY204" s="119"/>
      <c r="RUZ204" s="91"/>
      <c r="RVA204" s="119"/>
      <c r="RVB204" s="91"/>
      <c r="RVC204" s="119"/>
      <c r="RVD204" s="91"/>
      <c r="RVE204" s="119"/>
      <c r="RVF204" s="91"/>
      <c r="RVG204" s="119"/>
      <c r="RVH204" s="91"/>
      <c r="RVI204" s="119"/>
      <c r="RVJ204" s="91"/>
      <c r="RVK204" s="119"/>
      <c r="RVL204" s="91"/>
      <c r="RVM204" s="119"/>
      <c r="RVN204" s="91"/>
      <c r="RVO204" s="119"/>
      <c r="RVP204" s="91"/>
      <c r="RVQ204" s="119"/>
      <c r="RVR204" s="91"/>
      <c r="RVS204" s="119"/>
      <c r="RVT204" s="91"/>
      <c r="RVU204" s="119"/>
      <c r="RVV204" s="91"/>
      <c r="RVW204" s="119"/>
      <c r="RVX204" s="91"/>
      <c r="RVY204" s="119"/>
      <c r="RVZ204" s="91"/>
      <c r="RWA204" s="119"/>
      <c r="RWB204" s="91"/>
      <c r="RWC204" s="119"/>
      <c r="RWD204" s="91"/>
      <c r="RWE204" s="119"/>
      <c r="RWF204" s="91"/>
      <c r="RWG204" s="119"/>
      <c r="RWH204" s="91"/>
      <c r="RWI204" s="119"/>
      <c r="RWJ204" s="91"/>
      <c r="RWK204" s="119"/>
      <c r="RWL204" s="91"/>
      <c r="RWM204" s="119"/>
      <c r="RWN204" s="91"/>
      <c r="RWO204" s="119"/>
      <c r="RWP204" s="91"/>
      <c r="RWQ204" s="119"/>
      <c r="RWR204" s="91"/>
      <c r="RWS204" s="119"/>
      <c r="RWT204" s="91"/>
      <c r="RWU204" s="119"/>
      <c r="RWV204" s="91"/>
      <c r="RWW204" s="119"/>
      <c r="RWX204" s="91"/>
      <c r="RWY204" s="119"/>
      <c r="RWZ204" s="91"/>
      <c r="RXA204" s="119"/>
      <c r="RXB204" s="91"/>
      <c r="RXC204" s="119"/>
      <c r="RXD204" s="91"/>
      <c r="RXE204" s="119"/>
      <c r="RXF204" s="91"/>
      <c r="RXG204" s="119"/>
      <c r="RXH204" s="91"/>
      <c r="RXI204" s="119"/>
      <c r="RXJ204" s="91"/>
      <c r="RXK204" s="119"/>
      <c r="RXL204" s="91"/>
      <c r="RXM204" s="119"/>
      <c r="RXN204" s="91"/>
      <c r="RXO204" s="119"/>
      <c r="RXP204" s="91"/>
      <c r="RXQ204" s="119"/>
      <c r="RXR204" s="91"/>
      <c r="RXS204" s="119"/>
      <c r="RXT204" s="91"/>
      <c r="RXU204" s="119"/>
      <c r="RXV204" s="91"/>
      <c r="RXW204" s="119"/>
      <c r="RXX204" s="91"/>
      <c r="RXY204" s="119"/>
      <c r="RXZ204" s="91"/>
      <c r="RYA204" s="119"/>
      <c r="RYB204" s="91"/>
      <c r="RYC204" s="119"/>
      <c r="RYD204" s="91"/>
      <c r="RYE204" s="119"/>
      <c r="RYF204" s="91"/>
      <c r="RYG204" s="119"/>
      <c r="RYH204" s="91"/>
      <c r="RYI204" s="119"/>
      <c r="RYJ204" s="91"/>
      <c r="RYK204" s="119"/>
      <c r="RYL204" s="91"/>
      <c r="RYM204" s="119"/>
      <c r="RYN204" s="91"/>
      <c r="RYO204" s="119"/>
      <c r="RYP204" s="91"/>
      <c r="RYQ204" s="119"/>
      <c r="RYR204" s="91"/>
      <c r="RYS204" s="119"/>
      <c r="RYT204" s="91"/>
      <c r="RYU204" s="119"/>
      <c r="RYV204" s="91"/>
      <c r="RYW204" s="119"/>
      <c r="RYX204" s="91"/>
      <c r="RYY204" s="119"/>
      <c r="RYZ204" s="91"/>
      <c r="RZA204" s="119"/>
      <c r="RZB204" s="91"/>
      <c r="RZC204" s="119"/>
      <c r="RZD204" s="91"/>
      <c r="RZE204" s="119"/>
      <c r="RZF204" s="91"/>
      <c r="RZG204" s="119"/>
      <c r="RZH204" s="91"/>
      <c r="RZI204" s="119"/>
      <c r="RZJ204" s="91"/>
      <c r="RZK204" s="119"/>
      <c r="RZL204" s="91"/>
      <c r="RZM204" s="119"/>
      <c r="RZN204" s="91"/>
      <c r="RZO204" s="119"/>
      <c r="RZP204" s="91"/>
      <c r="RZQ204" s="119"/>
      <c r="RZR204" s="91"/>
      <c r="RZS204" s="119"/>
      <c r="RZT204" s="91"/>
      <c r="RZU204" s="119"/>
      <c r="RZV204" s="91"/>
      <c r="RZW204" s="119"/>
      <c r="RZX204" s="91"/>
      <c r="RZY204" s="119"/>
      <c r="RZZ204" s="91"/>
      <c r="SAA204" s="119"/>
      <c r="SAB204" s="91"/>
      <c r="SAC204" s="119"/>
      <c r="SAD204" s="91"/>
      <c r="SAE204" s="119"/>
      <c r="SAF204" s="91"/>
      <c r="SAG204" s="119"/>
      <c r="SAH204" s="91"/>
      <c r="SAI204" s="119"/>
      <c r="SAJ204" s="91"/>
      <c r="SAK204" s="119"/>
      <c r="SAL204" s="91"/>
      <c r="SAM204" s="119"/>
      <c r="SAN204" s="91"/>
      <c r="SAO204" s="119"/>
      <c r="SAP204" s="91"/>
      <c r="SAQ204" s="119"/>
      <c r="SAR204" s="91"/>
      <c r="SAS204" s="119"/>
      <c r="SAT204" s="91"/>
      <c r="SAU204" s="119"/>
      <c r="SAV204" s="91"/>
      <c r="SAW204" s="119"/>
      <c r="SAX204" s="91"/>
      <c r="SAY204" s="119"/>
      <c r="SAZ204" s="91"/>
      <c r="SBA204" s="119"/>
      <c r="SBB204" s="91"/>
      <c r="SBC204" s="119"/>
      <c r="SBD204" s="91"/>
      <c r="SBE204" s="119"/>
      <c r="SBF204" s="91"/>
      <c r="SBG204" s="119"/>
      <c r="SBH204" s="91"/>
      <c r="SBI204" s="119"/>
      <c r="SBJ204" s="91"/>
      <c r="SBK204" s="119"/>
      <c r="SBL204" s="91"/>
      <c r="SBM204" s="119"/>
      <c r="SBN204" s="91"/>
      <c r="SBO204" s="119"/>
      <c r="SBP204" s="91"/>
      <c r="SBQ204" s="119"/>
      <c r="SBR204" s="91"/>
      <c r="SBS204" s="119"/>
      <c r="SBT204" s="91"/>
      <c r="SBU204" s="119"/>
      <c r="SBV204" s="91"/>
      <c r="SBW204" s="119"/>
      <c r="SBX204" s="91"/>
      <c r="SBY204" s="119"/>
      <c r="SBZ204" s="91"/>
      <c r="SCA204" s="119"/>
      <c r="SCB204" s="91"/>
      <c r="SCC204" s="119"/>
      <c r="SCD204" s="91"/>
      <c r="SCE204" s="119"/>
      <c r="SCF204" s="91"/>
      <c r="SCG204" s="119"/>
      <c r="SCH204" s="91"/>
      <c r="SCI204" s="119"/>
      <c r="SCJ204" s="91"/>
      <c r="SCK204" s="119"/>
      <c r="SCL204" s="91"/>
      <c r="SCM204" s="119"/>
      <c r="SCN204" s="91"/>
      <c r="SCO204" s="119"/>
      <c r="SCP204" s="91"/>
      <c r="SCQ204" s="119"/>
      <c r="SCR204" s="91"/>
      <c r="SCS204" s="119"/>
      <c r="SCT204" s="91"/>
      <c r="SCU204" s="119"/>
      <c r="SCV204" s="91"/>
      <c r="SCW204" s="119"/>
      <c r="SCX204" s="91"/>
      <c r="SCY204" s="119"/>
      <c r="SCZ204" s="91"/>
      <c r="SDA204" s="119"/>
      <c r="SDB204" s="91"/>
      <c r="SDC204" s="119"/>
      <c r="SDD204" s="91"/>
      <c r="SDE204" s="119"/>
      <c r="SDF204" s="91"/>
      <c r="SDG204" s="119"/>
      <c r="SDH204" s="91"/>
      <c r="SDI204" s="119"/>
      <c r="SDJ204" s="91"/>
      <c r="SDK204" s="119"/>
      <c r="SDL204" s="91"/>
      <c r="SDM204" s="119"/>
      <c r="SDN204" s="91"/>
      <c r="SDO204" s="119"/>
      <c r="SDP204" s="91"/>
      <c r="SDQ204" s="119"/>
      <c r="SDR204" s="91"/>
      <c r="SDS204" s="119"/>
      <c r="SDT204" s="91"/>
      <c r="SDU204" s="119"/>
      <c r="SDV204" s="91"/>
      <c r="SDW204" s="119"/>
      <c r="SDX204" s="91"/>
      <c r="SDY204" s="119"/>
      <c r="SDZ204" s="91"/>
      <c r="SEA204" s="119"/>
      <c r="SEB204" s="91"/>
      <c r="SEC204" s="119"/>
      <c r="SED204" s="91"/>
      <c r="SEE204" s="119"/>
      <c r="SEF204" s="91"/>
      <c r="SEG204" s="119"/>
      <c r="SEH204" s="91"/>
      <c r="SEI204" s="119"/>
      <c r="SEJ204" s="91"/>
      <c r="SEK204" s="119"/>
      <c r="SEL204" s="91"/>
      <c r="SEM204" s="119"/>
      <c r="SEN204" s="91"/>
      <c r="SEO204" s="119"/>
      <c r="SEP204" s="91"/>
      <c r="SEQ204" s="119"/>
      <c r="SER204" s="91"/>
      <c r="SES204" s="119"/>
      <c r="SET204" s="91"/>
      <c r="SEU204" s="119"/>
      <c r="SEV204" s="91"/>
      <c r="SEW204" s="119"/>
      <c r="SEX204" s="91"/>
      <c r="SEY204" s="119"/>
      <c r="SEZ204" s="91"/>
      <c r="SFA204" s="119"/>
      <c r="SFB204" s="91"/>
      <c r="SFC204" s="119"/>
      <c r="SFD204" s="91"/>
      <c r="SFE204" s="119"/>
      <c r="SFF204" s="91"/>
      <c r="SFG204" s="119"/>
      <c r="SFH204" s="91"/>
      <c r="SFI204" s="119"/>
      <c r="SFJ204" s="91"/>
      <c r="SFK204" s="119"/>
      <c r="SFL204" s="91"/>
      <c r="SFM204" s="119"/>
      <c r="SFN204" s="91"/>
      <c r="SFO204" s="119"/>
      <c r="SFP204" s="91"/>
      <c r="SFQ204" s="119"/>
      <c r="SFR204" s="91"/>
      <c r="SFS204" s="119"/>
      <c r="SFT204" s="91"/>
      <c r="SFU204" s="119"/>
      <c r="SFV204" s="91"/>
      <c r="SFW204" s="119"/>
      <c r="SFX204" s="91"/>
      <c r="SFY204" s="119"/>
      <c r="SFZ204" s="91"/>
      <c r="SGA204" s="119"/>
      <c r="SGB204" s="91"/>
      <c r="SGC204" s="119"/>
      <c r="SGD204" s="91"/>
      <c r="SGE204" s="119"/>
      <c r="SGF204" s="91"/>
      <c r="SGG204" s="119"/>
      <c r="SGH204" s="91"/>
      <c r="SGI204" s="119"/>
      <c r="SGJ204" s="91"/>
      <c r="SGK204" s="119"/>
      <c r="SGL204" s="91"/>
      <c r="SGM204" s="119"/>
      <c r="SGN204" s="91"/>
      <c r="SGO204" s="119"/>
      <c r="SGP204" s="91"/>
      <c r="SGQ204" s="119"/>
      <c r="SGR204" s="91"/>
      <c r="SGS204" s="119"/>
      <c r="SGT204" s="91"/>
      <c r="SGU204" s="119"/>
      <c r="SGV204" s="91"/>
      <c r="SGW204" s="119"/>
      <c r="SGX204" s="91"/>
      <c r="SGY204" s="119"/>
      <c r="SGZ204" s="91"/>
      <c r="SHA204" s="119"/>
      <c r="SHB204" s="91"/>
      <c r="SHC204" s="119"/>
      <c r="SHD204" s="91"/>
      <c r="SHE204" s="119"/>
      <c r="SHF204" s="91"/>
      <c r="SHG204" s="119"/>
      <c r="SHH204" s="91"/>
      <c r="SHI204" s="119"/>
      <c r="SHJ204" s="91"/>
      <c r="SHK204" s="119"/>
      <c r="SHL204" s="91"/>
      <c r="SHM204" s="119"/>
      <c r="SHN204" s="91"/>
      <c r="SHO204" s="119"/>
      <c r="SHP204" s="91"/>
      <c r="SHQ204" s="119"/>
      <c r="SHR204" s="91"/>
      <c r="SHS204" s="119"/>
      <c r="SHT204" s="91"/>
      <c r="SHU204" s="119"/>
      <c r="SHV204" s="91"/>
      <c r="SHW204" s="119"/>
      <c r="SHX204" s="91"/>
      <c r="SHY204" s="119"/>
      <c r="SHZ204" s="91"/>
      <c r="SIA204" s="119"/>
      <c r="SIB204" s="91"/>
      <c r="SIC204" s="119"/>
      <c r="SID204" s="91"/>
      <c r="SIE204" s="119"/>
      <c r="SIF204" s="91"/>
      <c r="SIG204" s="119"/>
      <c r="SIH204" s="91"/>
      <c r="SII204" s="119"/>
      <c r="SIJ204" s="91"/>
      <c r="SIK204" s="119"/>
      <c r="SIL204" s="91"/>
      <c r="SIM204" s="119"/>
      <c r="SIN204" s="91"/>
      <c r="SIO204" s="119"/>
      <c r="SIP204" s="91"/>
      <c r="SIQ204" s="119"/>
      <c r="SIR204" s="91"/>
      <c r="SIS204" s="119"/>
      <c r="SIT204" s="91"/>
      <c r="SIU204" s="119"/>
      <c r="SIV204" s="91"/>
      <c r="SIW204" s="119"/>
      <c r="SIX204" s="91"/>
      <c r="SIY204" s="119"/>
      <c r="SIZ204" s="91"/>
      <c r="SJA204" s="119"/>
      <c r="SJB204" s="91"/>
      <c r="SJC204" s="119"/>
      <c r="SJD204" s="91"/>
      <c r="SJE204" s="119"/>
      <c r="SJF204" s="91"/>
      <c r="SJG204" s="119"/>
      <c r="SJH204" s="91"/>
      <c r="SJI204" s="119"/>
      <c r="SJJ204" s="91"/>
      <c r="SJK204" s="119"/>
      <c r="SJL204" s="91"/>
      <c r="SJM204" s="119"/>
      <c r="SJN204" s="91"/>
      <c r="SJO204" s="119"/>
      <c r="SJP204" s="91"/>
      <c r="SJQ204" s="119"/>
      <c r="SJR204" s="91"/>
      <c r="SJS204" s="119"/>
      <c r="SJT204" s="91"/>
      <c r="SJU204" s="119"/>
      <c r="SJV204" s="91"/>
      <c r="SJW204" s="119"/>
      <c r="SJX204" s="91"/>
      <c r="SJY204" s="119"/>
      <c r="SJZ204" s="91"/>
      <c r="SKA204" s="119"/>
      <c r="SKB204" s="91"/>
      <c r="SKC204" s="119"/>
      <c r="SKD204" s="91"/>
      <c r="SKE204" s="119"/>
      <c r="SKF204" s="91"/>
      <c r="SKG204" s="119"/>
      <c r="SKH204" s="91"/>
      <c r="SKI204" s="119"/>
      <c r="SKJ204" s="91"/>
      <c r="SKK204" s="119"/>
      <c r="SKL204" s="91"/>
      <c r="SKM204" s="119"/>
      <c r="SKN204" s="91"/>
      <c r="SKO204" s="119"/>
      <c r="SKP204" s="91"/>
      <c r="SKQ204" s="119"/>
      <c r="SKR204" s="91"/>
      <c r="SKS204" s="119"/>
      <c r="SKT204" s="91"/>
      <c r="SKU204" s="119"/>
      <c r="SKV204" s="91"/>
      <c r="SKW204" s="119"/>
      <c r="SKX204" s="91"/>
      <c r="SKY204" s="119"/>
      <c r="SKZ204" s="91"/>
      <c r="SLA204" s="119"/>
      <c r="SLB204" s="91"/>
      <c r="SLC204" s="119"/>
      <c r="SLD204" s="91"/>
      <c r="SLE204" s="119"/>
      <c r="SLF204" s="91"/>
      <c r="SLG204" s="119"/>
      <c r="SLH204" s="91"/>
      <c r="SLI204" s="119"/>
      <c r="SLJ204" s="91"/>
      <c r="SLK204" s="119"/>
      <c r="SLL204" s="91"/>
      <c r="SLM204" s="119"/>
      <c r="SLN204" s="91"/>
      <c r="SLO204" s="119"/>
      <c r="SLP204" s="91"/>
      <c r="SLQ204" s="119"/>
      <c r="SLR204" s="91"/>
      <c r="SLS204" s="119"/>
      <c r="SLT204" s="91"/>
      <c r="SLU204" s="119"/>
      <c r="SLV204" s="91"/>
      <c r="SLW204" s="119"/>
      <c r="SLX204" s="91"/>
      <c r="SLY204" s="119"/>
      <c r="SLZ204" s="91"/>
      <c r="SMA204" s="119"/>
      <c r="SMB204" s="91"/>
      <c r="SMC204" s="119"/>
      <c r="SMD204" s="91"/>
      <c r="SME204" s="119"/>
      <c r="SMF204" s="91"/>
      <c r="SMG204" s="119"/>
      <c r="SMH204" s="91"/>
      <c r="SMI204" s="119"/>
      <c r="SMJ204" s="91"/>
      <c r="SMK204" s="119"/>
      <c r="SML204" s="91"/>
      <c r="SMM204" s="119"/>
      <c r="SMN204" s="91"/>
      <c r="SMO204" s="119"/>
      <c r="SMP204" s="91"/>
      <c r="SMQ204" s="119"/>
      <c r="SMR204" s="91"/>
      <c r="SMS204" s="119"/>
      <c r="SMT204" s="91"/>
      <c r="SMU204" s="119"/>
      <c r="SMV204" s="91"/>
      <c r="SMW204" s="119"/>
      <c r="SMX204" s="91"/>
      <c r="SMY204" s="119"/>
      <c r="SMZ204" s="91"/>
      <c r="SNA204" s="119"/>
      <c r="SNB204" s="91"/>
      <c r="SNC204" s="119"/>
      <c r="SND204" s="91"/>
      <c r="SNE204" s="119"/>
      <c r="SNF204" s="91"/>
      <c r="SNG204" s="119"/>
      <c r="SNH204" s="91"/>
      <c r="SNI204" s="119"/>
      <c r="SNJ204" s="91"/>
      <c r="SNK204" s="119"/>
      <c r="SNL204" s="91"/>
      <c r="SNM204" s="119"/>
      <c r="SNN204" s="91"/>
      <c r="SNO204" s="119"/>
      <c r="SNP204" s="91"/>
      <c r="SNQ204" s="119"/>
      <c r="SNR204" s="91"/>
      <c r="SNS204" s="119"/>
      <c r="SNT204" s="91"/>
      <c r="SNU204" s="119"/>
      <c r="SNV204" s="91"/>
      <c r="SNW204" s="119"/>
      <c r="SNX204" s="91"/>
      <c r="SNY204" s="119"/>
      <c r="SNZ204" s="91"/>
      <c r="SOA204" s="119"/>
      <c r="SOB204" s="91"/>
      <c r="SOC204" s="119"/>
      <c r="SOD204" s="91"/>
      <c r="SOE204" s="119"/>
      <c r="SOF204" s="91"/>
      <c r="SOG204" s="119"/>
      <c r="SOH204" s="91"/>
      <c r="SOI204" s="119"/>
      <c r="SOJ204" s="91"/>
      <c r="SOK204" s="119"/>
      <c r="SOL204" s="91"/>
      <c r="SOM204" s="119"/>
      <c r="SON204" s="91"/>
      <c r="SOO204" s="119"/>
      <c r="SOP204" s="91"/>
      <c r="SOQ204" s="119"/>
      <c r="SOR204" s="91"/>
      <c r="SOS204" s="119"/>
      <c r="SOT204" s="91"/>
      <c r="SOU204" s="119"/>
      <c r="SOV204" s="91"/>
      <c r="SOW204" s="119"/>
      <c r="SOX204" s="91"/>
      <c r="SOY204" s="119"/>
      <c r="SOZ204" s="91"/>
      <c r="SPA204" s="119"/>
      <c r="SPB204" s="91"/>
      <c r="SPC204" s="119"/>
      <c r="SPD204" s="91"/>
      <c r="SPE204" s="119"/>
      <c r="SPF204" s="91"/>
      <c r="SPG204" s="119"/>
      <c r="SPH204" s="91"/>
      <c r="SPI204" s="119"/>
      <c r="SPJ204" s="91"/>
      <c r="SPK204" s="119"/>
      <c r="SPL204" s="91"/>
      <c r="SPM204" s="119"/>
      <c r="SPN204" s="91"/>
      <c r="SPO204" s="119"/>
      <c r="SPP204" s="91"/>
      <c r="SPQ204" s="119"/>
      <c r="SPR204" s="91"/>
      <c r="SPS204" s="119"/>
      <c r="SPT204" s="91"/>
      <c r="SPU204" s="119"/>
      <c r="SPV204" s="91"/>
      <c r="SPW204" s="119"/>
      <c r="SPX204" s="91"/>
      <c r="SPY204" s="119"/>
      <c r="SPZ204" s="91"/>
      <c r="SQA204" s="119"/>
      <c r="SQB204" s="91"/>
      <c r="SQC204" s="119"/>
      <c r="SQD204" s="91"/>
      <c r="SQE204" s="119"/>
      <c r="SQF204" s="91"/>
      <c r="SQG204" s="119"/>
      <c r="SQH204" s="91"/>
      <c r="SQI204" s="119"/>
      <c r="SQJ204" s="91"/>
      <c r="SQK204" s="119"/>
      <c r="SQL204" s="91"/>
      <c r="SQM204" s="119"/>
      <c r="SQN204" s="91"/>
      <c r="SQO204" s="119"/>
      <c r="SQP204" s="91"/>
      <c r="SQQ204" s="119"/>
      <c r="SQR204" s="91"/>
      <c r="SQS204" s="119"/>
      <c r="SQT204" s="91"/>
      <c r="SQU204" s="119"/>
      <c r="SQV204" s="91"/>
      <c r="SQW204" s="119"/>
      <c r="SQX204" s="91"/>
      <c r="SQY204" s="119"/>
      <c r="SQZ204" s="91"/>
      <c r="SRA204" s="119"/>
      <c r="SRB204" s="91"/>
      <c r="SRC204" s="119"/>
      <c r="SRD204" s="91"/>
      <c r="SRE204" s="119"/>
      <c r="SRF204" s="91"/>
      <c r="SRG204" s="119"/>
      <c r="SRH204" s="91"/>
      <c r="SRI204" s="119"/>
      <c r="SRJ204" s="91"/>
      <c r="SRK204" s="119"/>
      <c r="SRL204" s="91"/>
      <c r="SRM204" s="119"/>
      <c r="SRN204" s="91"/>
      <c r="SRO204" s="119"/>
      <c r="SRP204" s="91"/>
      <c r="SRQ204" s="119"/>
      <c r="SRR204" s="91"/>
      <c r="SRS204" s="119"/>
      <c r="SRT204" s="91"/>
      <c r="SRU204" s="119"/>
      <c r="SRV204" s="91"/>
      <c r="SRW204" s="119"/>
      <c r="SRX204" s="91"/>
      <c r="SRY204" s="119"/>
      <c r="SRZ204" s="91"/>
      <c r="SSA204" s="119"/>
      <c r="SSB204" s="91"/>
      <c r="SSC204" s="119"/>
      <c r="SSD204" s="91"/>
      <c r="SSE204" s="119"/>
      <c r="SSF204" s="91"/>
      <c r="SSG204" s="119"/>
      <c r="SSH204" s="91"/>
      <c r="SSI204" s="119"/>
      <c r="SSJ204" s="91"/>
      <c r="SSK204" s="119"/>
      <c r="SSL204" s="91"/>
      <c r="SSM204" s="119"/>
      <c r="SSN204" s="91"/>
      <c r="SSO204" s="119"/>
      <c r="SSP204" s="91"/>
      <c r="SSQ204" s="119"/>
      <c r="SSR204" s="91"/>
      <c r="SSS204" s="119"/>
      <c r="SST204" s="91"/>
      <c r="SSU204" s="119"/>
      <c r="SSV204" s="91"/>
      <c r="SSW204" s="119"/>
      <c r="SSX204" s="91"/>
      <c r="SSY204" s="119"/>
      <c r="SSZ204" s="91"/>
      <c r="STA204" s="119"/>
      <c r="STB204" s="91"/>
      <c r="STC204" s="119"/>
      <c r="STD204" s="91"/>
      <c r="STE204" s="119"/>
      <c r="STF204" s="91"/>
      <c r="STG204" s="119"/>
      <c r="STH204" s="91"/>
      <c r="STI204" s="119"/>
      <c r="STJ204" s="91"/>
      <c r="STK204" s="119"/>
      <c r="STL204" s="91"/>
      <c r="STM204" s="119"/>
      <c r="STN204" s="91"/>
      <c r="STO204" s="119"/>
      <c r="STP204" s="91"/>
      <c r="STQ204" s="119"/>
      <c r="STR204" s="91"/>
      <c r="STS204" s="119"/>
      <c r="STT204" s="91"/>
      <c r="STU204" s="119"/>
      <c r="STV204" s="91"/>
      <c r="STW204" s="119"/>
      <c r="STX204" s="91"/>
      <c r="STY204" s="119"/>
      <c r="STZ204" s="91"/>
      <c r="SUA204" s="119"/>
      <c r="SUB204" s="91"/>
      <c r="SUC204" s="119"/>
      <c r="SUD204" s="91"/>
      <c r="SUE204" s="119"/>
      <c r="SUF204" s="91"/>
      <c r="SUG204" s="119"/>
      <c r="SUH204" s="91"/>
      <c r="SUI204" s="119"/>
      <c r="SUJ204" s="91"/>
      <c r="SUK204" s="119"/>
      <c r="SUL204" s="91"/>
      <c r="SUM204" s="119"/>
      <c r="SUN204" s="91"/>
      <c r="SUO204" s="119"/>
      <c r="SUP204" s="91"/>
      <c r="SUQ204" s="119"/>
      <c r="SUR204" s="91"/>
      <c r="SUS204" s="119"/>
      <c r="SUT204" s="91"/>
      <c r="SUU204" s="119"/>
      <c r="SUV204" s="91"/>
      <c r="SUW204" s="119"/>
      <c r="SUX204" s="91"/>
      <c r="SUY204" s="119"/>
      <c r="SUZ204" s="91"/>
      <c r="SVA204" s="119"/>
      <c r="SVB204" s="91"/>
      <c r="SVC204" s="119"/>
      <c r="SVD204" s="91"/>
      <c r="SVE204" s="119"/>
      <c r="SVF204" s="91"/>
      <c r="SVG204" s="119"/>
      <c r="SVH204" s="91"/>
      <c r="SVI204" s="119"/>
      <c r="SVJ204" s="91"/>
      <c r="SVK204" s="119"/>
      <c r="SVL204" s="91"/>
      <c r="SVM204" s="119"/>
      <c r="SVN204" s="91"/>
      <c r="SVO204" s="119"/>
      <c r="SVP204" s="91"/>
      <c r="SVQ204" s="119"/>
      <c r="SVR204" s="91"/>
      <c r="SVS204" s="119"/>
      <c r="SVT204" s="91"/>
      <c r="SVU204" s="119"/>
      <c r="SVV204" s="91"/>
      <c r="SVW204" s="119"/>
      <c r="SVX204" s="91"/>
      <c r="SVY204" s="119"/>
      <c r="SVZ204" s="91"/>
      <c r="SWA204" s="119"/>
      <c r="SWB204" s="91"/>
      <c r="SWC204" s="119"/>
      <c r="SWD204" s="91"/>
      <c r="SWE204" s="119"/>
      <c r="SWF204" s="91"/>
      <c r="SWG204" s="119"/>
      <c r="SWH204" s="91"/>
      <c r="SWI204" s="119"/>
      <c r="SWJ204" s="91"/>
      <c r="SWK204" s="119"/>
      <c r="SWL204" s="91"/>
      <c r="SWM204" s="119"/>
      <c r="SWN204" s="91"/>
      <c r="SWO204" s="119"/>
      <c r="SWP204" s="91"/>
      <c r="SWQ204" s="119"/>
      <c r="SWR204" s="91"/>
      <c r="SWS204" s="119"/>
      <c r="SWT204" s="91"/>
      <c r="SWU204" s="119"/>
      <c r="SWV204" s="91"/>
      <c r="SWW204" s="119"/>
      <c r="SWX204" s="91"/>
      <c r="SWY204" s="119"/>
      <c r="SWZ204" s="91"/>
      <c r="SXA204" s="119"/>
      <c r="SXB204" s="91"/>
      <c r="SXC204" s="119"/>
      <c r="SXD204" s="91"/>
      <c r="SXE204" s="119"/>
      <c r="SXF204" s="91"/>
      <c r="SXG204" s="119"/>
      <c r="SXH204" s="91"/>
      <c r="SXI204" s="119"/>
      <c r="SXJ204" s="91"/>
      <c r="SXK204" s="119"/>
      <c r="SXL204" s="91"/>
      <c r="SXM204" s="119"/>
      <c r="SXN204" s="91"/>
      <c r="SXO204" s="119"/>
      <c r="SXP204" s="91"/>
      <c r="SXQ204" s="119"/>
      <c r="SXR204" s="91"/>
      <c r="SXS204" s="119"/>
      <c r="SXT204" s="91"/>
      <c r="SXU204" s="119"/>
      <c r="SXV204" s="91"/>
      <c r="SXW204" s="119"/>
      <c r="SXX204" s="91"/>
      <c r="SXY204" s="119"/>
      <c r="SXZ204" s="91"/>
      <c r="SYA204" s="119"/>
      <c r="SYB204" s="91"/>
      <c r="SYC204" s="119"/>
      <c r="SYD204" s="91"/>
      <c r="SYE204" s="119"/>
      <c r="SYF204" s="91"/>
      <c r="SYG204" s="119"/>
      <c r="SYH204" s="91"/>
      <c r="SYI204" s="119"/>
      <c r="SYJ204" s="91"/>
      <c r="SYK204" s="119"/>
      <c r="SYL204" s="91"/>
      <c r="SYM204" s="119"/>
      <c r="SYN204" s="91"/>
      <c r="SYO204" s="119"/>
      <c r="SYP204" s="91"/>
      <c r="SYQ204" s="119"/>
      <c r="SYR204" s="91"/>
      <c r="SYS204" s="119"/>
      <c r="SYT204" s="91"/>
      <c r="SYU204" s="119"/>
      <c r="SYV204" s="91"/>
      <c r="SYW204" s="119"/>
      <c r="SYX204" s="91"/>
      <c r="SYY204" s="119"/>
      <c r="SYZ204" s="91"/>
      <c r="SZA204" s="119"/>
      <c r="SZB204" s="91"/>
      <c r="SZC204" s="119"/>
      <c r="SZD204" s="91"/>
      <c r="SZE204" s="119"/>
      <c r="SZF204" s="91"/>
      <c r="SZG204" s="119"/>
      <c r="SZH204" s="91"/>
      <c r="SZI204" s="119"/>
      <c r="SZJ204" s="91"/>
      <c r="SZK204" s="119"/>
      <c r="SZL204" s="91"/>
      <c r="SZM204" s="119"/>
      <c r="SZN204" s="91"/>
      <c r="SZO204" s="119"/>
      <c r="SZP204" s="91"/>
      <c r="SZQ204" s="119"/>
      <c r="SZR204" s="91"/>
      <c r="SZS204" s="119"/>
      <c r="SZT204" s="91"/>
      <c r="SZU204" s="119"/>
      <c r="SZV204" s="91"/>
      <c r="SZW204" s="119"/>
      <c r="SZX204" s="91"/>
      <c r="SZY204" s="119"/>
      <c r="SZZ204" s="91"/>
      <c r="TAA204" s="119"/>
      <c r="TAB204" s="91"/>
      <c r="TAC204" s="119"/>
      <c r="TAD204" s="91"/>
      <c r="TAE204" s="119"/>
      <c r="TAF204" s="91"/>
      <c r="TAG204" s="119"/>
      <c r="TAH204" s="91"/>
      <c r="TAI204" s="119"/>
      <c r="TAJ204" s="91"/>
      <c r="TAK204" s="119"/>
      <c r="TAL204" s="91"/>
      <c r="TAM204" s="119"/>
      <c r="TAN204" s="91"/>
      <c r="TAO204" s="119"/>
      <c r="TAP204" s="91"/>
      <c r="TAQ204" s="119"/>
      <c r="TAR204" s="91"/>
      <c r="TAS204" s="119"/>
      <c r="TAT204" s="91"/>
      <c r="TAU204" s="119"/>
      <c r="TAV204" s="91"/>
      <c r="TAW204" s="119"/>
      <c r="TAX204" s="91"/>
      <c r="TAY204" s="119"/>
      <c r="TAZ204" s="91"/>
      <c r="TBA204" s="119"/>
      <c r="TBB204" s="91"/>
      <c r="TBC204" s="119"/>
      <c r="TBD204" s="91"/>
      <c r="TBE204" s="119"/>
      <c r="TBF204" s="91"/>
      <c r="TBG204" s="119"/>
      <c r="TBH204" s="91"/>
      <c r="TBI204" s="119"/>
      <c r="TBJ204" s="91"/>
      <c r="TBK204" s="119"/>
      <c r="TBL204" s="91"/>
      <c r="TBM204" s="119"/>
      <c r="TBN204" s="91"/>
      <c r="TBO204" s="119"/>
      <c r="TBP204" s="91"/>
      <c r="TBQ204" s="119"/>
      <c r="TBR204" s="91"/>
      <c r="TBS204" s="119"/>
      <c r="TBT204" s="91"/>
      <c r="TBU204" s="119"/>
      <c r="TBV204" s="91"/>
      <c r="TBW204" s="119"/>
      <c r="TBX204" s="91"/>
      <c r="TBY204" s="119"/>
      <c r="TBZ204" s="91"/>
      <c r="TCA204" s="119"/>
      <c r="TCB204" s="91"/>
      <c r="TCC204" s="119"/>
      <c r="TCD204" s="91"/>
      <c r="TCE204" s="119"/>
      <c r="TCF204" s="91"/>
      <c r="TCG204" s="119"/>
      <c r="TCH204" s="91"/>
      <c r="TCI204" s="119"/>
      <c r="TCJ204" s="91"/>
      <c r="TCK204" s="119"/>
      <c r="TCL204" s="91"/>
      <c r="TCM204" s="119"/>
      <c r="TCN204" s="91"/>
      <c r="TCO204" s="119"/>
      <c r="TCP204" s="91"/>
      <c r="TCQ204" s="119"/>
      <c r="TCR204" s="91"/>
      <c r="TCS204" s="119"/>
      <c r="TCT204" s="91"/>
      <c r="TCU204" s="119"/>
      <c r="TCV204" s="91"/>
      <c r="TCW204" s="119"/>
      <c r="TCX204" s="91"/>
      <c r="TCY204" s="119"/>
      <c r="TCZ204" s="91"/>
      <c r="TDA204" s="119"/>
      <c r="TDB204" s="91"/>
      <c r="TDC204" s="119"/>
      <c r="TDD204" s="91"/>
      <c r="TDE204" s="119"/>
      <c r="TDF204" s="91"/>
      <c r="TDG204" s="119"/>
      <c r="TDH204" s="91"/>
      <c r="TDI204" s="119"/>
      <c r="TDJ204" s="91"/>
      <c r="TDK204" s="119"/>
      <c r="TDL204" s="91"/>
      <c r="TDM204" s="119"/>
      <c r="TDN204" s="91"/>
      <c r="TDO204" s="119"/>
      <c r="TDP204" s="91"/>
      <c r="TDQ204" s="119"/>
      <c r="TDR204" s="91"/>
      <c r="TDS204" s="119"/>
      <c r="TDT204" s="91"/>
      <c r="TDU204" s="119"/>
      <c r="TDV204" s="91"/>
      <c r="TDW204" s="119"/>
      <c r="TDX204" s="91"/>
      <c r="TDY204" s="119"/>
      <c r="TDZ204" s="91"/>
      <c r="TEA204" s="119"/>
      <c r="TEB204" s="91"/>
      <c r="TEC204" s="119"/>
      <c r="TED204" s="91"/>
      <c r="TEE204" s="119"/>
      <c r="TEF204" s="91"/>
      <c r="TEG204" s="119"/>
      <c r="TEH204" s="91"/>
      <c r="TEI204" s="119"/>
      <c r="TEJ204" s="91"/>
      <c r="TEK204" s="119"/>
      <c r="TEL204" s="91"/>
      <c r="TEM204" s="119"/>
      <c r="TEN204" s="91"/>
      <c r="TEO204" s="119"/>
      <c r="TEP204" s="91"/>
      <c r="TEQ204" s="119"/>
      <c r="TER204" s="91"/>
      <c r="TES204" s="119"/>
      <c r="TET204" s="91"/>
      <c r="TEU204" s="119"/>
      <c r="TEV204" s="91"/>
      <c r="TEW204" s="119"/>
      <c r="TEX204" s="91"/>
      <c r="TEY204" s="119"/>
      <c r="TEZ204" s="91"/>
      <c r="TFA204" s="119"/>
      <c r="TFB204" s="91"/>
      <c r="TFC204" s="119"/>
      <c r="TFD204" s="91"/>
      <c r="TFE204" s="119"/>
      <c r="TFF204" s="91"/>
      <c r="TFG204" s="119"/>
      <c r="TFH204" s="91"/>
      <c r="TFI204" s="119"/>
      <c r="TFJ204" s="91"/>
      <c r="TFK204" s="119"/>
      <c r="TFL204" s="91"/>
      <c r="TFM204" s="119"/>
      <c r="TFN204" s="91"/>
      <c r="TFO204" s="119"/>
      <c r="TFP204" s="91"/>
      <c r="TFQ204" s="119"/>
      <c r="TFR204" s="91"/>
      <c r="TFS204" s="119"/>
      <c r="TFT204" s="91"/>
      <c r="TFU204" s="119"/>
      <c r="TFV204" s="91"/>
      <c r="TFW204" s="119"/>
      <c r="TFX204" s="91"/>
      <c r="TFY204" s="119"/>
      <c r="TFZ204" s="91"/>
      <c r="TGA204" s="119"/>
      <c r="TGB204" s="91"/>
      <c r="TGC204" s="119"/>
      <c r="TGD204" s="91"/>
      <c r="TGE204" s="119"/>
      <c r="TGF204" s="91"/>
      <c r="TGG204" s="119"/>
      <c r="TGH204" s="91"/>
      <c r="TGI204" s="119"/>
      <c r="TGJ204" s="91"/>
      <c r="TGK204" s="119"/>
      <c r="TGL204" s="91"/>
      <c r="TGM204" s="119"/>
      <c r="TGN204" s="91"/>
      <c r="TGO204" s="119"/>
      <c r="TGP204" s="91"/>
      <c r="TGQ204" s="119"/>
      <c r="TGR204" s="91"/>
      <c r="TGS204" s="119"/>
      <c r="TGT204" s="91"/>
      <c r="TGU204" s="119"/>
      <c r="TGV204" s="91"/>
      <c r="TGW204" s="119"/>
      <c r="TGX204" s="91"/>
      <c r="TGY204" s="119"/>
      <c r="TGZ204" s="91"/>
      <c r="THA204" s="119"/>
      <c r="THB204" s="91"/>
      <c r="THC204" s="119"/>
      <c r="THD204" s="91"/>
      <c r="THE204" s="119"/>
      <c r="THF204" s="91"/>
      <c r="THG204" s="119"/>
      <c r="THH204" s="91"/>
      <c r="THI204" s="119"/>
      <c r="THJ204" s="91"/>
      <c r="THK204" s="119"/>
      <c r="THL204" s="91"/>
      <c r="THM204" s="119"/>
      <c r="THN204" s="91"/>
      <c r="THO204" s="119"/>
      <c r="THP204" s="91"/>
      <c r="THQ204" s="119"/>
      <c r="THR204" s="91"/>
      <c r="THS204" s="119"/>
      <c r="THT204" s="91"/>
      <c r="THU204" s="119"/>
      <c r="THV204" s="91"/>
      <c r="THW204" s="119"/>
      <c r="THX204" s="91"/>
      <c r="THY204" s="119"/>
      <c r="THZ204" s="91"/>
      <c r="TIA204" s="119"/>
      <c r="TIB204" s="91"/>
      <c r="TIC204" s="119"/>
      <c r="TID204" s="91"/>
      <c r="TIE204" s="119"/>
      <c r="TIF204" s="91"/>
      <c r="TIG204" s="119"/>
      <c r="TIH204" s="91"/>
      <c r="TII204" s="119"/>
      <c r="TIJ204" s="91"/>
      <c r="TIK204" s="119"/>
      <c r="TIL204" s="91"/>
      <c r="TIM204" s="119"/>
      <c r="TIN204" s="91"/>
      <c r="TIO204" s="119"/>
      <c r="TIP204" s="91"/>
      <c r="TIQ204" s="119"/>
      <c r="TIR204" s="91"/>
      <c r="TIS204" s="119"/>
      <c r="TIT204" s="91"/>
      <c r="TIU204" s="119"/>
      <c r="TIV204" s="91"/>
      <c r="TIW204" s="119"/>
      <c r="TIX204" s="91"/>
      <c r="TIY204" s="119"/>
      <c r="TIZ204" s="91"/>
      <c r="TJA204" s="119"/>
      <c r="TJB204" s="91"/>
      <c r="TJC204" s="119"/>
      <c r="TJD204" s="91"/>
      <c r="TJE204" s="119"/>
      <c r="TJF204" s="91"/>
      <c r="TJG204" s="119"/>
      <c r="TJH204" s="91"/>
      <c r="TJI204" s="119"/>
      <c r="TJJ204" s="91"/>
      <c r="TJK204" s="119"/>
      <c r="TJL204" s="91"/>
      <c r="TJM204" s="119"/>
      <c r="TJN204" s="91"/>
      <c r="TJO204" s="119"/>
      <c r="TJP204" s="91"/>
      <c r="TJQ204" s="119"/>
      <c r="TJR204" s="91"/>
      <c r="TJS204" s="119"/>
      <c r="TJT204" s="91"/>
      <c r="TJU204" s="119"/>
      <c r="TJV204" s="91"/>
      <c r="TJW204" s="119"/>
      <c r="TJX204" s="91"/>
      <c r="TJY204" s="119"/>
      <c r="TJZ204" s="91"/>
      <c r="TKA204" s="119"/>
      <c r="TKB204" s="91"/>
      <c r="TKC204" s="119"/>
      <c r="TKD204" s="91"/>
      <c r="TKE204" s="119"/>
      <c r="TKF204" s="91"/>
      <c r="TKG204" s="119"/>
      <c r="TKH204" s="91"/>
      <c r="TKI204" s="119"/>
      <c r="TKJ204" s="91"/>
      <c r="TKK204" s="119"/>
      <c r="TKL204" s="91"/>
      <c r="TKM204" s="119"/>
      <c r="TKN204" s="91"/>
      <c r="TKO204" s="119"/>
      <c r="TKP204" s="91"/>
      <c r="TKQ204" s="119"/>
      <c r="TKR204" s="91"/>
      <c r="TKS204" s="119"/>
      <c r="TKT204" s="91"/>
      <c r="TKU204" s="119"/>
      <c r="TKV204" s="91"/>
      <c r="TKW204" s="119"/>
      <c r="TKX204" s="91"/>
      <c r="TKY204" s="119"/>
      <c r="TKZ204" s="91"/>
      <c r="TLA204" s="119"/>
      <c r="TLB204" s="91"/>
      <c r="TLC204" s="119"/>
      <c r="TLD204" s="91"/>
      <c r="TLE204" s="119"/>
      <c r="TLF204" s="91"/>
      <c r="TLG204" s="119"/>
      <c r="TLH204" s="91"/>
      <c r="TLI204" s="119"/>
      <c r="TLJ204" s="91"/>
      <c r="TLK204" s="119"/>
      <c r="TLL204" s="91"/>
      <c r="TLM204" s="119"/>
      <c r="TLN204" s="91"/>
      <c r="TLO204" s="119"/>
      <c r="TLP204" s="91"/>
      <c r="TLQ204" s="119"/>
      <c r="TLR204" s="91"/>
      <c r="TLS204" s="119"/>
      <c r="TLT204" s="91"/>
      <c r="TLU204" s="119"/>
      <c r="TLV204" s="91"/>
      <c r="TLW204" s="119"/>
      <c r="TLX204" s="91"/>
      <c r="TLY204" s="119"/>
      <c r="TLZ204" s="91"/>
      <c r="TMA204" s="119"/>
      <c r="TMB204" s="91"/>
      <c r="TMC204" s="119"/>
      <c r="TMD204" s="91"/>
      <c r="TME204" s="119"/>
      <c r="TMF204" s="91"/>
      <c r="TMG204" s="119"/>
      <c r="TMH204" s="91"/>
      <c r="TMI204" s="119"/>
      <c r="TMJ204" s="91"/>
      <c r="TMK204" s="119"/>
      <c r="TML204" s="91"/>
      <c r="TMM204" s="119"/>
      <c r="TMN204" s="91"/>
      <c r="TMO204" s="119"/>
      <c r="TMP204" s="91"/>
      <c r="TMQ204" s="119"/>
      <c r="TMR204" s="91"/>
      <c r="TMS204" s="119"/>
      <c r="TMT204" s="91"/>
      <c r="TMU204" s="119"/>
      <c r="TMV204" s="91"/>
      <c r="TMW204" s="119"/>
      <c r="TMX204" s="91"/>
      <c r="TMY204" s="119"/>
      <c r="TMZ204" s="91"/>
      <c r="TNA204" s="119"/>
      <c r="TNB204" s="91"/>
      <c r="TNC204" s="119"/>
      <c r="TND204" s="91"/>
      <c r="TNE204" s="119"/>
      <c r="TNF204" s="91"/>
      <c r="TNG204" s="119"/>
      <c r="TNH204" s="91"/>
      <c r="TNI204" s="119"/>
      <c r="TNJ204" s="91"/>
      <c r="TNK204" s="119"/>
      <c r="TNL204" s="91"/>
      <c r="TNM204" s="119"/>
      <c r="TNN204" s="91"/>
      <c r="TNO204" s="119"/>
      <c r="TNP204" s="91"/>
      <c r="TNQ204" s="119"/>
      <c r="TNR204" s="91"/>
      <c r="TNS204" s="119"/>
      <c r="TNT204" s="91"/>
      <c r="TNU204" s="119"/>
      <c r="TNV204" s="91"/>
      <c r="TNW204" s="119"/>
      <c r="TNX204" s="91"/>
      <c r="TNY204" s="119"/>
      <c r="TNZ204" s="91"/>
      <c r="TOA204" s="119"/>
      <c r="TOB204" s="91"/>
      <c r="TOC204" s="119"/>
      <c r="TOD204" s="91"/>
      <c r="TOE204" s="119"/>
      <c r="TOF204" s="91"/>
      <c r="TOG204" s="119"/>
      <c r="TOH204" s="91"/>
      <c r="TOI204" s="119"/>
      <c r="TOJ204" s="91"/>
      <c r="TOK204" s="119"/>
      <c r="TOL204" s="91"/>
      <c r="TOM204" s="119"/>
      <c r="TON204" s="91"/>
      <c r="TOO204" s="119"/>
      <c r="TOP204" s="91"/>
      <c r="TOQ204" s="119"/>
      <c r="TOR204" s="91"/>
      <c r="TOS204" s="119"/>
      <c r="TOT204" s="91"/>
      <c r="TOU204" s="119"/>
      <c r="TOV204" s="91"/>
      <c r="TOW204" s="119"/>
      <c r="TOX204" s="91"/>
      <c r="TOY204" s="119"/>
      <c r="TOZ204" s="91"/>
      <c r="TPA204" s="119"/>
      <c r="TPB204" s="91"/>
      <c r="TPC204" s="119"/>
      <c r="TPD204" s="91"/>
      <c r="TPE204" s="119"/>
      <c r="TPF204" s="91"/>
      <c r="TPG204" s="119"/>
      <c r="TPH204" s="91"/>
      <c r="TPI204" s="119"/>
      <c r="TPJ204" s="91"/>
      <c r="TPK204" s="119"/>
      <c r="TPL204" s="91"/>
      <c r="TPM204" s="119"/>
      <c r="TPN204" s="91"/>
      <c r="TPO204" s="119"/>
      <c r="TPP204" s="91"/>
      <c r="TPQ204" s="119"/>
      <c r="TPR204" s="91"/>
      <c r="TPS204" s="119"/>
      <c r="TPT204" s="91"/>
      <c r="TPU204" s="119"/>
      <c r="TPV204" s="91"/>
      <c r="TPW204" s="119"/>
      <c r="TPX204" s="91"/>
      <c r="TPY204" s="119"/>
      <c r="TPZ204" s="91"/>
      <c r="TQA204" s="119"/>
      <c r="TQB204" s="91"/>
      <c r="TQC204" s="119"/>
      <c r="TQD204" s="91"/>
      <c r="TQE204" s="119"/>
      <c r="TQF204" s="91"/>
      <c r="TQG204" s="119"/>
      <c r="TQH204" s="91"/>
      <c r="TQI204" s="119"/>
      <c r="TQJ204" s="91"/>
      <c r="TQK204" s="119"/>
      <c r="TQL204" s="91"/>
      <c r="TQM204" s="119"/>
      <c r="TQN204" s="91"/>
      <c r="TQO204" s="119"/>
      <c r="TQP204" s="91"/>
      <c r="TQQ204" s="119"/>
      <c r="TQR204" s="91"/>
      <c r="TQS204" s="119"/>
      <c r="TQT204" s="91"/>
      <c r="TQU204" s="119"/>
      <c r="TQV204" s="91"/>
      <c r="TQW204" s="119"/>
      <c r="TQX204" s="91"/>
      <c r="TQY204" s="119"/>
      <c r="TQZ204" s="91"/>
      <c r="TRA204" s="119"/>
      <c r="TRB204" s="91"/>
      <c r="TRC204" s="119"/>
      <c r="TRD204" s="91"/>
      <c r="TRE204" s="119"/>
      <c r="TRF204" s="91"/>
      <c r="TRG204" s="119"/>
      <c r="TRH204" s="91"/>
      <c r="TRI204" s="119"/>
      <c r="TRJ204" s="91"/>
      <c r="TRK204" s="119"/>
      <c r="TRL204" s="91"/>
      <c r="TRM204" s="119"/>
      <c r="TRN204" s="91"/>
      <c r="TRO204" s="119"/>
      <c r="TRP204" s="91"/>
      <c r="TRQ204" s="119"/>
      <c r="TRR204" s="91"/>
      <c r="TRS204" s="119"/>
      <c r="TRT204" s="91"/>
      <c r="TRU204" s="119"/>
      <c r="TRV204" s="91"/>
      <c r="TRW204" s="119"/>
      <c r="TRX204" s="91"/>
      <c r="TRY204" s="119"/>
      <c r="TRZ204" s="91"/>
      <c r="TSA204" s="119"/>
      <c r="TSB204" s="91"/>
      <c r="TSC204" s="119"/>
      <c r="TSD204" s="91"/>
      <c r="TSE204" s="119"/>
      <c r="TSF204" s="91"/>
      <c r="TSG204" s="119"/>
      <c r="TSH204" s="91"/>
      <c r="TSI204" s="119"/>
      <c r="TSJ204" s="91"/>
      <c r="TSK204" s="119"/>
      <c r="TSL204" s="91"/>
      <c r="TSM204" s="119"/>
      <c r="TSN204" s="91"/>
      <c r="TSO204" s="119"/>
      <c r="TSP204" s="91"/>
      <c r="TSQ204" s="119"/>
      <c r="TSR204" s="91"/>
      <c r="TSS204" s="119"/>
      <c r="TST204" s="91"/>
      <c r="TSU204" s="119"/>
      <c r="TSV204" s="91"/>
      <c r="TSW204" s="119"/>
      <c r="TSX204" s="91"/>
      <c r="TSY204" s="119"/>
      <c r="TSZ204" s="91"/>
      <c r="TTA204" s="119"/>
      <c r="TTB204" s="91"/>
      <c r="TTC204" s="119"/>
      <c r="TTD204" s="91"/>
      <c r="TTE204" s="119"/>
      <c r="TTF204" s="91"/>
      <c r="TTG204" s="119"/>
      <c r="TTH204" s="91"/>
      <c r="TTI204" s="119"/>
      <c r="TTJ204" s="91"/>
      <c r="TTK204" s="119"/>
      <c r="TTL204" s="91"/>
      <c r="TTM204" s="119"/>
      <c r="TTN204" s="91"/>
      <c r="TTO204" s="119"/>
      <c r="TTP204" s="91"/>
      <c r="TTQ204" s="119"/>
      <c r="TTR204" s="91"/>
      <c r="TTS204" s="119"/>
      <c r="TTT204" s="91"/>
      <c r="TTU204" s="119"/>
      <c r="TTV204" s="91"/>
      <c r="TTW204" s="119"/>
      <c r="TTX204" s="91"/>
      <c r="TTY204" s="119"/>
      <c r="TTZ204" s="91"/>
      <c r="TUA204" s="119"/>
      <c r="TUB204" s="91"/>
      <c r="TUC204" s="119"/>
      <c r="TUD204" s="91"/>
      <c r="TUE204" s="119"/>
      <c r="TUF204" s="91"/>
      <c r="TUG204" s="119"/>
      <c r="TUH204" s="91"/>
      <c r="TUI204" s="119"/>
      <c r="TUJ204" s="91"/>
      <c r="TUK204" s="119"/>
      <c r="TUL204" s="91"/>
      <c r="TUM204" s="119"/>
      <c r="TUN204" s="91"/>
      <c r="TUO204" s="119"/>
      <c r="TUP204" s="91"/>
      <c r="TUQ204" s="119"/>
      <c r="TUR204" s="91"/>
      <c r="TUS204" s="119"/>
      <c r="TUT204" s="91"/>
      <c r="TUU204" s="119"/>
      <c r="TUV204" s="91"/>
      <c r="TUW204" s="119"/>
      <c r="TUX204" s="91"/>
      <c r="TUY204" s="119"/>
      <c r="TUZ204" s="91"/>
      <c r="TVA204" s="119"/>
      <c r="TVB204" s="91"/>
      <c r="TVC204" s="119"/>
      <c r="TVD204" s="91"/>
      <c r="TVE204" s="119"/>
      <c r="TVF204" s="91"/>
      <c r="TVG204" s="119"/>
      <c r="TVH204" s="91"/>
      <c r="TVI204" s="119"/>
      <c r="TVJ204" s="91"/>
      <c r="TVK204" s="119"/>
      <c r="TVL204" s="91"/>
      <c r="TVM204" s="119"/>
      <c r="TVN204" s="91"/>
      <c r="TVO204" s="119"/>
      <c r="TVP204" s="91"/>
      <c r="TVQ204" s="119"/>
      <c r="TVR204" s="91"/>
      <c r="TVS204" s="119"/>
      <c r="TVT204" s="91"/>
      <c r="TVU204" s="119"/>
      <c r="TVV204" s="91"/>
      <c r="TVW204" s="119"/>
      <c r="TVX204" s="91"/>
      <c r="TVY204" s="119"/>
      <c r="TVZ204" s="91"/>
      <c r="TWA204" s="119"/>
      <c r="TWB204" s="91"/>
      <c r="TWC204" s="119"/>
      <c r="TWD204" s="91"/>
      <c r="TWE204" s="119"/>
      <c r="TWF204" s="91"/>
      <c r="TWG204" s="119"/>
      <c r="TWH204" s="91"/>
      <c r="TWI204" s="119"/>
      <c r="TWJ204" s="91"/>
      <c r="TWK204" s="119"/>
      <c r="TWL204" s="91"/>
      <c r="TWM204" s="119"/>
      <c r="TWN204" s="91"/>
      <c r="TWO204" s="119"/>
      <c r="TWP204" s="91"/>
      <c r="TWQ204" s="119"/>
      <c r="TWR204" s="91"/>
      <c r="TWS204" s="119"/>
      <c r="TWT204" s="91"/>
      <c r="TWU204" s="119"/>
      <c r="TWV204" s="91"/>
      <c r="TWW204" s="119"/>
      <c r="TWX204" s="91"/>
      <c r="TWY204" s="119"/>
      <c r="TWZ204" s="91"/>
      <c r="TXA204" s="119"/>
      <c r="TXB204" s="91"/>
      <c r="TXC204" s="119"/>
      <c r="TXD204" s="91"/>
      <c r="TXE204" s="119"/>
      <c r="TXF204" s="91"/>
      <c r="TXG204" s="119"/>
      <c r="TXH204" s="91"/>
      <c r="TXI204" s="119"/>
      <c r="TXJ204" s="91"/>
      <c r="TXK204" s="119"/>
      <c r="TXL204" s="91"/>
      <c r="TXM204" s="119"/>
      <c r="TXN204" s="91"/>
      <c r="TXO204" s="119"/>
      <c r="TXP204" s="91"/>
      <c r="TXQ204" s="119"/>
      <c r="TXR204" s="91"/>
      <c r="TXS204" s="119"/>
      <c r="TXT204" s="91"/>
      <c r="TXU204" s="119"/>
      <c r="TXV204" s="91"/>
      <c r="TXW204" s="119"/>
      <c r="TXX204" s="91"/>
      <c r="TXY204" s="119"/>
      <c r="TXZ204" s="91"/>
      <c r="TYA204" s="119"/>
      <c r="TYB204" s="91"/>
      <c r="TYC204" s="119"/>
      <c r="TYD204" s="91"/>
      <c r="TYE204" s="119"/>
      <c r="TYF204" s="91"/>
      <c r="TYG204" s="119"/>
      <c r="TYH204" s="91"/>
      <c r="TYI204" s="119"/>
      <c r="TYJ204" s="91"/>
      <c r="TYK204" s="119"/>
      <c r="TYL204" s="91"/>
      <c r="TYM204" s="119"/>
      <c r="TYN204" s="91"/>
      <c r="TYO204" s="119"/>
      <c r="TYP204" s="91"/>
      <c r="TYQ204" s="119"/>
      <c r="TYR204" s="91"/>
      <c r="TYS204" s="119"/>
      <c r="TYT204" s="91"/>
      <c r="TYU204" s="119"/>
      <c r="TYV204" s="91"/>
      <c r="TYW204" s="119"/>
      <c r="TYX204" s="91"/>
      <c r="TYY204" s="119"/>
      <c r="TYZ204" s="91"/>
      <c r="TZA204" s="119"/>
      <c r="TZB204" s="91"/>
      <c r="TZC204" s="119"/>
      <c r="TZD204" s="91"/>
      <c r="TZE204" s="119"/>
      <c r="TZF204" s="91"/>
      <c r="TZG204" s="119"/>
      <c r="TZH204" s="91"/>
      <c r="TZI204" s="119"/>
      <c r="TZJ204" s="91"/>
      <c r="TZK204" s="119"/>
      <c r="TZL204" s="91"/>
      <c r="TZM204" s="119"/>
      <c r="TZN204" s="91"/>
      <c r="TZO204" s="119"/>
      <c r="TZP204" s="91"/>
      <c r="TZQ204" s="119"/>
      <c r="TZR204" s="91"/>
      <c r="TZS204" s="119"/>
      <c r="TZT204" s="91"/>
      <c r="TZU204" s="119"/>
      <c r="TZV204" s="91"/>
      <c r="TZW204" s="119"/>
      <c r="TZX204" s="91"/>
      <c r="TZY204" s="119"/>
      <c r="TZZ204" s="91"/>
      <c r="UAA204" s="119"/>
      <c r="UAB204" s="91"/>
      <c r="UAC204" s="119"/>
      <c r="UAD204" s="91"/>
      <c r="UAE204" s="119"/>
      <c r="UAF204" s="91"/>
      <c r="UAG204" s="119"/>
      <c r="UAH204" s="91"/>
      <c r="UAI204" s="119"/>
      <c r="UAJ204" s="91"/>
      <c r="UAK204" s="119"/>
      <c r="UAL204" s="91"/>
      <c r="UAM204" s="119"/>
      <c r="UAN204" s="91"/>
      <c r="UAO204" s="119"/>
      <c r="UAP204" s="91"/>
      <c r="UAQ204" s="119"/>
      <c r="UAR204" s="91"/>
      <c r="UAS204" s="119"/>
      <c r="UAT204" s="91"/>
      <c r="UAU204" s="119"/>
      <c r="UAV204" s="91"/>
      <c r="UAW204" s="119"/>
      <c r="UAX204" s="91"/>
      <c r="UAY204" s="119"/>
      <c r="UAZ204" s="91"/>
      <c r="UBA204" s="119"/>
      <c r="UBB204" s="91"/>
      <c r="UBC204" s="119"/>
      <c r="UBD204" s="91"/>
      <c r="UBE204" s="119"/>
      <c r="UBF204" s="91"/>
      <c r="UBG204" s="119"/>
      <c r="UBH204" s="91"/>
      <c r="UBI204" s="119"/>
      <c r="UBJ204" s="91"/>
      <c r="UBK204" s="119"/>
      <c r="UBL204" s="91"/>
      <c r="UBM204" s="119"/>
      <c r="UBN204" s="91"/>
      <c r="UBO204" s="119"/>
      <c r="UBP204" s="91"/>
      <c r="UBQ204" s="119"/>
      <c r="UBR204" s="91"/>
      <c r="UBS204" s="119"/>
      <c r="UBT204" s="91"/>
      <c r="UBU204" s="119"/>
      <c r="UBV204" s="91"/>
      <c r="UBW204" s="119"/>
      <c r="UBX204" s="91"/>
      <c r="UBY204" s="119"/>
      <c r="UBZ204" s="91"/>
      <c r="UCA204" s="119"/>
      <c r="UCB204" s="91"/>
      <c r="UCC204" s="119"/>
      <c r="UCD204" s="91"/>
      <c r="UCE204" s="119"/>
      <c r="UCF204" s="91"/>
      <c r="UCG204" s="119"/>
      <c r="UCH204" s="91"/>
      <c r="UCI204" s="119"/>
      <c r="UCJ204" s="91"/>
      <c r="UCK204" s="119"/>
      <c r="UCL204" s="91"/>
      <c r="UCM204" s="119"/>
      <c r="UCN204" s="91"/>
      <c r="UCO204" s="119"/>
      <c r="UCP204" s="91"/>
      <c r="UCQ204" s="119"/>
      <c r="UCR204" s="91"/>
      <c r="UCS204" s="119"/>
      <c r="UCT204" s="91"/>
      <c r="UCU204" s="119"/>
      <c r="UCV204" s="91"/>
      <c r="UCW204" s="119"/>
      <c r="UCX204" s="91"/>
      <c r="UCY204" s="119"/>
      <c r="UCZ204" s="91"/>
      <c r="UDA204" s="119"/>
      <c r="UDB204" s="91"/>
      <c r="UDC204" s="119"/>
      <c r="UDD204" s="91"/>
      <c r="UDE204" s="119"/>
      <c r="UDF204" s="91"/>
      <c r="UDG204" s="119"/>
      <c r="UDH204" s="91"/>
      <c r="UDI204" s="119"/>
      <c r="UDJ204" s="91"/>
      <c r="UDK204" s="119"/>
      <c r="UDL204" s="91"/>
      <c r="UDM204" s="119"/>
      <c r="UDN204" s="91"/>
      <c r="UDO204" s="119"/>
      <c r="UDP204" s="91"/>
      <c r="UDQ204" s="119"/>
      <c r="UDR204" s="91"/>
      <c r="UDS204" s="119"/>
      <c r="UDT204" s="91"/>
      <c r="UDU204" s="119"/>
      <c r="UDV204" s="91"/>
      <c r="UDW204" s="119"/>
      <c r="UDX204" s="91"/>
      <c r="UDY204" s="119"/>
      <c r="UDZ204" s="91"/>
      <c r="UEA204" s="119"/>
      <c r="UEB204" s="91"/>
      <c r="UEC204" s="119"/>
      <c r="UED204" s="91"/>
      <c r="UEE204" s="119"/>
      <c r="UEF204" s="91"/>
      <c r="UEG204" s="119"/>
      <c r="UEH204" s="91"/>
      <c r="UEI204" s="119"/>
      <c r="UEJ204" s="91"/>
      <c r="UEK204" s="119"/>
      <c r="UEL204" s="91"/>
      <c r="UEM204" s="119"/>
      <c r="UEN204" s="91"/>
      <c r="UEO204" s="119"/>
      <c r="UEP204" s="91"/>
      <c r="UEQ204" s="119"/>
      <c r="UER204" s="91"/>
      <c r="UES204" s="119"/>
      <c r="UET204" s="91"/>
      <c r="UEU204" s="119"/>
      <c r="UEV204" s="91"/>
      <c r="UEW204" s="119"/>
      <c r="UEX204" s="91"/>
      <c r="UEY204" s="119"/>
      <c r="UEZ204" s="91"/>
      <c r="UFA204" s="119"/>
      <c r="UFB204" s="91"/>
      <c r="UFC204" s="119"/>
      <c r="UFD204" s="91"/>
      <c r="UFE204" s="119"/>
      <c r="UFF204" s="91"/>
      <c r="UFG204" s="119"/>
      <c r="UFH204" s="91"/>
      <c r="UFI204" s="119"/>
      <c r="UFJ204" s="91"/>
      <c r="UFK204" s="119"/>
      <c r="UFL204" s="91"/>
      <c r="UFM204" s="119"/>
      <c r="UFN204" s="91"/>
      <c r="UFO204" s="119"/>
      <c r="UFP204" s="91"/>
      <c r="UFQ204" s="119"/>
      <c r="UFR204" s="91"/>
      <c r="UFS204" s="119"/>
      <c r="UFT204" s="91"/>
      <c r="UFU204" s="119"/>
      <c r="UFV204" s="91"/>
      <c r="UFW204" s="119"/>
      <c r="UFX204" s="91"/>
      <c r="UFY204" s="119"/>
      <c r="UFZ204" s="91"/>
      <c r="UGA204" s="119"/>
      <c r="UGB204" s="91"/>
      <c r="UGC204" s="119"/>
      <c r="UGD204" s="91"/>
      <c r="UGE204" s="119"/>
      <c r="UGF204" s="91"/>
      <c r="UGG204" s="119"/>
      <c r="UGH204" s="91"/>
      <c r="UGI204" s="119"/>
      <c r="UGJ204" s="91"/>
      <c r="UGK204" s="119"/>
      <c r="UGL204" s="91"/>
      <c r="UGM204" s="119"/>
      <c r="UGN204" s="91"/>
      <c r="UGO204" s="119"/>
      <c r="UGP204" s="91"/>
      <c r="UGQ204" s="119"/>
      <c r="UGR204" s="91"/>
      <c r="UGS204" s="119"/>
      <c r="UGT204" s="91"/>
      <c r="UGU204" s="119"/>
      <c r="UGV204" s="91"/>
      <c r="UGW204" s="119"/>
      <c r="UGX204" s="91"/>
      <c r="UGY204" s="119"/>
      <c r="UGZ204" s="91"/>
      <c r="UHA204" s="119"/>
      <c r="UHB204" s="91"/>
      <c r="UHC204" s="119"/>
      <c r="UHD204" s="91"/>
      <c r="UHE204" s="119"/>
      <c r="UHF204" s="91"/>
      <c r="UHG204" s="119"/>
      <c r="UHH204" s="91"/>
      <c r="UHI204" s="119"/>
      <c r="UHJ204" s="91"/>
      <c r="UHK204" s="119"/>
      <c r="UHL204" s="91"/>
      <c r="UHM204" s="119"/>
      <c r="UHN204" s="91"/>
      <c r="UHO204" s="119"/>
      <c r="UHP204" s="91"/>
      <c r="UHQ204" s="119"/>
      <c r="UHR204" s="91"/>
      <c r="UHS204" s="119"/>
      <c r="UHT204" s="91"/>
      <c r="UHU204" s="119"/>
      <c r="UHV204" s="91"/>
      <c r="UHW204" s="119"/>
      <c r="UHX204" s="91"/>
      <c r="UHY204" s="119"/>
      <c r="UHZ204" s="91"/>
      <c r="UIA204" s="119"/>
      <c r="UIB204" s="91"/>
      <c r="UIC204" s="119"/>
      <c r="UID204" s="91"/>
      <c r="UIE204" s="119"/>
      <c r="UIF204" s="91"/>
      <c r="UIG204" s="119"/>
      <c r="UIH204" s="91"/>
      <c r="UII204" s="119"/>
      <c r="UIJ204" s="91"/>
      <c r="UIK204" s="119"/>
      <c r="UIL204" s="91"/>
      <c r="UIM204" s="119"/>
      <c r="UIN204" s="91"/>
      <c r="UIO204" s="119"/>
      <c r="UIP204" s="91"/>
      <c r="UIQ204" s="119"/>
      <c r="UIR204" s="91"/>
      <c r="UIS204" s="119"/>
      <c r="UIT204" s="91"/>
      <c r="UIU204" s="119"/>
      <c r="UIV204" s="91"/>
      <c r="UIW204" s="119"/>
      <c r="UIX204" s="91"/>
      <c r="UIY204" s="119"/>
      <c r="UIZ204" s="91"/>
      <c r="UJA204" s="119"/>
      <c r="UJB204" s="91"/>
      <c r="UJC204" s="119"/>
      <c r="UJD204" s="91"/>
      <c r="UJE204" s="119"/>
      <c r="UJF204" s="91"/>
      <c r="UJG204" s="119"/>
      <c r="UJH204" s="91"/>
      <c r="UJI204" s="119"/>
      <c r="UJJ204" s="91"/>
      <c r="UJK204" s="119"/>
      <c r="UJL204" s="91"/>
      <c r="UJM204" s="119"/>
      <c r="UJN204" s="91"/>
      <c r="UJO204" s="119"/>
      <c r="UJP204" s="91"/>
      <c r="UJQ204" s="119"/>
      <c r="UJR204" s="91"/>
      <c r="UJS204" s="119"/>
      <c r="UJT204" s="91"/>
      <c r="UJU204" s="119"/>
      <c r="UJV204" s="91"/>
      <c r="UJW204" s="119"/>
      <c r="UJX204" s="91"/>
      <c r="UJY204" s="119"/>
      <c r="UJZ204" s="91"/>
      <c r="UKA204" s="119"/>
      <c r="UKB204" s="91"/>
      <c r="UKC204" s="119"/>
      <c r="UKD204" s="91"/>
      <c r="UKE204" s="119"/>
      <c r="UKF204" s="91"/>
      <c r="UKG204" s="119"/>
      <c r="UKH204" s="91"/>
      <c r="UKI204" s="119"/>
      <c r="UKJ204" s="91"/>
      <c r="UKK204" s="119"/>
      <c r="UKL204" s="91"/>
      <c r="UKM204" s="119"/>
      <c r="UKN204" s="91"/>
      <c r="UKO204" s="119"/>
      <c r="UKP204" s="91"/>
      <c r="UKQ204" s="119"/>
      <c r="UKR204" s="91"/>
      <c r="UKS204" s="119"/>
      <c r="UKT204" s="91"/>
      <c r="UKU204" s="119"/>
      <c r="UKV204" s="91"/>
      <c r="UKW204" s="119"/>
      <c r="UKX204" s="91"/>
      <c r="UKY204" s="119"/>
      <c r="UKZ204" s="91"/>
      <c r="ULA204" s="119"/>
      <c r="ULB204" s="91"/>
      <c r="ULC204" s="119"/>
      <c r="ULD204" s="91"/>
      <c r="ULE204" s="119"/>
      <c r="ULF204" s="91"/>
      <c r="ULG204" s="119"/>
      <c r="ULH204" s="91"/>
      <c r="ULI204" s="119"/>
      <c r="ULJ204" s="91"/>
      <c r="ULK204" s="119"/>
      <c r="ULL204" s="91"/>
      <c r="ULM204" s="119"/>
      <c r="ULN204" s="91"/>
      <c r="ULO204" s="119"/>
      <c r="ULP204" s="91"/>
      <c r="ULQ204" s="119"/>
      <c r="ULR204" s="91"/>
      <c r="ULS204" s="119"/>
      <c r="ULT204" s="91"/>
      <c r="ULU204" s="119"/>
      <c r="ULV204" s="91"/>
      <c r="ULW204" s="119"/>
      <c r="ULX204" s="91"/>
      <c r="ULY204" s="119"/>
      <c r="ULZ204" s="91"/>
      <c r="UMA204" s="119"/>
      <c r="UMB204" s="91"/>
      <c r="UMC204" s="119"/>
      <c r="UMD204" s="91"/>
      <c r="UME204" s="119"/>
      <c r="UMF204" s="91"/>
      <c r="UMG204" s="119"/>
      <c r="UMH204" s="91"/>
      <c r="UMI204" s="119"/>
      <c r="UMJ204" s="91"/>
      <c r="UMK204" s="119"/>
      <c r="UML204" s="91"/>
      <c r="UMM204" s="119"/>
      <c r="UMN204" s="91"/>
      <c r="UMO204" s="119"/>
      <c r="UMP204" s="91"/>
      <c r="UMQ204" s="119"/>
      <c r="UMR204" s="91"/>
      <c r="UMS204" s="119"/>
      <c r="UMT204" s="91"/>
      <c r="UMU204" s="119"/>
      <c r="UMV204" s="91"/>
      <c r="UMW204" s="119"/>
      <c r="UMX204" s="91"/>
      <c r="UMY204" s="119"/>
      <c r="UMZ204" s="91"/>
      <c r="UNA204" s="119"/>
      <c r="UNB204" s="91"/>
      <c r="UNC204" s="119"/>
      <c r="UND204" s="91"/>
      <c r="UNE204" s="119"/>
      <c r="UNF204" s="91"/>
      <c r="UNG204" s="119"/>
      <c r="UNH204" s="91"/>
      <c r="UNI204" s="119"/>
      <c r="UNJ204" s="91"/>
      <c r="UNK204" s="119"/>
      <c r="UNL204" s="91"/>
      <c r="UNM204" s="119"/>
      <c r="UNN204" s="91"/>
      <c r="UNO204" s="119"/>
      <c r="UNP204" s="91"/>
      <c r="UNQ204" s="119"/>
      <c r="UNR204" s="91"/>
      <c r="UNS204" s="119"/>
      <c r="UNT204" s="91"/>
      <c r="UNU204" s="119"/>
      <c r="UNV204" s="91"/>
      <c r="UNW204" s="119"/>
      <c r="UNX204" s="91"/>
      <c r="UNY204" s="119"/>
      <c r="UNZ204" s="91"/>
      <c r="UOA204" s="119"/>
      <c r="UOB204" s="91"/>
      <c r="UOC204" s="119"/>
      <c r="UOD204" s="91"/>
      <c r="UOE204" s="119"/>
      <c r="UOF204" s="91"/>
      <c r="UOG204" s="119"/>
      <c r="UOH204" s="91"/>
      <c r="UOI204" s="119"/>
      <c r="UOJ204" s="91"/>
      <c r="UOK204" s="119"/>
      <c r="UOL204" s="91"/>
      <c r="UOM204" s="119"/>
      <c r="UON204" s="91"/>
      <c r="UOO204" s="119"/>
      <c r="UOP204" s="91"/>
      <c r="UOQ204" s="119"/>
      <c r="UOR204" s="91"/>
      <c r="UOS204" s="119"/>
      <c r="UOT204" s="91"/>
      <c r="UOU204" s="119"/>
      <c r="UOV204" s="91"/>
      <c r="UOW204" s="119"/>
      <c r="UOX204" s="91"/>
      <c r="UOY204" s="119"/>
      <c r="UOZ204" s="91"/>
      <c r="UPA204" s="119"/>
      <c r="UPB204" s="91"/>
      <c r="UPC204" s="119"/>
      <c r="UPD204" s="91"/>
      <c r="UPE204" s="119"/>
      <c r="UPF204" s="91"/>
      <c r="UPG204" s="119"/>
      <c r="UPH204" s="91"/>
      <c r="UPI204" s="119"/>
      <c r="UPJ204" s="91"/>
      <c r="UPK204" s="119"/>
      <c r="UPL204" s="91"/>
      <c r="UPM204" s="119"/>
      <c r="UPN204" s="91"/>
      <c r="UPO204" s="119"/>
      <c r="UPP204" s="91"/>
      <c r="UPQ204" s="119"/>
      <c r="UPR204" s="91"/>
      <c r="UPS204" s="119"/>
      <c r="UPT204" s="91"/>
      <c r="UPU204" s="119"/>
      <c r="UPV204" s="91"/>
      <c r="UPW204" s="119"/>
      <c r="UPX204" s="91"/>
      <c r="UPY204" s="119"/>
      <c r="UPZ204" s="91"/>
      <c r="UQA204" s="119"/>
      <c r="UQB204" s="91"/>
      <c r="UQC204" s="119"/>
      <c r="UQD204" s="91"/>
      <c r="UQE204" s="119"/>
      <c r="UQF204" s="91"/>
      <c r="UQG204" s="119"/>
      <c r="UQH204" s="91"/>
      <c r="UQI204" s="119"/>
      <c r="UQJ204" s="91"/>
      <c r="UQK204" s="119"/>
      <c r="UQL204" s="91"/>
      <c r="UQM204" s="119"/>
      <c r="UQN204" s="91"/>
      <c r="UQO204" s="119"/>
      <c r="UQP204" s="91"/>
      <c r="UQQ204" s="119"/>
      <c r="UQR204" s="91"/>
      <c r="UQS204" s="119"/>
      <c r="UQT204" s="91"/>
      <c r="UQU204" s="119"/>
      <c r="UQV204" s="91"/>
      <c r="UQW204" s="119"/>
      <c r="UQX204" s="91"/>
      <c r="UQY204" s="119"/>
      <c r="UQZ204" s="91"/>
      <c r="URA204" s="119"/>
      <c r="URB204" s="91"/>
      <c r="URC204" s="119"/>
      <c r="URD204" s="91"/>
      <c r="URE204" s="119"/>
      <c r="URF204" s="91"/>
      <c r="URG204" s="119"/>
      <c r="URH204" s="91"/>
      <c r="URI204" s="119"/>
      <c r="URJ204" s="91"/>
      <c r="URK204" s="119"/>
      <c r="URL204" s="91"/>
      <c r="URM204" s="119"/>
      <c r="URN204" s="91"/>
      <c r="URO204" s="119"/>
      <c r="URP204" s="91"/>
      <c r="URQ204" s="119"/>
      <c r="URR204" s="91"/>
      <c r="URS204" s="119"/>
      <c r="URT204" s="91"/>
      <c r="URU204" s="119"/>
      <c r="URV204" s="91"/>
      <c r="URW204" s="119"/>
      <c r="URX204" s="91"/>
      <c r="URY204" s="119"/>
      <c r="URZ204" s="91"/>
      <c r="USA204" s="119"/>
      <c r="USB204" s="91"/>
      <c r="USC204" s="119"/>
      <c r="USD204" s="91"/>
      <c r="USE204" s="119"/>
      <c r="USF204" s="91"/>
      <c r="USG204" s="119"/>
      <c r="USH204" s="91"/>
      <c r="USI204" s="119"/>
      <c r="USJ204" s="91"/>
      <c r="USK204" s="119"/>
      <c r="USL204" s="91"/>
      <c r="USM204" s="119"/>
      <c r="USN204" s="91"/>
      <c r="USO204" s="119"/>
      <c r="USP204" s="91"/>
      <c r="USQ204" s="119"/>
      <c r="USR204" s="91"/>
      <c r="USS204" s="119"/>
      <c r="UST204" s="91"/>
      <c r="USU204" s="119"/>
      <c r="USV204" s="91"/>
      <c r="USW204" s="119"/>
      <c r="USX204" s="91"/>
      <c r="USY204" s="119"/>
      <c r="USZ204" s="91"/>
      <c r="UTA204" s="119"/>
      <c r="UTB204" s="91"/>
      <c r="UTC204" s="119"/>
      <c r="UTD204" s="91"/>
      <c r="UTE204" s="119"/>
      <c r="UTF204" s="91"/>
      <c r="UTG204" s="119"/>
      <c r="UTH204" s="91"/>
      <c r="UTI204" s="119"/>
      <c r="UTJ204" s="91"/>
      <c r="UTK204" s="119"/>
      <c r="UTL204" s="91"/>
      <c r="UTM204" s="119"/>
      <c r="UTN204" s="91"/>
      <c r="UTO204" s="119"/>
      <c r="UTP204" s="91"/>
      <c r="UTQ204" s="119"/>
      <c r="UTR204" s="91"/>
      <c r="UTS204" s="119"/>
      <c r="UTT204" s="91"/>
      <c r="UTU204" s="119"/>
      <c r="UTV204" s="91"/>
      <c r="UTW204" s="119"/>
      <c r="UTX204" s="91"/>
      <c r="UTY204" s="119"/>
      <c r="UTZ204" s="91"/>
      <c r="UUA204" s="119"/>
      <c r="UUB204" s="91"/>
      <c r="UUC204" s="119"/>
      <c r="UUD204" s="91"/>
      <c r="UUE204" s="119"/>
      <c r="UUF204" s="91"/>
      <c r="UUG204" s="119"/>
      <c r="UUH204" s="91"/>
      <c r="UUI204" s="119"/>
      <c r="UUJ204" s="91"/>
      <c r="UUK204" s="119"/>
      <c r="UUL204" s="91"/>
      <c r="UUM204" s="119"/>
      <c r="UUN204" s="91"/>
      <c r="UUO204" s="119"/>
      <c r="UUP204" s="91"/>
      <c r="UUQ204" s="119"/>
      <c r="UUR204" s="91"/>
      <c r="UUS204" s="119"/>
      <c r="UUT204" s="91"/>
      <c r="UUU204" s="119"/>
      <c r="UUV204" s="91"/>
      <c r="UUW204" s="119"/>
      <c r="UUX204" s="91"/>
      <c r="UUY204" s="119"/>
      <c r="UUZ204" s="91"/>
      <c r="UVA204" s="119"/>
      <c r="UVB204" s="91"/>
      <c r="UVC204" s="119"/>
      <c r="UVD204" s="91"/>
      <c r="UVE204" s="119"/>
      <c r="UVF204" s="91"/>
      <c r="UVG204" s="119"/>
      <c r="UVH204" s="91"/>
      <c r="UVI204" s="119"/>
      <c r="UVJ204" s="91"/>
      <c r="UVK204" s="119"/>
      <c r="UVL204" s="91"/>
      <c r="UVM204" s="119"/>
      <c r="UVN204" s="91"/>
      <c r="UVO204" s="119"/>
      <c r="UVP204" s="91"/>
      <c r="UVQ204" s="119"/>
      <c r="UVR204" s="91"/>
      <c r="UVS204" s="119"/>
      <c r="UVT204" s="91"/>
      <c r="UVU204" s="119"/>
      <c r="UVV204" s="91"/>
      <c r="UVW204" s="119"/>
      <c r="UVX204" s="91"/>
      <c r="UVY204" s="119"/>
      <c r="UVZ204" s="91"/>
      <c r="UWA204" s="119"/>
      <c r="UWB204" s="91"/>
      <c r="UWC204" s="119"/>
      <c r="UWD204" s="91"/>
      <c r="UWE204" s="119"/>
      <c r="UWF204" s="91"/>
      <c r="UWG204" s="119"/>
      <c r="UWH204" s="91"/>
      <c r="UWI204" s="119"/>
      <c r="UWJ204" s="91"/>
      <c r="UWK204" s="119"/>
      <c r="UWL204" s="91"/>
      <c r="UWM204" s="119"/>
      <c r="UWN204" s="91"/>
      <c r="UWO204" s="119"/>
      <c r="UWP204" s="91"/>
      <c r="UWQ204" s="119"/>
      <c r="UWR204" s="91"/>
      <c r="UWS204" s="119"/>
      <c r="UWT204" s="91"/>
      <c r="UWU204" s="119"/>
      <c r="UWV204" s="91"/>
      <c r="UWW204" s="119"/>
      <c r="UWX204" s="91"/>
      <c r="UWY204" s="119"/>
      <c r="UWZ204" s="91"/>
      <c r="UXA204" s="119"/>
      <c r="UXB204" s="91"/>
      <c r="UXC204" s="119"/>
      <c r="UXD204" s="91"/>
      <c r="UXE204" s="119"/>
      <c r="UXF204" s="91"/>
      <c r="UXG204" s="119"/>
      <c r="UXH204" s="91"/>
      <c r="UXI204" s="119"/>
      <c r="UXJ204" s="91"/>
      <c r="UXK204" s="119"/>
      <c r="UXL204" s="91"/>
      <c r="UXM204" s="119"/>
      <c r="UXN204" s="91"/>
      <c r="UXO204" s="119"/>
      <c r="UXP204" s="91"/>
      <c r="UXQ204" s="119"/>
      <c r="UXR204" s="91"/>
      <c r="UXS204" s="119"/>
      <c r="UXT204" s="91"/>
      <c r="UXU204" s="119"/>
      <c r="UXV204" s="91"/>
      <c r="UXW204" s="119"/>
      <c r="UXX204" s="91"/>
      <c r="UXY204" s="119"/>
      <c r="UXZ204" s="91"/>
      <c r="UYA204" s="119"/>
      <c r="UYB204" s="91"/>
      <c r="UYC204" s="119"/>
      <c r="UYD204" s="91"/>
      <c r="UYE204" s="119"/>
      <c r="UYF204" s="91"/>
      <c r="UYG204" s="119"/>
      <c r="UYH204" s="91"/>
      <c r="UYI204" s="119"/>
      <c r="UYJ204" s="91"/>
      <c r="UYK204" s="119"/>
      <c r="UYL204" s="91"/>
      <c r="UYM204" s="119"/>
      <c r="UYN204" s="91"/>
      <c r="UYO204" s="119"/>
      <c r="UYP204" s="91"/>
      <c r="UYQ204" s="119"/>
      <c r="UYR204" s="91"/>
      <c r="UYS204" s="119"/>
      <c r="UYT204" s="91"/>
      <c r="UYU204" s="119"/>
      <c r="UYV204" s="91"/>
      <c r="UYW204" s="119"/>
      <c r="UYX204" s="91"/>
      <c r="UYY204" s="119"/>
      <c r="UYZ204" s="91"/>
      <c r="UZA204" s="119"/>
      <c r="UZB204" s="91"/>
      <c r="UZC204" s="119"/>
      <c r="UZD204" s="91"/>
      <c r="UZE204" s="119"/>
      <c r="UZF204" s="91"/>
      <c r="UZG204" s="119"/>
      <c r="UZH204" s="91"/>
      <c r="UZI204" s="119"/>
      <c r="UZJ204" s="91"/>
      <c r="UZK204" s="119"/>
      <c r="UZL204" s="91"/>
      <c r="UZM204" s="119"/>
      <c r="UZN204" s="91"/>
      <c r="UZO204" s="119"/>
      <c r="UZP204" s="91"/>
      <c r="UZQ204" s="119"/>
      <c r="UZR204" s="91"/>
      <c r="UZS204" s="119"/>
      <c r="UZT204" s="91"/>
      <c r="UZU204" s="119"/>
      <c r="UZV204" s="91"/>
      <c r="UZW204" s="119"/>
      <c r="UZX204" s="91"/>
      <c r="UZY204" s="119"/>
      <c r="UZZ204" s="91"/>
      <c r="VAA204" s="119"/>
      <c r="VAB204" s="91"/>
      <c r="VAC204" s="119"/>
      <c r="VAD204" s="91"/>
      <c r="VAE204" s="119"/>
      <c r="VAF204" s="91"/>
      <c r="VAG204" s="119"/>
      <c r="VAH204" s="91"/>
      <c r="VAI204" s="119"/>
      <c r="VAJ204" s="91"/>
      <c r="VAK204" s="119"/>
      <c r="VAL204" s="91"/>
      <c r="VAM204" s="119"/>
      <c r="VAN204" s="91"/>
      <c r="VAO204" s="119"/>
      <c r="VAP204" s="91"/>
      <c r="VAQ204" s="119"/>
      <c r="VAR204" s="91"/>
      <c r="VAS204" s="119"/>
      <c r="VAT204" s="91"/>
      <c r="VAU204" s="119"/>
      <c r="VAV204" s="91"/>
      <c r="VAW204" s="119"/>
      <c r="VAX204" s="91"/>
      <c r="VAY204" s="119"/>
      <c r="VAZ204" s="91"/>
      <c r="VBA204" s="119"/>
      <c r="VBB204" s="91"/>
      <c r="VBC204" s="119"/>
      <c r="VBD204" s="91"/>
      <c r="VBE204" s="119"/>
      <c r="VBF204" s="91"/>
      <c r="VBG204" s="119"/>
      <c r="VBH204" s="91"/>
      <c r="VBI204" s="119"/>
      <c r="VBJ204" s="91"/>
      <c r="VBK204" s="119"/>
      <c r="VBL204" s="91"/>
      <c r="VBM204" s="119"/>
      <c r="VBN204" s="91"/>
      <c r="VBO204" s="119"/>
      <c r="VBP204" s="91"/>
      <c r="VBQ204" s="119"/>
      <c r="VBR204" s="91"/>
      <c r="VBS204" s="119"/>
      <c r="VBT204" s="91"/>
      <c r="VBU204" s="119"/>
      <c r="VBV204" s="91"/>
      <c r="VBW204" s="119"/>
      <c r="VBX204" s="91"/>
      <c r="VBY204" s="119"/>
      <c r="VBZ204" s="91"/>
      <c r="VCA204" s="119"/>
      <c r="VCB204" s="91"/>
      <c r="VCC204" s="119"/>
      <c r="VCD204" s="91"/>
      <c r="VCE204" s="119"/>
      <c r="VCF204" s="91"/>
      <c r="VCG204" s="119"/>
      <c r="VCH204" s="91"/>
      <c r="VCI204" s="119"/>
      <c r="VCJ204" s="91"/>
      <c r="VCK204" s="119"/>
      <c r="VCL204" s="91"/>
      <c r="VCM204" s="119"/>
      <c r="VCN204" s="91"/>
      <c r="VCO204" s="119"/>
      <c r="VCP204" s="91"/>
      <c r="VCQ204" s="119"/>
      <c r="VCR204" s="91"/>
      <c r="VCS204" s="119"/>
      <c r="VCT204" s="91"/>
      <c r="VCU204" s="119"/>
      <c r="VCV204" s="91"/>
      <c r="VCW204" s="119"/>
      <c r="VCX204" s="91"/>
      <c r="VCY204" s="119"/>
      <c r="VCZ204" s="91"/>
      <c r="VDA204" s="119"/>
      <c r="VDB204" s="91"/>
      <c r="VDC204" s="119"/>
      <c r="VDD204" s="91"/>
      <c r="VDE204" s="119"/>
      <c r="VDF204" s="91"/>
      <c r="VDG204" s="119"/>
      <c r="VDH204" s="91"/>
      <c r="VDI204" s="119"/>
      <c r="VDJ204" s="91"/>
      <c r="VDK204" s="119"/>
      <c r="VDL204" s="91"/>
      <c r="VDM204" s="119"/>
      <c r="VDN204" s="91"/>
      <c r="VDO204" s="119"/>
      <c r="VDP204" s="91"/>
      <c r="VDQ204" s="119"/>
      <c r="VDR204" s="91"/>
      <c r="VDS204" s="119"/>
      <c r="VDT204" s="91"/>
      <c r="VDU204" s="119"/>
      <c r="VDV204" s="91"/>
      <c r="VDW204" s="119"/>
      <c r="VDX204" s="91"/>
      <c r="VDY204" s="119"/>
      <c r="VDZ204" s="91"/>
      <c r="VEA204" s="119"/>
      <c r="VEB204" s="91"/>
      <c r="VEC204" s="119"/>
      <c r="VED204" s="91"/>
      <c r="VEE204" s="119"/>
      <c r="VEF204" s="91"/>
      <c r="VEG204" s="119"/>
      <c r="VEH204" s="91"/>
      <c r="VEI204" s="119"/>
      <c r="VEJ204" s="91"/>
      <c r="VEK204" s="119"/>
      <c r="VEL204" s="91"/>
      <c r="VEM204" s="119"/>
      <c r="VEN204" s="91"/>
      <c r="VEO204" s="119"/>
      <c r="VEP204" s="91"/>
      <c r="VEQ204" s="119"/>
      <c r="VER204" s="91"/>
      <c r="VES204" s="119"/>
      <c r="VET204" s="91"/>
      <c r="VEU204" s="119"/>
      <c r="VEV204" s="91"/>
      <c r="VEW204" s="119"/>
      <c r="VEX204" s="91"/>
      <c r="VEY204" s="119"/>
      <c r="VEZ204" s="91"/>
      <c r="VFA204" s="119"/>
      <c r="VFB204" s="91"/>
      <c r="VFC204" s="119"/>
      <c r="VFD204" s="91"/>
      <c r="VFE204" s="119"/>
      <c r="VFF204" s="91"/>
      <c r="VFG204" s="119"/>
      <c r="VFH204" s="91"/>
      <c r="VFI204" s="119"/>
      <c r="VFJ204" s="91"/>
      <c r="VFK204" s="119"/>
      <c r="VFL204" s="91"/>
      <c r="VFM204" s="119"/>
      <c r="VFN204" s="91"/>
      <c r="VFO204" s="119"/>
      <c r="VFP204" s="91"/>
      <c r="VFQ204" s="119"/>
      <c r="VFR204" s="91"/>
      <c r="VFS204" s="119"/>
      <c r="VFT204" s="91"/>
      <c r="VFU204" s="119"/>
      <c r="VFV204" s="91"/>
      <c r="VFW204" s="119"/>
      <c r="VFX204" s="91"/>
      <c r="VFY204" s="119"/>
      <c r="VFZ204" s="91"/>
      <c r="VGA204" s="119"/>
      <c r="VGB204" s="91"/>
      <c r="VGC204" s="119"/>
      <c r="VGD204" s="91"/>
      <c r="VGE204" s="119"/>
      <c r="VGF204" s="91"/>
      <c r="VGG204" s="119"/>
      <c r="VGH204" s="91"/>
      <c r="VGI204" s="119"/>
      <c r="VGJ204" s="91"/>
      <c r="VGK204" s="119"/>
      <c r="VGL204" s="91"/>
      <c r="VGM204" s="119"/>
      <c r="VGN204" s="91"/>
      <c r="VGO204" s="119"/>
      <c r="VGP204" s="91"/>
      <c r="VGQ204" s="119"/>
      <c r="VGR204" s="91"/>
      <c r="VGS204" s="119"/>
      <c r="VGT204" s="91"/>
      <c r="VGU204" s="119"/>
      <c r="VGV204" s="91"/>
      <c r="VGW204" s="119"/>
      <c r="VGX204" s="91"/>
      <c r="VGY204" s="119"/>
      <c r="VGZ204" s="91"/>
      <c r="VHA204" s="119"/>
      <c r="VHB204" s="91"/>
      <c r="VHC204" s="119"/>
      <c r="VHD204" s="91"/>
      <c r="VHE204" s="119"/>
      <c r="VHF204" s="91"/>
      <c r="VHG204" s="119"/>
      <c r="VHH204" s="91"/>
      <c r="VHI204" s="119"/>
      <c r="VHJ204" s="91"/>
      <c r="VHK204" s="119"/>
      <c r="VHL204" s="91"/>
      <c r="VHM204" s="119"/>
      <c r="VHN204" s="91"/>
      <c r="VHO204" s="119"/>
      <c r="VHP204" s="91"/>
      <c r="VHQ204" s="119"/>
      <c r="VHR204" s="91"/>
      <c r="VHS204" s="119"/>
      <c r="VHT204" s="91"/>
      <c r="VHU204" s="119"/>
      <c r="VHV204" s="91"/>
      <c r="VHW204" s="119"/>
      <c r="VHX204" s="91"/>
      <c r="VHY204" s="119"/>
      <c r="VHZ204" s="91"/>
      <c r="VIA204" s="119"/>
      <c r="VIB204" s="91"/>
      <c r="VIC204" s="119"/>
      <c r="VID204" s="91"/>
      <c r="VIE204" s="119"/>
      <c r="VIF204" s="91"/>
      <c r="VIG204" s="119"/>
      <c r="VIH204" s="91"/>
      <c r="VII204" s="119"/>
      <c r="VIJ204" s="91"/>
      <c r="VIK204" s="119"/>
      <c r="VIL204" s="91"/>
      <c r="VIM204" s="119"/>
      <c r="VIN204" s="91"/>
      <c r="VIO204" s="119"/>
      <c r="VIP204" s="91"/>
      <c r="VIQ204" s="119"/>
      <c r="VIR204" s="91"/>
      <c r="VIS204" s="119"/>
      <c r="VIT204" s="91"/>
      <c r="VIU204" s="119"/>
      <c r="VIV204" s="91"/>
      <c r="VIW204" s="119"/>
      <c r="VIX204" s="91"/>
      <c r="VIY204" s="119"/>
      <c r="VIZ204" s="91"/>
      <c r="VJA204" s="119"/>
      <c r="VJB204" s="91"/>
      <c r="VJC204" s="119"/>
      <c r="VJD204" s="91"/>
      <c r="VJE204" s="119"/>
      <c r="VJF204" s="91"/>
      <c r="VJG204" s="119"/>
      <c r="VJH204" s="91"/>
      <c r="VJI204" s="119"/>
      <c r="VJJ204" s="91"/>
      <c r="VJK204" s="119"/>
      <c r="VJL204" s="91"/>
      <c r="VJM204" s="119"/>
      <c r="VJN204" s="91"/>
      <c r="VJO204" s="119"/>
      <c r="VJP204" s="91"/>
      <c r="VJQ204" s="119"/>
      <c r="VJR204" s="91"/>
      <c r="VJS204" s="119"/>
      <c r="VJT204" s="91"/>
      <c r="VJU204" s="119"/>
      <c r="VJV204" s="91"/>
      <c r="VJW204" s="119"/>
      <c r="VJX204" s="91"/>
      <c r="VJY204" s="119"/>
      <c r="VJZ204" s="91"/>
      <c r="VKA204" s="119"/>
      <c r="VKB204" s="91"/>
      <c r="VKC204" s="119"/>
      <c r="VKD204" s="91"/>
      <c r="VKE204" s="119"/>
      <c r="VKF204" s="91"/>
      <c r="VKG204" s="119"/>
      <c r="VKH204" s="91"/>
      <c r="VKI204" s="119"/>
      <c r="VKJ204" s="91"/>
      <c r="VKK204" s="119"/>
      <c r="VKL204" s="91"/>
      <c r="VKM204" s="119"/>
      <c r="VKN204" s="91"/>
      <c r="VKO204" s="119"/>
      <c r="VKP204" s="91"/>
      <c r="VKQ204" s="119"/>
      <c r="VKR204" s="91"/>
      <c r="VKS204" s="119"/>
      <c r="VKT204" s="91"/>
      <c r="VKU204" s="119"/>
      <c r="VKV204" s="91"/>
      <c r="VKW204" s="119"/>
      <c r="VKX204" s="91"/>
      <c r="VKY204" s="119"/>
      <c r="VKZ204" s="91"/>
      <c r="VLA204" s="119"/>
      <c r="VLB204" s="91"/>
      <c r="VLC204" s="119"/>
      <c r="VLD204" s="91"/>
      <c r="VLE204" s="119"/>
      <c r="VLF204" s="91"/>
      <c r="VLG204" s="119"/>
      <c r="VLH204" s="91"/>
      <c r="VLI204" s="119"/>
      <c r="VLJ204" s="91"/>
      <c r="VLK204" s="119"/>
      <c r="VLL204" s="91"/>
      <c r="VLM204" s="119"/>
      <c r="VLN204" s="91"/>
      <c r="VLO204" s="119"/>
      <c r="VLP204" s="91"/>
      <c r="VLQ204" s="119"/>
      <c r="VLR204" s="91"/>
      <c r="VLS204" s="119"/>
      <c r="VLT204" s="91"/>
      <c r="VLU204" s="119"/>
      <c r="VLV204" s="91"/>
      <c r="VLW204" s="119"/>
      <c r="VLX204" s="91"/>
      <c r="VLY204" s="119"/>
      <c r="VLZ204" s="91"/>
      <c r="VMA204" s="119"/>
      <c r="VMB204" s="91"/>
      <c r="VMC204" s="119"/>
      <c r="VMD204" s="91"/>
      <c r="VME204" s="119"/>
      <c r="VMF204" s="91"/>
      <c r="VMG204" s="119"/>
      <c r="VMH204" s="91"/>
      <c r="VMI204" s="119"/>
      <c r="VMJ204" s="91"/>
      <c r="VMK204" s="119"/>
      <c r="VML204" s="91"/>
      <c r="VMM204" s="119"/>
      <c r="VMN204" s="91"/>
      <c r="VMO204" s="119"/>
      <c r="VMP204" s="91"/>
      <c r="VMQ204" s="119"/>
      <c r="VMR204" s="91"/>
      <c r="VMS204" s="119"/>
      <c r="VMT204" s="91"/>
      <c r="VMU204" s="119"/>
      <c r="VMV204" s="91"/>
      <c r="VMW204" s="119"/>
      <c r="VMX204" s="91"/>
      <c r="VMY204" s="119"/>
      <c r="VMZ204" s="91"/>
      <c r="VNA204" s="119"/>
      <c r="VNB204" s="91"/>
      <c r="VNC204" s="119"/>
      <c r="VND204" s="91"/>
      <c r="VNE204" s="119"/>
      <c r="VNF204" s="91"/>
      <c r="VNG204" s="119"/>
      <c r="VNH204" s="91"/>
      <c r="VNI204" s="119"/>
      <c r="VNJ204" s="91"/>
      <c r="VNK204" s="119"/>
      <c r="VNL204" s="91"/>
      <c r="VNM204" s="119"/>
      <c r="VNN204" s="91"/>
      <c r="VNO204" s="119"/>
      <c r="VNP204" s="91"/>
      <c r="VNQ204" s="119"/>
      <c r="VNR204" s="91"/>
      <c r="VNS204" s="119"/>
      <c r="VNT204" s="91"/>
      <c r="VNU204" s="119"/>
      <c r="VNV204" s="91"/>
      <c r="VNW204" s="119"/>
      <c r="VNX204" s="91"/>
      <c r="VNY204" s="119"/>
      <c r="VNZ204" s="91"/>
      <c r="VOA204" s="119"/>
      <c r="VOB204" s="91"/>
      <c r="VOC204" s="119"/>
      <c r="VOD204" s="91"/>
      <c r="VOE204" s="119"/>
      <c r="VOF204" s="91"/>
      <c r="VOG204" s="119"/>
      <c r="VOH204" s="91"/>
      <c r="VOI204" s="119"/>
      <c r="VOJ204" s="91"/>
      <c r="VOK204" s="119"/>
      <c r="VOL204" s="91"/>
      <c r="VOM204" s="119"/>
      <c r="VON204" s="91"/>
      <c r="VOO204" s="119"/>
      <c r="VOP204" s="91"/>
      <c r="VOQ204" s="119"/>
      <c r="VOR204" s="91"/>
      <c r="VOS204" s="119"/>
      <c r="VOT204" s="91"/>
      <c r="VOU204" s="119"/>
      <c r="VOV204" s="91"/>
      <c r="VOW204" s="119"/>
      <c r="VOX204" s="91"/>
      <c r="VOY204" s="119"/>
      <c r="VOZ204" s="91"/>
      <c r="VPA204" s="119"/>
      <c r="VPB204" s="91"/>
      <c r="VPC204" s="119"/>
      <c r="VPD204" s="91"/>
      <c r="VPE204" s="119"/>
      <c r="VPF204" s="91"/>
      <c r="VPG204" s="119"/>
      <c r="VPH204" s="91"/>
      <c r="VPI204" s="119"/>
      <c r="VPJ204" s="91"/>
      <c r="VPK204" s="119"/>
      <c r="VPL204" s="91"/>
      <c r="VPM204" s="119"/>
      <c r="VPN204" s="91"/>
      <c r="VPO204" s="119"/>
      <c r="VPP204" s="91"/>
      <c r="VPQ204" s="119"/>
      <c r="VPR204" s="91"/>
      <c r="VPS204" s="119"/>
      <c r="VPT204" s="91"/>
      <c r="VPU204" s="119"/>
      <c r="VPV204" s="91"/>
      <c r="VPW204" s="119"/>
      <c r="VPX204" s="91"/>
      <c r="VPY204" s="119"/>
      <c r="VPZ204" s="91"/>
      <c r="VQA204" s="119"/>
      <c r="VQB204" s="91"/>
      <c r="VQC204" s="119"/>
      <c r="VQD204" s="91"/>
      <c r="VQE204" s="119"/>
      <c r="VQF204" s="91"/>
      <c r="VQG204" s="119"/>
      <c r="VQH204" s="91"/>
      <c r="VQI204" s="119"/>
      <c r="VQJ204" s="91"/>
      <c r="VQK204" s="119"/>
      <c r="VQL204" s="91"/>
      <c r="VQM204" s="119"/>
      <c r="VQN204" s="91"/>
      <c r="VQO204" s="119"/>
      <c r="VQP204" s="91"/>
      <c r="VQQ204" s="119"/>
      <c r="VQR204" s="91"/>
      <c r="VQS204" s="119"/>
      <c r="VQT204" s="91"/>
      <c r="VQU204" s="119"/>
      <c r="VQV204" s="91"/>
      <c r="VQW204" s="119"/>
      <c r="VQX204" s="91"/>
      <c r="VQY204" s="119"/>
      <c r="VQZ204" s="91"/>
      <c r="VRA204" s="119"/>
      <c r="VRB204" s="91"/>
      <c r="VRC204" s="119"/>
      <c r="VRD204" s="91"/>
      <c r="VRE204" s="119"/>
      <c r="VRF204" s="91"/>
      <c r="VRG204" s="119"/>
      <c r="VRH204" s="91"/>
      <c r="VRI204" s="119"/>
      <c r="VRJ204" s="91"/>
      <c r="VRK204" s="119"/>
      <c r="VRL204" s="91"/>
      <c r="VRM204" s="119"/>
      <c r="VRN204" s="91"/>
      <c r="VRO204" s="119"/>
      <c r="VRP204" s="91"/>
      <c r="VRQ204" s="119"/>
      <c r="VRR204" s="91"/>
      <c r="VRS204" s="119"/>
      <c r="VRT204" s="91"/>
      <c r="VRU204" s="119"/>
      <c r="VRV204" s="91"/>
      <c r="VRW204" s="119"/>
      <c r="VRX204" s="91"/>
      <c r="VRY204" s="119"/>
      <c r="VRZ204" s="91"/>
      <c r="VSA204" s="119"/>
      <c r="VSB204" s="91"/>
      <c r="VSC204" s="119"/>
      <c r="VSD204" s="91"/>
      <c r="VSE204" s="119"/>
      <c r="VSF204" s="91"/>
      <c r="VSG204" s="119"/>
      <c r="VSH204" s="91"/>
      <c r="VSI204" s="119"/>
      <c r="VSJ204" s="91"/>
      <c r="VSK204" s="119"/>
      <c r="VSL204" s="91"/>
      <c r="VSM204" s="119"/>
      <c r="VSN204" s="91"/>
      <c r="VSO204" s="119"/>
      <c r="VSP204" s="91"/>
      <c r="VSQ204" s="119"/>
      <c r="VSR204" s="91"/>
      <c r="VSS204" s="119"/>
      <c r="VST204" s="91"/>
      <c r="VSU204" s="119"/>
      <c r="VSV204" s="91"/>
      <c r="VSW204" s="119"/>
      <c r="VSX204" s="91"/>
      <c r="VSY204" s="119"/>
      <c r="VSZ204" s="91"/>
      <c r="VTA204" s="119"/>
      <c r="VTB204" s="91"/>
      <c r="VTC204" s="119"/>
      <c r="VTD204" s="91"/>
      <c r="VTE204" s="119"/>
      <c r="VTF204" s="91"/>
      <c r="VTG204" s="119"/>
      <c r="VTH204" s="91"/>
      <c r="VTI204" s="119"/>
      <c r="VTJ204" s="91"/>
      <c r="VTK204" s="119"/>
      <c r="VTL204" s="91"/>
      <c r="VTM204" s="119"/>
      <c r="VTN204" s="91"/>
      <c r="VTO204" s="119"/>
      <c r="VTP204" s="91"/>
      <c r="VTQ204" s="119"/>
      <c r="VTR204" s="91"/>
      <c r="VTS204" s="119"/>
      <c r="VTT204" s="91"/>
      <c r="VTU204" s="119"/>
      <c r="VTV204" s="91"/>
      <c r="VTW204" s="119"/>
      <c r="VTX204" s="91"/>
      <c r="VTY204" s="119"/>
      <c r="VTZ204" s="91"/>
      <c r="VUA204" s="119"/>
      <c r="VUB204" s="91"/>
      <c r="VUC204" s="119"/>
      <c r="VUD204" s="91"/>
      <c r="VUE204" s="119"/>
      <c r="VUF204" s="91"/>
      <c r="VUG204" s="119"/>
      <c r="VUH204" s="91"/>
      <c r="VUI204" s="119"/>
      <c r="VUJ204" s="91"/>
      <c r="VUK204" s="119"/>
      <c r="VUL204" s="91"/>
      <c r="VUM204" s="119"/>
      <c r="VUN204" s="91"/>
      <c r="VUO204" s="119"/>
      <c r="VUP204" s="91"/>
      <c r="VUQ204" s="119"/>
      <c r="VUR204" s="91"/>
      <c r="VUS204" s="119"/>
      <c r="VUT204" s="91"/>
      <c r="VUU204" s="119"/>
      <c r="VUV204" s="91"/>
      <c r="VUW204" s="119"/>
      <c r="VUX204" s="91"/>
      <c r="VUY204" s="119"/>
      <c r="VUZ204" s="91"/>
      <c r="VVA204" s="119"/>
      <c r="VVB204" s="91"/>
      <c r="VVC204" s="119"/>
      <c r="VVD204" s="91"/>
      <c r="VVE204" s="119"/>
      <c r="VVF204" s="91"/>
      <c r="VVG204" s="119"/>
      <c r="VVH204" s="91"/>
      <c r="VVI204" s="119"/>
      <c r="VVJ204" s="91"/>
      <c r="VVK204" s="119"/>
      <c r="VVL204" s="91"/>
      <c r="VVM204" s="119"/>
      <c r="VVN204" s="91"/>
      <c r="VVO204" s="119"/>
      <c r="VVP204" s="91"/>
      <c r="VVQ204" s="119"/>
      <c r="VVR204" s="91"/>
      <c r="VVS204" s="119"/>
      <c r="VVT204" s="91"/>
      <c r="VVU204" s="119"/>
      <c r="VVV204" s="91"/>
      <c r="VVW204" s="119"/>
      <c r="VVX204" s="91"/>
      <c r="VVY204" s="119"/>
      <c r="VVZ204" s="91"/>
      <c r="VWA204" s="119"/>
      <c r="VWB204" s="91"/>
      <c r="VWC204" s="119"/>
      <c r="VWD204" s="91"/>
      <c r="VWE204" s="119"/>
      <c r="VWF204" s="91"/>
      <c r="VWG204" s="119"/>
      <c r="VWH204" s="91"/>
      <c r="VWI204" s="119"/>
      <c r="VWJ204" s="91"/>
      <c r="VWK204" s="119"/>
      <c r="VWL204" s="91"/>
      <c r="VWM204" s="119"/>
      <c r="VWN204" s="91"/>
      <c r="VWO204" s="119"/>
      <c r="VWP204" s="91"/>
      <c r="VWQ204" s="119"/>
      <c r="VWR204" s="91"/>
      <c r="VWS204" s="119"/>
      <c r="VWT204" s="91"/>
      <c r="VWU204" s="119"/>
      <c r="VWV204" s="91"/>
      <c r="VWW204" s="119"/>
      <c r="VWX204" s="91"/>
      <c r="VWY204" s="119"/>
      <c r="VWZ204" s="91"/>
      <c r="VXA204" s="119"/>
      <c r="VXB204" s="91"/>
      <c r="VXC204" s="119"/>
      <c r="VXD204" s="91"/>
      <c r="VXE204" s="119"/>
      <c r="VXF204" s="91"/>
      <c r="VXG204" s="119"/>
      <c r="VXH204" s="91"/>
      <c r="VXI204" s="119"/>
      <c r="VXJ204" s="91"/>
      <c r="VXK204" s="119"/>
      <c r="VXL204" s="91"/>
      <c r="VXM204" s="119"/>
      <c r="VXN204" s="91"/>
      <c r="VXO204" s="119"/>
      <c r="VXP204" s="91"/>
      <c r="VXQ204" s="119"/>
      <c r="VXR204" s="91"/>
      <c r="VXS204" s="119"/>
      <c r="VXT204" s="91"/>
      <c r="VXU204" s="119"/>
      <c r="VXV204" s="91"/>
      <c r="VXW204" s="119"/>
      <c r="VXX204" s="91"/>
      <c r="VXY204" s="119"/>
      <c r="VXZ204" s="91"/>
      <c r="VYA204" s="119"/>
      <c r="VYB204" s="91"/>
      <c r="VYC204" s="119"/>
      <c r="VYD204" s="91"/>
      <c r="VYE204" s="119"/>
      <c r="VYF204" s="91"/>
      <c r="VYG204" s="119"/>
      <c r="VYH204" s="91"/>
      <c r="VYI204" s="119"/>
      <c r="VYJ204" s="91"/>
      <c r="VYK204" s="119"/>
      <c r="VYL204" s="91"/>
      <c r="VYM204" s="119"/>
      <c r="VYN204" s="91"/>
      <c r="VYO204" s="119"/>
      <c r="VYP204" s="91"/>
      <c r="VYQ204" s="119"/>
      <c r="VYR204" s="91"/>
      <c r="VYS204" s="119"/>
      <c r="VYT204" s="91"/>
      <c r="VYU204" s="119"/>
      <c r="VYV204" s="91"/>
      <c r="VYW204" s="119"/>
      <c r="VYX204" s="91"/>
      <c r="VYY204" s="119"/>
      <c r="VYZ204" s="91"/>
      <c r="VZA204" s="119"/>
      <c r="VZB204" s="91"/>
      <c r="VZC204" s="119"/>
      <c r="VZD204" s="91"/>
      <c r="VZE204" s="119"/>
      <c r="VZF204" s="91"/>
      <c r="VZG204" s="119"/>
      <c r="VZH204" s="91"/>
      <c r="VZI204" s="119"/>
      <c r="VZJ204" s="91"/>
      <c r="VZK204" s="119"/>
      <c r="VZL204" s="91"/>
      <c r="VZM204" s="119"/>
      <c r="VZN204" s="91"/>
      <c r="VZO204" s="119"/>
      <c r="VZP204" s="91"/>
      <c r="VZQ204" s="119"/>
      <c r="VZR204" s="91"/>
      <c r="VZS204" s="119"/>
      <c r="VZT204" s="91"/>
      <c r="VZU204" s="119"/>
      <c r="VZV204" s="91"/>
      <c r="VZW204" s="119"/>
      <c r="VZX204" s="91"/>
      <c r="VZY204" s="119"/>
      <c r="VZZ204" s="91"/>
      <c r="WAA204" s="119"/>
      <c r="WAB204" s="91"/>
      <c r="WAC204" s="119"/>
      <c r="WAD204" s="91"/>
      <c r="WAE204" s="119"/>
      <c r="WAF204" s="91"/>
      <c r="WAG204" s="119"/>
      <c r="WAH204" s="91"/>
      <c r="WAI204" s="119"/>
      <c r="WAJ204" s="91"/>
      <c r="WAK204" s="119"/>
      <c r="WAL204" s="91"/>
      <c r="WAM204" s="119"/>
      <c r="WAN204" s="91"/>
      <c r="WAO204" s="119"/>
      <c r="WAP204" s="91"/>
      <c r="WAQ204" s="119"/>
      <c r="WAR204" s="91"/>
      <c r="WAS204" s="119"/>
      <c r="WAT204" s="91"/>
      <c r="WAU204" s="119"/>
      <c r="WAV204" s="91"/>
      <c r="WAW204" s="119"/>
      <c r="WAX204" s="91"/>
      <c r="WAY204" s="119"/>
      <c r="WAZ204" s="91"/>
      <c r="WBA204" s="119"/>
      <c r="WBB204" s="91"/>
      <c r="WBC204" s="119"/>
      <c r="WBD204" s="91"/>
      <c r="WBE204" s="119"/>
      <c r="WBF204" s="91"/>
      <c r="WBG204" s="119"/>
      <c r="WBH204" s="91"/>
      <c r="WBI204" s="119"/>
      <c r="WBJ204" s="91"/>
      <c r="WBK204" s="119"/>
      <c r="WBL204" s="91"/>
      <c r="WBM204" s="119"/>
      <c r="WBN204" s="91"/>
      <c r="WBO204" s="119"/>
      <c r="WBP204" s="91"/>
      <c r="WBQ204" s="119"/>
      <c r="WBR204" s="91"/>
      <c r="WBS204" s="119"/>
      <c r="WBT204" s="91"/>
      <c r="WBU204" s="119"/>
      <c r="WBV204" s="91"/>
      <c r="WBW204" s="119"/>
      <c r="WBX204" s="91"/>
      <c r="WBY204" s="119"/>
      <c r="WBZ204" s="91"/>
      <c r="WCA204" s="119"/>
      <c r="WCB204" s="91"/>
      <c r="WCC204" s="119"/>
      <c r="WCD204" s="91"/>
      <c r="WCE204" s="119"/>
      <c r="WCF204" s="91"/>
      <c r="WCG204" s="119"/>
      <c r="WCH204" s="91"/>
      <c r="WCI204" s="119"/>
      <c r="WCJ204" s="91"/>
      <c r="WCK204" s="119"/>
      <c r="WCL204" s="91"/>
      <c r="WCM204" s="119"/>
      <c r="WCN204" s="91"/>
      <c r="WCO204" s="119"/>
      <c r="WCP204" s="91"/>
      <c r="WCQ204" s="119"/>
      <c r="WCR204" s="91"/>
      <c r="WCS204" s="119"/>
      <c r="WCT204" s="91"/>
      <c r="WCU204" s="119"/>
      <c r="WCV204" s="91"/>
      <c r="WCW204" s="119"/>
      <c r="WCX204" s="91"/>
      <c r="WCY204" s="119"/>
      <c r="WCZ204" s="91"/>
      <c r="WDA204" s="119"/>
      <c r="WDB204" s="91"/>
      <c r="WDC204" s="119"/>
      <c r="WDD204" s="91"/>
      <c r="WDE204" s="119"/>
      <c r="WDF204" s="91"/>
      <c r="WDG204" s="119"/>
      <c r="WDH204" s="91"/>
      <c r="WDI204" s="119"/>
      <c r="WDJ204" s="91"/>
      <c r="WDK204" s="119"/>
      <c r="WDL204" s="91"/>
      <c r="WDM204" s="119"/>
      <c r="WDN204" s="91"/>
      <c r="WDO204" s="119"/>
      <c r="WDP204" s="91"/>
      <c r="WDQ204" s="119"/>
      <c r="WDR204" s="91"/>
      <c r="WDS204" s="119"/>
      <c r="WDT204" s="91"/>
      <c r="WDU204" s="119"/>
      <c r="WDV204" s="91"/>
      <c r="WDW204" s="119"/>
      <c r="WDX204" s="91"/>
      <c r="WDY204" s="119"/>
      <c r="WDZ204" s="91"/>
      <c r="WEA204" s="119"/>
      <c r="WEB204" s="91"/>
      <c r="WEC204" s="119"/>
      <c r="WED204" s="91"/>
      <c r="WEE204" s="119"/>
      <c r="WEF204" s="91"/>
      <c r="WEG204" s="119"/>
      <c r="WEH204" s="91"/>
      <c r="WEI204" s="119"/>
      <c r="WEJ204" s="91"/>
      <c r="WEK204" s="119"/>
      <c r="WEL204" s="91"/>
      <c r="WEM204" s="119"/>
      <c r="WEN204" s="91"/>
      <c r="WEO204" s="119"/>
      <c r="WEP204" s="91"/>
      <c r="WEQ204" s="119"/>
      <c r="WER204" s="91"/>
      <c r="WES204" s="119"/>
      <c r="WET204" s="91"/>
      <c r="WEU204" s="119"/>
      <c r="WEV204" s="91"/>
      <c r="WEW204" s="119"/>
      <c r="WEX204" s="91"/>
      <c r="WEY204" s="119"/>
      <c r="WEZ204" s="91"/>
      <c r="WFA204" s="119"/>
      <c r="WFB204" s="91"/>
      <c r="WFC204" s="119"/>
      <c r="WFD204" s="91"/>
      <c r="WFE204" s="119"/>
      <c r="WFF204" s="91"/>
      <c r="WFG204" s="119"/>
      <c r="WFH204" s="91"/>
      <c r="WFI204" s="119"/>
      <c r="WFJ204" s="91"/>
      <c r="WFK204" s="119"/>
      <c r="WFL204" s="91"/>
      <c r="WFM204" s="119"/>
      <c r="WFN204" s="91"/>
      <c r="WFO204" s="119"/>
      <c r="WFP204" s="91"/>
      <c r="WFQ204" s="119"/>
      <c r="WFR204" s="91"/>
      <c r="WFS204" s="119"/>
      <c r="WFT204" s="91"/>
      <c r="WFU204" s="119"/>
      <c r="WFV204" s="91"/>
      <c r="WFW204" s="119"/>
      <c r="WFX204" s="91"/>
      <c r="WFY204" s="119"/>
      <c r="WFZ204" s="91"/>
      <c r="WGA204" s="119"/>
      <c r="WGB204" s="91"/>
      <c r="WGC204" s="119"/>
      <c r="WGD204" s="91"/>
      <c r="WGE204" s="119"/>
      <c r="WGF204" s="91"/>
      <c r="WGG204" s="119"/>
      <c r="WGH204" s="91"/>
      <c r="WGI204" s="119"/>
      <c r="WGJ204" s="91"/>
      <c r="WGK204" s="119"/>
      <c r="WGL204" s="91"/>
      <c r="WGM204" s="119"/>
      <c r="WGN204" s="91"/>
      <c r="WGO204" s="119"/>
      <c r="WGP204" s="91"/>
      <c r="WGQ204" s="119"/>
      <c r="WGR204" s="91"/>
      <c r="WGS204" s="119"/>
      <c r="WGT204" s="91"/>
      <c r="WGU204" s="119"/>
      <c r="WGV204" s="91"/>
      <c r="WGW204" s="119"/>
      <c r="WGX204" s="91"/>
      <c r="WGY204" s="119"/>
      <c r="WGZ204" s="91"/>
      <c r="WHA204" s="119"/>
      <c r="WHB204" s="91"/>
      <c r="WHC204" s="119"/>
      <c r="WHD204" s="91"/>
      <c r="WHE204" s="119"/>
      <c r="WHF204" s="91"/>
      <c r="WHG204" s="119"/>
      <c r="WHH204" s="91"/>
      <c r="WHI204" s="119"/>
      <c r="WHJ204" s="91"/>
      <c r="WHK204" s="119"/>
      <c r="WHL204" s="91"/>
      <c r="WHM204" s="119"/>
      <c r="WHN204" s="91"/>
      <c r="WHO204" s="119"/>
      <c r="WHP204" s="91"/>
      <c r="WHQ204" s="119"/>
      <c r="WHR204" s="91"/>
      <c r="WHS204" s="119"/>
      <c r="WHT204" s="91"/>
      <c r="WHU204" s="119"/>
      <c r="WHV204" s="91"/>
      <c r="WHW204" s="119"/>
      <c r="WHX204" s="91"/>
      <c r="WHY204" s="119"/>
      <c r="WHZ204" s="91"/>
      <c r="WIA204" s="119"/>
      <c r="WIB204" s="91"/>
      <c r="WIC204" s="119"/>
      <c r="WID204" s="91"/>
      <c r="WIE204" s="119"/>
      <c r="WIF204" s="91"/>
      <c r="WIG204" s="119"/>
      <c r="WIH204" s="91"/>
      <c r="WII204" s="119"/>
      <c r="WIJ204" s="91"/>
      <c r="WIK204" s="119"/>
      <c r="WIL204" s="91"/>
      <c r="WIM204" s="119"/>
      <c r="WIN204" s="91"/>
      <c r="WIO204" s="119"/>
      <c r="WIP204" s="91"/>
      <c r="WIQ204" s="119"/>
      <c r="WIR204" s="91"/>
      <c r="WIS204" s="119"/>
      <c r="WIT204" s="91"/>
      <c r="WIU204" s="119"/>
      <c r="WIV204" s="91"/>
      <c r="WIW204" s="119"/>
      <c r="WIX204" s="91"/>
      <c r="WIY204" s="119"/>
      <c r="WIZ204" s="91"/>
      <c r="WJA204" s="119"/>
      <c r="WJB204" s="91"/>
      <c r="WJC204" s="119"/>
      <c r="WJD204" s="91"/>
      <c r="WJE204" s="119"/>
      <c r="WJF204" s="91"/>
      <c r="WJG204" s="119"/>
      <c r="WJH204" s="91"/>
      <c r="WJI204" s="119"/>
      <c r="WJJ204" s="91"/>
      <c r="WJK204" s="119"/>
      <c r="WJL204" s="91"/>
      <c r="WJM204" s="119"/>
      <c r="WJN204" s="91"/>
      <c r="WJO204" s="119"/>
      <c r="WJP204" s="91"/>
      <c r="WJQ204" s="119"/>
      <c r="WJR204" s="91"/>
      <c r="WJS204" s="119"/>
      <c r="WJT204" s="91"/>
      <c r="WJU204" s="119"/>
      <c r="WJV204" s="91"/>
      <c r="WJW204" s="119"/>
      <c r="WJX204" s="91"/>
      <c r="WJY204" s="119"/>
      <c r="WJZ204" s="91"/>
      <c r="WKA204" s="119"/>
      <c r="WKB204" s="91"/>
      <c r="WKC204" s="119"/>
      <c r="WKD204" s="91"/>
      <c r="WKE204" s="119"/>
      <c r="WKF204" s="91"/>
      <c r="WKG204" s="119"/>
      <c r="WKH204" s="91"/>
      <c r="WKI204" s="119"/>
      <c r="WKJ204" s="91"/>
      <c r="WKK204" s="119"/>
      <c r="WKL204" s="91"/>
      <c r="WKM204" s="119"/>
      <c r="WKN204" s="91"/>
      <c r="WKO204" s="119"/>
      <c r="WKP204" s="91"/>
      <c r="WKQ204" s="119"/>
      <c r="WKR204" s="91"/>
      <c r="WKS204" s="119"/>
      <c r="WKT204" s="91"/>
      <c r="WKU204" s="119"/>
      <c r="WKV204" s="91"/>
      <c r="WKW204" s="119"/>
      <c r="WKX204" s="91"/>
      <c r="WKY204" s="119"/>
      <c r="WKZ204" s="91"/>
      <c r="WLA204" s="119"/>
      <c r="WLB204" s="91"/>
      <c r="WLC204" s="119"/>
      <c r="WLD204" s="91"/>
      <c r="WLE204" s="119"/>
      <c r="WLF204" s="91"/>
      <c r="WLG204" s="119"/>
      <c r="WLH204" s="91"/>
      <c r="WLI204" s="119"/>
      <c r="WLJ204" s="91"/>
      <c r="WLK204" s="119"/>
      <c r="WLL204" s="91"/>
      <c r="WLM204" s="119"/>
      <c r="WLN204" s="91"/>
      <c r="WLO204" s="119"/>
      <c r="WLP204" s="91"/>
      <c r="WLQ204" s="119"/>
      <c r="WLR204" s="91"/>
      <c r="WLS204" s="119"/>
      <c r="WLT204" s="91"/>
      <c r="WLU204" s="119"/>
      <c r="WLV204" s="91"/>
      <c r="WLW204" s="119"/>
      <c r="WLX204" s="91"/>
      <c r="WLY204" s="119"/>
      <c r="WLZ204" s="91"/>
      <c r="WMA204" s="119"/>
      <c r="WMB204" s="91"/>
      <c r="WMC204" s="119"/>
      <c r="WMD204" s="91"/>
      <c r="WME204" s="119"/>
      <c r="WMF204" s="91"/>
      <c r="WMG204" s="119"/>
      <c r="WMH204" s="91"/>
      <c r="WMI204" s="119"/>
      <c r="WMJ204" s="91"/>
      <c r="WMK204" s="119"/>
      <c r="WML204" s="91"/>
      <c r="WMM204" s="119"/>
      <c r="WMN204" s="91"/>
      <c r="WMO204" s="119"/>
      <c r="WMP204" s="91"/>
      <c r="WMQ204" s="119"/>
      <c r="WMR204" s="91"/>
      <c r="WMS204" s="119"/>
      <c r="WMT204" s="91"/>
      <c r="WMU204" s="119"/>
      <c r="WMV204" s="91"/>
      <c r="WMW204" s="119"/>
      <c r="WMX204" s="91"/>
      <c r="WMY204" s="119"/>
      <c r="WMZ204" s="91"/>
      <c r="WNA204" s="119"/>
      <c r="WNB204" s="91"/>
      <c r="WNC204" s="119"/>
      <c r="WND204" s="91"/>
      <c r="WNE204" s="119"/>
      <c r="WNF204" s="91"/>
      <c r="WNG204" s="119"/>
      <c r="WNH204" s="91"/>
      <c r="WNI204" s="119"/>
      <c r="WNJ204" s="91"/>
      <c r="WNK204" s="119"/>
      <c r="WNL204" s="91"/>
      <c r="WNM204" s="119"/>
      <c r="WNN204" s="91"/>
      <c r="WNO204" s="119"/>
      <c r="WNP204" s="91"/>
      <c r="WNQ204" s="119"/>
      <c r="WNR204" s="91"/>
      <c r="WNS204" s="119"/>
      <c r="WNT204" s="91"/>
      <c r="WNU204" s="119"/>
      <c r="WNV204" s="91"/>
      <c r="WNW204" s="119"/>
      <c r="WNX204" s="91"/>
      <c r="WNY204" s="119"/>
      <c r="WNZ204" s="91"/>
      <c r="WOA204" s="119"/>
      <c r="WOB204" s="91"/>
      <c r="WOC204" s="119"/>
      <c r="WOD204" s="91"/>
      <c r="WOE204" s="119"/>
      <c r="WOF204" s="91"/>
      <c r="WOG204" s="119"/>
      <c r="WOH204" s="91"/>
      <c r="WOI204" s="119"/>
      <c r="WOJ204" s="91"/>
      <c r="WOK204" s="119"/>
      <c r="WOL204" s="91"/>
      <c r="WOM204" s="119"/>
      <c r="WON204" s="91"/>
      <c r="WOO204" s="119"/>
      <c r="WOP204" s="91"/>
      <c r="WOQ204" s="119"/>
      <c r="WOR204" s="91"/>
      <c r="WOS204" s="119"/>
      <c r="WOT204" s="91"/>
      <c r="WOU204" s="119"/>
      <c r="WOV204" s="91"/>
      <c r="WOW204" s="119"/>
      <c r="WOX204" s="91"/>
      <c r="WOY204" s="119"/>
      <c r="WOZ204" s="91"/>
      <c r="WPA204" s="119"/>
      <c r="WPB204" s="91"/>
      <c r="WPC204" s="119"/>
      <c r="WPD204" s="91"/>
      <c r="WPE204" s="119"/>
      <c r="WPF204" s="91"/>
      <c r="WPG204" s="119"/>
      <c r="WPH204" s="91"/>
      <c r="WPI204" s="119"/>
      <c r="WPJ204" s="91"/>
      <c r="WPK204" s="119"/>
      <c r="WPL204" s="91"/>
      <c r="WPM204" s="119"/>
      <c r="WPN204" s="91"/>
      <c r="WPO204" s="119"/>
      <c r="WPP204" s="91"/>
      <c r="WPQ204" s="119"/>
      <c r="WPR204" s="91"/>
      <c r="WPS204" s="119"/>
      <c r="WPT204" s="91"/>
      <c r="WPU204" s="119"/>
      <c r="WPV204" s="91"/>
      <c r="WPW204" s="119"/>
      <c r="WPX204" s="91"/>
      <c r="WPY204" s="119"/>
      <c r="WPZ204" s="91"/>
      <c r="WQA204" s="119"/>
      <c r="WQB204" s="91"/>
      <c r="WQC204" s="119"/>
      <c r="WQD204" s="91"/>
      <c r="WQE204" s="119"/>
      <c r="WQF204" s="91"/>
      <c r="WQG204" s="119"/>
      <c r="WQH204" s="91"/>
      <c r="WQI204" s="119"/>
      <c r="WQJ204" s="91"/>
      <c r="WQK204" s="119"/>
      <c r="WQL204" s="91"/>
      <c r="WQM204" s="119"/>
      <c r="WQN204" s="91"/>
      <c r="WQO204" s="119"/>
      <c r="WQP204" s="91"/>
      <c r="WQQ204" s="119"/>
      <c r="WQR204" s="91"/>
      <c r="WQS204" s="119"/>
      <c r="WQT204" s="91"/>
      <c r="WQU204" s="119"/>
      <c r="WQV204" s="91"/>
      <c r="WQW204" s="119"/>
      <c r="WQX204" s="91"/>
      <c r="WQY204" s="119"/>
      <c r="WQZ204" s="91"/>
      <c r="WRA204" s="119"/>
      <c r="WRB204" s="91"/>
      <c r="WRC204" s="119"/>
      <c r="WRD204" s="91"/>
      <c r="WRE204" s="119"/>
      <c r="WRF204" s="91"/>
      <c r="WRG204" s="119"/>
      <c r="WRH204" s="91"/>
      <c r="WRI204" s="119"/>
      <c r="WRJ204" s="91"/>
      <c r="WRK204" s="119"/>
      <c r="WRL204" s="91"/>
      <c r="WRM204" s="119"/>
      <c r="WRN204" s="91"/>
      <c r="WRO204" s="119"/>
      <c r="WRP204" s="91"/>
      <c r="WRQ204" s="119"/>
      <c r="WRR204" s="91"/>
      <c r="WRS204" s="119"/>
      <c r="WRT204" s="91"/>
      <c r="WRU204" s="119"/>
      <c r="WRV204" s="91"/>
      <c r="WRW204" s="119"/>
      <c r="WRX204" s="91"/>
      <c r="WRY204" s="119"/>
      <c r="WRZ204" s="91"/>
      <c r="WSA204" s="119"/>
      <c r="WSB204" s="91"/>
      <c r="WSC204" s="119"/>
      <c r="WSD204" s="91"/>
      <c r="WSE204" s="119"/>
      <c r="WSF204" s="91"/>
      <c r="WSG204" s="119"/>
      <c r="WSH204" s="91"/>
      <c r="WSI204" s="119"/>
      <c r="WSJ204" s="91"/>
      <c r="WSK204" s="119"/>
      <c r="WSL204" s="91"/>
      <c r="WSM204" s="119"/>
      <c r="WSN204" s="91"/>
      <c r="WSO204" s="119"/>
      <c r="WSP204" s="91"/>
      <c r="WSQ204" s="119"/>
      <c r="WSR204" s="91"/>
      <c r="WSS204" s="119"/>
      <c r="WST204" s="91"/>
      <c r="WSU204" s="119"/>
      <c r="WSV204" s="91"/>
      <c r="WSW204" s="119"/>
      <c r="WSX204" s="91"/>
      <c r="WSY204" s="119"/>
      <c r="WSZ204" s="91"/>
      <c r="WTA204" s="119"/>
      <c r="WTB204" s="91"/>
      <c r="WTC204" s="119"/>
      <c r="WTD204" s="91"/>
      <c r="WTE204" s="119"/>
      <c r="WTF204" s="91"/>
      <c r="WTG204" s="119"/>
      <c r="WTH204" s="91"/>
      <c r="WTI204" s="119"/>
      <c r="WTJ204" s="91"/>
      <c r="WTK204" s="119"/>
      <c r="WTL204" s="91"/>
      <c r="WTM204" s="119"/>
      <c r="WTN204" s="91"/>
      <c r="WTO204" s="119"/>
      <c r="WTP204" s="91"/>
      <c r="WTQ204" s="119"/>
      <c r="WTR204" s="91"/>
      <c r="WTS204" s="119"/>
      <c r="WTT204" s="91"/>
      <c r="WTU204" s="119"/>
      <c r="WTV204" s="91"/>
      <c r="WTW204" s="119"/>
      <c r="WTX204" s="91"/>
      <c r="WTY204" s="119"/>
      <c r="WTZ204" s="91"/>
      <c r="WUA204" s="119"/>
      <c r="WUB204" s="91"/>
      <c r="WUC204" s="119"/>
      <c r="WUD204" s="91"/>
      <c r="WUE204" s="119"/>
      <c r="WUF204" s="91"/>
      <c r="WUG204" s="119"/>
      <c r="WUH204" s="91"/>
      <c r="WUI204" s="119"/>
      <c r="WUJ204" s="91"/>
      <c r="WUK204" s="119"/>
      <c r="WUL204" s="91"/>
      <c r="WUM204" s="119"/>
      <c r="WUN204" s="91"/>
      <c r="WUO204" s="119"/>
      <c r="WUP204" s="91"/>
      <c r="WUQ204" s="119"/>
      <c r="WUR204" s="91"/>
      <c r="WUS204" s="119"/>
      <c r="WUT204" s="91"/>
      <c r="WUU204" s="119"/>
      <c r="WUV204" s="91"/>
      <c r="WUW204" s="119"/>
      <c r="WUX204" s="91"/>
      <c r="WUY204" s="119"/>
      <c r="WUZ204" s="91"/>
      <c r="WVA204" s="119"/>
      <c r="WVB204" s="91"/>
      <c r="WVC204" s="119"/>
      <c r="WVD204" s="91"/>
      <c r="WVE204" s="119"/>
      <c r="WVF204" s="91"/>
      <c r="WVG204" s="119"/>
      <c r="WVH204" s="91"/>
      <c r="WVI204" s="119"/>
      <c r="WVJ204" s="91"/>
      <c r="WVK204" s="119"/>
      <c r="WVL204" s="91"/>
      <c r="WVM204" s="119"/>
      <c r="WVN204" s="91"/>
      <c r="WVO204" s="119"/>
      <c r="WVP204" s="91"/>
      <c r="WVQ204" s="119"/>
      <c r="WVR204" s="91"/>
      <c r="WVS204" s="119"/>
      <c r="WVT204" s="91"/>
      <c r="WVU204" s="119"/>
      <c r="WVV204" s="91"/>
      <c r="WVW204" s="119"/>
      <c r="WVX204" s="91"/>
      <c r="WVY204" s="119"/>
      <c r="WVZ204" s="91"/>
      <c r="WWA204" s="119"/>
      <c r="WWB204" s="91"/>
      <c r="WWC204" s="119"/>
      <c r="WWD204" s="91"/>
      <c r="WWE204" s="119"/>
      <c r="WWF204" s="91"/>
      <c r="WWG204" s="119"/>
      <c r="WWH204" s="91"/>
      <c r="WWI204" s="119"/>
      <c r="WWJ204" s="91"/>
      <c r="WWK204" s="119"/>
      <c r="WWL204" s="91"/>
      <c r="WWM204" s="119"/>
      <c r="WWN204" s="91"/>
      <c r="WWO204" s="119"/>
      <c r="WWP204" s="91"/>
      <c r="WWQ204" s="119"/>
      <c r="WWR204" s="91"/>
      <c r="WWS204" s="119"/>
      <c r="WWT204" s="91"/>
      <c r="WWU204" s="119"/>
      <c r="WWV204" s="91"/>
      <c r="WWW204" s="119"/>
      <c r="WWX204" s="91"/>
      <c r="WWY204" s="119"/>
      <c r="WWZ204" s="91"/>
      <c r="WXA204" s="119"/>
      <c r="WXB204" s="91"/>
      <c r="WXC204" s="119"/>
      <c r="WXD204" s="91"/>
      <c r="WXE204" s="119"/>
      <c r="WXF204" s="91"/>
      <c r="WXG204" s="119"/>
      <c r="WXH204" s="91"/>
      <c r="WXI204" s="119"/>
      <c r="WXJ204" s="91"/>
      <c r="WXK204" s="119"/>
      <c r="WXL204" s="91"/>
      <c r="WXM204" s="119"/>
      <c r="WXN204" s="91"/>
      <c r="WXO204" s="119"/>
      <c r="WXP204" s="91"/>
      <c r="WXQ204" s="119"/>
      <c r="WXR204" s="91"/>
      <c r="WXS204" s="119"/>
      <c r="WXT204" s="91"/>
      <c r="WXU204" s="119"/>
      <c r="WXV204" s="91"/>
      <c r="WXW204" s="119"/>
      <c r="WXX204" s="91"/>
      <c r="WXY204" s="119"/>
      <c r="WXZ204" s="91"/>
      <c r="WYA204" s="119"/>
      <c r="WYB204" s="91"/>
      <c r="WYC204" s="119"/>
      <c r="WYD204" s="91"/>
      <c r="WYE204" s="119"/>
      <c r="WYF204" s="91"/>
      <c r="WYG204" s="119"/>
      <c r="WYH204" s="91"/>
      <c r="WYI204" s="119"/>
      <c r="WYJ204" s="91"/>
      <c r="WYK204" s="119"/>
      <c r="WYL204" s="91"/>
      <c r="WYM204" s="119"/>
      <c r="WYN204" s="91"/>
      <c r="WYO204" s="119"/>
      <c r="WYP204" s="91"/>
      <c r="WYQ204" s="119"/>
      <c r="WYR204" s="91"/>
      <c r="WYS204" s="119"/>
      <c r="WYT204" s="91"/>
      <c r="WYU204" s="119"/>
      <c r="WYV204" s="91"/>
      <c r="WYW204" s="119"/>
      <c r="WYX204" s="91"/>
      <c r="WYY204" s="119"/>
      <c r="WYZ204" s="91"/>
      <c r="WZA204" s="119"/>
      <c r="WZB204" s="91"/>
      <c r="WZC204" s="119"/>
      <c r="WZD204" s="91"/>
      <c r="WZE204" s="119"/>
      <c r="WZF204" s="91"/>
      <c r="WZG204" s="119"/>
      <c r="WZH204" s="91"/>
      <c r="WZI204" s="119"/>
      <c r="WZJ204" s="91"/>
      <c r="WZK204" s="119"/>
      <c r="WZL204" s="91"/>
      <c r="WZM204" s="119"/>
      <c r="WZN204" s="91"/>
      <c r="WZO204" s="119"/>
      <c r="WZP204" s="91"/>
      <c r="WZQ204" s="119"/>
      <c r="WZR204" s="91"/>
      <c r="WZS204" s="119"/>
      <c r="WZT204" s="91"/>
      <c r="WZU204" s="119"/>
      <c r="WZV204" s="91"/>
      <c r="WZW204" s="119"/>
      <c r="WZX204" s="91"/>
      <c r="WZY204" s="119"/>
      <c r="WZZ204" s="91"/>
      <c r="XAA204" s="119"/>
      <c r="XAB204" s="91"/>
      <c r="XAC204" s="119"/>
      <c r="XAD204" s="91"/>
      <c r="XAE204" s="119"/>
      <c r="XAF204" s="91"/>
      <c r="XAG204" s="119"/>
      <c r="XAH204" s="91"/>
      <c r="XAI204" s="119"/>
      <c r="XAJ204" s="91"/>
      <c r="XAK204" s="119"/>
      <c r="XAL204" s="91"/>
      <c r="XAM204" s="119"/>
      <c r="XAN204" s="91"/>
      <c r="XAO204" s="119"/>
      <c r="XAP204" s="91"/>
      <c r="XAQ204" s="119"/>
      <c r="XAR204" s="91"/>
      <c r="XAS204" s="119"/>
      <c r="XAT204" s="91"/>
      <c r="XAU204" s="119"/>
      <c r="XAV204" s="91"/>
      <c r="XAW204" s="119"/>
      <c r="XAX204" s="91"/>
      <c r="XAY204" s="119"/>
      <c r="XAZ204" s="91"/>
      <c r="XBA204" s="119"/>
      <c r="XBB204" s="91"/>
      <c r="XBC204" s="119"/>
      <c r="XBD204" s="91"/>
      <c r="XBE204" s="119"/>
      <c r="XBF204" s="91"/>
      <c r="XBG204" s="119"/>
      <c r="XBH204" s="91"/>
      <c r="XBI204" s="119"/>
      <c r="XBJ204" s="91"/>
      <c r="XBK204" s="119"/>
      <c r="XBL204" s="91"/>
      <c r="XBM204" s="119"/>
      <c r="XBN204" s="91"/>
      <c r="XBO204" s="119"/>
      <c r="XBP204" s="91"/>
      <c r="XBQ204" s="119"/>
      <c r="XBR204" s="91"/>
      <c r="XBS204" s="119"/>
      <c r="XBT204" s="91"/>
      <c r="XBU204" s="119"/>
      <c r="XBV204" s="91"/>
      <c r="XBW204" s="119"/>
      <c r="XBX204" s="91"/>
      <c r="XBY204" s="119"/>
      <c r="XBZ204" s="91"/>
      <c r="XCA204" s="119"/>
      <c r="XCB204" s="91"/>
      <c r="XCC204" s="119"/>
      <c r="XCD204" s="91"/>
      <c r="XCE204" s="119"/>
      <c r="XCF204" s="91"/>
      <c r="XCG204" s="119"/>
      <c r="XCH204" s="91"/>
      <c r="XCI204" s="119"/>
      <c r="XCJ204" s="91"/>
      <c r="XCK204" s="119"/>
      <c r="XCL204" s="91"/>
      <c r="XCM204" s="119"/>
      <c r="XCN204" s="91"/>
      <c r="XCO204" s="119"/>
      <c r="XCP204" s="91"/>
      <c r="XCQ204" s="119"/>
      <c r="XCR204" s="91"/>
      <c r="XCS204" s="119"/>
      <c r="XCT204" s="91"/>
      <c r="XCU204" s="119"/>
      <c r="XCV204" s="91"/>
      <c r="XCW204" s="119"/>
      <c r="XCX204" s="91"/>
      <c r="XCY204" s="119"/>
      <c r="XCZ204" s="91"/>
    </row>
    <row r="205" spans="1:16328" x14ac:dyDescent="0.35">
      <c r="A205" s="343" t="s">
        <v>1065</v>
      </c>
      <c r="B205" t="s">
        <v>104</v>
      </c>
      <c r="C205" s="1">
        <v>13000</v>
      </c>
      <c r="D205" s="1">
        <v>3885</v>
      </c>
      <c r="E205" s="303">
        <f t="shared" si="11"/>
        <v>5180</v>
      </c>
      <c r="F205" s="303">
        <v>13000</v>
      </c>
      <c r="AV205" s="91"/>
      <c r="AW205" s="119"/>
      <c r="AX205" s="91"/>
      <c r="AY205" s="119"/>
      <c r="AZ205" s="91"/>
      <c r="BA205" s="119"/>
      <c r="BB205" s="91"/>
      <c r="BC205" s="119"/>
      <c r="BD205" s="91"/>
      <c r="BE205" s="119"/>
      <c r="BF205" s="91"/>
      <c r="BG205" s="119"/>
      <c r="BH205" s="91"/>
      <c r="BI205" s="119"/>
      <c r="BJ205" s="91"/>
      <c r="BK205" s="119"/>
      <c r="BL205" s="91"/>
      <c r="BM205" s="119"/>
      <c r="BN205" s="91"/>
      <c r="BO205" s="119"/>
      <c r="BP205" s="91"/>
      <c r="BQ205" s="119"/>
      <c r="BR205" s="91"/>
      <c r="BS205" s="119"/>
      <c r="BT205" s="91"/>
      <c r="BU205" s="119"/>
      <c r="BV205" s="91"/>
      <c r="BW205" s="119"/>
      <c r="BX205" s="91"/>
      <c r="BY205" s="119"/>
      <c r="BZ205" s="91"/>
      <c r="CA205" s="119"/>
      <c r="CB205" s="91"/>
      <c r="CC205" s="119"/>
      <c r="CD205" s="91"/>
      <c r="CE205" s="119"/>
      <c r="CF205" s="91"/>
      <c r="CG205" s="119"/>
      <c r="CH205" s="91"/>
      <c r="CI205" s="119"/>
      <c r="CJ205" s="91"/>
      <c r="CK205" s="119"/>
      <c r="CL205" s="91"/>
      <c r="CM205" s="119"/>
      <c r="CN205" s="91"/>
      <c r="CO205" s="119"/>
      <c r="CP205" s="91"/>
      <c r="CQ205" s="119"/>
      <c r="CR205" s="91"/>
      <c r="CS205" s="119"/>
      <c r="CT205" s="91"/>
      <c r="CU205" s="119"/>
      <c r="CV205" s="91"/>
      <c r="CW205" s="119"/>
      <c r="CX205" s="91"/>
      <c r="CY205" s="119"/>
      <c r="CZ205" s="91"/>
      <c r="DA205" s="119"/>
      <c r="DB205" s="91"/>
      <c r="DC205" s="119"/>
      <c r="DD205" s="91"/>
      <c r="DE205" s="119"/>
      <c r="DF205" s="91"/>
      <c r="DG205" s="119"/>
      <c r="DH205" s="91"/>
      <c r="DI205" s="119"/>
      <c r="DJ205" s="91"/>
      <c r="DK205" s="119"/>
      <c r="DL205" s="91"/>
      <c r="DM205" s="119"/>
      <c r="DN205" s="91"/>
      <c r="DO205" s="119"/>
      <c r="DP205" s="91"/>
      <c r="DQ205" s="119"/>
      <c r="DR205" s="91"/>
      <c r="DS205" s="119"/>
      <c r="DT205" s="91"/>
      <c r="DU205" s="119"/>
      <c r="DV205" s="91"/>
      <c r="DW205" s="119"/>
      <c r="DX205" s="91"/>
      <c r="DY205" s="119"/>
      <c r="DZ205" s="91"/>
      <c r="EA205" s="119"/>
      <c r="EB205" s="91"/>
      <c r="EC205" s="119"/>
      <c r="ED205" s="91"/>
      <c r="EE205" s="119"/>
      <c r="EF205" s="91"/>
      <c r="EG205" s="119"/>
      <c r="EH205" s="91"/>
      <c r="EI205" s="119"/>
      <c r="EJ205" s="91"/>
      <c r="EK205" s="119"/>
      <c r="EL205" s="91"/>
      <c r="EM205" s="119"/>
      <c r="EN205" s="91"/>
      <c r="EO205" s="119"/>
      <c r="EP205" s="91"/>
      <c r="EQ205" s="119"/>
      <c r="ER205" s="91"/>
      <c r="ES205" s="119"/>
      <c r="ET205" s="91"/>
      <c r="EU205" s="119"/>
      <c r="EV205" s="91"/>
      <c r="EW205" s="119"/>
      <c r="EX205" s="91"/>
      <c r="EY205" s="119"/>
      <c r="EZ205" s="91"/>
      <c r="FA205" s="119"/>
      <c r="FB205" s="91"/>
      <c r="FC205" s="119"/>
      <c r="FD205" s="91"/>
      <c r="FE205" s="119"/>
      <c r="FF205" s="91"/>
      <c r="FG205" s="119"/>
      <c r="FH205" s="91"/>
      <c r="FI205" s="119"/>
      <c r="FJ205" s="91"/>
      <c r="FK205" s="119"/>
      <c r="FL205" s="91"/>
      <c r="FM205" s="119"/>
      <c r="FN205" s="91"/>
      <c r="FO205" s="119"/>
      <c r="FP205" s="91"/>
      <c r="FQ205" s="119"/>
      <c r="FR205" s="91"/>
      <c r="FS205" s="119"/>
      <c r="FT205" s="91"/>
      <c r="FU205" s="119"/>
      <c r="FV205" s="91"/>
      <c r="FW205" s="119"/>
      <c r="FX205" s="91"/>
      <c r="FY205" s="119"/>
      <c r="FZ205" s="91"/>
      <c r="GA205" s="119"/>
      <c r="GB205" s="91"/>
      <c r="GC205" s="119"/>
      <c r="GD205" s="91"/>
      <c r="GE205" s="119"/>
      <c r="GF205" s="91"/>
      <c r="GG205" s="119"/>
      <c r="GH205" s="91"/>
      <c r="GI205" s="119"/>
      <c r="GJ205" s="91"/>
      <c r="GK205" s="119"/>
      <c r="GL205" s="91"/>
      <c r="GM205" s="119"/>
      <c r="GN205" s="91"/>
      <c r="GO205" s="119"/>
      <c r="GP205" s="91"/>
      <c r="GQ205" s="119"/>
      <c r="GR205" s="91"/>
      <c r="GS205" s="119"/>
      <c r="GT205" s="91"/>
      <c r="GU205" s="119"/>
      <c r="GV205" s="91"/>
      <c r="GW205" s="119"/>
      <c r="GX205" s="91"/>
      <c r="GY205" s="119"/>
      <c r="GZ205" s="91"/>
      <c r="HA205" s="119"/>
      <c r="HB205" s="91"/>
      <c r="HC205" s="119"/>
      <c r="HD205" s="91"/>
      <c r="HE205" s="119"/>
      <c r="HF205" s="91"/>
      <c r="HG205" s="119"/>
      <c r="HH205" s="91"/>
      <c r="HI205" s="119"/>
      <c r="HJ205" s="91"/>
      <c r="HK205" s="119"/>
      <c r="HL205" s="91"/>
      <c r="HM205" s="119"/>
      <c r="HN205" s="91"/>
      <c r="HO205" s="119"/>
      <c r="HP205" s="91"/>
      <c r="HQ205" s="119"/>
      <c r="HR205" s="91"/>
      <c r="HS205" s="119"/>
      <c r="HT205" s="91"/>
      <c r="HU205" s="119"/>
      <c r="HV205" s="91"/>
      <c r="HW205" s="119"/>
      <c r="HX205" s="91"/>
      <c r="HY205" s="119"/>
      <c r="HZ205" s="91"/>
      <c r="IA205" s="119"/>
      <c r="IB205" s="91"/>
      <c r="IC205" s="119"/>
      <c r="ID205" s="91"/>
      <c r="IE205" s="119"/>
      <c r="IF205" s="91"/>
      <c r="IG205" s="119"/>
      <c r="IH205" s="91"/>
      <c r="II205" s="119"/>
      <c r="IJ205" s="91"/>
      <c r="IK205" s="119"/>
      <c r="IL205" s="91"/>
      <c r="IM205" s="119"/>
      <c r="IN205" s="91"/>
      <c r="IO205" s="119"/>
      <c r="IP205" s="91"/>
      <c r="IQ205" s="119"/>
      <c r="IR205" s="91"/>
      <c r="IS205" s="119"/>
      <c r="IT205" s="91"/>
      <c r="IU205" s="119"/>
      <c r="IV205" s="91"/>
      <c r="IW205" s="119"/>
      <c r="IX205" s="91"/>
      <c r="IY205" s="119"/>
      <c r="IZ205" s="91"/>
      <c r="JA205" s="119"/>
      <c r="JB205" s="91"/>
      <c r="JC205" s="119"/>
      <c r="JD205" s="91"/>
      <c r="JE205" s="119"/>
      <c r="JF205" s="91"/>
      <c r="JG205" s="119"/>
      <c r="JH205" s="91"/>
      <c r="JI205" s="119"/>
      <c r="JJ205" s="91"/>
      <c r="JK205" s="119"/>
      <c r="JL205" s="91"/>
      <c r="JM205" s="119"/>
      <c r="JN205" s="91"/>
      <c r="JO205" s="119"/>
      <c r="JP205" s="91"/>
      <c r="JQ205" s="119"/>
      <c r="JR205" s="91"/>
      <c r="JS205" s="119"/>
      <c r="JT205" s="91"/>
      <c r="JU205" s="119"/>
      <c r="JV205" s="91"/>
      <c r="JW205" s="119"/>
      <c r="JX205" s="91"/>
      <c r="JY205" s="119"/>
      <c r="JZ205" s="91"/>
      <c r="KA205" s="119"/>
      <c r="KB205" s="91"/>
      <c r="KC205" s="119"/>
      <c r="KD205" s="91"/>
      <c r="KE205" s="119"/>
      <c r="KF205" s="91"/>
      <c r="KG205" s="119"/>
      <c r="KH205" s="91"/>
      <c r="KI205" s="119"/>
      <c r="KJ205" s="91"/>
      <c r="KK205" s="119"/>
      <c r="KL205" s="91"/>
      <c r="KM205" s="119"/>
      <c r="KN205" s="91"/>
      <c r="KO205" s="119"/>
      <c r="KP205" s="91"/>
      <c r="KQ205" s="119"/>
      <c r="KR205" s="91"/>
      <c r="KS205" s="119"/>
      <c r="KT205" s="91"/>
      <c r="KU205" s="119"/>
      <c r="KV205" s="91"/>
      <c r="KW205" s="119"/>
      <c r="KX205" s="91"/>
      <c r="KY205" s="119"/>
      <c r="KZ205" s="91"/>
      <c r="LA205" s="119"/>
      <c r="LB205" s="91"/>
      <c r="LC205" s="119"/>
      <c r="LD205" s="91"/>
      <c r="LE205" s="119"/>
      <c r="LF205" s="91"/>
      <c r="LG205" s="119"/>
      <c r="LH205" s="91"/>
      <c r="LI205" s="119"/>
      <c r="LJ205" s="91"/>
      <c r="LK205" s="119"/>
      <c r="LL205" s="91"/>
      <c r="LM205" s="119"/>
      <c r="LN205" s="91"/>
      <c r="LO205" s="119"/>
      <c r="LP205" s="91"/>
      <c r="LQ205" s="119"/>
      <c r="LR205" s="91"/>
      <c r="LS205" s="119"/>
      <c r="LT205" s="91"/>
      <c r="LU205" s="119"/>
      <c r="LV205" s="91"/>
      <c r="LW205" s="119"/>
      <c r="LX205" s="91"/>
      <c r="LY205" s="119"/>
      <c r="LZ205" s="91"/>
      <c r="MA205" s="119"/>
      <c r="MB205" s="91"/>
      <c r="MC205" s="119"/>
      <c r="MD205" s="91"/>
      <c r="ME205" s="119"/>
      <c r="MF205" s="91"/>
      <c r="MG205" s="119"/>
      <c r="MH205" s="91"/>
      <c r="MI205" s="119"/>
      <c r="MJ205" s="91"/>
      <c r="MK205" s="119"/>
      <c r="ML205" s="91"/>
      <c r="MM205" s="119"/>
      <c r="MN205" s="91"/>
      <c r="MO205" s="119"/>
      <c r="MP205" s="91"/>
      <c r="MQ205" s="119"/>
      <c r="MR205" s="91"/>
      <c r="MS205" s="119"/>
      <c r="MT205" s="91"/>
      <c r="MU205" s="119"/>
      <c r="MV205" s="91"/>
      <c r="MW205" s="119"/>
      <c r="MX205" s="91"/>
      <c r="MY205" s="119"/>
      <c r="MZ205" s="91"/>
      <c r="NA205" s="119"/>
      <c r="NB205" s="91"/>
      <c r="NC205" s="119"/>
      <c r="ND205" s="91"/>
      <c r="NE205" s="119"/>
      <c r="NF205" s="91"/>
      <c r="NG205" s="119"/>
      <c r="NH205" s="91"/>
      <c r="NI205" s="119"/>
      <c r="NJ205" s="91"/>
      <c r="NK205" s="119"/>
      <c r="NL205" s="91"/>
      <c r="NM205" s="119"/>
      <c r="NN205" s="91"/>
      <c r="NO205" s="119"/>
      <c r="NP205" s="91"/>
      <c r="NQ205" s="119"/>
      <c r="NR205" s="91"/>
      <c r="NS205" s="119"/>
      <c r="NT205" s="91"/>
      <c r="NU205" s="119"/>
      <c r="NV205" s="91"/>
      <c r="NW205" s="119"/>
      <c r="NX205" s="91"/>
      <c r="NY205" s="119"/>
      <c r="NZ205" s="91"/>
      <c r="OA205" s="119"/>
      <c r="OB205" s="91"/>
      <c r="OC205" s="119"/>
      <c r="OD205" s="91"/>
      <c r="OE205" s="119"/>
      <c r="OF205" s="91"/>
      <c r="OG205" s="119"/>
      <c r="OH205" s="91"/>
      <c r="OI205" s="119"/>
      <c r="OJ205" s="91"/>
      <c r="OK205" s="119"/>
      <c r="OL205" s="91"/>
      <c r="OM205" s="119"/>
      <c r="ON205" s="91"/>
      <c r="OO205" s="119"/>
      <c r="OP205" s="91"/>
      <c r="OQ205" s="119"/>
      <c r="OR205" s="91"/>
      <c r="OS205" s="119"/>
      <c r="OT205" s="91"/>
      <c r="OU205" s="119"/>
      <c r="OV205" s="91"/>
      <c r="OW205" s="119"/>
      <c r="OX205" s="91"/>
      <c r="OY205" s="119"/>
      <c r="OZ205" s="91"/>
      <c r="PA205" s="119"/>
      <c r="PB205" s="91"/>
      <c r="PC205" s="119"/>
      <c r="PD205" s="91"/>
      <c r="PE205" s="119"/>
      <c r="PF205" s="91"/>
      <c r="PG205" s="119"/>
      <c r="PH205" s="91"/>
      <c r="PI205" s="119"/>
      <c r="PJ205" s="91"/>
      <c r="PK205" s="119"/>
      <c r="PL205" s="91"/>
      <c r="PM205" s="119"/>
      <c r="PN205" s="91"/>
      <c r="PO205" s="119"/>
      <c r="PP205" s="91"/>
      <c r="PQ205" s="119"/>
      <c r="PR205" s="91"/>
      <c r="PS205" s="119"/>
      <c r="PT205" s="91"/>
      <c r="PU205" s="119"/>
      <c r="PV205" s="91"/>
      <c r="PW205" s="119"/>
      <c r="PX205" s="91"/>
      <c r="PY205" s="119"/>
      <c r="PZ205" s="91"/>
      <c r="QA205" s="119"/>
      <c r="QB205" s="91"/>
      <c r="QC205" s="119"/>
      <c r="QD205" s="91"/>
      <c r="QE205" s="119"/>
      <c r="QF205" s="91"/>
      <c r="QG205" s="119"/>
      <c r="QH205" s="91"/>
      <c r="QI205" s="119"/>
      <c r="QJ205" s="91"/>
      <c r="QK205" s="119"/>
      <c r="QL205" s="91"/>
      <c r="QM205" s="119"/>
      <c r="QN205" s="91"/>
      <c r="QO205" s="119"/>
      <c r="QP205" s="91"/>
      <c r="QQ205" s="119"/>
      <c r="QR205" s="91"/>
      <c r="QS205" s="119"/>
      <c r="QT205" s="91"/>
      <c r="QU205" s="119"/>
      <c r="QV205" s="91"/>
      <c r="QW205" s="119"/>
      <c r="QX205" s="91"/>
      <c r="QY205" s="119"/>
      <c r="QZ205" s="91"/>
      <c r="RA205" s="119"/>
      <c r="RB205" s="91"/>
      <c r="RC205" s="119"/>
      <c r="RD205" s="91"/>
      <c r="RE205" s="119"/>
      <c r="RF205" s="91"/>
      <c r="RG205" s="119"/>
      <c r="RH205" s="91"/>
      <c r="RI205" s="119"/>
      <c r="RJ205" s="91"/>
      <c r="RK205" s="119"/>
      <c r="RL205" s="91"/>
      <c r="RM205" s="119"/>
      <c r="RN205" s="91"/>
      <c r="RO205" s="119"/>
      <c r="RP205" s="91"/>
      <c r="RQ205" s="119"/>
      <c r="RR205" s="91"/>
      <c r="RS205" s="119"/>
      <c r="RT205" s="91"/>
      <c r="RU205" s="119"/>
      <c r="RV205" s="91"/>
      <c r="RW205" s="119"/>
      <c r="RX205" s="91"/>
      <c r="RY205" s="119"/>
      <c r="RZ205" s="91"/>
      <c r="SA205" s="119"/>
      <c r="SB205" s="91"/>
      <c r="SC205" s="119"/>
      <c r="SD205" s="91"/>
      <c r="SE205" s="119"/>
      <c r="SF205" s="91"/>
      <c r="SG205" s="119"/>
      <c r="SH205" s="91"/>
      <c r="SI205" s="119"/>
      <c r="SJ205" s="91"/>
      <c r="SK205" s="119"/>
      <c r="SL205" s="91"/>
      <c r="SM205" s="119"/>
      <c r="SN205" s="91"/>
      <c r="SO205" s="119"/>
      <c r="SP205" s="91"/>
      <c r="SQ205" s="119"/>
      <c r="SR205" s="91"/>
      <c r="SS205" s="119"/>
      <c r="ST205" s="91"/>
      <c r="SU205" s="119"/>
      <c r="SV205" s="91"/>
      <c r="SW205" s="119"/>
      <c r="SX205" s="91"/>
      <c r="SY205" s="119"/>
      <c r="SZ205" s="91"/>
      <c r="TA205" s="119"/>
      <c r="TB205" s="91"/>
      <c r="TC205" s="119"/>
      <c r="TD205" s="91"/>
      <c r="TE205" s="119"/>
      <c r="TF205" s="91"/>
      <c r="TG205" s="119"/>
      <c r="TH205" s="91"/>
      <c r="TI205" s="119"/>
      <c r="TJ205" s="91"/>
      <c r="TK205" s="119"/>
      <c r="TL205" s="91"/>
      <c r="TM205" s="119"/>
      <c r="TN205" s="91"/>
      <c r="TO205" s="119"/>
      <c r="TP205" s="91"/>
      <c r="TQ205" s="119"/>
      <c r="TR205" s="91"/>
      <c r="TS205" s="119"/>
      <c r="TT205" s="91"/>
      <c r="TU205" s="119"/>
      <c r="TV205" s="91"/>
      <c r="TW205" s="119"/>
      <c r="TX205" s="91"/>
      <c r="TY205" s="119"/>
      <c r="TZ205" s="91"/>
      <c r="UA205" s="119"/>
      <c r="UB205" s="91"/>
      <c r="UC205" s="119"/>
      <c r="UD205" s="91"/>
      <c r="UE205" s="119"/>
      <c r="UF205" s="91"/>
      <c r="UG205" s="119"/>
      <c r="UH205" s="91"/>
      <c r="UI205" s="119"/>
      <c r="UJ205" s="91"/>
      <c r="UK205" s="119"/>
      <c r="UL205" s="91"/>
      <c r="UM205" s="119"/>
      <c r="UN205" s="91"/>
      <c r="UO205" s="119"/>
      <c r="UP205" s="91"/>
      <c r="UQ205" s="119"/>
      <c r="UR205" s="91"/>
      <c r="US205" s="119"/>
      <c r="UT205" s="91"/>
      <c r="UU205" s="119"/>
      <c r="UV205" s="91"/>
      <c r="UW205" s="119"/>
      <c r="UX205" s="91"/>
      <c r="UY205" s="119"/>
      <c r="UZ205" s="91"/>
      <c r="VA205" s="119"/>
      <c r="VB205" s="91"/>
      <c r="VC205" s="119"/>
      <c r="VD205" s="91"/>
      <c r="VE205" s="119"/>
      <c r="VF205" s="91"/>
      <c r="VG205" s="119"/>
      <c r="VH205" s="91"/>
      <c r="VI205" s="119"/>
      <c r="VJ205" s="91"/>
      <c r="VK205" s="119"/>
      <c r="VL205" s="91"/>
      <c r="VM205" s="119"/>
      <c r="VN205" s="91"/>
      <c r="VO205" s="119"/>
      <c r="VP205" s="91"/>
      <c r="VQ205" s="119"/>
      <c r="VR205" s="91"/>
      <c r="VS205" s="119"/>
      <c r="VT205" s="91"/>
      <c r="VU205" s="119"/>
      <c r="VV205" s="91"/>
      <c r="VW205" s="119"/>
      <c r="VX205" s="91"/>
      <c r="VY205" s="119"/>
      <c r="VZ205" s="91"/>
      <c r="WA205" s="119"/>
      <c r="WB205" s="91"/>
      <c r="WC205" s="119"/>
      <c r="WD205" s="91"/>
      <c r="WE205" s="119"/>
      <c r="WF205" s="91"/>
      <c r="WG205" s="119"/>
      <c r="WH205" s="91"/>
      <c r="WI205" s="119"/>
      <c r="WJ205" s="91"/>
      <c r="WK205" s="119"/>
      <c r="WL205" s="91"/>
      <c r="WM205" s="119"/>
      <c r="WN205" s="91"/>
      <c r="WO205" s="119"/>
      <c r="WP205" s="91"/>
      <c r="WQ205" s="119"/>
      <c r="WR205" s="91"/>
      <c r="WS205" s="119"/>
      <c r="WT205" s="91"/>
      <c r="WU205" s="119"/>
      <c r="WV205" s="91"/>
      <c r="WW205" s="119"/>
      <c r="WX205" s="91"/>
      <c r="WY205" s="119"/>
      <c r="WZ205" s="91"/>
      <c r="XA205" s="119"/>
      <c r="XB205" s="91"/>
      <c r="XC205" s="119"/>
      <c r="XD205" s="91"/>
      <c r="XE205" s="119"/>
      <c r="XF205" s="91"/>
      <c r="XG205" s="119"/>
      <c r="XH205" s="91"/>
      <c r="XI205" s="119"/>
      <c r="XJ205" s="91"/>
      <c r="XK205" s="119"/>
      <c r="XL205" s="91"/>
      <c r="XM205" s="119"/>
      <c r="XN205" s="91"/>
      <c r="XO205" s="119"/>
      <c r="XP205" s="91"/>
      <c r="XQ205" s="119"/>
      <c r="XR205" s="91"/>
      <c r="XS205" s="119"/>
      <c r="XT205" s="91"/>
      <c r="XU205" s="119"/>
      <c r="XV205" s="91"/>
      <c r="XW205" s="119"/>
      <c r="XX205" s="91"/>
      <c r="XY205" s="119"/>
      <c r="XZ205" s="91"/>
      <c r="YA205" s="119"/>
      <c r="YB205" s="91"/>
      <c r="YC205" s="119"/>
      <c r="YD205" s="91"/>
      <c r="YE205" s="119"/>
      <c r="YF205" s="91"/>
      <c r="YG205" s="119"/>
      <c r="YH205" s="91"/>
      <c r="YI205" s="119"/>
      <c r="YJ205" s="91"/>
      <c r="YK205" s="119"/>
      <c r="YL205" s="91"/>
      <c r="YM205" s="119"/>
      <c r="YN205" s="91"/>
      <c r="YO205" s="119"/>
      <c r="YP205" s="91"/>
      <c r="YQ205" s="119"/>
      <c r="YR205" s="91"/>
      <c r="YS205" s="119"/>
      <c r="YT205" s="91"/>
      <c r="YU205" s="119"/>
      <c r="YV205" s="91"/>
      <c r="YW205" s="119"/>
      <c r="YX205" s="91"/>
      <c r="YY205" s="119"/>
      <c r="YZ205" s="91"/>
      <c r="ZA205" s="119"/>
      <c r="ZB205" s="91"/>
      <c r="ZC205" s="119"/>
      <c r="ZD205" s="91"/>
      <c r="ZE205" s="119"/>
      <c r="ZF205" s="91"/>
      <c r="ZG205" s="119"/>
      <c r="ZH205" s="91"/>
      <c r="ZI205" s="119"/>
      <c r="ZJ205" s="91"/>
      <c r="ZK205" s="119"/>
      <c r="ZL205" s="91"/>
      <c r="ZM205" s="119"/>
      <c r="ZN205" s="91"/>
      <c r="ZO205" s="119"/>
      <c r="ZP205" s="91"/>
      <c r="ZQ205" s="119"/>
      <c r="ZR205" s="91"/>
      <c r="ZS205" s="119"/>
      <c r="ZT205" s="91"/>
      <c r="ZU205" s="119"/>
      <c r="ZV205" s="91"/>
      <c r="ZW205" s="119"/>
      <c r="ZX205" s="91"/>
      <c r="ZY205" s="119"/>
      <c r="ZZ205" s="91"/>
      <c r="AAA205" s="119"/>
      <c r="AAB205" s="91"/>
      <c r="AAC205" s="119"/>
      <c r="AAD205" s="91"/>
      <c r="AAE205" s="119"/>
      <c r="AAF205" s="91"/>
      <c r="AAG205" s="119"/>
      <c r="AAH205" s="91"/>
      <c r="AAI205" s="119"/>
      <c r="AAJ205" s="91"/>
      <c r="AAK205" s="119"/>
      <c r="AAL205" s="91"/>
      <c r="AAM205" s="119"/>
      <c r="AAN205" s="91"/>
      <c r="AAO205" s="119"/>
      <c r="AAP205" s="91"/>
      <c r="AAQ205" s="119"/>
      <c r="AAR205" s="91"/>
      <c r="AAS205" s="119"/>
      <c r="AAT205" s="91"/>
      <c r="AAU205" s="119"/>
      <c r="AAV205" s="91"/>
      <c r="AAW205" s="119"/>
      <c r="AAX205" s="91"/>
      <c r="AAY205" s="119"/>
      <c r="AAZ205" s="91"/>
      <c r="ABA205" s="119"/>
      <c r="ABB205" s="91"/>
      <c r="ABC205" s="119"/>
      <c r="ABD205" s="91"/>
      <c r="ABE205" s="119"/>
      <c r="ABF205" s="91"/>
      <c r="ABG205" s="119"/>
      <c r="ABH205" s="91"/>
      <c r="ABI205" s="119"/>
      <c r="ABJ205" s="91"/>
      <c r="ABK205" s="119"/>
      <c r="ABL205" s="91"/>
      <c r="ABM205" s="119"/>
      <c r="ABN205" s="91"/>
      <c r="ABO205" s="119"/>
      <c r="ABP205" s="91"/>
      <c r="ABQ205" s="119"/>
      <c r="ABR205" s="91"/>
      <c r="ABS205" s="119"/>
      <c r="ABT205" s="91"/>
      <c r="ABU205" s="119"/>
      <c r="ABV205" s="91"/>
      <c r="ABW205" s="119"/>
      <c r="ABX205" s="91"/>
      <c r="ABY205" s="119"/>
      <c r="ABZ205" s="91"/>
      <c r="ACA205" s="119"/>
      <c r="ACB205" s="91"/>
      <c r="ACC205" s="119"/>
      <c r="ACD205" s="91"/>
      <c r="ACE205" s="119"/>
      <c r="ACF205" s="91"/>
      <c r="ACG205" s="119"/>
      <c r="ACH205" s="91"/>
      <c r="ACI205" s="119"/>
      <c r="ACJ205" s="91"/>
      <c r="ACK205" s="119"/>
      <c r="ACL205" s="91"/>
      <c r="ACM205" s="119"/>
      <c r="ACN205" s="91"/>
      <c r="ACO205" s="119"/>
      <c r="ACP205" s="91"/>
      <c r="ACQ205" s="119"/>
      <c r="ACR205" s="91"/>
      <c r="ACS205" s="119"/>
      <c r="ACT205" s="91"/>
      <c r="ACU205" s="119"/>
      <c r="ACV205" s="91"/>
      <c r="ACW205" s="119"/>
      <c r="ACX205" s="91"/>
      <c r="ACY205" s="119"/>
      <c r="ACZ205" s="91"/>
      <c r="ADA205" s="119"/>
      <c r="ADB205" s="91"/>
      <c r="ADC205" s="119"/>
      <c r="ADD205" s="91"/>
      <c r="ADE205" s="119"/>
      <c r="ADF205" s="91"/>
      <c r="ADG205" s="119"/>
      <c r="ADH205" s="91"/>
      <c r="ADI205" s="119"/>
      <c r="ADJ205" s="91"/>
      <c r="ADK205" s="119"/>
      <c r="ADL205" s="91"/>
      <c r="ADM205" s="119"/>
      <c r="ADN205" s="91"/>
      <c r="ADO205" s="119"/>
      <c r="ADP205" s="91"/>
      <c r="ADQ205" s="119"/>
      <c r="ADR205" s="91"/>
      <c r="ADS205" s="119"/>
      <c r="ADT205" s="91"/>
      <c r="ADU205" s="119"/>
      <c r="ADV205" s="91"/>
      <c r="ADW205" s="119"/>
      <c r="ADX205" s="91"/>
      <c r="ADY205" s="119"/>
      <c r="ADZ205" s="91"/>
      <c r="AEA205" s="119"/>
      <c r="AEB205" s="91"/>
      <c r="AEC205" s="119"/>
      <c r="AED205" s="91"/>
      <c r="AEE205" s="119"/>
      <c r="AEF205" s="91"/>
      <c r="AEG205" s="119"/>
      <c r="AEH205" s="91"/>
      <c r="AEI205" s="119"/>
      <c r="AEJ205" s="91"/>
      <c r="AEK205" s="119"/>
      <c r="AEL205" s="91"/>
      <c r="AEM205" s="119"/>
      <c r="AEN205" s="91"/>
      <c r="AEO205" s="119"/>
      <c r="AEP205" s="91"/>
      <c r="AEQ205" s="119"/>
      <c r="AER205" s="91"/>
      <c r="AES205" s="119"/>
      <c r="AET205" s="91"/>
      <c r="AEU205" s="119"/>
      <c r="AEV205" s="91"/>
      <c r="AEW205" s="119"/>
      <c r="AEX205" s="91"/>
      <c r="AEY205" s="119"/>
      <c r="AEZ205" s="91"/>
      <c r="AFA205" s="119"/>
      <c r="AFB205" s="91"/>
      <c r="AFC205" s="119"/>
      <c r="AFD205" s="91"/>
      <c r="AFE205" s="119"/>
      <c r="AFF205" s="91"/>
      <c r="AFG205" s="119"/>
      <c r="AFH205" s="91"/>
      <c r="AFI205" s="119"/>
      <c r="AFJ205" s="91"/>
      <c r="AFK205" s="119"/>
      <c r="AFL205" s="91"/>
      <c r="AFM205" s="119"/>
      <c r="AFN205" s="91"/>
      <c r="AFO205" s="119"/>
      <c r="AFP205" s="91"/>
      <c r="AFQ205" s="119"/>
      <c r="AFR205" s="91"/>
      <c r="AFS205" s="119"/>
      <c r="AFT205" s="91"/>
      <c r="AFU205" s="119"/>
      <c r="AFV205" s="91"/>
      <c r="AFW205" s="119"/>
      <c r="AFX205" s="91"/>
      <c r="AFY205" s="119"/>
      <c r="AFZ205" s="91"/>
      <c r="AGA205" s="119"/>
      <c r="AGB205" s="91"/>
      <c r="AGC205" s="119"/>
      <c r="AGD205" s="91"/>
      <c r="AGE205" s="119"/>
      <c r="AGF205" s="91"/>
      <c r="AGG205" s="119"/>
      <c r="AGH205" s="91"/>
      <c r="AGI205" s="119"/>
      <c r="AGJ205" s="91"/>
      <c r="AGK205" s="119"/>
      <c r="AGL205" s="91"/>
      <c r="AGM205" s="119"/>
      <c r="AGN205" s="91"/>
      <c r="AGO205" s="119"/>
      <c r="AGP205" s="91"/>
      <c r="AGQ205" s="119"/>
      <c r="AGR205" s="91"/>
      <c r="AGS205" s="119"/>
      <c r="AGT205" s="91"/>
      <c r="AGU205" s="119"/>
      <c r="AGV205" s="91"/>
      <c r="AGW205" s="119"/>
      <c r="AGX205" s="91"/>
      <c r="AGY205" s="119"/>
      <c r="AGZ205" s="91"/>
      <c r="AHA205" s="119"/>
      <c r="AHB205" s="91"/>
      <c r="AHC205" s="119"/>
      <c r="AHD205" s="91"/>
      <c r="AHE205" s="119"/>
      <c r="AHF205" s="91"/>
      <c r="AHG205" s="119"/>
      <c r="AHH205" s="91"/>
      <c r="AHI205" s="119"/>
      <c r="AHJ205" s="91"/>
      <c r="AHK205" s="119"/>
      <c r="AHL205" s="91"/>
      <c r="AHM205" s="119"/>
      <c r="AHN205" s="91"/>
      <c r="AHO205" s="119"/>
      <c r="AHP205" s="91"/>
      <c r="AHQ205" s="119"/>
      <c r="AHR205" s="91"/>
      <c r="AHS205" s="119"/>
      <c r="AHT205" s="91"/>
      <c r="AHU205" s="119"/>
      <c r="AHV205" s="91"/>
      <c r="AHW205" s="119"/>
      <c r="AHX205" s="91"/>
      <c r="AHY205" s="119"/>
      <c r="AHZ205" s="91"/>
      <c r="AIA205" s="119"/>
      <c r="AIB205" s="91"/>
      <c r="AIC205" s="119"/>
      <c r="AID205" s="91"/>
      <c r="AIE205" s="119"/>
      <c r="AIF205" s="91"/>
      <c r="AIG205" s="119"/>
      <c r="AIH205" s="91"/>
      <c r="AII205" s="119"/>
      <c r="AIJ205" s="91"/>
      <c r="AIK205" s="119"/>
      <c r="AIL205" s="91"/>
      <c r="AIM205" s="119"/>
      <c r="AIN205" s="91"/>
      <c r="AIO205" s="119"/>
      <c r="AIP205" s="91"/>
      <c r="AIQ205" s="119"/>
      <c r="AIR205" s="91"/>
      <c r="AIS205" s="119"/>
      <c r="AIT205" s="91"/>
      <c r="AIU205" s="119"/>
      <c r="AIV205" s="91"/>
      <c r="AIW205" s="119"/>
      <c r="AIX205" s="91"/>
      <c r="AIY205" s="119"/>
      <c r="AIZ205" s="91"/>
      <c r="AJA205" s="119"/>
      <c r="AJB205" s="91"/>
      <c r="AJC205" s="119"/>
      <c r="AJD205" s="91"/>
      <c r="AJE205" s="119"/>
      <c r="AJF205" s="91"/>
      <c r="AJG205" s="119"/>
      <c r="AJH205" s="91"/>
      <c r="AJI205" s="119"/>
      <c r="AJJ205" s="91"/>
      <c r="AJK205" s="119"/>
      <c r="AJL205" s="91"/>
      <c r="AJM205" s="119"/>
      <c r="AJN205" s="91"/>
      <c r="AJO205" s="119"/>
      <c r="AJP205" s="91"/>
      <c r="AJQ205" s="119"/>
      <c r="AJR205" s="91"/>
      <c r="AJS205" s="119"/>
      <c r="AJT205" s="91"/>
      <c r="AJU205" s="119"/>
      <c r="AJV205" s="91"/>
      <c r="AJW205" s="119"/>
      <c r="AJX205" s="91"/>
      <c r="AJY205" s="119"/>
      <c r="AJZ205" s="91"/>
      <c r="AKA205" s="119"/>
      <c r="AKB205" s="91"/>
      <c r="AKC205" s="119"/>
      <c r="AKD205" s="91"/>
      <c r="AKE205" s="119"/>
      <c r="AKF205" s="91"/>
      <c r="AKG205" s="119"/>
      <c r="AKH205" s="91"/>
      <c r="AKI205" s="119"/>
      <c r="AKJ205" s="91"/>
      <c r="AKK205" s="119"/>
      <c r="AKL205" s="91"/>
      <c r="AKM205" s="119"/>
      <c r="AKN205" s="91"/>
      <c r="AKO205" s="119"/>
      <c r="AKP205" s="91"/>
      <c r="AKQ205" s="119"/>
      <c r="AKR205" s="91"/>
      <c r="AKS205" s="119"/>
      <c r="AKT205" s="91"/>
      <c r="AKU205" s="119"/>
      <c r="AKV205" s="91"/>
      <c r="AKW205" s="119"/>
      <c r="AKX205" s="91"/>
      <c r="AKY205" s="119"/>
      <c r="AKZ205" s="91"/>
      <c r="ALA205" s="119"/>
      <c r="ALB205" s="91"/>
      <c r="ALC205" s="119"/>
      <c r="ALD205" s="91"/>
      <c r="ALE205" s="119"/>
      <c r="ALF205" s="91"/>
      <c r="ALG205" s="119"/>
      <c r="ALH205" s="91"/>
      <c r="ALI205" s="119"/>
      <c r="ALJ205" s="91"/>
      <c r="ALK205" s="119"/>
      <c r="ALL205" s="91"/>
      <c r="ALM205" s="119"/>
      <c r="ALN205" s="91"/>
      <c r="ALO205" s="119"/>
      <c r="ALP205" s="91"/>
      <c r="ALQ205" s="119"/>
      <c r="ALR205" s="91"/>
      <c r="ALS205" s="119"/>
      <c r="ALT205" s="91"/>
      <c r="ALU205" s="119"/>
      <c r="ALV205" s="91"/>
      <c r="ALW205" s="119"/>
      <c r="ALX205" s="91"/>
      <c r="ALY205" s="119"/>
      <c r="ALZ205" s="91"/>
      <c r="AMA205" s="119"/>
      <c r="AMB205" s="91"/>
      <c r="AMC205" s="119"/>
      <c r="AMD205" s="91"/>
      <c r="AME205" s="119"/>
      <c r="AMF205" s="91"/>
      <c r="AMG205" s="119"/>
      <c r="AMH205" s="91"/>
      <c r="AMI205" s="119"/>
      <c r="AMJ205" s="91"/>
      <c r="AMK205" s="119"/>
      <c r="AML205" s="91"/>
      <c r="AMM205" s="119"/>
      <c r="AMN205" s="91"/>
      <c r="AMO205" s="119"/>
      <c r="AMP205" s="91"/>
      <c r="AMQ205" s="119"/>
      <c r="AMR205" s="91"/>
      <c r="AMS205" s="119"/>
      <c r="AMT205" s="91"/>
      <c r="AMU205" s="119"/>
      <c r="AMV205" s="91"/>
      <c r="AMW205" s="119"/>
      <c r="AMX205" s="91"/>
      <c r="AMY205" s="119"/>
      <c r="AMZ205" s="91"/>
      <c r="ANA205" s="119"/>
      <c r="ANB205" s="91"/>
      <c r="ANC205" s="119"/>
      <c r="AND205" s="91"/>
      <c r="ANE205" s="119"/>
      <c r="ANF205" s="91"/>
      <c r="ANG205" s="119"/>
      <c r="ANH205" s="91"/>
      <c r="ANI205" s="119"/>
      <c r="ANJ205" s="91"/>
      <c r="ANK205" s="119"/>
      <c r="ANL205" s="91"/>
      <c r="ANM205" s="119"/>
      <c r="ANN205" s="91"/>
      <c r="ANO205" s="119"/>
      <c r="ANP205" s="91"/>
      <c r="ANQ205" s="119"/>
      <c r="ANR205" s="91"/>
      <c r="ANS205" s="119"/>
      <c r="ANT205" s="91"/>
      <c r="ANU205" s="119"/>
      <c r="ANV205" s="91"/>
      <c r="ANW205" s="119"/>
      <c r="ANX205" s="91"/>
      <c r="ANY205" s="119"/>
      <c r="ANZ205" s="91"/>
      <c r="AOA205" s="119"/>
      <c r="AOB205" s="91"/>
      <c r="AOC205" s="119"/>
      <c r="AOD205" s="91"/>
      <c r="AOE205" s="119"/>
      <c r="AOF205" s="91"/>
      <c r="AOG205" s="119"/>
      <c r="AOH205" s="91"/>
      <c r="AOI205" s="119"/>
      <c r="AOJ205" s="91"/>
      <c r="AOK205" s="119"/>
      <c r="AOL205" s="91"/>
      <c r="AOM205" s="119"/>
      <c r="AON205" s="91"/>
      <c r="AOO205" s="119"/>
      <c r="AOP205" s="91"/>
      <c r="AOQ205" s="119"/>
      <c r="AOR205" s="91"/>
      <c r="AOS205" s="119"/>
      <c r="AOT205" s="91"/>
      <c r="AOU205" s="119"/>
      <c r="AOV205" s="91"/>
      <c r="AOW205" s="119"/>
      <c r="AOX205" s="91"/>
      <c r="AOY205" s="119"/>
      <c r="AOZ205" s="91"/>
      <c r="APA205" s="119"/>
      <c r="APB205" s="91"/>
      <c r="APC205" s="119"/>
      <c r="APD205" s="91"/>
      <c r="APE205" s="119"/>
      <c r="APF205" s="91"/>
      <c r="APG205" s="119"/>
      <c r="APH205" s="91"/>
      <c r="API205" s="119"/>
      <c r="APJ205" s="91"/>
      <c r="APK205" s="119"/>
      <c r="APL205" s="91"/>
      <c r="APM205" s="119"/>
      <c r="APN205" s="91"/>
      <c r="APO205" s="119"/>
      <c r="APP205" s="91"/>
      <c r="APQ205" s="119"/>
      <c r="APR205" s="91"/>
      <c r="APS205" s="119"/>
      <c r="APT205" s="91"/>
      <c r="APU205" s="119"/>
      <c r="APV205" s="91"/>
      <c r="APW205" s="119"/>
      <c r="APX205" s="91"/>
      <c r="APY205" s="119"/>
      <c r="APZ205" s="91"/>
      <c r="AQA205" s="119"/>
      <c r="AQB205" s="91"/>
      <c r="AQC205" s="119"/>
      <c r="AQD205" s="91"/>
      <c r="AQE205" s="119"/>
      <c r="AQF205" s="91"/>
      <c r="AQG205" s="119"/>
      <c r="AQH205" s="91"/>
      <c r="AQI205" s="119"/>
      <c r="AQJ205" s="91"/>
      <c r="AQK205" s="119"/>
      <c r="AQL205" s="91"/>
      <c r="AQM205" s="119"/>
      <c r="AQN205" s="91"/>
      <c r="AQO205" s="119"/>
      <c r="AQP205" s="91"/>
      <c r="AQQ205" s="119"/>
      <c r="AQR205" s="91"/>
      <c r="AQS205" s="119"/>
      <c r="AQT205" s="91"/>
      <c r="AQU205" s="119"/>
      <c r="AQV205" s="91"/>
      <c r="AQW205" s="119"/>
      <c r="AQX205" s="91"/>
      <c r="AQY205" s="119"/>
      <c r="AQZ205" s="91"/>
      <c r="ARA205" s="119"/>
      <c r="ARB205" s="91"/>
      <c r="ARC205" s="119"/>
      <c r="ARD205" s="91"/>
      <c r="ARE205" s="119"/>
      <c r="ARF205" s="91"/>
      <c r="ARG205" s="119"/>
      <c r="ARH205" s="91"/>
      <c r="ARI205" s="119"/>
      <c r="ARJ205" s="91"/>
      <c r="ARK205" s="119"/>
      <c r="ARL205" s="91"/>
      <c r="ARM205" s="119"/>
      <c r="ARN205" s="91"/>
      <c r="ARO205" s="119"/>
      <c r="ARP205" s="91"/>
      <c r="ARQ205" s="119"/>
      <c r="ARR205" s="91"/>
      <c r="ARS205" s="119"/>
      <c r="ART205" s="91"/>
      <c r="ARU205" s="119"/>
      <c r="ARV205" s="91"/>
      <c r="ARW205" s="119"/>
      <c r="ARX205" s="91"/>
      <c r="ARY205" s="119"/>
      <c r="ARZ205" s="91"/>
      <c r="ASA205" s="119"/>
      <c r="ASB205" s="91"/>
      <c r="ASC205" s="119"/>
      <c r="ASD205" s="91"/>
      <c r="ASE205" s="119"/>
      <c r="ASF205" s="91"/>
      <c r="ASG205" s="119"/>
      <c r="ASH205" s="91"/>
      <c r="ASI205" s="119"/>
      <c r="ASJ205" s="91"/>
      <c r="ASK205" s="119"/>
      <c r="ASL205" s="91"/>
      <c r="ASM205" s="119"/>
      <c r="ASN205" s="91"/>
      <c r="ASO205" s="119"/>
      <c r="ASP205" s="91"/>
      <c r="ASQ205" s="119"/>
      <c r="ASR205" s="91"/>
      <c r="ASS205" s="119"/>
      <c r="AST205" s="91"/>
      <c r="ASU205" s="119"/>
      <c r="ASV205" s="91"/>
      <c r="ASW205" s="119"/>
      <c r="ASX205" s="91"/>
      <c r="ASY205" s="119"/>
      <c r="ASZ205" s="91"/>
      <c r="ATA205" s="119"/>
      <c r="ATB205" s="91"/>
      <c r="ATC205" s="119"/>
      <c r="ATD205" s="91"/>
      <c r="ATE205" s="119"/>
      <c r="ATF205" s="91"/>
      <c r="ATG205" s="119"/>
      <c r="ATH205" s="91"/>
      <c r="ATI205" s="119"/>
      <c r="ATJ205" s="91"/>
      <c r="ATK205" s="119"/>
      <c r="ATL205" s="91"/>
      <c r="ATM205" s="119"/>
      <c r="ATN205" s="91"/>
      <c r="ATO205" s="119"/>
      <c r="ATP205" s="91"/>
      <c r="ATQ205" s="119"/>
      <c r="ATR205" s="91"/>
      <c r="ATS205" s="119"/>
      <c r="ATT205" s="91"/>
      <c r="ATU205" s="119"/>
      <c r="ATV205" s="91"/>
      <c r="ATW205" s="119"/>
      <c r="ATX205" s="91"/>
      <c r="ATY205" s="119"/>
      <c r="ATZ205" s="91"/>
      <c r="AUA205" s="119"/>
      <c r="AUB205" s="91"/>
      <c r="AUC205" s="119"/>
      <c r="AUD205" s="91"/>
      <c r="AUE205" s="119"/>
      <c r="AUF205" s="91"/>
      <c r="AUG205" s="119"/>
      <c r="AUH205" s="91"/>
      <c r="AUI205" s="119"/>
      <c r="AUJ205" s="91"/>
      <c r="AUK205" s="119"/>
      <c r="AUL205" s="91"/>
      <c r="AUM205" s="119"/>
      <c r="AUN205" s="91"/>
      <c r="AUO205" s="119"/>
      <c r="AUP205" s="91"/>
      <c r="AUQ205" s="119"/>
      <c r="AUR205" s="91"/>
      <c r="AUS205" s="119"/>
      <c r="AUT205" s="91"/>
      <c r="AUU205" s="119"/>
      <c r="AUV205" s="91"/>
      <c r="AUW205" s="119"/>
      <c r="AUX205" s="91"/>
      <c r="AUY205" s="119"/>
      <c r="AUZ205" s="91"/>
      <c r="AVA205" s="119"/>
      <c r="AVB205" s="91"/>
      <c r="AVC205" s="119"/>
      <c r="AVD205" s="91"/>
      <c r="AVE205" s="119"/>
      <c r="AVF205" s="91"/>
      <c r="AVG205" s="119"/>
      <c r="AVH205" s="91"/>
      <c r="AVI205" s="119"/>
      <c r="AVJ205" s="91"/>
      <c r="AVK205" s="119"/>
      <c r="AVL205" s="91"/>
      <c r="AVM205" s="119"/>
      <c r="AVN205" s="91"/>
      <c r="AVO205" s="119"/>
      <c r="AVP205" s="91"/>
      <c r="AVQ205" s="119"/>
      <c r="AVR205" s="91"/>
      <c r="AVS205" s="119"/>
      <c r="AVT205" s="91"/>
      <c r="AVU205" s="119"/>
      <c r="AVV205" s="91"/>
      <c r="AVW205" s="119"/>
      <c r="AVX205" s="91"/>
      <c r="AVY205" s="119"/>
      <c r="AVZ205" s="91"/>
      <c r="AWA205" s="119"/>
      <c r="AWB205" s="91"/>
      <c r="AWC205" s="119"/>
      <c r="AWD205" s="91"/>
      <c r="AWE205" s="119"/>
      <c r="AWF205" s="91"/>
      <c r="AWG205" s="119"/>
      <c r="AWH205" s="91"/>
      <c r="AWI205" s="119"/>
      <c r="AWJ205" s="91"/>
      <c r="AWK205" s="119"/>
      <c r="AWL205" s="91"/>
      <c r="AWM205" s="119"/>
      <c r="AWN205" s="91"/>
      <c r="AWO205" s="119"/>
      <c r="AWP205" s="91"/>
      <c r="AWQ205" s="119"/>
      <c r="AWR205" s="91"/>
      <c r="AWS205" s="119"/>
      <c r="AWT205" s="91"/>
      <c r="AWU205" s="119"/>
      <c r="AWV205" s="91"/>
      <c r="AWW205" s="119"/>
      <c r="AWX205" s="91"/>
      <c r="AWY205" s="119"/>
      <c r="AWZ205" s="91"/>
      <c r="AXA205" s="119"/>
      <c r="AXB205" s="91"/>
      <c r="AXC205" s="119"/>
      <c r="AXD205" s="91"/>
      <c r="AXE205" s="119"/>
      <c r="AXF205" s="91"/>
      <c r="AXG205" s="119"/>
      <c r="AXH205" s="91"/>
      <c r="AXI205" s="119"/>
      <c r="AXJ205" s="91"/>
      <c r="AXK205" s="119"/>
      <c r="AXL205" s="91"/>
      <c r="AXM205" s="119"/>
      <c r="AXN205" s="91"/>
      <c r="AXO205" s="119"/>
      <c r="AXP205" s="91"/>
      <c r="AXQ205" s="119"/>
      <c r="AXR205" s="91"/>
      <c r="AXS205" s="119"/>
      <c r="AXT205" s="91"/>
      <c r="AXU205" s="119"/>
      <c r="AXV205" s="91"/>
      <c r="AXW205" s="119"/>
      <c r="AXX205" s="91"/>
      <c r="AXY205" s="119"/>
      <c r="AXZ205" s="91"/>
      <c r="AYA205" s="119"/>
      <c r="AYB205" s="91"/>
      <c r="AYC205" s="119"/>
      <c r="AYD205" s="91"/>
      <c r="AYE205" s="119"/>
      <c r="AYF205" s="91"/>
      <c r="AYG205" s="119"/>
      <c r="AYH205" s="91"/>
      <c r="AYI205" s="119"/>
      <c r="AYJ205" s="91"/>
      <c r="AYK205" s="119"/>
      <c r="AYL205" s="91"/>
      <c r="AYM205" s="119"/>
      <c r="AYN205" s="91"/>
      <c r="AYO205" s="119"/>
      <c r="AYP205" s="91"/>
      <c r="AYQ205" s="119"/>
      <c r="AYR205" s="91"/>
      <c r="AYS205" s="119"/>
      <c r="AYT205" s="91"/>
      <c r="AYU205" s="119"/>
      <c r="AYV205" s="91"/>
      <c r="AYW205" s="119"/>
      <c r="AYX205" s="91"/>
      <c r="AYY205" s="119"/>
      <c r="AYZ205" s="91"/>
      <c r="AZA205" s="119"/>
      <c r="AZB205" s="91"/>
      <c r="AZC205" s="119"/>
      <c r="AZD205" s="91"/>
      <c r="AZE205" s="119"/>
      <c r="AZF205" s="91"/>
      <c r="AZG205" s="119"/>
      <c r="AZH205" s="91"/>
      <c r="AZI205" s="119"/>
      <c r="AZJ205" s="91"/>
      <c r="AZK205" s="119"/>
      <c r="AZL205" s="91"/>
      <c r="AZM205" s="119"/>
      <c r="AZN205" s="91"/>
      <c r="AZO205" s="119"/>
      <c r="AZP205" s="91"/>
      <c r="AZQ205" s="119"/>
      <c r="AZR205" s="91"/>
      <c r="AZS205" s="119"/>
      <c r="AZT205" s="91"/>
      <c r="AZU205" s="119"/>
      <c r="AZV205" s="91"/>
      <c r="AZW205" s="119"/>
      <c r="AZX205" s="91"/>
      <c r="AZY205" s="119"/>
      <c r="AZZ205" s="91"/>
      <c r="BAA205" s="119"/>
      <c r="BAB205" s="91"/>
      <c r="BAC205" s="119"/>
      <c r="BAD205" s="91"/>
      <c r="BAE205" s="119"/>
      <c r="BAF205" s="91"/>
      <c r="BAG205" s="119"/>
      <c r="BAH205" s="91"/>
      <c r="BAI205" s="119"/>
      <c r="BAJ205" s="91"/>
      <c r="BAK205" s="119"/>
      <c r="BAL205" s="91"/>
      <c r="BAM205" s="119"/>
      <c r="BAN205" s="91"/>
      <c r="BAO205" s="119"/>
      <c r="BAP205" s="91"/>
      <c r="BAQ205" s="119"/>
      <c r="BAR205" s="91"/>
      <c r="BAS205" s="119"/>
      <c r="BAT205" s="91"/>
      <c r="BAU205" s="119"/>
      <c r="BAV205" s="91"/>
      <c r="BAW205" s="119"/>
      <c r="BAX205" s="91"/>
      <c r="BAY205" s="119"/>
      <c r="BAZ205" s="91"/>
      <c r="BBA205" s="119"/>
      <c r="BBB205" s="91"/>
      <c r="BBC205" s="119"/>
      <c r="BBD205" s="91"/>
      <c r="BBE205" s="119"/>
      <c r="BBF205" s="91"/>
      <c r="BBG205" s="119"/>
      <c r="BBH205" s="91"/>
      <c r="BBI205" s="119"/>
      <c r="BBJ205" s="91"/>
      <c r="BBK205" s="119"/>
      <c r="BBL205" s="91"/>
      <c r="BBM205" s="119"/>
      <c r="BBN205" s="91"/>
      <c r="BBO205" s="119"/>
      <c r="BBP205" s="91"/>
      <c r="BBQ205" s="119"/>
      <c r="BBR205" s="91"/>
      <c r="BBS205" s="119"/>
      <c r="BBT205" s="91"/>
      <c r="BBU205" s="119"/>
      <c r="BBV205" s="91"/>
      <c r="BBW205" s="119"/>
      <c r="BBX205" s="91"/>
      <c r="BBY205" s="119"/>
      <c r="BBZ205" s="91"/>
      <c r="BCA205" s="119"/>
      <c r="BCB205" s="91"/>
      <c r="BCC205" s="119"/>
      <c r="BCD205" s="91"/>
      <c r="BCE205" s="119"/>
      <c r="BCF205" s="91"/>
      <c r="BCG205" s="119"/>
      <c r="BCH205" s="91"/>
      <c r="BCI205" s="119"/>
      <c r="BCJ205" s="91"/>
      <c r="BCK205" s="119"/>
      <c r="BCL205" s="91"/>
      <c r="BCM205" s="119"/>
      <c r="BCN205" s="91"/>
      <c r="BCO205" s="119"/>
      <c r="BCP205" s="91"/>
      <c r="BCQ205" s="119"/>
      <c r="BCR205" s="91"/>
      <c r="BCS205" s="119"/>
      <c r="BCT205" s="91"/>
      <c r="BCU205" s="119"/>
      <c r="BCV205" s="91"/>
      <c r="BCW205" s="119"/>
      <c r="BCX205" s="91"/>
      <c r="BCY205" s="119"/>
      <c r="BCZ205" s="91"/>
      <c r="BDA205" s="119"/>
      <c r="BDB205" s="91"/>
      <c r="BDC205" s="119"/>
      <c r="BDD205" s="91"/>
      <c r="BDE205" s="119"/>
      <c r="BDF205" s="91"/>
      <c r="BDG205" s="119"/>
      <c r="BDH205" s="91"/>
      <c r="BDI205" s="119"/>
      <c r="BDJ205" s="91"/>
      <c r="BDK205" s="119"/>
      <c r="BDL205" s="91"/>
      <c r="BDM205" s="119"/>
      <c r="BDN205" s="91"/>
      <c r="BDO205" s="119"/>
      <c r="BDP205" s="91"/>
      <c r="BDQ205" s="119"/>
      <c r="BDR205" s="91"/>
      <c r="BDS205" s="119"/>
      <c r="BDT205" s="91"/>
      <c r="BDU205" s="119"/>
      <c r="BDV205" s="91"/>
      <c r="BDW205" s="119"/>
      <c r="BDX205" s="91"/>
      <c r="BDY205" s="119"/>
      <c r="BDZ205" s="91"/>
      <c r="BEA205" s="119"/>
      <c r="BEB205" s="91"/>
      <c r="BEC205" s="119"/>
      <c r="BED205" s="91"/>
      <c r="BEE205" s="119"/>
      <c r="BEF205" s="91"/>
      <c r="BEG205" s="119"/>
      <c r="BEH205" s="91"/>
      <c r="BEI205" s="119"/>
      <c r="BEJ205" s="91"/>
      <c r="BEK205" s="119"/>
      <c r="BEL205" s="91"/>
      <c r="BEM205" s="119"/>
      <c r="BEN205" s="91"/>
      <c r="BEO205" s="119"/>
      <c r="BEP205" s="91"/>
      <c r="BEQ205" s="119"/>
      <c r="BER205" s="91"/>
      <c r="BES205" s="119"/>
      <c r="BET205" s="91"/>
      <c r="BEU205" s="119"/>
      <c r="BEV205" s="91"/>
      <c r="BEW205" s="119"/>
      <c r="BEX205" s="91"/>
      <c r="BEY205" s="119"/>
      <c r="BEZ205" s="91"/>
      <c r="BFA205" s="119"/>
      <c r="BFB205" s="91"/>
      <c r="BFC205" s="119"/>
      <c r="BFD205" s="91"/>
      <c r="BFE205" s="119"/>
      <c r="BFF205" s="91"/>
      <c r="BFG205" s="119"/>
      <c r="BFH205" s="91"/>
      <c r="BFI205" s="119"/>
      <c r="BFJ205" s="91"/>
      <c r="BFK205" s="119"/>
      <c r="BFL205" s="91"/>
      <c r="BFM205" s="119"/>
      <c r="BFN205" s="91"/>
      <c r="BFO205" s="119"/>
      <c r="BFP205" s="91"/>
      <c r="BFQ205" s="119"/>
      <c r="BFR205" s="91"/>
      <c r="BFS205" s="119"/>
      <c r="BFT205" s="91"/>
      <c r="BFU205" s="119"/>
      <c r="BFV205" s="91"/>
      <c r="BFW205" s="119"/>
      <c r="BFX205" s="91"/>
      <c r="BFY205" s="119"/>
      <c r="BFZ205" s="91"/>
      <c r="BGA205" s="119"/>
      <c r="BGB205" s="91"/>
      <c r="BGC205" s="119"/>
      <c r="BGD205" s="91"/>
      <c r="BGE205" s="119"/>
      <c r="BGF205" s="91"/>
      <c r="BGG205" s="119"/>
      <c r="BGH205" s="91"/>
      <c r="BGI205" s="119"/>
      <c r="BGJ205" s="91"/>
      <c r="BGK205" s="119"/>
      <c r="BGL205" s="91"/>
      <c r="BGM205" s="119"/>
      <c r="BGN205" s="91"/>
      <c r="BGO205" s="119"/>
      <c r="BGP205" s="91"/>
      <c r="BGQ205" s="119"/>
      <c r="BGR205" s="91"/>
      <c r="BGS205" s="119"/>
      <c r="BGT205" s="91"/>
      <c r="BGU205" s="119"/>
      <c r="BGV205" s="91"/>
      <c r="BGW205" s="119"/>
      <c r="BGX205" s="91"/>
      <c r="BGY205" s="119"/>
      <c r="BGZ205" s="91"/>
      <c r="BHA205" s="119"/>
      <c r="BHB205" s="91"/>
      <c r="BHC205" s="119"/>
      <c r="BHD205" s="91"/>
      <c r="BHE205" s="119"/>
      <c r="BHF205" s="91"/>
      <c r="BHG205" s="119"/>
      <c r="BHH205" s="91"/>
      <c r="BHI205" s="119"/>
      <c r="BHJ205" s="91"/>
      <c r="BHK205" s="119"/>
      <c r="BHL205" s="91"/>
      <c r="BHM205" s="119"/>
      <c r="BHN205" s="91"/>
      <c r="BHO205" s="119"/>
      <c r="BHP205" s="91"/>
      <c r="BHQ205" s="119"/>
      <c r="BHR205" s="91"/>
      <c r="BHS205" s="119"/>
      <c r="BHT205" s="91"/>
      <c r="BHU205" s="119"/>
      <c r="BHV205" s="91"/>
      <c r="BHW205" s="119"/>
      <c r="BHX205" s="91"/>
      <c r="BHY205" s="119"/>
      <c r="BHZ205" s="91"/>
      <c r="BIA205" s="119"/>
      <c r="BIB205" s="91"/>
      <c r="BIC205" s="119"/>
      <c r="BID205" s="91"/>
      <c r="BIE205" s="119"/>
      <c r="BIF205" s="91"/>
      <c r="BIG205" s="119"/>
      <c r="BIH205" s="91"/>
      <c r="BII205" s="119"/>
      <c r="BIJ205" s="91"/>
      <c r="BIK205" s="119"/>
      <c r="BIL205" s="91"/>
      <c r="BIM205" s="119"/>
      <c r="BIN205" s="91"/>
      <c r="BIO205" s="119"/>
      <c r="BIP205" s="91"/>
      <c r="BIQ205" s="119"/>
      <c r="BIR205" s="91"/>
      <c r="BIS205" s="119"/>
      <c r="BIT205" s="91"/>
      <c r="BIU205" s="119"/>
      <c r="BIV205" s="91"/>
      <c r="BIW205" s="119"/>
      <c r="BIX205" s="91"/>
      <c r="BIY205" s="119"/>
      <c r="BIZ205" s="91"/>
      <c r="BJA205" s="119"/>
      <c r="BJB205" s="91"/>
      <c r="BJC205" s="119"/>
      <c r="BJD205" s="91"/>
      <c r="BJE205" s="119"/>
      <c r="BJF205" s="91"/>
      <c r="BJG205" s="119"/>
      <c r="BJH205" s="91"/>
      <c r="BJI205" s="119"/>
      <c r="BJJ205" s="91"/>
      <c r="BJK205" s="119"/>
      <c r="BJL205" s="91"/>
      <c r="BJM205" s="119"/>
      <c r="BJN205" s="91"/>
      <c r="BJO205" s="119"/>
      <c r="BJP205" s="91"/>
      <c r="BJQ205" s="119"/>
      <c r="BJR205" s="91"/>
      <c r="BJS205" s="119"/>
      <c r="BJT205" s="91"/>
      <c r="BJU205" s="119"/>
      <c r="BJV205" s="91"/>
      <c r="BJW205" s="119"/>
      <c r="BJX205" s="91"/>
      <c r="BJY205" s="119"/>
      <c r="BJZ205" s="91"/>
      <c r="BKA205" s="119"/>
      <c r="BKB205" s="91"/>
      <c r="BKC205" s="119"/>
      <c r="BKD205" s="91"/>
      <c r="BKE205" s="119"/>
      <c r="BKF205" s="91"/>
      <c r="BKG205" s="119"/>
      <c r="BKH205" s="91"/>
      <c r="BKI205" s="119"/>
      <c r="BKJ205" s="91"/>
      <c r="BKK205" s="119"/>
      <c r="BKL205" s="91"/>
      <c r="BKM205" s="119"/>
      <c r="BKN205" s="91"/>
      <c r="BKO205" s="119"/>
      <c r="BKP205" s="91"/>
      <c r="BKQ205" s="119"/>
      <c r="BKR205" s="91"/>
      <c r="BKS205" s="119"/>
      <c r="BKT205" s="91"/>
      <c r="BKU205" s="119"/>
      <c r="BKV205" s="91"/>
      <c r="BKW205" s="119"/>
      <c r="BKX205" s="91"/>
      <c r="BKY205" s="119"/>
      <c r="BKZ205" s="91"/>
      <c r="BLA205" s="119"/>
      <c r="BLB205" s="91"/>
      <c r="BLC205" s="119"/>
      <c r="BLD205" s="91"/>
      <c r="BLE205" s="119"/>
      <c r="BLF205" s="91"/>
      <c r="BLG205" s="119"/>
      <c r="BLH205" s="91"/>
      <c r="BLI205" s="119"/>
      <c r="BLJ205" s="91"/>
      <c r="BLK205" s="119"/>
      <c r="BLL205" s="91"/>
      <c r="BLM205" s="119"/>
      <c r="BLN205" s="91"/>
      <c r="BLO205" s="119"/>
      <c r="BLP205" s="91"/>
      <c r="BLQ205" s="119"/>
      <c r="BLR205" s="91"/>
      <c r="BLS205" s="119"/>
      <c r="BLT205" s="91"/>
      <c r="BLU205" s="119"/>
      <c r="BLV205" s="91"/>
      <c r="BLW205" s="119"/>
      <c r="BLX205" s="91"/>
      <c r="BLY205" s="119"/>
      <c r="BLZ205" s="91"/>
      <c r="BMA205" s="119"/>
      <c r="BMB205" s="91"/>
      <c r="BMC205" s="119"/>
      <c r="BMD205" s="91"/>
      <c r="BME205" s="119"/>
      <c r="BMF205" s="91"/>
      <c r="BMG205" s="119"/>
      <c r="BMH205" s="91"/>
      <c r="BMI205" s="119"/>
      <c r="BMJ205" s="91"/>
      <c r="BMK205" s="119"/>
      <c r="BML205" s="91"/>
      <c r="BMM205" s="119"/>
      <c r="BMN205" s="91"/>
      <c r="BMO205" s="119"/>
      <c r="BMP205" s="91"/>
      <c r="BMQ205" s="119"/>
      <c r="BMR205" s="91"/>
      <c r="BMS205" s="119"/>
      <c r="BMT205" s="91"/>
      <c r="BMU205" s="119"/>
      <c r="BMV205" s="91"/>
      <c r="BMW205" s="119"/>
      <c r="BMX205" s="91"/>
      <c r="BMY205" s="119"/>
      <c r="BMZ205" s="91"/>
      <c r="BNA205" s="119"/>
      <c r="BNB205" s="91"/>
      <c r="BNC205" s="119"/>
      <c r="BND205" s="91"/>
      <c r="BNE205" s="119"/>
      <c r="BNF205" s="91"/>
      <c r="BNG205" s="119"/>
      <c r="BNH205" s="91"/>
      <c r="BNI205" s="119"/>
      <c r="BNJ205" s="91"/>
      <c r="BNK205" s="119"/>
      <c r="BNL205" s="91"/>
      <c r="BNM205" s="119"/>
      <c r="BNN205" s="91"/>
      <c r="BNO205" s="119"/>
      <c r="BNP205" s="91"/>
      <c r="BNQ205" s="119"/>
      <c r="BNR205" s="91"/>
      <c r="BNS205" s="119"/>
      <c r="BNT205" s="91"/>
      <c r="BNU205" s="119"/>
      <c r="BNV205" s="91"/>
      <c r="BNW205" s="119"/>
      <c r="BNX205" s="91"/>
      <c r="BNY205" s="119"/>
      <c r="BNZ205" s="91"/>
      <c r="BOA205" s="119"/>
      <c r="BOB205" s="91"/>
      <c r="BOC205" s="119"/>
      <c r="BOD205" s="91"/>
      <c r="BOE205" s="119"/>
      <c r="BOF205" s="91"/>
      <c r="BOG205" s="119"/>
      <c r="BOH205" s="91"/>
      <c r="BOI205" s="119"/>
      <c r="BOJ205" s="91"/>
      <c r="BOK205" s="119"/>
      <c r="BOL205" s="91"/>
      <c r="BOM205" s="119"/>
      <c r="BON205" s="91"/>
      <c r="BOO205" s="119"/>
      <c r="BOP205" s="91"/>
      <c r="BOQ205" s="119"/>
      <c r="BOR205" s="91"/>
      <c r="BOS205" s="119"/>
      <c r="BOT205" s="91"/>
      <c r="BOU205" s="119"/>
      <c r="BOV205" s="91"/>
      <c r="BOW205" s="119"/>
      <c r="BOX205" s="91"/>
      <c r="BOY205" s="119"/>
      <c r="BOZ205" s="91"/>
      <c r="BPA205" s="119"/>
      <c r="BPB205" s="91"/>
      <c r="BPC205" s="119"/>
      <c r="BPD205" s="91"/>
      <c r="BPE205" s="119"/>
      <c r="BPF205" s="91"/>
      <c r="BPG205" s="119"/>
      <c r="BPH205" s="91"/>
      <c r="BPI205" s="119"/>
      <c r="BPJ205" s="91"/>
      <c r="BPK205" s="119"/>
      <c r="BPL205" s="91"/>
      <c r="BPM205" s="119"/>
      <c r="BPN205" s="91"/>
      <c r="BPO205" s="119"/>
      <c r="BPP205" s="91"/>
      <c r="BPQ205" s="119"/>
      <c r="BPR205" s="91"/>
      <c r="BPS205" s="119"/>
      <c r="BPT205" s="91"/>
      <c r="BPU205" s="119"/>
      <c r="BPV205" s="91"/>
      <c r="BPW205" s="119"/>
      <c r="BPX205" s="91"/>
      <c r="BPY205" s="119"/>
      <c r="BPZ205" s="91"/>
      <c r="BQA205" s="119"/>
      <c r="BQB205" s="91"/>
      <c r="BQC205" s="119"/>
      <c r="BQD205" s="91"/>
      <c r="BQE205" s="119"/>
      <c r="BQF205" s="91"/>
      <c r="BQG205" s="119"/>
      <c r="BQH205" s="91"/>
      <c r="BQI205" s="119"/>
      <c r="BQJ205" s="91"/>
      <c r="BQK205" s="119"/>
      <c r="BQL205" s="91"/>
      <c r="BQM205" s="119"/>
      <c r="BQN205" s="91"/>
      <c r="BQO205" s="119"/>
      <c r="BQP205" s="91"/>
      <c r="BQQ205" s="119"/>
      <c r="BQR205" s="91"/>
      <c r="BQS205" s="119"/>
      <c r="BQT205" s="91"/>
      <c r="BQU205" s="119"/>
      <c r="BQV205" s="91"/>
      <c r="BQW205" s="119"/>
      <c r="BQX205" s="91"/>
      <c r="BQY205" s="119"/>
      <c r="BQZ205" s="91"/>
      <c r="BRA205" s="119"/>
      <c r="BRB205" s="91"/>
      <c r="BRC205" s="119"/>
      <c r="BRD205" s="91"/>
      <c r="BRE205" s="119"/>
      <c r="BRF205" s="91"/>
      <c r="BRG205" s="119"/>
      <c r="BRH205" s="91"/>
      <c r="BRI205" s="119"/>
      <c r="BRJ205" s="91"/>
      <c r="BRK205" s="119"/>
      <c r="BRL205" s="91"/>
      <c r="BRM205" s="119"/>
      <c r="BRN205" s="91"/>
      <c r="BRO205" s="119"/>
      <c r="BRP205" s="91"/>
      <c r="BRQ205" s="119"/>
      <c r="BRR205" s="91"/>
      <c r="BRS205" s="119"/>
      <c r="BRT205" s="91"/>
      <c r="BRU205" s="119"/>
      <c r="BRV205" s="91"/>
      <c r="BRW205" s="119"/>
      <c r="BRX205" s="91"/>
      <c r="BRY205" s="119"/>
      <c r="BRZ205" s="91"/>
      <c r="BSA205" s="119"/>
      <c r="BSB205" s="91"/>
      <c r="BSC205" s="119"/>
      <c r="BSD205" s="91"/>
      <c r="BSE205" s="119"/>
      <c r="BSF205" s="91"/>
      <c r="BSG205" s="119"/>
      <c r="BSH205" s="91"/>
      <c r="BSI205" s="119"/>
      <c r="BSJ205" s="91"/>
      <c r="BSK205" s="119"/>
      <c r="BSL205" s="91"/>
      <c r="BSM205" s="119"/>
      <c r="BSN205" s="91"/>
      <c r="BSO205" s="119"/>
      <c r="BSP205" s="91"/>
      <c r="BSQ205" s="119"/>
      <c r="BSR205" s="91"/>
      <c r="BSS205" s="119"/>
      <c r="BST205" s="91"/>
      <c r="BSU205" s="119"/>
      <c r="BSV205" s="91"/>
      <c r="BSW205" s="119"/>
      <c r="BSX205" s="91"/>
      <c r="BSY205" s="119"/>
      <c r="BSZ205" s="91"/>
      <c r="BTA205" s="119"/>
      <c r="BTB205" s="91"/>
      <c r="BTC205" s="119"/>
      <c r="BTD205" s="91"/>
      <c r="BTE205" s="119"/>
      <c r="BTF205" s="91"/>
      <c r="BTG205" s="119"/>
      <c r="BTH205" s="91"/>
      <c r="BTI205" s="119"/>
      <c r="BTJ205" s="91"/>
      <c r="BTK205" s="119"/>
      <c r="BTL205" s="91"/>
      <c r="BTM205" s="119"/>
      <c r="BTN205" s="91"/>
      <c r="BTO205" s="119"/>
      <c r="BTP205" s="91"/>
      <c r="BTQ205" s="119"/>
      <c r="BTR205" s="91"/>
      <c r="BTS205" s="119"/>
      <c r="BTT205" s="91"/>
      <c r="BTU205" s="119"/>
      <c r="BTV205" s="91"/>
      <c r="BTW205" s="119"/>
      <c r="BTX205" s="91"/>
      <c r="BTY205" s="119"/>
      <c r="BTZ205" s="91"/>
      <c r="BUA205" s="119"/>
      <c r="BUB205" s="91"/>
      <c r="BUC205" s="119"/>
      <c r="BUD205" s="91"/>
      <c r="BUE205" s="119"/>
      <c r="BUF205" s="91"/>
      <c r="BUG205" s="119"/>
      <c r="BUH205" s="91"/>
      <c r="BUI205" s="119"/>
      <c r="BUJ205" s="91"/>
      <c r="BUK205" s="119"/>
      <c r="BUL205" s="91"/>
      <c r="BUM205" s="119"/>
      <c r="BUN205" s="91"/>
      <c r="BUO205" s="119"/>
      <c r="BUP205" s="91"/>
      <c r="BUQ205" s="119"/>
      <c r="BUR205" s="91"/>
      <c r="BUS205" s="119"/>
      <c r="BUT205" s="91"/>
      <c r="BUU205" s="119"/>
      <c r="BUV205" s="91"/>
      <c r="BUW205" s="119"/>
      <c r="BUX205" s="91"/>
      <c r="BUY205" s="119"/>
      <c r="BUZ205" s="91"/>
      <c r="BVA205" s="119"/>
      <c r="BVB205" s="91"/>
      <c r="BVC205" s="119"/>
      <c r="BVD205" s="91"/>
      <c r="BVE205" s="119"/>
      <c r="BVF205" s="91"/>
      <c r="BVG205" s="119"/>
      <c r="BVH205" s="91"/>
      <c r="BVI205" s="119"/>
      <c r="BVJ205" s="91"/>
      <c r="BVK205" s="119"/>
      <c r="BVL205" s="91"/>
      <c r="BVM205" s="119"/>
      <c r="BVN205" s="91"/>
      <c r="BVO205" s="119"/>
      <c r="BVP205" s="91"/>
      <c r="BVQ205" s="119"/>
      <c r="BVR205" s="91"/>
      <c r="BVS205" s="119"/>
      <c r="BVT205" s="91"/>
      <c r="BVU205" s="119"/>
      <c r="BVV205" s="91"/>
      <c r="BVW205" s="119"/>
      <c r="BVX205" s="91"/>
      <c r="BVY205" s="119"/>
      <c r="BVZ205" s="91"/>
      <c r="BWA205" s="119"/>
      <c r="BWB205" s="91"/>
      <c r="BWC205" s="119"/>
      <c r="BWD205" s="91"/>
      <c r="BWE205" s="119"/>
      <c r="BWF205" s="91"/>
      <c r="BWG205" s="119"/>
      <c r="BWH205" s="91"/>
      <c r="BWI205" s="119"/>
      <c r="BWJ205" s="91"/>
      <c r="BWK205" s="119"/>
      <c r="BWL205" s="91"/>
      <c r="BWM205" s="119"/>
      <c r="BWN205" s="91"/>
      <c r="BWO205" s="119"/>
      <c r="BWP205" s="91"/>
      <c r="BWQ205" s="119"/>
      <c r="BWR205" s="91"/>
      <c r="BWS205" s="119"/>
      <c r="BWT205" s="91"/>
      <c r="BWU205" s="119"/>
      <c r="BWV205" s="91"/>
      <c r="BWW205" s="119"/>
      <c r="BWX205" s="91"/>
      <c r="BWY205" s="119"/>
      <c r="BWZ205" s="91"/>
      <c r="BXA205" s="119"/>
      <c r="BXB205" s="91"/>
      <c r="BXC205" s="119"/>
      <c r="BXD205" s="91"/>
      <c r="BXE205" s="119"/>
      <c r="BXF205" s="91"/>
      <c r="BXG205" s="119"/>
      <c r="BXH205" s="91"/>
      <c r="BXI205" s="119"/>
      <c r="BXJ205" s="91"/>
      <c r="BXK205" s="119"/>
      <c r="BXL205" s="91"/>
      <c r="BXM205" s="119"/>
      <c r="BXN205" s="91"/>
      <c r="BXO205" s="119"/>
      <c r="BXP205" s="91"/>
      <c r="BXQ205" s="119"/>
      <c r="BXR205" s="91"/>
      <c r="BXS205" s="119"/>
      <c r="BXT205" s="91"/>
      <c r="BXU205" s="119"/>
      <c r="BXV205" s="91"/>
      <c r="BXW205" s="119"/>
      <c r="BXX205" s="91"/>
      <c r="BXY205" s="119"/>
      <c r="BXZ205" s="91"/>
      <c r="BYA205" s="119"/>
      <c r="BYB205" s="91"/>
      <c r="BYC205" s="119"/>
      <c r="BYD205" s="91"/>
      <c r="BYE205" s="119"/>
      <c r="BYF205" s="91"/>
      <c r="BYG205" s="119"/>
      <c r="BYH205" s="91"/>
      <c r="BYI205" s="119"/>
      <c r="BYJ205" s="91"/>
      <c r="BYK205" s="119"/>
      <c r="BYL205" s="91"/>
      <c r="BYM205" s="119"/>
      <c r="BYN205" s="91"/>
      <c r="BYO205" s="119"/>
      <c r="BYP205" s="91"/>
      <c r="BYQ205" s="119"/>
      <c r="BYR205" s="91"/>
      <c r="BYS205" s="119"/>
      <c r="BYT205" s="91"/>
      <c r="BYU205" s="119"/>
      <c r="BYV205" s="91"/>
      <c r="BYW205" s="119"/>
      <c r="BYX205" s="91"/>
      <c r="BYY205" s="119"/>
      <c r="BYZ205" s="91"/>
      <c r="BZA205" s="119"/>
      <c r="BZB205" s="91"/>
      <c r="BZC205" s="119"/>
      <c r="BZD205" s="91"/>
      <c r="BZE205" s="119"/>
      <c r="BZF205" s="91"/>
      <c r="BZG205" s="119"/>
      <c r="BZH205" s="91"/>
      <c r="BZI205" s="119"/>
      <c r="BZJ205" s="91"/>
      <c r="BZK205" s="119"/>
      <c r="BZL205" s="91"/>
      <c r="BZM205" s="119"/>
      <c r="BZN205" s="91"/>
      <c r="BZO205" s="119"/>
      <c r="BZP205" s="91"/>
      <c r="BZQ205" s="119"/>
      <c r="BZR205" s="91"/>
      <c r="BZS205" s="119"/>
      <c r="BZT205" s="91"/>
      <c r="BZU205" s="119"/>
      <c r="BZV205" s="91"/>
      <c r="BZW205" s="119"/>
      <c r="BZX205" s="91"/>
      <c r="BZY205" s="119"/>
      <c r="BZZ205" s="91"/>
      <c r="CAA205" s="119"/>
      <c r="CAB205" s="91"/>
      <c r="CAC205" s="119"/>
      <c r="CAD205" s="91"/>
      <c r="CAE205" s="119"/>
      <c r="CAF205" s="91"/>
      <c r="CAG205" s="119"/>
      <c r="CAH205" s="91"/>
      <c r="CAI205" s="119"/>
      <c r="CAJ205" s="91"/>
      <c r="CAK205" s="119"/>
      <c r="CAL205" s="91"/>
      <c r="CAM205" s="119"/>
      <c r="CAN205" s="91"/>
      <c r="CAO205" s="119"/>
      <c r="CAP205" s="91"/>
      <c r="CAQ205" s="119"/>
      <c r="CAR205" s="91"/>
      <c r="CAS205" s="119"/>
      <c r="CAT205" s="91"/>
      <c r="CAU205" s="119"/>
      <c r="CAV205" s="91"/>
      <c r="CAW205" s="119"/>
      <c r="CAX205" s="91"/>
      <c r="CAY205" s="119"/>
      <c r="CAZ205" s="91"/>
      <c r="CBA205" s="119"/>
      <c r="CBB205" s="91"/>
      <c r="CBC205" s="119"/>
      <c r="CBD205" s="91"/>
      <c r="CBE205" s="119"/>
      <c r="CBF205" s="91"/>
      <c r="CBG205" s="119"/>
      <c r="CBH205" s="91"/>
      <c r="CBI205" s="119"/>
      <c r="CBJ205" s="91"/>
      <c r="CBK205" s="119"/>
      <c r="CBL205" s="91"/>
      <c r="CBM205" s="119"/>
      <c r="CBN205" s="91"/>
      <c r="CBO205" s="119"/>
      <c r="CBP205" s="91"/>
      <c r="CBQ205" s="119"/>
      <c r="CBR205" s="91"/>
      <c r="CBS205" s="119"/>
      <c r="CBT205" s="91"/>
      <c r="CBU205" s="119"/>
      <c r="CBV205" s="91"/>
      <c r="CBW205" s="119"/>
      <c r="CBX205" s="91"/>
      <c r="CBY205" s="119"/>
      <c r="CBZ205" s="91"/>
      <c r="CCA205" s="119"/>
      <c r="CCB205" s="91"/>
      <c r="CCC205" s="119"/>
      <c r="CCD205" s="91"/>
      <c r="CCE205" s="119"/>
      <c r="CCF205" s="91"/>
      <c r="CCG205" s="119"/>
      <c r="CCH205" s="91"/>
      <c r="CCI205" s="119"/>
      <c r="CCJ205" s="91"/>
      <c r="CCK205" s="119"/>
      <c r="CCL205" s="91"/>
      <c r="CCM205" s="119"/>
      <c r="CCN205" s="91"/>
      <c r="CCO205" s="119"/>
      <c r="CCP205" s="91"/>
      <c r="CCQ205" s="119"/>
      <c r="CCR205" s="91"/>
      <c r="CCS205" s="119"/>
      <c r="CCT205" s="91"/>
      <c r="CCU205" s="119"/>
      <c r="CCV205" s="91"/>
      <c r="CCW205" s="119"/>
      <c r="CCX205" s="91"/>
      <c r="CCY205" s="119"/>
      <c r="CCZ205" s="91"/>
      <c r="CDA205" s="119"/>
      <c r="CDB205" s="91"/>
      <c r="CDC205" s="119"/>
      <c r="CDD205" s="91"/>
      <c r="CDE205" s="119"/>
      <c r="CDF205" s="91"/>
      <c r="CDG205" s="119"/>
      <c r="CDH205" s="91"/>
      <c r="CDI205" s="119"/>
      <c r="CDJ205" s="91"/>
      <c r="CDK205" s="119"/>
      <c r="CDL205" s="91"/>
      <c r="CDM205" s="119"/>
      <c r="CDN205" s="91"/>
      <c r="CDO205" s="119"/>
      <c r="CDP205" s="91"/>
      <c r="CDQ205" s="119"/>
      <c r="CDR205" s="91"/>
      <c r="CDS205" s="119"/>
      <c r="CDT205" s="91"/>
      <c r="CDU205" s="119"/>
      <c r="CDV205" s="91"/>
      <c r="CDW205" s="119"/>
      <c r="CDX205" s="91"/>
      <c r="CDY205" s="119"/>
      <c r="CDZ205" s="91"/>
      <c r="CEA205" s="119"/>
      <c r="CEB205" s="91"/>
      <c r="CEC205" s="119"/>
      <c r="CED205" s="91"/>
      <c r="CEE205" s="119"/>
      <c r="CEF205" s="91"/>
      <c r="CEG205" s="119"/>
      <c r="CEH205" s="91"/>
      <c r="CEI205" s="119"/>
      <c r="CEJ205" s="91"/>
      <c r="CEK205" s="119"/>
      <c r="CEL205" s="91"/>
      <c r="CEM205" s="119"/>
      <c r="CEN205" s="91"/>
      <c r="CEO205" s="119"/>
      <c r="CEP205" s="91"/>
      <c r="CEQ205" s="119"/>
      <c r="CER205" s="91"/>
      <c r="CES205" s="119"/>
      <c r="CET205" s="91"/>
      <c r="CEU205" s="119"/>
      <c r="CEV205" s="91"/>
      <c r="CEW205" s="119"/>
      <c r="CEX205" s="91"/>
      <c r="CEY205" s="119"/>
      <c r="CEZ205" s="91"/>
      <c r="CFA205" s="119"/>
      <c r="CFB205" s="91"/>
      <c r="CFC205" s="119"/>
      <c r="CFD205" s="91"/>
      <c r="CFE205" s="119"/>
      <c r="CFF205" s="91"/>
      <c r="CFG205" s="119"/>
      <c r="CFH205" s="91"/>
      <c r="CFI205" s="119"/>
      <c r="CFJ205" s="91"/>
      <c r="CFK205" s="119"/>
      <c r="CFL205" s="91"/>
      <c r="CFM205" s="119"/>
      <c r="CFN205" s="91"/>
      <c r="CFO205" s="119"/>
      <c r="CFP205" s="91"/>
      <c r="CFQ205" s="119"/>
      <c r="CFR205" s="91"/>
      <c r="CFS205" s="119"/>
      <c r="CFT205" s="91"/>
      <c r="CFU205" s="119"/>
      <c r="CFV205" s="91"/>
      <c r="CFW205" s="119"/>
      <c r="CFX205" s="91"/>
      <c r="CFY205" s="119"/>
      <c r="CFZ205" s="91"/>
      <c r="CGA205" s="119"/>
      <c r="CGB205" s="91"/>
      <c r="CGC205" s="119"/>
      <c r="CGD205" s="91"/>
      <c r="CGE205" s="119"/>
      <c r="CGF205" s="91"/>
      <c r="CGG205" s="119"/>
      <c r="CGH205" s="91"/>
      <c r="CGI205" s="119"/>
      <c r="CGJ205" s="91"/>
      <c r="CGK205" s="119"/>
      <c r="CGL205" s="91"/>
      <c r="CGM205" s="119"/>
      <c r="CGN205" s="91"/>
      <c r="CGO205" s="119"/>
      <c r="CGP205" s="91"/>
      <c r="CGQ205" s="119"/>
      <c r="CGR205" s="91"/>
      <c r="CGS205" s="119"/>
      <c r="CGT205" s="91"/>
      <c r="CGU205" s="119"/>
      <c r="CGV205" s="91"/>
      <c r="CGW205" s="119"/>
      <c r="CGX205" s="91"/>
      <c r="CGY205" s="119"/>
      <c r="CGZ205" s="91"/>
      <c r="CHA205" s="119"/>
      <c r="CHB205" s="91"/>
      <c r="CHC205" s="119"/>
      <c r="CHD205" s="91"/>
      <c r="CHE205" s="119"/>
      <c r="CHF205" s="91"/>
      <c r="CHG205" s="119"/>
      <c r="CHH205" s="91"/>
      <c r="CHI205" s="119"/>
      <c r="CHJ205" s="91"/>
      <c r="CHK205" s="119"/>
      <c r="CHL205" s="91"/>
      <c r="CHM205" s="119"/>
      <c r="CHN205" s="91"/>
      <c r="CHO205" s="119"/>
      <c r="CHP205" s="91"/>
      <c r="CHQ205" s="119"/>
      <c r="CHR205" s="91"/>
      <c r="CHS205" s="119"/>
      <c r="CHT205" s="91"/>
      <c r="CHU205" s="119"/>
      <c r="CHV205" s="91"/>
      <c r="CHW205" s="119"/>
      <c r="CHX205" s="91"/>
      <c r="CHY205" s="119"/>
      <c r="CHZ205" s="91"/>
      <c r="CIA205" s="119"/>
      <c r="CIB205" s="91"/>
      <c r="CIC205" s="119"/>
      <c r="CID205" s="91"/>
      <c r="CIE205" s="119"/>
      <c r="CIF205" s="91"/>
      <c r="CIG205" s="119"/>
      <c r="CIH205" s="91"/>
      <c r="CII205" s="119"/>
      <c r="CIJ205" s="91"/>
      <c r="CIK205" s="119"/>
      <c r="CIL205" s="91"/>
      <c r="CIM205" s="119"/>
      <c r="CIN205" s="91"/>
      <c r="CIO205" s="119"/>
      <c r="CIP205" s="91"/>
      <c r="CIQ205" s="119"/>
      <c r="CIR205" s="91"/>
      <c r="CIS205" s="119"/>
      <c r="CIT205" s="91"/>
      <c r="CIU205" s="119"/>
      <c r="CIV205" s="91"/>
      <c r="CIW205" s="119"/>
      <c r="CIX205" s="91"/>
      <c r="CIY205" s="119"/>
      <c r="CIZ205" s="91"/>
      <c r="CJA205" s="119"/>
      <c r="CJB205" s="91"/>
      <c r="CJC205" s="119"/>
      <c r="CJD205" s="91"/>
      <c r="CJE205" s="119"/>
      <c r="CJF205" s="91"/>
      <c r="CJG205" s="119"/>
      <c r="CJH205" s="91"/>
      <c r="CJI205" s="119"/>
      <c r="CJJ205" s="91"/>
      <c r="CJK205" s="119"/>
      <c r="CJL205" s="91"/>
      <c r="CJM205" s="119"/>
      <c r="CJN205" s="91"/>
      <c r="CJO205" s="119"/>
      <c r="CJP205" s="91"/>
      <c r="CJQ205" s="119"/>
      <c r="CJR205" s="91"/>
      <c r="CJS205" s="119"/>
      <c r="CJT205" s="91"/>
      <c r="CJU205" s="119"/>
      <c r="CJV205" s="91"/>
      <c r="CJW205" s="119"/>
      <c r="CJX205" s="91"/>
      <c r="CJY205" s="119"/>
      <c r="CJZ205" s="91"/>
      <c r="CKA205" s="119"/>
      <c r="CKB205" s="91"/>
      <c r="CKC205" s="119"/>
      <c r="CKD205" s="91"/>
      <c r="CKE205" s="119"/>
      <c r="CKF205" s="91"/>
      <c r="CKG205" s="119"/>
      <c r="CKH205" s="91"/>
      <c r="CKI205" s="119"/>
      <c r="CKJ205" s="91"/>
      <c r="CKK205" s="119"/>
      <c r="CKL205" s="91"/>
      <c r="CKM205" s="119"/>
      <c r="CKN205" s="91"/>
      <c r="CKO205" s="119"/>
      <c r="CKP205" s="91"/>
      <c r="CKQ205" s="119"/>
      <c r="CKR205" s="91"/>
      <c r="CKS205" s="119"/>
      <c r="CKT205" s="91"/>
      <c r="CKU205" s="119"/>
      <c r="CKV205" s="91"/>
      <c r="CKW205" s="119"/>
      <c r="CKX205" s="91"/>
      <c r="CKY205" s="119"/>
      <c r="CKZ205" s="91"/>
      <c r="CLA205" s="119"/>
      <c r="CLB205" s="91"/>
      <c r="CLC205" s="119"/>
      <c r="CLD205" s="91"/>
      <c r="CLE205" s="119"/>
      <c r="CLF205" s="91"/>
      <c r="CLG205" s="119"/>
      <c r="CLH205" s="91"/>
      <c r="CLI205" s="119"/>
      <c r="CLJ205" s="91"/>
      <c r="CLK205" s="119"/>
      <c r="CLL205" s="91"/>
      <c r="CLM205" s="119"/>
      <c r="CLN205" s="91"/>
      <c r="CLO205" s="119"/>
      <c r="CLP205" s="91"/>
      <c r="CLQ205" s="119"/>
      <c r="CLR205" s="91"/>
      <c r="CLS205" s="119"/>
      <c r="CLT205" s="91"/>
      <c r="CLU205" s="119"/>
      <c r="CLV205" s="91"/>
      <c r="CLW205" s="119"/>
      <c r="CLX205" s="91"/>
      <c r="CLY205" s="119"/>
      <c r="CLZ205" s="91"/>
      <c r="CMA205" s="119"/>
      <c r="CMB205" s="91"/>
      <c r="CMC205" s="119"/>
      <c r="CMD205" s="91"/>
      <c r="CME205" s="119"/>
      <c r="CMF205" s="91"/>
      <c r="CMG205" s="119"/>
      <c r="CMH205" s="91"/>
      <c r="CMI205" s="119"/>
      <c r="CMJ205" s="91"/>
      <c r="CMK205" s="119"/>
      <c r="CML205" s="91"/>
      <c r="CMM205" s="119"/>
      <c r="CMN205" s="91"/>
      <c r="CMO205" s="119"/>
      <c r="CMP205" s="91"/>
      <c r="CMQ205" s="119"/>
      <c r="CMR205" s="91"/>
      <c r="CMS205" s="119"/>
      <c r="CMT205" s="91"/>
      <c r="CMU205" s="119"/>
      <c r="CMV205" s="91"/>
      <c r="CMW205" s="119"/>
      <c r="CMX205" s="91"/>
      <c r="CMY205" s="119"/>
      <c r="CMZ205" s="91"/>
      <c r="CNA205" s="119"/>
      <c r="CNB205" s="91"/>
      <c r="CNC205" s="119"/>
      <c r="CND205" s="91"/>
      <c r="CNE205" s="119"/>
      <c r="CNF205" s="91"/>
      <c r="CNG205" s="119"/>
      <c r="CNH205" s="91"/>
      <c r="CNI205" s="119"/>
      <c r="CNJ205" s="91"/>
      <c r="CNK205" s="119"/>
      <c r="CNL205" s="91"/>
      <c r="CNM205" s="119"/>
      <c r="CNN205" s="91"/>
      <c r="CNO205" s="119"/>
      <c r="CNP205" s="91"/>
      <c r="CNQ205" s="119"/>
      <c r="CNR205" s="91"/>
      <c r="CNS205" s="119"/>
      <c r="CNT205" s="91"/>
      <c r="CNU205" s="119"/>
      <c r="CNV205" s="91"/>
      <c r="CNW205" s="119"/>
      <c r="CNX205" s="91"/>
      <c r="CNY205" s="119"/>
      <c r="CNZ205" s="91"/>
      <c r="COA205" s="119"/>
      <c r="COB205" s="91"/>
      <c r="COC205" s="119"/>
      <c r="COD205" s="91"/>
      <c r="COE205" s="119"/>
      <c r="COF205" s="91"/>
      <c r="COG205" s="119"/>
      <c r="COH205" s="91"/>
      <c r="COI205" s="119"/>
      <c r="COJ205" s="91"/>
      <c r="COK205" s="119"/>
      <c r="COL205" s="91"/>
      <c r="COM205" s="119"/>
      <c r="CON205" s="91"/>
      <c r="COO205" s="119"/>
      <c r="COP205" s="91"/>
      <c r="COQ205" s="119"/>
      <c r="COR205" s="91"/>
      <c r="COS205" s="119"/>
      <c r="COT205" s="91"/>
      <c r="COU205" s="119"/>
      <c r="COV205" s="91"/>
      <c r="COW205" s="119"/>
      <c r="COX205" s="91"/>
      <c r="COY205" s="119"/>
      <c r="COZ205" s="91"/>
      <c r="CPA205" s="119"/>
      <c r="CPB205" s="91"/>
      <c r="CPC205" s="119"/>
      <c r="CPD205" s="91"/>
      <c r="CPE205" s="119"/>
      <c r="CPF205" s="91"/>
      <c r="CPG205" s="119"/>
      <c r="CPH205" s="91"/>
      <c r="CPI205" s="119"/>
      <c r="CPJ205" s="91"/>
      <c r="CPK205" s="119"/>
      <c r="CPL205" s="91"/>
      <c r="CPM205" s="119"/>
      <c r="CPN205" s="91"/>
      <c r="CPO205" s="119"/>
      <c r="CPP205" s="91"/>
      <c r="CPQ205" s="119"/>
      <c r="CPR205" s="91"/>
      <c r="CPS205" s="119"/>
      <c r="CPT205" s="91"/>
      <c r="CPU205" s="119"/>
      <c r="CPV205" s="91"/>
      <c r="CPW205" s="119"/>
      <c r="CPX205" s="91"/>
      <c r="CPY205" s="119"/>
      <c r="CPZ205" s="91"/>
      <c r="CQA205" s="119"/>
      <c r="CQB205" s="91"/>
      <c r="CQC205" s="119"/>
      <c r="CQD205" s="91"/>
      <c r="CQE205" s="119"/>
      <c r="CQF205" s="91"/>
      <c r="CQG205" s="119"/>
      <c r="CQH205" s="91"/>
      <c r="CQI205" s="119"/>
      <c r="CQJ205" s="91"/>
      <c r="CQK205" s="119"/>
      <c r="CQL205" s="91"/>
      <c r="CQM205" s="119"/>
      <c r="CQN205" s="91"/>
      <c r="CQO205" s="119"/>
      <c r="CQP205" s="91"/>
      <c r="CQQ205" s="119"/>
      <c r="CQR205" s="91"/>
      <c r="CQS205" s="119"/>
      <c r="CQT205" s="91"/>
      <c r="CQU205" s="119"/>
      <c r="CQV205" s="91"/>
      <c r="CQW205" s="119"/>
      <c r="CQX205" s="91"/>
      <c r="CQY205" s="119"/>
      <c r="CQZ205" s="91"/>
      <c r="CRA205" s="119"/>
      <c r="CRB205" s="91"/>
      <c r="CRC205" s="119"/>
      <c r="CRD205" s="91"/>
      <c r="CRE205" s="119"/>
      <c r="CRF205" s="91"/>
      <c r="CRG205" s="119"/>
      <c r="CRH205" s="91"/>
      <c r="CRI205" s="119"/>
      <c r="CRJ205" s="91"/>
      <c r="CRK205" s="119"/>
      <c r="CRL205" s="91"/>
      <c r="CRM205" s="119"/>
      <c r="CRN205" s="91"/>
      <c r="CRO205" s="119"/>
      <c r="CRP205" s="91"/>
      <c r="CRQ205" s="119"/>
      <c r="CRR205" s="91"/>
      <c r="CRS205" s="119"/>
      <c r="CRT205" s="91"/>
      <c r="CRU205" s="119"/>
      <c r="CRV205" s="91"/>
      <c r="CRW205" s="119"/>
      <c r="CRX205" s="91"/>
      <c r="CRY205" s="119"/>
      <c r="CRZ205" s="91"/>
      <c r="CSA205" s="119"/>
      <c r="CSB205" s="91"/>
      <c r="CSC205" s="119"/>
      <c r="CSD205" s="91"/>
      <c r="CSE205" s="119"/>
      <c r="CSF205" s="91"/>
      <c r="CSG205" s="119"/>
      <c r="CSH205" s="91"/>
      <c r="CSI205" s="119"/>
      <c r="CSJ205" s="91"/>
      <c r="CSK205" s="119"/>
      <c r="CSL205" s="91"/>
      <c r="CSM205" s="119"/>
      <c r="CSN205" s="91"/>
      <c r="CSO205" s="119"/>
      <c r="CSP205" s="91"/>
      <c r="CSQ205" s="119"/>
      <c r="CSR205" s="91"/>
      <c r="CSS205" s="119"/>
      <c r="CST205" s="91"/>
      <c r="CSU205" s="119"/>
      <c r="CSV205" s="91"/>
      <c r="CSW205" s="119"/>
      <c r="CSX205" s="91"/>
      <c r="CSY205" s="119"/>
      <c r="CSZ205" s="91"/>
      <c r="CTA205" s="119"/>
      <c r="CTB205" s="91"/>
      <c r="CTC205" s="119"/>
      <c r="CTD205" s="91"/>
      <c r="CTE205" s="119"/>
      <c r="CTF205" s="91"/>
      <c r="CTG205" s="119"/>
      <c r="CTH205" s="91"/>
      <c r="CTI205" s="119"/>
      <c r="CTJ205" s="91"/>
      <c r="CTK205" s="119"/>
      <c r="CTL205" s="91"/>
      <c r="CTM205" s="119"/>
      <c r="CTN205" s="91"/>
      <c r="CTO205" s="119"/>
      <c r="CTP205" s="91"/>
      <c r="CTQ205" s="119"/>
      <c r="CTR205" s="91"/>
      <c r="CTS205" s="119"/>
      <c r="CTT205" s="91"/>
      <c r="CTU205" s="119"/>
      <c r="CTV205" s="91"/>
      <c r="CTW205" s="119"/>
      <c r="CTX205" s="91"/>
      <c r="CTY205" s="119"/>
      <c r="CTZ205" s="91"/>
      <c r="CUA205" s="119"/>
      <c r="CUB205" s="91"/>
      <c r="CUC205" s="119"/>
      <c r="CUD205" s="91"/>
      <c r="CUE205" s="119"/>
      <c r="CUF205" s="91"/>
      <c r="CUG205" s="119"/>
      <c r="CUH205" s="91"/>
      <c r="CUI205" s="119"/>
      <c r="CUJ205" s="91"/>
      <c r="CUK205" s="119"/>
      <c r="CUL205" s="91"/>
      <c r="CUM205" s="119"/>
      <c r="CUN205" s="91"/>
      <c r="CUO205" s="119"/>
      <c r="CUP205" s="91"/>
      <c r="CUQ205" s="119"/>
      <c r="CUR205" s="91"/>
      <c r="CUS205" s="119"/>
      <c r="CUT205" s="91"/>
      <c r="CUU205" s="119"/>
      <c r="CUV205" s="91"/>
      <c r="CUW205" s="119"/>
      <c r="CUX205" s="91"/>
      <c r="CUY205" s="119"/>
      <c r="CUZ205" s="91"/>
      <c r="CVA205" s="119"/>
      <c r="CVB205" s="91"/>
      <c r="CVC205" s="119"/>
      <c r="CVD205" s="91"/>
      <c r="CVE205" s="119"/>
      <c r="CVF205" s="91"/>
      <c r="CVG205" s="119"/>
      <c r="CVH205" s="91"/>
      <c r="CVI205" s="119"/>
      <c r="CVJ205" s="91"/>
      <c r="CVK205" s="119"/>
      <c r="CVL205" s="91"/>
      <c r="CVM205" s="119"/>
      <c r="CVN205" s="91"/>
      <c r="CVO205" s="119"/>
      <c r="CVP205" s="91"/>
      <c r="CVQ205" s="119"/>
      <c r="CVR205" s="91"/>
      <c r="CVS205" s="119"/>
      <c r="CVT205" s="91"/>
      <c r="CVU205" s="119"/>
      <c r="CVV205" s="91"/>
      <c r="CVW205" s="119"/>
      <c r="CVX205" s="91"/>
      <c r="CVY205" s="119"/>
      <c r="CVZ205" s="91"/>
      <c r="CWA205" s="119"/>
      <c r="CWB205" s="91"/>
      <c r="CWC205" s="119"/>
      <c r="CWD205" s="91"/>
      <c r="CWE205" s="119"/>
      <c r="CWF205" s="91"/>
      <c r="CWG205" s="119"/>
      <c r="CWH205" s="91"/>
      <c r="CWI205" s="119"/>
      <c r="CWJ205" s="91"/>
      <c r="CWK205" s="119"/>
      <c r="CWL205" s="91"/>
      <c r="CWM205" s="119"/>
      <c r="CWN205" s="91"/>
      <c r="CWO205" s="119"/>
      <c r="CWP205" s="91"/>
      <c r="CWQ205" s="119"/>
      <c r="CWR205" s="91"/>
      <c r="CWS205" s="119"/>
      <c r="CWT205" s="91"/>
      <c r="CWU205" s="119"/>
      <c r="CWV205" s="91"/>
      <c r="CWW205" s="119"/>
      <c r="CWX205" s="91"/>
      <c r="CWY205" s="119"/>
      <c r="CWZ205" s="91"/>
      <c r="CXA205" s="119"/>
      <c r="CXB205" s="91"/>
      <c r="CXC205" s="119"/>
      <c r="CXD205" s="91"/>
      <c r="CXE205" s="119"/>
      <c r="CXF205" s="91"/>
      <c r="CXG205" s="119"/>
      <c r="CXH205" s="91"/>
      <c r="CXI205" s="119"/>
      <c r="CXJ205" s="91"/>
      <c r="CXK205" s="119"/>
      <c r="CXL205" s="91"/>
      <c r="CXM205" s="119"/>
      <c r="CXN205" s="91"/>
      <c r="CXO205" s="119"/>
      <c r="CXP205" s="91"/>
      <c r="CXQ205" s="119"/>
      <c r="CXR205" s="91"/>
      <c r="CXS205" s="119"/>
      <c r="CXT205" s="91"/>
      <c r="CXU205" s="119"/>
      <c r="CXV205" s="91"/>
      <c r="CXW205" s="119"/>
      <c r="CXX205" s="91"/>
      <c r="CXY205" s="119"/>
      <c r="CXZ205" s="91"/>
      <c r="CYA205" s="119"/>
      <c r="CYB205" s="91"/>
      <c r="CYC205" s="119"/>
      <c r="CYD205" s="91"/>
      <c r="CYE205" s="119"/>
      <c r="CYF205" s="91"/>
      <c r="CYG205" s="119"/>
      <c r="CYH205" s="91"/>
      <c r="CYI205" s="119"/>
      <c r="CYJ205" s="91"/>
      <c r="CYK205" s="119"/>
      <c r="CYL205" s="91"/>
      <c r="CYM205" s="119"/>
      <c r="CYN205" s="91"/>
      <c r="CYO205" s="119"/>
      <c r="CYP205" s="91"/>
      <c r="CYQ205" s="119"/>
      <c r="CYR205" s="91"/>
      <c r="CYS205" s="119"/>
      <c r="CYT205" s="91"/>
      <c r="CYU205" s="119"/>
      <c r="CYV205" s="91"/>
      <c r="CYW205" s="119"/>
      <c r="CYX205" s="91"/>
      <c r="CYY205" s="119"/>
      <c r="CYZ205" s="91"/>
      <c r="CZA205" s="119"/>
      <c r="CZB205" s="91"/>
      <c r="CZC205" s="119"/>
      <c r="CZD205" s="91"/>
      <c r="CZE205" s="119"/>
      <c r="CZF205" s="91"/>
      <c r="CZG205" s="119"/>
      <c r="CZH205" s="91"/>
      <c r="CZI205" s="119"/>
      <c r="CZJ205" s="91"/>
      <c r="CZK205" s="119"/>
      <c r="CZL205" s="91"/>
      <c r="CZM205" s="119"/>
      <c r="CZN205" s="91"/>
      <c r="CZO205" s="119"/>
      <c r="CZP205" s="91"/>
      <c r="CZQ205" s="119"/>
      <c r="CZR205" s="91"/>
      <c r="CZS205" s="119"/>
      <c r="CZT205" s="91"/>
      <c r="CZU205" s="119"/>
      <c r="CZV205" s="91"/>
      <c r="CZW205" s="119"/>
      <c r="CZX205" s="91"/>
      <c r="CZY205" s="119"/>
      <c r="CZZ205" s="91"/>
      <c r="DAA205" s="119"/>
      <c r="DAB205" s="91"/>
      <c r="DAC205" s="119"/>
      <c r="DAD205" s="91"/>
      <c r="DAE205" s="119"/>
      <c r="DAF205" s="91"/>
      <c r="DAG205" s="119"/>
      <c r="DAH205" s="91"/>
      <c r="DAI205" s="119"/>
      <c r="DAJ205" s="91"/>
      <c r="DAK205" s="119"/>
      <c r="DAL205" s="91"/>
      <c r="DAM205" s="119"/>
      <c r="DAN205" s="91"/>
      <c r="DAO205" s="119"/>
      <c r="DAP205" s="91"/>
      <c r="DAQ205" s="119"/>
      <c r="DAR205" s="91"/>
      <c r="DAS205" s="119"/>
      <c r="DAT205" s="91"/>
      <c r="DAU205" s="119"/>
      <c r="DAV205" s="91"/>
      <c r="DAW205" s="119"/>
      <c r="DAX205" s="91"/>
      <c r="DAY205" s="119"/>
      <c r="DAZ205" s="91"/>
      <c r="DBA205" s="119"/>
      <c r="DBB205" s="91"/>
      <c r="DBC205" s="119"/>
      <c r="DBD205" s="91"/>
      <c r="DBE205" s="119"/>
      <c r="DBF205" s="91"/>
      <c r="DBG205" s="119"/>
      <c r="DBH205" s="91"/>
      <c r="DBI205" s="119"/>
      <c r="DBJ205" s="91"/>
      <c r="DBK205" s="119"/>
      <c r="DBL205" s="91"/>
      <c r="DBM205" s="119"/>
      <c r="DBN205" s="91"/>
      <c r="DBO205" s="119"/>
      <c r="DBP205" s="91"/>
      <c r="DBQ205" s="119"/>
      <c r="DBR205" s="91"/>
      <c r="DBS205" s="119"/>
      <c r="DBT205" s="91"/>
      <c r="DBU205" s="119"/>
      <c r="DBV205" s="91"/>
      <c r="DBW205" s="119"/>
      <c r="DBX205" s="91"/>
      <c r="DBY205" s="119"/>
      <c r="DBZ205" s="91"/>
      <c r="DCA205" s="119"/>
      <c r="DCB205" s="91"/>
      <c r="DCC205" s="119"/>
      <c r="DCD205" s="91"/>
      <c r="DCE205" s="119"/>
      <c r="DCF205" s="91"/>
      <c r="DCG205" s="119"/>
      <c r="DCH205" s="91"/>
      <c r="DCI205" s="119"/>
      <c r="DCJ205" s="91"/>
      <c r="DCK205" s="119"/>
      <c r="DCL205" s="91"/>
      <c r="DCM205" s="119"/>
      <c r="DCN205" s="91"/>
      <c r="DCO205" s="119"/>
      <c r="DCP205" s="91"/>
      <c r="DCQ205" s="119"/>
      <c r="DCR205" s="91"/>
      <c r="DCS205" s="119"/>
      <c r="DCT205" s="91"/>
      <c r="DCU205" s="119"/>
      <c r="DCV205" s="91"/>
      <c r="DCW205" s="119"/>
      <c r="DCX205" s="91"/>
      <c r="DCY205" s="119"/>
      <c r="DCZ205" s="91"/>
      <c r="DDA205" s="119"/>
      <c r="DDB205" s="91"/>
      <c r="DDC205" s="119"/>
      <c r="DDD205" s="91"/>
      <c r="DDE205" s="119"/>
      <c r="DDF205" s="91"/>
      <c r="DDG205" s="119"/>
      <c r="DDH205" s="91"/>
      <c r="DDI205" s="119"/>
      <c r="DDJ205" s="91"/>
      <c r="DDK205" s="119"/>
      <c r="DDL205" s="91"/>
      <c r="DDM205" s="119"/>
      <c r="DDN205" s="91"/>
      <c r="DDO205" s="119"/>
      <c r="DDP205" s="91"/>
      <c r="DDQ205" s="119"/>
      <c r="DDR205" s="91"/>
      <c r="DDS205" s="119"/>
      <c r="DDT205" s="91"/>
      <c r="DDU205" s="119"/>
      <c r="DDV205" s="91"/>
      <c r="DDW205" s="119"/>
      <c r="DDX205" s="91"/>
      <c r="DDY205" s="119"/>
      <c r="DDZ205" s="91"/>
      <c r="DEA205" s="119"/>
      <c r="DEB205" s="91"/>
      <c r="DEC205" s="119"/>
      <c r="DED205" s="91"/>
      <c r="DEE205" s="119"/>
      <c r="DEF205" s="91"/>
      <c r="DEG205" s="119"/>
      <c r="DEH205" s="91"/>
      <c r="DEI205" s="119"/>
      <c r="DEJ205" s="91"/>
      <c r="DEK205" s="119"/>
      <c r="DEL205" s="91"/>
      <c r="DEM205" s="119"/>
      <c r="DEN205" s="91"/>
      <c r="DEO205" s="119"/>
      <c r="DEP205" s="91"/>
      <c r="DEQ205" s="119"/>
      <c r="DER205" s="91"/>
      <c r="DES205" s="119"/>
      <c r="DET205" s="91"/>
      <c r="DEU205" s="119"/>
      <c r="DEV205" s="91"/>
      <c r="DEW205" s="119"/>
      <c r="DEX205" s="91"/>
      <c r="DEY205" s="119"/>
      <c r="DEZ205" s="91"/>
      <c r="DFA205" s="119"/>
      <c r="DFB205" s="91"/>
      <c r="DFC205" s="119"/>
      <c r="DFD205" s="91"/>
      <c r="DFE205" s="119"/>
      <c r="DFF205" s="91"/>
      <c r="DFG205" s="119"/>
      <c r="DFH205" s="91"/>
      <c r="DFI205" s="119"/>
      <c r="DFJ205" s="91"/>
      <c r="DFK205" s="119"/>
      <c r="DFL205" s="91"/>
      <c r="DFM205" s="119"/>
      <c r="DFN205" s="91"/>
      <c r="DFO205" s="119"/>
      <c r="DFP205" s="91"/>
      <c r="DFQ205" s="119"/>
      <c r="DFR205" s="91"/>
      <c r="DFS205" s="119"/>
      <c r="DFT205" s="91"/>
      <c r="DFU205" s="119"/>
      <c r="DFV205" s="91"/>
      <c r="DFW205" s="119"/>
      <c r="DFX205" s="91"/>
      <c r="DFY205" s="119"/>
      <c r="DFZ205" s="91"/>
      <c r="DGA205" s="119"/>
      <c r="DGB205" s="91"/>
      <c r="DGC205" s="119"/>
      <c r="DGD205" s="91"/>
      <c r="DGE205" s="119"/>
      <c r="DGF205" s="91"/>
      <c r="DGG205" s="119"/>
      <c r="DGH205" s="91"/>
      <c r="DGI205" s="119"/>
      <c r="DGJ205" s="91"/>
      <c r="DGK205" s="119"/>
      <c r="DGL205" s="91"/>
      <c r="DGM205" s="119"/>
      <c r="DGN205" s="91"/>
      <c r="DGO205" s="119"/>
      <c r="DGP205" s="91"/>
      <c r="DGQ205" s="119"/>
      <c r="DGR205" s="91"/>
      <c r="DGS205" s="119"/>
      <c r="DGT205" s="91"/>
      <c r="DGU205" s="119"/>
      <c r="DGV205" s="91"/>
      <c r="DGW205" s="119"/>
      <c r="DGX205" s="91"/>
      <c r="DGY205" s="119"/>
      <c r="DGZ205" s="91"/>
      <c r="DHA205" s="119"/>
      <c r="DHB205" s="91"/>
      <c r="DHC205" s="119"/>
      <c r="DHD205" s="91"/>
      <c r="DHE205" s="119"/>
      <c r="DHF205" s="91"/>
      <c r="DHG205" s="119"/>
      <c r="DHH205" s="91"/>
      <c r="DHI205" s="119"/>
      <c r="DHJ205" s="91"/>
      <c r="DHK205" s="119"/>
      <c r="DHL205" s="91"/>
      <c r="DHM205" s="119"/>
      <c r="DHN205" s="91"/>
      <c r="DHO205" s="119"/>
      <c r="DHP205" s="91"/>
      <c r="DHQ205" s="119"/>
      <c r="DHR205" s="91"/>
      <c r="DHS205" s="119"/>
      <c r="DHT205" s="91"/>
      <c r="DHU205" s="119"/>
      <c r="DHV205" s="91"/>
      <c r="DHW205" s="119"/>
      <c r="DHX205" s="91"/>
      <c r="DHY205" s="119"/>
      <c r="DHZ205" s="91"/>
      <c r="DIA205" s="119"/>
      <c r="DIB205" s="91"/>
      <c r="DIC205" s="119"/>
      <c r="DID205" s="91"/>
      <c r="DIE205" s="119"/>
      <c r="DIF205" s="91"/>
      <c r="DIG205" s="119"/>
      <c r="DIH205" s="91"/>
      <c r="DII205" s="119"/>
      <c r="DIJ205" s="91"/>
      <c r="DIK205" s="119"/>
      <c r="DIL205" s="91"/>
      <c r="DIM205" s="119"/>
      <c r="DIN205" s="91"/>
      <c r="DIO205" s="119"/>
      <c r="DIP205" s="91"/>
      <c r="DIQ205" s="119"/>
      <c r="DIR205" s="91"/>
      <c r="DIS205" s="119"/>
      <c r="DIT205" s="91"/>
      <c r="DIU205" s="119"/>
      <c r="DIV205" s="91"/>
      <c r="DIW205" s="119"/>
      <c r="DIX205" s="91"/>
      <c r="DIY205" s="119"/>
      <c r="DIZ205" s="91"/>
      <c r="DJA205" s="119"/>
      <c r="DJB205" s="91"/>
      <c r="DJC205" s="119"/>
      <c r="DJD205" s="91"/>
      <c r="DJE205" s="119"/>
      <c r="DJF205" s="91"/>
      <c r="DJG205" s="119"/>
      <c r="DJH205" s="91"/>
      <c r="DJI205" s="119"/>
      <c r="DJJ205" s="91"/>
      <c r="DJK205" s="119"/>
      <c r="DJL205" s="91"/>
      <c r="DJM205" s="119"/>
      <c r="DJN205" s="91"/>
      <c r="DJO205" s="119"/>
      <c r="DJP205" s="91"/>
      <c r="DJQ205" s="119"/>
      <c r="DJR205" s="91"/>
      <c r="DJS205" s="119"/>
      <c r="DJT205" s="91"/>
      <c r="DJU205" s="119"/>
      <c r="DJV205" s="91"/>
      <c r="DJW205" s="119"/>
      <c r="DJX205" s="91"/>
      <c r="DJY205" s="119"/>
      <c r="DJZ205" s="91"/>
      <c r="DKA205" s="119"/>
      <c r="DKB205" s="91"/>
      <c r="DKC205" s="119"/>
      <c r="DKD205" s="91"/>
      <c r="DKE205" s="119"/>
      <c r="DKF205" s="91"/>
      <c r="DKG205" s="119"/>
      <c r="DKH205" s="91"/>
      <c r="DKI205" s="119"/>
      <c r="DKJ205" s="91"/>
      <c r="DKK205" s="119"/>
      <c r="DKL205" s="91"/>
      <c r="DKM205" s="119"/>
      <c r="DKN205" s="91"/>
      <c r="DKO205" s="119"/>
      <c r="DKP205" s="91"/>
      <c r="DKQ205" s="119"/>
      <c r="DKR205" s="91"/>
      <c r="DKS205" s="119"/>
      <c r="DKT205" s="91"/>
      <c r="DKU205" s="119"/>
      <c r="DKV205" s="91"/>
      <c r="DKW205" s="119"/>
      <c r="DKX205" s="91"/>
      <c r="DKY205" s="119"/>
      <c r="DKZ205" s="91"/>
      <c r="DLA205" s="119"/>
      <c r="DLB205" s="91"/>
      <c r="DLC205" s="119"/>
      <c r="DLD205" s="91"/>
      <c r="DLE205" s="119"/>
      <c r="DLF205" s="91"/>
      <c r="DLG205" s="119"/>
      <c r="DLH205" s="91"/>
      <c r="DLI205" s="119"/>
      <c r="DLJ205" s="91"/>
      <c r="DLK205" s="119"/>
      <c r="DLL205" s="91"/>
      <c r="DLM205" s="119"/>
      <c r="DLN205" s="91"/>
      <c r="DLO205" s="119"/>
      <c r="DLP205" s="91"/>
      <c r="DLQ205" s="119"/>
      <c r="DLR205" s="91"/>
      <c r="DLS205" s="119"/>
      <c r="DLT205" s="91"/>
      <c r="DLU205" s="119"/>
      <c r="DLV205" s="91"/>
      <c r="DLW205" s="119"/>
      <c r="DLX205" s="91"/>
      <c r="DLY205" s="119"/>
      <c r="DLZ205" s="91"/>
      <c r="DMA205" s="119"/>
      <c r="DMB205" s="91"/>
      <c r="DMC205" s="119"/>
      <c r="DMD205" s="91"/>
      <c r="DME205" s="119"/>
      <c r="DMF205" s="91"/>
      <c r="DMG205" s="119"/>
      <c r="DMH205" s="91"/>
      <c r="DMI205" s="119"/>
      <c r="DMJ205" s="91"/>
      <c r="DMK205" s="119"/>
      <c r="DML205" s="91"/>
      <c r="DMM205" s="119"/>
      <c r="DMN205" s="91"/>
      <c r="DMO205" s="119"/>
      <c r="DMP205" s="91"/>
      <c r="DMQ205" s="119"/>
      <c r="DMR205" s="91"/>
      <c r="DMS205" s="119"/>
      <c r="DMT205" s="91"/>
      <c r="DMU205" s="119"/>
      <c r="DMV205" s="91"/>
      <c r="DMW205" s="119"/>
      <c r="DMX205" s="91"/>
      <c r="DMY205" s="119"/>
      <c r="DMZ205" s="91"/>
      <c r="DNA205" s="119"/>
      <c r="DNB205" s="91"/>
      <c r="DNC205" s="119"/>
      <c r="DND205" s="91"/>
      <c r="DNE205" s="119"/>
      <c r="DNF205" s="91"/>
      <c r="DNG205" s="119"/>
      <c r="DNH205" s="91"/>
      <c r="DNI205" s="119"/>
      <c r="DNJ205" s="91"/>
      <c r="DNK205" s="119"/>
      <c r="DNL205" s="91"/>
      <c r="DNM205" s="119"/>
      <c r="DNN205" s="91"/>
      <c r="DNO205" s="119"/>
      <c r="DNP205" s="91"/>
      <c r="DNQ205" s="119"/>
      <c r="DNR205" s="91"/>
      <c r="DNS205" s="119"/>
      <c r="DNT205" s="91"/>
      <c r="DNU205" s="119"/>
      <c r="DNV205" s="91"/>
      <c r="DNW205" s="119"/>
      <c r="DNX205" s="91"/>
      <c r="DNY205" s="119"/>
      <c r="DNZ205" s="91"/>
      <c r="DOA205" s="119"/>
      <c r="DOB205" s="91"/>
      <c r="DOC205" s="119"/>
      <c r="DOD205" s="91"/>
      <c r="DOE205" s="119"/>
      <c r="DOF205" s="91"/>
      <c r="DOG205" s="119"/>
      <c r="DOH205" s="91"/>
      <c r="DOI205" s="119"/>
      <c r="DOJ205" s="91"/>
      <c r="DOK205" s="119"/>
      <c r="DOL205" s="91"/>
      <c r="DOM205" s="119"/>
      <c r="DON205" s="91"/>
      <c r="DOO205" s="119"/>
      <c r="DOP205" s="91"/>
      <c r="DOQ205" s="119"/>
      <c r="DOR205" s="91"/>
      <c r="DOS205" s="119"/>
      <c r="DOT205" s="91"/>
      <c r="DOU205" s="119"/>
      <c r="DOV205" s="91"/>
      <c r="DOW205" s="119"/>
      <c r="DOX205" s="91"/>
      <c r="DOY205" s="119"/>
      <c r="DOZ205" s="91"/>
      <c r="DPA205" s="119"/>
      <c r="DPB205" s="91"/>
      <c r="DPC205" s="119"/>
      <c r="DPD205" s="91"/>
      <c r="DPE205" s="119"/>
      <c r="DPF205" s="91"/>
      <c r="DPG205" s="119"/>
      <c r="DPH205" s="91"/>
      <c r="DPI205" s="119"/>
      <c r="DPJ205" s="91"/>
      <c r="DPK205" s="119"/>
      <c r="DPL205" s="91"/>
      <c r="DPM205" s="119"/>
      <c r="DPN205" s="91"/>
      <c r="DPO205" s="119"/>
      <c r="DPP205" s="91"/>
      <c r="DPQ205" s="119"/>
      <c r="DPR205" s="91"/>
      <c r="DPS205" s="119"/>
      <c r="DPT205" s="91"/>
      <c r="DPU205" s="119"/>
      <c r="DPV205" s="91"/>
      <c r="DPW205" s="119"/>
      <c r="DPX205" s="91"/>
      <c r="DPY205" s="119"/>
      <c r="DPZ205" s="91"/>
      <c r="DQA205" s="119"/>
      <c r="DQB205" s="91"/>
      <c r="DQC205" s="119"/>
      <c r="DQD205" s="91"/>
      <c r="DQE205" s="119"/>
      <c r="DQF205" s="91"/>
      <c r="DQG205" s="119"/>
      <c r="DQH205" s="91"/>
      <c r="DQI205" s="119"/>
      <c r="DQJ205" s="91"/>
      <c r="DQK205" s="119"/>
      <c r="DQL205" s="91"/>
      <c r="DQM205" s="119"/>
      <c r="DQN205" s="91"/>
      <c r="DQO205" s="119"/>
      <c r="DQP205" s="91"/>
      <c r="DQQ205" s="119"/>
      <c r="DQR205" s="91"/>
      <c r="DQS205" s="119"/>
      <c r="DQT205" s="91"/>
      <c r="DQU205" s="119"/>
      <c r="DQV205" s="91"/>
      <c r="DQW205" s="119"/>
      <c r="DQX205" s="91"/>
      <c r="DQY205" s="119"/>
      <c r="DQZ205" s="91"/>
      <c r="DRA205" s="119"/>
      <c r="DRB205" s="91"/>
      <c r="DRC205" s="119"/>
      <c r="DRD205" s="91"/>
      <c r="DRE205" s="119"/>
      <c r="DRF205" s="91"/>
      <c r="DRG205" s="119"/>
      <c r="DRH205" s="91"/>
      <c r="DRI205" s="119"/>
      <c r="DRJ205" s="91"/>
      <c r="DRK205" s="119"/>
      <c r="DRL205" s="91"/>
      <c r="DRM205" s="119"/>
      <c r="DRN205" s="91"/>
      <c r="DRO205" s="119"/>
      <c r="DRP205" s="91"/>
      <c r="DRQ205" s="119"/>
      <c r="DRR205" s="91"/>
      <c r="DRS205" s="119"/>
      <c r="DRT205" s="91"/>
      <c r="DRU205" s="119"/>
      <c r="DRV205" s="91"/>
      <c r="DRW205" s="119"/>
      <c r="DRX205" s="91"/>
      <c r="DRY205" s="119"/>
      <c r="DRZ205" s="91"/>
      <c r="DSA205" s="119"/>
      <c r="DSB205" s="91"/>
      <c r="DSC205" s="119"/>
      <c r="DSD205" s="91"/>
      <c r="DSE205" s="119"/>
      <c r="DSF205" s="91"/>
      <c r="DSG205" s="119"/>
      <c r="DSH205" s="91"/>
      <c r="DSI205" s="119"/>
      <c r="DSJ205" s="91"/>
      <c r="DSK205" s="119"/>
      <c r="DSL205" s="91"/>
      <c r="DSM205" s="119"/>
      <c r="DSN205" s="91"/>
      <c r="DSO205" s="119"/>
      <c r="DSP205" s="91"/>
      <c r="DSQ205" s="119"/>
      <c r="DSR205" s="91"/>
      <c r="DSS205" s="119"/>
      <c r="DST205" s="91"/>
      <c r="DSU205" s="119"/>
      <c r="DSV205" s="91"/>
      <c r="DSW205" s="119"/>
      <c r="DSX205" s="91"/>
      <c r="DSY205" s="119"/>
      <c r="DSZ205" s="91"/>
      <c r="DTA205" s="119"/>
      <c r="DTB205" s="91"/>
      <c r="DTC205" s="119"/>
      <c r="DTD205" s="91"/>
      <c r="DTE205" s="119"/>
      <c r="DTF205" s="91"/>
      <c r="DTG205" s="119"/>
      <c r="DTH205" s="91"/>
      <c r="DTI205" s="119"/>
      <c r="DTJ205" s="91"/>
      <c r="DTK205" s="119"/>
      <c r="DTL205" s="91"/>
      <c r="DTM205" s="119"/>
      <c r="DTN205" s="91"/>
      <c r="DTO205" s="119"/>
      <c r="DTP205" s="91"/>
      <c r="DTQ205" s="119"/>
      <c r="DTR205" s="91"/>
      <c r="DTS205" s="119"/>
      <c r="DTT205" s="91"/>
      <c r="DTU205" s="119"/>
      <c r="DTV205" s="91"/>
      <c r="DTW205" s="119"/>
      <c r="DTX205" s="91"/>
      <c r="DTY205" s="119"/>
      <c r="DTZ205" s="91"/>
      <c r="DUA205" s="119"/>
      <c r="DUB205" s="91"/>
      <c r="DUC205" s="119"/>
      <c r="DUD205" s="91"/>
      <c r="DUE205" s="119"/>
      <c r="DUF205" s="91"/>
      <c r="DUG205" s="119"/>
      <c r="DUH205" s="91"/>
      <c r="DUI205" s="119"/>
      <c r="DUJ205" s="91"/>
      <c r="DUK205" s="119"/>
      <c r="DUL205" s="91"/>
      <c r="DUM205" s="119"/>
      <c r="DUN205" s="91"/>
      <c r="DUO205" s="119"/>
      <c r="DUP205" s="91"/>
      <c r="DUQ205" s="119"/>
      <c r="DUR205" s="91"/>
      <c r="DUS205" s="119"/>
      <c r="DUT205" s="91"/>
      <c r="DUU205" s="119"/>
      <c r="DUV205" s="91"/>
      <c r="DUW205" s="119"/>
      <c r="DUX205" s="91"/>
      <c r="DUY205" s="119"/>
      <c r="DUZ205" s="91"/>
      <c r="DVA205" s="119"/>
      <c r="DVB205" s="91"/>
      <c r="DVC205" s="119"/>
      <c r="DVD205" s="91"/>
      <c r="DVE205" s="119"/>
      <c r="DVF205" s="91"/>
      <c r="DVG205" s="119"/>
      <c r="DVH205" s="91"/>
      <c r="DVI205" s="119"/>
      <c r="DVJ205" s="91"/>
      <c r="DVK205" s="119"/>
      <c r="DVL205" s="91"/>
      <c r="DVM205" s="119"/>
      <c r="DVN205" s="91"/>
      <c r="DVO205" s="119"/>
      <c r="DVP205" s="91"/>
      <c r="DVQ205" s="119"/>
      <c r="DVR205" s="91"/>
      <c r="DVS205" s="119"/>
      <c r="DVT205" s="91"/>
      <c r="DVU205" s="119"/>
      <c r="DVV205" s="91"/>
      <c r="DVW205" s="119"/>
      <c r="DVX205" s="91"/>
      <c r="DVY205" s="119"/>
      <c r="DVZ205" s="91"/>
      <c r="DWA205" s="119"/>
      <c r="DWB205" s="91"/>
      <c r="DWC205" s="119"/>
      <c r="DWD205" s="91"/>
      <c r="DWE205" s="119"/>
      <c r="DWF205" s="91"/>
      <c r="DWG205" s="119"/>
      <c r="DWH205" s="91"/>
      <c r="DWI205" s="119"/>
      <c r="DWJ205" s="91"/>
      <c r="DWK205" s="119"/>
      <c r="DWL205" s="91"/>
      <c r="DWM205" s="119"/>
      <c r="DWN205" s="91"/>
      <c r="DWO205" s="119"/>
      <c r="DWP205" s="91"/>
      <c r="DWQ205" s="119"/>
      <c r="DWR205" s="91"/>
      <c r="DWS205" s="119"/>
      <c r="DWT205" s="91"/>
      <c r="DWU205" s="119"/>
      <c r="DWV205" s="91"/>
      <c r="DWW205" s="119"/>
      <c r="DWX205" s="91"/>
      <c r="DWY205" s="119"/>
      <c r="DWZ205" s="91"/>
      <c r="DXA205" s="119"/>
      <c r="DXB205" s="91"/>
      <c r="DXC205" s="119"/>
      <c r="DXD205" s="91"/>
      <c r="DXE205" s="119"/>
      <c r="DXF205" s="91"/>
      <c r="DXG205" s="119"/>
      <c r="DXH205" s="91"/>
      <c r="DXI205" s="119"/>
      <c r="DXJ205" s="91"/>
      <c r="DXK205" s="119"/>
      <c r="DXL205" s="91"/>
      <c r="DXM205" s="119"/>
      <c r="DXN205" s="91"/>
      <c r="DXO205" s="119"/>
      <c r="DXP205" s="91"/>
      <c r="DXQ205" s="119"/>
      <c r="DXR205" s="91"/>
      <c r="DXS205" s="119"/>
      <c r="DXT205" s="91"/>
      <c r="DXU205" s="119"/>
      <c r="DXV205" s="91"/>
      <c r="DXW205" s="119"/>
      <c r="DXX205" s="91"/>
      <c r="DXY205" s="119"/>
      <c r="DXZ205" s="91"/>
      <c r="DYA205" s="119"/>
      <c r="DYB205" s="91"/>
      <c r="DYC205" s="119"/>
      <c r="DYD205" s="91"/>
      <c r="DYE205" s="119"/>
      <c r="DYF205" s="91"/>
      <c r="DYG205" s="119"/>
      <c r="DYH205" s="91"/>
      <c r="DYI205" s="119"/>
      <c r="DYJ205" s="91"/>
      <c r="DYK205" s="119"/>
      <c r="DYL205" s="91"/>
      <c r="DYM205" s="119"/>
      <c r="DYN205" s="91"/>
      <c r="DYO205" s="119"/>
      <c r="DYP205" s="91"/>
      <c r="DYQ205" s="119"/>
      <c r="DYR205" s="91"/>
      <c r="DYS205" s="119"/>
      <c r="DYT205" s="91"/>
      <c r="DYU205" s="119"/>
      <c r="DYV205" s="91"/>
      <c r="DYW205" s="119"/>
      <c r="DYX205" s="91"/>
      <c r="DYY205" s="119"/>
      <c r="DYZ205" s="91"/>
      <c r="DZA205" s="119"/>
      <c r="DZB205" s="91"/>
      <c r="DZC205" s="119"/>
      <c r="DZD205" s="91"/>
      <c r="DZE205" s="119"/>
      <c r="DZF205" s="91"/>
      <c r="DZG205" s="119"/>
      <c r="DZH205" s="91"/>
      <c r="DZI205" s="119"/>
      <c r="DZJ205" s="91"/>
      <c r="DZK205" s="119"/>
      <c r="DZL205" s="91"/>
      <c r="DZM205" s="119"/>
      <c r="DZN205" s="91"/>
      <c r="DZO205" s="119"/>
      <c r="DZP205" s="91"/>
      <c r="DZQ205" s="119"/>
      <c r="DZR205" s="91"/>
      <c r="DZS205" s="119"/>
      <c r="DZT205" s="91"/>
      <c r="DZU205" s="119"/>
      <c r="DZV205" s="91"/>
      <c r="DZW205" s="119"/>
      <c r="DZX205" s="91"/>
      <c r="DZY205" s="119"/>
      <c r="DZZ205" s="91"/>
      <c r="EAA205" s="119"/>
      <c r="EAB205" s="91"/>
      <c r="EAC205" s="119"/>
      <c r="EAD205" s="91"/>
      <c r="EAE205" s="119"/>
      <c r="EAF205" s="91"/>
      <c r="EAG205" s="119"/>
      <c r="EAH205" s="91"/>
      <c r="EAI205" s="119"/>
      <c r="EAJ205" s="91"/>
      <c r="EAK205" s="119"/>
      <c r="EAL205" s="91"/>
      <c r="EAM205" s="119"/>
      <c r="EAN205" s="91"/>
      <c r="EAO205" s="119"/>
      <c r="EAP205" s="91"/>
      <c r="EAQ205" s="119"/>
      <c r="EAR205" s="91"/>
      <c r="EAS205" s="119"/>
      <c r="EAT205" s="91"/>
      <c r="EAU205" s="119"/>
      <c r="EAV205" s="91"/>
      <c r="EAW205" s="119"/>
      <c r="EAX205" s="91"/>
      <c r="EAY205" s="119"/>
      <c r="EAZ205" s="91"/>
      <c r="EBA205" s="119"/>
      <c r="EBB205" s="91"/>
      <c r="EBC205" s="119"/>
      <c r="EBD205" s="91"/>
      <c r="EBE205" s="119"/>
      <c r="EBF205" s="91"/>
      <c r="EBG205" s="119"/>
      <c r="EBH205" s="91"/>
      <c r="EBI205" s="119"/>
      <c r="EBJ205" s="91"/>
      <c r="EBK205" s="119"/>
      <c r="EBL205" s="91"/>
      <c r="EBM205" s="119"/>
      <c r="EBN205" s="91"/>
      <c r="EBO205" s="119"/>
      <c r="EBP205" s="91"/>
      <c r="EBQ205" s="119"/>
      <c r="EBR205" s="91"/>
      <c r="EBS205" s="119"/>
      <c r="EBT205" s="91"/>
      <c r="EBU205" s="119"/>
      <c r="EBV205" s="91"/>
      <c r="EBW205" s="119"/>
      <c r="EBX205" s="91"/>
      <c r="EBY205" s="119"/>
      <c r="EBZ205" s="91"/>
      <c r="ECA205" s="119"/>
      <c r="ECB205" s="91"/>
      <c r="ECC205" s="119"/>
      <c r="ECD205" s="91"/>
      <c r="ECE205" s="119"/>
      <c r="ECF205" s="91"/>
      <c r="ECG205" s="119"/>
      <c r="ECH205" s="91"/>
      <c r="ECI205" s="119"/>
      <c r="ECJ205" s="91"/>
      <c r="ECK205" s="119"/>
      <c r="ECL205" s="91"/>
      <c r="ECM205" s="119"/>
      <c r="ECN205" s="91"/>
      <c r="ECO205" s="119"/>
      <c r="ECP205" s="91"/>
      <c r="ECQ205" s="119"/>
      <c r="ECR205" s="91"/>
      <c r="ECS205" s="119"/>
      <c r="ECT205" s="91"/>
      <c r="ECU205" s="119"/>
      <c r="ECV205" s="91"/>
      <c r="ECW205" s="119"/>
      <c r="ECX205" s="91"/>
      <c r="ECY205" s="119"/>
      <c r="ECZ205" s="91"/>
      <c r="EDA205" s="119"/>
      <c r="EDB205" s="91"/>
      <c r="EDC205" s="119"/>
      <c r="EDD205" s="91"/>
      <c r="EDE205" s="119"/>
      <c r="EDF205" s="91"/>
      <c r="EDG205" s="119"/>
      <c r="EDH205" s="91"/>
      <c r="EDI205" s="119"/>
      <c r="EDJ205" s="91"/>
      <c r="EDK205" s="119"/>
      <c r="EDL205" s="91"/>
      <c r="EDM205" s="119"/>
      <c r="EDN205" s="91"/>
      <c r="EDO205" s="119"/>
      <c r="EDP205" s="91"/>
      <c r="EDQ205" s="119"/>
      <c r="EDR205" s="91"/>
      <c r="EDS205" s="119"/>
      <c r="EDT205" s="91"/>
      <c r="EDU205" s="119"/>
      <c r="EDV205" s="91"/>
      <c r="EDW205" s="119"/>
      <c r="EDX205" s="91"/>
      <c r="EDY205" s="119"/>
      <c r="EDZ205" s="91"/>
      <c r="EEA205" s="119"/>
      <c r="EEB205" s="91"/>
      <c r="EEC205" s="119"/>
      <c r="EED205" s="91"/>
      <c r="EEE205" s="119"/>
      <c r="EEF205" s="91"/>
      <c r="EEG205" s="119"/>
      <c r="EEH205" s="91"/>
      <c r="EEI205" s="119"/>
      <c r="EEJ205" s="91"/>
      <c r="EEK205" s="119"/>
      <c r="EEL205" s="91"/>
      <c r="EEM205" s="119"/>
      <c r="EEN205" s="91"/>
      <c r="EEO205" s="119"/>
      <c r="EEP205" s="91"/>
      <c r="EEQ205" s="119"/>
      <c r="EER205" s="91"/>
      <c r="EES205" s="119"/>
      <c r="EET205" s="91"/>
      <c r="EEU205" s="119"/>
      <c r="EEV205" s="91"/>
      <c r="EEW205" s="119"/>
      <c r="EEX205" s="91"/>
      <c r="EEY205" s="119"/>
      <c r="EEZ205" s="91"/>
      <c r="EFA205" s="119"/>
      <c r="EFB205" s="91"/>
      <c r="EFC205" s="119"/>
      <c r="EFD205" s="91"/>
      <c r="EFE205" s="119"/>
      <c r="EFF205" s="91"/>
      <c r="EFG205" s="119"/>
      <c r="EFH205" s="91"/>
      <c r="EFI205" s="119"/>
      <c r="EFJ205" s="91"/>
      <c r="EFK205" s="119"/>
      <c r="EFL205" s="91"/>
      <c r="EFM205" s="119"/>
      <c r="EFN205" s="91"/>
      <c r="EFO205" s="119"/>
      <c r="EFP205" s="91"/>
      <c r="EFQ205" s="119"/>
      <c r="EFR205" s="91"/>
      <c r="EFS205" s="119"/>
      <c r="EFT205" s="91"/>
      <c r="EFU205" s="119"/>
      <c r="EFV205" s="91"/>
      <c r="EFW205" s="119"/>
      <c r="EFX205" s="91"/>
      <c r="EFY205" s="119"/>
      <c r="EFZ205" s="91"/>
      <c r="EGA205" s="119"/>
      <c r="EGB205" s="91"/>
      <c r="EGC205" s="119"/>
      <c r="EGD205" s="91"/>
      <c r="EGE205" s="119"/>
      <c r="EGF205" s="91"/>
      <c r="EGG205" s="119"/>
      <c r="EGH205" s="91"/>
      <c r="EGI205" s="119"/>
      <c r="EGJ205" s="91"/>
      <c r="EGK205" s="119"/>
      <c r="EGL205" s="91"/>
      <c r="EGM205" s="119"/>
      <c r="EGN205" s="91"/>
      <c r="EGO205" s="119"/>
      <c r="EGP205" s="91"/>
      <c r="EGQ205" s="119"/>
      <c r="EGR205" s="91"/>
      <c r="EGS205" s="119"/>
      <c r="EGT205" s="91"/>
      <c r="EGU205" s="119"/>
      <c r="EGV205" s="91"/>
      <c r="EGW205" s="119"/>
      <c r="EGX205" s="91"/>
      <c r="EGY205" s="119"/>
      <c r="EGZ205" s="91"/>
      <c r="EHA205" s="119"/>
      <c r="EHB205" s="91"/>
      <c r="EHC205" s="119"/>
      <c r="EHD205" s="91"/>
      <c r="EHE205" s="119"/>
      <c r="EHF205" s="91"/>
      <c r="EHG205" s="119"/>
      <c r="EHH205" s="91"/>
      <c r="EHI205" s="119"/>
      <c r="EHJ205" s="91"/>
      <c r="EHK205" s="119"/>
      <c r="EHL205" s="91"/>
      <c r="EHM205" s="119"/>
      <c r="EHN205" s="91"/>
      <c r="EHO205" s="119"/>
      <c r="EHP205" s="91"/>
      <c r="EHQ205" s="119"/>
      <c r="EHR205" s="91"/>
      <c r="EHS205" s="119"/>
      <c r="EHT205" s="91"/>
      <c r="EHU205" s="119"/>
      <c r="EHV205" s="91"/>
      <c r="EHW205" s="119"/>
      <c r="EHX205" s="91"/>
      <c r="EHY205" s="119"/>
      <c r="EHZ205" s="91"/>
      <c r="EIA205" s="119"/>
      <c r="EIB205" s="91"/>
      <c r="EIC205" s="119"/>
      <c r="EID205" s="91"/>
      <c r="EIE205" s="119"/>
      <c r="EIF205" s="91"/>
      <c r="EIG205" s="119"/>
      <c r="EIH205" s="91"/>
      <c r="EII205" s="119"/>
      <c r="EIJ205" s="91"/>
      <c r="EIK205" s="119"/>
      <c r="EIL205" s="91"/>
      <c r="EIM205" s="119"/>
      <c r="EIN205" s="91"/>
      <c r="EIO205" s="119"/>
      <c r="EIP205" s="91"/>
      <c r="EIQ205" s="119"/>
      <c r="EIR205" s="91"/>
      <c r="EIS205" s="119"/>
      <c r="EIT205" s="91"/>
      <c r="EIU205" s="119"/>
      <c r="EIV205" s="91"/>
      <c r="EIW205" s="119"/>
      <c r="EIX205" s="91"/>
      <c r="EIY205" s="119"/>
      <c r="EIZ205" s="91"/>
      <c r="EJA205" s="119"/>
      <c r="EJB205" s="91"/>
      <c r="EJC205" s="119"/>
      <c r="EJD205" s="91"/>
      <c r="EJE205" s="119"/>
      <c r="EJF205" s="91"/>
      <c r="EJG205" s="119"/>
      <c r="EJH205" s="91"/>
      <c r="EJI205" s="119"/>
      <c r="EJJ205" s="91"/>
      <c r="EJK205" s="119"/>
      <c r="EJL205" s="91"/>
      <c r="EJM205" s="119"/>
      <c r="EJN205" s="91"/>
      <c r="EJO205" s="119"/>
      <c r="EJP205" s="91"/>
      <c r="EJQ205" s="119"/>
      <c r="EJR205" s="91"/>
      <c r="EJS205" s="119"/>
      <c r="EJT205" s="91"/>
      <c r="EJU205" s="119"/>
      <c r="EJV205" s="91"/>
      <c r="EJW205" s="119"/>
      <c r="EJX205" s="91"/>
      <c r="EJY205" s="119"/>
      <c r="EJZ205" s="91"/>
      <c r="EKA205" s="119"/>
      <c r="EKB205" s="91"/>
      <c r="EKC205" s="119"/>
      <c r="EKD205" s="91"/>
      <c r="EKE205" s="119"/>
      <c r="EKF205" s="91"/>
      <c r="EKG205" s="119"/>
      <c r="EKH205" s="91"/>
      <c r="EKI205" s="119"/>
      <c r="EKJ205" s="91"/>
      <c r="EKK205" s="119"/>
      <c r="EKL205" s="91"/>
      <c r="EKM205" s="119"/>
      <c r="EKN205" s="91"/>
      <c r="EKO205" s="119"/>
      <c r="EKP205" s="91"/>
      <c r="EKQ205" s="119"/>
      <c r="EKR205" s="91"/>
      <c r="EKS205" s="119"/>
      <c r="EKT205" s="91"/>
      <c r="EKU205" s="119"/>
      <c r="EKV205" s="91"/>
      <c r="EKW205" s="119"/>
      <c r="EKX205" s="91"/>
      <c r="EKY205" s="119"/>
      <c r="EKZ205" s="91"/>
      <c r="ELA205" s="119"/>
      <c r="ELB205" s="91"/>
      <c r="ELC205" s="119"/>
      <c r="ELD205" s="91"/>
      <c r="ELE205" s="119"/>
      <c r="ELF205" s="91"/>
      <c r="ELG205" s="119"/>
      <c r="ELH205" s="91"/>
      <c r="ELI205" s="119"/>
      <c r="ELJ205" s="91"/>
      <c r="ELK205" s="119"/>
      <c r="ELL205" s="91"/>
      <c r="ELM205" s="119"/>
      <c r="ELN205" s="91"/>
      <c r="ELO205" s="119"/>
      <c r="ELP205" s="91"/>
      <c r="ELQ205" s="119"/>
      <c r="ELR205" s="91"/>
      <c r="ELS205" s="119"/>
      <c r="ELT205" s="91"/>
      <c r="ELU205" s="119"/>
      <c r="ELV205" s="91"/>
      <c r="ELW205" s="119"/>
      <c r="ELX205" s="91"/>
      <c r="ELY205" s="119"/>
      <c r="ELZ205" s="91"/>
      <c r="EMA205" s="119"/>
      <c r="EMB205" s="91"/>
      <c r="EMC205" s="119"/>
      <c r="EMD205" s="91"/>
      <c r="EME205" s="119"/>
      <c r="EMF205" s="91"/>
      <c r="EMG205" s="119"/>
      <c r="EMH205" s="91"/>
      <c r="EMI205" s="119"/>
      <c r="EMJ205" s="91"/>
      <c r="EMK205" s="119"/>
      <c r="EML205" s="91"/>
      <c r="EMM205" s="119"/>
      <c r="EMN205" s="91"/>
      <c r="EMO205" s="119"/>
      <c r="EMP205" s="91"/>
      <c r="EMQ205" s="119"/>
      <c r="EMR205" s="91"/>
      <c r="EMS205" s="119"/>
      <c r="EMT205" s="91"/>
      <c r="EMU205" s="119"/>
      <c r="EMV205" s="91"/>
      <c r="EMW205" s="119"/>
      <c r="EMX205" s="91"/>
      <c r="EMY205" s="119"/>
      <c r="EMZ205" s="91"/>
      <c r="ENA205" s="119"/>
      <c r="ENB205" s="91"/>
      <c r="ENC205" s="119"/>
      <c r="END205" s="91"/>
      <c r="ENE205" s="119"/>
      <c r="ENF205" s="91"/>
      <c r="ENG205" s="119"/>
      <c r="ENH205" s="91"/>
      <c r="ENI205" s="119"/>
      <c r="ENJ205" s="91"/>
      <c r="ENK205" s="119"/>
      <c r="ENL205" s="91"/>
      <c r="ENM205" s="119"/>
      <c r="ENN205" s="91"/>
      <c r="ENO205" s="119"/>
      <c r="ENP205" s="91"/>
      <c r="ENQ205" s="119"/>
      <c r="ENR205" s="91"/>
      <c r="ENS205" s="119"/>
      <c r="ENT205" s="91"/>
      <c r="ENU205" s="119"/>
      <c r="ENV205" s="91"/>
      <c r="ENW205" s="119"/>
      <c r="ENX205" s="91"/>
      <c r="ENY205" s="119"/>
      <c r="ENZ205" s="91"/>
      <c r="EOA205" s="119"/>
      <c r="EOB205" s="91"/>
      <c r="EOC205" s="119"/>
      <c r="EOD205" s="91"/>
      <c r="EOE205" s="119"/>
      <c r="EOF205" s="91"/>
      <c r="EOG205" s="119"/>
      <c r="EOH205" s="91"/>
      <c r="EOI205" s="119"/>
      <c r="EOJ205" s="91"/>
      <c r="EOK205" s="119"/>
      <c r="EOL205" s="91"/>
      <c r="EOM205" s="119"/>
      <c r="EON205" s="91"/>
      <c r="EOO205" s="119"/>
      <c r="EOP205" s="91"/>
      <c r="EOQ205" s="119"/>
      <c r="EOR205" s="91"/>
      <c r="EOS205" s="119"/>
      <c r="EOT205" s="91"/>
      <c r="EOU205" s="119"/>
      <c r="EOV205" s="91"/>
      <c r="EOW205" s="119"/>
      <c r="EOX205" s="91"/>
      <c r="EOY205" s="119"/>
      <c r="EOZ205" s="91"/>
      <c r="EPA205" s="119"/>
      <c r="EPB205" s="91"/>
      <c r="EPC205" s="119"/>
      <c r="EPD205" s="91"/>
      <c r="EPE205" s="119"/>
      <c r="EPF205" s="91"/>
      <c r="EPG205" s="119"/>
      <c r="EPH205" s="91"/>
      <c r="EPI205" s="119"/>
      <c r="EPJ205" s="91"/>
      <c r="EPK205" s="119"/>
      <c r="EPL205" s="91"/>
      <c r="EPM205" s="119"/>
      <c r="EPN205" s="91"/>
      <c r="EPO205" s="119"/>
      <c r="EPP205" s="91"/>
      <c r="EPQ205" s="119"/>
      <c r="EPR205" s="91"/>
      <c r="EPS205" s="119"/>
      <c r="EPT205" s="91"/>
      <c r="EPU205" s="119"/>
      <c r="EPV205" s="91"/>
      <c r="EPW205" s="119"/>
      <c r="EPX205" s="91"/>
      <c r="EPY205" s="119"/>
      <c r="EPZ205" s="91"/>
      <c r="EQA205" s="119"/>
      <c r="EQB205" s="91"/>
      <c r="EQC205" s="119"/>
      <c r="EQD205" s="91"/>
      <c r="EQE205" s="119"/>
      <c r="EQF205" s="91"/>
      <c r="EQG205" s="119"/>
      <c r="EQH205" s="91"/>
      <c r="EQI205" s="119"/>
      <c r="EQJ205" s="91"/>
      <c r="EQK205" s="119"/>
      <c r="EQL205" s="91"/>
      <c r="EQM205" s="119"/>
      <c r="EQN205" s="91"/>
      <c r="EQO205" s="119"/>
      <c r="EQP205" s="91"/>
      <c r="EQQ205" s="119"/>
      <c r="EQR205" s="91"/>
      <c r="EQS205" s="119"/>
      <c r="EQT205" s="91"/>
      <c r="EQU205" s="119"/>
      <c r="EQV205" s="91"/>
      <c r="EQW205" s="119"/>
      <c r="EQX205" s="91"/>
      <c r="EQY205" s="119"/>
      <c r="EQZ205" s="91"/>
      <c r="ERA205" s="119"/>
      <c r="ERB205" s="91"/>
      <c r="ERC205" s="119"/>
      <c r="ERD205" s="91"/>
      <c r="ERE205" s="119"/>
      <c r="ERF205" s="91"/>
      <c r="ERG205" s="119"/>
      <c r="ERH205" s="91"/>
      <c r="ERI205" s="119"/>
      <c r="ERJ205" s="91"/>
      <c r="ERK205" s="119"/>
      <c r="ERL205" s="91"/>
      <c r="ERM205" s="119"/>
      <c r="ERN205" s="91"/>
      <c r="ERO205" s="119"/>
      <c r="ERP205" s="91"/>
      <c r="ERQ205" s="119"/>
      <c r="ERR205" s="91"/>
      <c r="ERS205" s="119"/>
      <c r="ERT205" s="91"/>
      <c r="ERU205" s="119"/>
      <c r="ERV205" s="91"/>
      <c r="ERW205" s="119"/>
      <c r="ERX205" s="91"/>
      <c r="ERY205" s="119"/>
      <c r="ERZ205" s="91"/>
      <c r="ESA205" s="119"/>
      <c r="ESB205" s="91"/>
      <c r="ESC205" s="119"/>
      <c r="ESD205" s="91"/>
      <c r="ESE205" s="119"/>
      <c r="ESF205" s="91"/>
      <c r="ESG205" s="119"/>
      <c r="ESH205" s="91"/>
      <c r="ESI205" s="119"/>
      <c r="ESJ205" s="91"/>
      <c r="ESK205" s="119"/>
      <c r="ESL205" s="91"/>
      <c r="ESM205" s="119"/>
      <c r="ESN205" s="91"/>
      <c r="ESO205" s="119"/>
      <c r="ESP205" s="91"/>
      <c r="ESQ205" s="119"/>
      <c r="ESR205" s="91"/>
      <c r="ESS205" s="119"/>
      <c r="EST205" s="91"/>
      <c r="ESU205" s="119"/>
      <c r="ESV205" s="91"/>
      <c r="ESW205" s="119"/>
      <c r="ESX205" s="91"/>
      <c r="ESY205" s="119"/>
      <c r="ESZ205" s="91"/>
      <c r="ETA205" s="119"/>
      <c r="ETB205" s="91"/>
      <c r="ETC205" s="119"/>
      <c r="ETD205" s="91"/>
      <c r="ETE205" s="119"/>
      <c r="ETF205" s="91"/>
      <c r="ETG205" s="119"/>
      <c r="ETH205" s="91"/>
      <c r="ETI205" s="119"/>
      <c r="ETJ205" s="91"/>
      <c r="ETK205" s="119"/>
      <c r="ETL205" s="91"/>
      <c r="ETM205" s="119"/>
      <c r="ETN205" s="91"/>
      <c r="ETO205" s="119"/>
      <c r="ETP205" s="91"/>
      <c r="ETQ205" s="119"/>
      <c r="ETR205" s="91"/>
      <c r="ETS205" s="119"/>
      <c r="ETT205" s="91"/>
      <c r="ETU205" s="119"/>
      <c r="ETV205" s="91"/>
      <c r="ETW205" s="119"/>
      <c r="ETX205" s="91"/>
      <c r="ETY205" s="119"/>
      <c r="ETZ205" s="91"/>
      <c r="EUA205" s="119"/>
      <c r="EUB205" s="91"/>
      <c r="EUC205" s="119"/>
      <c r="EUD205" s="91"/>
      <c r="EUE205" s="119"/>
      <c r="EUF205" s="91"/>
      <c r="EUG205" s="119"/>
      <c r="EUH205" s="91"/>
      <c r="EUI205" s="119"/>
      <c r="EUJ205" s="91"/>
      <c r="EUK205" s="119"/>
      <c r="EUL205" s="91"/>
      <c r="EUM205" s="119"/>
      <c r="EUN205" s="91"/>
      <c r="EUO205" s="119"/>
      <c r="EUP205" s="91"/>
      <c r="EUQ205" s="119"/>
      <c r="EUR205" s="91"/>
      <c r="EUS205" s="119"/>
      <c r="EUT205" s="91"/>
      <c r="EUU205" s="119"/>
      <c r="EUV205" s="91"/>
      <c r="EUW205" s="119"/>
      <c r="EUX205" s="91"/>
      <c r="EUY205" s="119"/>
      <c r="EUZ205" s="91"/>
      <c r="EVA205" s="119"/>
      <c r="EVB205" s="91"/>
      <c r="EVC205" s="119"/>
      <c r="EVD205" s="91"/>
      <c r="EVE205" s="119"/>
      <c r="EVF205" s="91"/>
      <c r="EVG205" s="119"/>
      <c r="EVH205" s="91"/>
      <c r="EVI205" s="119"/>
      <c r="EVJ205" s="91"/>
      <c r="EVK205" s="119"/>
      <c r="EVL205" s="91"/>
      <c r="EVM205" s="119"/>
      <c r="EVN205" s="91"/>
      <c r="EVO205" s="119"/>
      <c r="EVP205" s="91"/>
      <c r="EVQ205" s="119"/>
      <c r="EVR205" s="91"/>
      <c r="EVS205" s="119"/>
      <c r="EVT205" s="91"/>
      <c r="EVU205" s="119"/>
      <c r="EVV205" s="91"/>
      <c r="EVW205" s="119"/>
      <c r="EVX205" s="91"/>
      <c r="EVY205" s="119"/>
      <c r="EVZ205" s="91"/>
      <c r="EWA205" s="119"/>
      <c r="EWB205" s="91"/>
      <c r="EWC205" s="119"/>
      <c r="EWD205" s="91"/>
      <c r="EWE205" s="119"/>
      <c r="EWF205" s="91"/>
      <c r="EWG205" s="119"/>
      <c r="EWH205" s="91"/>
      <c r="EWI205" s="119"/>
      <c r="EWJ205" s="91"/>
      <c r="EWK205" s="119"/>
      <c r="EWL205" s="91"/>
      <c r="EWM205" s="119"/>
      <c r="EWN205" s="91"/>
      <c r="EWO205" s="119"/>
      <c r="EWP205" s="91"/>
      <c r="EWQ205" s="119"/>
      <c r="EWR205" s="91"/>
      <c r="EWS205" s="119"/>
      <c r="EWT205" s="91"/>
      <c r="EWU205" s="119"/>
      <c r="EWV205" s="91"/>
      <c r="EWW205" s="119"/>
      <c r="EWX205" s="91"/>
      <c r="EWY205" s="119"/>
      <c r="EWZ205" s="91"/>
      <c r="EXA205" s="119"/>
      <c r="EXB205" s="91"/>
      <c r="EXC205" s="119"/>
      <c r="EXD205" s="91"/>
      <c r="EXE205" s="119"/>
      <c r="EXF205" s="91"/>
      <c r="EXG205" s="119"/>
      <c r="EXH205" s="91"/>
      <c r="EXI205" s="119"/>
      <c r="EXJ205" s="91"/>
      <c r="EXK205" s="119"/>
      <c r="EXL205" s="91"/>
      <c r="EXM205" s="119"/>
      <c r="EXN205" s="91"/>
      <c r="EXO205" s="119"/>
      <c r="EXP205" s="91"/>
      <c r="EXQ205" s="119"/>
      <c r="EXR205" s="91"/>
      <c r="EXS205" s="119"/>
      <c r="EXT205" s="91"/>
      <c r="EXU205" s="119"/>
      <c r="EXV205" s="91"/>
      <c r="EXW205" s="119"/>
      <c r="EXX205" s="91"/>
      <c r="EXY205" s="119"/>
      <c r="EXZ205" s="91"/>
      <c r="EYA205" s="119"/>
      <c r="EYB205" s="91"/>
      <c r="EYC205" s="119"/>
      <c r="EYD205" s="91"/>
      <c r="EYE205" s="119"/>
      <c r="EYF205" s="91"/>
      <c r="EYG205" s="119"/>
      <c r="EYH205" s="91"/>
      <c r="EYI205" s="119"/>
      <c r="EYJ205" s="91"/>
      <c r="EYK205" s="119"/>
      <c r="EYL205" s="91"/>
      <c r="EYM205" s="119"/>
      <c r="EYN205" s="91"/>
      <c r="EYO205" s="119"/>
      <c r="EYP205" s="91"/>
      <c r="EYQ205" s="119"/>
      <c r="EYR205" s="91"/>
      <c r="EYS205" s="119"/>
      <c r="EYT205" s="91"/>
      <c r="EYU205" s="119"/>
      <c r="EYV205" s="91"/>
      <c r="EYW205" s="119"/>
      <c r="EYX205" s="91"/>
      <c r="EYY205" s="119"/>
      <c r="EYZ205" s="91"/>
      <c r="EZA205" s="119"/>
      <c r="EZB205" s="91"/>
      <c r="EZC205" s="119"/>
      <c r="EZD205" s="91"/>
      <c r="EZE205" s="119"/>
      <c r="EZF205" s="91"/>
      <c r="EZG205" s="119"/>
      <c r="EZH205" s="91"/>
      <c r="EZI205" s="119"/>
      <c r="EZJ205" s="91"/>
      <c r="EZK205" s="119"/>
      <c r="EZL205" s="91"/>
      <c r="EZM205" s="119"/>
      <c r="EZN205" s="91"/>
      <c r="EZO205" s="119"/>
      <c r="EZP205" s="91"/>
      <c r="EZQ205" s="119"/>
      <c r="EZR205" s="91"/>
      <c r="EZS205" s="119"/>
      <c r="EZT205" s="91"/>
      <c r="EZU205" s="119"/>
      <c r="EZV205" s="91"/>
      <c r="EZW205" s="119"/>
      <c r="EZX205" s="91"/>
      <c r="EZY205" s="119"/>
      <c r="EZZ205" s="91"/>
      <c r="FAA205" s="119"/>
      <c r="FAB205" s="91"/>
      <c r="FAC205" s="119"/>
      <c r="FAD205" s="91"/>
      <c r="FAE205" s="119"/>
      <c r="FAF205" s="91"/>
      <c r="FAG205" s="119"/>
      <c r="FAH205" s="91"/>
      <c r="FAI205" s="119"/>
      <c r="FAJ205" s="91"/>
      <c r="FAK205" s="119"/>
      <c r="FAL205" s="91"/>
      <c r="FAM205" s="119"/>
      <c r="FAN205" s="91"/>
      <c r="FAO205" s="119"/>
      <c r="FAP205" s="91"/>
      <c r="FAQ205" s="119"/>
      <c r="FAR205" s="91"/>
      <c r="FAS205" s="119"/>
      <c r="FAT205" s="91"/>
      <c r="FAU205" s="119"/>
      <c r="FAV205" s="91"/>
      <c r="FAW205" s="119"/>
      <c r="FAX205" s="91"/>
      <c r="FAY205" s="119"/>
      <c r="FAZ205" s="91"/>
      <c r="FBA205" s="119"/>
      <c r="FBB205" s="91"/>
      <c r="FBC205" s="119"/>
      <c r="FBD205" s="91"/>
      <c r="FBE205" s="119"/>
      <c r="FBF205" s="91"/>
      <c r="FBG205" s="119"/>
      <c r="FBH205" s="91"/>
      <c r="FBI205" s="119"/>
      <c r="FBJ205" s="91"/>
      <c r="FBK205" s="119"/>
      <c r="FBL205" s="91"/>
      <c r="FBM205" s="119"/>
      <c r="FBN205" s="91"/>
      <c r="FBO205" s="119"/>
      <c r="FBP205" s="91"/>
      <c r="FBQ205" s="119"/>
      <c r="FBR205" s="91"/>
      <c r="FBS205" s="119"/>
      <c r="FBT205" s="91"/>
      <c r="FBU205" s="119"/>
      <c r="FBV205" s="91"/>
      <c r="FBW205" s="119"/>
      <c r="FBX205" s="91"/>
      <c r="FBY205" s="119"/>
      <c r="FBZ205" s="91"/>
      <c r="FCA205" s="119"/>
      <c r="FCB205" s="91"/>
      <c r="FCC205" s="119"/>
      <c r="FCD205" s="91"/>
      <c r="FCE205" s="119"/>
      <c r="FCF205" s="91"/>
      <c r="FCG205" s="119"/>
      <c r="FCH205" s="91"/>
      <c r="FCI205" s="119"/>
      <c r="FCJ205" s="91"/>
      <c r="FCK205" s="119"/>
      <c r="FCL205" s="91"/>
      <c r="FCM205" s="119"/>
      <c r="FCN205" s="91"/>
      <c r="FCO205" s="119"/>
      <c r="FCP205" s="91"/>
      <c r="FCQ205" s="119"/>
      <c r="FCR205" s="91"/>
      <c r="FCS205" s="119"/>
      <c r="FCT205" s="91"/>
      <c r="FCU205" s="119"/>
      <c r="FCV205" s="91"/>
      <c r="FCW205" s="119"/>
      <c r="FCX205" s="91"/>
      <c r="FCY205" s="119"/>
      <c r="FCZ205" s="91"/>
      <c r="FDA205" s="119"/>
      <c r="FDB205" s="91"/>
      <c r="FDC205" s="119"/>
      <c r="FDD205" s="91"/>
      <c r="FDE205" s="119"/>
      <c r="FDF205" s="91"/>
      <c r="FDG205" s="119"/>
      <c r="FDH205" s="91"/>
      <c r="FDI205" s="119"/>
      <c r="FDJ205" s="91"/>
      <c r="FDK205" s="119"/>
      <c r="FDL205" s="91"/>
      <c r="FDM205" s="119"/>
      <c r="FDN205" s="91"/>
      <c r="FDO205" s="119"/>
      <c r="FDP205" s="91"/>
      <c r="FDQ205" s="119"/>
      <c r="FDR205" s="91"/>
      <c r="FDS205" s="119"/>
      <c r="FDT205" s="91"/>
      <c r="FDU205" s="119"/>
      <c r="FDV205" s="91"/>
      <c r="FDW205" s="119"/>
      <c r="FDX205" s="91"/>
      <c r="FDY205" s="119"/>
      <c r="FDZ205" s="91"/>
      <c r="FEA205" s="119"/>
      <c r="FEB205" s="91"/>
      <c r="FEC205" s="119"/>
      <c r="FED205" s="91"/>
      <c r="FEE205" s="119"/>
      <c r="FEF205" s="91"/>
      <c r="FEG205" s="119"/>
      <c r="FEH205" s="91"/>
      <c r="FEI205" s="119"/>
      <c r="FEJ205" s="91"/>
      <c r="FEK205" s="119"/>
      <c r="FEL205" s="91"/>
      <c r="FEM205" s="119"/>
      <c r="FEN205" s="91"/>
      <c r="FEO205" s="119"/>
      <c r="FEP205" s="91"/>
      <c r="FEQ205" s="119"/>
      <c r="FER205" s="91"/>
      <c r="FES205" s="119"/>
      <c r="FET205" s="91"/>
      <c r="FEU205" s="119"/>
      <c r="FEV205" s="91"/>
      <c r="FEW205" s="119"/>
      <c r="FEX205" s="91"/>
      <c r="FEY205" s="119"/>
      <c r="FEZ205" s="91"/>
      <c r="FFA205" s="119"/>
      <c r="FFB205" s="91"/>
      <c r="FFC205" s="119"/>
      <c r="FFD205" s="91"/>
      <c r="FFE205" s="119"/>
      <c r="FFF205" s="91"/>
      <c r="FFG205" s="119"/>
      <c r="FFH205" s="91"/>
      <c r="FFI205" s="119"/>
      <c r="FFJ205" s="91"/>
      <c r="FFK205" s="119"/>
      <c r="FFL205" s="91"/>
      <c r="FFM205" s="119"/>
      <c r="FFN205" s="91"/>
      <c r="FFO205" s="119"/>
      <c r="FFP205" s="91"/>
      <c r="FFQ205" s="119"/>
      <c r="FFR205" s="91"/>
      <c r="FFS205" s="119"/>
      <c r="FFT205" s="91"/>
      <c r="FFU205" s="119"/>
      <c r="FFV205" s="91"/>
      <c r="FFW205" s="119"/>
      <c r="FFX205" s="91"/>
      <c r="FFY205" s="119"/>
      <c r="FFZ205" s="91"/>
      <c r="FGA205" s="119"/>
      <c r="FGB205" s="91"/>
      <c r="FGC205" s="119"/>
      <c r="FGD205" s="91"/>
      <c r="FGE205" s="119"/>
      <c r="FGF205" s="91"/>
      <c r="FGG205" s="119"/>
      <c r="FGH205" s="91"/>
      <c r="FGI205" s="119"/>
      <c r="FGJ205" s="91"/>
      <c r="FGK205" s="119"/>
      <c r="FGL205" s="91"/>
      <c r="FGM205" s="119"/>
      <c r="FGN205" s="91"/>
      <c r="FGO205" s="119"/>
      <c r="FGP205" s="91"/>
      <c r="FGQ205" s="119"/>
      <c r="FGR205" s="91"/>
      <c r="FGS205" s="119"/>
      <c r="FGT205" s="91"/>
      <c r="FGU205" s="119"/>
      <c r="FGV205" s="91"/>
      <c r="FGW205" s="119"/>
      <c r="FGX205" s="91"/>
      <c r="FGY205" s="119"/>
      <c r="FGZ205" s="91"/>
      <c r="FHA205" s="119"/>
      <c r="FHB205" s="91"/>
      <c r="FHC205" s="119"/>
      <c r="FHD205" s="91"/>
      <c r="FHE205" s="119"/>
      <c r="FHF205" s="91"/>
      <c r="FHG205" s="119"/>
      <c r="FHH205" s="91"/>
      <c r="FHI205" s="119"/>
      <c r="FHJ205" s="91"/>
      <c r="FHK205" s="119"/>
      <c r="FHL205" s="91"/>
      <c r="FHM205" s="119"/>
      <c r="FHN205" s="91"/>
      <c r="FHO205" s="119"/>
      <c r="FHP205" s="91"/>
      <c r="FHQ205" s="119"/>
      <c r="FHR205" s="91"/>
      <c r="FHS205" s="119"/>
      <c r="FHT205" s="91"/>
      <c r="FHU205" s="119"/>
      <c r="FHV205" s="91"/>
      <c r="FHW205" s="119"/>
      <c r="FHX205" s="91"/>
      <c r="FHY205" s="119"/>
      <c r="FHZ205" s="91"/>
      <c r="FIA205" s="119"/>
      <c r="FIB205" s="91"/>
      <c r="FIC205" s="119"/>
      <c r="FID205" s="91"/>
      <c r="FIE205" s="119"/>
      <c r="FIF205" s="91"/>
      <c r="FIG205" s="119"/>
      <c r="FIH205" s="91"/>
      <c r="FII205" s="119"/>
      <c r="FIJ205" s="91"/>
      <c r="FIK205" s="119"/>
      <c r="FIL205" s="91"/>
      <c r="FIM205" s="119"/>
      <c r="FIN205" s="91"/>
      <c r="FIO205" s="119"/>
      <c r="FIP205" s="91"/>
      <c r="FIQ205" s="119"/>
      <c r="FIR205" s="91"/>
      <c r="FIS205" s="119"/>
      <c r="FIT205" s="91"/>
      <c r="FIU205" s="119"/>
      <c r="FIV205" s="91"/>
      <c r="FIW205" s="119"/>
      <c r="FIX205" s="91"/>
      <c r="FIY205" s="119"/>
      <c r="FIZ205" s="91"/>
      <c r="FJA205" s="119"/>
      <c r="FJB205" s="91"/>
      <c r="FJC205" s="119"/>
      <c r="FJD205" s="91"/>
      <c r="FJE205" s="119"/>
      <c r="FJF205" s="91"/>
      <c r="FJG205" s="119"/>
      <c r="FJH205" s="91"/>
      <c r="FJI205" s="119"/>
      <c r="FJJ205" s="91"/>
      <c r="FJK205" s="119"/>
      <c r="FJL205" s="91"/>
      <c r="FJM205" s="119"/>
      <c r="FJN205" s="91"/>
      <c r="FJO205" s="119"/>
      <c r="FJP205" s="91"/>
      <c r="FJQ205" s="119"/>
      <c r="FJR205" s="91"/>
      <c r="FJS205" s="119"/>
      <c r="FJT205" s="91"/>
      <c r="FJU205" s="119"/>
      <c r="FJV205" s="91"/>
      <c r="FJW205" s="119"/>
      <c r="FJX205" s="91"/>
      <c r="FJY205" s="119"/>
      <c r="FJZ205" s="91"/>
      <c r="FKA205" s="119"/>
      <c r="FKB205" s="91"/>
      <c r="FKC205" s="119"/>
      <c r="FKD205" s="91"/>
      <c r="FKE205" s="119"/>
      <c r="FKF205" s="91"/>
      <c r="FKG205" s="119"/>
      <c r="FKH205" s="91"/>
      <c r="FKI205" s="119"/>
      <c r="FKJ205" s="91"/>
      <c r="FKK205" s="119"/>
      <c r="FKL205" s="91"/>
      <c r="FKM205" s="119"/>
      <c r="FKN205" s="91"/>
      <c r="FKO205" s="119"/>
      <c r="FKP205" s="91"/>
      <c r="FKQ205" s="119"/>
      <c r="FKR205" s="91"/>
      <c r="FKS205" s="119"/>
      <c r="FKT205" s="91"/>
      <c r="FKU205" s="119"/>
      <c r="FKV205" s="91"/>
      <c r="FKW205" s="119"/>
      <c r="FKX205" s="91"/>
      <c r="FKY205" s="119"/>
      <c r="FKZ205" s="91"/>
      <c r="FLA205" s="119"/>
      <c r="FLB205" s="91"/>
      <c r="FLC205" s="119"/>
      <c r="FLD205" s="91"/>
      <c r="FLE205" s="119"/>
      <c r="FLF205" s="91"/>
      <c r="FLG205" s="119"/>
      <c r="FLH205" s="91"/>
      <c r="FLI205" s="119"/>
      <c r="FLJ205" s="91"/>
      <c r="FLK205" s="119"/>
      <c r="FLL205" s="91"/>
      <c r="FLM205" s="119"/>
      <c r="FLN205" s="91"/>
      <c r="FLO205" s="119"/>
      <c r="FLP205" s="91"/>
      <c r="FLQ205" s="119"/>
      <c r="FLR205" s="91"/>
      <c r="FLS205" s="119"/>
      <c r="FLT205" s="91"/>
      <c r="FLU205" s="119"/>
      <c r="FLV205" s="91"/>
      <c r="FLW205" s="119"/>
      <c r="FLX205" s="91"/>
      <c r="FLY205" s="119"/>
      <c r="FLZ205" s="91"/>
      <c r="FMA205" s="119"/>
      <c r="FMB205" s="91"/>
      <c r="FMC205" s="119"/>
      <c r="FMD205" s="91"/>
      <c r="FME205" s="119"/>
      <c r="FMF205" s="91"/>
      <c r="FMG205" s="119"/>
      <c r="FMH205" s="91"/>
      <c r="FMI205" s="119"/>
      <c r="FMJ205" s="91"/>
      <c r="FMK205" s="119"/>
      <c r="FML205" s="91"/>
      <c r="FMM205" s="119"/>
      <c r="FMN205" s="91"/>
      <c r="FMO205" s="119"/>
      <c r="FMP205" s="91"/>
      <c r="FMQ205" s="119"/>
      <c r="FMR205" s="91"/>
      <c r="FMS205" s="119"/>
      <c r="FMT205" s="91"/>
      <c r="FMU205" s="119"/>
      <c r="FMV205" s="91"/>
      <c r="FMW205" s="119"/>
      <c r="FMX205" s="91"/>
      <c r="FMY205" s="119"/>
      <c r="FMZ205" s="91"/>
      <c r="FNA205" s="119"/>
      <c r="FNB205" s="91"/>
      <c r="FNC205" s="119"/>
      <c r="FND205" s="91"/>
      <c r="FNE205" s="119"/>
      <c r="FNF205" s="91"/>
      <c r="FNG205" s="119"/>
      <c r="FNH205" s="91"/>
      <c r="FNI205" s="119"/>
      <c r="FNJ205" s="91"/>
      <c r="FNK205" s="119"/>
      <c r="FNL205" s="91"/>
      <c r="FNM205" s="119"/>
      <c r="FNN205" s="91"/>
      <c r="FNO205" s="119"/>
      <c r="FNP205" s="91"/>
      <c r="FNQ205" s="119"/>
      <c r="FNR205" s="91"/>
      <c r="FNS205" s="119"/>
      <c r="FNT205" s="91"/>
      <c r="FNU205" s="119"/>
      <c r="FNV205" s="91"/>
      <c r="FNW205" s="119"/>
      <c r="FNX205" s="91"/>
      <c r="FNY205" s="119"/>
      <c r="FNZ205" s="91"/>
      <c r="FOA205" s="119"/>
      <c r="FOB205" s="91"/>
      <c r="FOC205" s="119"/>
      <c r="FOD205" s="91"/>
      <c r="FOE205" s="119"/>
      <c r="FOF205" s="91"/>
      <c r="FOG205" s="119"/>
      <c r="FOH205" s="91"/>
      <c r="FOI205" s="119"/>
      <c r="FOJ205" s="91"/>
      <c r="FOK205" s="119"/>
      <c r="FOL205" s="91"/>
      <c r="FOM205" s="119"/>
      <c r="FON205" s="91"/>
      <c r="FOO205" s="119"/>
      <c r="FOP205" s="91"/>
      <c r="FOQ205" s="119"/>
      <c r="FOR205" s="91"/>
      <c r="FOS205" s="119"/>
      <c r="FOT205" s="91"/>
      <c r="FOU205" s="119"/>
      <c r="FOV205" s="91"/>
      <c r="FOW205" s="119"/>
      <c r="FOX205" s="91"/>
      <c r="FOY205" s="119"/>
      <c r="FOZ205" s="91"/>
      <c r="FPA205" s="119"/>
      <c r="FPB205" s="91"/>
      <c r="FPC205" s="119"/>
      <c r="FPD205" s="91"/>
      <c r="FPE205" s="119"/>
      <c r="FPF205" s="91"/>
      <c r="FPG205" s="119"/>
      <c r="FPH205" s="91"/>
      <c r="FPI205" s="119"/>
      <c r="FPJ205" s="91"/>
      <c r="FPK205" s="119"/>
      <c r="FPL205" s="91"/>
      <c r="FPM205" s="119"/>
      <c r="FPN205" s="91"/>
      <c r="FPO205" s="119"/>
      <c r="FPP205" s="91"/>
      <c r="FPQ205" s="119"/>
      <c r="FPR205" s="91"/>
      <c r="FPS205" s="119"/>
      <c r="FPT205" s="91"/>
      <c r="FPU205" s="119"/>
      <c r="FPV205" s="91"/>
      <c r="FPW205" s="119"/>
      <c r="FPX205" s="91"/>
      <c r="FPY205" s="119"/>
      <c r="FPZ205" s="91"/>
      <c r="FQA205" s="119"/>
      <c r="FQB205" s="91"/>
      <c r="FQC205" s="119"/>
      <c r="FQD205" s="91"/>
      <c r="FQE205" s="119"/>
      <c r="FQF205" s="91"/>
      <c r="FQG205" s="119"/>
      <c r="FQH205" s="91"/>
      <c r="FQI205" s="119"/>
      <c r="FQJ205" s="91"/>
      <c r="FQK205" s="119"/>
      <c r="FQL205" s="91"/>
      <c r="FQM205" s="119"/>
      <c r="FQN205" s="91"/>
      <c r="FQO205" s="119"/>
      <c r="FQP205" s="91"/>
      <c r="FQQ205" s="119"/>
      <c r="FQR205" s="91"/>
      <c r="FQS205" s="119"/>
      <c r="FQT205" s="91"/>
      <c r="FQU205" s="119"/>
      <c r="FQV205" s="91"/>
      <c r="FQW205" s="119"/>
      <c r="FQX205" s="91"/>
      <c r="FQY205" s="119"/>
      <c r="FQZ205" s="91"/>
      <c r="FRA205" s="119"/>
      <c r="FRB205" s="91"/>
      <c r="FRC205" s="119"/>
      <c r="FRD205" s="91"/>
      <c r="FRE205" s="119"/>
      <c r="FRF205" s="91"/>
      <c r="FRG205" s="119"/>
      <c r="FRH205" s="91"/>
      <c r="FRI205" s="119"/>
      <c r="FRJ205" s="91"/>
      <c r="FRK205" s="119"/>
      <c r="FRL205" s="91"/>
      <c r="FRM205" s="119"/>
      <c r="FRN205" s="91"/>
      <c r="FRO205" s="119"/>
      <c r="FRP205" s="91"/>
      <c r="FRQ205" s="119"/>
      <c r="FRR205" s="91"/>
      <c r="FRS205" s="119"/>
      <c r="FRT205" s="91"/>
      <c r="FRU205" s="119"/>
      <c r="FRV205" s="91"/>
      <c r="FRW205" s="119"/>
      <c r="FRX205" s="91"/>
      <c r="FRY205" s="119"/>
      <c r="FRZ205" s="91"/>
      <c r="FSA205" s="119"/>
      <c r="FSB205" s="91"/>
      <c r="FSC205" s="119"/>
      <c r="FSD205" s="91"/>
      <c r="FSE205" s="119"/>
      <c r="FSF205" s="91"/>
      <c r="FSG205" s="119"/>
      <c r="FSH205" s="91"/>
      <c r="FSI205" s="119"/>
      <c r="FSJ205" s="91"/>
      <c r="FSK205" s="119"/>
      <c r="FSL205" s="91"/>
      <c r="FSM205" s="119"/>
      <c r="FSN205" s="91"/>
      <c r="FSO205" s="119"/>
      <c r="FSP205" s="91"/>
      <c r="FSQ205" s="119"/>
      <c r="FSR205" s="91"/>
      <c r="FSS205" s="119"/>
      <c r="FST205" s="91"/>
      <c r="FSU205" s="119"/>
      <c r="FSV205" s="91"/>
      <c r="FSW205" s="119"/>
      <c r="FSX205" s="91"/>
      <c r="FSY205" s="119"/>
      <c r="FSZ205" s="91"/>
      <c r="FTA205" s="119"/>
      <c r="FTB205" s="91"/>
      <c r="FTC205" s="119"/>
      <c r="FTD205" s="91"/>
      <c r="FTE205" s="119"/>
      <c r="FTF205" s="91"/>
      <c r="FTG205" s="119"/>
      <c r="FTH205" s="91"/>
      <c r="FTI205" s="119"/>
      <c r="FTJ205" s="91"/>
      <c r="FTK205" s="119"/>
      <c r="FTL205" s="91"/>
      <c r="FTM205" s="119"/>
      <c r="FTN205" s="91"/>
      <c r="FTO205" s="119"/>
      <c r="FTP205" s="91"/>
      <c r="FTQ205" s="119"/>
      <c r="FTR205" s="91"/>
      <c r="FTS205" s="119"/>
      <c r="FTT205" s="91"/>
      <c r="FTU205" s="119"/>
      <c r="FTV205" s="91"/>
      <c r="FTW205" s="119"/>
      <c r="FTX205" s="91"/>
      <c r="FTY205" s="119"/>
      <c r="FTZ205" s="91"/>
      <c r="FUA205" s="119"/>
      <c r="FUB205" s="91"/>
      <c r="FUC205" s="119"/>
      <c r="FUD205" s="91"/>
      <c r="FUE205" s="119"/>
      <c r="FUF205" s="91"/>
      <c r="FUG205" s="119"/>
      <c r="FUH205" s="91"/>
      <c r="FUI205" s="119"/>
      <c r="FUJ205" s="91"/>
      <c r="FUK205" s="119"/>
      <c r="FUL205" s="91"/>
      <c r="FUM205" s="119"/>
      <c r="FUN205" s="91"/>
      <c r="FUO205" s="119"/>
      <c r="FUP205" s="91"/>
      <c r="FUQ205" s="119"/>
      <c r="FUR205" s="91"/>
      <c r="FUS205" s="119"/>
      <c r="FUT205" s="91"/>
      <c r="FUU205" s="119"/>
      <c r="FUV205" s="91"/>
      <c r="FUW205" s="119"/>
      <c r="FUX205" s="91"/>
      <c r="FUY205" s="119"/>
      <c r="FUZ205" s="91"/>
      <c r="FVA205" s="119"/>
      <c r="FVB205" s="91"/>
      <c r="FVC205" s="119"/>
      <c r="FVD205" s="91"/>
      <c r="FVE205" s="119"/>
      <c r="FVF205" s="91"/>
      <c r="FVG205" s="119"/>
      <c r="FVH205" s="91"/>
      <c r="FVI205" s="119"/>
      <c r="FVJ205" s="91"/>
      <c r="FVK205" s="119"/>
      <c r="FVL205" s="91"/>
      <c r="FVM205" s="119"/>
      <c r="FVN205" s="91"/>
      <c r="FVO205" s="119"/>
      <c r="FVP205" s="91"/>
      <c r="FVQ205" s="119"/>
      <c r="FVR205" s="91"/>
      <c r="FVS205" s="119"/>
      <c r="FVT205" s="91"/>
      <c r="FVU205" s="119"/>
      <c r="FVV205" s="91"/>
      <c r="FVW205" s="119"/>
      <c r="FVX205" s="91"/>
      <c r="FVY205" s="119"/>
      <c r="FVZ205" s="91"/>
      <c r="FWA205" s="119"/>
      <c r="FWB205" s="91"/>
      <c r="FWC205" s="119"/>
      <c r="FWD205" s="91"/>
      <c r="FWE205" s="119"/>
      <c r="FWF205" s="91"/>
      <c r="FWG205" s="119"/>
      <c r="FWH205" s="91"/>
      <c r="FWI205" s="119"/>
      <c r="FWJ205" s="91"/>
      <c r="FWK205" s="119"/>
      <c r="FWL205" s="91"/>
      <c r="FWM205" s="119"/>
      <c r="FWN205" s="91"/>
      <c r="FWO205" s="119"/>
      <c r="FWP205" s="91"/>
      <c r="FWQ205" s="119"/>
      <c r="FWR205" s="91"/>
      <c r="FWS205" s="119"/>
      <c r="FWT205" s="91"/>
      <c r="FWU205" s="119"/>
      <c r="FWV205" s="91"/>
      <c r="FWW205" s="119"/>
      <c r="FWX205" s="91"/>
      <c r="FWY205" s="119"/>
      <c r="FWZ205" s="91"/>
      <c r="FXA205" s="119"/>
      <c r="FXB205" s="91"/>
      <c r="FXC205" s="119"/>
      <c r="FXD205" s="91"/>
      <c r="FXE205" s="119"/>
      <c r="FXF205" s="91"/>
      <c r="FXG205" s="119"/>
      <c r="FXH205" s="91"/>
      <c r="FXI205" s="119"/>
      <c r="FXJ205" s="91"/>
      <c r="FXK205" s="119"/>
      <c r="FXL205" s="91"/>
      <c r="FXM205" s="119"/>
      <c r="FXN205" s="91"/>
      <c r="FXO205" s="119"/>
      <c r="FXP205" s="91"/>
      <c r="FXQ205" s="119"/>
      <c r="FXR205" s="91"/>
      <c r="FXS205" s="119"/>
      <c r="FXT205" s="91"/>
      <c r="FXU205" s="119"/>
      <c r="FXV205" s="91"/>
      <c r="FXW205" s="119"/>
      <c r="FXX205" s="91"/>
      <c r="FXY205" s="119"/>
      <c r="FXZ205" s="91"/>
      <c r="FYA205" s="119"/>
      <c r="FYB205" s="91"/>
      <c r="FYC205" s="119"/>
      <c r="FYD205" s="91"/>
      <c r="FYE205" s="119"/>
      <c r="FYF205" s="91"/>
      <c r="FYG205" s="119"/>
      <c r="FYH205" s="91"/>
      <c r="FYI205" s="119"/>
      <c r="FYJ205" s="91"/>
      <c r="FYK205" s="119"/>
      <c r="FYL205" s="91"/>
      <c r="FYM205" s="119"/>
      <c r="FYN205" s="91"/>
      <c r="FYO205" s="119"/>
      <c r="FYP205" s="91"/>
      <c r="FYQ205" s="119"/>
      <c r="FYR205" s="91"/>
      <c r="FYS205" s="119"/>
      <c r="FYT205" s="91"/>
      <c r="FYU205" s="119"/>
      <c r="FYV205" s="91"/>
      <c r="FYW205" s="119"/>
      <c r="FYX205" s="91"/>
      <c r="FYY205" s="119"/>
      <c r="FYZ205" s="91"/>
      <c r="FZA205" s="119"/>
      <c r="FZB205" s="91"/>
      <c r="FZC205" s="119"/>
      <c r="FZD205" s="91"/>
      <c r="FZE205" s="119"/>
      <c r="FZF205" s="91"/>
      <c r="FZG205" s="119"/>
      <c r="FZH205" s="91"/>
      <c r="FZI205" s="119"/>
      <c r="FZJ205" s="91"/>
      <c r="FZK205" s="119"/>
      <c r="FZL205" s="91"/>
      <c r="FZM205" s="119"/>
      <c r="FZN205" s="91"/>
      <c r="FZO205" s="119"/>
      <c r="FZP205" s="91"/>
      <c r="FZQ205" s="119"/>
      <c r="FZR205" s="91"/>
      <c r="FZS205" s="119"/>
      <c r="FZT205" s="91"/>
      <c r="FZU205" s="119"/>
      <c r="FZV205" s="91"/>
      <c r="FZW205" s="119"/>
      <c r="FZX205" s="91"/>
      <c r="FZY205" s="119"/>
      <c r="FZZ205" s="91"/>
      <c r="GAA205" s="119"/>
      <c r="GAB205" s="91"/>
      <c r="GAC205" s="119"/>
      <c r="GAD205" s="91"/>
      <c r="GAE205" s="119"/>
      <c r="GAF205" s="91"/>
      <c r="GAG205" s="119"/>
      <c r="GAH205" s="91"/>
      <c r="GAI205" s="119"/>
      <c r="GAJ205" s="91"/>
      <c r="GAK205" s="119"/>
      <c r="GAL205" s="91"/>
      <c r="GAM205" s="119"/>
      <c r="GAN205" s="91"/>
      <c r="GAO205" s="119"/>
      <c r="GAP205" s="91"/>
      <c r="GAQ205" s="119"/>
      <c r="GAR205" s="91"/>
      <c r="GAS205" s="119"/>
      <c r="GAT205" s="91"/>
      <c r="GAU205" s="119"/>
      <c r="GAV205" s="91"/>
      <c r="GAW205" s="119"/>
      <c r="GAX205" s="91"/>
      <c r="GAY205" s="119"/>
      <c r="GAZ205" s="91"/>
      <c r="GBA205" s="119"/>
      <c r="GBB205" s="91"/>
      <c r="GBC205" s="119"/>
      <c r="GBD205" s="91"/>
      <c r="GBE205" s="119"/>
      <c r="GBF205" s="91"/>
      <c r="GBG205" s="119"/>
      <c r="GBH205" s="91"/>
      <c r="GBI205" s="119"/>
      <c r="GBJ205" s="91"/>
      <c r="GBK205" s="119"/>
      <c r="GBL205" s="91"/>
      <c r="GBM205" s="119"/>
      <c r="GBN205" s="91"/>
      <c r="GBO205" s="119"/>
      <c r="GBP205" s="91"/>
      <c r="GBQ205" s="119"/>
      <c r="GBR205" s="91"/>
      <c r="GBS205" s="119"/>
      <c r="GBT205" s="91"/>
      <c r="GBU205" s="119"/>
      <c r="GBV205" s="91"/>
      <c r="GBW205" s="119"/>
      <c r="GBX205" s="91"/>
      <c r="GBY205" s="119"/>
      <c r="GBZ205" s="91"/>
      <c r="GCA205" s="119"/>
      <c r="GCB205" s="91"/>
      <c r="GCC205" s="119"/>
      <c r="GCD205" s="91"/>
      <c r="GCE205" s="119"/>
      <c r="GCF205" s="91"/>
      <c r="GCG205" s="119"/>
      <c r="GCH205" s="91"/>
      <c r="GCI205" s="119"/>
      <c r="GCJ205" s="91"/>
      <c r="GCK205" s="119"/>
      <c r="GCL205" s="91"/>
      <c r="GCM205" s="119"/>
      <c r="GCN205" s="91"/>
      <c r="GCO205" s="119"/>
      <c r="GCP205" s="91"/>
      <c r="GCQ205" s="119"/>
      <c r="GCR205" s="91"/>
      <c r="GCS205" s="119"/>
      <c r="GCT205" s="91"/>
      <c r="GCU205" s="119"/>
      <c r="GCV205" s="91"/>
      <c r="GCW205" s="119"/>
      <c r="GCX205" s="91"/>
      <c r="GCY205" s="119"/>
      <c r="GCZ205" s="91"/>
      <c r="GDA205" s="119"/>
      <c r="GDB205" s="91"/>
      <c r="GDC205" s="119"/>
      <c r="GDD205" s="91"/>
      <c r="GDE205" s="119"/>
      <c r="GDF205" s="91"/>
      <c r="GDG205" s="119"/>
      <c r="GDH205" s="91"/>
      <c r="GDI205" s="119"/>
      <c r="GDJ205" s="91"/>
      <c r="GDK205" s="119"/>
      <c r="GDL205" s="91"/>
      <c r="GDM205" s="119"/>
      <c r="GDN205" s="91"/>
      <c r="GDO205" s="119"/>
      <c r="GDP205" s="91"/>
      <c r="GDQ205" s="119"/>
      <c r="GDR205" s="91"/>
      <c r="GDS205" s="119"/>
      <c r="GDT205" s="91"/>
      <c r="GDU205" s="119"/>
      <c r="GDV205" s="91"/>
      <c r="GDW205" s="119"/>
      <c r="GDX205" s="91"/>
      <c r="GDY205" s="119"/>
      <c r="GDZ205" s="91"/>
      <c r="GEA205" s="119"/>
      <c r="GEB205" s="91"/>
      <c r="GEC205" s="119"/>
      <c r="GED205" s="91"/>
      <c r="GEE205" s="119"/>
      <c r="GEF205" s="91"/>
      <c r="GEG205" s="119"/>
      <c r="GEH205" s="91"/>
      <c r="GEI205" s="119"/>
      <c r="GEJ205" s="91"/>
      <c r="GEK205" s="119"/>
      <c r="GEL205" s="91"/>
      <c r="GEM205" s="119"/>
      <c r="GEN205" s="91"/>
      <c r="GEO205" s="119"/>
      <c r="GEP205" s="91"/>
      <c r="GEQ205" s="119"/>
      <c r="GER205" s="91"/>
      <c r="GES205" s="119"/>
      <c r="GET205" s="91"/>
      <c r="GEU205" s="119"/>
      <c r="GEV205" s="91"/>
      <c r="GEW205" s="119"/>
      <c r="GEX205" s="91"/>
      <c r="GEY205" s="119"/>
      <c r="GEZ205" s="91"/>
      <c r="GFA205" s="119"/>
      <c r="GFB205" s="91"/>
      <c r="GFC205" s="119"/>
      <c r="GFD205" s="91"/>
      <c r="GFE205" s="119"/>
      <c r="GFF205" s="91"/>
      <c r="GFG205" s="119"/>
      <c r="GFH205" s="91"/>
      <c r="GFI205" s="119"/>
      <c r="GFJ205" s="91"/>
      <c r="GFK205" s="119"/>
      <c r="GFL205" s="91"/>
      <c r="GFM205" s="119"/>
      <c r="GFN205" s="91"/>
      <c r="GFO205" s="119"/>
      <c r="GFP205" s="91"/>
      <c r="GFQ205" s="119"/>
      <c r="GFR205" s="91"/>
      <c r="GFS205" s="119"/>
      <c r="GFT205" s="91"/>
      <c r="GFU205" s="119"/>
      <c r="GFV205" s="91"/>
      <c r="GFW205" s="119"/>
      <c r="GFX205" s="91"/>
      <c r="GFY205" s="119"/>
      <c r="GFZ205" s="91"/>
      <c r="GGA205" s="119"/>
      <c r="GGB205" s="91"/>
      <c r="GGC205" s="119"/>
      <c r="GGD205" s="91"/>
      <c r="GGE205" s="119"/>
      <c r="GGF205" s="91"/>
      <c r="GGG205" s="119"/>
      <c r="GGH205" s="91"/>
      <c r="GGI205" s="119"/>
      <c r="GGJ205" s="91"/>
      <c r="GGK205" s="119"/>
      <c r="GGL205" s="91"/>
      <c r="GGM205" s="119"/>
      <c r="GGN205" s="91"/>
      <c r="GGO205" s="119"/>
      <c r="GGP205" s="91"/>
      <c r="GGQ205" s="119"/>
      <c r="GGR205" s="91"/>
      <c r="GGS205" s="119"/>
      <c r="GGT205" s="91"/>
      <c r="GGU205" s="119"/>
      <c r="GGV205" s="91"/>
      <c r="GGW205" s="119"/>
      <c r="GGX205" s="91"/>
      <c r="GGY205" s="119"/>
      <c r="GGZ205" s="91"/>
      <c r="GHA205" s="119"/>
      <c r="GHB205" s="91"/>
      <c r="GHC205" s="119"/>
      <c r="GHD205" s="91"/>
      <c r="GHE205" s="119"/>
      <c r="GHF205" s="91"/>
      <c r="GHG205" s="119"/>
      <c r="GHH205" s="91"/>
      <c r="GHI205" s="119"/>
      <c r="GHJ205" s="91"/>
      <c r="GHK205" s="119"/>
      <c r="GHL205" s="91"/>
      <c r="GHM205" s="119"/>
      <c r="GHN205" s="91"/>
      <c r="GHO205" s="119"/>
      <c r="GHP205" s="91"/>
      <c r="GHQ205" s="119"/>
      <c r="GHR205" s="91"/>
      <c r="GHS205" s="119"/>
      <c r="GHT205" s="91"/>
      <c r="GHU205" s="119"/>
      <c r="GHV205" s="91"/>
      <c r="GHW205" s="119"/>
      <c r="GHX205" s="91"/>
      <c r="GHY205" s="119"/>
      <c r="GHZ205" s="91"/>
      <c r="GIA205" s="119"/>
      <c r="GIB205" s="91"/>
      <c r="GIC205" s="119"/>
      <c r="GID205" s="91"/>
      <c r="GIE205" s="119"/>
      <c r="GIF205" s="91"/>
      <c r="GIG205" s="119"/>
      <c r="GIH205" s="91"/>
      <c r="GII205" s="119"/>
      <c r="GIJ205" s="91"/>
      <c r="GIK205" s="119"/>
      <c r="GIL205" s="91"/>
      <c r="GIM205" s="119"/>
      <c r="GIN205" s="91"/>
      <c r="GIO205" s="119"/>
      <c r="GIP205" s="91"/>
      <c r="GIQ205" s="119"/>
      <c r="GIR205" s="91"/>
      <c r="GIS205" s="119"/>
      <c r="GIT205" s="91"/>
      <c r="GIU205" s="119"/>
      <c r="GIV205" s="91"/>
      <c r="GIW205" s="119"/>
      <c r="GIX205" s="91"/>
      <c r="GIY205" s="119"/>
      <c r="GIZ205" s="91"/>
      <c r="GJA205" s="119"/>
      <c r="GJB205" s="91"/>
      <c r="GJC205" s="119"/>
      <c r="GJD205" s="91"/>
      <c r="GJE205" s="119"/>
      <c r="GJF205" s="91"/>
      <c r="GJG205" s="119"/>
      <c r="GJH205" s="91"/>
      <c r="GJI205" s="119"/>
      <c r="GJJ205" s="91"/>
      <c r="GJK205" s="119"/>
      <c r="GJL205" s="91"/>
      <c r="GJM205" s="119"/>
      <c r="GJN205" s="91"/>
      <c r="GJO205" s="119"/>
      <c r="GJP205" s="91"/>
      <c r="GJQ205" s="119"/>
      <c r="GJR205" s="91"/>
      <c r="GJS205" s="119"/>
      <c r="GJT205" s="91"/>
      <c r="GJU205" s="119"/>
      <c r="GJV205" s="91"/>
      <c r="GJW205" s="119"/>
      <c r="GJX205" s="91"/>
      <c r="GJY205" s="119"/>
      <c r="GJZ205" s="91"/>
      <c r="GKA205" s="119"/>
      <c r="GKB205" s="91"/>
      <c r="GKC205" s="119"/>
      <c r="GKD205" s="91"/>
      <c r="GKE205" s="119"/>
      <c r="GKF205" s="91"/>
      <c r="GKG205" s="119"/>
      <c r="GKH205" s="91"/>
      <c r="GKI205" s="119"/>
      <c r="GKJ205" s="91"/>
      <c r="GKK205" s="119"/>
      <c r="GKL205" s="91"/>
      <c r="GKM205" s="119"/>
      <c r="GKN205" s="91"/>
      <c r="GKO205" s="119"/>
      <c r="GKP205" s="91"/>
      <c r="GKQ205" s="119"/>
      <c r="GKR205" s="91"/>
      <c r="GKS205" s="119"/>
      <c r="GKT205" s="91"/>
      <c r="GKU205" s="119"/>
      <c r="GKV205" s="91"/>
      <c r="GKW205" s="119"/>
      <c r="GKX205" s="91"/>
      <c r="GKY205" s="119"/>
      <c r="GKZ205" s="91"/>
      <c r="GLA205" s="119"/>
      <c r="GLB205" s="91"/>
      <c r="GLC205" s="119"/>
      <c r="GLD205" s="91"/>
      <c r="GLE205" s="119"/>
      <c r="GLF205" s="91"/>
      <c r="GLG205" s="119"/>
      <c r="GLH205" s="91"/>
      <c r="GLI205" s="119"/>
      <c r="GLJ205" s="91"/>
      <c r="GLK205" s="119"/>
      <c r="GLL205" s="91"/>
      <c r="GLM205" s="119"/>
      <c r="GLN205" s="91"/>
      <c r="GLO205" s="119"/>
      <c r="GLP205" s="91"/>
      <c r="GLQ205" s="119"/>
      <c r="GLR205" s="91"/>
      <c r="GLS205" s="119"/>
      <c r="GLT205" s="91"/>
      <c r="GLU205" s="119"/>
      <c r="GLV205" s="91"/>
      <c r="GLW205" s="119"/>
      <c r="GLX205" s="91"/>
      <c r="GLY205" s="119"/>
      <c r="GLZ205" s="91"/>
      <c r="GMA205" s="119"/>
      <c r="GMB205" s="91"/>
      <c r="GMC205" s="119"/>
      <c r="GMD205" s="91"/>
      <c r="GME205" s="119"/>
      <c r="GMF205" s="91"/>
      <c r="GMG205" s="119"/>
      <c r="GMH205" s="91"/>
      <c r="GMI205" s="119"/>
      <c r="GMJ205" s="91"/>
      <c r="GMK205" s="119"/>
      <c r="GML205" s="91"/>
      <c r="GMM205" s="119"/>
      <c r="GMN205" s="91"/>
      <c r="GMO205" s="119"/>
      <c r="GMP205" s="91"/>
      <c r="GMQ205" s="119"/>
      <c r="GMR205" s="91"/>
      <c r="GMS205" s="119"/>
      <c r="GMT205" s="91"/>
      <c r="GMU205" s="119"/>
      <c r="GMV205" s="91"/>
      <c r="GMW205" s="119"/>
      <c r="GMX205" s="91"/>
      <c r="GMY205" s="119"/>
      <c r="GMZ205" s="91"/>
      <c r="GNA205" s="119"/>
      <c r="GNB205" s="91"/>
      <c r="GNC205" s="119"/>
      <c r="GND205" s="91"/>
      <c r="GNE205" s="119"/>
      <c r="GNF205" s="91"/>
      <c r="GNG205" s="119"/>
      <c r="GNH205" s="91"/>
      <c r="GNI205" s="119"/>
      <c r="GNJ205" s="91"/>
      <c r="GNK205" s="119"/>
      <c r="GNL205" s="91"/>
      <c r="GNM205" s="119"/>
      <c r="GNN205" s="91"/>
      <c r="GNO205" s="119"/>
      <c r="GNP205" s="91"/>
      <c r="GNQ205" s="119"/>
      <c r="GNR205" s="91"/>
      <c r="GNS205" s="119"/>
      <c r="GNT205" s="91"/>
      <c r="GNU205" s="119"/>
      <c r="GNV205" s="91"/>
      <c r="GNW205" s="119"/>
      <c r="GNX205" s="91"/>
      <c r="GNY205" s="119"/>
      <c r="GNZ205" s="91"/>
      <c r="GOA205" s="119"/>
      <c r="GOB205" s="91"/>
      <c r="GOC205" s="119"/>
      <c r="GOD205" s="91"/>
      <c r="GOE205" s="119"/>
      <c r="GOF205" s="91"/>
      <c r="GOG205" s="119"/>
      <c r="GOH205" s="91"/>
      <c r="GOI205" s="119"/>
      <c r="GOJ205" s="91"/>
      <c r="GOK205" s="119"/>
      <c r="GOL205" s="91"/>
      <c r="GOM205" s="119"/>
      <c r="GON205" s="91"/>
      <c r="GOO205" s="119"/>
      <c r="GOP205" s="91"/>
      <c r="GOQ205" s="119"/>
      <c r="GOR205" s="91"/>
      <c r="GOS205" s="119"/>
      <c r="GOT205" s="91"/>
      <c r="GOU205" s="119"/>
      <c r="GOV205" s="91"/>
      <c r="GOW205" s="119"/>
      <c r="GOX205" s="91"/>
      <c r="GOY205" s="119"/>
      <c r="GOZ205" s="91"/>
      <c r="GPA205" s="119"/>
      <c r="GPB205" s="91"/>
      <c r="GPC205" s="119"/>
      <c r="GPD205" s="91"/>
      <c r="GPE205" s="119"/>
      <c r="GPF205" s="91"/>
      <c r="GPG205" s="119"/>
      <c r="GPH205" s="91"/>
      <c r="GPI205" s="119"/>
      <c r="GPJ205" s="91"/>
      <c r="GPK205" s="119"/>
      <c r="GPL205" s="91"/>
      <c r="GPM205" s="119"/>
      <c r="GPN205" s="91"/>
      <c r="GPO205" s="119"/>
      <c r="GPP205" s="91"/>
      <c r="GPQ205" s="119"/>
      <c r="GPR205" s="91"/>
      <c r="GPS205" s="119"/>
      <c r="GPT205" s="91"/>
      <c r="GPU205" s="119"/>
      <c r="GPV205" s="91"/>
      <c r="GPW205" s="119"/>
      <c r="GPX205" s="91"/>
      <c r="GPY205" s="119"/>
      <c r="GPZ205" s="91"/>
      <c r="GQA205" s="119"/>
      <c r="GQB205" s="91"/>
      <c r="GQC205" s="119"/>
      <c r="GQD205" s="91"/>
      <c r="GQE205" s="119"/>
      <c r="GQF205" s="91"/>
      <c r="GQG205" s="119"/>
      <c r="GQH205" s="91"/>
      <c r="GQI205" s="119"/>
      <c r="GQJ205" s="91"/>
      <c r="GQK205" s="119"/>
      <c r="GQL205" s="91"/>
      <c r="GQM205" s="119"/>
      <c r="GQN205" s="91"/>
      <c r="GQO205" s="119"/>
      <c r="GQP205" s="91"/>
      <c r="GQQ205" s="119"/>
      <c r="GQR205" s="91"/>
      <c r="GQS205" s="119"/>
      <c r="GQT205" s="91"/>
      <c r="GQU205" s="119"/>
      <c r="GQV205" s="91"/>
      <c r="GQW205" s="119"/>
      <c r="GQX205" s="91"/>
      <c r="GQY205" s="119"/>
      <c r="GQZ205" s="91"/>
      <c r="GRA205" s="119"/>
      <c r="GRB205" s="91"/>
      <c r="GRC205" s="119"/>
      <c r="GRD205" s="91"/>
      <c r="GRE205" s="119"/>
      <c r="GRF205" s="91"/>
      <c r="GRG205" s="119"/>
      <c r="GRH205" s="91"/>
      <c r="GRI205" s="119"/>
      <c r="GRJ205" s="91"/>
      <c r="GRK205" s="119"/>
      <c r="GRL205" s="91"/>
      <c r="GRM205" s="119"/>
      <c r="GRN205" s="91"/>
      <c r="GRO205" s="119"/>
      <c r="GRP205" s="91"/>
      <c r="GRQ205" s="119"/>
      <c r="GRR205" s="91"/>
      <c r="GRS205" s="119"/>
      <c r="GRT205" s="91"/>
      <c r="GRU205" s="119"/>
      <c r="GRV205" s="91"/>
      <c r="GRW205" s="119"/>
      <c r="GRX205" s="91"/>
      <c r="GRY205" s="119"/>
      <c r="GRZ205" s="91"/>
      <c r="GSA205" s="119"/>
      <c r="GSB205" s="91"/>
      <c r="GSC205" s="119"/>
      <c r="GSD205" s="91"/>
      <c r="GSE205" s="119"/>
      <c r="GSF205" s="91"/>
      <c r="GSG205" s="119"/>
      <c r="GSH205" s="91"/>
      <c r="GSI205" s="119"/>
      <c r="GSJ205" s="91"/>
      <c r="GSK205" s="119"/>
      <c r="GSL205" s="91"/>
      <c r="GSM205" s="119"/>
      <c r="GSN205" s="91"/>
      <c r="GSO205" s="119"/>
      <c r="GSP205" s="91"/>
      <c r="GSQ205" s="119"/>
      <c r="GSR205" s="91"/>
      <c r="GSS205" s="119"/>
      <c r="GST205" s="91"/>
      <c r="GSU205" s="119"/>
      <c r="GSV205" s="91"/>
      <c r="GSW205" s="119"/>
      <c r="GSX205" s="91"/>
      <c r="GSY205" s="119"/>
      <c r="GSZ205" s="91"/>
      <c r="GTA205" s="119"/>
      <c r="GTB205" s="91"/>
      <c r="GTC205" s="119"/>
      <c r="GTD205" s="91"/>
      <c r="GTE205" s="119"/>
      <c r="GTF205" s="91"/>
      <c r="GTG205" s="119"/>
      <c r="GTH205" s="91"/>
      <c r="GTI205" s="119"/>
      <c r="GTJ205" s="91"/>
      <c r="GTK205" s="119"/>
      <c r="GTL205" s="91"/>
      <c r="GTM205" s="119"/>
      <c r="GTN205" s="91"/>
      <c r="GTO205" s="119"/>
      <c r="GTP205" s="91"/>
      <c r="GTQ205" s="119"/>
      <c r="GTR205" s="91"/>
      <c r="GTS205" s="119"/>
      <c r="GTT205" s="91"/>
      <c r="GTU205" s="119"/>
      <c r="GTV205" s="91"/>
      <c r="GTW205" s="119"/>
      <c r="GTX205" s="91"/>
      <c r="GTY205" s="119"/>
      <c r="GTZ205" s="91"/>
      <c r="GUA205" s="119"/>
      <c r="GUB205" s="91"/>
      <c r="GUC205" s="119"/>
      <c r="GUD205" s="91"/>
      <c r="GUE205" s="119"/>
      <c r="GUF205" s="91"/>
      <c r="GUG205" s="119"/>
      <c r="GUH205" s="91"/>
      <c r="GUI205" s="119"/>
      <c r="GUJ205" s="91"/>
      <c r="GUK205" s="119"/>
      <c r="GUL205" s="91"/>
      <c r="GUM205" s="119"/>
      <c r="GUN205" s="91"/>
      <c r="GUO205" s="119"/>
      <c r="GUP205" s="91"/>
      <c r="GUQ205" s="119"/>
      <c r="GUR205" s="91"/>
      <c r="GUS205" s="119"/>
      <c r="GUT205" s="91"/>
      <c r="GUU205" s="119"/>
      <c r="GUV205" s="91"/>
      <c r="GUW205" s="119"/>
      <c r="GUX205" s="91"/>
      <c r="GUY205" s="119"/>
      <c r="GUZ205" s="91"/>
      <c r="GVA205" s="119"/>
      <c r="GVB205" s="91"/>
      <c r="GVC205" s="119"/>
      <c r="GVD205" s="91"/>
      <c r="GVE205" s="119"/>
      <c r="GVF205" s="91"/>
      <c r="GVG205" s="119"/>
      <c r="GVH205" s="91"/>
      <c r="GVI205" s="119"/>
      <c r="GVJ205" s="91"/>
      <c r="GVK205" s="119"/>
      <c r="GVL205" s="91"/>
      <c r="GVM205" s="119"/>
      <c r="GVN205" s="91"/>
      <c r="GVO205" s="119"/>
      <c r="GVP205" s="91"/>
      <c r="GVQ205" s="119"/>
      <c r="GVR205" s="91"/>
      <c r="GVS205" s="119"/>
      <c r="GVT205" s="91"/>
      <c r="GVU205" s="119"/>
      <c r="GVV205" s="91"/>
      <c r="GVW205" s="119"/>
      <c r="GVX205" s="91"/>
      <c r="GVY205" s="119"/>
      <c r="GVZ205" s="91"/>
      <c r="GWA205" s="119"/>
      <c r="GWB205" s="91"/>
      <c r="GWC205" s="119"/>
      <c r="GWD205" s="91"/>
      <c r="GWE205" s="119"/>
      <c r="GWF205" s="91"/>
      <c r="GWG205" s="119"/>
      <c r="GWH205" s="91"/>
      <c r="GWI205" s="119"/>
      <c r="GWJ205" s="91"/>
      <c r="GWK205" s="119"/>
      <c r="GWL205" s="91"/>
      <c r="GWM205" s="119"/>
      <c r="GWN205" s="91"/>
      <c r="GWO205" s="119"/>
      <c r="GWP205" s="91"/>
      <c r="GWQ205" s="119"/>
      <c r="GWR205" s="91"/>
      <c r="GWS205" s="119"/>
      <c r="GWT205" s="91"/>
      <c r="GWU205" s="119"/>
      <c r="GWV205" s="91"/>
      <c r="GWW205" s="119"/>
      <c r="GWX205" s="91"/>
      <c r="GWY205" s="119"/>
      <c r="GWZ205" s="91"/>
      <c r="GXA205" s="119"/>
      <c r="GXB205" s="91"/>
      <c r="GXC205" s="119"/>
      <c r="GXD205" s="91"/>
      <c r="GXE205" s="119"/>
      <c r="GXF205" s="91"/>
      <c r="GXG205" s="119"/>
      <c r="GXH205" s="91"/>
      <c r="GXI205" s="119"/>
      <c r="GXJ205" s="91"/>
      <c r="GXK205" s="119"/>
      <c r="GXL205" s="91"/>
      <c r="GXM205" s="119"/>
      <c r="GXN205" s="91"/>
      <c r="GXO205" s="119"/>
      <c r="GXP205" s="91"/>
      <c r="GXQ205" s="119"/>
      <c r="GXR205" s="91"/>
      <c r="GXS205" s="119"/>
      <c r="GXT205" s="91"/>
      <c r="GXU205" s="119"/>
      <c r="GXV205" s="91"/>
      <c r="GXW205" s="119"/>
      <c r="GXX205" s="91"/>
      <c r="GXY205" s="119"/>
      <c r="GXZ205" s="91"/>
      <c r="GYA205" s="119"/>
      <c r="GYB205" s="91"/>
      <c r="GYC205" s="119"/>
      <c r="GYD205" s="91"/>
      <c r="GYE205" s="119"/>
      <c r="GYF205" s="91"/>
      <c r="GYG205" s="119"/>
      <c r="GYH205" s="91"/>
      <c r="GYI205" s="119"/>
      <c r="GYJ205" s="91"/>
      <c r="GYK205" s="119"/>
      <c r="GYL205" s="91"/>
      <c r="GYM205" s="119"/>
      <c r="GYN205" s="91"/>
      <c r="GYO205" s="119"/>
      <c r="GYP205" s="91"/>
      <c r="GYQ205" s="119"/>
      <c r="GYR205" s="91"/>
      <c r="GYS205" s="119"/>
      <c r="GYT205" s="91"/>
      <c r="GYU205" s="119"/>
      <c r="GYV205" s="91"/>
      <c r="GYW205" s="119"/>
      <c r="GYX205" s="91"/>
      <c r="GYY205" s="119"/>
      <c r="GYZ205" s="91"/>
      <c r="GZA205" s="119"/>
      <c r="GZB205" s="91"/>
      <c r="GZC205" s="119"/>
      <c r="GZD205" s="91"/>
      <c r="GZE205" s="119"/>
      <c r="GZF205" s="91"/>
      <c r="GZG205" s="119"/>
      <c r="GZH205" s="91"/>
      <c r="GZI205" s="119"/>
      <c r="GZJ205" s="91"/>
      <c r="GZK205" s="119"/>
      <c r="GZL205" s="91"/>
      <c r="GZM205" s="119"/>
      <c r="GZN205" s="91"/>
      <c r="GZO205" s="119"/>
      <c r="GZP205" s="91"/>
      <c r="GZQ205" s="119"/>
      <c r="GZR205" s="91"/>
      <c r="GZS205" s="119"/>
      <c r="GZT205" s="91"/>
      <c r="GZU205" s="119"/>
      <c r="GZV205" s="91"/>
      <c r="GZW205" s="119"/>
      <c r="GZX205" s="91"/>
      <c r="GZY205" s="119"/>
      <c r="GZZ205" s="91"/>
      <c r="HAA205" s="119"/>
      <c r="HAB205" s="91"/>
      <c r="HAC205" s="119"/>
      <c r="HAD205" s="91"/>
      <c r="HAE205" s="119"/>
      <c r="HAF205" s="91"/>
      <c r="HAG205" s="119"/>
      <c r="HAH205" s="91"/>
      <c r="HAI205" s="119"/>
      <c r="HAJ205" s="91"/>
      <c r="HAK205" s="119"/>
      <c r="HAL205" s="91"/>
      <c r="HAM205" s="119"/>
      <c r="HAN205" s="91"/>
      <c r="HAO205" s="119"/>
      <c r="HAP205" s="91"/>
      <c r="HAQ205" s="119"/>
      <c r="HAR205" s="91"/>
      <c r="HAS205" s="119"/>
      <c r="HAT205" s="91"/>
      <c r="HAU205" s="119"/>
      <c r="HAV205" s="91"/>
      <c r="HAW205" s="119"/>
      <c r="HAX205" s="91"/>
      <c r="HAY205" s="119"/>
      <c r="HAZ205" s="91"/>
      <c r="HBA205" s="119"/>
      <c r="HBB205" s="91"/>
      <c r="HBC205" s="119"/>
      <c r="HBD205" s="91"/>
      <c r="HBE205" s="119"/>
      <c r="HBF205" s="91"/>
      <c r="HBG205" s="119"/>
      <c r="HBH205" s="91"/>
      <c r="HBI205" s="119"/>
      <c r="HBJ205" s="91"/>
      <c r="HBK205" s="119"/>
      <c r="HBL205" s="91"/>
      <c r="HBM205" s="119"/>
      <c r="HBN205" s="91"/>
      <c r="HBO205" s="119"/>
      <c r="HBP205" s="91"/>
      <c r="HBQ205" s="119"/>
      <c r="HBR205" s="91"/>
      <c r="HBS205" s="119"/>
      <c r="HBT205" s="91"/>
      <c r="HBU205" s="119"/>
      <c r="HBV205" s="91"/>
      <c r="HBW205" s="119"/>
      <c r="HBX205" s="91"/>
      <c r="HBY205" s="119"/>
      <c r="HBZ205" s="91"/>
      <c r="HCA205" s="119"/>
      <c r="HCB205" s="91"/>
      <c r="HCC205" s="119"/>
      <c r="HCD205" s="91"/>
      <c r="HCE205" s="119"/>
      <c r="HCF205" s="91"/>
      <c r="HCG205" s="119"/>
      <c r="HCH205" s="91"/>
      <c r="HCI205" s="119"/>
      <c r="HCJ205" s="91"/>
      <c r="HCK205" s="119"/>
      <c r="HCL205" s="91"/>
      <c r="HCM205" s="119"/>
      <c r="HCN205" s="91"/>
      <c r="HCO205" s="119"/>
      <c r="HCP205" s="91"/>
      <c r="HCQ205" s="119"/>
      <c r="HCR205" s="91"/>
      <c r="HCS205" s="119"/>
      <c r="HCT205" s="91"/>
      <c r="HCU205" s="119"/>
      <c r="HCV205" s="91"/>
      <c r="HCW205" s="119"/>
      <c r="HCX205" s="91"/>
      <c r="HCY205" s="119"/>
      <c r="HCZ205" s="91"/>
      <c r="HDA205" s="119"/>
      <c r="HDB205" s="91"/>
      <c r="HDC205" s="119"/>
      <c r="HDD205" s="91"/>
      <c r="HDE205" s="119"/>
      <c r="HDF205" s="91"/>
      <c r="HDG205" s="119"/>
      <c r="HDH205" s="91"/>
      <c r="HDI205" s="119"/>
      <c r="HDJ205" s="91"/>
      <c r="HDK205" s="119"/>
      <c r="HDL205" s="91"/>
      <c r="HDM205" s="119"/>
      <c r="HDN205" s="91"/>
      <c r="HDO205" s="119"/>
      <c r="HDP205" s="91"/>
      <c r="HDQ205" s="119"/>
      <c r="HDR205" s="91"/>
      <c r="HDS205" s="119"/>
      <c r="HDT205" s="91"/>
      <c r="HDU205" s="119"/>
      <c r="HDV205" s="91"/>
      <c r="HDW205" s="119"/>
      <c r="HDX205" s="91"/>
      <c r="HDY205" s="119"/>
      <c r="HDZ205" s="91"/>
      <c r="HEA205" s="119"/>
      <c r="HEB205" s="91"/>
      <c r="HEC205" s="119"/>
      <c r="HED205" s="91"/>
      <c r="HEE205" s="119"/>
      <c r="HEF205" s="91"/>
      <c r="HEG205" s="119"/>
      <c r="HEH205" s="91"/>
      <c r="HEI205" s="119"/>
      <c r="HEJ205" s="91"/>
      <c r="HEK205" s="119"/>
      <c r="HEL205" s="91"/>
      <c r="HEM205" s="119"/>
      <c r="HEN205" s="91"/>
      <c r="HEO205" s="119"/>
      <c r="HEP205" s="91"/>
      <c r="HEQ205" s="119"/>
      <c r="HER205" s="91"/>
      <c r="HES205" s="119"/>
      <c r="HET205" s="91"/>
      <c r="HEU205" s="119"/>
      <c r="HEV205" s="91"/>
      <c r="HEW205" s="119"/>
      <c r="HEX205" s="91"/>
      <c r="HEY205" s="119"/>
      <c r="HEZ205" s="91"/>
      <c r="HFA205" s="119"/>
      <c r="HFB205" s="91"/>
      <c r="HFC205" s="119"/>
      <c r="HFD205" s="91"/>
      <c r="HFE205" s="119"/>
      <c r="HFF205" s="91"/>
      <c r="HFG205" s="119"/>
      <c r="HFH205" s="91"/>
      <c r="HFI205" s="119"/>
      <c r="HFJ205" s="91"/>
      <c r="HFK205" s="119"/>
      <c r="HFL205" s="91"/>
      <c r="HFM205" s="119"/>
      <c r="HFN205" s="91"/>
      <c r="HFO205" s="119"/>
      <c r="HFP205" s="91"/>
      <c r="HFQ205" s="119"/>
      <c r="HFR205" s="91"/>
      <c r="HFS205" s="119"/>
      <c r="HFT205" s="91"/>
      <c r="HFU205" s="119"/>
      <c r="HFV205" s="91"/>
      <c r="HFW205" s="119"/>
      <c r="HFX205" s="91"/>
      <c r="HFY205" s="119"/>
      <c r="HFZ205" s="91"/>
      <c r="HGA205" s="119"/>
      <c r="HGB205" s="91"/>
      <c r="HGC205" s="119"/>
      <c r="HGD205" s="91"/>
      <c r="HGE205" s="119"/>
      <c r="HGF205" s="91"/>
      <c r="HGG205" s="119"/>
      <c r="HGH205" s="91"/>
      <c r="HGI205" s="119"/>
      <c r="HGJ205" s="91"/>
      <c r="HGK205" s="119"/>
      <c r="HGL205" s="91"/>
      <c r="HGM205" s="119"/>
      <c r="HGN205" s="91"/>
      <c r="HGO205" s="119"/>
      <c r="HGP205" s="91"/>
      <c r="HGQ205" s="119"/>
      <c r="HGR205" s="91"/>
      <c r="HGS205" s="119"/>
      <c r="HGT205" s="91"/>
      <c r="HGU205" s="119"/>
      <c r="HGV205" s="91"/>
      <c r="HGW205" s="119"/>
      <c r="HGX205" s="91"/>
      <c r="HGY205" s="119"/>
      <c r="HGZ205" s="91"/>
      <c r="HHA205" s="119"/>
      <c r="HHB205" s="91"/>
      <c r="HHC205" s="119"/>
      <c r="HHD205" s="91"/>
      <c r="HHE205" s="119"/>
      <c r="HHF205" s="91"/>
      <c r="HHG205" s="119"/>
      <c r="HHH205" s="91"/>
      <c r="HHI205" s="119"/>
      <c r="HHJ205" s="91"/>
      <c r="HHK205" s="119"/>
      <c r="HHL205" s="91"/>
      <c r="HHM205" s="119"/>
      <c r="HHN205" s="91"/>
      <c r="HHO205" s="119"/>
      <c r="HHP205" s="91"/>
      <c r="HHQ205" s="119"/>
      <c r="HHR205" s="91"/>
      <c r="HHS205" s="119"/>
      <c r="HHT205" s="91"/>
      <c r="HHU205" s="119"/>
      <c r="HHV205" s="91"/>
      <c r="HHW205" s="119"/>
      <c r="HHX205" s="91"/>
      <c r="HHY205" s="119"/>
      <c r="HHZ205" s="91"/>
      <c r="HIA205" s="119"/>
      <c r="HIB205" s="91"/>
      <c r="HIC205" s="119"/>
      <c r="HID205" s="91"/>
      <c r="HIE205" s="119"/>
      <c r="HIF205" s="91"/>
      <c r="HIG205" s="119"/>
      <c r="HIH205" s="91"/>
      <c r="HII205" s="119"/>
      <c r="HIJ205" s="91"/>
      <c r="HIK205" s="119"/>
      <c r="HIL205" s="91"/>
      <c r="HIM205" s="119"/>
      <c r="HIN205" s="91"/>
      <c r="HIO205" s="119"/>
      <c r="HIP205" s="91"/>
      <c r="HIQ205" s="119"/>
      <c r="HIR205" s="91"/>
      <c r="HIS205" s="119"/>
      <c r="HIT205" s="91"/>
      <c r="HIU205" s="119"/>
      <c r="HIV205" s="91"/>
      <c r="HIW205" s="119"/>
      <c r="HIX205" s="91"/>
      <c r="HIY205" s="119"/>
      <c r="HIZ205" s="91"/>
      <c r="HJA205" s="119"/>
      <c r="HJB205" s="91"/>
      <c r="HJC205" s="119"/>
      <c r="HJD205" s="91"/>
      <c r="HJE205" s="119"/>
      <c r="HJF205" s="91"/>
      <c r="HJG205" s="119"/>
      <c r="HJH205" s="91"/>
      <c r="HJI205" s="119"/>
      <c r="HJJ205" s="91"/>
      <c r="HJK205" s="119"/>
      <c r="HJL205" s="91"/>
      <c r="HJM205" s="119"/>
      <c r="HJN205" s="91"/>
      <c r="HJO205" s="119"/>
      <c r="HJP205" s="91"/>
      <c r="HJQ205" s="119"/>
      <c r="HJR205" s="91"/>
      <c r="HJS205" s="119"/>
      <c r="HJT205" s="91"/>
      <c r="HJU205" s="119"/>
      <c r="HJV205" s="91"/>
      <c r="HJW205" s="119"/>
      <c r="HJX205" s="91"/>
      <c r="HJY205" s="119"/>
      <c r="HJZ205" s="91"/>
      <c r="HKA205" s="119"/>
      <c r="HKB205" s="91"/>
      <c r="HKC205" s="119"/>
      <c r="HKD205" s="91"/>
      <c r="HKE205" s="119"/>
      <c r="HKF205" s="91"/>
      <c r="HKG205" s="119"/>
      <c r="HKH205" s="91"/>
      <c r="HKI205" s="119"/>
      <c r="HKJ205" s="91"/>
      <c r="HKK205" s="119"/>
      <c r="HKL205" s="91"/>
      <c r="HKM205" s="119"/>
      <c r="HKN205" s="91"/>
      <c r="HKO205" s="119"/>
      <c r="HKP205" s="91"/>
      <c r="HKQ205" s="119"/>
      <c r="HKR205" s="91"/>
      <c r="HKS205" s="119"/>
      <c r="HKT205" s="91"/>
      <c r="HKU205" s="119"/>
      <c r="HKV205" s="91"/>
      <c r="HKW205" s="119"/>
      <c r="HKX205" s="91"/>
      <c r="HKY205" s="119"/>
      <c r="HKZ205" s="91"/>
      <c r="HLA205" s="119"/>
      <c r="HLB205" s="91"/>
      <c r="HLC205" s="119"/>
      <c r="HLD205" s="91"/>
      <c r="HLE205" s="119"/>
      <c r="HLF205" s="91"/>
      <c r="HLG205" s="119"/>
      <c r="HLH205" s="91"/>
      <c r="HLI205" s="119"/>
      <c r="HLJ205" s="91"/>
      <c r="HLK205" s="119"/>
      <c r="HLL205" s="91"/>
      <c r="HLM205" s="119"/>
      <c r="HLN205" s="91"/>
      <c r="HLO205" s="119"/>
      <c r="HLP205" s="91"/>
      <c r="HLQ205" s="119"/>
      <c r="HLR205" s="91"/>
      <c r="HLS205" s="119"/>
      <c r="HLT205" s="91"/>
      <c r="HLU205" s="119"/>
      <c r="HLV205" s="91"/>
      <c r="HLW205" s="119"/>
      <c r="HLX205" s="91"/>
      <c r="HLY205" s="119"/>
      <c r="HLZ205" s="91"/>
      <c r="HMA205" s="119"/>
      <c r="HMB205" s="91"/>
      <c r="HMC205" s="119"/>
      <c r="HMD205" s="91"/>
      <c r="HME205" s="119"/>
      <c r="HMF205" s="91"/>
      <c r="HMG205" s="119"/>
      <c r="HMH205" s="91"/>
      <c r="HMI205" s="119"/>
      <c r="HMJ205" s="91"/>
      <c r="HMK205" s="119"/>
      <c r="HML205" s="91"/>
      <c r="HMM205" s="119"/>
      <c r="HMN205" s="91"/>
      <c r="HMO205" s="119"/>
      <c r="HMP205" s="91"/>
      <c r="HMQ205" s="119"/>
      <c r="HMR205" s="91"/>
      <c r="HMS205" s="119"/>
      <c r="HMT205" s="91"/>
      <c r="HMU205" s="119"/>
      <c r="HMV205" s="91"/>
      <c r="HMW205" s="119"/>
      <c r="HMX205" s="91"/>
      <c r="HMY205" s="119"/>
      <c r="HMZ205" s="91"/>
      <c r="HNA205" s="119"/>
      <c r="HNB205" s="91"/>
      <c r="HNC205" s="119"/>
      <c r="HND205" s="91"/>
      <c r="HNE205" s="119"/>
      <c r="HNF205" s="91"/>
      <c r="HNG205" s="119"/>
      <c r="HNH205" s="91"/>
      <c r="HNI205" s="119"/>
      <c r="HNJ205" s="91"/>
      <c r="HNK205" s="119"/>
      <c r="HNL205" s="91"/>
      <c r="HNM205" s="119"/>
      <c r="HNN205" s="91"/>
      <c r="HNO205" s="119"/>
      <c r="HNP205" s="91"/>
      <c r="HNQ205" s="119"/>
      <c r="HNR205" s="91"/>
      <c r="HNS205" s="119"/>
      <c r="HNT205" s="91"/>
      <c r="HNU205" s="119"/>
      <c r="HNV205" s="91"/>
      <c r="HNW205" s="119"/>
      <c r="HNX205" s="91"/>
      <c r="HNY205" s="119"/>
      <c r="HNZ205" s="91"/>
      <c r="HOA205" s="119"/>
      <c r="HOB205" s="91"/>
      <c r="HOC205" s="119"/>
      <c r="HOD205" s="91"/>
      <c r="HOE205" s="119"/>
      <c r="HOF205" s="91"/>
      <c r="HOG205" s="119"/>
      <c r="HOH205" s="91"/>
      <c r="HOI205" s="119"/>
      <c r="HOJ205" s="91"/>
      <c r="HOK205" s="119"/>
      <c r="HOL205" s="91"/>
      <c r="HOM205" s="119"/>
      <c r="HON205" s="91"/>
      <c r="HOO205" s="119"/>
      <c r="HOP205" s="91"/>
      <c r="HOQ205" s="119"/>
      <c r="HOR205" s="91"/>
      <c r="HOS205" s="119"/>
      <c r="HOT205" s="91"/>
      <c r="HOU205" s="119"/>
      <c r="HOV205" s="91"/>
      <c r="HOW205" s="119"/>
      <c r="HOX205" s="91"/>
      <c r="HOY205" s="119"/>
      <c r="HOZ205" s="91"/>
      <c r="HPA205" s="119"/>
      <c r="HPB205" s="91"/>
      <c r="HPC205" s="119"/>
      <c r="HPD205" s="91"/>
      <c r="HPE205" s="119"/>
      <c r="HPF205" s="91"/>
      <c r="HPG205" s="119"/>
      <c r="HPH205" s="91"/>
      <c r="HPI205" s="119"/>
      <c r="HPJ205" s="91"/>
      <c r="HPK205" s="119"/>
      <c r="HPL205" s="91"/>
      <c r="HPM205" s="119"/>
      <c r="HPN205" s="91"/>
      <c r="HPO205" s="119"/>
      <c r="HPP205" s="91"/>
      <c r="HPQ205" s="119"/>
      <c r="HPR205" s="91"/>
      <c r="HPS205" s="119"/>
      <c r="HPT205" s="91"/>
      <c r="HPU205" s="119"/>
      <c r="HPV205" s="91"/>
      <c r="HPW205" s="119"/>
      <c r="HPX205" s="91"/>
      <c r="HPY205" s="119"/>
      <c r="HPZ205" s="91"/>
      <c r="HQA205" s="119"/>
      <c r="HQB205" s="91"/>
      <c r="HQC205" s="119"/>
      <c r="HQD205" s="91"/>
      <c r="HQE205" s="119"/>
      <c r="HQF205" s="91"/>
      <c r="HQG205" s="119"/>
      <c r="HQH205" s="91"/>
      <c r="HQI205" s="119"/>
      <c r="HQJ205" s="91"/>
      <c r="HQK205" s="119"/>
      <c r="HQL205" s="91"/>
      <c r="HQM205" s="119"/>
      <c r="HQN205" s="91"/>
      <c r="HQO205" s="119"/>
      <c r="HQP205" s="91"/>
      <c r="HQQ205" s="119"/>
      <c r="HQR205" s="91"/>
      <c r="HQS205" s="119"/>
      <c r="HQT205" s="91"/>
      <c r="HQU205" s="119"/>
      <c r="HQV205" s="91"/>
      <c r="HQW205" s="119"/>
      <c r="HQX205" s="91"/>
      <c r="HQY205" s="119"/>
      <c r="HQZ205" s="91"/>
      <c r="HRA205" s="119"/>
      <c r="HRB205" s="91"/>
      <c r="HRC205" s="119"/>
      <c r="HRD205" s="91"/>
      <c r="HRE205" s="119"/>
      <c r="HRF205" s="91"/>
      <c r="HRG205" s="119"/>
      <c r="HRH205" s="91"/>
      <c r="HRI205" s="119"/>
      <c r="HRJ205" s="91"/>
      <c r="HRK205" s="119"/>
      <c r="HRL205" s="91"/>
      <c r="HRM205" s="119"/>
      <c r="HRN205" s="91"/>
      <c r="HRO205" s="119"/>
      <c r="HRP205" s="91"/>
      <c r="HRQ205" s="119"/>
      <c r="HRR205" s="91"/>
      <c r="HRS205" s="119"/>
      <c r="HRT205" s="91"/>
      <c r="HRU205" s="119"/>
      <c r="HRV205" s="91"/>
      <c r="HRW205" s="119"/>
      <c r="HRX205" s="91"/>
      <c r="HRY205" s="119"/>
      <c r="HRZ205" s="91"/>
      <c r="HSA205" s="119"/>
      <c r="HSB205" s="91"/>
      <c r="HSC205" s="119"/>
      <c r="HSD205" s="91"/>
      <c r="HSE205" s="119"/>
      <c r="HSF205" s="91"/>
      <c r="HSG205" s="119"/>
      <c r="HSH205" s="91"/>
      <c r="HSI205" s="119"/>
      <c r="HSJ205" s="91"/>
      <c r="HSK205" s="119"/>
      <c r="HSL205" s="91"/>
      <c r="HSM205" s="119"/>
      <c r="HSN205" s="91"/>
      <c r="HSO205" s="119"/>
      <c r="HSP205" s="91"/>
      <c r="HSQ205" s="119"/>
      <c r="HSR205" s="91"/>
      <c r="HSS205" s="119"/>
      <c r="HST205" s="91"/>
      <c r="HSU205" s="119"/>
      <c r="HSV205" s="91"/>
      <c r="HSW205" s="119"/>
      <c r="HSX205" s="91"/>
      <c r="HSY205" s="119"/>
      <c r="HSZ205" s="91"/>
      <c r="HTA205" s="119"/>
      <c r="HTB205" s="91"/>
      <c r="HTC205" s="119"/>
      <c r="HTD205" s="91"/>
      <c r="HTE205" s="119"/>
      <c r="HTF205" s="91"/>
      <c r="HTG205" s="119"/>
      <c r="HTH205" s="91"/>
      <c r="HTI205" s="119"/>
      <c r="HTJ205" s="91"/>
      <c r="HTK205" s="119"/>
      <c r="HTL205" s="91"/>
      <c r="HTM205" s="119"/>
      <c r="HTN205" s="91"/>
      <c r="HTO205" s="119"/>
      <c r="HTP205" s="91"/>
      <c r="HTQ205" s="119"/>
      <c r="HTR205" s="91"/>
      <c r="HTS205" s="119"/>
      <c r="HTT205" s="91"/>
      <c r="HTU205" s="119"/>
      <c r="HTV205" s="91"/>
      <c r="HTW205" s="119"/>
      <c r="HTX205" s="91"/>
      <c r="HTY205" s="119"/>
      <c r="HTZ205" s="91"/>
      <c r="HUA205" s="119"/>
      <c r="HUB205" s="91"/>
      <c r="HUC205" s="119"/>
      <c r="HUD205" s="91"/>
      <c r="HUE205" s="119"/>
      <c r="HUF205" s="91"/>
      <c r="HUG205" s="119"/>
      <c r="HUH205" s="91"/>
      <c r="HUI205" s="119"/>
      <c r="HUJ205" s="91"/>
      <c r="HUK205" s="119"/>
      <c r="HUL205" s="91"/>
      <c r="HUM205" s="119"/>
      <c r="HUN205" s="91"/>
      <c r="HUO205" s="119"/>
      <c r="HUP205" s="91"/>
      <c r="HUQ205" s="119"/>
      <c r="HUR205" s="91"/>
      <c r="HUS205" s="119"/>
      <c r="HUT205" s="91"/>
      <c r="HUU205" s="119"/>
      <c r="HUV205" s="91"/>
      <c r="HUW205" s="119"/>
      <c r="HUX205" s="91"/>
      <c r="HUY205" s="119"/>
      <c r="HUZ205" s="91"/>
      <c r="HVA205" s="119"/>
      <c r="HVB205" s="91"/>
      <c r="HVC205" s="119"/>
      <c r="HVD205" s="91"/>
      <c r="HVE205" s="119"/>
      <c r="HVF205" s="91"/>
      <c r="HVG205" s="119"/>
      <c r="HVH205" s="91"/>
      <c r="HVI205" s="119"/>
      <c r="HVJ205" s="91"/>
      <c r="HVK205" s="119"/>
      <c r="HVL205" s="91"/>
      <c r="HVM205" s="119"/>
      <c r="HVN205" s="91"/>
      <c r="HVO205" s="119"/>
      <c r="HVP205" s="91"/>
      <c r="HVQ205" s="119"/>
      <c r="HVR205" s="91"/>
      <c r="HVS205" s="119"/>
      <c r="HVT205" s="91"/>
      <c r="HVU205" s="119"/>
      <c r="HVV205" s="91"/>
      <c r="HVW205" s="119"/>
      <c r="HVX205" s="91"/>
      <c r="HVY205" s="119"/>
      <c r="HVZ205" s="91"/>
      <c r="HWA205" s="119"/>
      <c r="HWB205" s="91"/>
      <c r="HWC205" s="119"/>
      <c r="HWD205" s="91"/>
      <c r="HWE205" s="119"/>
      <c r="HWF205" s="91"/>
      <c r="HWG205" s="119"/>
      <c r="HWH205" s="91"/>
      <c r="HWI205" s="119"/>
      <c r="HWJ205" s="91"/>
      <c r="HWK205" s="119"/>
      <c r="HWL205" s="91"/>
      <c r="HWM205" s="119"/>
      <c r="HWN205" s="91"/>
      <c r="HWO205" s="119"/>
      <c r="HWP205" s="91"/>
      <c r="HWQ205" s="119"/>
      <c r="HWR205" s="91"/>
      <c r="HWS205" s="119"/>
      <c r="HWT205" s="91"/>
      <c r="HWU205" s="119"/>
      <c r="HWV205" s="91"/>
      <c r="HWW205" s="119"/>
      <c r="HWX205" s="91"/>
      <c r="HWY205" s="119"/>
      <c r="HWZ205" s="91"/>
      <c r="HXA205" s="119"/>
      <c r="HXB205" s="91"/>
      <c r="HXC205" s="119"/>
      <c r="HXD205" s="91"/>
      <c r="HXE205" s="119"/>
      <c r="HXF205" s="91"/>
      <c r="HXG205" s="119"/>
      <c r="HXH205" s="91"/>
      <c r="HXI205" s="119"/>
      <c r="HXJ205" s="91"/>
      <c r="HXK205" s="119"/>
      <c r="HXL205" s="91"/>
      <c r="HXM205" s="119"/>
      <c r="HXN205" s="91"/>
      <c r="HXO205" s="119"/>
      <c r="HXP205" s="91"/>
      <c r="HXQ205" s="119"/>
      <c r="HXR205" s="91"/>
      <c r="HXS205" s="119"/>
      <c r="HXT205" s="91"/>
      <c r="HXU205" s="119"/>
      <c r="HXV205" s="91"/>
      <c r="HXW205" s="119"/>
      <c r="HXX205" s="91"/>
      <c r="HXY205" s="119"/>
      <c r="HXZ205" s="91"/>
      <c r="HYA205" s="119"/>
      <c r="HYB205" s="91"/>
      <c r="HYC205" s="119"/>
      <c r="HYD205" s="91"/>
      <c r="HYE205" s="119"/>
      <c r="HYF205" s="91"/>
      <c r="HYG205" s="119"/>
      <c r="HYH205" s="91"/>
      <c r="HYI205" s="119"/>
      <c r="HYJ205" s="91"/>
      <c r="HYK205" s="119"/>
      <c r="HYL205" s="91"/>
      <c r="HYM205" s="119"/>
      <c r="HYN205" s="91"/>
      <c r="HYO205" s="119"/>
      <c r="HYP205" s="91"/>
      <c r="HYQ205" s="119"/>
      <c r="HYR205" s="91"/>
      <c r="HYS205" s="119"/>
      <c r="HYT205" s="91"/>
      <c r="HYU205" s="119"/>
      <c r="HYV205" s="91"/>
      <c r="HYW205" s="119"/>
      <c r="HYX205" s="91"/>
      <c r="HYY205" s="119"/>
      <c r="HYZ205" s="91"/>
      <c r="HZA205" s="119"/>
      <c r="HZB205" s="91"/>
      <c r="HZC205" s="119"/>
      <c r="HZD205" s="91"/>
      <c r="HZE205" s="119"/>
      <c r="HZF205" s="91"/>
      <c r="HZG205" s="119"/>
      <c r="HZH205" s="91"/>
      <c r="HZI205" s="119"/>
      <c r="HZJ205" s="91"/>
      <c r="HZK205" s="119"/>
      <c r="HZL205" s="91"/>
      <c r="HZM205" s="119"/>
      <c r="HZN205" s="91"/>
      <c r="HZO205" s="119"/>
      <c r="HZP205" s="91"/>
      <c r="HZQ205" s="119"/>
      <c r="HZR205" s="91"/>
      <c r="HZS205" s="119"/>
      <c r="HZT205" s="91"/>
      <c r="HZU205" s="119"/>
      <c r="HZV205" s="91"/>
      <c r="HZW205" s="119"/>
      <c r="HZX205" s="91"/>
      <c r="HZY205" s="119"/>
      <c r="HZZ205" s="91"/>
      <c r="IAA205" s="119"/>
      <c r="IAB205" s="91"/>
      <c r="IAC205" s="119"/>
      <c r="IAD205" s="91"/>
      <c r="IAE205" s="119"/>
      <c r="IAF205" s="91"/>
      <c r="IAG205" s="119"/>
      <c r="IAH205" s="91"/>
      <c r="IAI205" s="119"/>
      <c r="IAJ205" s="91"/>
      <c r="IAK205" s="119"/>
      <c r="IAL205" s="91"/>
      <c r="IAM205" s="119"/>
      <c r="IAN205" s="91"/>
      <c r="IAO205" s="119"/>
      <c r="IAP205" s="91"/>
      <c r="IAQ205" s="119"/>
      <c r="IAR205" s="91"/>
      <c r="IAS205" s="119"/>
      <c r="IAT205" s="91"/>
      <c r="IAU205" s="119"/>
      <c r="IAV205" s="91"/>
      <c r="IAW205" s="119"/>
      <c r="IAX205" s="91"/>
      <c r="IAY205" s="119"/>
      <c r="IAZ205" s="91"/>
      <c r="IBA205" s="119"/>
      <c r="IBB205" s="91"/>
      <c r="IBC205" s="119"/>
      <c r="IBD205" s="91"/>
      <c r="IBE205" s="119"/>
      <c r="IBF205" s="91"/>
      <c r="IBG205" s="119"/>
      <c r="IBH205" s="91"/>
      <c r="IBI205" s="119"/>
      <c r="IBJ205" s="91"/>
      <c r="IBK205" s="119"/>
      <c r="IBL205" s="91"/>
      <c r="IBM205" s="119"/>
      <c r="IBN205" s="91"/>
      <c r="IBO205" s="119"/>
      <c r="IBP205" s="91"/>
      <c r="IBQ205" s="119"/>
      <c r="IBR205" s="91"/>
      <c r="IBS205" s="119"/>
      <c r="IBT205" s="91"/>
      <c r="IBU205" s="119"/>
      <c r="IBV205" s="91"/>
      <c r="IBW205" s="119"/>
      <c r="IBX205" s="91"/>
      <c r="IBY205" s="119"/>
      <c r="IBZ205" s="91"/>
      <c r="ICA205" s="119"/>
      <c r="ICB205" s="91"/>
      <c r="ICC205" s="119"/>
      <c r="ICD205" s="91"/>
      <c r="ICE205" s="119"/>
      <c r="ICF205" s="91"/>
      <c r="ICG205" s="119"/>
      <c r="ICH205" s="91"/>
      <c r="ICI205" s="119"/>
      <c r="ICJ205" s="91"/>
      <c r="ICK205" s="119"/>
      <c r="ICL205" s="91"/>
      <c r="ICM205" s="119"/>
      <c r="ICN205" s="91"/>
      <c r="ICO205" s="119"/>
      <c r="ICP205" s="91"/>
      <c r="ICQ205" s="119"/>
      <c r="ICR205" s="91"/>
      <c r="ICS205" s="119"/>
      <c r="ICT205" s="91"/>
      <c r="ICU205" s="119"/>
      <c r="ICV205" s="91"/>
      <c r="ICW205" s="119"/>
      <c r="ICX205" s="91"/>
      <c r="ICY205" s="119"/>
      <c r="ICZ205" s="91"/>
      <c r="IDA205" s="119"/>
      <c r="IDB205" s="91"/>
      <c r="IDC205" s="119"/>
      <c r="IDD205" s="91"/>
      <c r="IDE205" s="119"/>
      <c r="IDF205" s="91"/>
      <c r="IDG205" s="119"/>
      <c r="IDH205" s="91"/>
      <c r="IDI205" s="119"/>
      <c r="IDJ205" s="91"/>
      <c r="IDK205" s="119"/>
      <c r="IDL205" s="91"/>
      <c r="IDM205" s="119"/>
      <c r="IDN205" s="91"/>
      <c r="IDO205" s="119"/>
      <c r="IDP205" s="91"/>
      <c r="IDQ205" s="119"/>
      <c r="IDR205" s="91"/>
      <c r="IDS205" s="119"/>
      <c r="IDT205" s="91"/>
      <c r="IDU205" s="119"/>
      <c r="IDV205" s="91"/>
      <c r="IDW205" s="119"/>
      <c r="IDX205" s="91"/>
      <c r="IDY205" s="119"/>
      <c r="IDZ205" s="91"/>
      <c r="IEA205" s="119"/>
      <c r="IEB205" s="91"/>
      <c r="IEC205" s="119"/>
      <c r="IED205" s="91"/>
      <c r="IEE205" s="119"/>
      <c r="IEF205" s="91"/>
      <c r="IEG205" s="119"/>
      <c r="IEH205" s="91"/>
      <c r="IEI205" s="119"/>
      <c r="IEJ205" s="91"/>
      <c r="IEK205" s="119"/>
      <c r="IEL205" s="91"/>
      <c r="IEM205" s="119"/>
      <c r="IEN205" s="91"/>
      <c r="IEO205" s="119"/>
      <c r="IEP205" s="91"/>
      <c r="IEQ205" s="119"/>
      <c r="IER205" s="91"/>
      <c r="IES205" s="119"/>
      <c r="IET205" s="91"/>
      <c r="IEU205" s="119"/>
      <c r="IEV205" s="91"/>
      <c r="IEW205" s="119"/>
      <c r="IEX205" s="91"/>
      <c r="IEY205" s="119"/>
      <c r="IEZ205" s="91"/>
      <c r="IFA205" s="119"/>
      <c r="IFB205" s="91"/>
      <c r="IFC205" s="119"/>
      <c r="IFD205" s="91"/>
      <c r="IFE205" s="119"/>
      <c r="IFF205" s="91"/>
      <c r="IFG205" s="119"/>
      <c r="IFH205" s="91"/>
      <c r="IFI205" s="119"/>
      <c r="IFJ205" s="91"/>
      <c r="IFK205" s="119"/>
      <c r="IFL205" s="91"/>
      <c r="IFM205" s="119"/>
      <c r="IFN205" s="91"/>
      <c r="IFO205" s="119"/>
      <c r="IFP205" s="91"/>
      <c r="IFQ205" s="119"/>
      <c r="IFR205" s="91"/>
      <c r="IFS205" s="119"/>
      <c r="IFT205" s="91"/>
      <c r="IFU205" s="119"/>
      <c r="IFV205" s="91"/>
      <c r="IFW205" s="119"/>
      <c r="IFX205" s="91"/>
      <c r="IFY205" s="119"/>
      <c r="IFZ205" s="91"/>
      <c r="IGA205" s="119"/>
      <c r="IGB205" s="91"/>
      <c r="IGC205" s="119"/>
      <c r="IGD205" s="91"/>
      <c r="IGE205" s="119"/>
      <c r="IGF205" s="91"/>
      <c r="IGG205" s="119"/>
      <c r="IGH205" s="91"/>
      <c r="IGI205" s="119"/>
      <c r="IGJ205" s="91"/>
      <c r="IGK205" s="119"/>
      <c r="IGL205" s="91"/>
      <c r="IGM205" s="119"/>
      <c r="IGN205" s="91"/>
      <c r="IGO205" s="119"/>
      <c r="IGP205" s="91"/>
      <c r="IGQ205" s="119"/>
      <c r="IGR205" s="91"/>
      <c r="IGS205" s="119"/>
      <c r="IGT205" s="91"/>
      <c r="IGU205" s="119"/>
      <c r="IGV205" s="91"/>
      <c r="IGW205" s="119"/>
      <c r="IGX205" s="91"/>
      <c r="IGY205" s="119"/>
      <c r="IGZ205" s="91"/>
      <c r="IHA205" s="119"/>
      <c r="IHB205" s="91"/>
      <c r="IHC205" s="119"/>
      <c r="IHD205" s="91"/>
      <c r="IHE205" s="119"/>
      <c r="IHF205" s="91"/>
      <c r="IHG205" s="119"/>
      <c r="IHH205" s="91"/>
      <c r="IHI205" s="119"/>
      <c r="IHJ205" s="91"/>
      <c r="IHK205" s="119"/>
      <c r="IHL205" s="91"/>
      <c r="IHM205" s="119"/>
      <c r="IHN205" s="91"/>
      <c r="IHO205" s="119"/>
      <c r="IHP205" s="91"/>
      <c r="IHQ205" s="119"/>
      <c r="IHR205" s="91"/>
      <c r="IHS205" s="119"/>
      <c r="IHT205" s="91"/>
      <c r="IHU205" s="119"/>
      <c r="IHV205" s="91"/>
      <c r="IHW205" s="119"/>
      <c r="IHX205" s="91"/>
      <c r="IHY205" s="119"/>
      <c r="IHZ205" s="91"/>
      <c r="IIA205" s="119"/>
      <c r="IIB205" s="91"/>
      <c r="IIC205" s="119"/>
      <c r="IID205" s="91"/>
      <c r="IIE205" s="119"/>
      <c r="IIF205" s="91"/>
      <c r="IIG205" s="119"/>
      <c r="IIH205" s="91"/>
      <c r="III205" s="119"/>
      <c r="IIJ205" s="91"/>
      <c r="IIK205" s="119"/>
      <c r="IIL205" s="91"/>
      <c r="IIM205" s="119"/>
      <c r="IIN205" s="91"/>
      <c r="IIO205" s="119"/>
      <c r="IIP205" s="91"/>
      <c r="IIQ205" s="119"/>
      <c r="IIR205" s="91"/>
      <c r="IIS205" s="119"/>
      <c r="IIT205" s="91"/>
      <c r="IIU205" s="119"/>
      <c r="IIV205" s="91"/>
      <c r="IIW205" s="119"/>
      <c r="IIX205" s="91"/>
      <c r="IIY205" s="119"/>
      <c r="IIZ205" s="91"/>
      <c r="IJA205" s="119"/>
      <c r="IJB205" s="91"/>
      <c r="IJC205" s="119"/>
      <c r="IJD205" s="91"/>
      <c r="IJE205" s="119"/>
      <c r="IJF205" s="91"/>
      <c r="IJG205" s="119"/>
      <c r="IJH205" s="91"/>
      <c r="IJI205" s="119"/>
      <c r="IJJ205" s="91"/>
      <c r="IJK205" s="119"/>
      <c r="IJL205" s="91"/>
      <c r="IJM205" s="119"/>
      <c r="IJN205" s="91"/>
      <c r="IJO205" s="119"/>
      <c r="IJP205" s="91"/>
      <c r="IJQ205" s="119"/>
      <c r="IJR205" s="91"/>
      <c r="IJS205" s="119"/>
      <c r="IJT205" s="91"/>
      <c r="IJU205" s="119"/>
      <c r="IJV205" s="91"/>
      <c r="IJW205" s="119"/>
      <c r="IJX205" s="91"/>
      <c r="IJY205" s="119"/>
      <c r="IJZ205" s="91"/>
      <c r="IKA205" s="119"/>
      <c r="IKB205" s="91"/>
      <c r="IKC205" s="119"/>
      <c r="IKD205" s="91"/>
      <c r="IKE205" s="119"/>
      <c r="IKF205" s="91"/>
      <c r="IKG205" s="119"/>
      <c r="IKH205" s="91"/>
      <c r="IKI205" s="119"/>
      <c r="IKJ205" s="91"/>
      <c r="IKK205" s="119"/>
      <c r="IKL205" s="91"/>
      <c r="IKM205" s="119"/>
      <c r="IKN205" s="91"/>
      <c r="IKO205" s="119"/>
      <c r="IKP205" s="91"/>
      <c r="IKQ205" s="119"/>
      <c r="IKR205" s="91"/>
      <c r="IKS205" s="119"/>
      <c r="IKT205" s="91"/>
      <c r="IKU205" s="119"/>
      <c r="IKV205" s="91"/>
      <c r="IKW205" s="119"/>
      <c r="IKX205" s="91"/>
      <c r="IKY205" s="119"/>
      <c r="IKZ205" s="91"/>
      <c r="ILA205" s="119"/>
      <c r="ILB205" s="91"/>
      <c r="ILC205" s="119"/>
      <c r="ILD205" s="91"/>
      <c r="ILE205" s="119"/>
      <c r="ILF205" s="91"/>
      <c r="ILG205" s="119"/>
      <c r="ILH205" s="91"/>
      <c r="ILI205" s="119"/>
      <c r="ILJ205" s="91"/>
      <c r="ILK205" s="119"/>
      <c r="ILL205" s="91"/>
      <c r="ILM205" s="119"/>
      <c r="ILN205" s="91"/>
      <c r="ILO205" s="119"/>
      <c r="ILP205" s="91"/>
      <c r="ILQ205" s="119"/>
      <c r="ILR205" s="91"/>
      <c r="ILS205" s="119"/>
      <c r="ILT205" s="91"/>
      <c r="ILU205" s="119"/>
      <c r="ILV205" s="91"/>
      <c r="ILW205" s="119"/>
      <c r="ILX205" s="91"/>
      <c r="ILY205" s="119"/>
      <c r="ILZ205" s="91"/>
      <c r="IMA205" s="119"/>
      <c r="IMB205" s="91"/>
      <c r="IMC205" s="119"/>
      <c r="IMD205" s="91"/>
      <c r="IME205" s="119"/>
      <c r="IMF205" s="91"/>
      <c r="IMG205" s="119"/>
      <c r="IMH205" s="91"/>
      <c r="IMI205" s="119"/>
      <c r="IMJ205" s="91"/>
      <c r="IMK205" s="119"/>
      <c r="IML205" s="91"/>
      <c r="IMM205" s="119"/>
      <c r="IMN205" s="91"/>
      <c r="IMO205" s="119"/>
      <c r="IMP205" s="91"/>
      <c r="IMQ205" s="119"/>
      <c r="IMR205" s="91"/>
      <c r="IMS205" s="119"/>
      <c r="IMT205" s="91"/>
      <c r="IMU205" s="119"/>
      <c r="IMV205" s="91"/>
      <c r="IMW205" s="119"/>
      <c r="IMX205" s="91"/>
      <c r="IMY205" s="119"/>
      <c r="IMZ205" s="91"/>
      <c r="INA205" s="119"/>
      <c r="INB205" s="91"/>
      <c r="INC205" s="119"/>
      <c r="IND205" s="91"/>
      <c r="INE205" s="119"/>
      <c r="INF205" s="91"/>
      <c r="ING205" s="119"/>
      <c r="INH205" s="91"/>
      <c r="INI205" s="119"/>
      <c r="INJ205" s="91"/>
      <c r="INK205" s="119"/>
      <c r="INL205" s="91"/>
      <c r="INM205" s="119"/>
      <c r="INN205" s="91"/>
      <c r="INO205" s="119"/>
      <c r="INP205" s="91"/>
      <c r="INQ205" s="119"/>
      <c r="INR205" s="91"/>
      <c r="INS205" s="119"/>
      <c r="INT205" s="91"/>
      <c r="INU205" s="119"/>
      <c r="INV205" s="91"/>
      <c r="INW205" s="119"/>
      <c r="INX205" s="91"/>
      <c r="INY205" s="119"/>
      <c r="INZ205" s="91"/>
      <c r="IOA205" s="119"/>
      <c r="IOB205" s="91"/>
      <c r="IOC205" s="119"/>
      <c r="IOD205" s="91"/>
      <c r="IOE205" s="119"/>
      <c r="IOF205" s="91"/>
      <c r="IOG205" s="119"/>
      <c r="IOH205" s="91"/>
      <c r="IOI205" s="119"/>
      <c r="IOJ205" s="91"/>
      <c r="IOK205" s="119"/>
      <c r="IOL205" s="91"/>
      <c r="IOM205" s="119"/>
      <c r="ION205" s="91"/>
      <c r="IOO205" s="119"/>
      <c r="IOP205" s="91"/>
      <c r="IOQ205" s="119"/>
      <c r="IOR205" s="91"/>
      <c r="IOS205" s="119"/>
      <c r="IOT205" s="91"/>
      <c r="IOU205" s="119"/>
      <c r="IOV205" s="91"/>
      <c r="IOW205" s="119"/>
      <c r="IOX205" s="91"/>
      <c r="IOY205" s="119"/>
      <c r="IOZ205" s="91"/>
      <c r="IPA205" s="119"/>
      <c r="IPB205" s="91"/>
      <c r="IPC205" s="119"/>
      <c r="IPD205" s="91"/>
      <c r="IPE205" s="119"/>
      <c r="IPF205" s="91"/>
      <c r="IPG205" s="119"/>
      <c r="IPH205" s="91"/>
      <c r="IPI205" s="119"/>
      <c r="IPJ205" s="91"/>
      <c r="IPK205" s="119"/>
      <c r="IPL205" s="91"/>
      <c r="IPM205" s="119"/>
      <c r="IPN205" s="91"/>
      <c r="IPO205" s="119"/>
      <c r="IPP205" s="91"/>
      <c r="IPQ205" s="119"/>
      <c r="IPR205" s="91"/>
      <c r="IPS205" s="119"/>
      <c r="IPT205" s="91"/>
      <c r="IPU205" s="119"/>
      <c r="IPV205" s="91"/>
      <c r="IPW205" s="119"/>
      <c r="IPX205" s="91"/>
      <c r="IPY205" s="119"/>
      <c r="IPZ205" s="91"/>
      <c r="IQA205" s="119"/>
      <c r="IQB205" s="91"/>
      <c r="IQC205" s="119"/>
      <c r="IQD205" s="91"/>
      <c r="IQE205" s="119"/>
      <c r="IQF205" s="91"/>
      <c r="IQG205" s="119"/>
      <c r="IQH205" s="91"/>
      <c r="IQI205" s="119"/>
      <c r="IQJ205" s="91"/>
      <c r="IQK205" s="119"/>
      <c r="IQL205" s="91"/>
      <c r="IQM205" s="119"/>
      <c r="IQN205" s="91"/>
      <c r="IQO205" s="119"/>
      <c r="IQP205" s="91"/>
      <c r="IQQ205" s="119"/>
      <c r="IQR205" s="91"/>
      <c r="IQS205" s="119"/>
      <c r="IQT205" s="91"/>
      <c r="IQU205" s="119"/>
      <c r="IQV205" s="91"/>
      <c r="IQW205" s="119"/>
      <c r="IQX205" s="91"/>
      <c r="IQY205" s="119"/>
      <c r="IQZ205" s="91"/>
      <c r="IRA205" s="119"/>
      <c r="IRB205" s="91"/>
      <c r="IRC205" s="119"/>
      <c r="IRD205" s="91"/>
      <c r="IRE205" s="119"/>
      <c r="IRF205" s="91"/>
      <c r="IRG205" s="119"/>
      <c r="IRH205" s="91"/>
      <c r="IRI205" s="119"/>
      <c r="IRJ205" s="91"/>
      <c r="IRK205" s="119"/>
      <c r="IRL205" s="91"/>
      <c r="IRM205" s="119"/>
      <c r="IRN205" s="91"/>
      <c r="IRO205" s="119"/>
      <c r="IRP205" s="91"/>
      <c r="IRQ205" s="119"/>
      <c r="IRR205" s="91"/>
      <c r="IRS205" s="119"/>
      <c r="IRT205" s="91"/>
      <c r="IRU205" s="119"/>
      <c r="IRV205" s="91"/>
      <c r="IRW205" s="119"/>
      <c r="IRX205" s="91"/>
      <c r="IRY205" s="119"/>
      <c r="IRZ205" s="91"/>
      <c r="ISA205" s="119"/>
      <c r="ISB205" s="91"/>
      <c r="ISC205" s="119"/>
      <c r="ISD205" s="91"/>
      <c r="ISE205" s="119"/>
      <c r="ISF205" s="91"/>
      <c r="ISG205" s="119"/>
      <c r="ISH205" s="91"/>
      <c r="ISI205" s="119"/>
      <c r="ISJ205" s="91"/>
      <c r="ISK205" s="119"/>
      <c r="ISL205" s="91"/>
      <c r="ISM205" s="119"/>
      <c r="ISN205" s="91"/>
      <c r="ISO205" s="119"/>
      <c r="ISP205" s="91"/>
      <c r="ISQ205" s="119"/>
      <c r="ISR205" s="91"/>
      <c r="ISS205" s="119"/>
      <c r="IST205" s="91"/>
      <c r="ISU205" s="119"/>
      <c r="ISV205" s="91"/>
      <c r="ISW205" s="119"/>
      <c r="ISX205" s="91"/>
      <c r="ISY205" s="119"/>
      <c r="ISZ205" s="91"/>
      <c r="ITA205" s="119"/>
      <c r="ITB205" s="91"/>
      <c r="ITC205" s="119"/>
      <c r="ITD205" s="91"/>
      <c r="ITE205" s="119"/>
      <c r="ITF205" s="91"/>
      <c r="ITG205" s="119"/>
      <c r="ITH205" s="91"/>
      <c r="ITI205" s="119"/>
      <c r="ITJ205" s="91"/>
      <c r="ITK205" s="119"/>
      <c r="ITL205" s="91"/>
      <c r="ITM205" s="119"/>
      <c r="ITN205" s="91"/>
      <c r="ITO205" s="119"/>
      <c r="ITP205" s="91"/>
      <c r="ITQ205" s="119"/>
      <c r="ITR205" s="91"/>
      <c r="ITS205" s="119"/>
      <c r="ITT205" s="91"/>
      <c r="ITU205" s="119"/>
      <c r="ITV205" s="91"/>
      <c r="ITW205" s="119"/>
      <c r="ITX205" s="91"/>
      <c r="ITY205" s="119"/>
      <c r="ITZ205" s="91"/>
      <c r="IUA205" s="119"/>
      <c r="IUB205" s="91"/>
      <c r="IUC205" s="119"/>
      <c r="IUD205" s="91"/>
      <c r="IUE205" s="119"/>
      <c r="IUF205" s="91"/>
      <c r="IUG205" s="119"/>
      <c r="IUH205" s="91"/>
      <c r="IUI205" s="119"/>
      <c r="IUJ205" s="91"/>
      <c r="IUK205" s="119"/>
      <c r="IUL205" s="91"/>
      <c r="IUM205" s="119"/>
      <c r="IUN205" s="91"/>
      <c r="IUO205" s="119"/>
      <c r="IUP205" s="91"/>
      <c r="IUQ205" s="119"/>
      <c r="IUR205" s="91"/>
      <c r="IUS205" s="119"/>
      <c r="IUT205" s="91"/>
      <c r="IUU205" s="119"/>
      <c r="IUV205" s="91"/>
      <c r="IUW205" s="119"/>
      <c r="IUX205" s="91"/>
      <c r="IUY205" s="119"/>
      <c r="IUZ205" s="91"/>
      <c r="IVA205" s="119"/>
      <c r="IVB205" s="91"/>
      <c r="IVC205" s="119"/>
      <c r="IVD205" s="91"/>
      <c r="IVE205" s="119"/>
      <c r="IVF205" s="91"/>
      <c r="IVG205" s="119"/>
      <c r="IVH205" s="91"/>
      <c r="IVI205" s="119"/>
      <c r="IVJ205" s="91"/>
      <c r="IVK205" s="119"/>
      <c r="IVL205" s="91"/>
      <c r="IVM205" s="119"/>
      <c r="IVN205" s="91"/>
      <c r="IVO205" s="119"/>
      <c r="IVP205" s="91"/>
      <c r="IVQ205" s="119"/>
      <c r="IVR205" s="91"/>
      <c r="IVS205" s="119"/>
      <c r="IVT205" s="91"/>
      <c r="IVU205" s="119"/>
      <c r="IVV205" s="91"/>
      <c r="IVW205" s="119"/>
      <c r="IVX205" s="91"/>
      <c r="IVY205" s="119"/>
      <c r="IVZ205" s="91"/>
      <c r="IWA205" s="119"/>
      <c r="IWB205" s="91"/>
      <c r="IWC205" s="119"/>
      <c r="IWD205" s="91"/>
      <c r="IWE205" s="119"/>
      <c r="IWF205" s="91"/>
      <c r="IWG205" s="119"/>
      <c r="IWH205" s="91"/>
      <c r="IWI205" s="119"/>
      <c r="IWJ205" s="91"/>
      <c r="IWK205" s="119"/>
      <c r="IWL205" s="91"/>
      <c r="IWM205" s="119"/>
      <c r="IWN205" s="91"/>
      <c r="IWO205" s="119"/>
      <c r="IWP205" s="91"/>
      <c r="IWQ205" s="119"/>
      <c r="IWR205" s="91"/>
      <c r="IWS205" s="119"/>
      <c r="IWT205" s="91"/>
      <c r="IWU205" s="119"/>
      <c r="IWV205" s="91"/>
      <c r="IWW205" s="119"/>
      <c r="IWX205" s="91"/>
      <c r="IWY205" s="119"/>
      <c r="IWZ205" s="91"/>
      <c r="IXA205" s="119"/>
      <c r="IXB205" s="91"/>
      <c r="IXC205" s="119"/>
      <c r="IXD205" s="91"/>
      <c r="IXE205" s="119"/>
      <c r="IXF205" s="91"/>
      <c r="IXG205" s="119"/>
      <c r="IXH205" s="91"/>
      <c r="IXI205" s="119"/>
      <c r="IXJ205" s="91"/>
      <c r="IXK205" s="119"/>
      <c r="IXL205" s="91"/>
      <c r="IXM205" s="119"/>
      <c r="IXN205" s="91"/>
      <c r="IXO205" s="119"/>
      <c r="IXP205" s="91"/>
      <c r="IXQ205" s="119"/>
      <c r="IXR205" s="91"/>
      <c r="IXS205" s="119"/>
      <c r="IXT205" s="91"/>
      <c r="IXU205" s="119"/>
      <c r="IXV205" s="91"/>
      <c r="IXW205" s="119"/>
      <c r="IXX205" s="91"/>
      <c r="IXY205" s="119"/>
      <c r="IXZ205" s="91"/>
      <c r="IYA205" s="119"/>
      <c r="IYB205" s="91"/>
      <c r="IYC205" s="119"/>
      <c r="IYD205" s="91"/>
      <c r="IYE205" s="119"/>
      <c r="IYF205" s="91"/>
      <c r="IYG205" s="119"/>
      <c r="IYH205" s="91"/>
      <c r="IYI205" s="119"/>
      <c r="IYJ205" s="91"/>
      <c r="IYK205" s="119"/>
      <c r="IYL205" s="91"/>
      <c r="IYM205" s="119"/>
      <c r="IYN205" s="91"/>
      <c r="IYO205" s="119"/>
      <c r="IYP205" s="91"/>
      <c r="IYQ205" s="119"/>
      <c r="IYR205" s="91"/>
      <c r="IYS205" s="119"/>
      <c r="IYT205" s="91"/>
      <c r="IYU205" s="119"/>
      <c r="IYV205" s="91"/>
      <c r="IYW205" s="119"/>
      <c r="IYX205" s="91"/>
      <c r="IYY205" s="119"/>
      <c r="IYZ205" s="91"/>
      <c r="IZA205" s="119"/>
      <c r="IZB205" s="91"/>
      <c r="IZC205" s="119"/>
      <c r="IZD205" s="91"/>
      <c r="IZE205" s="119"/>
      <c r="IZF205" s="91"/>
      <c r="IZG205" s="119"/>
      <c r="IZH205" s="91"/>
      <c r="IZI205" s="119"/>
      <c r="IZJ205" s="91"/>
      <c r="IZK205" s="119"/>
      <c r="IZL205" s="91"/>
      <c r="IZM205" s="119"/>
      <c r="IZN205" s="91"/>
      <c r="IZO205" s="119"/>
      <c r="IZP205" s="91"/>
      <c r="IZQ205" s="119"/>
      <c r="IZR205" s="91"/>
      <c r="IZS205" s="119"/>
      <c r="IZT205" s="91"/>
      <c r="IZU205" s="119"/>
      <c r="IZV205" s="91"/>
      <c r="IZW205" s="119"/>
      <c r="IZX205" s="91"/>
      <c r="IZY205" s="119"/>
      <c r="IZZ205" s="91"/>
      <c r="JAA205" s="119"/>
      <c r="JAB205" s="91"/>
      <c r="JAC205" s="119"/>
      <c r="JAD205" s="91"/>
      <c r="JAE205" s="119"/>
      <c r="JAF205" s="91"/>
      <c r="JAG205" s="119"/>
      <c r="JAH205" s="91"/>
      <c r="JAI205" s="119"/>
      <c r="JAJ205" s="91"/>
      <c r="JAK205" s="119"/>
      <c r="JAL205" s="91"/>
      <c r="JAM205" s="119"/>
      <c r="JAN205" s="91"/>
      <c r="JAO205" s="119"/>
      <c r="JAP205" s="91"/>
      <c r="JAQ205" s="119"/>
      <c r="JAR205" s="91"/>
      <c r="JAS205" s="119"/>
      <c r="JAT205" s="91"/>
      <c r="JAU205" s="119"/>
      <c r="JAV205" s="91"/>
      <c r="JAW205" s="119"/>
      <c r="JAX205" s="91"/>
      <c r="JAY205" s="119"/>
      <c r="JAZ205" s="91"/>
      <c r="JBA205" s="119"/>
      <c r="JBB205" s="91"/>
      <c r="JBC205" s="119"/>
      <c r="JBD205" s="91"/>
      <c r="JBE205" s="119"/>
      <c r="JBF205" s="91"/>
      <c r="JBG205" s="119"/>
      <c r="JBH205" s="91"/>
      <c r="JBI205" s="119"/>
      <c r="JBJ205" s="91"/>
      <c r="JBK205" s="119"/>
      <c r="JBL205" s="91"/>
      <c r="JBM205" s="119"/>
      <c r="JBN205" s="91"/>
      <c r="JBO205" s="119"/>
      <c r="JBP205" s="91"/>
      <c r="JBQ205" s="119"/>
      <c r="JBR205" s="91"/>
      <c r="JBS205" s="119"/>
      <c r="JBT205" s="91"/>
      <c r="JBU205" s="119"/>
      <c r="JBV205" s="91"/>
      <c r="JBW205" s="119"/>
      <c r="JBX205" s="91"/>
      <c r="JBY205" s="119"/>
      <c r="JBZ205" s="91"/>
      <c r="JCA205" s="119"/>
      <c r="JCB205" s="91"/>
      <c r="JCC205" s="119"/>
      <c r="JCD205" s="91"/>
      <c r="JCE205" s="119"/>
      <c r="JCF205" s="91"/>
      <c r="JCG205" s="119"/>
      <c r="JCH205" s="91"/>
      <c r="JCI205" s="119"/>
      <c r="JCJ205" s="91"/>
      <c r="JCK205" s="119"/>
      <c r="JCL205" s="91"/>
      <c r="JCM205" s="119"/>
      <c r="JCN205" s="91"/>
      <c r="JCO205" s="119"/>
      <c r="JCP205" s="91"/>
      <c r="JCQ205" s="119"/>
      <c r="JCR205" s="91"/>
      <c r="JCS205" s="119"/>
      <c r="JCT205" s="91"/>
      <c r="JCU205" s="119"/>
      <c r="JCV205" s="91"/>
      <c r="JCW205" s="119"/>
      <c r="JCX205" s="91"/>
      <c r="JCY205" s="119"/>
      <c r="JCZ205" s="91"/>
      <c r="JDA205" s="119"/>
      <c r="JDB205" s="91"/>
      <c r="JDC205" s="119"/>
      <c r="JDD205" s="91"/>
      <c r="JDE205" s="119"/>
      <c r="JDF205" s="91"/>
      <c r="JDG205" s="119"/>
      <c r="JDH205" s="91"/>
      <c r="JDI205" s="119"/>
      <c r="JDJ205" s="91"/>
      <c r="JDK205" s="119"/>
      <c r="JDL205" s="91"/>
      <c r="JDM205" s="119"/>
      <c r="JDN205" s="91"/>
      <c r="JDO205" s="119"/>
      <c r="JDP205" s="91"/>
      <c r="JDQ205" s="119"/>
      <c r="JDR205" s="91"/>
      <c r="JDS205" s="119"/>
      <c r="JDT205" s="91"/>
      <c r="JDU205" s="119"/>
      <c r="JDV205" s="91"/>
      <c r="JDW205" s="119"/>
      <c r="JDX205" s="91"/>
      <c r="JDY205" s="119"/>
      <c r="JDZ205" s="91"/>
      <c r="JEA205" s="119"/>
      <c r="JEB205" s="91"/>
      <c r="JEC205" s="119"/>
      <c r="JED205" s="91"/>
      <c r="JEE205" s="119"/>
      <c r="JEF205" s="91"/>
      <c r="JEG205" s="119"/>
      <c r="JEH205" s="91"/>
      <c r="JEI205" s="119"/>
      <c r="JEJ205" s="91"/>
      <c r="JEK205" s="119"/>
      <c r="JEL205" s="91"/>
      <c r="JEM205" s="119"/>
      <c r="JEN205" s="91"/>
      <c r="JEO205" s="119"/>
      <c r="JEP205" s="91"/>
      <c r="JEQ205" s="119"/>
      <c r="JER205" s="91"/>
      <c r="JES205" s="119"/>
      <c r="JET205" s="91"/>
      <c r="JEU205" s="119"/>
      <c r="JEV205" s="91"/>
      <c r="JEW205" s="119"/>
      <c r="JEX205" s="91"/>
      <c r="JEY205" s="119"/>
      <c r="JEZ205" s="91"/>
      <c r="JFA205" s="119"/>
      <c r="JFB205" s="91"/>
      <c r="JFC205" s="119"/>
      <c r="JFD205" s="91"/>
      <c r="JFE205" s="119"/>
      <c r="JFF205" s="91"/>
      <c r="JFG205" s="119"/>
      <c r="JFH205" s="91"/>
      <c r="JFI205" s="119"/>
      <c r="JFJ205" s="91"/>
      <c r="JFK205" s="119"/>
      <c r="JFL205" s="91"/>
      <c r="JFM205" s="119"/>
      <c r="JFN205" s="91"/>
      <c r="JFO205" s="119"/>
      <c r="JFP205" s="91"/>
      <c r="JFQ205" s="119"/>
      <c r="JFR205" s="91"/>
      <c r="JFS205" s="119"/>
      <c r="JFT205" s="91"/>
      <c r="JFU205" s="119"/>
      <c r="JFV205" s="91"/>
      <c r="JFW205" s="119"/>
      <c r="JFX205" s="91"/>
      <c r="JFY205" s="119"/>
      <c r="JFZ205" s="91"/>
      <c r="JGA205" s="119"/>
      <c r="JGB205" s="91"/>
      <c r="JGC205" s="119"/>
      <c r="JGD205" s="91"/>
      <c r="JGE205" s="119"/>
      <c r="JGF205" s="91"/>
      <c r="JGG205" s="119"/>
      <c r="JGH205" s="91"/>
      <c r="JGI205" s="119"/>
      <c r="JGJ205" s="91"/>
      <c r="JGK205" s="119"/>
      <c r="JGL205" s="91"/>
      <c r="JGM205" s="119"/>
      <c r="JGN205" s="91"/>
      <c r="JGO205" s="119"/>
      <c r="JGP205" s="91"/>
      <c r="JGQ205" s="119"/>
      <c r="JGR205" s="91"/>
      <c r="JGS205" s="119"/>
      <c r="JGT205" s="91"/>
      <c r="JGU205" s="119"/>
      <c r="JGV205" s="91"/>
      <c r="JGW205" s="119"/>
      <c r="JGX205" s="91"/>
      <c r="JGY205" s="119"/>
      <c r="JGZ205" s="91"/>
      <c r="JHA205" s="119"/>
      <c r="JHB205" s="91"/>
      <c r="JHC205" s="119"/>
      <c r="JHD205" s="91"/>
      <c r="JHE205" s="119"/>
      <c r="JHF205" s="91"/>
      <c r="JHG205" s="119"/>
      <c r="JHH205" s="91"/>
      <c r="JHI205" s="119"/>
      <c r="JHJ205" s="91"/>
      <c r="JHK205" s="119"/>
      <c r="JHL205" s="91"/>
      <c r="JHM205" s="119"/>
      <c r="JHN205" s="91"/>
      <c r="JHO205" s="119"/>
      <c r="JHP205" s="91"/>
      <c r="JHQ205" s="119"/>
      <c r="JHR205" s="91"/>
      <c r="JHS205" s="119"/>
      <c r="JHT205" s="91"/>
      <c r="JHU205" s="119"/>
      <c r="JHV205" s="91"/>
      <c r="JHW205" s="119"/>
      <c r="JHX205" s="91"/>
      <c r="JHY205" s="119"/>
      <c r="JHZ205" s="91"/>
      <c r="JIA205" s="119"/>
      <c r="JIB205" s="91"/>
      <c r="JIC205" s="119"/>
      <c r="JID205" s="91"/>
      <c r="JIE205" s="119"/>
      <c r="JIF205" s="91"/>
      <c r="JIG205" s="119"/>
      <c r="JIH205" s="91"/>
      <c r="JII205" s="119"/>
      <c r="JIJ205" s="91"/>
      <c r="JIK205" s="119"/>
      <c r="JIL205" s="91"/>
      <c r="JIM205" s="119"/>
      <c r="JIN205" s="91"/>
      <c r="JIO205" s="119"/>
      <c r="JIP205" s="91"/>
      <c r="JIQ205" s="119"/>
      <c r="JIR205" s="91"/>
      <c r="JIS205" s="119"/>
      <c r="JIT205" s="91"/>
      <c r="JIU205" s="119"/>
      <c r="JIV205" s="91"/>
      <c r="JIW205" s="119"/>
      <c r="JIX205" s="91"/>
      <c r="JIY205" s="119"/>
      <c r="JIZ205" s="91"/>
      <c r="JJA205" s="119"/>
      <c r="JJB205" s="91"/>
      <c r="JJC205" s="119"/>
      <c r="JJD205" s="91"/>
      <c r="JJE205" s="119"/>
      <c r="JJF205" s="91"/>
      <c r="JJG205" s="119"/>
      <c r="JJH205" s="91"/>
      <c r="JJI205" s="119"/>
      <c r="JJJ205" s="91"/>
      <c r="JJK205" s="119"/>
      <c r="JJL205" s="91"/>
      <c r="JJM205" s="119"/>
      <c r="JJN205" s="91"/>
      <c r="JJO205" s="119"/>
      <c r="JJP205" s="91"/>
      <c r="JJQ205" s="119"/>
      <c r="JJR205" s="91"/>
      <c r="JJS205" s="119"/>
      <c r="JJT205" s="91"/>
      <c r="JJU205" s="119"/>
      <c r="JJV205" s="91"/>
      <c r="JJW205" s="119"/>
      <c r="JJX205" s="91"/>
      <c r="JJY205" s="119"/>
      <c r="JJZ205" s="91"/>
      <c r="JKA205" s="119"/>
      <c r="JKB205" s="91"/>
      <c r="JKC205" s="119"/>
      <c r="JKD205" s="91"/>
      <c r="JKE205" s="119"/>
      <c r="JKF205" s="91"/>
      <c r="JKG205" s="119"/>
      <c r="JKH205" s="91"/>
      <c r="JKI205" s="119"/>
      <c r="JKJ205" s="91"/>
      <c r="JKK205" s="119"/>
      <c r="JKL205" s="91"/>
      <c r="JKM205" s="119"/>
      <c r="JKN205" s="91"/>
      <c r="JKO205" s="119"/>
      <c r="JKP205" s="91"/>
      <c r="JKQ205" s="119"/>
      <c r="JKR205" s="91"/>
      <c r="JKS205" s="119"/>
      <c r="JKT205" s="91"/>
      <c r="JKU205" s="119"/>
      <c r="JKV205" s="91"/>
      <c r="JKW205" s="119"/>
      <c r="JKX205" s="91"/>
      <c r="JKY205" s="119"/>
      <c r="JKZ205" s="91"/>
      <c r="JLA205" s="119"/>
      <c r="JLB205" s="91"/>
      <c r="JLC205" s="119"/>
      <c r="JLD205" s="91"/>
      <c r="JLE205" s="119"/>
      <c r="JLF205" s="91"/>
      <c r="JLG205" s="119"/>
      <c r="JLH205" s="91"/>
      <c r="JLI205" s="119"/>
      <c r="JLJ205" s="91"/>
      <c r="JLK205" s="119"/>
      <c r="JLL205" s="91"/>
      <c r="JLM205" s="119"/>
      <c r="JLN205" s="91"/>
      <c r="JLO205" s="119"/>
      <c r="JLP205" s="91"/>
      <c r="JLQ205" s="119"/>
      <c r="JLR205" s="91"/>
      <c r="JLS205" s="119"/>
      <c r="JLT205" s="91"/>
      <c r="JLU205" s="119"/>
      <c r="JLV205" s="91"/>
      <c r="JLW205" s="119"/>
      <c r="JLX205" s="91"/>
      <c r="JLY205" s="119"/>
      <c r="JLZ205" s="91"/>
      <c r="JMA205" s="119"/>
      <c r="JMB205" s="91"/>
      <c r="JMC205" s="119"/>
      <c r="JMD205" s="91"/>
      <c r="JME205" s="119"/>
      <c r="JMF205" s="91"/>
      <c r="JMG205" s="119"/>
      <c r="JMH205" s="91"/>
      <c r="JMI205" s="119"/>
      <c r="JMJ205" s="91"/>
      <c r="JMK205" s="119"/>
      <c r="JML205" s="91"/>
      <c r="JMM205" s="119"/>
      <c r="JMN205" s="91"/>
      <c r="JMO205" s="119"/>
      <c r="JMP205" s="91"/>
      <c r="JMQ205" s="119"/>
      <c r="JMR205" s="91"/>
      <c r="JMS205" s="119"/>
      <c r="JMT205" s="91"/>
      <c r="JMU205" s="119"/>
      <c r="JMV205" s="91"/>
      <c r="JMW205" s="119"/>
      <c r="JMX205" s="91"/>
      <c r="JMY205" s="119"/>
      <c r="JMZ205" s="91"/>
      <c r="JNA205" s="119"/>
      <c r="JNB205" s="91"/>
      <c r="JNC205" s="119"/>
      <c r="JND205" s="91"/>
      <c r="JNE205" s="119"/>
      <c r="JNF205" s="91"/>
      <c r="JNG205" s="119"/>
      <c r="JNH205" s="91"/>
      <c r="JNI205" s="119"/>
      <c r="JNJ205" s="91"/>
      <c r="JNK205" s="119"/>
      <c r="JNL205" s="91"/>
      <c r="JNM205" s="119"/>
      <c r="JNN205" s="91"/>
      <c r="JNO205" s="119"/>
      <c r="JNP205" s="91"/>
      <c r="JNQ205" s="119"/>
      <c r="JNR205" s="91"/>
      <c r="JNS205" s="119"/>
      <c r="JNT205" s="91"/>
      <c r="JNU205" s="119"/>
      <c r="JNV205" s="91"/>
      <c r="JNW205" s="119"/>
      <c r="JNX205" s="91"/>
      <c r="JNY205" s="119"/>
      <c r="JNZ205" s="91"/>
      <c r="JOA205" s="119"/>
      <c r="JOB205" s="91"/>
      <c r="JOC205" s="119"/>
      <c r="JOD205" s="91"/>
      <c r="JOE205" s="119"/>
      <c r="JOF205" s="91"/>
      <c r="JOG205" s="119"/>
      <c r="JOH205" s="91"/>
      <c r="JOI205" s="119"/>
      <c r="JOJ205" s="91"/>
      <c r="JOK205" s="119"/>
      <c r="JOL205" s="91"/>
      <c r="JOM205" s="119"/>
      <c r="JON205" s="91"/>
      <c r="JOO205" s="119"/>
      <c r="JOP205" s="91"/>
      <c r="JOQ205" s="119"/>
      <c r="JOR205" s="91"/>
      <c r="JOS205" s="119"/>
      <c r="JOT205" s="91"/>
      <c r="JOU205" s="119"/>
      <c r="JOV205" s="91"/>
      <c r="JOW205" s="119"/>
      <c r="JOX205" s="91"/>
      <c r="JOY205" s="119"/>
      <c r="JOZ205" s="91"/>
      <c r="JPA205" s="119"/>
      <c r="JPB205" s="91"/>
      <c r="JPC205" s="119"/>
      <c r="JPD205" s="91"/>
      <c r="JPE205" s="119"/>
      <c r="JPF205" s="91"/>
      <c r="JPG205" s="119"/>
      <c r="JPH205" s="91"/>
      <c r="JPI205" s="119"/>
      <c r="JPJ205" s="91"/>
      <c r="JPK205" s="119"/>
      <c r="JPL205" s="91"/>
      <c r="JPM205" s="119"/>
      <c r="JPN205" s="91"/>
      <c r="JPO205" s="119"/>
      <c r="JPP205" s="91"/>
      <c r="JPQ205" s="119"/>
      <c r="JPR205" s="91"/>
      <c r="JPS205" s="119"/>
      <c r="JPT205" s="91"/>
      <c r="JPU205" s="119"/>
      <c r="JPV205" s="91"/>
      <c r="JPW205" s="119"/>
      <c r="JPX205" s="91"/>
      <c r="JPY205" s="119"/>
      <c r="JPZ205" s="91"/>
      <c r="JQA205" s="119"/>
      <c r="JQB205" s="91"/>
      <c r="JQC205" s="119"/>
      <c r="JQD205" s="91"/>
      <c r="JQE205" s="119"/>
      <c r="JQF205" s="91"/>
      <c r="JQG205" s="119"/>
      <c r="JQH205" s="91"/>
      <c r="JQI205" s="119"/>
      <c r="JQJ205" s="91"/>
      <c r="JQK205" s="119"/>
      <c r="JQL205" s="91"/>
      <c r="JQM205" s="119"/>
      <c r="JQN205" s="91"/>
      <c r="JQO205" s="119"/>
      <c r="JQP205" s="91"/>
      <c r="JQQ205" s="119"/>
      <c r="JQR205" s="91"/>
      <c r="JQS205" s="119"/>
      <c r="JQT205" s="91"/>
      <c r="JQU205" s="119"/>
      <c r="JQV205" s="91"/>
      <c r="JQW205" s="119"/>
      <c r="JQX205" s="91"/>
      <c r="JQY205" s="119"/>
      <c r="JQZ205" s="91"/>
      <c r="JRA205" s="119"/>
      <c r="JRB205" s="91"/>
      <c r="JRC205" s="119"/>
      <c r="JRD205" s="91"/>
      <c r="JRE205" s="119"/>
      <c r="JRF205" s="91"/>
      <c r="JRG205" s="119"/>
      <c r="JRH205" s="91"/>
      <c r="JRI205" s="119"/>
      <c r="JRJ205" s="91"/>
      <c r="JRK205" s="119"/>
      <c r="JRL205" s="91"/>
      <c r="JRM205" s="119"/>
      <c r="JRN205" s="91"/>
      <c r="JRO205" s="119"/>
      <c r="JRP205" s="91"/>
      <c r="JRQ205" s="119"/>
      <c r="JRR205" s="91"/>
      <c r="JRS205" s="119"/>
      <c r="JRT205" s="91"/>
      <c r="JRU205" s="119"/>
      <c r="JRV205" s="91"/>
      <c r="JRW205" s="119"/>
      <c r="JRX205" s="91"/>
      <c r="JRY205" s="119"/>
      <c r="JRZ205" s="91"/>
      <c r="JSA205" s="119"/>
      <c r="JSB205" s="91"/>
      <c r="JSC205" s="119"/>
      <c r="JSD205" s="91"/>
      <c r="JSE205" s="119"/>
      <c r="JSF205" s="91"/>
      <c r="JSG205" s="119"/>
      <c r="JSH205" s="91"/>
      <c r="JSI205" s="119"/>
      <c r="JSJ205" s="91"/>
      <c r="JSK205" s="119"/>
      <c r="JSL205" s="91"/>
      <c r="JSM205" s="119"/>
      <c r="JSN205" s="91"/>
      <c r="JSO205" s="119"/>
      <c r="JSP205" s="91"/>
      <c r="JSQ205" s="119"/>
      <c r="JSR205" s="91"/>
      <c r="JSS205" s="119"/>
      <c r="JST205" s="91"/>
      <c r="JSU205" s="119"/>
      <c r="JSV205" s="91"/>
      <c r="JSW205" s="119"/>
      <c r="JSX205" s="91"/>
      <c r="JSY205" s="119"/>
      <c r="JSZ205" s="91"/>
      <c r="JTA205" s="119"/>
      <c r="JTB205" s="91"/>
      <c r="JTC205" s="119"/>
      <c r="JTD205" s="91"/>
      <c r="JTE205" s="119"/>
      <c r="JTF205" s="91"/>
      <c r="JTG205" s="119"/>
      <c r="JTH205" s="91"/>
      <c r="JTI205" s="119"/>
      <c r="JTJ205" s="91"/>
      <c r="JTK205" s="119"/>
      <c r="JTL205" s="91"/>
      <c r="JTM205" s="119"/>
      <c r="JTN205" s="91"/>
      <c r="JTO205" s="119"/>
      <c r="JTP205" s="91"/>
      <c r="JTQ205" s="119"/>
      <c r="JTR205" s="91"/>
      <c r="JTS205" s="119"/>
      <c r="JTT205" s="91"/>
      <c r="JTU205" s="119"/>
      <c r="JTV205" s="91"/>
      <c r="JTW205" s="119"/>
      <c r="JTX205" s="91"/>
      <c r="JTY205" s="119"/>
      <c r="JTZ205" s="91"/>
      <c r="JUA205" s="119"/>
      <c r="JUB205" s="91"/>
      <c r="JUC205" s="119"/>
      <c r="JUD205" s="91"/>
      <c r="JUE205" s="119"/>
      <c r="JUF205" s="91"/>
      <c r="JUG205" s="119"/>
      <c r="JUH205" s="91"/>
      <c r="JUI205" s="119"/>
      <c r="JUJ205" s="91"/>
      <c r="JUK205" s="119"/>
      <c r="JUL205" s="91"/>
      <c r="JUM205" s="119"/>
      <c r="JUN205" s="91"/>
      <c r="JUO205" s="119"/>
      <c r="JUP205" s="91"/>
      <c r="JUQ205" s="119"/>
      <c r="JUR205" s="91"/>
      <c r="JUS205" s="119"/>
      <c r="JUT205" s="91"/>
      <c r="JUU205" s="119"/>
      <c r="JUV205" s="91"/>
      <c r="JUW205" s="119"/>
      <c r="JUX205" s="91"/>
      <c r="JUY205" s="119"/>
      <c r="JUZ205" s="91"/>
      <c r="JVA205" s="119"/>
      <c r="JVB205" s="91"/>
      <c r="JVC205" s="119"/>
      <c r="JVD205" s="91"/>
      <c r="JVE205" s="119"/>
      <c r="JVF205" s="91"/>
      <c r="JVG205" s="119"/>
      <c r="JVH205" s="91"/>
      <c r="JVI205" s="119"/>
      <c r="JVJ205" s="91"/>
      <c r="JVK205" s="119"/>
      <c r="JVL205" s="91"/>
      <c r="JVM205" s="119"/>
      <c r="JVN205" s="91"/>
      <c r="JVO205" s="119"/>
      <c r="JVP205" s="91"/>
      <c r="JVQ205" s="119"/>
      <c r="JVR205" s="91"/>
      <c r="JVS205" s="119"/>
      <c r="JVT205" s="91"/>
      <c r="JVU205" s="119"/>
      <c r="JVV205" s="91"/>
      <c r="JVW205" s="119"/>
      <c r="JVX205" s="91"/>
      <c r="JVY205" s="119"/>
      <c r="JVZ205" s="91"/>
      <c r="JWA205" s="119"/>
      <c r="JWB205" s="91"/>
      <c r="JWC205" s="119"/>
      <c r="JWD205" s="91"/>
      <c r="JWE205" s="119"/>
      <c r="JWF205" s="91"/>
      <c r="JWG205" s="119"/>
      <c r="JWH205" s="91"/>
      <c r="JWI205" s="119"/>
      <c r="JWJ205" s="91"/>
      <c r="JWK205" s="119"/>
      <c r="JWL205" s="91"/>
      <c r="JWM205" s="119"/>
      <c r="JWN205" s="91"/>
      <c r="JWO205" s="119"/>
      <c r="JWP205" s="91"/>
      <c r="JWQ205" s="119"/>
      <c r="JWR205" s="91"/>
      <c r="JWS205" s="119"/>
      <c r="JWT205" s="91"/>
      <c r="JWU205" s="119"/>
      <c r="JWV205" s="91"/>
      <c r="JWW205" s="119"/>
      <c r="JWX205" s="91"/>
      <c r="JWY205" s="119"/>
      <c r="JWZ205" s="91"/>
      <c r="JXA205" s="119"/>
      <c r="JXB205" s="91"/>
      <c r="JXC205" s="119"/>
      <c r="JXD205" s="91"/>
      <c r="JXE205" s="119"/>
      <c r="JXF205" s="91"/>
      <c r="JXG205" s="119"/>
      <c r="JXH205" s="91"/>
      <c r="JXI205" s="119"/>
      <c r="JXJ205" s="91"/>
      <c r="JXK205" s="119"/>
      <c r="JXL205" s="91"/>
      <c r="JXM205" s="119"/>
      <c r="JXN205" s="91"/>
      <c r="JXO205" s="119"/>
      <c r="JXP205" s="91"/>
      <c r="JXQ205" s="119"/>
      <c r="JXR205" s="91"/>
      <c r="JXS205" s="119"/>
      <c r="JXT205" s="91"/>
      <c r="JXU205" s="119"/>
      <c r="JXV205" s="91"/>
      <c r="JXW205" s="119"/>
      <c r="JXX205" s="91"/>
      <c r="JXY205" s="119"/>
      <c r="JXZ205" s="91"/>
      <c r="JYA205" s="119"/>
      <c r="JYB205" s="91"/>
      <c r="JYC205" s="119"/>
      <c r="JYD205" s="91"/>
      <c r="JYE205" s="119"/>
      <c r="JYF205" s="91"/>
      <c r="JYG205" s="119"/>
      <c r="JYH205" s="91"/>
      <c r="JYI205" s="119"/>
      <c r="JYJ205" s="91"/>
      <c r="JYK205" s="119"/>
      <c r="JYL205" s="91"/>
      <c r="JYM205" s="119"/>
      <c r="JYN205" s="91"/>
      <c r="JYO205" s="119"/>
      <c r="JYP205" s="91"/>
      <c r="JYQ205" s="119"/>
      <c r="JYR205" s="91"/>
      <c r="JYS205" s="119"/>
      <c r="JYT205" s="91"/>
      <c r="JYU205" s="119"/>
      <c r="JYV205" s="91"/>
      <c r="JYW205" s="119"/>
      <c r="JYX205" s="91"/>
      <c r="JYY205" s="119"/>
      <c r="JYZ205" s="91"/>
      <c r="JZA205" s="119"/>
      <c r="JZB205" s="91"/>
      <c r="JZC205" s="119"/>
      <c r="JZD205" s="91"/>
      <c r="JZE205" s="119"/>
      <c r="JZF205" s="91"/>
      <c r="JZG205" s="119"/>
      <c r="JZH205" s="91"/>
      <c r="JZI205" s="119"/>
      <c r="JZJ205" s="91"/>
      <c r="JZK205" s="119"/>
      <c r="JZL205" s="91"/>
      <c r="JZM205" s="119"/>
      <c r="JZN205" s="91"/>
      <c r="JZO205" s="119"/>
      <c r="JZP205" s="91"/>
      <c r="JZQ205" s="119"/>
      <c r="JZR205" s="91"/>
      <c r="JZS205" s="119"/>
      <c r="JZT205" s="91"/>
      <c r="JZU205" s="119"/>
      <c r="JZV205" s="91"/>
      <c r="JZW205" s="119"/>
      <c r="JZX205" s="91"/>
      <c r="JZY205" s="119"/>
      <c r="JZZ205" s="91"/>
      <c r="KAA205" s="119"/>
      <c r="KAB205" s="91"/>
      <c r="KAC205" s="119"/>
      <c r="KAD205" s="91"/>
      <c r="KAE205" s="119"/>
      <c r="KAF205" s="91"/>
      <c r="KAG205" s="119"/>
      <c r="KAH205" s="91"/>
      <c r="KAI205" s="119"/>
      <c r="KAJ205" s="91"/>
      <c r="KAK205" s="119"/>
      <c r="KAL205" s="91"/>
      <c r="KAM205" s="119"/>
      <c r="KAN205" s="91"/>
      <c r="KAO205" s="119"/>
      <c r="KAP205" s="91"/>
      <c r="KAQ205" s="119"/>
      <c r="KAR205" s="91"/>
      <c r="KAS205" s="119"/>
      <c r="KAT205" s="91"/>
      <c r="KAU205" s="119"/>
      <c r="KAV205" s="91"/>
      <c r="KAW205" s="119"/>
      <c r="KAX205" s="91"/>
      <c r="KAY205" s="119"/>
      <c r="KAZ205" s="91"/>
      <c r="KBA205" s="119"/>
      <c r="KBB205" s="91"/>
      <c r="KBC205" s="119"/>
      <c r="KBD205" s="91"/>
      <c r="KBE205" s="119"/>
      <c r="KBF205" s="91"/>
      <c r="KBG205" s="119"/>
      <c r="KBH205" s="91"/>
      <c r="KBI205" s="119"/>
      <c r="KBJ205" s="91"/>
      <c r="KBK205" s="119"/>
      <c r="KBL205" s="91"/>
      <c r="KBM205" s="119"/>
      <c r="KBN205" s="91"/>
      <c r="KBO205" s="119"/>
      <c r="KBP205" s="91"/>
      <c r="KBQ205" s="119"/>
      <c r="KBR205" s="91"/>
      <c r="KBS205" s="119"/>
      <c r="KBT205" s="91"/>
      <c r="KBU205" s="119"/>
      <c r="KBV205" s="91"/>
      <c r="KBW205" s="119"/>
      <c r="KBX205" s="91"/>
      <c r="KBY205" s="119"/>
      <c r="KBZ205" s="91"/>
      <c r="KCA205" s="119"/>
      <c r="KCB205" s="91"/>
      <c r="KCC205" s="119"/>
      <c r="KCD205" s="91"/>
      <c r="KCE205" s="119"/>
      <c r="KCF205" s="91"/>
      <c r="KCG205" s="119"/>
      <c r="KCH205" s="91"/>
      <c r="KCI205" s="119"/>
      <c r="KCJ205" s="91"/>
      <c r="KCK205" s="119"/>
      <c r="KCL205" s="91"/>
      <c r="KCM205" s="119"/>
      <c r="KCN205" s="91"/>
      <c r="KCO205" s="119"/>
      <c r="KCP205" s="91"/>
      <c r="KCQ205" s="119"/>
      <c r="KCR205" s="91"/>
      <c r="KCS205" s="119"/>
      <c r="KCT205" s="91"/>
      <c r="KCU205" s="119"/>
      <c r="KCV205" s="91"/>
      <c r="KCW205" s="119"/>
      <c r="KCX205" s="91"/>
      <c r="KCY205" s="119"/>
      <c r="KCZ205" s="91"/>
      <c r="KDA205" s="119"/>
      <c r="KDB205" s="91"/>
      <c r="KDC205" s="119"/>
      <c r="KDD205" s="91"/>
      <c r="KDE205" s="119"/>
      <c r="KDF205" s="91"/>
      <c r="KDG205" s="119"/>
      <c r="KDH205" s="91"/>
      <c r="KDI205" s="119"/>
      <c r="KDJ205" s="91"/>
      <c r="KDK205" s="119"/>
      <c r="KDL205" s="91"/>
      <c r="KDM205" s="119"/>
      <c r="KDN205" s="91"/>
      <c r="KDO205" s="119"/>
      <c r="KDP205" s="91"/>
      <c r="KDQ205" s="119"/>
      <c r="KDR205" s="91"/>
      <c r="KDS205" s="119"/>
      <c r="KDT205" s="91"/>
      <c r="KDU205" s="119"/>
      <c r="KDV205" s="91"/>
      <c r="KDW205" s="119"/>
      <c r="KDX205" s="91"/>
      <c r="KDY205" s="119"/>
      <c r="KDZ205" s="91"/>
      <c r="KEA205" s="119"/>
      <c r="KEB205" s="91"/>
      <c r="KEC205" s="119"/>
      <c r="KED205" s="91"/>
      <c r="KEE205" s="119"/>
      <c r="KEF205" s="91"/>
      <c r="KEG205" s="119"/>
      <c r="KEH205" s="91"/>
      <c r="KEI205" s="119"/>
      <c r="KEJ205" s="91"/>
      <c r="KEK205" s="119"/>
      <c r="KEL205" s="91"/>
      <c r="KEM205" s="119"/>
      <c r="KEN205" s="91"/>
      <c r="KEO205" s="119"/>
      <c r="KEP205" s="91"/>
      <c r="KEQ205" s="119"/>
      <c r="KER205" s="91"/>
      <c r="KES205" s="119"/>
      <c r="KET205" s="91"/>
      <c r="KEU205" s="119"/>
      <c r="KEV205" s="91"/>
      <c r="KEW205" s="119"/>
      <c r="KEX205" s="91"/>
      <c r="KEY205" s="119"/>
      <c r="KEZ205" s="91"/>
      <c r="KFA205" s="119"/>
      <c r="KFB205" s="91"/>
      <c r="KFC205" s="119"/>
      <c r="KFD205" s="91"/>
      <c r="KFE205" s="119"/>
      <c r="KFF205" s="91"/>
      <c r="KFG205" s="119"/>
      <c r="KFH205" s="91"/>
      <c r="KFI205" s="119"/>
      <c r="KFJ205" s="91"/>
      <c r="KFK205" s="119"/>
      <c r="KFL205" s="91"/>
      <c r="KFM205" s="119"/>
      <c r="KFN205" s="91"/>
      <c r="KFO205" s="119"/>
      <c r="KFP205" s="91"/>
      <c r="KFQ205" s="119"/>
      <c r="KFR205" s="91"/>
      <c r="KFS205" s="119"/>
      <c r="KFT205" s="91"/>
      <c r="KFU205" s="119"/>
      <c r="KFV205" s="91"/>
      <c r="KFW205" s="119"/>
      <c r="KFX205" s="91"/>
      <c r="KFY205" s="119"/>
      <c r="KFZ205" s="91"/>
      <c r="KGA205" s="119"/>
      <c r="KGB205" s="91"/>
      <c r="KGC205" s="119"/>
      <c r="KGD205" s="91"/>
      <c r="KGE205" s="119"/>
      <c r="KGF205" s="91"/>
      <c r="KGG205" s="119"/>
      <c r="KGH205" s="91"/>
      <c r="KGI205" s="119"/>
      <c r="KGJ205" s="91"/>
      <c r="KGK205" s="119"/>
      <c r="KGL205" s="91"/>
      <c r="KGM205" s="119"/>
      <c r="KGN205" s="91"/>
      <c r="KGO205" s="119"/>
      <c r="KGP205" s="91"/>
      <c r="KGQ205" s="119"/>
      <c r="KGR205" s="91"/>
      <c r="KGS205" s="119"/>
      <c r="KGT205" s="91"/>
      <c r="KGU205" s="119"/>
      <c r="KGV205" s="91"/>
      <c r="KGW205" s="119"/>
      <c r="KGX205" s="91"/>
      <c r="KGY205" s="119"/>
      <c r="KGZ205" s="91"/>
      <c r="KHA205" s="119"/>
      <c r="KHB205" s="91"/>
      <c r="KHC205" s="119"/>
      <c r="KHD205" s="91"/>
      <c r="KHE205" s="119"/>
      <c r="KHF205" s="91"/>
      <c r="KHG205" s="119"/>
      <c r="KHH205" s="91"/>
      <c r="KHI205" s="119"/>
      <c r="KHJ205" s="91"/>
      <c r="KHK205" s="119"/>
      <c r="KHL205" s="91"/>
      <c r="KHM205" s="119"/>
      <c r="KHN205" s="91"/>
      <c r="KHO205" s="119"/>
      <c r="KHP205" s="91"/>
      <c r="KHQ205" s="119"/>
      <c r="KHR205" s="91"/>
      <c r="KHS205" s="119"/>
      <c r="KHT205" s="91"/>
      <c r="KHU205" s="119"/>
      <c r="KHV205" s="91"/>
      <c r="KHW205" s="119"/>
      <c r="KHX205" s="91"/>
      <c r="KHY205" s="119"/>
      <c r="KHZ205" s="91"/>
      <c r="KIA205" s="119"/>
      <c r="KIB205" s="91"/>
      <c r="KIC205" s="119"/>
      <c r="KID205" s="91"/>
      <c r="KIE205" s="119"/>
      <c r="KIF205" s="91"/>
      <c r="KIG205" s="119"/>
      <c r="KIH205" s="91"/>
      <c r="KII205" s="119"/>
      <c r="KIJ205" s="91"/>
      <c r="KIK205" s="119"/>
      <c r="KIL205" s="91"/>
      <c r="KIM205" s="119"/>
      <c r="KIN205" s="91"/>
      <c r="KIO205" s="119"/>
      <c r="KIP205" s="91"/>
      <c r="KIQ205" s="119"/>
      <c r="KIR205" s="91"/>
      <c r="KIS205" s="119"/>
      <c r="KIT205" s="91"/>
      <c r="KIU205" s="119"/>
      <c r="KIV205" s="91"/>
      <c r="KIW205" s="119"/>
      <c r="KIX205" s="91"/>
      <c r="KIY205" s="119"/>
      <c r="KIZ205" s="91"/>
      <c r="KJA205" s="119"/>
      <c r="KJB205" s="91"/>
      <c r="KJC205" s="119"/>
      <c r="KJD205" s="91"/>
      <c r="KJE205" s="119"/>
      <c r="KJF205" s="91"/>
      <c r="KJG205" s="119"/>
      <c r="KJH205" s="91"/>
      <c r="KJI205" s="119"/>
      <c r="KJJ205" s="91"/>
      <c r="KJK205" s="119"/>
      <c r="KJL205" s="91"/>
      <c r="KJM205" s="119"/>
      <c r="KJN205" s="91"/>
      <c r="KJO205" s="119"/>
      <c r="KJP205" s="91"/>
      <c r="KJQ205" s="119"/>
      <c r="KJR205" s="91"/>
      <c r="KJS205" s="119"/>
      <c r="KJT205" s="91"/>
      <c r="KJU205" s="119"/>
      <c r="KJV205" s="91"/>
      <c r="KJW205" s="119"/>
      <c r="KJX205" s="91"/>
      <c r="KJY205" s="119"/>
      <c r="KJZ205" s="91"/>
      <c r="KKA205" s="119"/>
      <c r="KKB205" s="91"/>
      <c r="KKC205" s="119"/>
      <c r="KKD205" s="91"/>
      <c r="KKE205" s="119"/>
      <c r="KKF205" s="91"/>
      <c r="KKG205" s="119"/>
      <c r="KKH205" s="91"/>
      <c r="KKI205" s="119"/>
      <c r="KKJ205" s="91"/>
      <c r="KKK205" s="119"/>
      <c r="KKL205" s="91"/>
      <c r="KKM205" s="119"/>
      <c r="KKN205" s="91"/>
      <c r="KKO205" s="119"/>
      <c r="KKP205" s="91"/>
      <c r="KKQ205" s="119"/>
      <c r="KKR205" s="91"/>
      <c r="KKS205" s="119"/>
      <c r="KKT205" s="91"/>
      <c r="KKU205" s="119"/>
      <c r="KKV205" s="91"/>
      <c r="KKW205" s="119"/>
      <c r="KKX205" s="91"/>
      <c r="KKY205" s="119"/>
      <c r="KKZ205" s="91"/>
      <c r="KLA205" s="119"/>
      <c r="KLB205" s="91"/>
      <c r="KLC205" s="119"/>
      <c r="KLD205" s="91"/>
      <c r="KLE205" s="119"/>
      <c r="KLF205" s="91"/>
      <c r="KLG205" s="119"/>
      <c r="KLH205" s="91"/>
      <c r="KLI205" s="119"/>
      <c r="KLJ205" s="91"/>
      <c r="KLK205" s="119"/>
      <c r="KLL205" s="91"/>
      <c r="KLM205" s="119"/>
      <c r="KLN205" s="91"/>
      <c r="KLO205" s="119"/>
      <c r="KLP205" s="91"/>
      <c r="KLQ205" s="119"/>
      <c r="KLR205" s="91"/>
      <c r="KLS205" s="119"/>
      <c r="KLT205" s="91"/>
      <c r="KLU205" s="119"/>
      <c r="KLV205" s="91"/>
      <c r="KLW205" s="119"/>
      <c r="KLX205" s="91"/>
      <c r="KLY205" s="119"/>
      <c r="KLZ205" s="91"/>
      <c r="KMA205" s="119"/>
      <c r="KMB205" s="91"/>
      <c r="KMC205" s="119"/>
      <c r="KMD205" s="91"/>
      <c r="KME205" s="119"/>
      <c r="KMF205" s="91"/>
      <c r="KMG205" s="119"/>
      <c r="KMH205" s="91"/>
      <c r="KMI205" s="119"/>
      <c r="KMJ205" s="91"/>
      <c r="KMK205" s="119"/>
      <c r="KML205" s="91"/>
      <c r="KMM205" s="119"/>
      <c r="KMN205" s="91"/>
      <c r="KMO205" s="119"/>
      <c r="KMP205" s="91"/>
      <c r="KMQ205" s="119"/>
      <c r="KMR205" s="91"/>
      <c r="KMS205" s="119"/>
      <c r="KMT205" s="91"/>
      <c r="KMU205" s="119"/>
      <c r="KMV205" s="91"/>
      <c r="KMW205" s="119"/>
      <c r="KMX205" s="91"/>
      <c r="KMY205" s="119"/>
      <c r="KMZ205" s="91"/>
      <c r="KNA205" s="119"/>
      <c r="KNB205" s="91"/>
      <c r="KNC205" s="119"/>
      <c r="KND205" s="91"/>
      <c r="KNE205" s="119"/>
      <c r="KNF205" s="91"/>
      <c r="KNG205" s="119"/>
      <c r="KNH205" s="91"/>
      <c r="KNI205" s="119"/>
      <c r="KNJ205" s="91"/>
      <c r="KNK205" s="119"/>
      <c r="KNL205" s="91"/>
      <c r="KNM205" s="119"/>
      <c r="KNN205" s="91"/>
      <c r="KNO205" s="119"/>
      <c r="KNP205" s="91"/>
      <c r="KNQ205" s="119"/>
      <c r="KNR205" s="91"/>
      <c r="KNS205" s="119"/>
      <c r="KNT205" s="91"/>
      <c r="KNU205" s="119"/>
      <c r="KNV205" s="91"/>
      <c r="KNW205" s="119"/>
      <c r="KNX205" s="91"/>
      <c r="KNY205" s="119"/>
      <c r="KNZ205" s="91"/>
      <c r="KOA205" s="119"/>
      <c r="KOB205" s="91"/>
      <c r="KOC205" s="119"/>
      <c r="KOD205" s="91"/>
      <c r="KOE205" s="119"/>
      <c r="KOF205" s="91"/>
      <c r="KOG205" s="119"/>
      <c r="KOH205" s="91"/>
      <c r="KOI205" s="119"/>
      <c r="KOJ205" s="91"/>
      <c r="KOK205" s="119"/>
      <c r="KOL205" s="91"/>
      <c r="KOM205" s="119"/>
      <c r="KON205" s="91"/>
      <c r="KOO205" s="119"/>
      <c r="KOP205" s="91"/>
      <c r="KOQ205" s="119"/>
      <c r="KOR205" s="91"/>
      <c r="KOS205" s="119"/>
      <c r="KOT205" s="91"/>
      <c r="KOU205" s="119"/>
      <c r="KOV205" s="91"/>
      <c r="KOW205" s="119"/>
      <c r="KOX205" s="91"/>
      <c r="KOY205" s="119"/>
      <c r="KOZ205" s="91"/>
      <c r="KPA205" s="119"/>
      <c r="KPB205" s="91"/>
      <c r="KPC205" s="119"/>
      <c r="KPD205" s="91"/>
      <c r="KPE205" s="119"/>
      <c r="KPF205" s="91"/>
      <c r="KPG205" s="119"/>
      <c r="KPH205" s="91"/>
      <c r="KPI205" s="119"/>
      <c r="KPJ205" s="91"/>
      <c r="KPK205" s="119"/>
      <c r="KPL205" s="91"/>
      <c r="KPM205" s="119"/>
      <c r="KPN205" s="91"/>
      <c r="KPO205" s="119"/>
      <c r="KPP205" s="91"/>
      <c r="KPQ205" s="119"/>
      <c r="KPR205" s="91"/>
      <c r="KPS205" s="119"/>
      <c r="KPT205" s="91"/>
      <c r="KPU205" s="119"/>
      <c r="KPV205" s="91"/>
      <c r="KPW205" s="119"/>
      <c r="KPX205" s="91"/>
      <c r="KPY205" s="119"/>
      <c r="KPZ205" s="91"/>
      <c r="KQA205" s="119"/>
      <c r="KQB205" s="91"/>
      <c r="KQC205" s="119"/>
      <c r="KQD205" s="91"/>
      <c r="KQE205" s="119"/>
      <c r="KQF205" s="91"/>
      <c r="KQG205" s="119"/>
      <c r="KQH205" s="91"/>
      <c r="KQI205" s="119"/>
      <c r="KQJ205" s="91"/>
      <c r="KQK205" s="119"/>
      <c r="KQL205" s="91"/>
      <c r="KQM205" s="119"/>
      <c r="KQN205" s="91"/>
      <c r="KQO205" s="119"/>
      <c r="KQP205" s="91"/>
      <c r="KQQ205" s="119"/>
      <c r="KQR205" s="91"/>
      <c r="KQS205" s="119"/>
      <c r="KQT205" s="91"/>
      <c r="KQU205" s="119"/>
      <c r="KQV205" s="91"/>
      <c r="KQW205" s="119"/>
      <c r="KQX205" s="91"/>
      <c r="KQY205" s="119"/>
      <c r="KQZ205" s="91"/>
      <c r="KRA205" s="119"/>
      <c r="KRB205" s="91"/>
      <c r="KRC205" s="119"/>
      <c r="KRD205" s="91"/>
      <c r="KRE205" s="119"/>
      <c r="KRF205" s="91"/>
      <c r="KRG205" s="119"/>
      <c r="KRH205" s="91"/>
      <c r="KRI205" s="119"/>
      <c r="KRJ205" s="91"/>
      <c r="KRK205" s="119"/>
      <c r="KRL205" s="91"/>
      <c r="KRM205" s="119"/>
      <c r="KRN205" s="91"/>
      <c r="KRO205" s="119"/>
      <c r="KRP205" s="91"/>
      <c r="KRQ205" s="119"/>
      <c r="KRR205" s="91"/>
      <c r="KRS205" s="119"/>
      <c r="KRT205" s="91"/>
      <c r="KRU205" s="119"/>
      <c r="KRV205" s="91"/>
      <c r="KRW205" s="119"/>
      <c r="KRX205" s="91"/>
      <c r="KRY205" s="119"/>
      <c r="KRZ205" s="91"/>
      <c r="KSA205" s="119"/>
      <c r="KSB205" s="91"/>
      <c r="KSC205" s="119"/>
      <c r="KSD205" s="91"/>
      <c r="KSE205" s="119"/>
      <c r="KSF205" s="91"/>
      <c r="KSG205" s="119"/>
      <c r="KSH205" s="91"/>
      <c r="KSI205" s="119"/>
      <c r="KSJ205" s="91"/>
      <c r="KSK205" s="119"/>
      <c r="KSL205" s="91"/>
      <c r="KSM205" s="119"/>
      <c r="KSN205" s="91"/>
      <c r="KSO205" s="119"/>
      <c r="KSP205" s="91"/>
      <c r="KSQ205" s="119"/>
      <c r="KSR205" s="91"/>
      <c r="KSS205" s="119"/>
      <c r="KST205" s="91"/>
      <c r="KSU205" s="119"/>
      <c r="KSV205" s="91"/>
      <c r="KSW205" s="119"/>
      <c r="KSX205" s="91"/>
      <c r="KSY205" s="119"/>
      <c r="KSZ205" s="91"/>
      <c r="KTA205" s="119"/>
      <c r="KTB205" s="91"/>
      <c r="KTC205" s="119"/>
      <c r="KTD205" s="91"/>
      <c r="KTE205" s="119"/>
      <c r="KTF205" s="91"/>
      <c r="KTG205" s="119"/>
      <c r="KTH205" s="91"/>
      <c r="KTI205" s="119"/>
      <c r="KTJ205" s="91"/>
      <c r="KTK205" s="119"/>
      <c r="KTL205" s="91"/>
      <c r="KTM205" s="119"/>
      <c r="KTN205" s="91"/>
      <c r="KTO205" s="119"/>
      <c r="KTP205" s="91"/>
      <c r="KTQ205" s="119"/>
      <c r="KTR205" s="91"/>
      <c r="KTS205" s="119"/>
      <c r="KTT205" s="91"/>
      <c r="KTU205" s="119"/>
      <c r="KTV205" s="91"/>
      <c r="KTW205" s="119"/>
      <c r="KTX205" s="91"/>
      <c r="KTY205" s="119"/>
      <c r="KTZ205" s="91"/>
      <c r="KUA205" s="119"/>
      <c r="KUB205" s="91"/>
      <c r="KUC205" s="119"/>
      <c r="KUD205" s="91"/>
      <c r="KUE205" s="119"/>
      <c r="KUF205" s="91"/>
      <c r="KUG205" s="119"/>
      <c r="KUH205" s="91"/>
      <c r="KUI205" s="119"/>
      <c r="KUJ205" s="91"/>
      <c r="KUK205" s="119"/>
      <c r="KUL205" s="91"/>
      <c r="KUM205" s="119"/>
      <c r="KUN205" s="91"/>
      <c r="KUO205" s="119"/>
      <c r="KUP205" s="91"/>
      <c r="KUQ205" s="119"/>
      <c r="KUR205" s="91"/>
      <c r="KUS205" s="119"/>
      <c r="KUT205" s="91"/>
      <c r="KUU205" s="119"/>
      <c r="KUV205" s="91"/>
      <c r="KUW205" s="119"/>
      <c r="KUX205" s="91"/>
      <c r="KUY205" s="119"/>
      <c r="KUZ205" s="91"/>
      <c r="KVA205" s="119"/>
      <c r="KVB205" s="91"/>
      <c r="KVC205" s="119"/>
      <c r="KVD205" s="91"/>
      <c r="KVE205" s="119"/>
      <c r="KVF205" s="91"/>
      <c r="KVG205" s="119"/>
      <c r="KVH205" s="91"/>
      <c r="KVI205" s="119"/>
      <c r="KVJ205" s="91"/>
      <c r="KVK205" s="119"/>
      <c r="KVL205" s="91"/>
      <c r="KVM205" s="119"/>
      <c r="KVN205" s="91"/>
      <c r="KVO205" s="119"/>
      <c r="KVP205" s="91"/>
      <c r="KVQ205" s="119"/>
      <c r="KVR205" s="91"/>
      <c r="KVS205" s="119"/>
      <c r="KVT205" s="91"/>
      <c r="KVU205" s="119"/>
      <c r="KVV205" s="91"/>
      <c r="KVW205" s="119"/>
      <c r="KVX205" s="91"/>
      <c r="KVY205" s="119"/>
      <c r="KVZ205" s="91"/>
      <c r="KWA205" s="119"/>
      <c r="KWB205" s="91"/>
      <c r="KWC205" s="119"/>
      <c r="KWD205" s="91"/>
      <c r="KWE205" s="119"/>
      <c r="KWF205" s="91"/>
      <c r="KWG205" s="119"/>
      <c r="KWH205" s="91"/>
      <c r="KWI205" s="119"/>
      <c r="KWJ205" s="91"/>
      <c r="KWK205" s="119"/>
      <c r="KWL205" s="91"/>
      <c r="KWM205" s="119"/>
      <c r="KWN205" s="91"/>
      <c r="KWO205" s="119"/>
      <c r="KWP205" s="91"/>
      <c r="KWQ205" s="119"/>
      <c r="KWR205" s="91"/>
      <c r="KWS205" s="119"/>
      <c r="KWT205" s="91"/>
      <c r="KWU205" s="119"/>
      <c r="KWV205" s="91"/>
      <c r="KWW205" s="119"/>
      <c r="KWX205" s="91"/>
      <c r="KWY205" s="119"/>
      <c r="KWZ205" s="91"/>
      <c r="KXA205" s="119"/>
      <c r="KXB205" s="91"/>
      <c r="KXC205" s="119"/>
      <c r="KXD205" s="91"/>
      <c r="KXE205" s="119"/>
      <c r="KXF205" s="91"/>
      <c r="KXG205" s="119"/>
      <c r="KXH205" s="91"/>
      <c r="KXI205" s="119"/>
      <c r="KXJ205" s="91"/>
      <c r="KXK205" s="119"/>
      <c r="KXL205" s="91"/>
      <c r="KXM205" s="119"/>
      <c r="KXN205" s="91"/>
      <c r="KXO205" s="119"/>
      <c r="KXP205" s="91"/>
      <c r="KXQ205" s="119"/>
      <c r="KXR205" s="91"/>
      <c r="KXS205" s="119"/>
      <c r="KXT205" s="91"/>
      <c r="KXU205" s="119"/>
      <c r="KXV205" s="91"/>
      <c r="KXW205" s="119"/>
      <c r="KXX205" s="91"/>
      <c r="KXY205" s="119"/>
      <c r="KXZ205" s="91"/>
      <c r="KYA205" s="119"/>
      <c r="KYB205" s="91"/>
      <c r="KYC205" s="119"/>
      <c r="KYD205" s="91"/>
      <c r="KYE205" s="119"/>
      <c r="KYF205" s="91"/>
      <c r="KYG205" s="119"/>
      <c r="KYH205" s="91"/>
      <c r="KYI205" s="119"/>
      <c r="KYJ205" s="91"/>
      <c r="KYK205" s="119"/>
      <c r="KYL205" s="91"/>
      <c r="KYM205" s="119"/>
      <c r="KYN205" s="91"/>
      <c r="KYO205" s="119"/>
      <c r="KYP205" s="91"/>
      <c r="KYQ205" s="119"/>
      <c r="KYR205" s="91"/>
      <c r="KYS205" s="119"/>
      <c r="KYT205" s="91"/>
      <c r="KYU205" s="119"/>
      <c r="KYV205" s="91"/>
      <c r="KYW205" s="119"/>
      <c r="KYX205" s="91"/>
      <c r="KYY205" s="119"/>
      <c r="KYZ205" s="91"/>
      <c r="KZA205" s="119"/>
      <c r="KZB205" s="91"/>
      <c r="KZC205" s="119"/>
      <c r="KZD205" s="91"/>
      <c r="KZE205" s="119"/>
      <c r="KZF205" s="91"/>
      <c r="KZG205" s="119"/>
      <c r="KZH205" s="91"/>
      <c r="KZI205" s="119"/>
      <c r="KZJ205" s="91"/>
      <c r="KZK205" s="119"/>
      <c r="KZL205" s="91"/>
      <c r="KZM205" s="119"/>
      <c r="KZN205" s="91"/>
      <c r="KZO205" s="119"/>
      <c r="KZP205" s="91"/>
      <c r="KZQ205" s="119"/>
      <c r="KZR205" s="91"/>
      <c r="KZS205" s="119"/>
      <c r="KZT205" s="91"/>
      <c r="KZU205" s="119"/>
      <c r="KZV205" s="91"/>
      <c r="KZW205" s="119"/>
      <c r="KZX205" s="91"/>
      <c r="KZY205" s="119"/>
      <c r="KZZ205" s="91"/>
      <c r="LAA205" s="119"/>
      <c r="LAB205" s="91"/>
      <c r="LAC205" s="119"/>
      <c r="LAD205" s="91"/>
      <c r="LAE205" s="119"/>
      <c r="LAF205" s="91"/>
      <c r="LAG205" s="119"/>
      <c r="LAH205" s="91"/>
      <c r="LAI205" s="119"/>
      <c r="LAJ205" s="91"/>
      <c r="LAK205" s="119"/>
      <c r="LAL205" s="91"/>
      <c r="LAM205" s="119"/>
      <c r="LAN205" s="91"/>
      <c r="LAO205" s="119"/>
      <c r="LAP205" s="91"/>
      <c r="LAQ205" s="119"/>
      <c r="LAR205" s="91"/>
      <c r="LAS205" s="119"/>
      <c r="LAT205" s="91"/>
      <c r="LAU205" s="119"/>
      <c r="LAV205" s="91"/>
      <c r="LAW205" s="119"/>
      <c r="LAX205" s="91"/>
      <c r="LAY205" s="119"/>
      <c r="LAZ205" s="91"/>
      <c r="LBA205" s="119"/>
      <c r="LBB205" s="91"/>
      <c r="LBC205" s="119"/>
      <c r="LBD205" s="91"/>
      <c r="LBE205" s="119"/>
      <c r="LBF205" s="91"/>
      <c r="LBG205" s="119"/>
      <c r="LBH205" s="91"/>
      <c r="LBI205" s="119"/>
      <c r="LBJ205" s="91"/>
      <c r="LBK205" s="119"/>
      <c r="LBL205" s="91"/>
      <c r="LBM205" s="119"/>
      <c r="LBN205" s="91"/>
      <c r="LBO205" s="119"/>
      <c r="LBP205" s="91"/>
      <c r="LBQ205" s="119"/>
      <c r="LBR205" s="91"/>
      <c r="LBS205" s="119"/>
      <c r="LBT205" s="91"/>
      <c r="LBU205" s="119"/>
      <c r="LBV205" s="91"/>
      <c r="LBW205" s="119"/>
      <c r="LBX205" s="91"/>
      <c r="LBY205" s="119"/>
      <c r="LBZ205" s="91"/>
      <c r="LCA205" s="119"/>
      <c r="LCB205" s="91"/>
      <c r="LCC205" s="119"/>
      <c r="LCD205" s="91"/>
      <c r="LCE205" s="119"/>
      <c r="LCF205" s="91"/>
      <c r="LCG205" s="119"/>
      <c r="LCH205" s="91"/>
      <c r="LCI205" s="119"/>
      <c r="LCJ205" s="91"/>
      <c r="LCK205" s="119"/>
      <c r="LCL205" s="91"/>
      <c r="LCM205" s="119"/>
      <c r="LCN205" s="91"/>
      <c r="LCO205" s="119"/>
      <c r="LCP205" s="91"/>
      <c r="LCQ205" s="119"/>
      <c r="LCR205" s="91"/>
      <c r="LCS205" s="119"/>
      <c r="LCT205" s="91"/>
      <c r="LCU205" s="119"/>
      <c r="LCV205" s="91"/>
      <c r="LCW205" s="119"/>
      <c r="LCX205" s="91"/>
      <c r="LCY205" s="119"/>
      <c r="LCZ205" s="91"/>
      <c r="LDA205" s="119"/>
      <c r="LDB205" s="91"/>
      <c r="LDC205" s="119"/>
      <c r="LDD205" s="91"/>
      <c r="LDE205" s="119"/>
      <c r="LDF205" s="91"/>
      <c r="LDG205" s="119"/>
      <c r="LDH205" s="91"/>
      <c r="LDI205" s="119"/>
      <c r="LDJ205" s="91"/>
      <c r="LDK205" s="119"/>
      <c r="LDL205" s="91"/>
      <c r="LDM205" s="119"/>
      <c r="LDN205" s="91"/>
      <c r="LDO205" s="119"/>
      <c r="LDP205" s="91"/>
      <c r="LDQ205" s="119"/>
      <c r="LDR205" s="91"/>
      <c r="LDS205" s="119"/>
      <c r="LDT205" s="91"/>
      <c r="LDU205" s="119"/>
      <c r="LDV205" s="91"/>
      <c r="LDW205" s="119"/>
      <c r="LDX205" s="91"/>
      <c r="LDY205" s="119"/>
      <c r="LDZ205" s="91"/>
      <c r="LEA205" s="119"/>
      <c r="LEB205" s="91"/>
      <c r="LEC205" s="119"/>
      <c r="LED205" s="91"/>
      <c r="LEE205" s="119"/>
      <c r="LEF205" s="91"/>
      <c r="LEG205" s="119"/>
      <c r="LEH205" s="91"/>
      <c r="LEI205" s="119"/>
      <c r="LEJ205" s="91"/>
      <c r="LEK205" s="119"/>
      <c r="LEL205" s="91"/>
      <c r="LEM205" s="119"/>
      <c r="LEN205" s="91"/>
      <c r="LEO205" s="119"/>
      <c r="LEP205" s="91"/>
      <c r="LEQ205" s="119"/>
      <c r="LER205" s="91"/>
      <c r="LES205" s="119"/>
      <c r="LET205" s="91"/>
      <c r="LEU205" s="119"/>
      <c r="LEV205" s="91"/>
      <c r="LEW205" s="119"/>
      <c r="LEX205" s="91"/>
      <c r="LEY205" s="119"/>
      <c r="LEZ205" s="91"/>
      <c r="LFA205" s="119"/>
      <c r="LFB205" s="91"/>
      <c r="LFC205" s="119"/>
      <c r="LFD205" s="91"/>
      <c r="LFE205" s="119"/>
      <c r="LFF205" s="91"/>
      <c r="LFG205" s="119"/>
      <c r="LFH205" s="91"/>
      <c r="LFI205" s="119"/>
      <c r="LFJ205" s="91"/>
      <c r="LFK205" s="119"/>
      <c r="LFL205" s="91"/>
      <c r="LFM205" s="119"/>
      <c r="LFN205" s="91"/>
      <c r="LFO205" s="119"/>
      <c r="LFP205" s="91"/>
      <c r="LFQ205" s="119"/>
      <c r="LFR205" s="91"/>
      <c r="LFS205" s="119"/>
      <c r="LFT205" s="91"/>
      <c r="LFU205" s="119"/>
      <c r="LFV205" s="91"/>
      <c r="LFW205" s="119"/>
      <c r="LFX205" s="91"/>
      <c r="LFY205" s="119"/>
      <c r="LFZ205" s="91"/>
      <c r="LGA205" s="119"/>
      <c r="LGB205" s="91"/>
      <c r="LGC205" s="119"/>
      <c r="LGD205" s="91"/>
      <c r="LGE205" s="119"/>
      <c r="LGF205" s="91"/>
      <c r="LGG205" s="119"/>
      <c r="LGH205" s="91"/>
      <c r="LGI205" s="119"/>
      <c r="LGJ205" s="91"/>
      <c r="LGK205" s="119"/>
      <c r="LGL205" s="91"/>
      <c r="LGM205" s="119"/>
      <c r="LGN205" s="91"/>
      <c r="LGO205" s="119"/>
      <c r="LGP205" s="91"/>
      <c r="LGQ205" s="119"/>
      <c r="LGR205" s="91"/>
      <c r="LGS205" s="119"/>
      <c r="LGT205" s="91"/>
      <c r="LGU205" s="119"/>
      <c r="LGV205" s="91"/>
      <c r="LGW205" s="119"/>
      <c r="LGX205" s="91"/>
      <c r="LGY205" s="119"/>
      <c r="LGZ205" s="91"/>
      <c r="LHA205" s="119"/>
      <c r="LHB205" s="91"/>
      <c r="LHC205" s="119"/>
      <c r="LHD205" s="91"/>
      <c r="LHE205" s="119"/>
      <c r="LHF205" s="91"/>
      <c r="LHG205" s="119"/>
      <c r="LHH205" s="91"/>
      <c r="LHI205" s="119"/>
      <c r="LHJ205" s="91"/>
      <c r="LHK205" s="119"/>
      <c r="LHL205" s="91"/>
      <c r="LHM205" s="119"/>
      <c r="LHN205" s="91"/>
      <c r="LHO205" s="119"/>
      <c r="LHP205" s="91"/>
      <c r="LHQ205" s="119"/>
      <c r="LHR205" s="91"/>
      <c r="LHS205" s="119"/>
      <c r="LHT205" s="91"/>
      <c r="LHU205" s="119"/>
      <c r="LHV205" s="91"/>
      <c r="LHW205" s="119"/>
      <c r="LHX205" s="91"/>
      <c r="LHY205" s="119"/>
      <c r="LHZ205" s="91"/>
      <c r="LIA205" s="119"/>
      <c r="LIB205" s="91"/>
      <c r="LIC205" s="119"/>
      <c r="LID205" s="91"/>
      <c r="LIE205" s="119"/>
      <c r="LIF205" s="91"/>
      <c r="LIG205" s="119"/>
      <c r="LIH205" s="91"/>
      <c r="LII205" s="119"/>
      <c r="LIJ205" s="91"/>
      <c r="LIK205" s="119"/>
      <c r="LIL205" s="91"/>
      <c r="LIM205" s="119"/>
      <c r="LIN205" s="91"/>
      <c r="LIO205" s="119"/>
      <c r="LIP205" s="91"/>
      <c r="LIQ205" s="119"/>
      <c r="LIR205" s="91"/>
      <c r="LIS205" s="119"/>
      <c r="LIT205" s="91"/>
      <c r="LIU205" s="119"/>
      <c r="LIV205" s="91"/>
      <c r="LIW205" s="119"/>
      <c r="LIX205" s="91"/>
      <c r="LIY205" s="119"/>
      <c r="LIZ205" s="91"/>
      <c r="LJA205" s="119"/>
      <c r="LJB205" s="91"/>
      <c r="LJC205" s="119"/>
      <c r="LJD205" s="91"/>
      <c r="LJE205" s="119"/>
      <c r="LJF205" s="91"/>
      <c r="LJG205" s="119"/>
      <c r="LJH205" s="91"/>
      <c r="LJI205" s="119"/>
      <c r="LJJ205" s="91"/>
      <c r="LJK205" s="119"/>
      <c r="LJL205" s="91"/>
      <c r="LJM205" s="119"/>
      <c r="LJN205" s="91"/>
      <c r="LJO205" s="119"/>
      <c r="LJP205" s="91"/>
      <c r="LJQ205" s="119"/>
      <c r="LJR205" s="91"/>
      <c r="LJS205" s="119"/>
      <c r="LJT205" s="91"/>
      <c r="LJU205" s="119"/>
      <c r="LJV205" s="91"/>
      <c r="LJW205" s="119"/>
      <c r="LJX205" s="91"/>
      <c r="LJY205" s="119"/>
      <c r="LJZ205" s="91"/>
      <c r="LKA205" s="119"/>
      <c r="LKB205" s="91"/>
      <c r="LKC205" s="119"/>
      <c r="LKD205" s="91"/>
      <c r="LKE205" s="119"/>
      <c r="LKF205" s="91"/>
      <c r="LKG205" s="119"/>
      <c r="LKH205" s="91"/>
      <c r="LKI205" s="119"/>
      <c r="LKJ205" s="91"/>
      <c r="LKK205" s="119"/>
      <c r="LKL205" s="91"/>
      <c r="LKM205" s="119"/>
      <c r="LKN205" s="91"/>
      <c r="LKO205" s="119"/>
      <c r="LKP205" s="91"/>
      <c r="LKQ205" s="119"/>
      <c r="LKR205" s="91"/>
      <c r="LKS205" s="119"/>
      <c r="LKT205" s="91"/>
      <c r="LKU205" s="119"/>
      <c r="LKV205" s="91"/>
      <c r="LKW205" s="119"/>
      <c r="LKX205" s="91"/>
      <c r="LKY205" s="119"/>
      <c r="LKZ205" s="91"/>
      <c r="LLA205" s="119"/>
      <c r="LLB205" s="91"/>
      <c r="LLC205" s="119"/>
      <c r="LLD205" s="91"/>
      <c r="LLE205" s="119"/>
      <c r="LLF205" s="91"/>
      <c r="LLG205" s="119"/>
      <c r="LLH205" s="91"/>
      <c r="LLI205" s="119"/>
      <c r="LLJ205" s="91"/>
      <c r="LLK205" s="119"/>
      <c r="LLL205" s="91"/>
      <c r="LLM205" s="119"/>
      <c r="LLN205" s="91"/>
      <c r="LLO205" s="119"/>
      <c r="LLP205" s="91"/>
      <c r="LLQ205" s="119"/>
      <c r="LLR205" s="91"/>
      <c r="LLS205" s="119"/>
      <c r="LLT205" s="91"/>
      <c r="LLU205" s="119"/>
      <c r="LLV205" s="91"/>
      <c r="LLW205" s="119"/>
      <c r="LLX205" s="91"/>
      <c r="LLY205" s="119"/>
      <c r="LLZ205" s="91"/>
      <c r="LMA205" s="119"/>
      <c r="LMB205" s="91"/>
      <c r="LMC205" s="119"/>
      <c r="LMD205" s="91"/>
      <c r="LME205" s="119"/>
      <c r="LMF205" s="91"/>
      <c r="LMG205" s="119"/>
      <c r="LMH205" s="91"/>
      <c r="LMI205" s="119"/>
      <c r="LMJ205" s="91"/>
      <c r="LMK205" s="119"/>
      <c r="LML205" s="91"/>
      <c r="LMM205" s="119"/>
      <c r="LMN205" s="91"/>
      <c r="LMO205" s="119"/>
      <c r="LMP205" s="91"/>
      <c r="LMQ205" s="119"/>
      <c r="LMR205" s="91"/>
      <c r="LMS205" s="119"/>
      <c r="LMT205" s="91"/>
      <c r="LMU205" s="119"/>
      <c r="LMV205" s="91"/>
      <c r="LMW205" s="119"/>
      <c r="LMX205" s="91"/>
      <c r="LMY205" s="119"/>
      <c r="LMZ205" s="91"/>
      <c r="LNA205" s="119"/>
      <c r="LNB205" s="91"/>
      <c r="LNC205" s="119"/>
      <c r="LND205" s="91"/>
      <c r="LNE205" s="119"/>
      <c r="LNF205" s="91"/>
      <c r="LNG205" s="119"/>
      <c r="LNH205" s="91"/>
      <c r="LNI205" s="119"/>
      <c r="LNJ205" s="91"/>
      <c r="LNK205" s="119"/>
      <c r="LNL205" s="91"/>
      <c r="LNM205" s="119"/>
      <c r="LNN205" s="91"/>
      <c r="LNO205" s="119"/>
      <c r="LNP205" s="91"/>
      <c r="LNQ205" s="119"/>
      <c r="LNR205" s="91"/>
      <c r="LNS205" s="119"/>
      <c r="LNT205" s="91"/>
      <c r="LNU205" s="119"/>
      <c r="LNV205" s="91"/>
      <c r="LNW205" s="119"/>
      <c r="LNX205" s="91"/>
      <c r="LNY205" s="119"/>
      <c r="LNZ205" s="91"/>
      <c r="LOA205" s="119"/>
      <c r="LOB205" s="91"/>
      <c r="LOC205" s="119"/>
      <c r="LOD205" s="91"/>
      <c r="LOE205" s="119"/>
      <c r="LOF205" s="91"/>
      <c r="LOG205" s="119"/>
      <c r="LOH205" s="91"/>
      <c r="LOI205" s="119"/>
      <c r="LOJ205" s="91"/>
      <c r="LOK205" s="119"/>
      <c r="LOL205" s="91"/>
      <c r="LOM205" s="119"/>
      <c r="LON205" s="91"/>
      <c r="LOO205" s="119"/>
      <c r="LOP205" s="91"/>
      <c r="LOQ205" s="119"/>
      <c r="LOR205" s="91"/>
      <c r="LOS205" s="119"/>
      <c r="LOT205" s="91"/>
      <c r="LOU205" s="119"/>
      <c r="LOV205" s="91"/>
      <c r="LOW205" s="119"/>
      <c r="LOX205" s="91"/>
      <c r="LOY205" s="119"/>
      <c r="LOZ205" s="91"/>
      <c r="LPA205" s="119"/>
      <c r="LPB205" s="91"/>
      <c r="LPC205" s="119"/>
      <c r="LPD205" s="91"/>
      <c r="LPE205" s="119"/>
      <c r="LPF205" s="91"/>
      <c r="LPG205" s="119"/>
      <c r="LPH205" s="91"/>
      <c r="LPI205" s="119"/>
      <c r="LPJ205" s="91"/>
      <c r="LPK205" s="119"/>
      <c r="LPL205" s="91"/>
      <c r="LPM205" s="119"/>
      <c r="LPN205" s="91"/>
      <c r="LPO205" s="119"/>
      <c r="LPP205" s="91"/>
      <c r="LPQ205" s="119"/>
      <c r="LPR205" s="91"/>
      <c r="LPS205" s="119"/>
      <c r="LPT205" s="91"/>
      <c r="LPU205" s="119"/>
      <c r="LPV205" s="91"/>
      <c r="LPW205" s="119"/>
      <c r="LPX205" s="91"/>
      <c r="LPY205" s="119"/>
      <c r="LPZ205" s="91"/>
      <c r="LQA205" s="119"/>
      <c r="LQB205" s="91"/>
      <c r="LQC205" s="119"/>
      <c r="LQD205" s="91"/>
      <c r="LQE205" s="119"/>
      <c r="LQF205" s="91"/>
      <c r="LQG205" s="119"/>
      <c r="LQH205" s="91"/>
      <c r="LQI205" s="119"/>
      <c r="LQJ205" s="91"/>
      <c r="LQK205" s="119"/>
      <c r="LQL205" s="91"/>
      <c r="LQM205" s="119"/>
      <c r="LQN205" s="91"/>
      <c r="LQO205" s="119"/>
      <c r="LQP205" s="91"/>
      <c r="LQQ205" s="119"/>
      <c r="LQR205" s="91"/>
      <c r="LQS205" s="119"/>
      <c r="LQT205" s="91"/>
      <c r="LQU205" s="119"/>
      <c r="LQV205" s="91"/>
      <c r="LQW205" s="119"/>
      <c r="LQX205" s="91"/>
      <c r="LQY205" s="119"/>
      <c r="LQZ205" s="91"/>
      <c r="LRA205" s="119"/>
      <c r="LRB205" s="91"/>
      <c r="LRC205" s="119"/>
      <c r="LRD205" s="91"/>
      <c r="LRE205" s="119"/>
      <c r="LRF205" s="91"/>
      <c r="LRG205" s="119"/>
      <c r="LRH205" s="91"/>
      <c r="LRI205" s="119"/>
      <c r="LRJ205" s="91"/>
      <c r="LRK205" s="119"/>
      <c r="LRL205" s="91"/>
      <c r="LRM205" s="119"/>
      <c r="LRN205" s="91"/>
      <c r="LRO205" s="119"/>
      <c r="LRP205" s="91"/>
      <c r="LRQ205" s="119"/>
      <c r="LRR205" s="91"/>
      <c r="LRS205" s="119"/>
      <c r="LRT205" s="91"/>
      <c r="LRU205" s="119"/>
      <c r="LRV205" s="91"/>
      <c r="LRW205" s="119"/>
      <c r="LRX205" s="91"/>
      <c r="LRY205" s="119"/>
      <c r="LRZ205" s="91"/>
      <c r="LSA205" s="119"/>
      <c r="LSB205" s="91"/>
      <c r="LSC205" s="119"/>
      <c r="LSD205" s="91"/>
      <c r="LSE205" s="119"/>
      <c r="LSF205" s="91"/>
      <c r="LSG205" s="119"/>
      <c r="LSH205" s="91"/>
      <c r="LSI205" s="119"/>
      <c r="LSJ205" s="91"/>
      <c r="LSK205" s="119"/>
      <c r="LSL205" s="91"/>
      <c r="LSM205" s="119"/>
      <c r="LSN205" s="91"/>
      <c r="LSO205" s="119"/>
      <c r="LSP205" s="91"/>
      <c r="LSQ205" s="119"/>
      <c r="LSR205" s="91"/>
      <c r="LSS205" s="119"/>
      <c r="LST205" s="91"/>
      <c r="LSU205" s="119"/>
      <c r="LSV205" s="91"/>
      <c r="LSW205" s="119"/>
      <c r="LSX205" s="91"/>
      <c r="LSY205" s="119"/>
      <c r="LSZ205" s="91"/>
      <c r="LTA205" s="119"/>
      <c r="LTB205" s="91"/>
      <c r="LTC205" s="119"/>
      <c r="LTD205" s="91"/>
      <c r="LTE205" s="119"/>
      <c r="LTF205" s="91"/>
      <c r="LTG205" s="119"/>
      <c r="LTH205" s="91"/>
      <c r="LTI205" s="119"/>
      <c r="LTJ205" s="91"/>
      <c r="LTK205" s="119"/>
      <c r="LTL205" s="91"/>
      <c r="LTM205" s="119"/>
      <c r="LTN205" s="91"/>
      <c r="LTO205" s="119"/>
      <c r="LTP205" s="91"/>
      <c r="LTQ205" s="119"/>
      <c r="LTR205" s="91"/>
      <c r="LTS205" s="119"/>
      <c r="LTT205" s="91"/>
      <c r="LTU205" s="119"/>
      <c r="LTV205" s="91"/>
      <c r="LTW205" s="119"/>
      <c r="LTX205" s="91"/>
      <c r="LTY205" s="119"/>
      <c r="LTZ205" s="91"/>
      <c r="LUA205" s="119"/>
      <c r="LUB205" s="91"/>
      <c r="LUC205" s="119"/>
      <c r="LUD205" s="91"/>
      <c r="LUE205" s="119"/>
      <c r="LUF205" s="91"/>
      <c r="LUG205" s="119"/>
      <c r="LUH205" s="91"/>
      <c r="LUI205" s="119"/>
      <c r="LUJ205" s="91"/>
      <c r="LUK205" s="119"/>
      <c r="LUL205" s="91"/>
      <c r="LUM205" s="119"/>
      <c r="LUN205" s="91"/>
      <c r="LUO205" s="119"/>
      <c r="LUP205" s="91"/>
      <c r="LUQ205" s="119"/>
      <c r="LUR205" s="91"/>
      <c r="LUS205" s="119"/>
      <c r="LUT205" s="91"/>
      <c r="LUU205" s="119"/>
      <c r="LUV205" s="91"/>
      <c r="LUW205" s="119"/>
      <c r="LUX205" s="91"/>
      <c r="LUY205" s="119"/>
      <c r="LUZ205" s="91"/>
      <c r="LVA205" s="119"/>
      <c r="LVB205" s="91"/>
      <c r="LVC205" s="119"/>
      <c r="LVD205" s="91"/>
      <c r="LVE205" s="119"/>
      <c r="LVF205" s="91"/>
      <c r="LVG205" s="119"/>
      <c r="LVH205" s="91"/>
      <c r="LVI205" s="119"/>
      <c r="LVJ205" s="91"/>
      <c r="LVK205" s="119"/>
      <c r="LVL205" s="91"/>
      <c r="LVM205" s="119"/>
      <c r="LVN205" s="91"/>
      <c r="LVO205" s="119"/>
      <c r="LVP205" s="91"/>
      <c r="LVQ205" s="119"/>
      <c r="LVR205" s="91"/>
      <c r="LVS205" s="119"/>
      <c r="LVT205" s="91"/>
      <c r="LVU205" s="119"/>
      <c r="LVV205" s="91"/>
      <c r="LVW205" s="119"/>
      <c r="LVX205" s="91"/>
      <c r="LVY205" s="119"/>
      <c r="LVZ205" s="91"/>
      <c r="LWA205" s="119"/>
      <c r="LWB205" s="91"/>
      <c r="LWC205" s="119"/>
      <c r="LWD205" s="91"/>
      <c r="LWE205" s="119"/>
      <c r="LWF205" s="91"/>
      <c r="LWG205" s="119"/>
      <c r="LWH205" s="91"/>
      <c r="LWI205" s="119"/>
      <c r="LWJ205" s="91"/>
      <c r="LWK205" s="119"/>
      <c r="LWL205" s="91"/>
      <c r="LWM205" s="119"/>
      <c r="LWN205" s="91"/>
      <c r="LWO205" s="119"/>
      <c r="LWP205" s="91"/>
      <c r="LWQ205" s="119"/>
      <c r="LWR205" s="91"/>
      <c r="LWS205" s="119"/>
      <c r="LWT205" s="91"/>
      <c r="LWU205" s="119"/>
      <c r="LWV205" s="91"/>
      <c r="LWW205" s="119"/>
      <c r="LWX205" s="91"/>
      <c r="LWY205" s="119"/>
      <c r="LWZ205" s="91"/>
      <c r="LXA205" s="119"/>
      <c r="LXB205" s="91"/>
      <c r="LXC205" s="119"/>
      <c r="LXD205" s="91"/>
      <c r="LXE205" s="119"/>
      <c r="LXF205" s="91"/>
      <c r="LXG205" s="119"/>
      <c r="LXH205" s="91"/>
      <c r="LXI205" s="119"/>
      <c r="LXJ205" s="91"/>
      <c r="LXK205" s="119"/>
      <c r="LXL205" s="91"/>
      <c r="LXM205" s="119"/>
      <c r="LXN205" s="91"/>
      <c r="LXO205" s="119"/>
      <c r="LXP205" s="91"/>
      <c r="LXQ205" s="119"/>
      <c r="LXR205" s="91"/>
      <c r="LXS205" s="119"/>
      <c r="LXT205" s="91"/>
      <c r="LXU205" s="119"/>
      <c r="LXV205" s="91"/>
      <c r="LXW205" s="119"/>
      <c r="LXX205" s="91"/>
      <c r="LXY205" s="119"/>
      <c r="LXZ205" s="91"/>
      <c r="LYA205" s="119"/>
      <c r="LYB205" s="91"/>
      <c r="LYC205" s="119"/>
      <c r="LYD205" s="91"/>
      <c r="LYE205" s="119"/>
      <c r="LYF205" s="91"/>
      <c r="LYG205" s="119"/>
      <c r="LYH205" s="91"/>
      <c r="LYI205" s="119"/>
      <c r="LYJ205" s="91"/>
      <c r="LYK205" s="119"/>
      <c r="LYL205" s="91"/>
      <c r="LYM205" s="119"/>
      <c r="LYN205" s="91"/>
      <c r="LYO205" s="119"/>
      <c r="LYP205" s="91"/>
      <c r="LYQ205" s="119"/>
      <c r="LYR205" s="91"/>
      <c r="LYS205" s="119"/>
      <c r="LYT205" s="91"/>
      <c r="LYU205" s="119"/>
      <c r="LYV205" s="91"/>
      <c r="LYW205" s="119"/>
      <c r="LYX205" s="91"/>
      <c r="LYY205" s="119"/>
      <c r="LYZ205" s="91"/>
      <c r="LZA205" s="119"/>
      <c r="LZB205" s="91"/>
      <c r="LZC205" s="119"/>
      <c r="LZD205" s="91"/>
      <c r="LZE205" s="119"/>
      <c r="LZF205" s="91"/>
      <c r="LZG205" s="119"/>
      <c r="LZH205" s="91"/>
      <c r="LZI205" s="119"/>
      <c r="LZJ205" s="91"/>
      <c r="LZK205" s="119"/>
      <c r="LZL205" s="91"/>
      <c r="LZM205" s="119"/>
      <c r="LZN205" s="91"/>
      <c r="LZO205" s="119"/>
      <c r="LZP205" s="91"/>
      <c r="LZQ205" s="119"/>
      <c r="LZR205" s="91"/>
      <c r="LZS205" s="119"/>
      <c r="LZT205" s="91"/>
      <c r="LZU205" s="119"/>
      <c r="LZV205" s="91"/>
      <c r="LZW205" s="119"/>
      <c r="LZX205" s="91"/>
      <c r="LZY205" s="119"/>
      <c r="LZZ205" s="91"/>
      <c r="MAA205" s="119"/>
      <c r="MAB205" s="91"/>
      <c r="MAC205" s="119"/>
      <c r="MAD205" s="91"/>
      <c r="MAE205" s="119"/>
      <c r="MAF205" s="91"/>
      <c r="MAG205" s="119"/>
      <c r="MAH205" s="91"/>
      <c r="MAI205" s="119"/>
      <c r="MAJ205" s="91"/>
      <c r="MAK205" s="119"/>
      <c r="MAL205" s="91"/>
      <c r="MAM205" s="119"/>
      <c r="MAN205" s="91"/>
      <c r="MAO205" s="119"/>
      <c r="MAP205" s="91"/>
      <c r="MAQ205" s="119"/>
      <c r="MAR205" s="91"/>
      <c r="MAS205" s="119"/>
      <c r="MAT205" s="91"/>
      <c r="MAU205" s="119"/>
      <c r="MAV205" s="91"/>
      <c r="MAW205" s="119"/>
      <c r="MAX205" s="91"/>
      <c r="MAY205" s="119"/>
      <c r="MAZ205" s="91"/>
      <c r="MBA205" s="119"/>
      <c r="MBB205" s="91"/>
      <c r="MBC205" s="119"/>
      <c r="MBD205" s="91"/>
      <c r="MBE205" s="119"/>
      <c r="MBF205" s="91"/>
      <c r="MBG205" s="119"/>
      <c r="MBH205" s="91"/>
      <c r="MBI205" s="119"/>
      <c r="MBJ205" s="91"/>
      <c r="MBK205" s="119"/>
      <c r="MBL205" s="91"/>
      <c r="MBM205" s="119"/>
      <c r="MBN205" s="91"/>
      <c r="MBO205" s="119"/>
      <c r="MBP205" s="91"/>
      <c r="MBQ205" s="119"/>
      <c r="MBR205" s="91"/>
      <c r="MBS205" s="119"/>
      <c r="MBT205" s="91"/>
      <c r="MBU205" s="119"/>
      <c r="MBV205" s="91"/>
      <c r="MBW205" s="119"/>
      <c r="MBX205" s="91"/>
      <c r="MBY205" s="119"/>
      <c r="MBZ205" s="91"/>
      <c r="MCA205" s="119"/>
      <c r="MCB205" s="91"/>
      <c r="MCC205" s="119"/>
      <c r="MCD205" s="91"/>
      <c r="MCE205" s="119"/>
      <c r="MCF205" s="91"/>
      <c r="MCG205" s="119"/>
      <c r="MCH205" s="91"/>
      <c r="MCI205" s="119"/>
      <c r="MCJ205" s="91"/>
      <c r="MCK205" s="119"/>
      <c r="MCL205" s="91"/>
      <c r="MCM205" s="119"/>
      <c r="MCN205" s="91"/>
      <c r="MCO205" s="119"/>
      <c r="MCP205" s="91"/>
      <c r="MCQ205" s="119"/>
      <c r="MCR205" s="91"/>
      <c r="MCS205" s="119"/>
      <c r="MCT205" s="91"/>
      <c r="MCU205" s="119"/>
      <c r="MCV205" s="91"/>
      <c r="MCW205" s="119"/>
      <c r="MCX205" s="91"/>
      <c r="MCY205" s="119"/>
      <c r="MCZ205" s="91"/>
      <c r="MDA205" s="119"/>
      <c r="MDB205" s="91"/>
      <c r="MDC205" s="119"/>
      <c r="MDD205" s="91"/>
      <c r="MDE205" s="119"/>
      <c r="MDF205" s="91"/>
      <c r="MDG205" s="119"/>
      <c r="MDH205" s="91"/>
      <c r="MDI205" s="119"/>
      <c r="MDJ205" s="91"/>
      <c r="MDK205" s="119"/>
      <c r="MDL205" s="91"/>
      <c r="MDM205" s="119"/>
      <c r="MDN205" s="91"/>
      <c r="MDO205" s="119"/>
      <c r="MDP205" s="91"/>
      <c r="MDQ205" s="119"/>
      <c r="MDR205" s="91"/>
      <c r="MDS205" s="119"/>
      <c r="MDT205" s="91"/>
      <c r="MDU205" s="119"/>
      <c r="MDV205" s="91"/>
      <c r="MDW205" s="119"/>
      <c r="MDX205" s="91"/>
      <c r="MDY205" s="119"/>
      <c r="MDZ205" s="91"/>
      <c r="MEA205" s="119"/>
      <c r="MEB205" s="91"/>
      <c r="MEC205" s="119"/>
      <c r="MED205" s="91"/>
      <c r="MEE205" s="119"/>
      <c r="MEF205" s="91"/>
      <c r="MEG205" s="119"/>
      <c r="MEH205" s="91"/>
      <c r="MEI205" s="119"/>
      <c r="MEJ205" s="91"/>
      <c r="MEK205" s="119"/>
      <c r="MEL205" s="91"/>
      <c r="MEM205" s="119"/>
      <c r="MEN205" s="91"/>
      <c r="MEO205" s="119"/>
      <c r="MEP205" s="91"/>
      <c r="MEQ205" s="119"/>
      <c r="MER205" s="91"/>
      <c r="MES205" s="119"/>
      <c r="MET205" s="91"/>
      <c r="MEU205" s="119"/>
      <c r="MEV205" s="91"/>
      <c r="MEW205" s="119"/>
      <c r="MEX205" s="91"/>
      <c r="MEY205" s="119"/>
      <c r="MEZ205" s="91"/>
      <c r="MFA205" s="119"/>
      <c r="MFB205" s="91"/>
      <c r="MFC205" s="119"/>
      <c r="MFD205" s="91"/>
      <c r="MFE205" s="119"/>
      <c r="MFF205" s="91"/>
      <c r="MFG205" s="119"/>
      <c r="MFH205" s="91"/>
      <c r="MFI205" s="119"/>
      <c r="MFJ205" s="91"/>
      <c r="MFK205" s="119"/>
      <c r="MFL205" s="91"/>
      <c r="MFM205" s="119"/>
      <c r="MFN205" s="91"/>
      <c r="MFO205" s="119"/>
      <c r="MFP205" s="91"/>
      <c r="MFQ205" s="119"/>
      <c r="MFR205" s="91"/>
      <c r="MFS205" s="119"/>
      <c r="MFT205" s="91"/>
      <c r="MFU205" s="119"/>
      <c r="MFV205" s="91"/>
      <c r="MFW205" s="119"/>
      <c r="MFX205" s="91"/>
      <c r="MFY205" s="119"/>
      <c r="MFZ205" s="91"/>
      <c r="MGA205" s="119"/>
      <c r="MGB205" s="91"/>
      <c r="MGC205" s="119"/>
      <c r="MGD205" s="91"/>
      <c r="MGE205" s="119"/>
      <c r="MGF205" s="91"/>
      <c r="MGG205" s="119"/>
      <c r="MGH205" s="91"/>
      <c r="MGI205" s="119"/>
      <c r="MGJ205" s="91"/>
      <c r="MGK205" s="119"/>
      <c r="MGL205" s="91"/>
      <c r="MGM205" s="119"/>
      <c r="MGN205" s="91"/>
      <c r="MGO205" s="119"/>
      <c r="MGP205" s="91"/>
      <c r="MGQ205" s="119"/>
      <c r="MGR205" s="91"/>
      <c r="MGS205" s="119"/>
      <c r="MGT205" s="91"/>
      <c r="MGU205" s="119"/>
      <c r="MGV205" s="91"/>
      <c r="MGW205" s="119"/>
      <c r="MGX205" s="91"/>
      <c r="MGY205" s="119"/>
      <c r="MGZ205" s="91"/>
      <c r="MHA205" s="119"/>
      <c r="MHB205" s="91"/>
      <c r="MHC205" s="119"/>
      <c r="MHD205" s="91"/>
      <c r="MHE205" s="119"/>
      <c r="MHF205" s="91"/>
      <c r="MHG205" s="119"/>
      <c r="MHH205" s="91"/>
      <c r="MHI205" s="119"/>
      <c r="MHJ205" s="91"/>
      <c r="MHK205" s="119"/>
      <c r="MHL205" s="91"/>
      <c r="MHM205" s="119"/>
      <c r="MHN205" s="91"/>
      <c r="MHO205" s="119"/>
      <c r="MHP205" s="91"/>
      <c r="MHQ205" s="119"/>
      <c r="MHR205" s="91"/>
      <c r="MHS205" s="119"/>
      <c r="MHT205" s="91"/>
      <c r="MHU205" s="119"/>
      <c r="MHV205" s="91"/>
      <c r="MHW205" s="119"/>
      <c r="MHX205" s="91"/>
      <c r="MHY205" s="119"/>
      <c r="MHZ205" s="91"/>
      <c r="MIA205" s="119"/>
      <c r="MIB205" s="91"/>
      <c r="MIC205" s="119"/>
      <c r="MID205" s="91"/>
      <c r="MIE205" s="119"/>
      <c r="MIF205" s="91"/>
      <c r="MIG205" s="119"/>
      <c r="MIH205" s="91"/>
      <c r="MII205" s="119"/>
      <c r="MIJ205" s="91"/>
      <c r="MIK205" s="119"/>
      <c r="MIL205" s="91"/>
      <c r="MIM205" s="119"/>
      <c r="MIN205" s="91"/>
      <c r="MIO205" s="119"/>
      <c r="MIP205" s="91"/>
      <c r="MIQ205" s="119"/>
      <c r="MIR205" s="91"/>
      <c r="MIS205" s="119"/>
      <c r="MIT205" s="91"/>
      <c r="MIU205" s="119"/>
      <c r="MIV205" s="91"/>
      <c r="MIW205" s="119"/>
      <c r="MIX205" s="91"/>
      <c r="MIY205" s="119"/>
      <c r="MIZ205" s="91"/>
      <c r="MJA205" s="119"/>
      <c r="MJB205" s="91"/>
      <c r="MJC205" s="119"/>
      <c r="MJD205" s="91"/>
      <c r="MJE205" s="119"/>
      <c r="MJF205" s="91"/>
      <c r="MJG205" s="119"/>
      <c r="MJH205" s="91"/>
      <c r="MJI205" s="119"/>
      <c r="MJJ205" s="91"/>
      <c r="MJK205" s="119"/>
      <c r="MJL205" s="91"/>
      <c r="MJM205" s="119"/>
      <c r="MJN205" s="91"/>
      <c r="MJO205" s="119"/>
      <c r="MJP205" s="91"/>
      <c r="MJQ205" s="119"/>
      <c r="MJR205" s="91"/>
      <c r="MJS205" s="119"/>
      <c r="MJT205" s="91"/>
      <c r="MJU205" s="119"/>
      <c r="MJV205" s="91"/>
      <c r="MJW205" s="119"/>
      <c r="MJX205" s="91"/>
      <c r="MJY205" s="119"/>
      <c r="MJZ205" s="91"/>
      <c r="MKA205" s="119"/>
      <c r="MKB205" s="91"/>
      <c r="MKC205" s="119"/>
      <c r="MKD205" s="91"/>
      <c r="MKE205" s="119"/>
      <c r="MKF205" s="91"/>
      <c r="MKG205" s="119"/>
      <c r="MKH205" s="91"/>
      <c r="MKI205" s="119"/>
      <c r="MKJ205" s="91"/>
      <c r="MKK205" s="119"/>
      <c r="MKL205" s="91"/>
      <c r="MKM205" s="119"/>
      <c r="MKN205" s="91"/>
      <c r="MKO205" s="119"/>
      <c r="MKP205" s="91"/>
      <c r="MKQ205" s="119"/>
      <c r="MKR205" s="91"/>
      <c r="MKS205" s="119"/>
      <c r="MKT205" s="91"/>
      <c r="MKU205" s="119"/>
      <c r="MKV205" s="91"/>
      <c r="MKW205" s="119"/>
      <c r="MKX205" s="91"/>
      <c r="MKY205" s="119"/>
      <c r="MKZ205" s="91"/>
      <c r="MLA205" s="119"/>
      <c r="MLB205" s="91"/>
      <c r="MLC205" s="119"/>
      <c r="MLD205" s="91"/>
      <c r="MLE205" s="119"/>
      <c r="MLF205" s="91"/>
      <c r="MLG205" s="119"/>
      <c r="MLH205" s="91"/>
      <c r="MLI205" s="119"/>
      <c r="MLJ205" s="91"/>
      <c r="MLK205" s="119"/>
      <c r="MLL205" s="91"/>
      <c r="MLM205" s="119"/>
      <c r="MLN205" s="91"/>
      <c r="MLO205" s="119"/>
      <c r="MLP205" s="91"/>
      <c r="MLQ205" s="119"/>
      <c r="MLR205" s="91"/>
      <c r="MLS205" s="119"/>
      <c r="MLT205" s="91"/>
      <c r="MLU205" s="119"/>
      <c r="MLV205" s="91"/>
      <c r="MLW205" s="119"/>
      <c r="MLX205" s="91"/>
      <c r="MLY205" s="119"/>
      <c r="MLZ205" s="91"/>
      <c r="MMA205" s="119"/>
      <c r="MMB205" s="91"/>
      <c r="MMC205" s="119"/>
      <c r="MMD205" s="91"/>
      <c r="MME205" s="119"/>
      <c r="MMF205" s="91"/>
      <c r="MMG205" s="119"/>
      <c r="MMH205" s="91"/>
      <c r="MMI205" s="119"/>
      <c r="MMJ205" s="91"/>
      <c r="MMK205" s="119"/>
      <c r="MML205" s="91"/>
      <c r="MMM205" s="119"/>
      <c r="MMN205" s="91"/>
      <c r="MMO205" s="119"/>
      <c r="MMP205" s="91"/>
      <c r="MMQ205" s="119"/>
      <c r="MMR205" s="91"/>
      <c r="MMS205" s="119"/>
      <c r="MMT205" s="91"/>
      <c r="MMU205" s="119"/>
      <c r="MMV205" s="91"/>
      <c r="MMW205" s="119"/>
      <c r="MMX205" s="91"/>
      <c r="MMY205" s="119"/>
      <c r="MMZ205" s="91"/>
      <c r="MNA205" s="119"/>
      <c r="MNB205" s="91"/>
      <c r="MNC205" s="119"/>
      <c r="MND205" s="91"/>
      <c r="MNE205" s="119"/>
      <c r="MNF205" s="91"/>
      <c r="MNG205" s="119"/>
      <c r="MNH205" s="91"/>
      <c r="MNI205" s="119"/>
      <c r="MNJ205" s="91"/>
      <c r="MNK205" s="119"/>
      <c r="MNL205" s="91"/>
      <c r="MNM205" s="119"/>
      <c r="MNN205" s="91"/>
      <c r="MNO205" s="119"/>
      <c r="MNP205" s="91"/>
      <c r="MNQ205" s="119"/>
      <c r="MNR205" s="91"/>
      <c r="MNS205" s="119"/>
      <c r="MNT205" s="91"/>
      <c r="MNU205" s="119"/>
      <c r="MNV205" s="91"/>
      <c r="MNW205" s="119"/>
      <c r="MNX205" s="91"/>
      <c r="MNY205" s="119"/>
      <c r="MNZ205" s="91"/>
      <c r="MOA205" s="119"/>
      <c r="MOB205" s="91"/>
      <c r="MOC205" s="119"/>
      <c r="MOD205" s="91"/>
      <c r="MOE205" s="119"/>
      <c r="MOF205" s="91"/>
      <c r="MOG205" s="119"/>
      <c r="MOH205" s="91"/>
      <c r="MOI205" s="119"/>
      <c r="MOJ205" s="91"/>
      <c r="MOK205" s="119"/>
      <c r="MOL205" s="91"/>
      <c r="MOM205" s="119"/>
      <c r="MON205" s="91"/>
      <c r="MOO205" s="119"/>
      <c r="MOP205" s="91"/>
      <c r="MOQ205" s="119"/>
      <c r="MOR205" s="91"/>
      <c r="MOS205" s="119"/>
      <c r="MOT205" s="91"/>
      <c r="MOU205" s="119"/>
      <c r="MOV205" s="91"/>
      <c r="MOW205" s="119"/>
      <c r="MOX205" s="91"/>
      <c r="MOY205" s="119"/>
      <c r="MOZ205" s="91"/>
      <c r="MPA205" s="119"/>
      <c r="MPB205" s="91"/>
      <c r="MPC205" s="119"/>
      <c r="MPD205" s="91"/>
      <c r="MPE205" s="119"/>
      <c r="MPF205" s="91"/>
      <c r="MPG205" s="119"/>
      <c r="MPH205" s="91"/>
      <c r="MPI205" s="119"/>
      <c r="MPJ205" s="91"/>
      <c r="MPK205" s="119"/>
      <c r="MPL205" s="91"/>
      <c r="MPM205" s="119"/>
      <c r="MPN205" s="91"/>
      <c r="MPO205" s="119"/>
      <c r="MPP205" s="91"/>
      <c r="MPQ205" s="119"/>
      <c r="MPR205" s="91"/>
      <c r="MPS205" s="119"/>
      <c r="MPT205" s="91"/>
      <c r="MPU205" s="119"/>
      <c r="MPV205" s="91"/>
      <c r="MPW205" s="119"/>
      <c r="MPX205" s="91"/>
      <c r="MPY205" s="119"/>
      <c r="MPZ205" s="91"/>
      <c r="MQA205" s="119"/>
      <c r="MQB205" s="91"/>
      <c r="MQC205" s="119"/>
      <c r="MQD205" s="91"/>
      <c r="MQE205" s="119"/>
      <c r="MQF205" s="91"/>
      <c r="MQG205" s="119"/>
      <c r="MQH205" s="91"/>
      <c r="MQI205" s="119"/>
      <c r="MQJ205" s="91"/>
      <c r="MQK205" s="119"/>
      <c r="MQL205" s="91"/>
      <c r="MQM205" s="119"/>
      <c r="MQN205" s="91"/>
      <c r="MQO205" s="119"/>
      <c r="MQP205" s="91"/>
      <c r="MQQ205" s="119"/>
      <c r="MQR205" s="91"/>
      <c r="MQS205" s="119"/>
      <c r="MQT205" s="91"/>
      <c r="MQU205" s="119"/>
      <c r="MQV205" s="91"/>
      <c r="MQW205" s="119"/>
      <c r="MQX205" s="91"/>
      <c r="MQY205" s="119"/>
      <c r="MQZ205" s="91"/>
      <c r="MRA205" s="119"/>
      <c r="MRB205" s="91"/>
      <c r="MRC205" s="119"/>
      <c r="MRD205" s="91"/>
      <c r="MRE205" s="119"/>
      <c r="MRF205" s="91"/>
      <c r="MRG205" s="119"/>
      <c r="MRH205" s="91"/>
      <c r="MRI205" s="119"/>
      <c r="MRJ205" s="91"/>
      <c r="MRK205" s="119"/>
      <c r="MRL205" s="91"/>
      <c r="MRM205" s="119"/>
      <c r="MRN205" s="91"/>
      <c r="MRO205" s="119"/>
      <c r="MRP205" s="91"/>
      <c r="MRQ205" s="119"/>
      <c r="MRR205" s="91"/>
      <c r="MRS205" s="119"/>
      <c r="MRT205" s="91"/>
      <c r="MRU205" s="119"/>
      <c r="MRV205" s="91"/>
      <c r="MRW205" s="119"/>
      <c r="MRX205" s="91"/>
      <c r="MRY205" s="119"/>
      <c r="MRZ205" s="91"/>
      <c r="MSA205" s="119"/>
      <c r="MSB205" s="91"/>
      <c r="MSC205" s="119"/>
      <c r="MSD205" s="91"/>
      <c r="MSE205" s="119"/>
      <c r="MSF205" s="91"/>
      <c r="MSG205" s="119"/>
      <c r="MSH205" s="91"/>
      <c r="MSI205" s="119"/>
      <c r="MSJ205" s="91"/>
      <c r="MSK205" s="119"/>
      <c r="MSL205" s="91"/>
      <c r="MSM205" s="119"/>
      <c r="MSN205" s="91"/>
      <c r="MSO205" s="119"/>
      <c r="MSP205" s="91"/>
      <c r="MSQ205" s="119"/>
      <c r="MSR205" s="91"/>
      <c r="MSS205" s="119"/>
      <c r="MST205" s="91"/>
      <c r="MSU205" s="119"/>
      <c r="MSV205" s="91"/>
      <c r="MSW205" s="119"/>
      <c r="MSX205" s="91"/>
      <c r="MSY205" s="119"/>
      <c r="MSZ205" s="91"/>
      <c r="MTA205" s="119"/>
      <c r="MTB205" s="91"/>
      <c r="MTC205" s="119"/>
      <c r="MTD205" s="91"/>
      <c r="MTE205" s="119"/>
      <c r="MTF205" s="91"/>
      <c r="MTG205" s="119"/>
      <c r="MTH205" s="91"/>
      <c r="MTI205" s="119"/>
      <c r="MTJ205" s="91"/>
      <c r="MTK205" s="119"/>
      <c r="MTL205" s="91"/>
      <c r="MTM205" s="119"/>
      <c r="MTN205" s="91"/>
      <c r="MTO205" s="119"/>
      <c r="MTP205" s="91"/>
      <c r="MTQ205" s="119"/>
      <c r="MTR205" s="91"/>
      <c r="MTS205" s="119"/>
      <c r="MTT205" s="91"/>
      <c r="MTU205" s="119"/>
      <c r="MTV205" s="91"/>
      <c r="MTW205" s="119"/>
      <c r="MTX205" s="91"/>
      <c r="MTY205" s="119"/>
      <c r="MTZ205" s="91"/>
      <c r="MUA205" s="119"/>
      <c r="MUB205" s="91"/>
      <c r="MUC205" s="119"/>
      <c r="MUD205" s="91"/>
      <c r="MUE205" s="119"/>
      <c r="MUF205" s="91"/>
      <c r="MUG205" s="119"/>
      <c r="MUH205" s="91"/>
      <c r="MUI205" s="119"/>
      <c r="MUJ205" s="91"/>
      <c r="MUK205" s="119"/>
      <c r="MUL205" s="91"/>
      <c r="MUM205" s="119"/>
      <c r="MUN205" s="91"/>
      <c r="MUO205" s="119"/>
      <c r="MUP205" s="91"/>
      <c r="MUQ205" s="119"/>
      <c r="MUR205" s="91"/>
      <c r="MUS205" s="119"/>
      <c r="MUT205" s="91"/>
      <c r="MUU205" s="119"/>
      <c r="MUV205" s="91"/>
      <c r="MUW205" s="119"/>
      <c r="MUX205" s="91"/>
      <c r="MUY205" s="119"/>
      <c r="MUZ205" s="91"/>
      <c r="MVA205" s="119"/>
      <c r="MVB205" s="91"/>
      <c r="MVC205" s="119"/>
      <c r="MVD205" s="91"/>
      <c r="MVE205" s="119"/>
      <c r="MVF205" s="91"/>
      <c r="MVG205" s="119"/>
      <c r="MVH205" s="91"/>
      <c r="MVI205" s="119"/>
      <c r="MVJ205" s="91"/>
      <c r="MVK205" s="119"/>
      <c r="MVL205" s="91"/>
      <c r="MVM205" s="119"/>
      <c r="MVN205" s="91"/>
      <c r="MVO205" s="119"/>
      <c r="MVP205" s="91"/>
      <c r="MVQ205" s="119"/>
      <c r="MVR205" s="91"/>
      <c r="MVS205" s="119"/>
      <c r="MVT205" s="91"/>
      <c r="MVU205" s="119"/>
      <c r="MVV205" s="91"/>
      <c r="MVW205" s="119"/>
      <c r="MVX205" s="91"/>
      <c r="MVY205" s="119"/>
      <c r="MVZ205" s="91"/>
      <c r="MWA205" s="119"/>
      <c r="MWB205" s="91"/>
      <c r="MWC205" s="119"/>
      <c r="MWD205" s="91"/>
      <c r="MWE205" s="119"/>
      <c r="MWF205" s="91"/>
      <c r="MWG205" s="119"/>
      <c r="MWH205" s="91"/>
      <c r="MWI205" s="119"/>
      <c r="MWJ205" s="91"/>
      <c r="MWK205" s="119"/>
      <c r="MWL205" s="91"/>
      <c r="MWM205" s="119"/>
      <c r="MWN205" s="91"/>
      <c r="MWO205" s="119"/>
      <c r="MWP205" s="91"/>
      <c r="MWQ205" s="119"/>
      <c r="MWR205" s="91"/>
      <c r="MWS205" s="119"/>
      <c r="MWT205" s="91"/>
      <c r="MWU205" s="119"/>
      <c r="MWV205" s="91"/>
      <c r="MWW205" s="119"/>
      <c r="MWX205" s="91"/>
      <c r="MWY205" s="119"/>
      <c r="MWZ205" s="91"/>
      <c r="MXA205" s="119"/>
      <c r="MXB205" s="91"/>
      <c r="MXC205" s="119"/>
      <c r="MXD205" s="91"/>
      <c r="MXE205" s="119"/>
      <c r="MXF205" s="91"/>
      <c r="MXG205" s="119"/>
      <c r="MXH205" s="91"/>
      <c r="MXI205" s="119"/>
      <c r="MXJ205" s="91"/>
      <c r="MXK205" s="119"/>
      <c r="MXL205" s="91"/>
      <c r="MXM205" s="119"/>
      <c r="MXN205" s="91"/>
      <c r="MXO205" s="119"/>
      <c r="MXP205" s="91"/>
      <c r="MXQ205" s="119"/>
      <c r="MXR205" s="91"/>
      <c r="MXS205" s="119"/>
      <c r="MXT205" s="91"/>
      <c r="MXU205" s="119"/>
      <c r="MXV205" s="91"/>
      <c r="MXW205" s="119"/>
      <c r="MXX205" s="91"/>
      <c r="MXY205" s="119"/>
      <c r="MXZ205" s="91"/>
      <c r="MYA205" s="119"/>
      <c r="MYB205" s="91"/>
      <c r="MYC205" s="119"/>
      <c r="MYD205" s="91"/>
      <c r="MYE205" s="119"/>
      <c r="MYF205" s="91"/>
      <c r="MYG205" s="119"/>
      <c r="MYH205" s="91"/>
      <c r="MYI205" s="119"/>
      <c r="MYJ205" s="91"/>
      <c r="MYK205" s="119"/>
      <c r="MYL205" s="91"/>
      <c r="MYM205" s="119"/>
      <c r="MYN205" s="91"/>
      <c r="MYO205" s="119"/>
      <c r="MYP205" s="91"/>
      <c r="MYQ205" s="119"/>
      <c r="MYR205" s="91"/>
      <c r="MYS205" s="119"/>
      <c r="MYT205" s="91"/>
      <c r="MYU205" s="119"/>
      <c r="MYV205" s="91"/>
      <c r="MYW205" s="119"/>
      <c r="MYX205" s="91"/>
      <c r="MYY205" s="119"/>
      <c r="MYZ205" s="91"/>
      <c r="MZA205" s="119"/>
      <c r="MZB205" s="91"/>
      <c r="MZC205" s="119"/>
      <c r="MZD205" s="91"/>
      <c r="MZE205" s="119"/>
      <c r="MZF205" s="91"/>
      <c r="MZG205" s="119"/>
      <c r="MZH205" s="91"/>
      <c r="MZI205" s="119"/>
      <c r="MZJ205" s="91"/>
      <c r="MZK205" s="119"/>
      <c r="MZL205" s="91"/>
      <c r="MZM205" s="119"/>
      <c r="MZN205" s="91"/>
      <c r="MZO205" s="119"/>
      <c r="MZP205" s="91"/>
      <c r="MZQ205" s="119"/>
      <c r="MZR205" s="91"/>
      <c r="MZS205" s="119"/>
      <c r="MZT205" s="91"/>
      <c r="MZU205" s="119"/>
      <c r="MZV205" s="91"/>
      <c r="MZW205" s="119"/>
      <c r="MZX205" s="91"/>
      <c r="MZY205" s="119"/>
      <c r="MZZ205" s="91"/>
      <c r="NAA205" s="119"/>
      <c r="NAB205" s="91"/>
      <c r="NAC205" s="119"/>
      <c r="NAD205" s="91"/>
      <c r="NAE205" s="119"/>
      <c r="NAF205" s="91"/>
      <c r="NAG205" s="119"/>
      <c r="NAH205" s="91"/>
      <c r="NAI205" s="119"/>
      <c r="NAJ205" s="91"/>
      <c r="NAK205" s="119"/>
      <c r="NAL205" s="91"/>
      <c r="NAM205" s="119"/>
      <c r="NAN205" s="91"/>
      <c r="NAO205" s="119"/>
      <c r="NAP205" s="91"/>
      <c r="NAQ205" s="119"/>
      <c r="NAR205" s="91"/>
      <c r="NAS205" s="119"/>
      <c r="NAT205" s="91"/>
      <c r="NAU205" s="119"/>
      <c r="NAV205" s="91"/>
      <c r="NAW205" s="119"/>
      <c r="NAX205" s="91"/>
      <c r="NAY205" s="119"/>
      <c r="NAZ205" s="91"/>
      <c r="NBA205" s="119"/>
      <c r="NBB205" s="91"/>
      <c r="NBC205" s="119"/>
      <c r="NBD205" s="91"/>
      <c r="NBE205" s="119"/>
      <c r="NBF205" s="91"/>
      <c r="NBG205" s="119"/>
      <c r="NBH205" s="91"/>
      <c r="NBI205" s="119"/>
      <c r="NBJ205" s="91"/>
      <c r="NBK205" s="119"/>
      <c r="NBL205" s="91"/>
      <c r="NBM205" s="119"/>
      <c r="NBN205" s="91"/>
      <c r="NBO205" s="119"/>
      <c r="NBP205" s="91"/>
      <c r="NBQ205" s="119"/>
      <c r="NBR205" s="91"/>
      <c r="NBS205" s="119"/>
      <c r="NBT205" s="91"/>
      <c r="NBU205" s="119"/>
      <c r="NBV205" s="91"/>
      <c r="NBW205" s="119"/>
      <c r="NBX205" s="91"/>
      <c r="NBY205" s="119"/>
      <c r="NBZ205" s="91"/>
      <c r="NCA205" s="119"/>
      <c r="NCB205" s="91"/>
      <c r="NCC205" s="119"/>
      <c r="NCD205" s="91"/>
      <c r="NCE205" s="119"/>
      <c r="NCF205" s="91"/>
      <c r="NCG205" s="119"/>
      <c r="NCH205" s="91"/>
      <c r="NCI205" s="119"/>
      <c r="NCJ205" s="91"/>
      <c r="NCK205" s="119"/>
      <c r="NCL205" s="91"/>
      <c r="NCM205" s="119"/>
      <c r="NCN205" s="91"/>
      <c r="NCO205" s="119"/>
      <c r="NCP205" s="91"/>
      <c r="NCQ205" s="119"/>
      <c r="NCR205" s="91"/>
      <c r="NCS205" s="119"/>
      <c r="NCT205" s="91"/>
      <c r="NCU205" s="119"/>
      <c r="NCV205" s="91"/>
      <c r="NCW205" s="119"/>
      <c r="NCX205" s="91"/>
      <c r="NCY205" s="119"/>
      <c r="NCZ205" s="91"/>
      <c r="NDA205" s="119"/>
      <c r="NDB205" s="91"/>
      <c r="NDC205" s="119"/>
      <c r="NDD205" s="91"/>
      <c r="NDE205" s="119"/>
      <c r="NDF205" s="91"/>
      <c r="NDG205" s="119"/>
      <c r="NDH205" s="91"/>
      <c r="NDI205" s="119"/>
      <c r="NDJ205" s="91"/>
      <c r="NDK205" s="119"/>
      <c r="NDL205" s="91"/>
      <c r="NDM205" s="119"/>
      <c r="NDN205" s="91"/>
      <c r="NDO205" s="119"/>
      <c r="NDP205" s="91"/>
      <c r="NDQ205" s="119"/>
      <c r="NDR205" s="91"/>
      <c r="NDS205" s="119"/>
      <c r="NDT205" s="91"/>
      <c r="NDU205" s="119"/>
      <c r="NDV205" s="91"/>
      <c r="NDW205" s="119"/>
      <c r="NDX205" s="91"/>
      <c r="NDY205" s="119"/>
      <c r="NDZ205" s="91"/>
      <c r="NEA205" s="119"/>
      <c r="NEB205" s="91"/>
      <c r="NEC205" s="119"/>
      <c r="NED205" s="91"/>
      <c r="NEE205" s="119"/>
      <c r="NEF205" s="91"/>
      <c r="NEG205" s="119"/>
      <c r="NEH205" s="91"/>
      <c r="NEI205" s="119"/>
      <c r="NEJ205" s="91"/>
      <c r="NEK205" s="119"/>
      <c r="NEL205" s="91"/>
      <c r="NEM205" s="119"/>
      <c r="NEN205" s="91"/>
      <c r="NEO205" s="119"/>
      <c r="NEP205" s="91"/>
      <c r="NEQ205" s="119"/>
      <c r="NER205" s="91"/>
      <c r="NES205" s="119"/>
      <c r="NET205" s="91"/>
      <c r="NEU205" s="119"/>
      <c r="NEV205" s="91"/>
      <c r="NEW205" s="119"/>
      <c r="NEX205" s="91"/>
      <c r="NEY205" s="119"/>
      <c r="NEZ205" s="91"/>
      <c r="NFA205" s="119"/>
      <c r="NFB205" s="91"/>
      <c r="NFC205" s="119"/>
      <c r="NFD205" s="91"/>
      <c r="NFE205" s="119"/>
      <c r="NFF205" s="91"/>
      <c r="NFG205" s="119"/>
      <c r="NFH205" s="91"/>
      <c r="NFI205" s="119"/>
      <c r="NFJ205" s="91"/>
      <c r="NFK205" s="119"/>
      <c r="NFL205" s="91"/>
      <c r="NFM205" s="119"/>
      <c r="NFN205" s="91"/>
      <c r="NFO205" s="119"/>
      <c r="NFP205" s="91"/>
      <c r="NFQ205" s="119"/>
      <c r="NFR205" s="91"/>
      <c r="NFS205" s="119"/>
      <c r="NFT205" s="91"/>
      <c r="NFU205" s="119"/>
      <c r="NFV205" s="91"/>
      <c r="NFW205" s="119"/>
      <c r="NFX205" s="91"/>
      <c r="NFY205" s="119"/>
      <c r="NFZ205" s="91"/>
      <c r="NGA205" s="119"/>
      <c r="NGB205" s="91"/>
      <c r="NGC205" s="119"/>
      <c r="NGD205" s="91"/>
      <c r="NGE205" s="119"/>
      <c r="NGF205" s="91"/>
      <c r="NGG205" s="119"/>
      <c r="NGH205" s="91"/>
      <c r="NGI205" s="119"/>
      <c r="NGJ205" s="91"/>
      <c r="NGK205" s="119"/>
      <c r="NGL205" s="91"/>
      <c r="NGM205" s="119"/>
      <c r="NGN205" s="91"/>
      <c r="NGO205" s="119"/>
      <c r="NGP205" s="91"/>
      <c r="NGQ205" s="119"/>
      <c r="NGR205" s="91"/>
      <c r="NGS205" s="119"/>
      <c r="NGT205" s="91"/>
      <c r="NGU205" s="119"/>
      <c r="NGV205" s="91"/>
      <c r="NGW205" s="119"/>
      <c r="NGX205" s="91"/>
      <c r="NGY205" s="119"/>
      <c r="NGZ205" s="91"/>
      <c r="NHA205" s="119"/>
      <c r="NHB205" s="91"/>
      <c r="NHC205" s="119"/>
      <c r="NHD205" s="91"/>
      <c r="NHE205" s="119"/>
      <c r="NHF205" s="91"/>
      <c r="NHG205" s="119"/>
      <c r="NHH205" s="91"/>
      <c r="NHI205" s="119"/>
      <c r="NHJ205" s="91"/>
      <c r="NHK205" s="119"/>
      <c r="NHL205" s="91"/>
      <c r="NHM205" s="119"/>
      <c r="NHN205" s="91"/>
      <c r="NHO205" s="119"/>
      <c r="NHP205" s="91"/>
      <c r="NHQ205" s="119"/>
      <c r="NHR205" s="91"/>
      <c r="NHS205" s="119"/>
      <c r="NHT205" s="91"/>
      <c r="NHU205" s="119"/>
      <c r="NHV205" s="91"/>
      <c r="NHW205" s="119"/>
      <c r="NHX205" s="91"/>
      <c r="NHY205" s="119"/>
      <c r="NHZ205" s="91"/>
      <c r="NIA205" s="119"/>
      <c r="NIB205" s="91"/>
      <c r="NIC205" s="119"/>
      <c r="NID205" s="91"/>
      <c r="NIE205" s="119"/>
      <c r="NIF205" s="91"/>
      <c r="NIG205" s="119"/>
      <c r="NIH205" s="91"/>
      <c r="NII205" s="119"/>
      <c r="NIJ205" s="91"/>
      <c r="NIK205" s="119"/>
      <c r="NIL205" s="91"/>
      <c r="NIM205" s="119"/>
      <c r="NIN205" s="91"/>
      <c r="NIO205" s="119"/>
      <c r="NIP205" s="91"/>
      <c r="NIQ205" s="119"/>
      <c r="NIR205" s="91"/>
      <c r="NIS205" s="119"/>
      <c r="NIT205" s="91"/>
      <c r="NIU205" s="119"/>
      <c r="NIV205" s="91"/>
      <c r="NIW205" s="119"/>
      <c r="NIX205" s="91"/>
      <c r="NIY205" s="119"/>
      <c r="NIZ205" s="91"/>
      <c r="NJA205" s="119"/>
      <c r="NJB205" s="91"/>
      <c r="NJC205" s="119"/>
      <c r="NJD205" s="91"/>
      <c r="NJE205" s="119"/>
      <c r="NJF205" s="91"/>
      <c r="NJG205" s="119"/>
      <c r="NJH205" s="91"/>
      <c r="NJI205" s="119"/>
      <c r="NJJ205" s="91"/>
      <c r="NJK205" s="119"/>
      <c r="NJL205" s="91"/>
      <c r="NJM205" s="119"/>
      <c r="NJN205" s="91"/>
      <c r="NJO205" s="119"/>
      <c r="NJP205" s="91"/>
      <c r="NJQ205" s="119"/>
      <c r="NJR205" s="91"/>
      <c r="NJS205" s="119"/>
      <c r="NJT205" s="91"/>
      <c r="NJU205" s="119"/>
      <c r="NJV205" s="91"/>
      <c r="NJW205" s="119"/>
      <c r="NJX205" s="91"/>
      <c r="NJY205" s="119"/>
      <c r="NJZ205" s="91"/>
      <c r="NKA205" s="119"/>
      <c r="NKB205" s="91"/>
      <c r="NKC205" s="119"/>
      <c r="NKD205" s="91"/>
      <c r="NKE205" s="119"/>
      <c r="NKF205" s="91"/>
      <c r="NKG205" s="119"/>
      <c r="NKH205" s="91"/>
      <c r="NKI205" s="119"/>
      <c r="NKJ205" s="91"/>
      <c r="NKK205" s="119"/>
      <c r="NKL205" s="91"/>
      <c r="NKM205" s="119"/>
      <c r="NKN205" s="91"/>
      <c r="NKO205" s="119"/>
      <c r="NKP205" s="91"/>
      <c r="NKQ205" s="119"/>
      <c r="NKR205" s="91"/>
      <c r="NKS205" s="119"/>
      <c r="NKT205" s="91"/>
      <c r="NKU205" s="119"/>
      <c r="NKV205" s="91"/>
      <c r="NKW205" s="119"/>
      <c r="NKX205" s="91"/>
      <c r="NKY205" s="119"/>
      <c r="NKZ205" s="91"/>
      <c r="NLA205" s="119"/>
      <c r="NLB205" s="91"/>
      <c r="NLC205" s="119"/>
      <c r="NLD205" s="91"/>
      <c r="NLE205" s="119"/>
      <c r="NLF205" s="91"/>
      <c r="NLG205" s="119"/>
      <c r="NLH205" s="91"/>
      <c r="NLI205" s="119"/>
      <c r="NLJ205" s="91"/>
      <c r="NLK205" s="119"/>
      <c r="NLL205" s="91"/>
      <c r="NLM205" s="119"/>
      <c r="NLN205" s="91"/>
      <c r="NLO205" s="119"/>
      <c r="NLP205" s="91"/>
      <c r="NLQ205" s="119"/>
      <c r="NLR205" s="91"/>
      <c r="NLS205" s="119"/>
      <c r="NLT205" s="91"/>
      <c r="NLU205" s="119"/>
      <c r="NLV205" s="91"/>
      <c r="NLW205" s="119"/>
      <c r="NLX205" s="91"/>
      <c r="NLY205" s="119"/>
      <c r="NLZ205" s="91"/>
      <c r="NMA205" s="119"/>
      <c r="NMB205" s="91"/>
      <c r="NMC205" s="119"/>
      <c r="NMD205" s="91"/>
      <c r="NME205" s="119"/>
      <c r="NMF205" s="91"/>
      <c r="NMG205" s="119"/>
      <c r="NMH205" s="91"/>
      <c r="NMI205" s="119"/>
      <c r="NMJ205" s="91"/>
      <c r="NMK205" s="119"/>
      <c r="NML205" s="91"/>
      <c r="NMM205" s="119"/>
      <c r="NMN205" s="91"/>
      <c r="NMO205" s="119"/>
      <c r="NMP205" s="91"/>
      <c r="NMQ205" s="119"/>
      <c r="NMR205" s="91"/>
      <c r="NMS205" s="119"/>
      <c r="NMT205" s="91"/>
      <c r="NMU205" s="119"/>
      <c r="NMV205" s="91"/>
      <c r="NMW205" s="119"/>
      <c r="NMX205" s="91"/>
      <c r="NMY205" s="119"/>
      <c r="NMZ205" s="91"/>
      <c r="NNA205" s="119"/>
      <c r="NNB205" s="91"/>
      <c r="NNC205" s="119"/>
      <c r="NND205" s="91"/>
      <c r="NNE205" s="119"/>
      <c r="NNF205" s="91"/>
      <c r="NNG205" s="119"/>
      <c r="NNH205" s="91"/>
      <c r="NNI205" s="119"/>
      <c r="NNJ205" s="91"/>
      <c r="NNK205" s="119"/>
      <c r="NNL205" s="91"/>
      <c r="NNM205" s="119"/>
      <c r="NNN205" s="91"/>
      <c r="NNO205" s="119"/>
      <c r="NNP205" s="91"/>
      <c r="NNQ205" s="119"/>
      <c r="NNR205" s="91"/>
      <c r="NNS205" s="119"/>
      <c r="NNT205" s="91"/>
      <c r="NNU205" s="119"/>
      <c r="NNV205" s="91"/>
      <c r="NNW205" s="119"/>
      <c r="NNX205" s="91"/>
      <c r="NNY205" s="119"/>
      <c r="NNZ205" s="91"/>
      <c r="NOA205" s="119"/>
      <c r="NOB205" s="91"/>
      <c r="NOC205" s="119"/>
      <c r="NOD205" s="91"/>
      <c r="NOE205" s="119"/>
      <c r="NOF205" s="91"/>
      <c r="NOG205" s="119"/>
      <c r="NOH205" s="91"/>
      <c r="NOI205" s="119"/>
      <c r="NOJ205" s="91"/>
      <c r="NOK205" s="119"/>
      <c r="NOL205" s="91"/>
      <c r="NOM205" s="119"/>
      <c r="NON205" s="91"/>
      <c r="NOO205" s="119"/>
      <c r="NOP205" s="91"/>
      <c r="NOQ205" s="119"/>
      <c r="NOR205" s="91"/>
      <c r="NOS205" s="119"/>
      <c r="NOT205" s="91"/>
      <c r="NOU205" s="119"/>
      <c r="NOV205" s="91"/>
      <c r="NOW205" s="119"/>
      <c r="NOX205" s="91"/>
      <c r="NOY205" s="119"/>
      <c r="NOZ205" s="91"/>
      <c r="NPA205" s="119"/>
      <c r="NPB205" s="91"/>
      <c r="NPC205" s="119"/>
      <c r="NPD205" s="91"/>
      <c r="NPE205" s="119"/>
      <c r="NPF205" s="91"/>
      <c r="NPG205" s="119"/>
      <c r="NPH205" s="91"/>
      <c r="NPI205" s="119"/>
      <c r="NPJ205" s="91"/>
      <c r="NPK205" s="119"/>
      <c r="NPL205" s="91"/>
      <c r="NPM205" s="119"/>
      <c r="NPN205" s="91"/>
      <c r="NPO205" s="119"/>
      <c r="NPP205" s="91"/>
      <c r="NPQ205" s="119"/>
      <c r="NPR205" s="91"/>
      <c r="NPS205" s="119"/>
      <c r="NPT205" s="91"/>
      <c r="NPU205" s="119"/>
      <c r="NPV205" s="91"/>
      <c r="NPW205" s="119"/>
      <c r="NPX205" s="91"/>
      <c r="NPY205" s="119"/>
      <c r="NPZ205" s="91"/>
      <c r="NQA205" s="119"/>
      <c r="NQB205" s="91"/>
      <c r="NQC205" s="119"/>
      <c r="NQD205" s="91"/>
      <c r="NQE205" s="119"/>
      <c r="NQF205" s="91"/>
      <c r="NQG205" s="119"/>
      <c r="NQH205" s="91"/>
      <c r="NQI205" s="119"/>
      <c r="NQJ205" s="91"/>
      <c r="NQK205" s="119"/>
      <c r="NQL205" s="91"/>
      <c r="NQM205" s="119"/>
      <c r="NQN205" s="91"/>
      <c r="NQO205" s="119"/>
      <c r="NQP205" s="91"/>
      <c r="NQQ205" s="119"/>
      <c r="NQR205" s="91"/>
      <c r="NQS205" s="119"/>
      <c r="NQT205" s="91"/>
      <c r="NQU205" s="119"/>
      <c r="NQV205" s="91"/>
      <c r="NQW205" s="119"/>
      <c r="NQX205" s="91"/>
      <c r="NQY205" s="119"/>
      <c r="NQZ205" s="91"/>
      <c r="NRA205" s="119"/>
      <c r="NRB205" s="91"/>
      <c r="NRC205" s="119"/>
      <c r="NRD205" s="91"/>
      <c r="NRE205" s="119"/>
      <c r="NRF205" s="91"/>
      <c r="NRG205" s="119"/>
      <c r="NRH205" s="91"/>
      <c r="NRI205" s="119"/>
      <c r="NRJ205" s="91"/>
      <c r="NRK205" s="119"/>
      <c r="NRL205" s="91"/>
      <c r="NRM205" s="119"/>
      <c r="NRN205" s="91"/>
      <c r="NRO205" s="119"/>
      <c r="NRP205" s="91"/>
      <c r="NRQ205" s="119"/>
      <c r="NRR205" s="91"/>
      <c r="NRS205" s="119"/>
      <c r="NRT205" s="91"/>
      <c r="NRU205" s="119"/>
      <c r="NRV205" s="91"/>
      <c r="NRW205" s="119"/>
      <c r="NRX205" s="91"/>
      <c r="NRY205" s="119"/>
      <c r="NRZ205" s="91"/>
      <c r="NSA205" s="119"/>
      <c r="NSB205" s="91"/>
      <c r="NSC205" s="119"/>
      <c r="NSD205" s="91"/>
      <c r="NSE205" s="119"/>
      <c r="NSF205" s="91"/>
      <c r="NSG205" s="119"/>
      <c r="NSH205" s="91"/>
      <c r="NSI205" s="119"/>
      <c r="NSJ205" s="91"/>
      <c r="NSK205" s="119"/>
      <c r="NSL205" s="91"/>
      <c r="NSM205" s="119"/>
      <c r="NSN205" s="91"/>
      <c r="NSO205" s="119"/>
      <c r="NSP205" s="91"/>
      <c r="NSQ205" s="119"/>
      <c r="NSR205" s="91"/>
      <c r="NSS205" s="119"/>
      <c r="NST205" s="91"/>
      <c r="NSU205" s="119"/>
      <c r="NSV205" s="91"/>
      <c r="NSW205" s="119"/>
      <c r="NSX205" s="91"/>
      <c r="NSY205" s="119"/>
      <c r="NSZ205" s="91"/>
      <c r="NTA205" s="119"/>
      <c r="NTB205" s="91"/>
      <c r="NTC205" s="119"/>
      <c r="NTD205" s="91"/>
      <c r="NTE205" s="119"/>
      <c r="NTF205" s="91"/>
      <c r="NTG205" s="119"/>
      <c r="NTH205" s="91"/>
      <c r="NTI205" s="119"/>
      <c r="NTJ205" s="91"/>
      <c r="NTK205" s="119"/>
      <c r="NTL205" s="91"/>
      <c r="NTM205" s="119"/>
      <c r="NTN205" s="91"/>
      <c r="NTO205" s="119"/>
      <c r="NTP205" s="91"/>
      <c r="NTQ205" s="119"/>
      <c r="NTR205" s="91"/>
      <c r="NTS205" s="119"/>
      <c r="NTT205" s="91"/>
      <c r="NTU205" s="119"/>
      <c r="NTV205" s="91"/>
      <c r="NTW205" s="119"/>
      <c r="NTX205" s="91"/>
      <c r="NTY205" s="119"/>
      <c r="NTZ205" s="91"/>
      <c r="NUA205" s="119"/>
      <c r="NUB205" s="91"/>
      <c r="NUC205" s="119"/>
      <c r="NUD205" s="91"/>
      <c r="NUE205" s="119"/>
      <c r="NUF205" s="91"/>
      <c r="NUG205" s="119"/>
      <c r="NUH205" s="91"/>
      <c r="NUI205" s="119"/>
      <c r="NUJ205" s="91"/>
      <c r="NUK205" s="119"/>
      <c r="NUL205" s="91"/>
      <c r="NUM205" s="119"/>
      <c r="NUN205" s="91"/>
      <c r="NUO205" s="119"/>
      <c r="NUP205" s="91"/>
      <c r="NUQ205" s="119"/>
      <c r="NUR205" s="91"/>
      <c r="NUS205" s="119"/>
      <c r="NUT205" s="91"/>
      <c r="NUU205" s="119"/>
      <c r="NUV205" s="91"/>
      <c r="NUW205" s="119"/>
      <c r="NUX205" s="91"/>
      <c r="NUY205" s="119"/>
      <c r="NUZ205" s="91"/>
      <c r="NVA205" s="119"/>
      <c r="NVB205" s="91"/>
      <c r="NVC205" s="119"/>
      <c r="NVD205" s="91"/>
      <c r="NVE205" s="119"/>
      <c r="NVF205" s="91"/>
      <c r="NVG205" s="119"/>
      <c r="NVH205" s="91"/>
      <c r="NVI205" s="119"/>
      <c r="NVJ205" s="91"/>
      <c r="NVK205" s="119"/>
      <c r="NVL205" s="91"/>
      <c r="NVM205" s="119"/>
      <c r="NVN205" s="91"/>
      <c r="NVO205" s="119"/>
      <c r="NVP205" s="91"/>
      <c r="NVQ205" s="119"/>
      <c r="NVR205" s="91"/>
      <c r="NVS205" s="119"/>
      <c r="NVT205" s="91"/>
      <c r="NVU205" s="119"/>
      <c r="NVV205" s="91"/>
      <c r="NVW205" s="119"/>
      <c r="NVX205" s="91"/>
      <c r="NVY205" s="119"/>
      <c r="NVZ205" s="91"/>
      <c r="NWA205" s="119"/>
      <c r="NWB205" s="91"/>
      <c r="NWC205" s="119"/>
      <c r="NWD205" s="91"/>
      <c r="NWE205" s="119"/>
      <c r="NWF205" s="91"/>
      <c r="NWG205" s="119"/>
      <c r="NWH205" s="91"/>
      <c r="NWI205" s="119"/>
      <c r="NWJ205" s="91"/>
      <c r="NWK205" s="119"/>
      <c r="NWL205" s="91"/>
      <c r="NWM205" s="119"/>
      <c r="NWN205" s="91"/>
      <c r="NWO205" s="119"/>
      <c r="NWP205" s="91"/>
      <c r="NWQ205" s="119"/>
      <c r="NWR205" s="91"/>
      <c r="NWS205" s="119"/>
      <c r="NWT205" s="91"/>
      <c r="NWU205" s="119"/>
      <c r="NWV205" s="91"/>
      <c r="NWW205" s="119"/>
      <c r="NWX205" s="91"/>
      <c r="NWY205" s="119"/>
      <c r="NWZ205" s="91"/>
      <c r="NXA205" s="119"/>
      <c r="NXB205" s="91"/>
      <c r="NXC205" s="119"/>
      <c r="NXD205" s="91"/>
      <c r="NXE205" s="119"/>
      <c r="NXF205" s="91"/>
      <c r="NXG205" s="119"/>
      <c r="NXH205" s="91"/>
      <c r="NXI205" s="119"/>
      <c r="NXJ205" s="91"/>
      <c r="NXK205" s="119"/>
      <c r="NXL205" s="91"/>
      <c r="NXM205" s="119"/>
      <c r="NXN205" s="91"/>
      <c r="NXO205" s="119"/>
      <c r="NXP205" s="91"/>
      <c r="NXQ205" s="119"/>
      <c r="NXR205" s="91"/>
      <c r="NXS205" s="119"/>
      <c r="NXT205" s="91"/>
      <c r="NXU205" s="119"/>
      <c r="NXV205" s="91"/>
      <c r="NXW205" s="119"/>
      <c r="NXX205" s="91"/>
      <c r="NXY205" s="119"/>
      <c r="NXZ205" s="91"/>
      <c r="NYA205" s="119"/>
      <c r="NYB205" s="91"/>
      <c r="NYC205" s="119"/>
      <c r="NYD205" s="91"/>
      <c r="NYE205" s="119"/>
      <c r="NYF205" s="91"/>
      <c r="NYG205" s="119"/>
      <c r="NYH205" s="91"/>
      <c r="NYI205" s="119"/>
      <c r="NYJ205" s="91"/>
      <c r="NYK205" s="119"/>
      <c r="NYL205" s="91"/>
      <c r="NYM205" s="119"/>
      <c r="NYN205" s="91"/>
      <c r="NYO205" s="119"/>
      <c r="NYP205" s="91"/>
      <c r="NYQ205" s="119"/>
      <c r="NYR205" s="91"/>
      <c r="NYS205" s="119"/>
      <c r="NYT205" s="91"/>
      <c r="NYU205" s="119"/>
      <c r="NYV205" s="91"/>
      <c r="NYW205" s="119"/>
      <c r="NYX205" s="91"/>
      <c r="NYY205" s="119"/>
      <c r="NYZ205" s="91"/>
      <c r="NZA205" s="119"/>
      <c r="NZB205" s="91"/>
      <c r="NZC205" s="119"/>
      <c r="NZD205" s="91"/>
      <c r="NZE205" s="119"/>
      <c r="NZF205" s="91"/>
      <c r="NZG205" s="119"/>
      <c r="NZH205" s="91"/>
      <c r="NZI205" s="119"/>
      <c r="NZJ205" s="91"/>
      <c r="NZK205" s="119"/>
      <c r="NZL205" s="91"/>
      <c r="NZM205" s="119"/>
      <c r="NZN205" s="91"/>
      <c r="NZO205" s="119"/>
      <c r="NZP205" s="91"/>
      <c r="NZQ205" s="119"/>
      <c r="NZR205" s="91"/>
      <c r="NZS205" s="119"/>
      <c r="NZT205" s="91"/>
      <c r="NZU205" s="119"/>
      <c r="NZV205" s="91"/>
      <c r="NZW205" s="119"/>
      <c r="NZX205" s="91"/>
      <c r="NZY205" s="119"/>
      <c r="NZZ205" s="91"/>
      <c r="OAA205" s="119"/>
      <c r="OAB205" s="91"/>
      <c r="OAC205" s="119"/>
      <c r="OAD205" s="91"/>
      <c r="OAE205" s="119"/>
      <c r="OAF205" s="91"/>
      <c r="OAG205" s="119"/>
      <c r="OAH205" s="91"/>
      <c r="OAI205" s="119"/>
      <c r="OAJ205" s="91"/>
      <c r="OAK205" s="119"/>
      <c r="OAL205" s="91"/>
      <c r="OAM205" s="119"/>
      <c r="OAN205" s="91"/>
      <c r="OAO205" s="119"/>
      <c r="OAP205" s="91"/>
      <c r="OAQ205" s="119"/>
      <c r="OAR205" s="91"/>
      <c r="OAS205" s="119"/>
      <c r="OAT205" s="91"/>
      <c r="OAU205" s="119"/>
      <c r="OAV205" s="91"/>
      <c r="OAW205" s="119"/>
      <c r="OAX205" s="91"/>
      <c r="OAY205" s="119"/>
      <c r="OAZ205" s="91"/>
      <c r="OBA205" s="119"/>
      <c r="OBB205" s="91"/>
      <c r="OBC205" s="119"/>
      <c r="OBD205" s="91"/>
      <c r="OBE205" s="119"/>
      <c r="OBF205" s="91"/>
      <c r="OBG205" s="119"/>
      <c r="OBH205" s="91"/>
      <c r="OBI205" s="119"/>
      <c r="OBJ205" s="91"/>
      <c r="OBK205" s="119"/>
      <c r="OBL205" s="91"/>
      <c r="OBM205" s="119"/>
      <c r="OBN205" s="91"/>
      <c r="OBO205" s="119"/>
      <c r="OBP205" s="91"/>
      <c r="OBQ205" s="119"/>
      <c r="OBR205" s="91"/>
      <c r="OBS205" s="119"/>
      <c r="OBT205" s="91"/>
      <c r="OBU205" s="119"/>
      <c r="OBV205" s="91"/>
      <c r="OBW205" s="119"/>
      <c r="OBX205" s="91"/>
      <c r="OBY205" s="119"/>
      <c r="OBZ205" s="91"/>
      <c r="OCA205" s="119"/>
      <c r="OCB205" s="91"/>
      <c r="OCC205" s="119"/>
      <c r="OCD205" s="91"/>
      <c r="OCE205" s="119"/>
      <c r="OCF205" s="91"/>
      <c r="OCG205" s="119"/>
      <c r="OCH205" s="91"/>
      <c r="OCI205" s="119"/>
      <c r="OCJ205" s="91"/>
      <c r="OCK205" s="119"/>
      <c r="OCL205" s="91"/>
      <c r="OCM205" s="119"/>
      <c r="OCN205" s="91"/>
      <c r="OCO205" s="119"/>
      <c r="OCP205" s="91"/>
      <c r="OCQ205" s="119"/>
      <c r="OCR205" s="91"/>
      <c r="OCS205" s="119"/>
      <c r="OCT205" s="91"/>
      <c r="OCU205" s="119"/>
      <c r="OCV205" s="91"/>
      <c r="OCW205" s="119"/>
      <c r="OCX205" s="91"/>
      <c r="OCY205" s="119"/>
      <c r="OCZ205" s="91"/>
      <c r="ODA205" s="119"/>
      <c r="ODB205" s="91"/>
      <c r="ODC205" s="119"/>
      <c r="ODD205" s="91"/>
      <c r="ODE205" s="119"/>
      <c r="ODF205" s="91"/>
      <c r="ODG205" s="119"/>
      <c r="ODH205" s="91"/>
      <c r="ODI205" s="119"/>
      <c r="ODJ205" s="91"/>
      <c r="ODK205" s="119"/>
      <c r="ODL205" s="91"/>
      <c r="ODM205" s="119"/>
      <c r="ODN205" s="91"/>
      <c r="ODO205" s="119"/>
      <c r="ODP205" s="91"/>
      <c r="ODQ205" s="119"/>
      <c r="ODR205" s="91"/>
      <c r="ODS205" s="119"/>
      <c r="ODT205" s="91"/>
      <c r="ODU205" s="119"/>
      <c r="ODV205" s="91"/>
      <c r="ODW205" s="119"/>
      <c r="ODX205" s="91"/>
      <c r="ODY205" s="119"/>
      <c r="ODZ205" s="91"/>
      <c r="OEA205" s="119"/>
      <c r="OEB205" s="91"/>
      <c r="OEC205" s="119"/>
      <c r="OED205" s="91"/>
      <c r="OEE205" s="119"/>
      <c r="OEF205" s="91"/>
      <c r="OEG205" s="119"/>
      <c r="OEH205" s="91"/>
      <c r="OEI205" s="119"/>
      <c r="OEJ205" s="91"/>
      <c r="OEK205" s="119"/>
      <c r="OEL205" s="91"/>
      <c r="OEM205" s="119"/>
      <c r="OEN205" s="91"/>
      <c r="OEO205" s="119"/>
      <c r="OEP205" s="91"/>
      <c r="OEQ205" s="119"/>
      <c r="OER205" s="91"/>
      <c r="OES205" s="119"/>
      <c r="OET205" s="91"/>
      <c r="OEU205" s="119"/>
      <c r="OEV205" s="91"/>
      <c r="OEW205" s="119"/>
      <c r="OEX205" s="91"/>
      <c r="OEY205" s="119"/>
      <c r="OEZ205" s="91"/>
      <c r="OFA205" s="119"/>
      <c r="OFB205" s="91"/>
      <c r="OFC205" s="119"/>
      <c r="OFD205" s="91"/>
      <c r="OFE205" s="119"/>
      <c r="OFF205" s="91"/>
      <c r="OFG205" s="119"/>
      <c r="OFH205" s="91"/>
      <c r="OFI205" s="119"/>
      <c r="OFJ205" s="91"/>
      <c r="OFK205" s="119"/>
      <c r="OFL205" s="91"/>
      <c r="OFM205" s="119"/>
      <c r="OFN205" s="91"/>
      <c r="OFO205" s="119"/>
      <c r="OFP205" s="91"/>
      <c r="OFQ205" s="119"/>
      <c r="OFR205" s="91"/>
      <c r="OFS205" s="119"/>
      <c r="OFT205" s="91"/>
      <c r="OFU205" s="119"/>
      <c r="OFV205" s="91"/>
      <c r="OFW205" s="119"/>
      <c r="OFX205" s="91"/>
      <c r="OFY205" s="119"/>
      <c r="OFZ205" s="91"/>
      <c r="OGA205" s="119"/>
      <c r="OGB205" s="91"/>
      <c r="OGC205" s="119"/>
      <c r="OGD205" s="91"/>
      <c r="OGE205" s="119"/>
      <c r="OGF205" s="91"/>
      <c r="OGG205" s="119"/>
      <c r="OGH205" s="91"/>
      <c r="OGI205" s="119"/>
      <c r="OGJ205" s="91"/>
      <c r="OGK205" s="119"/>
      <c r="OGL205" s="91"/>
      <c r="OGM205" s="119"/>
      <c r="OGN205" s="91"/>
      <c r="OGO205" s="119"/>
      <c r="OGP205" s="91"/>
      <c r="OGQ205" s="119"/>
      <c r="OGR205" s="91"/>
      <c r="OGS205" s="119"/>
      <c r="OGT205" s="91"/>
      <c r="OGU205" s="119"/>
      <c r="OGV205" s="91"/>
      <c r="OGW205" s="119"/>
      <c r="OGX205" s="91"/>
      <c r="OGY205" s="119"/>
      <c r="OGZ205" s="91"/>
      <c r="OHA205" s="119"/>
      <c r="OHB205" s="91"/>
      <c r="OHC205" s="119"/>
      <c r="OHD205" s="91"/>
      <c r="OHE205" s="119"/>
      <c r="OHF205" s="91"/>
      <c r="OHG205" s="119"/>
      <c r="OHH205" s="91"/>
      <c r="OHI205" s="119"/>
      <c r="OHJ205" s="91"/>
      <c r="OHK205" s="119"/>
      <c r="OHL205" s="91"/>
      <c r="OHM205" s="119"/>
      <c r="OHN205" s="91"/>
      <c r="OHO205" s="119"/>
      <c r="OHP205" s="91"/>
      <c r="OHQ205" s="119"/>
      <c r="OHR205" s="91"/>
      <c r="OHS205" s="119"/>
      <c r="OHT205" s="91"/>
      <c r="OHU205" s="119"/>
      <c r="OHV205" s="91"/>
      <c r="OHW205" s="119"/>
      <c r="OHX205" s="91"/>
      <c r="OHY205" s="119"/>
      <c r="OHZ205" s="91"/>
      <c r="OIA205" s="119"/>
      <c r="OIB205" s="91"/>
      <c r="OIC205" s="119"/>
      <c r="OID205" s="91"/>
      <c r="OIE205" s="119"/>
      <c r="OIF205" s="91"/>
      <c r="OIG205" s="119"/>
      <c r="OIH205" s="91"/>
      <c r="OII205" s="119"/>
      <c r="OIJ205" s="91"/>
      <c r="OIK205" s="119"/>
      <c r="OIL205" s="91"/>
      <c r="OIM205" s="119"/>
      <c r="OIN205" s="91"/>
      <c r="OIO205" s="119"/>
      <c r="OIP205" s="91"/>
      <c r="OIQ205" s="119"/>
      <c r="OIR205" s="91"/>
      <c r="OIS205" s="119"/>
      <c r="OIT205" s="91"/>
      <c r="OIU205" s="119"/>
      <c r="OIV205" s="91"/>
      <c r="OIW205" s="119"/>
      <c r="OIX205" s="91"/>
      <c r="OIY205" s="119"/>
      <c r="OIZ205" s="91"/>
      <c r="OJA205" s="119"/>
      <c r="OJB205" s="91"/>
      <c r="OJC205" s="119"/>
      <c r="OJD205" s="91"/>
      <c r="OJE205" s="119"/>
      <c r="OJF205" s="91"/>
      <c r="OJG205" s="119"/>
      <c r="OJH205" s="91"/>
      <c r="OJI205" s="119"/>
      <c r="OJJ205" s="91"/>
      <c r="OJK205" s="119"/>
      <c r="OJL205" s="91"/>
      <c r="OJM205" s="119"/>
      <c r="OJN205" s="91"/>
      <c r="OJO205" s="119"/>
      <c r="OJP205" s="91"/>
      <c r="OJQ205" s="119"/>
      <c r="OJR205" s="91"/>
      <c r="OJS205" s="119"/>
      <c r="OJT205" s="91"/>
      <c r="OJU205" s="119"/>
      <c r="OJV205" s="91"/>
      <c r="OJW205" s="119"/>
      <c r="OJX205" s="91"/>
      <c r="OJY205" s="119"/>
      <c r="OJZ205" s="91"/>
      <c r="OKA205" s="119"/>
      <c r="OKB205" s="91"/>
      <c r="OKC205" s="119"/>
      <c r="OKD205" s="91"/>
      <c r="OKE205" s="119"/>
      <c r="OKF205" s="91"/>
      <c r="OKG205" s="119"/>
      <c r="OKH205" s="91"/>
      <c r="OKI205" s="119"/>
      <c r="OKJ205" s="91"/>
      <c r="OKK205" s="119"/>
      <c r="OKL205" s="91"/>
      <c r="OKM205" s="119"/>
      <c r="OKN205" s="91"/>
      <c r="OKO205" s="119"/>
      <c r="OKP205" s="91"/>
      <c r="OKQ205" s="119"/>
      <c r="OKR205" s="91"/>
      <c r="OKS205" s="119"/>
      <c r="OKT205" s="91"/>
      <c r="OKU205" s="119"/>
      <c r="OKV205" s="91"/>
      <c r="OKW205" s="119"/>
      <c r="OKX205" s="91"/>
      <c r="OKY205" s="119"/>
      <c r="OKZ205" s="91"/>
      <c r="OLA205" s="119"/>
      <c r="OLB205" s="91"/>
      <c r="OLC205" s="119"/>
      <c r="OLD205" s="91"/>
      <c r="OLE205" s="119"/>
      <c r="OLF205" s="91"/>
      <c r="OLG205" s="119"/>
      <c r="OLH205" s="91"/>
      <c r="OLI205" s="119"/>
      <c r="OLJ205" s="91"/>
      <c r="OLK205" s="119"/>
      <c r="OLL205" s="91"/>
      <c r="OLM205" s="119"/>
      <c r="OLN205" s="91"/>
      <c r="OLO205" s="119"/>
      <c r="OLP205" s="91"/>
      <c r="OLQ205" s="119"/>
      <c r="OLR205" s="91"/>
      <c r="OLS205" s="119"/>
      <c r="OLT205" s="91"/>
      <c r="OLU205" s="119"/>
      <c r="OLV205" s="91"/>
      <c r="OLW205" s="119"/>
      <c r="OLX205" s="91"/>
      <c r="OLY205" s="119"/>
      <c r="OLZ205" s="91"/>
      <c r="OMA205" s="119"/>
      <c r="OMB205" s="91"/>
      <c r="OMC205" s="119"/>
      <c r="OMD205" s="91"/>
      <c r="OME205" s="119"/>
      <c r="OMF205" s="91"/>
      <c r="OMG205" s="119"/>
      <c r="OMH205" s="91"/>
      <c r="OMI205" s="119"/>
      <c r="OMJ205" s="91"/>
      <c r="OMK205" s="119"/>
      <c r="OML205" s="91"/>
      <c r="OMM205" s="119"/>
      <c r="OMN205" s="91"/>
      <c r="OMO205" s="119"/>
      <c r="OMP205" s="91"/>
      <c r="OMQ205" s="119"/>
      <c r="OMR205" s="91"/>
      <c r="OMS205" s="119"/>
      <c r="OMT205" s="91"/>
      <c r="OMU205" s="119"/>
      <c r="OMV205" s="91"/>
      <c r="OMW205" s="119"/>
      <c r="OMX205" s="91"/>
      <c r="OMY205" s="119"/>
      <c r="OMZ205" s="91"/>
      <c r="ONA205" s="119"/>
      <c r="ONB205" s="91"/>
      <c r="ONC205" s="119"/>
      <c r="OND205" s="91"/>
      <c r="ONE205" s="119"/>
      <c r="ONF205" s="91"/>
      <c r="ONG205" s="119"/>
      <c r="ONH205" s="91"/>
      <c r="ONI205" s="119"/>
      <c r="ONJ205" s="91"/>
      <c r="ONK205" s="119"/>
      <c r="ONL205" s="91"/>
      <c r="ONM205" s="119"/>
      <c r="ONN205" s="91"/>
      <c r="ONO205" s="119"/>
      <c r="ONP205" s="91"/>
      <c r="ONQ205" s="119"/>
      <c r="ONR205" s="91"/>
      <c r="ONS205" s="119"/>
      <c r="ONT205" s="91"/>
      <c r="ONU205" s="119"/>
      <c r="ONV205" s="91"/>
      <c r="ONW205" s="119"/>
      <c r="ONX205" s="91"/>
      <c r="ONY205" s="119"/>
      <c r="ONZ205" s="91"/>
      <c r="OOA205" s="119"/>
      <c r="OOB205" s="91"/>
      <c r="OOC205" s="119"/>
      <c r="OOD205" s="91"/>
      <c r="OOE205" s="119"/>
      <c r="OOF205" s="91"/>
      <c r="OOG205" s="119"/>
      <c r="OOH205" s="91"/>
      <c r="OOI205" s="119"/>
      <c r="OOJ205" s="91"/>
      <c r="OOK205" s="119"/>
      <c r="OOL205" s="91"/>
      <c r="OOM205" s="119"/>
      <c r="OON205" s="91"/>
      <c r="OOO205" s="119"/>
      <c r="OOP205" s="91"/>
      <c r="OOQ205" s="119"/>
      <c r="OOR205" s="91"/>
      <c r="OOS205" s="119"/>
      <c r="OOT205" s="91"/>
      <c r="OOU205" s="119"/>
      <c r="OOV205" s="91"/>
      <c r="OOW205" s="119"/>
      <c r="OOX205" s="91"/>
      <c r="OOY205" s="119"/>
      <c r="OOZ205" s="91"/>
      <c r="OPA205" s="119"/>
      <c r="OPB205" s="91"/>
      <c r="OPC205" s="119"/>
      <c r="OPD205" s="91"/>
      <c r="OPE205" s="119"/>
      <c r="OPF205" s="91"/>
      <c r="OPG205" s="119"/>
      <c r="OPH205" s="91"/>
      <c r="OPI205" s="119"/>
      <c r="OPJ205" s="91"/>
      <c r="OPK205" s="119"/>
      <c r="OPL205" s="91"/>
      <c r="OPM205" s="119"/>
      <c r="OPN205" s="91"/>
      <c r="OPO205" s="119"/>
      <c r="OPP205" s="91"/>
      <c r="OPQ205" s="119"/>
      <c r="OPR205" s="91"/>
      <c r="OPS205" s="119"/>
      <c r="OPT205" s="91"/>
      <c r="OPU205" s="119"/>
      <c r="OPV205" s="91"/>
      <c r="OPW205" s="119"/>
      <c r="OPX205" s="91"/>
      <c r="OPY205" s="119"/>
      <c r="OPZ205" s="91"/>
      <c r="OQA205" s="119"/>
      <c r="OQB205" s="91"/>
      <c r="OQC205" s="119"/>
      <c r="OQD205" s="91"/>
      <c r="OQE205" s="119"/>
      <c r="OQF205" s="91"/>
      <c r="OQG205" s="119"/>
      <c r="OQH205" s="91"/>
      <c r="OQI205" s="119"/>
      <c r="OQJ205" s="91"/>
      <c r="OQK205" s="119"/>
      <c r="OQL205" s="91"/>
      <c r="OQM205" s="119"/>
      <c r="OQN205" s="91"/>
      <c r="OQO205" s="119"/>
      <c r="OQP205" s="91"/>
      <c r="OQQ205" s="119"/>
      <c r="OQR205" s="91"/>
      <c r="OQS205" s="119"/>
      <c r="OQT205" s="91"/>
      <c r="OQU205" s="119"/>
      <c r="OQV205" s="91"/>
      <c r="OQW205" s="119"/>
      <c r="OQX205" s="91"/>
      <c r="OQY205" s="119"/>
      <c r="OQZ205" s="91"/>
      <c r="ORA205" s="119"/>
      <c r="ORB205" s="91"/>
      <c r="ORC205" s="119"/>
      <c r="ORD205" s="91"/>
      <c r="ORE205" s="119"/>
      <c r="ORF205" s="91"/>
      <c r="ORG205" s="119"/>
      <c r="ORH205" s="91"/>
      <c r="ORI205" s="119"/>
      <c r="ORJ205" s="91"/>
      <c r="ORK205" s="119"/>
      <c r="ORL205" s="91"/>
      <c r="ORM205" s="119"/>
      <c r="ORN205" s="91"/>
      <c r="ORO205" s="119"/>
      <c r="ORP205" s="91"/>
      <c r="ORQ205" s="119"/>
      <c r="ORR205" s="91"/>
      <c r="ORS205" s="119"/>
      <c r="ORT205" s="91"/>
      <c r="ORU205" s="119"/>
      <c r="ORV205" s="91"/>
      <c r="ORW205" s="119"/>
      <c r="ORX205" s="91"/>
      <c r="ORY205" s="119"/>
      <c r="ORZ205" s="91"/>
      <c r="OSA205" s="119"/>
      <c r="OSB205" s="91"/>
      <c r="OSC205" s="119"/>
      <c r="OSD205" s="91"/>
      <c r="OSE205" s="119"/>
      <c r="OSF205" s="91"/>
      <c r="OSG205" s="119"/>
      <c r="OSH205" s="91"/>
      <c r="OSI205" s="119"/>
      <c r="OSJ205" s="91"/>
      <c r="OSK205" s="119"/>
      <c r="OSL205" s="91"/>
      <c r="OSM205" s="119"/>
      <c r="OSN205" s="91"/>
      <c r="OSO205" s="119"/>
      <c r="OSP205" s="91"/>
      <c r="OSQ205" s="119"/>
      <c r="OSR205" s="91"/>
      <c r="OSS205" s="119"/>
      <c r="OST205" s="91"/>
      <c r="OSU205" s="119"/>
      <c r="OSV205" s="91"/>
      <c r="OSW205" s="119"/>
      <c r="OSX205" s="91"/>
      <c r="OSY205" s="119"/>
      <c r="OSZ205" s="91"/>
      <c r="OTA205" s="119"/>
      <c r="OTB205" s="91"/>
      <c r="OTC205" s="119"/>
      <c r="OTD205" s="91"/>
      <c r="OTE205" s="119"/>
      <c r="OTF205" s="91"/>
      <c r="OTG205" s="119"/>
      <c r="OTH205" s="91"/>
      <c r="OTI205" s="119"/>
      <c r="OTJ205" s="91"/>
      <c r="OTK205" s="119"/>
      <c r="OTL205" s="91"/>
      <c r="OTM205" s="119"/>
      <c r="OTN205" s="91"/>
      <c r="OTO205" s="119"/>
      <c r="OTP205" s="91"/>
      <c r="OTQ205" s="119"/>
      <c r="OTR205" s="91"/>
      <c r="OTS205" s="119"/>
      <c r="OTT205" s="91"/>
      <c r="OTU205" s="119"/>
      <c r="OTV205" s="91"/>
      <c r="OTW205" s="119"/>
      <c r="OTX205" s="91"/>
      <c r="OTY205" s="119"/>
      <c r="OTZ205" s="91"/>
      <c r="OUA205" s="119"/>
      <c r="OUB205" s="91"/>
      <c r="OUC205" s="119"/>
      <c r="OUD205" s="91"/>
      <c r="OUE205" s="119"/>
      <c r="OUF205" s="91"/>
      <c r="OUG205" s="119"/>
      <c r="OUH205" s="91"/>
      <c r="OUI205" s="119"/>
      <c r="OUJ205" s="91"/>
      <c r="OUK205" s="119"/>
      <c r="OUL205" s="91"/>
      <c r="OUM205" s="119"/>
      <c r="OUN205" s="91"/>
      <c r="OUO205" s="119"/>
      <c r="OUP205" s="91"/>
      <c r="OUQ205" s="119"/>
      <c r="OUR205" s="91"/>
      <c r="OUS205" s="119"/>
      <c r="OUT205" s="91"/>
      <c r="OUU205" s="119"/>
      <c r="OUV205" s="91"/>
      <c r="OUW205" s="119"/>
      <c r="OUX205" s="91"/>
      <c r="OUY205" s="119"/>
      <c r="OUZ205" s="91"/>
      <c r="OVA205" s="119"/>
      <c r="OVB205" s="91"/>
      <c r="OVC205" s="119"/>
      <c r="OVD205" s="91"/>
      <c r="OVE205" s="119"/>
      <c r="OVF205" s="91"/>
      <c r="OVG205" s="119"/>
      <c r="OVH205" s="91"/>
      <c r="OVI205" s="119"/>
      <c r="OVJ205" s="91"/>
      <c r="OVK205" s="119"/>
      <c r="OVL205" s="91"/>
      <c r="OVM205" s="119"/>
      <c r="OVN205" s="91"/>
      <c r="OVO205" s="119"/>
      <c r="OVP205" s="91"/>
      <c r="OVQ205" s="119"/>
      <c r="OVR205" s="91"/>
      <c r="OVS205" s="119"/>
      <c r="OVT205" s="91"/>
      <c r="OVU205" s="119"/>
      <c r="OVV205" s="91"/>
      <c r="OVW205" s="119"/>
      <c r="OVX205" s="91"/>
      <c r="OVY205" s="119"/>
      <c r="OVZ205" s="91"/>
      <c r="OWA205" s="119"/>
      <c r="OWB205" s="91"/>
      <c r="OWC205" s="119"/>
      <c r="OWD205" s="91"/>
      <c r="OWE205" s="119"/>
      <c r="OWF205" s="91"/>
      <c r="OWG205" s="119"/>
      <c r="OWH205" s="91"/>
      <c r="OWI205" s="119"/>
      <c r="OWJ205" s="91"/>
      <c r="OWK205" s="119"/>
      <c r="OWL205" s="91"/>
      <c r="OWM205" s="119"/>
      <c r="OWN205" s="91"/>
      <c r="OWO205" s="119"/>
      <c r="OWP205" s="91"/>
      <c r="OWQ205" s="119"/>
      <c r="OWR205" s="91"/>
      <c r="OWS205" s="119"/>
      <c r="OWT205" s="91"/>
      <c r="OWU205" s="119"/>
      <c r="OWV205" s="91"/>
      <c r="OWW205" s="119"/>
      <c r="OWX205" s="91"/>
      <c r="OWY205" s="119"/>
      <c r="OWZ205" s="91"/>
      <c r="OXA205" s="119"/>
      <c r="OXB205" s="91"/>
      <c r="OXC205" s="119"/>
      <c r="OXD205" s="91"/>
      <c r="OXE205" s="119"/>
      <c r="OXF205" s="91"/>
      <c r="OXG205" s="119"/>
      <c r="OXH205" s="91"/>
      <c r="OXI205" s="119"/>
      <c r="OXJ205" s="91"/>
      <c r="OXK205" s="119"/>
      <c r="OXL205" s="91"/>
      <c r="OXM205" s="119"/>
      <c r="OXN205" s="91"/>
      <c r="OXO205" s="119"/>
      <c r="OXP205" s="91"/>
      <c r="OXQ205" s="119"/>
      <c r="OXR205" s="91"/>
      <c r="OXS205" s="119"/>
      <c r="OXT205" s="91"/>
      <c r="OXU205" s="119"/>
      <c r="OXV205" s="91"/>
      <c r="OXW205" s="119"/>
      <c r="OXX205" s="91"/>
      <c r="OXY205" s="119"/>
      <c r="OXZ205" s="91"/>
      <c r="OYA205" s="119"/>
      <c r="OYB205" s="91"/>
      <c r="OYC205" s="119"/>
      <c r="OYD205" s="91"/>
      <c r="OYE205" s="119"/>
      <c r="OYF205" s="91"/>
      <c r="OYG205" s="119"/>
      <c r="OYH205" s="91"/>
      <c r="OYI205" s="119"/>
      <c r="OYJ205" s="91"/>
      <c r="OYK205" s="119"/>
      <c r="OYL205" s="91"/>
      <c r="OYM205" s="119"/>
      <c r="OYN205" s="91"/>
      <c r="OYO205" s="119"/>
      <c r="OYP205" s="91"/>
      <c r="OYQ205" s="119"/>
      <c r="OYR205" s="91"/>
      <c r="OYS205" s="119"/>
      <c r="OYT205" s="91"/>
      <c r="OYU205" s="119"/>
      <c r="OYV205" s="91"/>
      <c r="OYW205" s="119"/>
      <c r="OYX205" s="91"/>
      <c r="OYY205" s="119"/>
      <c r="OYZ205" s="91"/>
      <c r="OZA205" s="119"/>
      <c r="OZB205" s="91"/>
      <c r="OZC205" s="119"/>
      <c r="OZD205" s="91"/>
      <c r="OZE205" s="119"/>
      <c r="OZF205" s="91"/>
      <c r="OZG205" s="119"/>
      <c r="OZH205" s="91"/>
      <c r="OZI205" s="119"/>
      <c r="OZJ205" s="91"/>
      <c r="OZK205" s="119"/>
      <c r="OZL205" s="91"/>
      <c r="OZM205" s="119"/>
      <c r="OZN205" s="91"/>
      <c r="OZO205" s="119"/>
      <c r="OZP205" s="91"/>
      <c r="OZQ205" s="119"/>
      <c r="OZR205" s="91"/>
      <c r="OZS205" s="119"/>
      <c r="OZT205" s="91"/>
      <c r="OZU205" s="119"/>
      <c r="OZV205" s="91"/>
      <c r="OZW205" s="119"/>
      <c r="OZX205" s="91"/>
      <c r="OZY205" s="119"/>
      <c r="OZZ205" s="91"/>
      <c r="PAA205" s="119"/>
      <c r="PAB205" s="91"/>
      <c r="PAC205" s="119"/>
      <c r="PAD205" s="91"/>
      <c r="PAE205" s="119"/>
      <c r="PAF205" s="91"/>
      <c r="PAG205" s="119"/>
      <c r="PAH205" s="91"/>
      <c r="PAI205" s="119"/>
      <c r="PAJ205" s="91"/>
      <c r="PAK205" s="119"/>
      <c r="PAL205" s="91"/>
      <c r="PAM205" s="119"/>
      <c r="PAN205" s="91"/>
      <c r="PAO205" s="119"/>
      <c r="PAP205" s="91"/>
      <c r="PAQ205" s="119"/>
      <c r="PAR205" s="91"/>
      <c r="PAS205" s="119"/>
      <c r="PAT205" s="91"/>
      <c r="PAU205" s="119"/>
      <c r="PAV205" s="91"/>
      <c r="PAW205" s="119"/>
      <c r="PAX205" s="91"/>
      <c r="PAY205" s="119"/>
      <c r="PAZ205" s="91"/>
      <c r="PBA205" s="119"/>
      <c r="PBB205" s="91"/>
      <c r="PBC205" s="119"/>
      <c r="PBD205" s="91"/>
      <c r="PBE205" s="119"/>
      <c r="PBF205" s="91"/>
      <c r="PBG205" s="119"/>
      <c r="PBH205" s="91"/>
      <c r="PBI205" s="119"/>
      <c r="PBJ205" s="91"/>
      <c r="PBK205" s="119"/>
      <c r="PBL205" s="91"/>
      <c r="PBM205" s="119"/>
      <c r="PBN205" s="91"/>
      <c r="PBO205" s="119"/>
      <c r="PBP205" s="91"/>
      <c r="PBQ205" s="119"/>
      <c r="PBR205" s="91"/>
      <c r="PBS205" s="119"/>
      <c r="PBT205" s="91"/>
      <c r="PBU205" s="119"/>
      <c r="PBV205" s="91"/>
      <c r="PBW205" s="119"/>
      <c r="PBX205" s="91"/>
      <c r="PBY205" s="119"/>
      <c r="PBZ205" s="91"/>
      <c r="PCA205" s="119"/>
      <c r="PCB205" s="91"/>
      <c r="PCC205" s="119"/>
      <c r="PCD205" s="91"/>
      <c r="PCE205" s="119"/>
      <c r="PCF205" s="91"/>
      <c r="PCG205" s="119"/>
      <c r="PCH205" s="91"/>
      <c r="PCI205" s="119"/>
      <c r="PCJ205" s="91"/>
      <c r="PCK205" s="119"/>
      <c r="PCL205" s="91"/>
      <c r="PCM205" s="119"/>
      <c r="PCN205" s="91"/>
      <c r="PCO205" s="119"/>
      <c r="PCP205" s="91"/>
      <c r="PCQ205" s="119"/>
      <c r="PCR205" s="91"/>
      <c r="PCS205" s="119"/>
      <c r="PCT205" s="91"/>
      <c r="PCU205" s="119"/>
      <c r="PCV205" s="91"/>
      <c r="PCW205" s="119"/>
      <c r="PCX205" s="91"/>
      <c r="PCY205" s="119"/>
      <c r="PCZ205" s="91"/>
      <c r="PDA205" s="119"/>
      <c r="PDB205" s="91"/>
      <c r="PDC205" s="119"/>
      <c r="PDD205" s="91"/>
      <c r="PDE205" s="119"/>
      <c r="PDF205" s="91"/>
      <c r="PDG205" s="119"/>
      <c r="PDH205" s="91"/>
      <c r="PDI205" s="119"/>
      <c r="PDJ205" s="91"/>
      <c r="PDK205" s="119"/>
      <c r="PDL205" s="91"/>
      <c r="PDM205" s="119"/>
      <c r="PDN205" s="91"/>
      <c r="PDO205" s="119"/>
      <c r="PDP205" s="91"/>
      <c r="PDQ205" s="119"/>
      <c r="PDR205" s="91"/>
      <c r="PDS205" s="119"/>
      <c r="PDT205" s="91"/>
      <c r="PDU205" s="119"/>
      <c r="PDV205" s="91"/>
      <c r="PDW205" s="119"/>
      <c r="PDX205" s="91"/>
      <c r="PDY205" s="119"/>
      <c r="PDZ205" s="91"/>
      <c r="PEA205" s="119"/>
      <c r="PEB205" s="91"/>
      <c r="PEC205" s="119"/>
      <c r="PED205" s="91"/>
      <c r="PEE205" s="119"/>
      <c r="PEF205" s="91"/>
      <c r="PEG205" s="119"/>
      <c r="PEH205" s="91"/>
      <c r="PEI205" s="119"/>
      <c r="PEJ205" s="91"/>
      <c r="PEK205" s="119"/>
      <c r="PEL205" s="91"/>
      <c r="PEM205" s="119"/>
      <c r="PEN205" s="91"/>
      <c r="PEO205" s="119"/>
      <c r="PEP205" s="91"/>
      <c r="PEQ205" s="119"/>
      <c r="PER205" s="91"/>
      <c r="PES205" s="119"/>
      <c r="PET205" s="91"/>
      <c r="PEU205" s="119"/>
      <c r="PEV205" s="91"/>
      <c r="PEW205" s="119"/>
      <c r="PEX205" s="91"/>
      <c r="PEY205" s="119"/>
      <c r="PEZ205" s="91"/>
      <c r="PFA205" s="119"/>
      <c r="PFB205" s="91"/>
      <c r="PFC205" s="119"/>
      <c r="PFD205" s="91"/>
      <c r="PFE205" s="119"/>
      <c r="PFF205" s="91"/>
      <c r="PFG205" s="119"/>
      <c r="PFH205" s="91"/>
      <c r="PFI205" s="119"/>
      <c r="PFJ205" s="91"/>
      <c r="PFK205" s="119"/>
      <c r="PFL205" s="91"/>
      <c r="PFM205" s="119"/>
      <c r="PFN205" s="91"/>
      <c r="PFO205" s="119"/>
      <c r="PFP205" s="91"/>
      <c r="PFQ205" s="119"/>
      <c r="PFR205" s="91"/>
      <c r="PFS205" s="119"/>
      <c r="PFT205" s="91"/>
      <c r="PFU205" s="119"/>
      <c r="PFV205" s="91"/>
      <c r="PFW205" s="119"/>
      <c r="PFX205" s="91"/>
      <c r="PFY205" s="119"/>
      <c r="PFZ205" s="91"/>
      <c r="PGA205" s="119"/>
      <c r="PGB205" s="91"/>
      <c r="PGC205" s="119"/>
      <c r="PGD205" s="91"/>
      <c r="PGE205" s="119"/>
      <c r="PGF205" s="91"/>
      <c r="PGG205" s="119"/>
      <c r="PGH205" s="91"/>
      <c r="PGI205" s="119"/>
      <c r="PGJ205" s="91"/>
      <c r="PGK205" s="119"/>
      <c r="PGL205" s="91"/>
      <c r="PGM205" s="119"/>
      <c r="PGN205" s="91"/>
      <c r="PGO205" s="119"/>
      <c r="PGP205" s="91"/>
      <c r="PGQ205" s="119"/>
      <c r="PGR205" s="91"/>
      <c r="PGS205" s="119"/>
      <c r="PGT205" s="91"/>
      <c r="PGU205" s="119"/>
      <c r="PGV205" s="91"/>
      <c r="PGW205" s="119"/>
      <c r="PGX205" s="91"/>
      <c r="PGY205" s="119"/>
      <c r="PGZ205" s="91"/>
      <c r="PHA205" s="119"/>
      <c r="PHB205" s="91"/>
      <c r="PHC205" s="119"/>
      <c r="PHD205" s="91"/>
      <c r="PHE205" s="119"/>
      <c r="PHF205" s="91"/>
      <c r="PHG205" s="119"/>
      <c r="PHH205" s="91"/>
      <c r="PHI205" s="119"/>
      <c r="PHJ205" s="91"/>
      <c r="PHK205" s="119"/>
      <c r="PHL205" s="91"/>
      <c r="PHM205" s="119"/>
      <c r="PHN205" s="91"/>
      <c r="PHO205" s="119"/>
      <c r="PHP205" s="91"/>
      <c r="PHQ205" s="119"/>
      <c r="PHR205" s="91"/>
      <c r="PHS205" s="119"/>
      <c r="PHT205" s="91"/>
      <c r="PHU205" s="119"/>
      <c r="PHV205" s="91"/>
      <c r="PHW205" s="119"/>
      <c r="PHX205" s="91"/>
      <c r="PHY205" s="119"/>
      <c r="PHZ205" s="91"/>
      <c r="PIA205" s="119"/>
      <c r="PIB205" s="91"/>
      <c r="PIC205" s="119"/>
      <c r="PID205" s="91"/>
      <c r="PIE205" s="119"/>
      <c r="PIF205" s="91"/>
      <c r="PIG205" s="119"/>
      <c r="PIH205" s="91"/>
      <c r="PII205" s="119"/>
      <c r="PIJ205" s="91"/>
      <c r="PIK205" s="119"/>
      <c r="PIL205" s="91"/>
      <c r="PIM205" s="119"/>
      <c r="PIN205" s="91"/>
      <c r="PIO205" s="119"/>
      <c r="PIP205" s="91"/>
      <c r="PIQ205" s="119"/>
      <c r="PIR205" s="91"/>
      <c r="PIS205" s="119"/>
      <c r="PIT205" s="91"/>
      <c r="PIU205" s="119"/>
      <c r="PIV205" s="91"/>
      <c r="PIW205" s="119"/>
      <c r="PIX205" s="91"/>
      <c r="PIY205" s="119"/>
      <c r="PIZ205" s="91"/>
      <c r="PJA205" s="119"/>
      <c r="PJB205" s="91"/>
      <c r="PJC205" s="119"/>
      <c r="PJD205" s="91"/>
      <c r="PJE205" s="119"/>
      <c r="PJF205" s="91"/>
      <c r="PJG205" s="119"/>
      <c r="PJH205" s="91"/>
      <c r="PJI205" s="119"/>
      <c r="PJJ205" s="91"/>
      <c r="PJK205" s="119"/>
      <c r="PJL205" s="91"/>
      <c r="PJM205" s="119"/>
      <c r="PJN205" s="91"/>
      <c r="PJO205" s="119"/>
      <c r="PJP205" s="91"/>
      <c r="PJQ205" s="119"/>
      <c r="PJR205" s="91"/>
      <c r="PJS205" s="119"/>
      <c r="PJT205" s="91"/>
      <c r="PJU205" s="119"/>
      <c r="PJV205" s="91"/>
      <c r="PJW205" s="119"/>
      <c r="PJX205" s="91"/>
      <c r="PJY205" s="119"/>
      <c r="PJZ205" s="91"/>
      <c r="PKA205" s="119"/>
      <c r="PKB205" s="91"/>
      <c r="PKC205" s="119"/>
      <c r="PKD205" s="91"/>
      <c r="PKE205" s="119"/>
      <c r="PKF205" s="91"/>
      <c r="PKG205" s="119"/>
      <c r="PKH205" s="91"/>
      <c r="PKI205" s="119"/>
      <c r="PKJ205" s="91"/>
      <c r="PKK205" s="119"/>
      <c r="PKL205" s="91"/>
      <c r="PKM205" s="119"/>
      <c r="PKN205" s="91"/>
      <c r="PKO205" s="119"/>
      <c r="PKP205" s="91"/>
      <c r="PKQ205" s="119"/>
      <c r="PKR205" s="91"/>
      <c r="PKS205" s="119"/>
      <c r="PKT205" s="91"/>
      <c r="PKU205" s="119"/>
      <c r="PKV205" s="91"/>
      <c r="PKW205" s="119"/>
      <c r="PKX205" s="91"/>
      <c r="PKY205" s="119"/>
      <c r="PKZ205" s="91"/>
      <c r="PLA205" s="119"/>
      <c r="PLB205" s="91"/>
      <c r="PLC205" s="119"/>
      <c r="PLD205" s="91"/>
      <c r="PLE205" s="119"/>
      <c r="PLF205" s="91"/>
      <c r="PLG205" s="119"/>
      <c r="PLH205" s="91"/>
      <c r="PLI205" s="119"/>
      <c r="PLJ205" s="91"/>
      <c r="PLK205" s="119"/>
      <c r="PLL205" s="91"/>
      <c r="PLM205" s="119"/>
      <c r="PLN205" s="91"/>
      <c r="PLO205" s="119"/>
      <c r="PLP205" s="91"/>
      <c r="PLQ205" s="119"/>
      <c r="PLR205" s="91"/>
      <c r="PLS205" s="119"/>
      <c r="PLT205" s="91"/>
      <c r="PLU205" s="119"/>
      <c r="PLV205" s="91"/>
      <c r="PLW205" s="119"/>
      <c r="PLX205" s="91"/>
      <c r="PLY205" s="119"/>
      <c r="PLZ205" s="91"/>
      <c r="PMA205" s="119"/>
      <c r="PMB205" s="91"/>
      <c r="PMC205" s="119"/>
      <c r="PMD205" s="91"/>
      <c r="PME205" s="119"/>
      <c r="PMF205" s="91"/>
      <c r="PMG205" s="119"/>
      <c r="PMH205" s="91"/>
      <c r="PMI205" s="119"/>
      <c r="PMJ205" s="91"/>
      <c r="PMK205" s="119"/>
      <c r="PML205" s="91"/>
      <c r="PMM205" s="119"/>
      <c r="PMN205" s="91"/>
      <c r="PMO205" s="119"/>
      <c r="PMP205" s="91"/>
      <c r="PMQ205" s="119"/>
      <c r="PMR205" s="91"/>
      <c r="PMS205" s="119"/>
      <c r="PMT205" s="91"/>
      <c r="PMU205" s="119"/>
      <c r="PMV205" s="91"/>
      <c r="PMW205" s="119"/>
      <c r="PMX205" s="91"/>
      <c r="PMY205" s="119"/>
      <c r="PMZ205" s="91"/>
      <c r="PNA205" s="119"/>
      <c r="PNB205" s="91"/>
      <c r="PNC205" s="119"/>
      <c r="PND205" s="91"/>
      <c r="PNE205" s="119"/>
      <c r="PNF205" s="91"/>
      <c r="PNG205" s="119"/>
      <c r="PNH205" s="91"/>
      <c r="PNI205" s="119"/>
      <c r="PNJ205" s="91"/>
      <c r="PNK205" s="119"/>
      <c r="PNL205" s="91"/>
      <c r="PNM205" s="119"/>
      <c r="PNN205" s="91"/>
      <c r="PNO205" s="119"/>
      <c r="PNP205" s="91"/>
      <c r="PNQ205" s="119"/>
      <c r="PNR205" s="91"/>
      <c r="PNS205" s="119"/>
      <c r="PNT205" s="91"/>
      <c r="PNU205" s="119"/>
      <c r="PNV205" s="91"/>
      <c r="PNW205" s="119"/>
      <c r="PNX205" s="91"/>
      <c r="PNY205" s="119"/>
      <c r="PNZ205" s="91"/>
      <c r="POA205" s="119"/>
      <c r="POB205" s="91"/>
      <c r="POC205" s="119"/>
      <c r="POD205" s="91"/>
      <c r="POE205" s="119"/>
      <c r="POF205" s="91"/>
      <c r="POG205" s="119"/>
      <c r="POH205" s="91"/>
      <c r="POI205" s="119"/>
      <c r="POJ205" s="91"/>
      <c r="POK205" s="119"/>
      <c r="POL205" s="91"/>
      <c r="POM205" s="119"/>
      <c r="PON205" s="91"/>
      <c r="POO205" s="119"/>
      <c r="POP205" s="91"/>
      <c r="POQ205" s="119"/>
      <c r="POR205" s="91"/>
      <c r="POS205" s="119"/>
      <c r="POT205" s="91"/>
      <c r="POU205" s="119"/>
      <c r="POV205" s="91"/>
      <c r="POW205" s="119"/>
      <c r="POX205" s="91"/>
      <c r="POY205" s="119"/>
      <c r="POZ205" s="91"/>
      <c r="PPA205" s="119"/>
      <c r="PPB205" s="91"/>
      <c r="PPC205" s="119"/>
      <c r="PPD205" s="91"/>
      <c r="PPE205" s="119"/>
      <c r="PPF205" s="91"/>
      <c r="PPG205" s="119"/>
      <c r="PPH205" s="91"/>
      <c r="PPI205" s="119"/>
      <c r="PPJ205" s="91"/>
      <c r="PPK205" s="119"/>
      <c r="PPL205" s="91"/>
      <c r="PPM205" s="119"/>
      <c r="PPN205" s="91"/>
      <c r="PPO205" s="119"/>
      <c r="PPP205" s="91"/>
      <c r="PPQ205" s="119"/>
      <c r="PPR205" s="91"/>
      <c r="PPS205" s="119"/>
      <c r="PPT205" s="91"/>
      <c r="PPU205" s="119"/>
      <c r="PPV205" s="91"/>
      <c r="PPW205" s="119"/>
      <c r="PPX205" s="91"/>
      <c r="PPY205" s="119"/>
      <c r="PPZ205" s="91"/>
      <c r="PQA205" s="119"/>
      <c r="PQB205" s="91"/>
      <c r="PQC205" s="119"/>
      <c r="PQD205" s="91"/>
      <c r="PQE205" s="119"/>
      <c r="PQF205" s="91"/>
      <c r="PQG205" s="119"/>
      <c r="PQH205" s="91"/>
      <c r="PQI205" s="119"/>
      <c r="PQJ205" s="91"/>
      <c r="PQK205" s="119"/>
      <c r="PQL205" s="91"/>
      <c r="PQM205" s="119"/>
      <c r="PQN205" s="91"/>
      <c r="PQO205" s="119"/>
      <c r="PQP205" s="91"/>
      <c r="PQQ205" s="119"/>
      <c r="PQR205" s="91"/>
      <c r="PQS205" s="119"/>
      <c r="PQT205" s="91"/>
      <c r="PQU205" s="119"/>
      <c r="PQV205" s="91"/>
      <c r="PQW205" s="119"/>
      <c r="PQX205" s="91"/>
      <c r="PQY205" s="119"/>
      <c r="PQZ205" s="91"/>
      <c r="PRA205" s="119"/>
      <c r="PRB205" s="91"/>
      <c r="PRC205" s="119"/>
      <c r="PRD205" s="91"/>
      <c r="PRE205" s="119"/>
      <c r="PRF205" s="91"/>
      <c r="PRG205" s="119"/>
      <c r="PRH205" s="91"/>
      <c r="PRI205" s="119"/>
      <c r="PRJ205" s="91"/>
      <c r="PRK205" s="119"/>
      <c r="PRL205" s="91"/>
      <c r="PRM205" s="119"/>
      <c r="PRN205" s="91"/>
      <c r="PRO205" s="119"/>
      <c r="PRP205" s="91"/>
      <c r="PRQ205" s="119"/>
      <c r="PRR205" s="91"/>
      <c r="PRS205" s="119"/>
      <c r="PRT205" s="91"/>
      <c r="PRU205" s="119"/>
      <c r="PRV205" s="91"/>
      <c r="PRW205" s="119"/>
      <c r="PRX205" s="91"/>
      <c r="PRY205" s="119"/>
      <c r="PRZ205" s="91"/>
      <c r="PSA205" s="119"/>
      <c r="PSB205" s="91"/>
      <c r="PSC205" s="119"/>
      <c r="PSD205" s="91"/>
      <c r="PSE205" s="119"/>
      <c r="PSF205" s="91"/>
      <c r="PSG205" s="119"/>
      <c r="PSH205" s="91"/>
      <c r="PSI205" s="119"/>
      <c r="PSJ205" s="91"/>
      <c r="PSK205" s="119"/>
      <c r="PSL205" s="91"/>
      <c r="PSM205" s="119"/>
      <c r="PSN205" s="91"/>
      <c r="PSO205" s="119"/>
      <c r="PSP205" s="91"/>
      <c r="PSQ205" s="119"/>
      <c r="PSR205" s="91"/>
      <c r="PSS205" s="119"/>
      <c r="PST205" s="91"/>
      <c r="PSU205" s="119"/>
      <c r="PSV205" s="91"/>
      <c r="PSW205" s="119"/>
      <c r="PSX205" s="91"/>
      <c r="PSY205" s="119"/>
      <c r="PSZ205" s="91"/>
      <c r="PTA205" s="119"/>
      <c r="PTB205" s="91"/>
      <c r="PTC205" s="119"/>
      <c r="PTD205" s="91"/>
      <c r="PTE205" s="119"/>
      <c r="PTF205" s="91"/>
      <c r="PTG205" s="119"/>
      <c r="PTH205" s="91"/>
      <c r="PTI205" s="119"/>
      <c r="PTJ205" s="91"/>
      <c r="PTK205" s="119"/>
      <c r="PTL205" s="91"/>
      <c r="PTM205" s="119"/>
      <c r="PTN205" s="91"/>
      <c r="PTO205" s="119"/>
      <c r="PTP205" s="91"/>
      <c r="PTQ205" s="119"/>
      <c r="PTR205" s="91"/>
      <c r="PTS205" s="119"/>
      <c r="PTT205" s="91"/>
      <c r="PTU205" s="119"/>
      <c r="PTV205" s="91"/>
      <c r="PTW205" s="119"/>
      <c r="PTX205" s="91"/>
      <c r="PTY205" s="119"/>
      <c r="PTZ205" s="91"/>
      <c r="PUA205" s="119"/>
      <c r="PUB205" s="91"/>
      <c r="PUC205" s="119"/>
      <c r="PUD205" s="91"/>
      <c r="PUE205" s="119"/>
      <c r="PUF205" s="91"/>
      <c r="PUG205" s="119"/>
      <c r="PUH205" s="91"/>
      <c r="PUI205" s="119"/>
      <c r="PUJ205" s="91"/>
      <c r="PUK205" s="119"/>
      <c r="PUL205" s="91"/>
      <c r="PUM205" s="119"/>
      <c r="PUN205" s="91"/>
      <c r="PUO205" s="119"/>
      <c r="PUP205" s="91"/>
      <c r="PUQ205" s="119"/>
      <c r="PUR205" s="91"/>
      <c r="PUS205" s="119"/>
      <c r="PUT205" s="91"/>
      <c r="PUU205" s="119"/>
      <c r="PUV205" s="91"/>
      <c r="PUW205" s="119"/>
      <c r="PUX205" s="91"/>
      <c r="PUY205" s="119"/>
      <c r="PUZ205" s="91"/>
      <c r="PVA205" s="119"/>
      <c r="PVB205" s="91"/>
      <c r="PVC205" s="119"/>
      <c r="PVD205" s="91"/>
      <c r="PVE205" s="119"/>
      <c r="PVF205" s="91"/>
      <c r="PVG205" s="119"/>
      <c r="PVH205" s="91"/>
      <c r="PVI205" s="119"/>
      <c r="PVJ205" s="91"/>
      <c r="PVK205" s="119"/>
      <c r="PVL205" s="91"/>
      <c r="PVM205" s="119"/>
      <c r="PVN205" s="91"/>
      <c r="PVO205" s="119"/>
      <c r="PVP205" s="91"/>
      <c r="PVQ205" s="119"/>
      <c r="PVR205" s="91"/>
      <c r="PVS205" s="119"/>
      <c r="PVT205" s="91"/>
      <c r="PVU205" s="119"/>
      <c r="PVV205" s="91"/>
      <c r="PVW205" s="119"/>
      <c r="PVX205" s="91"/>
      <c r="PVY205" s="119"/>
      <c r="PVZ205" s="91"/>
      <c r="PWA205" s="119"/>
      <c r="PWB205" s="91"/>
      <c r="PWC205" s="119"/>
      <c r="PWD205" s="91"/>
      <c r="PWE205" s="119"/>
      <c r="PWF205" s="91"/>
      <c r="PWG205" s="119"/>
      <c r="PWH205" s="91"/>
      <c r="PWI205" s="119"/>
      <c r="PWJ205" s="91"/>
      <c r="PWK205" s="119"/>
      <c r="PWL205" s="91"/>
      <c r="PWM205" s="119"/>
      <c r="PWN205" s="91"/>
      <c r="PWO205" s="119"/>
      <c r="PWP205" s="91"/>
      <c r="PWQ205" s="119"/>
      <c r="PWR205" s="91"/>
      <c r="PWS205" s="119"/>
      <c r="PWT205" s="91"/>
      <c r="PWU205" s="119"/>
      <c r="PWV205" s="91"/>
      <c r="PWW205" s="119"/>
      <c r="PWX205" s="91"/>
      <c r="PWY205" s="119"/>
      <c r="PWZ205" s="91"/>
      <c r="PXA205" s="119"/>
      <c r="PXB205" s="91"/>
      <c r="PXC205" s="119"/>
      <c r="PXD205" s="91"/>
      <c r="PXE205" s="119"/>
      <c r="PXF205" s="91"/>
      <c r="PXG205" s="119"/>
      <c r="PXH205" s="91"/>
      <c r="PXI205" s="119"/>
      <c r="PXJ205" s="91"/>
      <c r="PXK205" s="119"/>
      <c r="PXL205" s="91"/>
      <c r="PXM205" s="119"/>
      <c r="PXN205" s="91"/>
      <c r="PXO205" s="119"/>
      <c r="PXP205" s="91"/>
      <c r="PXQ205" s="119"/>
      <c r="PXR205" s="91"/>
      <c r="PXS205" s="119"/>
      <c r="PXT205" s="91"/>
      <c r="PXU205" s="119"/>
      <c r="PXV205" s="91"/>
      <c r="PXW205" s="119"/>
      <c r="PXX205" s="91"/>
      <c r="PXY205" s="119"/>
      <c r="PXZ205" s="91"/>
      <c r="PYA205" s="119"/>
      <c r="PYB205" s="91"/>
      <c r="PYC205" s="119"/>
      <c r="PYD205" s="91"/>
      <c r="PYE205" s="119"/>
      <c r="PYF205" s="91"/>
      <c r="PYG205" s="119"/>
      <c r="PYH205" s="91"/>
      <c r="PYI205" s="119"/>
      <c r="PYJ205" s="91"/>
      <c r="PYK205" s="119"/>
      <c r="PYL205" s="91"/>
      <c r="PYM205" s="119"/>
      <c r="PYN205" s="91"/>
      <c r="PYO205" s="119"/>
      <c r="PYP205" s="91"/>
      <c r="PYQ205" s="119"/>
      <c r="PYR205" s="91"/>
      <c r="PYS205" s="119"/>
      <c r="PYT205" s="91"/>
      <c r="PYU205" s="119"/>
      <c r="PYV205" s="91"/>
      <c r="PYW205" s="119"/>
      <c r="PYX205" s="91"/>
      <c r="PYY205" s="119"/>
      <c r="PYZ205" s="91"/>
      <c r="PZA205" s="119"/>
      <c r="PZB205" s="91"/>
      <c r="PZC205" s="119"/>
      <c r="PZD205" s="91"/>
      <c r="PZE205" s="119"/>
      <c r="PZF205" s="91"/>
      <c r="PZG205" s="119"/>
      <c r="PZH205" s="91"/>
      <c r="PZI205" s="119"/>
      <c r="PZJ205" s="91"/>
      <c r="PZK205" s="119"/>
      <c r="PZL205" s="91"/>
      <c r="PZM205" s="119"/>
      <c r="PZN205" s="91"/>
      <c r="PZO205" s="119"/>
      <c r="PZP205" s="91"/>
      <c r="PZQ205" s="119"/>
      <c r="PZR205" s="91"/>
      <c r="PZS205" s="119"/>
      <c r="PZT205" s="91"/>
      <c r="PZU205" s="119"/>
      <c r="PZV205" s="91"/>
      <c r="PZW205" s="119"/>
      <c r="PZX205" s="91"/>
      <c r="PZY205" s="119"/>
      <c r="PZZ205" s="91"/>
      <c r="QAA205" s="119"/>
      <c r="QAB205" s="91"/>
      <c r="QAC205" s="119"/>
      <c r="QAD205" s="91"/>
      <c r="QAE205" s="119"/>
      <c r="QAF205" s="91"/>
      <c r="QAG205" s="119"/>
      <c r="QAH205" s="91"/>
      <c r="QAI205" s="119"/>
      <c r="QAJ205" s="91"/>
      <c r="QAK205" s="119"/>
      <c r="QAL205" s="91"/>
      <c r="QAM205" s="119"/>
      <c r="QAN205" s="91"/>
      <c r="QAO205" s="119"/>
      <c r="QAP205" s="91"/>
      <c r="QAQ205" s="119"/>
      <c r="QAR205" s="91"/>
      <c r="QAS205" s="119"/>
      <c r="QAT205" s="91"/>
      <c r="QAU205" s="119"/>
      <c r="QAV205" s="91"/>
      <c r="QAW205" s="119"/>
      <c r="QAX205" s="91"/>
      <c r="QAY205" s="119"/>
      <c r="QAZ205" s="91"/>
      <c r="QBA205" s="119"/>
      <c r="QBB205" s="91"/>
      <c r="QBC205" s="119"/>
      <c r="QBD205" s="91"/>
      <c r="QBE205" s="119"/>
      <c r="QBF205" s="91"/>
      <c r="QBG205" s="119"/>
      <c r="QBH205" s="91"/>
      <c r="QBI205" s="119"/>
      <c r="QBJ205" s="91"/>
      <c r="QBK205" s="119"/>
      <c r="QBL205" s="91"/>
      <c r="QBM205" s="119"/>
      <c r="QBN205" s="91"/>
      <c r="QBO205" s="119"/>
      <c r="QBP205" s="91"/>
      <c r="QBQ205" s="119"/>
      <c r="QBR205" s="91"/>
      <c r="QBS205" s="119"/>
      <c r="QBT205" s="91"/>
      <c r="QBU205" s="119"/>
      <c r="QBV205" s="91"/>
      <c r="QBW205" s="119"/>
      <c r="QBX205" s="91"/>
      <c r="QBY205" s="119"/>
      <c r="QBZ205" s="91"/>
      <c r="QCA205" s="119"/>
      <c r="QCB205" s="91"/>
      <c r="QCC205" s="119"/>
      <c r="QCD205" s="91"/>
      <c r="QCE205" s="119"/>
      <c r="QCF205" s="91"/>
      <c r="QCG205" s="119"/>
      <c r="QCH205" s="91"/>
      <c r="QCI205" s="119"/>
      <c r="QCJ205" s="91"/>
      <c r="QCK205" s="119"/>
      <c r="QCL205" s="91"/>
      <c r="QCM205" s="119"/>
      <c r="QCN205" s="91"/>
      <c r="QCO205" s="119"/>
      <c r="QCP205" s="91"/>
      <c r="QCQ205" s="119"/>
      <c r="QCR205" s="91"/>
      <c r="QCS205" s="119"/>
      <c r="QCT205" s="91"/>
      <c r="QCU205" s="119"/>
      <c r="QCV205" s="91"/>
      <c r="QCW205" s="119"/>
      <c r="QCX205" s="91"/>
      <c r="QCY205" s="119"/>
      <c r="QCZ205" s="91"/>
      <c r="QDA205" s="119"/>
      <c r="QDB205" s="91"/>
      <c r="QDC205" s="119"/>
      <c r="QDD205" s="91"/>
      <c r="QDE205" s="119"/>
      <c r="QDF205" s="91"/>
      <c r="QDG205" s="119"/>
      <c r="QDH205" s="91"/>
      <c r="QDI205" s="119"/>
      <c r="QDJ205" s="91"/>
      <c r="QDK205" s="119"/>
      <c r="QDL205" s="91"/>
      <c r="QDM205" s="119"/>
      <c r="QDN205" s="91"/>
      <c r="QDO205" s="119"/>
      <c r="QDP205" s="91"/>
      <c r="QDQ205" s="119"/>
      <c r="QDR205" s="91"/>
      <c r="QDS205" s="119"/>
      <c r="QDT205" s="91"/>
      <c r="QDU205" s="119"/>
      <c r="QDV205" s="91"/>
      <c r="QDW205" s="119"/>
      <c r="QDX205" s="91"/>
      <c r="QDY205" s="119"/>
      <c r="QDZ205" s="91"/>
      <c r="QEA205" s="119"/>
      <c r="QEB205" s="91"/>
      <c r="QEC205" s="119"/>
      <c r="QED205" s="91"/>
      <c r="QEE205" s="119"/>
      <c r="QEF205" s="91"/>
      <c r="QEG205" s="119"/>
      <c r="QEH205" s="91"/>
      <c r="QEI205" s="119"/>
      <c r="QEJ205" s="91"/>
      <c r="QEK205" s="119"/>
      <c r="QEL205" s="91"/>
      <c r="QEM205" s="119"/>
      <c r="QEN205" s="91"/>
      <c r="QEO205" s="119"/>
      <c r="QEP205" s="91"/>
      <c r="QEQ205" s="119"/>
      <c r="QER205" s="91"/>
      <c r="QES205" s="119"/>
      <c r="QET205" s="91"/>
      <c r="QEU205" s="119"/>
      <c r="QEV205" s="91"/>
      <c r="QEW205" s="119"/>
      <c r="QEX205" s="91"/>
      <c r="QEY205" s="119"/>
      <c r="QEZ205" s="91"/>
      <c r="QFA205" s="119"/>
      <c r="QFB205" s="91"/>
      <c r="QFC205" s="119"/>
      <c r="QFD205" s="91"/>
      <c r="QFE205" s="119"/>
      <c r="QFF205" s="91"/>
      <c r="QFG205" s="119"/>
      <c r="QFH205" s="91"/>
      <c r="QFI205" s="119"/>
      <c r="QFJ205" s="91"/>
      <c r="QFK205" s="119"/>
      <c r="QFL205" s="91"/>
      <c r="QFM205" s="119"/>
      <c r="QFN205" s="91"/>
      <c r="QFO205" s="119"/>
      <c r="QFP205" s="91"/>
      <c r="QFQ205" s="119"/>
      <c r="QFR205" s="91"/>
      <c r="QFS205" s="119"/>
      <c r="QFT205" s="91"/>
      <c r="QFU205" s="119"/>
      <c r="QFV205" s="91"/>
      <c r="QFW205" s="119"/>
      <c r="QFX205" s="91"/>
      <c r="QFY205" s="119"/>
      <c r="QFZ205" s="91"/>
      <c r="QGA205" s="119"/>
      <c r="QGB205" s="91"/>
      <c r="QGC205" s="119"/>
      <c r="QGD205" s="91"/>
      <c r="QGE205" s="119"/>
      <c r="QGF205" s="91"/>
      <c r="QGG205" s="119"/>
      <c r="QGH205" s="91"/>
      <c r="QGI205" s="119"/>
      <c r="QGJ205" s="91"/>
      <c r="QGK205" s="119"/>
      <c r="QGL205" s="91"/>
      <c r="QGM205" s="119"/>
      <c r="QGN205" s="91"/>
      <c r="QGO205" s="119"/>
      <c r="QGP205" s="91"/>
      <c r="QGQ205" s="119"/>
      <c r="QGR205" s="91"/>
      <c r="QGS205" s="119"/>
      <c r="QGT205" s="91"/>
      <c r="QGU205" s="119"/>
      <c r="QGV205" s="91"/>
      <c r="QGW205" s="119"/>
      <c r="QGX205" s="91"/>
      <c r="QGY205" s="119"/>
      <c r="QGZ205" s="91"/>
      <c r="QHA205" s="119"/>
      <c r="QHB205" s="91"/>
      <c r="QHC205" s="119"/>
      <c r="QHD205" s="91"/>
      <c r="QHE205" s="119"/>
      <c r="QHF205" s="91"/>
      <c r="QHG205" s="119"/>
      <c r="QHH205" s="91"/>
      <c r="QHI205" s="119"/>
      <c r="QHJ205" s="91"/>
      <c r="QHK205" s="119"/>
      <c r="QHL205" s="91"/>
      <c r="QHM205" s="119"/>
      <c r="QHN205" s="91"/>
      <c r="QHO205" s="119"/>
      <c r="QHP205" s="91"/>
      <c r="QHQ205" s="119"/>
      <c r="QHR205" s="91"/>
      <c r="QHS205" s="119"/>
      <c r="QHT205" s="91"/>
      <c r="QHU205" s="119"/>
      <c r="QHV205" s="91"/>
      <c r="QHW205" s="119"/>
      <c r="QHX205" s="91"/>
      <c r="QHY205" s="119"/>
      <c r="QHZ205" s="91"/>
      <c r="QIA205" s="119"/>
      <c r="QIB205" s="91"/>
      <c r="QIC205" s="119"/>
      <c r="QID205" s="91"/>
      <c r="QIE205" s="119"/>
      <c r="QIF205" s="91"/>
      <c r="QIG205" s="119"/>
      <c r="QIH205" s="91"/>
      <c r="QII205" s="119"/>
      <c r="QIJ205" s="91"/>
      <c r="QIK205" s="119"/>
      <c r="QIL205" s="91"/>
      <c r="QIM205" s="119"/>
      <c r="QIN205" s="91"/>
      <c r="QIO205" s="119"/>
      <c r="QIP205" s="91"/>
      <c r="QIQ205" s="119"/>
      <c r="QIR205" s="91"/>
      <c r="QIS205" s="119"/>
      <c r="QIT205" s="91"/>
      <c r="QIU205" s="119"/>
      <c r="QIV205" s="91"/>
      <c r="QIW205" s="119"/>
      <c r="QIX205" s="91"/>
      <c r="QIY205" s="119"/>
      <c r="QIZ205" s="91"/>
      <c r="QJA205" s="119"/>
      <c r="QJB205" s="91"/>
      <c r="QJC205" s="119"/>
      <c r="QJD205" s="91"/>
      <c r="QJE205" s="119"/>
      <c r="QJF205" s="91"/>
      <c r="QJG205" s="119"/>
      <c r="QJH205" s="91"/>
      <c r="QJI205" s="119"/>
      <c r="QJJ205" s="91"/>
      <c r="QJK205" s="119"/>
      <c r="QJL205" s="91"/>
      <c r="QJM205" s="119"/>
      <c r="QJN205" s="91"/>
      <c r="QJO205" s="119"/>
      <c r="QJP205" s="91"/>
      <c r="QJQ205" s="119"/>
      <c r="QJR205" s="91"/>
      <c r="QJS205" s="119"/>
      <c r="QJT205" s="91"/>
      <c r="QJU205" s="119"/>
      <c r="QJV205" s="91"/>
      <c r="QJW205" s="119"/>
      <c r="QJX205" s="91"/>
      <c r="QJY205" s="119"/>
      <c r="QJZ205" s="91"/>
      <c r="QKA205" s="119"/>
      <c r="QKB205" s="91"/>
      <c r="QKC205" s="119"/>
      <c r="QKD205" s="91"/>
      <c r="QKE205" s="119"/>
      <c r="QKF205" s="91"/>
      <c r="QKG205" s="119"/>
      <c r="QKH205" s="91"/>
      <c r="QKI205" s="119"/>
      <c r="QKJ205" s="91"/>
      <c r="QKK205" s="119"/>
      <c r="QKL205" s="91"/>
      <c r="QKM205" s="119"/>
      <c r="QKN205" s="91"/>
      <c r="QKO205" s="119"/>
      <c r="QKP205" s="91"/>
      <c r="QKQ205" s="119"/>
      <c r="QKR205" s="91"/>
      <c r="QKS205" s="119"/>
      <c r="QKT205" s="91"/>
      <c r="QKU205" s="119"/>
      <c r="QKV205" s="91"/>
      <c r="QKW205" s="119"/>
      <c r="QKX205" s="91"/>
      <c r="QKY205" s="119"/>
      <c r="QKZ205" s="91"/>
      <c r="QLA205" s="119"/>
      <c r="QLB205" s="91"/>
      <c r="QLC205" s="119"/>
      <c r="QLD205" s="91"/>
      <c r="QLE205" s="119"/>
      <c r="QLF205" s="91"/>
      <c r="QLG205" s="119"/>
      <c r="QLH205" s="91"/>
      <c r="QLI205" s="119"/>
      <c r="QLJ205" s="91"/>
      <c r="QLK205" s="119"/>
      <c r="QLL205" s="91"/>
      <c r="QLM205" s="119"/>
      <c r="QLN205" s="91"/>
      <c r="QLO205" s="119"/>
      <c r="QLP205" s="91"/>
      <c r="QLQ205" s="119"/>
      <c r="QLR205" s="91"/>
      <c r="QLS205" s="119"/>
      <c r="QLT205" s="91"/>
      <c r="QLU205" s="119"/>
      <c r="QLV205" s="91"/>
      <c r="QLW205" s="119"/>
      <c r="QLX205" s="91"/>
      <c r="QLY205" s="119"/>
      <c r="QLZ205" s="91"/>
      <c r="QMA205" s="119"/>
      <c r="QMB205" s="91"/>
      <c r="QMC205" s="119"/>
      <c r="QMD205" s="91"/>
      <c r="QME205" s="119"/>
      <c r="QMF205" s="91"/>
      <c r="QMG205" s="119"/>
      <c r="QMH205" s="91"/>
      <c r="QMI205" s="119"/>
      <c r="QMJ205" s="91"/>
      <c r="QMK205" s="119"/>
      <c r="QML205" s="91"/>
      <c r="QMM205" s="119"/>
      <c r="QMN205" s="91"/>
      <c r="QMO205" s="119"/>
      <c r="QMP205" s="91"/>
      <c r="QMQ205" s="119"/>
      <c r="QMR205" s="91"/>
      <c r="QMS205" s="119"/>
      <c r="QMT205" s="91"/>
      <c r="QMU205" s="119"/>
      <c r="QMV205" s="91"/>
      <c r="QMW205" s="119"/>
      <c r="QMX205" s="91"/>
      <c r="QMY205" s="119"/>
      <c r="QMZ205" s="91"/>
      <c r="QNA205" s="119"/>
      <c r="QNB205" s="91"/>
      <c r="QNC205" s="119"/>
      <c r="QND205" s="91"/>
      <c r="QNE205" s="119"/>
      <c r="QNF205" s="91"/>
      <c r="QNG205" s="119"/>
      <c r="QNH205" s="91"/>
      <c r="QNI205" s="119"/>
      <c r="QNJ205" s="91"/>
      <c r="QNK205" s="119"/>
      <c r="QNL205" s="91"/>
      <c r="QNM205" s="119"/>
      <c r="QNN205" s="91"/>
      <c r="QNO205" s="119"/>
      <c r="QNP205" s="91"/>
      <c r="QNQ205" s="119"/>
      <c r="QNR205" s="91"/>
      <c r="QNS205" s="119"/>
      <c r="QNT205" s="91"/>
      <c r="QNU205" s="119"/>
      <c r="QNV205" s="91"/>
      <c r="QNW205" s="119"/>
      <c r="QNX205" s="91"/>
      <c r="QNY205" s="119"/>
      <c r="QNZ205" s="91"/>
      <c r="QOA205" s="119"/>
      <c r="QOB205" s="91"/>
      <c r="QOC205" s="119"/>
      <c r="QOD205" s="91"/>
      <c r="QOE205" s="119"/>
      <c r="QOF205" s="91"/>
      <c r="QOG205" s="119"/>
      <c r="QOH205" s="91"/>
      <c r="QOI205" s="119"/>
      <c r="QOJ205" s="91"/>
      <c r="QOK205" s="119"/>
      <c r="QOL205" s="91"/>
      <c r="QOM205" s="119"/>
      <c r="QON205" s="91"/>
      <c r="QOO205" s="119"/>
      <c r="QOP205" s="91"/>
      <c r="QOQ205" s="119"/>
      <c r="QOR205" s="91"/>
      <c r="QOS205" s="119"/>
      <c r="QOT205" s="91"/>
      <c r="QOU205" s="119"/>
      <c r="QOV205" s="91"/>
      <c r="QOW205" s="119"/>
      <c r="QOX205" s="91"/>
      <c r="QOY205" s="119"/>
      <c r="QOZ205" s="91"/>
      <c r="QPA205" s="119"/>
      <c r="QPB205" s="91"/>
      <c r="QPC205" s="119"/>
      <c r="QPD205" s="91"/>
      <c r="QPE205" s="119"/>
      <c r="QPF205" s="91"/>
      <c r="QPG205" s="119"/>
      <c r="QPH205" s="91"/>
      <c r="QPI205" s="119"/>
      <c r="QPJ205" s="91"/>
      <c r="QPK205" s="119"/>
      <c r="QPL205" s="91"/>
      <c r="QPM205" s="119"/>
      <c r="QPN205" s="91"/>
      <c r="QPO205" s="119"/>
      <c r="QPP205" s="91"/>
      <c r="QPQ205" s="119"/>
      <c r="QPR205" s="91"/>
      <c r="QPS205" s="119"/>
      <c r="QPT205" s="91"/>
      <c r="QPU205" s="119"/>
      <c r="QPV205" s="91"/>
      <c r="QPW205" s="119"/>
      <c r="QPX205" s="91"/>
      <c r="QPY205" s="119"/>
      <c r="QPZ205" s="91"/>
      <c r="QQA205" s="119"/>
      <c r="QQB205" s="91"/>
      <c r="QQC205" s="119"/>
      <c r="QQD205" s="91"/>
      <c r="QQE205" s="119"/>
      <c r="QQF205" s="91"/>
      <c r="QQG205" s="119"/>
      <c r="QQH205" s="91"/>
      <c r="QQI205" s="119"/>
      <c r="QQJ205" s="91"/>
      <c r="QQK205" s="119"/>
      <c r="QQL205" s="91"/>
      <c r="QQM205" s="119"/>
      <c r="QQN205" s="91"/>
      <c r="QQO205" s="119"/>
      <c r="QQP205" s="91"/>
      <c r="QQQ205" s="119"/>
      <c r="QQR205" s="91"/>
      <c r="QQS205" s="119"/>
      <c r="QQT205" s="91"/>
      <c r="QQU205" s="119"/>
      <c r="QQV205" s="91"/>
      <c r="QQW205" s="119"/>
      <c r="QQX205" s="91"/>
      <c r="QQY205" s="119"/>
      <c r="QQZ205" s="91"/>
      <c r="QRA205" s="119"/>
      <c r="QRB205" s="91"/>
      <c r="QRC205" s="119"/>
      <c r="QRD205" s="91"/>
      <c r="QRE205" s="119"/>
      <c r="QRF205" s="91"/>
      <c r="QRG205" s="119"/>
      <c r="QRH205" s="91"/>
      <c r="QRI205" s="119"/>
      <c r="QRJ205" s="91"/>
      <c r="QRK205" s="119"/>
      <c r="QRL205" s="91"/>
      <c r="QRM205" s="119"/>
      <c r="QRN205" s="91"/>
      <c r="QRO205" s="119"/>
      <c r="QRP205" s="91"/>
      <c r="QRQ205" s="119"/>
      <c r="QRR205" s="91"/>
      <c r="QRS205" s="119"/>
      <c r="QRT205" s="91"/>
      <c r="QRU205" s="119"/>
      <c r="QRV205" s="91"/>
      <c r="QRW205" s="119"/>
      <c r="QRX205" s="91"/>
      <c r="QRY205" s="119"/>
      <c r="QRZ205" s="91"/>
      <c r="QSA205" s="119"/>
      <c r="QSB205" s="91"/>
      <c r="QSC205" s="119"/>
      <c r="QSD205" s="91"/>
      <c r="QSE205" s="119"/>
      <c r="QSF205" s="91"/>
      <c r="QSG205" s="119"/>
      <c r="QSH205" s="91"/>
      <c r="QSI205" s="119"/>
      <c r="QSJ205" s="91"/>
      <c r="QSK205" s="119"/>
      <c r="QSL205" s="91"/>
      <c r="QSM205" s="119"/>
      <c r="QSN205" s="91"/>
      <c r="QSO205" s="119"/>
      <c r="QSP205" s="91"/>
      <c r="QSQ205" s="119"/>
      <c r="QSR205" s="91"/>
      <c r="QSS205" s="119"/>
      <c r="QST205" s="91"/>
      <c r="QSU205" s="119"/>
      <c r="QSV205" s="91"/>
      <c r="QSW205" s="119"/>
      <c r="QSX205" s="91"/>
      <c r="QSY205" s="119"/>
      <c r="QSZ205" s="91"/>
      <c r="QTA205" s="119"/>
      <c r="QTB205" s="91"/>
      <c r="QTC205" s="119"/>
      <c r="QTD205" s="91"/>
      <c r="QTE205" s="119"/>
      <c r="QTF205" s="91"/>
      <c r="QTG205" s="119"/>
      <c r="QTH205" s="91"/>
      <c r="QTI205" s="119"/>
      <c r="QTJ205" s="91"/>
      <c r="QTK205" s="119"/>
      <c r="QTL205" s="91"/>
      <c r="QTM205" s="119"/>
      <c r="QTN205" s="91"/>
      <c r="QTO205" s="119"/>
      <c r="QTP205" s="91"/>
      <c r="QTQ205" s="119"/>
      <c r="QTR205" s="91"/>
      <c r="QTS205" s="119"/>
      <c r="QTT205" s="91"/>
      <c r="QTU205" s="119"/>
      <c r="QTV205" s="91"/>
      <c r="QTW205" s="119"/>
      <c r="QTX205" s="91"/>
      <c r="QTY205" s="119"/>
      <c r="QTZ205" s="91"/>
      <c r="QUA205" s="119"/>
      <c r="QUB205" s="91"/>
      <c r="QUC205" s="119"/>
      <c r="QUD205" s="91"/>
      <c r="QUE205" s="119"/>
      <c r="QUF205" s="91"/>
      <c r="QUG205" s="119"/>
      <c r="QUH205" s="91"/>
      <c r="QUI205" s="119"/>
      <c r="QUJ205" s="91"/>
      <c r="QUK205" s="119"/>
      <c r="QUL205" s="91"/>
      <c r="QUM205" s="119"/>
      <c r="QUN205" s="91"/>
      <c r="QUO205" s="119"/>
      <c r="QUP205" s="91"/>
      <c r="QUQ205" s="119"/>
      <c r="QUR205" s="91"/>
      <c r="QUS205" s="119"/>
      <c r="QUT205" s="91"/>
      <c r="QUU205" s="119"/>
      <c r="QUV205" s="91"/>
      <c r="QUW205" s="119"/>
      <c r="QUX205" s="91"/>
      <c r="QUY205" s="119"/>
      <c r="QUZ205" s="91"/>
      <c r="QVA205" s="119"/>
      <c r="QVB205" s="91"/>
      <c r="QVC205" s="119"/>
      <c r="QVD205" s="91"/>
      <c r="QVE205" s="119"/>
      <c r="QVF205" s="91"/>
      <c r="QVG205" s="119"/>
      <c r="QVH205" s="91"/>
      <c r="QVI205" s="119"/>
      <c r="QVJ205" s="91"/>
      <c r="QVK205" s="119"/>
      <c r="QVL205" s="91"/>
      <c r="QVM205" s="119"/>
      <c r="QVN205" s="91"/>
      <c r="QVO205" s="119"/>
      <c r="QVP205" s="91"/>
      <c r="QVQ205" s="119"/>
      <c r="QVR205" s="91"/>
      <c r="QVS205" s="119"/>
      <c r="QVT205" s="91"/>
      <c r="QVU205" s="119"/>
      <c r="QVV205" s="91"/>
      <c r="QVW205" s="119"/>
      <c r="QVX205" s="91"/>
      <c r="QVY205" s="119"/>
      <c r="QVZ205" s="91"/>
      <c r="QWA205" s="119"/>
      <c r="QWB205" s="91"/>
      <c r="QWC205" s="119"/>
      <c r="QWD205" s="91"/>
      <c r="QWE205" s="119"/>
      <c r="QWF205" s="91"/>
      <c r="QWG205" s="119"/>
      <c r="QWH205" s="91"/>
      <c r="QWI205" s="119"/>
      <c r="QWJ205" s="91"/>
      <c r="QWK205" s="119"/>
      <c r="QWL205" s="91"/>
      <c r="QWM205" s="119"/>
      <c r="QWN205" s="91"/>
      <c r="QWO205" s="119"/>
      <c r="QWP205" s="91"/>
      <c r="QWQ205" s="119"/>
      <c r="QWR205" s="91"/>
      <c r="QWS205" s="119"/>
      <c r="QWT205" s="91"/>
      <c r="QWU205" s="119"/>
      <c r="QWV205" s="91"/>
      <c r="QWW205" s="119"/>
      <c r="QWX205" s="91"/>
      <c r="QWY205" s="119"/>
      <c r="QWZ205" s="91"/>
      <c r="QXA205" s="119"/>
      <c r="QXB205" s="91"/>
      <c r="QXC205" s="119"/>
      <c r="QXD205" s="91"/>
      <c r="QXE205" s="119"/>
      <c r="QXF205" s="91"/>
      <c r="QXG205" s="119"/>
      <c r="QXH205" s="91"/>
      <c r="QXI205" s="119"/>
      <c r="QXJ205" s="91"/>
      <c r="QXK205" s="119"/>
      <c r="QXL205" s="91"/>
      <c r="QXM205" s="119"/>
      <c r="QXN205" s="91"/>
      <c r="QXO205" s="119"/>
      <c r="QXP205" s="91"/>
      <c r="QXQ205" s="119"/>
      <c r="QXR205" s="91"/>
      <c r="QXS205" s="119"/>
      <c r="QXT205" s="91"/>
      <c r="QXU205" s="119"/>
      <c r="QXV205" s="91"/>
      <c r="QXW205" s="119"/>
      <c r="QXX205" s="91"/>
      <c r="QXY205" s="119"/>
      <c r="QXZ205" s="91"/>
      <c r="QYA205" s="119"/>
      <c r="QYB205" s="91"/>
      <c r="QYC205" s="119"/>
      <c r="QYD205" s="91"/>
      <c r="QYE205" s="119"/>
      <c r="QYF205" s="91"/>
      <c r="QYG205" s="119"/>
      <c r="QYH205" s="91"/>
      <c r="QYI205" s="119"/>
      <c r="QYJ205" s="91"/>
      <c r="QYK205" s="119"/>
      <c r="QYL205" s="91"/>
      <c r="QYM205" s="119"/>
      <c r="QYN205" s="91"/>
      <c r="QYO205" s="119"/>
      <c r="QYP205" s="91"/>
      <c r="QYQ205" s="119"/>
      <c r="QYR205" s="91"/>
      <c r="QYS205" s="119"/>
      <c r="QYT205" s="91"/>
      <c r="QYU205" s="119"/>
      <c r="QYV205" s="91"/>
      <c r="QYW205" s="119"/>
      <c r="QYX205" s="91"/>
      <c r="QYY205" s="119"/>
      <c r="QYZ205" s="91"/>
      <c r="QZA205" s="119"/>
      <c r="QZB205" s="91"/>
      <c r="QZC205" s="119"/>
      <c r="QZD205" s="91"/>
      <c r="QZE205" s="119"/>
      <c r="QZF205" s="91"/>
      <c r="QZG205" s="119"/>
      <c r="QZH205" s="91"/>
      <c r="QZI205" s="119"/>
      <c r="QZJ205" s="91"/>
      <c r="QZK205" s="119"/>
      <c r="QZL205" s="91"/>
      <c r="QZM205" s="119"/>
      <c r="QZN205" s="91"/>
      <c r="QZO205" s="119"/>
      <c r="QZP205" s="91"/>
      <c r="QZQ205" s="119"/>
      <c r="QZR205" s="91"/>
      <c r="QZS205" s="119"/>
      <c r="QZT205" s="91"/>
      <c r="QZU205" s="119"/>
      <c r="QZV205" s="91"/>
      <c r="QZW205" s="119"/>
      <c r="QZX205" s="91"/>
      <c r="QZY205" s="119"/>
      <c r="QZZ205" s="91"/>
      <c r="RAA205" s="119"/>
      <c r="RAB205" s="91"/>
      <c r="RAC205" s="119"/>
      <c r="RAD205" s="91"/>
      <c r="RAE205" s="119"/>
      <c r="RAF205" s="91"/>
      <c r="RAG205" s="119"/>
      <c r="RAH205" s="91"/>
      <c r="RAI205" s="119"/>
      <c r="RAJ205" s="91"/>
      <c r="RAK205" s="119"/>
      <c r="RAL205" s="91"/>
      <c r="RAM205" s="119"/>
      <c r="RAN205" s="91"/>
      <c r="RAO205" s="119"/>
      <c r="RAP205" s="91"/>
      <c r="RAQ205" s="119"/>
      <c r="RAR205" s="91"/>
      <c r="RAS205" s="119"/>
      <c r="RAT205" s="91"/>
      <c r="RAU205" s="119"/>
      <c r="RAV205" s="91"/>
      <c r="RAW205" s="119"/>
      <c r="RAX205" s="91"/>
      <c r="RAY205" s="119"/>
      <c r="RAZ205" s="91"/>
      <c r="RBA205" s="119"/>
      <c r="RBB205" s="91"/>
      <c r="RBC205" s="119"/>
      <c r="RBD205" s="91"/>
      <c r="RBE205" s="119"/>
      <c r="RBF205" s="91"/>
      <c r="RBG205" s="119"/>
      <c r="RBH205" s="91"/>
      <c r="RBI205" s="119"/>
      <c r="RBJ205" s="91"/>
      <c r="RBK205" s="119"/>
      <c r="RBL205" s="91"/>
      <c r="RBM205" s="119"/>
      <c r="RBN205" s="91"/>
      <c r="RBO205" s="119"/>
      <c r="RBP205" s="91"/>
      <c r="RBQ205" s="119"/>
      <c r="RBR205" s="91"/>
      <c r="RBS205" s="119"/>
      <c r="RBT205" s="91"/>
      <c r="RBU205" s="119"/>
      <c r="RBV205" s="91"/>
      <c r="RBW205" s="119"/>
      <c r="RBX205" s="91"/>
      <c r="RBY205" s="119"/>
      <c r="RBZ205" s="91"/>
      <c r="RCA205" s="119"/>
      <c r="RCB205" s="91"/>
      <c r="RCC205" s="119"/>
      <c r="RCD205" s="91"/>
      <c r="RCE205" s="119"/>
      <c r="RCF205" s="91"/>
      <c r="RCG205" s="119"/>
      <c r="RCH205" s="91"/>
      <c r="RCI205" s="119"/>
      <c r="RCJ205" s="91"/>
      <c r="RCK205" s="119"/>
      <c r="RCL205" s="91"/>
      <c r="RCM205" s="119"/>
      <c r="RCN205" s="91"/>
      <c r="RCO205" s="119"/>
      <c r="RCP205" s="91"/>
      <c r="RCQ205" s="119"/>
      <c r="RCR205" s="91"/>
      <c r="RCS205" s="119"/>
      <c r="RCT205" s="91"/>
      <c r="RCU205" s="119"/>
      <c r="RCV205" s="91"/>
      <c r="RCW205" s="119"/>
      <c r="RCX205" s="91"/>
      <c r="RCY205" s="119"/>
      <c r="RCZ205" s="91"/>
      <c r="RDA205" s="119"/>
      <c r="RDB205" s="91"/>
      <c r="RDC205" s="119"/>
      <c r="RDD205" s="91"/>
      <c r="RDE205" s="119"/>
      <c r="RDF205" s="91"/>
      <c r="RDG205" s="119"/>
      <c r="RDH205" s="91"/>
      <c r="RDI205" s="119"/>
      <c r="RDJ205" s="91"/>
      <c r="RDK205" s="119"/>
      <c r="RDL205" s="91"/>
      <c r="RDM205" s="119"/>
      <c r="RDN205" s="91"/>
      <c r="RDO205" s="119"/>
      <c r="RDP205" s="91"/>
      <c r="RDQ205" s="119"/>
      <c r="RDR205" s="91"/>
      <c r="RDS205" s="119"/>
      <c r="RDT205" s="91"/>
      <c r="RDU205" s="119"/>
      <c r="RDV205" s="91"/>
      <c r="RDW205" s="119"/>
      <c r="RDX205" s="91"/>
      <c r="RDY205" s="119"/>
      <c r="RDZ205" s="91"/>
      <c r="REA205" s="119"/>
      <c r="REB205" s="91"/>
      <c r="REC205" s="119"/>
      <c r="RED205" s="91"/>
      <c r="REE205" s="119"/>
      <c r="REF205" s="91"/>
      <c r="REG205" s="119"/>
      <c r="REH205" s="91"/>
      <c r="REI205" s="119"/>
      <c r="REJ205" s="91"/>
      <c r="REK205" s="119"/>
      <c r="REL205" s="91"/>
      <c r="REM205" s="119"/>
      <c r="REN205" s="91"/>
      <c r="REO205" s="119"/>
      <c r="REP205" s="91"/>
      <c r="REQ205" s="119"/>
      <c r="RER205" s="91"/>
      <c r="RES205" s="119"/>
      <c r="RET205" s="91"/>
      <c r="REU205" s="119"/>
      <c r="REV205" s="91"/>
      <c r="REW205" s="119"/>
      <c r="REX205" s="91"/>
      <c r="REY205" s="119"/>
      <c r="REZ205" s="91"/>
      <c r="RFA205" s="119"/>
      <c r="RFB205" s="91"/>
      <c r="RFC205" s="119"/>
      <c r="RFD205" s="91"/>
      <c r="RFE205" s="119"/>
      <c r="RFF205" s="91"/>
      <c r="RFG205" s="119"/>
      <c r="RFH205" s="91"/>
      <c r="RFI205" s="119"/>
      <c r="RFJ205" s="91"/>
      <c r="RFK205" s="119"/>
      <c r="RFL205" s="91"/>
      <c r="RFM205" s="119"/>
      <c r="RFN205" s="91"/>
      <c r="RFO205" s="119"/>
      <c r="RFP205" s="91"/>
      <c r="RFQ205" s="119"/>
      <c r="RFR205" s="91"/>
      <c r="RFS205" s="119"/>
      <c r="RFT205" s="91"/>
      <c r="RFU205" s="119"/>
      <c r="RFV205" s="91"/>
      <c r="RFW205" s="119"/>
      <c r="RFX205" s="91"/>
      <c r="RFY205" s="119"/>
      <c r="RFZ205" s="91"/>
      <c r="RGA205" s="119"/>
      <c r="RGB205" s="91"/>
      <c r="RGC205" s="119"/>
      <c r="RGD205" s="91"/>
      <c r="RGE205" s="119"/>
      <c r="RGF205" s="91"/>
      <c r="RGG205" s="119"/>
      <c r="RGH205" s="91"/>
      <c r="RGI205" s="119"/>
      <c r="RGJ205" s="91"/>
      <c r="RGK205" s="119"/>
      <c r="RGL205" s="91"/>
      <c r="RGM205" s="119"/>
      <c r="RGN205" s="91"/>
      <c r="RGO205" s="119"/>
      <c r="RGP205" s="91"/>
      <c r="RGQ205" s="119"/>
      <c r="RGR205" s="91"/>
      <c r="RGS205" s="119"/>
      <c r="RGT205" s="91"/>
      <c r="RGU205" s="119"/>
      <c r="RGV205" s="91"/>
      <c r="RGW205" s="119"/>
      <c r="RGX205" s="91"/>
      <c r="RGY205" s="119"/>
      <c r="RGZ205" s="91"/>
      <c r="RHA205" s="119"/>
      <c r="RHB205" s="91"/>
      <c r="RHC205" s="119"/>
      <c r="RHD205" s="91"/>
      <c r="RHE205" s="119"/>
      <c r="RHF205" s="91"/>
      <c r="RHG205" s="119"/>
      <c r="RHH205" s="91"/>
      <c r="RHI205" s="119"/>
      <c r="RHJ205" s="91"/>
      <c r="RHK205" s="119"/>
      <c r="RHL205" s="91"/>
      <c r="RHM205" s="119"/>
      <c r="RHN205" s="91"/>
      <c r="RHO205" s="119"/>
      <c r="RHP205" s="91"/>
      <c r="RHQ205" s="119"/>
      <c r="RHR205" s="91"/>
      <c r="RHS205" s="119"/>
      <c r="RHT205" s="91"/>
      <c r="RHU205" s="119"/>
      <c r="RHV205" s="91"/>
      <c r="RHW205" s="119"/>
      <c r="RHX205" s="91"/>
      <c r="RHY205" s="119"/>
      <c r="RHZ205" s="91"/>
      <c r="RIA205" s="119"/>
      <c r="RIB205" s="91"/>
      <c r="RIC205" s="119"/>
      <c r="RID205" s="91"/>
      <c r="RIE205" s="119"/>
      <c r="RIF205" s="91"/>
      <c r="RIG205" s="119"/>
      <c r="RIH205" s="91"/>
      <c r="RII205" s="119"/>
      <c r="RIJ205" s="91"/>
      <c r="RIK205" s="119"/>
      <c r="RIL205" s="91"/>
      <c r="RIM205" s="119"/>
      <c r="RIN205" s="91"/>
      <c r="RIO205" s="119"/>
      <c r="RIP205" s="91"/>
      <c r="RIQ205" s="119"/>
      <c r="RIR205" s="91"/>
      <c r="RIS205" s="119"/>
      <c r="RIT205" s="91"/>
      <c r="RIU205" s="119"/>
      <c r="RIV205" s="91"/>
      <c r="RIW205" s="119"/>
      <c r="RIX205" s="91"/>
      <c r="RIY205" s="119"/>
      <c r="RIZ205" s="91"/>
      <c r="RJA205" s="119"/>
      <c r="RJB205" s="91"/>
      <c r="RJC205" s="119"/>
      <c r="RJD205" s="91"/>
      <c r="RJE205" s="119"/>
      <c r="RJF205" s="91"/>
      <c r="RJG205" s="119"/>
      <c r="RJH205" s="91"/>
      <c r="RJI205" s="119"/>
      <c r="RJJ205" s="91"/>
      <c r="RJK205" s="119"/>
      <c r="RJL205" s="91"/>
      <c r="RJM205" s="119"/>
      <c r="RJN205" s="91"/>
      <c r="RJO205" s="119"/>
      <c r="RJP205" s="91"/>
      <c r="RJQ205" s="119"/>
      <c r="RJR205" s="91"/>
      <c r="RJS205" s="119"/>
      <c r="RJT205" s="91"/>
      <c r="RJU205" s="119"/>
      <c r="RJV205" s="91"/>
      <c r="RJW205" s="119"/>
      <c r="RJX205" s="91"/>
      <c r="RJY205" s="119"/>
      <c r="RJZ205" s="91"/>
      <c r="RKA205" s="119"/>
      <c r="RKB205" s="91"/>
      <c r="RKC205" s="119"/>
      <c r="RKD205" s="91"/>
      <c r="RKE205" s="119"/>
      <c r="RKF205" s="91"/>
      <c r="RKG205" s="119"/>
      <c r="RKH205" s="91"/>
      <c r="RKI205" s="119"/>
      <c r="RKJ205" s="91"/>
      <c r="RKK205" s="119"/>
      <c r="RKL205" s="91"/>
      <c r="RKM205" s="119"/>
      <c r="RKN205" s="91"/>
      <c r="RKO205" s="119"/>
      <c r="RKP205" s="91"/>
      <c r="RKQ205" s="119"/>
      <c r="RKR205" s="91"/>
      <c r="RKS205" s="119"/>
      <c r="RKT205" s="91"/>
      <c r="RKU205" s="119"/>
      <c r="RKV205" s="91"/>
      <c r="RKW205" s="119"/>
      <c r="RKX205" s="91"/>
      <c r="RKY205" s="119"/>
      <c r="RKZ205" s="91"/>
      <c r="RLA205" s="119"/>
      <c r="RLB205" s="91"/>
      <c r="RLC205" s="119"/>
      <c r="RLD205" s="91"/>
      <c r="RLE205" s="119"/>
      <c r="RLF205" s="91"/>
      <c r="RLG205" s="119"/>
      <c r="RLH205" s="91"/>
      <c r="RLI205" s="119"/>
      <c r="RLJ205" s="91"/>
      <c r="RLK205" s="119"/>
      <c r="RLL205" s="91"/>
      <c r="RLM205" s="119"/>
      <c r="RLN205" s="91"/>
      <c r="RLO205" s="119"/>
      <c r="RLP205" s="91"/>
      <c r="RLQ205" s="119"/>
      <c r="RLR205" s="91"/>
      <c r="RLS205" s="119"/>
      <c r="RLT205" s="91"/>
      <c r="RLU205" s="119"/>
      <c r="RLV205" s="91"/>
      <c r="RLW205" s="119"/>
      <c r="RLX205" s="91"/>
      <c r="RLY205" s="119"/>
      <c r="RLZ205" s="91"/>
      <c r="RMA205" s="119"/>
      <c r="RMB205" s="91"/>
      <c r="RMC205" s="119"/>
      <c r="RMD205" s="91"/>
      <c r="RME205" s="119"/>
      <c r="RMF205" s="91"/>
      <c r="RMG205" s="119"/>
      <c r="RMH205" s="91"/>
      <c r="RMI205" s="119"/>
      <c r="RMJ205" s="91"/>
      <c r="RMK205" s="119"/>
      <c r="RML205" s="91"/>
      <c r="RMM205" s="119"/>
      <c r="RMN205" s="91"/>
      <c r="RMO205" s="119"/>
      <c r="RMP205" s="91"/>
      <c r="RMQ205" s="119"/>
      <c r="RMR205" s="91"/>
      <c r="RMS205" s="119"/>
      <c r="RMT205" s="91"/>
      <c r="RMU205" s="119"/>
      <c r="RMV205" s="91"/>
      <c r="RMW205" s="119"/>
      <c r="RMX205" s="91"/>
      <c r="RMY205" s="119"/>
      <c r="RMZ205" s="91"/>
      <c r="RNA205" s="119"/>
      <c r="RNB205" s="91"/>
      <c r="RNC205" s="119"/>
      <c r="RND205" s="91"/>
      <c r="RNE205" s="119"/>
      <c r="RNF205" s="91"/>
      <c r="RNG205" s="119"/>
      <c r="RNH205" s="91"/>
      <c r="RNI205" s="119"/>
      <c r="RNJ205" s="91"/>
      <c r="RNK205" s="119"/>
      <c r="RNL205" s="91"/>
      <c r="RNM205" s="119"/>
      <c r="RNN205" s="91"/>
      <c r="RNO205" s="119"/>
      <c r="RNP205" s="91"/>
      <c r="RNQ205" s="119"/>
      <c r="RNR205" s="91"/>
      <c r="RNS205" s="119"/>
      <c r="RNT205" s="91"/>
      <c r="RNU205" s="119"/>
      <c r="RNV205" s="91"/>
      <c r="RNW205" s="119"/>
      <c r="RNX205" s="91"/>
      <c r="RNY205" s="119"/>
      <c r="RNZ205" s="91"/>
      <c r="ROA205" s="119"/>
      <c r="ROB205" s="91"/>
      <c r="ROC205" s="119"/>
      <c r="ROD205" s="91"/>
      <c r="ROE205" s="119"/>
      <c r="ROF205" s="91"/>
      <c r="ROG205" s="119"/>
      <c r="ROH205" s="91"/>
      <c r="ROI205" s="119"/>
      <c r="ROJ205" s="91"/>
      <c r="ROK205" s="119"/>
      <c r="ROL205" s="91"/>
      <c r="ROM205" s="119"/>
      <c r="RON205" s="91"/>
      <c r="ROO205" s="119"/>
      <c r="ROP205" s="91"/>
      <c r="ROQ205" s="119"/>
      <c r="ROR205" s="91"/>
      <c r="ROS205" s="119"/>
      <c r="ROT205" s="91"/>
      <c r="ROU205" s="119"/>
      <c r="ROV205" s="91"/>
      <c r="ROW205" s="119"/>
      <c r="ROX205" s="91"/>
      <c r="ROY205" s="119"/>
      <c r="ROZ205" s="91"/>
      <c r="RPA205" s="119"/>
      <c r="RPB205" s="91"/>
      <c r="RPC205" s="119"/>
      <c r="RPD205" s="91"/>
      <c r="RPE205" s="119"/>
      <c r="RPF205" s="91"/>
      <c r="RPG205" s="119"/>
      <c r="RPH205" s="91"/>
      <c r="RPI205" s="119"/>
      <c r="RPJ205" s="91"/>
      <c r="RPK205" s="119"/>
      <c r="RPL205" s="91"/>
      <c r="RPM205" s="119"/>
      <c r="RPN205" s="91"/>
      <c r="RPO205" s="119"/>
      <c r="RPP205" s="91"/>
      <c r="RPQ205" s="119"/>
      <c r="RPR205" s="91"/>
      <c r="RPS205" s="119"/>
      <c r="RPT205" s="91"/>
      <c r="RPU205" s="119"/>
      <c r="RPV205" s="91"/>
      <c r="RPW205" s="119"/>
      <c r="RPX205" s="91"/>
      <c r="RPY205" s="119"/>
      <c r="RPZ205" s="91"/>
      <c r="RQA205" s="119"/>
      <c r="RQB205" s="91"/>
      <c r="RQC205" s="119"/>
      <c r="RQD205" s="91"/>
      <c r="RQE205" s="119"/>
      <c r="RQF205" s="91"/>
      <c r="RQG205" s="119"/>
      <c r="RQH205" s="91"/>
      <c r="RQI205" s="119"/>
      <c r="RQJ205" s="91"/>
      <c r="RQK205" s="119"/>
      <c r="RQL205" s="91"/>
      <c r="RQM205" s="119"/>
      <c r="RQN205" s="91"/>
      <c r="RQO205" s="119"/>
      <c r="RQP205" s="91"/>
      <c r="RQQ205" s="119"/>
      <c r="RQR205" s="91"/>
      <c r="RQS205" s="119"/>
      <c r="RQT205" s="91"/>
      <c r="RQU205" s="119"/>
      <c r="RQV205" s="91"/>
      <c r="RQW205" s="119"/>
      <c r="RQX205" s="91"/>
      <c r="RQY205" s="119"/>
      <c r="RQZ205" s="91"/>
      <c r="RRA205" s="119"/>
      <c r="RRB205" s="91"/>
      <c r="RRC205" s="119"/>
      <c r="RRD205" s="91"/>
      <c r="RRE205" s="119"/>
      <c r="RRF205" s="91"/>
      <c r="RRG205" s="119"/>
      <c r="RRH205" s="91"/>
      <c r="RRI205" s="119"/>
      <c r="RRJ205" s="91"/>
      <c r="RRK205" s="119"/>
      <c r="RRL205" s="91"/>
      <c r="RRM205" s="119"/>
      <c r="RRN205" s="91"/>
      <c r="RRO205" s="119"/>
      <c r="RRP205" s="91"/>
      <c r="RRQ205" s="119"/>
      <c r="RRR205" s="91"/>
      <c r="RRS205" s="119"/>
      <c r="RRT205" s="91"/>
      <c r="RRU205" s="119"/>
      <c r="RRV205" s="91"/>
      <c r="RRW205" s="119"/>
      <c r="RRX205" s="91"/>
      <c r="RRY205" s="119"/>
      <c r="RRZ205" s="91"/>
      <c r="RSA205" s="119"/>
      <c r="RSB205" s="91"/>
      <c r="RSC205" s="119"/>
      <c r="RSD205" s="91"/>
      <c r="RSE205" s="119"/>
      <c r="RSF205" s="91"/>
      <c r="RSG205" s="119"/>
      <c r="RSH205" s="91"/>
      <c r="RSI205" s="119"/>
      <c r="RSJ205" s="91"/>
      <c r="RSK205" s="119"/>
      <c r="RSL205" s="91"/>
      <c r="RSM205" s="119"/>
      <c r="RSN205" s="91"/>
      <c r="RSO205" s="119"/>
      <c r="RSP205" s="91"/>
      <c r="RSQ205" s="119"/>
      <c r="RSR205" s="91"/>
      <c r="RSS205" s="119"/>
      <c r="RST205" s="91"/>
      <c r="RSU205" s="119"/>
      <c r="RSV205" s="91"/>
      <c r="RSW205" s="119"/>
      <c r="RSX205" s="91"/>
      <c r="RSY205" s="119"/>
      <c r="RSZ205" s="91"/>
      <c r="RTA205" s="119"/>
      <c r="RTB205" s="91"/>
      <c r="RTC205" s="119"/>
      <c r="RTD205" s="91"/>
      <c r="RTE205" s="119"/>
      <c r="RTF205" s="91"/>
      <c r="RTG205" s="119"/>
      <c r="RTH205" s="91"/>
      <c r="RTI205" s="119"/>
      <c r="RTJ205" s="91"/>
      <c r="RTK205" s="119"/>
      <c r="RTL205" s="91"/>
      <c r="RTM205" s="119"/>
      <c r="RTN205" s="91"/>
      <c r="RTO205" s="119"/>
      <c r="RTP205" s="91"/>
      <c r="RTQ205" s="119"/>
      <c r="RTR205" s="91"/>
      <c r="RTS205" s="119"/>
      <c r="RTT205" s="91"/>
      <c r="RTU205" s="119"/>
      <c r="RTV205" s="91"/>
      <c r="RTW205" s="119"/>
      <c r="RTX205" s="91"/>
      <c r="RTY205" s="119"/>
      <c r="RTZ205" s="91"/>
      <c r="RUA205" s="119"/>
      <c r="RUB205" s="91"/>
      <c r="RUC205" s="119"/>
      <c r="RUD205" s="91"/>
      <c r="RUE205" s="119"/>
      <c r="RUF205" s="91"/>
      <c r="RUG205" s="119"/>
      <c r="RUH205" s="91"/>
      <c r="RUI205" s="119"/>
      <c r="RUJ205" s="91"/>
      <c r="RUK205" s="119"/>
      <c r="RUL205" s="91"/>
      <c r="RUM205" s="119"/>
      <c r="RUN205" s="91"/>
      <c r="RUO205" s="119"/>
      <c r="RUP205" s="91"/>
      <c r="RUQ205" s="119"/>
      <c r="RUR205" s="91"/>
      <c r="RUS205" s="119"/>
      <c r="RUT205" s="91"/>
      <c r="RUU205" s="119"/>
      <c r="RUV205" s="91"/>
      <c r="RUW205" s="119"/>
      <c r="RUX205" s="91"/>
      <c r="RUY205" s="119"/>
      <c r="RUZ205" s="91"/>
      <c r="RVA205" s="119"/>
      <c r="RVB205" s="91"/>
      <c r="RVC205" s="119"/>
      <c r="RVD205" s="91"/>
      <c r="RVE205" s="119"/>
      <c r="RVF205" s="91"/>
      <c r="RVG205" s="119"/>
      <c r="RVH205" s="91"/>
      <c r="RVI205" s="119"/>
      <c r="RVJ205" s="91"/>
      <c r="RVK205" s="119"/>
      <c r="RVL205" s="91"/>
      <c r="RVM205" s="119"/>
      <c r="RVN205" s="91"/>
      <c r="RVO205" s="119"/>
      <c r="RVP205" s="91"/>
      <c r="RVQ205" s="119"/>
      <c r="RVR205" s="91"/>
      <c r="RVS205" s="119"/>
      <c r="RVT205" s="91"/>
      <c r="RVU205" s="119"/>
      <c r="RVV205" s="91"/>
      <c r="RVW205" s="119"/>
      <c r="RVX205" s="91"/>
      <c r="RVY205" s="119"/>
      <c r="RVZ205" s="91"/>
      <c r="RWA205" s="119"/>
      <c r="RWB205" s="91"/>
      <c r="RWC205" s="119"/>
      <c r="RWD205" s="91"/>
      <c r="RWE205" s="119"/>
      <c r="RWF205" s="91"/>
      <c r="RWG205" s="119"/>
      <c r="RWH205" s="91"/>
      <c r="RWI205" s="119"/>
      <c r="RWJ205" s="91"/>
      <c r="RWK205" s="119"/>
      <c r="RWL205" s="91"/>
      <c r="RWM205" s="119"/>
      <c r="RWN205" s="91"/>
      <c r="RWO205" s="119"/>
      <c r="RWP205" s="91"/>
      <c r="RWQ205" s="119"/>
      <c r="RWR205" s="91"/>
      <c r="RWS205" s="119"/>
      <c r="RWT205" s="91"/>
      <c r="RWU205" s="119"/>
      <c r="RWV205" s="91"/>
      <c r="RWW205" s="119"/>
      <c r="RWX205" s="91"/>
      <c r="RWY205" s="119"/>
      <c r="RWZ205" s="91"/>
      <c r="RXA205" s="119"/>
      <c r="RXB205" s="91"/>
      <c r="RXC205" s="119"/>
      <c r="RXD205" s="91"/>
      <c r="RXE205" s="119"/>
      <c r="RXF205" s="91"/>
      <c r="RXG205" s="119"/>
      <c r="RXH205" s="91"/>
      <c r="RXI205" s="119"/>
      <c r="RXJ205" s="91"/>
      <c r="RXK205" s="119"/>
      <c r="RXL205" s="91"/>
      <c r="RXM205" s="119"/>
      <c r="RXN205" s="91"/>
      <c r="RXO205" s="119"/>
      <c r="RXP205" s="91"/>
      <c r="RXQ205" s="119"/>
      <c r="RXR205" s="91"/>
      <c r="RXS205" s="119"/>
      <c r="RXT205" s="91"/>
      <c r="RXU205" s="119"/>
      <c r="RXV205" s="91"/>
      <c r="RXW205" s="119"/>
      <c r="RXX205" s="91"/>
      <c r="RXY205" s="119"/>
      <c r="RXZ205" s="91"/>
      <c r="RYA205" s="119"/>
      <c r="RYB205" s="91"/>
      <c r="RYC205" s="119"/>
      <c r="RYD205" s="91"/>
      <c r="RYE205" s="119"/>
      <c r="RYF205" s="91"/>
      <c r="RYG205" s="119"/>
      <c r="RYH205" s="91"/>
      <c r="RYI205" s="119"/>
      <c r="RYJ205" s="91"/>
      <c r="RYK205" s="119"/>
      <c r="RYL205" s="91"/>
      <c r="RYM205" s="119"/>
      <c r="RYN205" s="91"/>
      <c r="RYO205" s="119"/>
      <c r="RYP205" s="91"/>
      <c r="RYQ205" s="119"/>
      <c r="RYR205" s="91"/>
      <c r="RYS205" s="119"/>
      <c r="RYT205" s="91"/>
      <c r="RYU205" s="119"/>
      <c r="RYV205" s="91"/>
      <c r="RYW205" s="119"/>
      <c r="RYX205" s="91"/>
      <c r="RYY205" s="119"/>
      <c r="RYZ205" s="91"/>
      <c r="RZA205" s="119"/>
      <c r="RZB205" s="91"/>
      <c r="RZC205" s="119"/>
      <c r="RZD205" s="91"/>
      <c r="RZE205" s="119"/>
      <c r="RZF205" s="91"/>
      <c r="RZG205" s="119"/>
      <c r="RZH205" s="91"/>
      <c r="RZI205" s="119"/>
      <c r="RZJ205" s="91"/>
      <c r="RZK205" s="119"/>
      <c r="RZL205" s="91"/>
      <c r="RZM205" s="119"/>
      <c r="RZN205" s="91"/>
      <c r="RZO205" s="119"/>
      <c r="RZP205" s="91"/>
      <c r="RZQ205" s="119"/>
      <c r="RZR205" s="91"/>
      <c r="RZS205" s="119"/>
      <c r="RZT205" s="91"/>
      <c r="RZU205" s="119"/>
      <c r="RZV205" s="91"/>
      <c r="RZW205" s="119"/>
      <c r="RZX205" s="91"/>
      <c r="RZY205" s="119"/>
      <c r="RZZ205" s="91"/>
      <c r="SAA205" s="119"/>
      <c r="SAB205" s="91"/>
      <c r="SAC205" s="119"/>
      <c r="SAD205" s="91"/>
      <c r="SAE205" s="119"/>
      <c r="SAF205" s="91"/>
      <c r="SAG205" s="119"/>
      <c r="SAH205" s="91"/>
      <c r="SAI205" s="119"/>
      <c r="SAJ205" s="91"/>
      <c r="SAK205" s="119"/>
      <c r="SAL205" s="91"/>
      <c r="SAM205" s="119"/>
      <c r="SAN205" s="91"/>
      <c r="SAO205" s="119"/>
      <c r="SAP205" s="91"/>
      <c r="SAQ205" s="119"/>
      <c r="SAR205" s="91"/>
      <c r="SAS205" s="119"/>
      <c r="SAT205" s="91"/>
      <c r="SAU205" s="119"/>
      <c r="SAV205" s="91"/>
      <c r="SAW205" s="119"/>
      <c r="SAX205" s="91"/>
      <c r="SAY205" s="119"/>
      <c r="SAZ205" s="91"/>
      <c r="SBA205" s="119"/>
      <c r="SBB205" s="91"/>
      <c r="SBC205" s="119"/>
      <c r="SBD205" s="91"/>
      <c r="SBE205" s="119"/>
      <c r="SBF205" s="91"/>
      <c r="SBG205" s="119"/>
      <c r="SBH205" s="91"/>
      <c r="SBI205" s="119"/>
      <c r="SBJ205" s="91"/>
      <c r="SBK205" s="119"/>
      <c r="SBL205" s="91"/>
      <c r="SBM205" s="119"/>
      <c r="SBN205" s="91"/>
      <c r="SBO205" s="119"/>
      <c r="SBP205" s="91"/>
      <c r="SBQ205" s="119"/>
      <c r="SBR205" s="91"/>
      <c r="SBS205" s="119"/>
      <c r="SBT205" s="91"/>
      <c r="SBU205" s="119"/>
      <c r="SBV205" s="91"/>
      <c r="SBW205" s="119"/>
      <c r="SBX205" s="91"/>
      <c r="SBY205" s="119"/>
      <c r="SBZ205" s="91"/>
      <c r="SCA205" s="119"/>
      <c r="SCB205" s="91"/>
      <c r="SCC205" s="119"/>
      <c r="SCD205" s="91"/>
      <c r="SCE205" s="119"/>
      <c r="SCF205" s="91"/>
      <c r="SCG205" s="119"/>
      <c r="SCH205" s="91"/>
      <c r="SCI205" s="119"/>
      <c r="SCJ205" s="91"/>
      <c r="SCK205" s="119"/>
      <c r="SCL205" s="91"/>
      <c r="SCM205" s="119"/>
      <c r="SCN205" s="91"/>
      <c r="SCO205" s="119"/>
      <c r="SCP205" s="91"/>
      <c r="SCQ205" s="119"/>
      <c r="SCR205" s="91"/>
      <c r="SCS205" s="119"/>
      <c r="SCT205" s="91"/>
      <c r="SCU205" s="119"/>
      <c r="SCV205" s="91"/>
      <c r="SCW205" s="119"/>
      <c r="SCX205" s="91"/>
      <c r="SCY205" s="119"/>
      <c r="SCZ205" s="91"/>
      <c r="SDA205" s="119"/>
      <c r="SDB205" s="91"/>
      <c r="SDC205" s="119"/>
      <c r="SDD205" s="91"/>
      <c r="SDE205" s="119"/>
      <c r="SDF205" s="91"/>
      <c r="SDG205" s="119"/>
      <c r="SDH205" s="91"/>
      <c r="SDI205" s="119"/>
      <c r="SDJ205" s="91"/>
      <c r="SDK205" s="119"/>
      <c r="SDL205" s="91"/>
      <c r="SDM205" s="119"/>
      <c r="SDN205" s="91"/>
      <c r="SDO205" s="119"/>
      <c r="SDP205" s="91"/>
      <c r="SDQ205" s="119"/>
      <c r="SDR205" s="91"/>
      <c r="SDS205" s="119"/>
      <c r="SDT205" s="91"/>
      <c r="SDU205" s="119"/>
      <c r="SDV205" s="91"/>
      <c r="SDW205" s="119"/>
      <c r="SDX205" s="91"/>
      <c r="SDY205" s="119"/>
      <c r="SDZ205" s="91"/>
      <c r="SEA205" s="119"/>
      <c r="SEB205" s="91"/>
      <c r="SEC205" s="119"/>
      <c r="SED205" s="91"/>
      <c r="SEE205" s="119"/>
      <c r="SEF205" s="91"/>
      <c r="SEG205" s="119"/>
      <c r="SEH205" s="91"/>
      <c r="SEI205" s="119"/>
      <c r="SEJ205" s="91"/>
      <c r="SEK205" s="119"/>
      <c r="SEL205" s="91"/>
      <c r="SEM205" s="119"/>
      <c r="SEN205" s="91"/>
      <c r="SEO205" s="119"/>
      <c r="SEP205" s="91"/>
      <c r="SEQ205" s="119"/>
      <c r="SER205" s="91"/>
      <c r="SES205" s="119"/>
      <c r="SET205" s="91"/>
      <c r="SEU205" s="119"/>
      <c r="SEV205" s="91"/>
      <c r="SEW205" s="119"/>
      <c r="SEX205" s="91"/>
      <c r="SEY205" s="119"/>
      <c r="SEZ205" s="91"/>
      <c r="SFA205" s="119"/>
      <c r="SFB205" s="91"/>
      <c r="SFC205" s="119"/>
      <c r="SFD205" s="91"/>
      <c r="SFE205" s="119"/>
      <c r="SFF205" s="91"/>
      <c r="SFG205" s="119"/>
      <c r="SFH205" s="91"/>
      <c r="SFI205" s="119"/>
      <c r="SFJ205" s="91"/>
      <c r="SFK205" s="119"/>
      <c r="SFL205" s="91"/>
      <c r="SFM205" s="119"/>
      <c r="SFN205" s="91"/>
      <c r="SFO205" s="119"/>
      <c r="SFP205" s="91"/>
      <c r="SFQ205" s="119"/>
      <c r="SFR205" s="91"/>
      <c r="SFS205" s="119"/>
      <c r="SFT205" s="91"/>
      <c r="SFU205" s="119"/>
      <c r="SFV205" s="91"/>
      <c r="SFW205" s="119"/>
      <c r="SFX205" s="91"/>
      <c r="SFY205" s="119"/>
      <c r="SFZ205" s="91"/>
      <c r="SGA205" s="119"/>
      <c r="SGB205" s="91"/>
      <c r="SGC205" s="119"/>
      <c r="SGD205" s="91"/>
      <c r="SGE205" s="119"/>
      <c r="SGF205" s="91"/>
      <c r="SGG205" s="119"/>
      <c r="SGH205" s="91"/>
      <c r="SGI205" s="119"/>
      <c r="SGJ205" s="91"/>
      <c r="SGK205" s="119"/>
      <c r="SGL205" s="91"/>
      <c r="SGM205" s="119"/>
      <c r="SGN205" s="91"/>
      <c r="SGO205" s="119"/>
      <c r="SGP205" s="91"/>
      <c r="SGQ205" s="119"/>
      <c r="SGR205" s="91"/>
      <c r="SGS205" s="119"/>
      <c r="SGT205" s="91"/>
      <c r="SGU205" s="119"/>
      <c r="SGV205" s="91"/>
      <c r="SGW205" s="119"/>
      <c r="SGX205" s="91"/>
      <c r="SGY205" s="119"/>
      <c r="SGZ205" s="91"/>
      <c r="SHA205" s="119"/>
      <c r="SHB205" s="91"/>
      <c r="SHC205" s="119"/>
      <c r="SHD205" s="91"/>
      <c r="SHE205" s="119"/>
      <c r="SHF205" s="91"/>
      <c r="SHG205" s="119"/>
      <c r="SHH205" s="91"/>
      <c r="SHI205" s="119"/>
      <c r="SHJ205" s="91"/>
      <c r="SHK205" s="119"/>
      <c r="SHL205" s="91"/>
      <c r="SHM205" s="119"/>
      <c r="SHN205" s="91"/>
      <c r="SHO205" s="119"/>
      <c r="SHP205" s="91"/>
      <c r="SHQ205" s="119"/>
      <c r="SHR205" s="91"/>
      <c r="SHS205" s="119"/>
      <c r="SHT205" s="91"/>
      <c r="SHU205" s="119"/>
      <c r="SHV205" s="91"/>
      <c r="SHW205" s="119"/>
      <c r="SHX205" s="91"/>
      <c r="SHY205" s="119"/>
      <c r="SHZ205" s="91"/>
      <c r="SIA205" s="119"/>
      <c r="SIB205" s="91"/>
      <c r="SIC205" s="119"/>
      <c r="SID205" s="91"/>
      <c r="SIE205" s="119"/>
      <c r="SIF205" s="91"/>
      <c r="SIG205" s="119"/>
      <c r="SIH205" s="91"/>
      <c r="SII205" s="119"/>
      <c r="SIJ205" s="91"/>
      <c r="SIK205" s="119"/>
      <c r="SIL205" s="91"/>
      <c r="SIM205" s="119"/>
      <c r="SIN205" s="91"/>
      <c r="SIO205" s="119"/>
      <c r="SIP205" s="91"/>
      <c r="SIQ205" s="119"/>
      <c r="SIR205" s="91"/>
      <c r="SIS205" s="119"/>
      <c r="SIT205" s="91"/>
      <c r="SIU205" s="119"/>
      <c r="SIV205" s="91"/>
      <c r="SIW205" s="119"/>
      <c r="SIX205" s="91"/>
      <c r="SIY205" s="119"/>
      <c r="SIZ205" s="91"/>
      <c r="SJA205" s="119"/>
      <c r="SJB205" s="91"/>
      <c r="SJC205" s="119"/>
      <c r="SJD205" s="91"/>
      <c r="SJE205" s="119"/>
      <c r="SJF205" s="91"/>
      <c r="SJG205" s="119"/>
      <c r="SJH205" s="91"/>
      <c r="SJI205" s="119"/>
      <c r="SJJ205" s="91"/>
      <c r="SJK205" s="119"/>
      <c r="SJL205" s="91"/>
      <c r="SJM205" s="119"/>
      <c r="SJN205" s="91"/>
      <c r="SJO205" s="119"/>
      <c r="SJP205" s="91"/>
      <c r="SJQ205" s="119"/>
      <c r="SJR205" s="91"/>
      <c r="SJS205" s="119"/>
      <c r="SJT205" s="91"/>
      <c r="SJU205" s="119"/>
      <c r="SJV205" s="91"/>
      <c r="SJW205" s="119"/>
      <c r="SJX205" s="91"/>
      <c r="SJY205" s="119"/>
      <c r="SJZ205" s="91"/>
      <c r="SKA205" s="119"/>
      <c r="SKB205" s="91"/>
      <c r="SKC205" s="119"/>
      <c r="SKD205" s="91"/>
      <c r="SKE205" s="119"/>
      <c r="SKF205" s="91"/>
      <c r="SKG205" s="119"/>
      <c r="SKH205" s="91"/>
      <c r="SKI205" s="119"/>
      <c r="SKJ205" s="91"/>
      <c r="SKK205" s="119"/>
      <c r="SKL205" s="91"/>
      <c r="SKM205" s="119"/>
      <c r="SKN205" s="91"/>
      <c r="SKO205" s="119"/>
      <c r="SKP205" s="91"/>
      <c r="SKQ205" s="119"/>
      <c r="SKR205" s="91"/>
      <c r="SKS205" s="119"/>
      <c r="SKT205" s="91"/>
      <c r="SKU205" s="119"/>
      <c r="SKV205" s="91"/>
      <c r="SKW205" s="119"/>
      <c r="SKX205" s="91"/>
      <c r="SKY205" s="119"/>
      <c r="SKZ205" s="91"/>
      <c r="SLA205" s="119"/>
      <c r="SLB205" s="91"/>
      <c r="SLC205" s="119"/>
      <c r="SLD205" s="91"/>
      <c r="SLE205" s="119"/>
      <c r="SLF205" s="91"/>
      <c r="SLG205" s="119"/>
      <c r="SLH205" s="91"/>
      <c r="SLI205" s="119"/>
      <c r="SLJ205" s="91"/>
      <c r="SLK205" s="119"/>
      <c r="SLL205" s="91"/>
      <c r="SLM205" s="119"/>
      <c r="SLN205" s="91"/>
      <c r="SLO205" s="119"/>
      <c r="SLP205" s="91"/>
      <c r="SLQ205" s="119"/>
      <c r="SLR205" s="91"/>
      <c r="SLS205" s="119"/>
      <c r="SLT205" s="91"/>
      <c r="SLU205" s="119"/>
      <c r="SLV205" s="91"/>
      <c r="SLW205" s="119"/>
      <c r="SLX205" s="91"/>
      <c r="SLY205" s="119"/>
      <c r="SLZ205" s="91"/>
      <c r="SMA205" s="119"/>
      <c r="SMB205" s="91"/>
      <c r="SMC205" s="119"/>
      <c r="SMD205" s="91"/>
      <c r="SME205" s="119"/>
      <c r="SMF205" s="91"/>
      <c r="SMG205" s="119"/>
      <c r="SMH205" s="91"/>
      <c r="SMI205" s="119"/>
      <c r="SMJ205" s="91"/>
      <c r="SMK205" s="119"/>
      <c r="SML205" s="91"/>
      <c r="SMM205" s="119"/>
      <c r="SMN205" s="91"/>
      <c r="SMO205" s="119"/>
      <c r="SMP205" s="91"/>
      <c r="SMQ205" s="119"/>
      <c r="SMR205" s="91"/>
      <c r="SMS205" s="119"/>
      <c r="SMT205" s="91"/>
      <c r="SMU205" s="119"/>
      <c r="SMV205" s="91"/>
      <c r="SMW205" s="119"/>
      <c r="SMX205" s="91"/>
      <c r="SMY205" s="119"/>
      <c r="SMZ205" s="91"/>
      <c r="SNA205" s="119"/>
      <c r="SNB205" s="91"/>
      <c r="SNC205" s="119"/>
      <c r="SND205" s="91"/>
      <c r="SNE205" s="119"/>
      <c r="SNF205" s="91"/>
      <c r="SNG205" s="119"/>
      <c r="SNH205" s="91"/>
      <c r="SNI205" s="119"/>
      <c r="SNJ205" s="91"/>
      <c r="SNK205" s="119"/>
      <c r="SNL205" s="91"/>
      <c r="SNM205" s="119"/>
      <c r="SNN205" s="91"/>
      <c r="SNO205" s="119"/>
      <c r="SNP205" s="91"/>
      <c r="SNQ205" s="119"/>
      <c r="SNR205" s="91"/>
      <c r="SNS205" s="119"/>
      <c r="SNT205" s="91"/>
      <c r="SNU205" s="119"/>
      <c r="SNV205" s="91"/>
      <c r="SNW205" s="119"/>
      <c r="SNX205" s="91"/>
      <c r="SNY205" s="119"/>
      <c r="SNZ205" s="91"/>
      <c r="SOA205" s="119"/>
      <c r="SOB205" s="91"/>
      <c r="SOC205" s="119"/>
      <c r="SOD205" s="91"/>
      <c r="SOE205" s="119"/>
      <c r="SOF205" s="91"/>
      <c r="SOG205" s="119"/>
      <c r="SOH205" s="91"/>
      <c r="SOI205" s="119"/>
      <c r="SOJ205" s="91"/>
      <c r="SOK205" s="119"/>
      <c r="SOL205" s="91"/>
      <c r="SOM205" s="119"/>
      <c r="SON205" s="91"/>
      <c r="SOO205" s="119"/>
      <c r="SOP205" s="91"/>
      <c r="SOQ205" s="119"/>
      <c r="SOR205" s="91"/>
      <c r="SOS205" s="119"/>
      <c r="SOT205" s="91"/>
      <c r="SOU205" s="119"/>
      <c r="SOV205" s="91"/>
      <c r="SOW205" s="119"/>
      <c r="SOX205" s="91"/>
      <c r="SOY205" s="119"/>
      <c r="SOZ205" s="91"/>
      <c r="SPA205" s="119"/>
      <c r="SPB205" s="91"/>
      <c r="SPC205" s="119"/>
      <c r="SPD205" s="91"/>
      <c r="SPE205" s="119"/>
      <c r="SPF205" s="91"/>
      <c r="SPG205" s="119"/>
      <c r="SPH205" s="91"/>
      <c r="SPI205" s="119"/>
      <c r="SPJ205" s="91"/>
      <c r="SPK205" s="119"/>
      <c r="SPL205" s="91"/>
      <c r="SPM205" s="119"/>
      <c r="SPN205" s="91"/>
      <c r="SPO205" s="119"/>
      <c r="SPP205" s="91"/>
      <c r="SPQ205" s="119"/>
      <c r="SPR205" s="91"/>
      <c r="SPS205" s="119"/>
      <c r="SPT205" s="91"/>
      <c r="SPU205" s="119"/>
      <c r="SPV205" s="91"/>
      <c r="SPW205" s="119"/>
      <c r="SPX205" s="91"/>
      <c r="SPY205" s="119"/>
      <c r="SPZ205" s="91"/>
      <c r="SQA205" s="119"/>
      <c r="SQB205" s="91"/>
      <c r="SQC205" s="119"/>
      <c r="SQD205" s="91"/>
      <c r="SQE205" s="119"/>
      <c r="SQF205" s="91"/>
      <c r="SQG205" s="119"/>
      <c r="SQH205" s="91"/>
      <c r="SQI205" s="119"/>
      <c r="SQJ205" s="91"/>
      <c r="SQK205" s="119"/>
      <c r="SQL205" s="91"/>
      <c r="SQM205" s="119"/>
      <c r="SQN205" s="91"/>
      <c r="SQO205" s="119"/>
      <c r="SQP205" s="91"/>
      <c r="SQQ205" s="119"/>
      <c r="SQR205" s="91"/>
      <c r="SQS205" s="119"/>
      <c r="SQT205" s="91"/>
      <c r="SQU205" s="119"/>
      <c r="SQV205" s="91"/>
      <c r="SQW205" s="119"/>
      <c r="SQX205" s="91"/>
      <c r="SQY205" s="119"/>
      <c r="SQZ205" s="91"/>
      <c r="SRA205" s="119"/>
      <c r="SRB205" s="91"/>
      <c r="SRC205" s="119"/>
      <c r="SRD205" s="91"/>
      <c r="SRE205" s="119"/>
      <c r="SRF205" s="91"/>
      <c r="SRG205" s="119"/>
      <c r="SRH205" s="91"/>
      <c r="SRI205" s="119"/>
      <c r="SRJ205" s="91"/>
      <c r="SRK205" s="119"/>
      <c r="SRL205" s="91"/>
      <c r="SRM205" s="119"/>
      <c r="SRN205" s="91"/>
      <c r="SRO205" s="119"/>
      <c r="SRP205" s="91"/>
      <c r="SRQ205" s="119"/>
      <c r="SRR205" s="91"/>
      <c r="SRS205" s="119"/>
      <c r="SRT205" s="91"/>
      <c r="SRU205" s="119"/>
      <c r="SRV205" s="91"/>
      <c r="SRW205" s="119"/>
      <c r="SRX205" s="91"/>
      <c r="SRY205" s="119"/>
      <c r="SRZ205" s="91"/>
      <c r="SSA205" s="119"/>
      <c r="SSB205" s="91"/>
      <c r="SSC205" s="119"/>
      <c r="SSD205" s="91"/>
      <c r="SSE205" s="119"/>
      <c r="SSF205" s="91"/>
      <c r="SSG205" s="119"/>
      <c r="SSH205" s="91"/>
      <c r="SSI205" s="119"/>
      <c r="SSJ205" s="91"/>
      <c r="SSK205" s="119"/>
      <c r="SSL205" s="91"/>
      <c r="SSM205" s="119"/>
      <c r="SSN205" s="91"/>
      <c r="SSO205" s="119"/>
      <c r="SSP205" s="91"/>
      <c r="SSQ205" s="119"/>
      <c r="SSR205" s="91"/>
      <c r="SSS205" s="119"/>
      <c r="SST205" s="91"/>
      <c r="SSU205" s="119"/>
      <c r="SSV205" s="91"/>
      <c r="SSW205" s="119"/>
      <c r="SSX205" s="91"/>
      <c r="SSY205" s="119"/>
      <c r="SSZ205" s="91"/>
      <c r="STA205" s="119"/>
      <c r="STB205" s="91"/>
      <c r="STC205" s="119"/>
      <c r="STD205" s="91"/>
      <c r="STE205" s="119"/>
      <c r="STF205" s="91"/>
      <c r="STG205" s="119"/>
      <c r="STH205" s="91"/>
      <c r="STI205" s="119"/>
      <c r="STJ205" s="91"/>
      <c r="STK205" s="119"/>
      <c r="STL205" s="91"/>
      <c r="STM205" s="119"/>
      <c r="STN205" s="91"/>
      <c r="STO205" s="119"/>
      <c r="STP205" s="91"/>
      <c r="STQ205" s="119"/>
      <c r="STR205" s="91"/>
      <c r="STS205" s="119"/>
      <c r="STT205" s="91"/>
      <c r="STU205" s="119"/>
      <c r="STV205" s="91"/>
      <c r="STW205" s="119"/>
      <c r="STX205" s="91"/>
      <c r="STY205" s="119"/>
      <c r="STZ205" s="91"/>
      <c r="SUA205" s="119"/>
      <c r="SUB205" s="91"/>
      <c r="SUC205" s="119"/>
      <c r="SUD205" s="91"/>
      <c r="SUE205" s="119"/>
      <c r="SUF205" s="91"/>
      <c r="SUG205" s="119"/>
      <c r="SUH205" s="91"/>
      <c r="SUI205" s="119"/>
      <c r="SUJ205" s="91"/>
      <c r="SUK205" s="119"/>
      <c r="SUL205" s="91"/>
      <c r="SUM205" s="119"/>
      <c r="SUN205" s="91"/>
      <c r="SUO205" s="119"/>
      <c r="SUP205" s="91"/>
      <c r="SUQ205" s="119"/>
      <c r="SUR205" s="91"/>
      <c r="SUS205" s="119"/>
      <c r="SUT205" s="91"/>
      <c r="SUU205" s="119"/>
      <c r="SUV205" s="91"/>
      <c r="SUW205" s="119"/>
      <c r="SUX205" s="91"/>
      <c r="SUY205" s="119"/>
      <c r="SUZ205" s="91"/>
      <c r="SVA205" s="119"/>
      <c r="SVB205" s="91"/>
      <c r="SVC205" s="119"/>
      <c r="SVD205" s="91"/>
      <c r="SVE205" s="119"/>
      <c r="SVF205" s="91"/>
      <c r="SVG205" s="119"/>
      <c r="SVH205" s="91"/>
      <c r="SVI205" s="119"/>
      <c r="SVJ205" s="91"/>
      <c r="SVK205" s="119"/>
      <c r="SVL205" s="91"/>
      <c r="SVM205" s="119"/>
      <c r="SVN205" s="91"/>
      <c r="SVO205" s="119"/>
      <c r="SVP205" s="91"/>
      <c r="SVQ205" s="119"/>
      <c r="SVR205" s="91"/>
      <c r="SVS205" s="119"/>
      <c r="SVT205" s="91"/>
      <c r="SVU205" s="119"/>
      <c r="SVV205" s="91"/>
      <c r="SVW205" s="119"/>
      <c r="SVX205" s="91"/>
      <c r="SVY205" s="119"/>
      <c r="SVZ205" s="91"/>
      <c r="SWA205" s="119"/>
      <c r="SWB205" s="91"/>
      <c r="SWC205" s="119"/>
      <c r="SWD205" s="91"/>
      <c r="SWE205" s="119"/>
      <c r="SWF205" s="91"/>
      <c r="SWG205" s="119"/>
      <c r="SWH205" s="91"/>
      <c r="SWI205" s="119"/>
      <c r="SWJ205" s="91"/>
      <c r="SWK205" s="119"/>
      <c r="SWL205" s="91"/>
      <c r="SWM205" s="119"/>
      <c r="SWN205" s="91"/>
      <c r="SWO205" s="119"/>
      <c r="SWP205" s="91"/>
      <c r="SWQ205" s="119"/>
      <c r="SWR205" s="91"/>
      <c r="SWS205" s="119"/>
      <c r="SWT205" s="91"/>
      <c r="SWU205" s="119"/>
      <c r="SWV205" s="91"/>
      <c r="SWW205" s="119"/>
      <c r="SWX205" s="91"/>
      <c r="SWY205" s="119"/>
      <c r="SWZ205" s="91"/>
      <c r="SXA205" s="119"/>
      <c r="SXB205" s="91"/>
      <c r="SXC205" s="119"/>
      <c r="SXD205" s="91"/>
      <c r="SXE205" s="119"/>
      <c r="SXF205" s="91"/>
      <c r="SXG205" s="119"/>
      <c r="SXH205" s="91"/>
      <c r="SXI205" s="119"/>
      <c r="SXJ205" s="91"/>
      <c r="SXK205" s="119"/>
      <c r="SXL205" s="91"/>
      <c r="SXM205" s="119"/>
      <c r="SXN205" s="91"/>
      <c r="SXO205" s="119"/>
      <c r="SXP205" s="91"/>
      <c r="SXQ205" s="119"/>
      <c r="SXR205" s="91"/>
      <c r="SXS205" s="119"/>
      <c r="SXT205" s="91"/>
      <c r="SXU205" s="119"/>
      <c r="SXV205" s="91"/>
      <c r="SXW205" s="119"/>
      <c r="SXX205" s="91"/>
      <c r="SXY205" s="119"/>
      <c r="SXZ205" s="91"/>
      <c r="SYA205" s="119"/>
      <c r="SYB205" s="91"/>
      <c r="SYC205" s="119"/>
      <c r="SYD205" s="91"/>
      <c r="SYE205" s="119"/>
      <c r="SYF205" s="91"/>
      <c r="SYG205" s="119"/>
      <c r="SYH205" s="91"/>
      <c r="SYI205" s="119"/>
      <c r="SYJ205" s="91"/>
      <c r="SYK205" s="119"/>
      <c r="SYL205" s="91"/>
      <c r="SYM205" s="119"/>
      <c r="SYN205" s="91"/>
      <c r="SYO205" s="119"/>
      <c r="SYP205" s="91"/>
      <c r="SYQ205" s="119"/>
      <c r="SYR205" s="91"/>
      <c r="SYS205" s="119"/>
      <c r="SYT205" s="91"/>
      <c r="SYU205" s="119"/>
      <c r="SYV205" s="91"/>
      <c r="SYW205" s="119"/>
      <c r="SYX205" s="91"/>
      <c r="SYY205" s="119"/>
      <c r="SYZ205" s="91"/>
      <c r="SZA205" s="119"/>
      <c r="SZB205" s="91"/>
      <c r="SZC205" s="119"/>
      <c r="SZD205" s="91"/>
      <c r="SZE205" s="119"/>
      <c r="SZF205" s="91"/>
      <c r="SZG205" s="119"/>
      <c r="SZH205" s="91"/>
      <c r="SZI205" s="119"/>
      <c r="SZJ205" s="91"/>
      <c r="SZK205" s="119"/>
      <c r="SZL205" s="91"/>
      <c r="SZM205" s="119"/>
      <c r="SZN205" s="91"/>
      <c r="SZO205" s="119"/>
      <c r="SZP205" s="91"/>
      <c r="SZQ205" s="119"/>
      <c r="SZR205" s="91"/>
      <c r="SZS205" s="119"/>
      <c r="SZT205" s="91"/>
      <c r="SZU205" s="119"/>
      <c r="SZV205" s="91"/>
      <c r="SZW205" s="119"/>
      <c r="SZX205" s="91"/>
      <c r="SZY205" s="119"/>
      <c r="SZZ205" s="91"/>
      <c r="TAA205" s="119"/>
      <c r="TAB205" s="91"/>
      <c r="TAC205" s="119"/>
      <c r="TAD205" s="91"/>
      <c r="TAE205" s="119"/>
      <c r="TAF205" s="91"/>
      <c r="TAG205" s="119"/>
      <c r="TAH205" s="91"/>
      <c r="TAI205" s="119"/>
      <c r="TAJ205" s="91"/>
      <c r="TAK205" s="119"/>
      <c r="TAL205" s="91"/>
      <c r="TAM205" s="119"/>
      <c r="TAN205" s="91"/>
      <c r="TAO205" s="119"/>
      <c r="TAP205" s="91"/>
      <c r="TAQ205" s="119"/>
      <c r="TAR205" s="91"/>
      <c r="TAS205" s="119"/>
      <c r="TAT205" s="91"/>
      <c r="TAU205" s="119"/>
      <c r="TAV205" s="91"/>
      <c r="TAW205" s="119"/>
      <c r="TAX205" s="91"/>
      <c r="TAY205" s="119"/>
      <c r="TAZ205" s="91"/>
      <c r="TBA205" s="119"/>
      <c r="TBB205" s="91"/>
      <c r="TBC205" s="119"/>
      <c r="TBD205" s="91"/>
      <c r="TBE205" s="119"/>
      <c r="TBF205" s="91"/>
      <c r="TBG205" s="119"/>
      <c r="TBH205" s="91"/>
      <c r="TBI205" s="119"/>
      <c r="TBJ205" s="91"/>
      <c r="TBK205" s="119"/>
      <c r="TBL205" s="91"/>
      <c r="TBM205" s="119"/>
      <c r="TBN205" s="91"/>
      <c r="TBO205" s="119"/>
      <c r="TBP205" s="91"/>
      <c r="TBQ205" s="119"/>
      <c r="TBR205" s="91"/>
      <c r="TBS205" s="119"/>
      <c r="TBT205" s="91"/>
      <c r="TBU205" s="119"/>
      <c r="TBV205" s="91"/>
      <c r="TBW205" s="119"/>
      <c r="TBX205" s="91"/>
      <c r="TBY205" s="119"/>
      <c r="TBZ205" s="91"/>
      <c r="TCA205" s="119"/>
      <c r="TCB205" s="91"/>
      <c r="TCC205" s="119"/>
      <c r="TCD205" s="91"/>
      <c r="TCE205" s="119"/>
      <c r="TCF205" s="91"/>
      <c r="TCG205" s="119"/>
      <c r="TCH205" s="91"/>
      <c r="TCI205" s="119"/>
      <c r="TCJ205" s="91"/>
      <c r="TCK205" s="119"/>
      <c r="TCL205" s="91"/>
      <c r="TCM205" s="119"/>
      <c r="TCN205" s="91"/>
      <c r="TCO205" s="119"/>
      <c r="TCP205" s="91"/>
      <c r="TCQ205" s="119"/>
      <c r="TCR205" s="91"/>
      <c r="TCS205" s="119"/>
      <c r="TCT205" s="91"/>
      <c r="TCU205" s="119"/>
      <c r="TCV205" s="91"/>
      <c r="TCW205" s="119"/>
      <c r="TCX205" s="91"/>
      <c r="TCY205" s="119"/>
      <c r="TCZ205" s="91"/>
      <c r="TDA205" s="119"/>
      <c r="TDB205" s="91"/>
      <c r="TDC205" s="119"/>
      <c r="TDD205" s="91"/>
      <c r="TDE205" s="119"/>
      <c r="TDF205" s="91"/>
      <c r="TDG205" s="119"/>
      <c r="TDH205" s="91"/>
      <c r="TDI205" s="119"/>
      <c r="TDJ205" s="91"/>
      <c r="TDK205" s="119"/>
      <c r="TDL205" s="91"/>
      <c r="TDM205" s="119"/>
      <c r="TDN205" s="91"/>
      <c r="TDO205" s="119"/>
      <c r="TDP205" s="91"/>
      <c r="TDQ205" s="119"/>
      <c r="TDR205" s="91"/>
      <c r="TDS205" s="119"/>
      <c r="TDT205" s="91"/>
      <c r="TDU205" s="119"/>
      <c r="TDV205" s="91"/>
      <c r="TDW205" s="119"/>
      <c r="TDX205" s="91"/>
      <c r="TDY205" s="119"/>
      <c r="TDZ205" s="91"/>
      <c r="TEA205" s="119"/>
      <c r="TEB205" s="91"/>
      <c r="TEC205" s="119"/>
      <c r="TED205" s="91"/>
      <c r="TEE205" s="119"/>
      <c r="TEF205" s="91"/>
      <c r="TEG205" s="119"/>
      <c r="TEH205" s="91"/>
      <c r="TEI205" s="119"/>
      <c r="TEJ205" s="91"/>
      <c r="TEK205" s="119"/>
      <c r="TEL205" s="91"/>
      <c r="TEM205" s="119"/>
      <c r="TEN205" s="91"/>
      <c r="TEO205" s="119"/>
      <c r="TEP205" s="91"/>
      <c r="TEQ205" s="119"/>
      <c r="TER205" s="91"/>
      <c r="TES205" s="119"/>
      <c r="TET205" s="91"/>
      <c r="TEU205" s="119"/>
      <c r="TEV205" s="91"/>
      <c r="TEW205" s="119"/>
      <c r="TEX205" s="91"/>
      <c r="TEY205" s="119"/>
      <c r="TEZ205" s="91"/>
      <c r="TFA205" s="119"/>
      <c r="TFB205" s="91"/>
      <c r="TFC205" s="119"/>
      <c r="TFD205" s="91"/>
      <c r="TFE205" s="119"/>
      <c r="TFF205" s="91"/>
      <c r="TFG205" s="119"/>
      <c r="TFH205" s="91"/>
      <c r="TFI205" s="119"/>
      <c r="TFJ205" s="91"/>
      <c r="TFK205" s="119"/>
      <c r="TFL205" s="91"/>
      <c r="TFM205" s="119"/>
      <c r="TFN205" s="91"/>
      <c r="TFO205" s="119"/>
      <c r="TFP205" s="91"/>
      <c r="TFQ205" s="119"/>
      <c r="TFR205" s="91"/>
      <c r="TFS205" s="119"/>
      <c r="TFT205" s="91"/>
      <c r="TFU205" s="119"/>
      <c r="TFV205" s="91"/>
      <c r="TFW205" s="119"/>
      <c r="TFX205" s="91"/>
      <c r="TFY205" s="119"/>
      <c r="TFZ205" s="91"/>
      <c r="TGA205" s="119"/>
      <c r="TGB205" s="91"/>
      <c r="TGC205" s="119"/>
      <c r="TGD205" s="91"/>
      <c r="TGE205" s="119"/>
      <c r="TGF205" s="91"/>
      <c r="TGG205" s="119"/>
      <c r="TGH205" s="91"/>
      <c r="TGI205" s="119"/>
      <c r="TGJ205" s="91"/>
      <c r="TGK205" s="119"/>
      <c r="TGL205" s="91"/>
      <c r="TGM205" s="119"/>
      <c r="TGN205" s="91"/>
      <c r="TGO205" s="119"/>
      <c r="TGP205" s="91"/>
      <c r="TGQ205" s="119"/>
      <c r="TGR205" s="91"/>
      <c r="TGS205" s="119"/>
      <c r="TGT205" s="91"/>
      <c r="TGU205" s="119"/>
      <c r="TGV205" s="91"/>
      <c r="TGW205" s="119"/>
      <c r="TGX205" s="91"/>
      <c r="TGY205" s="119"/>
      <c r="TGZ205" s="91"/>
      <c r="THA205" s="119"/>
      <c r="THB205" s="91"/>
      <c r="THC205" s="119"/>
      <c r="THD205" s="91"/>
      <c r="THE205" s="119"/>
      <c r="THF205" s="91"/>
      <c r="THG205" s="119"/>
      <c r="THH205" s="91"/>
      <c r="THI205" s="119"/>
      <c r="THJ205" s="91"/>
      <c r="THK205" s="119"/>
      <c r="THL205" s="91"/>
      <c r="THM205" s="119"/>
      <c r="THN205" s="91"/>
      <c r="THO205" s="119"/>
      <c r="THP205" s="91"/>
      <c r="THQ205" s="119"/>
      <c r="THR205" s="91"/>
      <c r="THS205" s="119"/>
      <c r="THT205" s="91"/>
      <c r="THU205" s="119"/>
      <c r="THV205" s="91"/>
      <c r="THW205" s="119"/>
      <c r="THX205" s="91"/>
      <c r="THY205" s="119"/>
      <c r="THZ205" s="91"/>
      <c r="TIA205" s="119"/>
      <c r="TIB205" s="91"/>
      <c r="TIC205" s="119"/>
      <c r="TID205" s="91"/>
      <c r="TIE205" s="119"/>
      <c r="TIF205" s="91"/>
      <c r="TIG205" s="119"/>
      <c r="TIH205" s="91"/>
      <c r="TII205" s="119"/>
      <c r="TIJ205" s="91"/>
      <c r="TIK205" s="119"/>
      <c r="TIL205" s="91"/>
      <c r="TIM205" s="119"/>
      <c r="TIN205" s="91"/>
      <c r="TIO205" s="119"/>
      <c r="TIP205" s="91"/>
      <c r="TIQ205" s="119"/>
      <c r="TIR205" s="91"/>
      <c r="TIS205" s="119"/>
      <c r="TIT205" s="91"/>
      <c r="TIU205" s="119"/>
      <c r="TIV205" s="91"/>
      <c r="TIW205" s="119"/>
      <c r="TIX205" s="91"/>
      <c r="TIY205" s="119"/>
      <c r="TIZ205" s="91"/>
      <c r="TJA205" s="119"/>
      <c r="TJB205" s="91"/>
      <c r="TJC205" s="119"/>
      <c r="TJD205" s="91"/>
      <c r="TJE205" s="119"/>
      <c r="TJF205" s="91"/>
      <c r="TJG205" s="119"/>
      <c r="TJH205" s="91"/>
      <c r="TJI205" s="119"/>
      <c r="TJJ205" s="91"/>
      <c r="TJK205" s="119"/>
      <c r="TJL205" s="91"/>
      <c r="TJM205" s="119"/>
      <c r="TJN205" s="91"/>
      <c r="TJO205" s="119"/>
      <c r="TJP205" s="91"/>
      <c r="TJQ205" s="119"/>
      <c r="TJR205" s="91"/>
      <c r="TJS205" s="119"/>
      <c r="TJT205" s="91"/>
      <c r="TJU205" s="119"/>
      <c r="TJV205" s="91"/>
      <c r="TJW205" s="119"/>
      <c r="TJX205" s="91"/>
      <c r="TJY205" s="119"/>
      <c r="TJZ205" s="91"/>
      <c r="TKA205" s="119"/>
      <c r="TKB205" s="91"/>
      <c r="TKC205" s="119"/>
      <c r="TKD205" s="91"/>
      <c r="TKE205" s="119"/>
      <c r="TKF205" s="91"/>
      <c r="TKG205" s="119"/>
      <c r="TKH205" s="91"/>
      <c r="TKI205" s="119"/>
      <c r="TKJ205" s="91"/>
      <c r="TKK205" s="119"/>
      <c r="TKL205" s="91"/>
      <c r="TKM205" s="119"/>
      <c r="TKN205" s="91"/>
      <c r="TKO205" s="119"/>
      <c r="TKP205" s="91"/>
      <c r="TKQ205" s="119"/>
      <c r="TKR205" s="91"/>
      <c r="TKS205" s="119"/>
      <c r="TKT205" s="91"/>
      <c r="TKU205" s="119"/>
      <c r="TKV205" s="91"/>
      <c r="TKW205" s="119"/>
      <c r="TKX205" s="91"/>
      <c r="TKY205" s="119"/>
      <c r="TKZ205" s="91"/>
      <c r="TLA205" s="119"/>
      <c r="TLB205" s="91"/>
      <c r="TLC205" s="119"/>
      <c r="TLD205" s="91"/>
      <c r="TLE205" s="119"/>
      <c r="TLF205" s="91"/>
      <c r="TLG205" s="119"/>
      <c r="TLH205" s="91"/>
      <c r="TLI205" s="119"/>
      <c r="TLJ205" s="91"/>
      <c r="TLK205" s="119"/>
      <c r="TLL205" s="91"/>
      <c r="TLM205" s="119"/>
      <c r="TLN205" s="91"/>
      <c r="TLO205" s="119"/>
      <c r="TLP205" s="91"/>
      <c r="TLQ205" s="119"/>
      <c r="TLR205" s="91"/>
      <c r="TLS205" s="119"/>
      <c r="TLT205" s="91"/>
      <c r="TLU205" s="119"/>
      <c r="TLV205" s="91"/>
      <c r="TLW205" s="119"/>
      <c r="TLX205" s="91"/>
      <c r="TLY205" s="119"/>
      <c r="TLZ205" s="91"/>
      <c r="TMA205" s="119"/>
      <c r="TMB205" s="91"/>
      <c r="TMC205" s="119"/>
      <c r="TMD205" s="91"/>
      <c r="TME205" s="119"/>
      <c r="TMF205" s="91"/>
      <c r="TMG205" s="119"/>
      <c r="TMH205" s="91"/>
      <c r="TMI205" s="119"/>
      <c r="TMJ205" s="91"/>
      <c r="TMK205" s="119"/>
      <c r="TML205" s="91"/>
      <c r="TMM205" s="119"/>
      <c r="TMN205" s="91"/>
      <c r="TMO205" s="119"/>
      <c r="TMP205" s="91"/>
      <c r="TMQ205" s="119"/>
      <c r="TMR205" s="91"/>
      <c r="TMS205" s="119"/>
      <c r="TMT205" s="91"/>
      <c r="TMU205" s="119"/>
      <c r="TMV205" s="91"/>
      <c r="TMW205" s="119"/>
      <c r="TMX205" s="91"/>
      <c r="TMY205" s="119"/>
      <c r="TMZ205" s="91"/>
      <c r="TNA205" s="119"/>
      <c r="TNB205" s="91"/>
      <c r="TNC205" s="119"/>
      <c r="TND205" s="91"/>
      <c r="TNE205" s="119"/>
      <c r="TNF205" s="91"/>
      <c r="TNG205" s="119"/>
      <c r="TNH205" s="91"/>
      <c r="TNI205" s="119"/>
      <c r="TNJ205" s="91"/>
      <c r="TNK205" s="119"/>
      <c r="TNL205" s="91"/>
      <c r="TNM205" s="119"/>
      <c r="TNN205" s="91"/>
      <c r="TNO205" s="119"/>
      <c r="TNP205" s="91"/>
      <c r="TNQ205" s="119"/>
      <c r="TNR205" s="91"/>
      <c r="TNS205" s="119"/>
      <c r="TNT205" s="91"/>
      <c r="TNU205" s="119"/>
      <c r="TNV205" s="91"/>
      <c r="TNW205" s="119"/>
      <c r="TNX205" s="91"/>
      <c r="TNY205" s="119"/>
      <c r="TNZ205" s="91"/>
      <c r="TOA205" s="119"/>
      <c r="TOB205" s="91"/>
      <c r="TOC205" s="119"/>
      <c r="TOD205" s="91"/>
      <c r="TOE205" s="119"/>
      <c r="TOF205" s="91"/>
      <c r="TOG205" s="119"/>
      <c r="TOH205" s="91"/>
      <c r="TOI205" s="119"/>
      <c r="TOJ205" s="91"/>
      <c r="TOK205" s="119"/>
      <c r="TOL205" s="91"/>
      <c r="TOM205" s="119"/>
      <c r="TON205" s="91"/>
      <c r="TOO205" s="119"/>
      <c r="TOP205" s="91"/>
      <c r="TOQ205" s="119"/>
      <c r="TOR205" s="91"/>
      <c r="TOS205" s="119"/>
      <c r="TOT205" s="91"/>
      <c r="TOU205" s="119"/>
      <c r="TOV205" s="91"/>
      <c r="TOW205" s="119"/>
      <c r="TOX205" s="91"/>
      <c r="TOY205" s="119"/>
      <c r="TOZ205" s="91"/>
      <c r="TPA205" s="119"/>
      <c r="TPB205" s="91"/>
      <c r="TPC205" s="119"/>
      <c r="TPD205" s="91"/>
      <c r="TPE205" s="119"/>
      <c r="TPF205" s="91"/>
      <c r="TPG205" s="119"/>
      <c r="TPH205" s="91"/>
      <c r="TPI205" s="119"/>
      <c r="TPJ205" s="91"/>
      <c r="TPK205" s="119"/>
      <c r="TPL205" s="91"/>
      <c r="TPM205" s="119"/>
      <c r="TPN205" s="91"/>
      <c r="TPO205" s="119"/>
      <c r="TPP205" s="91"/>
      <c r="TPQ205" s="119"/>
      <c r="TPR205" s="91"/>
      <c r="TPS205" s="119"/>
      <c r="TPT205" s="91"/>
      <c r="TPU205" s="119"/>
      <c r="TPV205" s="91"/>
      <c r="TPW205" s="119"/>
      <c r="TPX205" s="91"/>
      <c r="TPY205" s="119"/>
      <c r="TPZ205" s="91"/>
      <c r="TQA205" s="119"/>
      <c r="TQB205" s="91"/>
      <c r="TQC205" s="119"/>
      <c r="TQD205" s="91"/>
      <c r="TQE205" s="119"/>
      <c r="TQF205" s="91"/>
      <c r="TQG205" s="119"/>
      <c r="TQH205" s="91"/>
      <c r="TQI205" s="119"/>
      <c r="TQJ205" s="91"/>
      <c r="TQK205" s="119"/>
      <c r="TQL205" s="91"/>
      <c r="TQM205" s="119"/>
      <c r="TQN205" s="91"/>
      <c r="TQO205" s="119"/>
      <c r="TQP205" s="91"/>
      <c r="TQQ205" s="119"/>
      <c r="TQR205" s="91"/>
      <c r="TQS205" s="119"/>
      <c r="TQT205" s="91"/>
      <c r="TQU205" s="119"/>
      <c r="TQV205" s="91"/>
      <c r="TQW205" s="119"/>
      <c r="TQX205" s="91"/>
      <c r="TQY205" s="119"/>
      <c r="TQZ205" s="91"/>
      <c r="TRA205" s="119"/>
      <c r="TRB205" s="91"/>
      <c r="TRC205" s="119"/>
      <c r="TRD205" s="91"/>
      <c r="TRE205" s="119"/>
      <c r="TRF205" s="91"/>
      <c r="TRG205" s="119"/>
      <c r="TRH205" s="91"/>
      <c r="TRI205" s="119"/>
      <c r="TRJ205" s="91"/>
      <c r="TRK205" s="119"/>
      <c r="TRL205" s="91"/>
      <c r="TRM205" s="119"/>
      <c r="TRN205" s="91"/>
      <c r="TRO205" s="119"/>
      <c r="TRP205" s="91"/>
      <c r="TRQ205" s="119"/>
      <c r="TRR205" s="91"/>
      <c r="TRS205" s="119"/>
      <c r="TRT205" s="91"/>
      <c r="TRU205" s="119"/>
      <c r="TRV205" s="91"/>
      <c r="TRW205" s="119"/>
      <c r="TRX205" s="91"/>
      <c r="TRY205" s="119"/>
      <c r="TRZ205" s="91"/>
      <c r="TSA205" s="119"/>
      <c r="TSB205" s="91"/>
      <c r="TSC205" s="119"/>
      <c r="TSD205" s="91"/>
      <c r="TSE205" s="119"/>
      <c r="TSF205" s="91"/>
      <c r="TSG205" s="119"/>
      <c r="TSH205" s="91"/>
      <c r="TSI205" s="119"/>
      <c r="TSJ205" s="91"/>
      <c r="TSK205" s="119"/>
      <c r="TSL205" s="91"/>
      <c r="TSM205" s="119"/>
      <c r="TSN205" s="91"/>
      <c r="TSO205" s="119"/>
      <c r="TSP205" s="91"/>
      <c r="TSQ205" s="119"/>
      <c r="TSR205" s="91"/>
      <c r="TSS205" s="119"/>
      <c r="TST205" s="91"/>
      <c r="TSU205" s="119"/>
      <c r="TSV205" s="91"/>
      <c r="TSW205" s="119"/>
      <c r="TSX205" s="91"/>
      <c r="TSY205" s="119"/>
      <c r="TSZ205" s="91"/>
      <c r="TTA205" s="119"/>
      <c r="TTB205" s="91"/>
      <c r="TTC205" s="119"/>
      <c r="TTD205" s="91"/>
      <c r="TTE205" s="119"/>
      <c r="TTF205" s="91"/>
      <c r="TTG205" s="119"/>
      <c r="TTH205" s="91"/>
      <c r="TTI205" s="119"/>
      <c r="TTJ205" s="91"/>
      <c r="TTK205" s="119"/>
      <c r="TTL205" s="91"/>
      <c r="TTM205" s="119"/>
      <c r="TTN205" s="91"/>
      <c r="TTO205" s="119"/>
      <c r="TTP205" s="91"/>
      <c r="TTQ205" s="119"/>
      <c r="TTR205" s="91"/>
      <c r="TTS205" s="119"/>
      <c r="TTT205" s="91"/>
      <c r="TTU205" s="119"/>
      <c r="TTV205" s="91"/>
      <c r="TTW205" s="119"/>
      <c r="TTX205" s="91"/>
      <c r="TTY205" s="119"/>
      <c r="TTZ205" s="91"/>
      <c r="TUA205" s="119"/>
      <c r="TUB205" s="91"/>
      <c r="TUC205" s="119"/>
      <c r="TUD205" s="91"/>
      <c r="TUE205" s="119"/>
      <c r="TUF205" s="91"/>
      <c r="TUG205" s="119"/>
      <c r="TUH205" s="91"/>
      <c r="TUI205" s="119"/>
      <c r="TUJ205" s="91"/>
      <c r="TUK205" s="119"/>
      <c r="TUL205" s="91"/>
      <c r="TUM205" s="119"/>
      <c r="TUN205" s="91"/>
      <c r="TUO205" s="119"/>
      <c r="TUP205" s="91"/>
      <c r="TUQ205" s="119"/>
      <c r="TUR205" s="91"/>
      <c r="TUS205" s="119"/>
      <c r="TUT205" s="91"/>
      <c r="TUU205" s="119"/>
      <c r="TUV205" s="91"/>
      <c r="TUW205" s="119"/>
      <c r="TUX205" s="91"/>
      <c r="TUY205" s="119"/>
      <c r="TUZ205" s="91"/>
      <c r="TVA205" s="119"/>
      <c r="TVB205" s="91"/>
      <c r="TVC205" s="119"/>
      <c r="TVD205" s="91"/>
      <c r="TVE205" s="119"/>
      <c r="TVF205" s="91"/>
      <c r="TVG205" s="119"/>
      <c r="TVH205" s="91"/>
      <c r="TVI205" s="119"/>
      <c r="TVJ205" s="91"/>
      <c r="TVK205" s="119"/>
      <c r="TVL205" s="91"/>
      <c r="TVM205" s="119"/>
      <c r="TVN205" s="91"/>
      <c r="TVO205" s="119"/>
      <c r="TVP205" s="91"/>
      <c r="TVQ205" s="119"/>
      <c r="TVR205" s="91"/>
      <c r="TVS205" s="119"/>
      <c r="TVT205" s="91"/>
      <c r="TVU205" s="119"/>
      <c r="TVV205" s="91"/>
      <c r="TVW205" s="119"/>
      <c r="TVX205" s="91"/>
      <c r="TVY205" s="119"/>
      <c r="TVZ205" s="91"/>
      <c r="TWA205" s="119"/>
      <c r="TWB205" s="91"/>
      <c r="TWC205" s="119"/>
      <c r="TWD205" s="91"/>
      <c r="TWE205" s="119"/>
      <c r="TWF205" s="91"/>
      <c r="TWG205" s="119"/>
      <c r="TWH205" s="91"/>
      <c r="TWI205" s="119"/>
      <c r="TWJ205" s="91"/>
      <c r="TWK205" s="119"/>
      <c r="TWL205" s="91"/>
      <c r="TWM205" s="119"/>
      <c r="TWN205" s="91"/>
      <c r="TWO205" s="119"/>
      <c r="TWP205" s="91"/>
      <c r="TWQ205" s="119"/>
      <c r="TWR205" s="91"/>
      <c r="TWS205" s="119"/>
      <c r="TWT205" s="91"/>
      <c r="TWU205" s="119"/>
      <c r="TWV205" s="91"/>
      <c r="TWW205" s="119"/>
      <c r="TWX205" s="91"/>
      <c r="TWY205" s="119"/>
      <c r="TWZ205" s="91"/>
      <c r="TXA205" s="119"/>
      <c r="TXB205" s="91"/>
      <c r="TXC205" s="119"/>
      <c r="TXD205" s="91"/>
      <c r="TXE205" s="119"/>
      <c r="TXF205" s="91"/>
      <c r="TXG205" s="119"/>
      <c r="TXH205" s="91"/>
      <c r="TXI205" s="119"/>
      <c r="TXJ205" s="91"/>
      <c r="TXK205" s="119"/>
      <c r="TXL205" s="91"/>
      <c r="TXM205" s="119"/>
      <c r="TXN205" s="91"/>
      <c r="TXO205" s="119"/>
      <c r="TXP205" s="91"/>
      <c r="TXQ205" s="119"/>
      <c r="TXR205" s="91"/>
      <c r="TXS205" s="119"/>
      <c r="TXT205" s="91"/>
      <c r="TXU205" s="119"/>
      <c r="TXV205" s="91"/>
      <c r="TXW205" s="119"/>
      <c r="TXX205" s="91"/>
      <c r="TXY205" s="119"/>
      <c r="TXZ205" s="91"/>
      <c r="TYA205" s="119"/>
      <c r="TYB205" s="91"/>
      <c r="TYC205" s="119"/>
      <c r="TYD205" s="91"/>
      <c r="TYE205" s="119"/>
      <c r="TYF205" s="91"/>
      <c r="TYG205" s="119"/>
      <c r="TYH205" s="91"/>
      <c r="TYI205" s="119"/>
      <c r="TYJ205" s="91"/>
      <c r="TYK205" s="119"/>
      <c r="TYL205" s="91"/>
      <c r="TYM205" s="119"/>
      <c r="TYN205" s="91"/>
      <c r="TYO205" s="119"/>
      <c r="TYP205" s="91"/>
      <c r="TYQ205" s="119"/>
      <c r="TYR205" s="91"/>
      <c r="TYS205" s="119"/>
      <c r="TYT205" s="91"/>
      <c r="TYU205" s="119"/>
      <c r="TYV205" s="91"/>
      <c r="TYW205" s="119"/>
      <c r="TYX205" s="91"/>
      <c r="TYY205" s="119"/>
      <c r="TYZ205" s="91"/>
      <c r="TZA205" s="119"/>
      <c r="TZB205" s="91"/>
      <c r="TZC205" s="119"/>
      <c r="TZD205" s="91"/>
      <c r="TZE205" s="119"/>
      <c r="TZF205" s="91"/>
      <c r="TZG205" s="119"/>
      <c r="TZH205" s="91"/>
      <c r="TZI205" s="119"/>
      <c r="TZJ205" s="91"/>
      <c r="TZK205" s="119"/>
      <c r="TZL205" s="91"/>
      <c r="TZM205" s="119"/>
      <c r="TZN205" s="91"/>
      <c r="TZO205" s="119"/>
      <c r="TZP205" s="91"/>
      <c r="TZQ205" s="119"/>
      <c r="TZR205" s="91"/>
      <c r="TZS205" s="119"/>
      <c r="TZT205" s="91"/>
      <c r="TZU205" s="119"/>
      <c r="TZV205" s="91"/>
      <c r="TZW205" s="119"/>
      <c r="TZX205" s="91"/>
      <c r="TZY205" s="119"/>
      <c r="TZZ205" s="91"/>
      <c r="UAA205" s="119"/>
      <c r="UAB205" s="91"/>
      <c r="UAC205" s="119"/>
      <c r="UAD205" s="91"/>
      <c r="UAE205" s="119"/>
      <c r="UAF205" s="91"/>
      <c r="UAG205" s="119"/>
      <c r="UAH205" s="91"/>
      <c r="UAI205" s="119"/>
      <c r="UAJ205" s="91"/>
      <c r="UAK205" s="119"/>
      <c r="UAL205" s="91"/>
      <c r="UAM205" s="119"/>
      <c r="UAN205" s="91"/>
      <c r="UAO205" s="119"/>
      <c r="UAP205" s="91"/>
      <c r="UAQ205" s="119"/>
      <c r="UAR205" s="91"/>
      <c r="UAS205" s="119"/>
      <c r="UAT205" s="91"/>
      <c r="UAU205" s="119"/>
      <c r="UAV205" s="91"/>
      <c r="UAW205" s="119"/>
      <c r="UAX205" s="91"/>
      <c r="UAY205" s="119"/>
      <c r="UAZ205" s="91"/>
      <c r="UBA205" s="119"/>
      <c r="UBB205" s="91"/>
      <c r="UBC205" s="119"/>
      <c r="UBD205" s="91"/>
      <c r="UBE205" s="119"/>
      <c r="UBF205" s="91"/>
      <c r="UBG205" s="119"/>
      <c r="UBH205" s="91"/>
      <c r="UBI205" s="119"/>
      <c r="UBJ205" s="91"/>
      <c r="UBK205" s="119"/>
      <c r="UBL205" s="91"/>
      <c r="UBM205" s="119"/>
      <c r="UBN205" s="91"/>
      <c r="UBO205" s="119"/>
      <c r="UBP205" s="91"/>
      <c r="UBQ205" s="119"/>
      <c r="UBR205" s="91"/>
      <c r="UBS205" s="119"/>
      <c r="UBT205" s="91"/>
      <c r="UBU205" s="119"/>
      <c r="UBV205" s="91"/>
      <c r="UBW205" s="119"/>
      <c r="UBX205" s="91"/>
      <c r="UBY205" s="119"/>
      <c r="UBZ205" s="91"/>
      <c r="UCA205" s="119"/>
      <c r="UCB205" s="91"/>
      <c r="UCC205" s="119"/>
      <c r="UCD205" s="91"/>
      <c r="UCE205" s="119"/>
      <c r="UCF205" s="91"/>
      <c r="UCG205" s="119"/>
      <c r="UCH205" s="91"/>
      <c r="UCI205" s="119"/>
      <c r="UCJ205" s="91"/>
      <c r="UCK205" s="119"/>
      <c r="UCL205" s="91"/>
      <c r="UCM205" s="119"/>
      <c r="UCN205" s="91"/>
      <c r="UCO205" s="119"/>
      <c r="UCP205" s="91"/>
      <c r="UCQ205" s="119"/>
      <c r="UCR205" s="91"/>
      <c r="UCS205" s="119"/>
      <c r="UCT205" s="91"/>
      <c r="UCU205" s="119"/>
      <c r="UCV205" s="91"/>
      <c r="UCW205" s="119"/>
      <c r="UCX205" s="91"/>
      <c r="UCY205" s="119"/>
      <c r="UCZ205" s="91"/>
      <c r="UDA205" s="119"/>
      <c r="UDB205" s="91"/>
      <c r="UDC205" s="119"/>
      <c r="UDD205" s="91"/>
      <c r="UDE205" s="119"/>
      <c r="UDF205" s="91"/>
      <c r="UDG205" s="119"/>
      <c r="UDH205" s="91"/>
      <c r="UDI205" s="119"/>
      <c r="UDJ205" s="91"/>
      <c r="UDK205" s="119"/>
      <c r="UDL205" s="91"/>
      <c r="UDM205" s="119"/>
      <c r="UDN205" s="91"/>
      <c r="UDO205" s="119"/>
      <c r="UDP205" s="91"/>
      <c r="UDQ205" s="119"/>
      <c r="UDR205" s="91"/>
      <c r="UDS205" s="119"/>
      <c r="UDT205" s="91"/>
      <c r="UDU205" s="119"/>
      <c r="UDV205" s="91"/>
      <c r="UDW205" s="119"/>
      <c r="UDX205" s="91"/>
      <c r="UDY205" s="119"/>
      <c r="UDZ205" s="91"/>
      <c r="UEA205" s="119"/>
      <c r="UEB205" s="91"/>
      <c r="UEC205" s="119"/>
      <c r="UED205" s="91"/>
      <c r="UEE205" s="119"/>
      <c r="UEF205" s="91"/>
      <c r="UEG205" s="119"/>
      <c r="UEH205" s="91"/>
      <c r="UEI205" s="119"/>
      <c r="UEJ205" s="91"/>
      <c r="UEK205" s="119"/>
      <c r="UEL205" s="91"/>
      <c r="UEM205" s="119"/>
      <c r="UEN205" s="91"/>
      <c r="UEO205" s="119"/>
      <c r="UEP205" s="91"/>
      <c r="UEQ205" s="119"/>
      <c r="UER205" s="91"/>
      <c r="UES205" s="119"/>
      <c r="UET205" s="91"/>
      <c r="UEU205" s="119"/>
      <c r="UEV205" s="91"/>
      <c r="UEW205" s="119"/>
      <c r="UEX205" s="91"/>
      <c r="UEY205" s="119"/>
      <c r="UEZ205" s="91"/>
      <c r="UFA205" s="119"/>
      <c r="UFB205" s="91"/>
      <c r="UFC205" s="119"/>
      <c r="UFD205" s="91"/>
      <c r="UFE205" s="119"/>
      <c r="UFF205" s="91"/>
      <c r="UFG205" s="119"/>
      <c r="UFH205" s="91"/>
      <c r="UFI205" s="119"/>
      <c r="UFJ205" s="91"/>
      <c r="UFK205" s="119"/>
      <c r="UFL205" s="91"/>
      <c r="UFM205" s="119"/>
      <c r="UFN205" s="91"/>
      <c r="UFO205" s="119"/>
      <c r="UFP205" s="91"/>
      <c r="UFQ205" s="119"/>
      <c r="UFR205" s="91"/>
      <c r="UFS205" s="119"/>
      <c r="UFT205" s="91"/>
      <c r="UFU205" s="119"/>
      <c r="UFV205" s="91"/>
      <c r="UFW205" s="119"/>
      <c r="UFX205" s="91"/>
      <c r="UFY205" s="119"/>
      <c r="UFZ205" s="91"/>
      <c r="UGA205" s="119"/>
      <c r="UGB205" s="91"/>
      <c r="UGC205" s="119"/>
      <c r="UGD205" s="91"/>
      <c r="UGE205" s="119"/>
      <c r="UGF205" s="91"/>
      <c r="UGG205" s="119"/>
      <c r="UGH205" s="91"/>
      <c r="UGI205" s="119"/>
      <c r="UGJ205" s="91"/>
      <c r="UGK205" s="119"/>
      <c r="UGL205" s="91"/>
      <c r="UGM205" s="119"/>
      <c r="UGN205" s="91"/>
      <c r="UGO205" s="119"/>
      <c r="UGP205" s="91"/>
      <c r="UGQ205" s="119"/>
      <c r="UGR205" s="91"/>
      <c r="UGS205" s="119"/>
      <c r="UGT205" s="91"/>
      <c r="UGU205" s="119"/>
      <c r="UGV205" s="91"/>
      <c r="UGW205" s="119"/>
      <c r="UGX205" s="91"/>
      <c r="UGY205" s="119"/>
      <c r="UGZ205" s="91"/>
      <c r="UHA205" s="119"/>
      <c r="UHB205" s="91"/>
      <c r="UHC205" s="119"/>
      <c r="UHD205" s="91"/>
      <c r="UHE205" s="119"/>
      <c r="UHF205" s="91"/>
      <c r="UHG205" s="119"/>
      <c r="UHH205" s="91"/>
      <c r="UHI205" s="119"/>
      <c r="UHJ205" s="91"/>
      <c r="UHK205" s="119"/>
      <c r="UHL205" s="91"/>
      <c r="UHM205" s="119"/>
      <c r="UHN205" s="91"/>
      <c r="UHO205" s="119"/>
      <c r="UHP205" s="91"/>
      <c r="UHQ205" s="119"/>
      <c r="UHR205" s="91"/>
      <c r="UHS205" s="119"/>
      <c r="UHT205" s="91"/>
      <c r="UHU205" s="119"/>
      <c r="UHV205" s="91"/>
      <c r="UHW205" s="119"/>
      <c r="UHX205" s="91"/>
      <c r="UHY205" s="119"/>
      <c r="UHZ205" s="91"/>
      <c r="UIA205" s="119"/>
      <c r="UIB205" s="91"/>
      <c r="UIC205" s="119"/>
      <c r="UID205" s="91"/>
      <c r="UIE205" s="119"/>
      <c r="UIF205" s="91"/>
      <c r="UIG205" s="119"/>
      <c r="UIH205" s="91"/>
      <c r="UII205" s="119"/>
      <c r="UIJ205" s="91"/>
      <c r="UIK205" s="119"/>
      <c r="UIL205" s="91"/>
      <c r="UIM205" s="119"/>
      <c r="UIN205" s="91"/>
      <c r="UIO205" s="119"/>
      <c r="UIP205" s="91"/>
      <c r="UIQ205" s="119"/>
      <c r="UIR205" s="91"/>
      <c r="UIS205" s="119"/>
      <c r="UIT205" s="91"/>
      <c r="UIU205" s="119"/>
      <c r="UIV205" s="91"/>
      <c r="UIW205" s="119"/>
      <c r="UIX205" s="91"/>
      <c r="UIY205" s="119"/>
      <c r="UIZ205" s="91"/>
      <c r="UJA205" s="119"/>
      <c r="UJB205" s="91"/>
      <c r="UJC205" s="119"/>
      <c r="UJD205" s="91"/>
      <c r="UJE205" s="119"/>
      <c r="UJF205" s="91"/>
      <c r="UJG205" s="119"/>
      <c r="UJH205" s="91"/>
      <c r="UJI205" s="119"/>
      <c r="UJJ205" s="91"/>
      <c r="UJK205" s="119"/>
      <c r="UJL205" s="91"/>
      <c r="UJM205" s="119"/>
      <c r="UJN205" s="91"/>
      <c r="UJO205" s="119"/>
      <c r="UJP205" s="91"/>
      <c r="UJQ205" s="119"/>
      <c r="UJR205" s="91"/>
      <c r="UJS205" s="119"/>
      <c r="UJT205" s="91"/>
      <c r="UJU205" s="119"/>
      <c r="UJV205" s="91"/>
      <c r="UJW205" s="119"/>
      <c r="UJX205" s="91"/>
      <c r="UJY205" s="119"/>
      <c r="UJZ205" s="91"/>
      <c r="UKA205" s="119"/>
      <c r="UKB205" s="91"/>
      <c r="UKC205" s="119"/>
      <c r="UKD205" s="91"/>
      <c r="UKE205" s="119"/>
      <c r="UKF205" s="91"/>
      <c r="UKG205" s="119"/>
      <c r="UKH205" s="91"/>
      <c r="UKI205" s="119"/>
      <c r="UKJ205" s="91"/>
      <c r="UKK205" s="119"/>
      <c r="UKL205" s="91"/>
      <c r="UKM205" s="119"/>
      <c r="UKN205" s="91"/>
      <c r="UKO205" s="119"/>
      <c r="UKP205" s="91"/>
      <c r="UKQ205" s="119"/>
      <c r="UKR205" s="91"/>
      <c r="UKS205" s="119"/>
      <c r="UKT205" s="91"/>
      <c r="UKU205" s="119"/>
      <c r="UKV205" s="91"/>
      <c r="UKW205" s="119"/>
      <c r="UKX205" s="91"/>
      <c r="UKY205" s="119"/>
      <c r="UKZ205" s="91"/>
      <c r="ULA205" s="119"/>
      <c r="ULB205" s="91"/>
      <c r="ULC205" s="119"/>
      <c r="ULD205" s="91"/>
      <c r="ULE205" s="119"/>
      <c r="ULF205" s="91"/>
      <c r="ULG205" s="119"/>
      <c r="ULH205" s="91"/>
      <c r="ULI205" s="119"/>
      <c r="ULJ205" s="91"/>
      <c r="ULK205" s="119"/>
      <c r="ULL205" s="91"/>
      <c r="ULM205" s="119"/>
      <c r="ULN205" s="91"/>
      <c r="ULO205" s="119"/>
      <c r="ULP205" s="91"/>
      <c r="ULQ205" s="119"/>
      <c r="ULR205" s="91"/>
      <c r="ULS205" s="119"/>
      <c r="ULT205" s="91"/>
      <c r="ULU205" s="119"/>
      <c r="ULV205" s="91"/>
      <c r="ULW205" s="119"/>
      <c r="ULX205" s="91"/>
      <c r="ULY205" s="119"/>
      <c r="ULZ205" s="91"/>
      <c r="UMA205" s="119"/>
      <c r="UMB205" s="91"/>
      <c r="UMC205" s="119"/>
      <c r="UMD205" s="91"/>
      <c r="UME205" s="119"/>
      <c r="UMF205" s="91"/>
      <c r="UMG205" s="119"/>
      <c r="UMH205" s="91"/>
      <c r="UMI205" s="119"/>
      <c r="UMJ205" s="91"/>
      <c r="UMK205" s="119"/>
      <c r="UML205" s="91"/>
      <c r="UMM205" s="119"/>
      <c r="UMN205" s="91"/>
      <c r="UMO205" s="119"/>
      <c r="UMP205" s="91"/>
      <c r="UMQ205" s="119"/>
      <c r="UMR205" s="91"/>
      <c r="UMS205" s="119"/>
      <c r="UMT205" s="91"/>
      <c r="UMU205" s="119"/>
      <c r="UMV205" s="91"/>
      <c r="UMW205" s="119"/>
      <c r="UMX205" s="91"/>
      <c r="UMY205" s="119"/>
      <c r="UMZ205" s="91"/>
      <c r="UNA205" s="119"/>
      <c r="UNB205" s="91"/>
      <c r="UNC205" s="119"/>
      <c r="UND205" s="91"/>
      <c r="UNE205" s="119"/>
      <c r="UNF205" s="91"/>
      <c r="UNG205" s="119"/>
      <c r="UNH205" s="91"/>
      <c r="UNI205" s="119"/>
      <c r="UNJ205" s="91"/>
      <c r="UNK205" s="119"/>
      <c r="UNL205" s="91"/>
      <c r="UNM205" s="119"/>
      <c r="UNN205" s="91"/>
      <c r="UNO205" s="119"/>
      <c r="UNP205" s="91"/>
      <c r="UNQ205" s="119"/>
      <c r="UNR205" s="91"/>
      <c r="UNS205" s="119"/>
      <c r="UNT205" s="91"/>
      <c r="UNU205" s="119"/>
      <c r="UNV205" s="91"/>
      <c r="UNW205" s="119"/>
      <c r="UNX205" s="91"/>
      <c r="UNY205" s="119"/>
      <c r="UNZ205" s="91"/>
      <c r="UOA205" s="119"/>
      <c r="UOB205" s="91"/>
      <c r="UOC205" s="119"/>
      <c r="UOD205" s="91"/>
      <c r="UOE205" s="119"/>
      <c r="UOF205" s="91"/>
      <c r="UOG205" s="119"/>
      <c r="UOH205" s="91"/>
      <c r="UOI205" s="119"/>
      <c r="UOJ205" s="91"/>
      <c r="UOK205" s="119"/>
      <c r="UOL205" s="91"/>
      <c r="UOM205" s="119"/>
      <c r="UON205" s="91"/>
      <c r="UOO205" s="119"/>
      <c r="UOP205" s="91"/>
      <c r="UOQ205" s="119"/>
      <c r="UOR205" s="91"/>
      <c r="UOS205" s="119"/>
      <c r="UOT205" s="91"/>
      <c r="UOU205" s="119"/>
      <c r="UOV205" s="91"/>
      <c r="UOW205" s="119"/>
      <c r="UOX205" s="91"/>
      <c r="UOY205" s="119"/>
      <c r="UOZ205" s="91"/>
      <c r="UPA205" s="119"/>
      <c r="UPB205" s="91"/>
      <c r="UPC205" s="119"/>
      <c r="UPD205" s="91"/>
      <c r="UPE205" s="119"/>
      <c r="UPF205" s="91"/>
      <c r="UPG205" s="119"/>
      <c r="UPH205" s="91"/>
      <c r="UPI205" s="119"/>
      <c r="UPJ205" s="91"/>
      <c r="UPK205" s="119"/>
      <c r="UPL205" s="91"/>
      <c r="UPM205" s="119"/>
      <c r="UPN205" s="91"/>
      <c r="UPO205" s="119"/>
      <c r="UPP205" s="91"/>
      <c r="UPQ205" s="119"/>
      <c r="UPR205" s="91"/>
      <c r="UPS205" s="119"/>
      <c r="UPT205" s="91"/>
      <c r="UPU205" s="119"/>
      <c r="UPV205" s="91"/>
      <c r="UPW205" s="119"/>
      <c r="UPX205" s="91"/>
      <c r="UPY205" s="119"/>
      <c r="UPZ205" s="91"/>
      <c r="UQA205" s="119"/>
      <c r="UQB205" s="91"/>
      <c r="UQC205" s="119"/>
      <c r="UQD205" s="91"/>
      <c r="UQE205" s="119"/>
      <c r="UQF205" s="91"/>
      <c r="UQG205" s="119"/>
      <c r="UQH205" s="91"/>
      <c r="UQI205" s="119"/>
      <c r="UQJ205" s="91"/>
      <c r="UQK205" s="119"/>
      <c r="UQL205" s="91"/>
      <c r="UQM205" s="119"/>
      <c r="UQN205" s="91"/>
      <c r="UQO205" s="119"/>
      <c r="UQP205" s="91"/>
      <c r="UQQ205" s="119"/>
      <c r="UQR205" s="91"/>
      <c r="UQS205" s="119"/>
      <c r="UQT205" s="91"/>
      <c r="UQU205" s="119"/>
      <c r="UQV205" s="91"/>
      <c r="UQW205" s="119"/>
      <c r="UQX205" s="91"/>
      <c r="UQY205" s="119"/>
      <c r="UQZ205" s="91"/>
      <c r="URA205" s="119"/>
      <c r="URB205" s="91"/>
      <c r="URC205" s="119"/>
      <c r="URD205" s="91"/>
      <c r="URE205" s="119"/>
      <c r="URF205" s="91"/>
      <c r="URG205" s="119"/>
      <c r="URH205" s="91"/>
      <c r="URI205" s="119"/>
      <c r="URJ205" s="91"/>
      <c r="URK205" s="119"/>
      <c r="URL205" s="91"/>
      <c r="URM205" s="119"/>
      <c r="URN205" s="91"/>
      <c r="URO205" s="119"/>
      <c r="URP205" s="91"/>
      <c r="URQ205" s="119"/>
      <c r="URR205" s="91"/>
      <c r="URS205" s="119"/>
      <c r="URT205" s="91"/>
      <c r="URU205" s="119"/>
      <c r="URV205" s="91"/>
      <c r="URW205" s="119"/>
      <c r="URX205" s="91"/>
      <c r="URY205" s="119"/>
      <c r="URZ205" s="91"/>
      <c r="USA205" s="119"/>
      <c r="USB205" s="91"/>
      <c r="USC205" s="119"/>
      <c r="USD205" s="91"/>
      <c r="USE205" s="119"/>
      <c r="USF205" s="91"/>
      <c r="USG205" s="119"/>
      <c r="USH205" s="91"/>
      <c r="USI205" s="119"/>
      <c r="USJ205" s="91"/>
      <c r="USK205" s="119"/>
      <c r="USL205" s="91"/>
      <c r="USM205" s="119"/>
      <c r="USN205" s="91"/>
      <c r="USO205" s="119"/>
      <c r="USP205" s="91"/>
      <c r="USQ205" s="119"/>
      <c r="USR205" s="91"/>
      <c r="USS205" s="119"/>
      <c r="UST205" s="91"/>
      <c r="USU205" s="119"/>
      <c r="USV205" s="91"/>
      <c r="USW205" s="119"/>
      <c r="USX205" s="91"/>
      <c r="USY205" s="119"/>
      <c r="USZ205" s="91"/>
      <c r="UTA205" s="119"/>
      <c r="UTB205" s="91"/>
      <c r="UTC205" s="119"/>
      <c r="UTD205" s="91"/>
      <c r="UTE205" s="119"/>
      <c r="UTF205" s="91"/>
      <c r="UTG205" s="119"/>
      <c r="UTH205" s="91"/>
      <c r="UTI205" s="119"/>
      <c r="UTJ205" s="91"/>
      <c r="UTK205" s="119"/>
      <c r="UTL205" s="91"/>
      <c r="UTM205" s="119"/>
      <c r="UTN205" s="91"/>
      <c r="UTO205" s="119"/>
      <c r="UTP205" s="91"/>
      <c r="UTQ205" s="119"/>
      <c r="UTR205" s="91"/>
      <c r="UTS205" s="119"/>
      <c r="UTT205" s="91"/>
      <c r="UTU205" s="119"/>
      <c r="UTV205" s="91"/>
      <c r="UTW205" s="119"/>
      <c r="UTX205" s="91"/>
      <c r="UTY205" s="119"/>
      <c r="UTZ205" s="91"/>
      <c r="UUA205" s="119"/>
      <c r="UUB205" s="91"/>
      <c r="UUC205" s="119"/>
      <c r="UUD205" s="91"/>
      <c r="UUE205" s="119"/>
      <c r="UUF205" s="91"/>
      <c r="UUG205" s="119"/>
      <c r="UUH205" s="91"/>
      <c r="UUI205" s="119"/>
      <c r="UUJ205" s="91"/>
      <c r="UUK205" s="119"/>
      <c r="UUL205" s="91"/>
      <c r="UUM205" s="119"/>
      <c r="UUN205" s="91"/>
      <c r="UUO205" s="119"/>
      <c r="UUP205" s="91"/>
      <c r="UUQ205" s="119"/>
      <c r="UUR205" s="91"/>
      <c r="UUS205" s="119"/>
      <c r="UUT205" s="91"/>
      <c r="UUU205" s="119"/>
      <c r="UUV205" s="91"/>
      <c r="UUW205" s="119"/>
      <c r="UUX205" s="91"/>
      <c r="UUY205" s="119"/>
      <c r="UUZ205" s="91"/>
      <c r="UVA205" s="119"/>
      <c r="UVB205" s="91"/>
      <c r="UVC205" s="119"/>
      <c r="UVD205" s="91"/>
      <c r="UVE205" s="119"/>
      <c r="UVF205" s="91"/>
      <c r="UVG205" s="119"/>
      <c r="UVH205" s="91"/>
      <c r="UVI205" s="119"/>
      <c r="UVJ205" s="91"/>
      <c r="UVK205" s="119"/>
      <c r="UVL205" s="91"/>
      <c r="UVM205" s="119"/>
      <c r="UVN205" s="91"/>
      <c r="UVO205" s="119"/>
      <c r="UVP205" s="91"/>
      <c r="UVQ205" s="119"/>
      <c r="UVR205" s="91"/>
      <c r="UVS205" s="119"/>
      <c r="UVT205" s="91"/>
      <c r="UVU205" s="119"/>
      <c r="UVV205" s="91"/>
      <c r="UVW205" s="119"/>
      <c r="UVX205" s="91"/>
      <c r="UVY205" s="119"/>
      <c r="UVZ205" s="91"/>
      <c r="UWA205" s="119"/>
      <c r="UWB205" s="91"/>
      <c r="UWC205" s="119"/>
      <c r="UWD205" s="91"/>
      <c r="UWE205" s="119"/>
      <c r="UWF205" s="91"/>
      <c r="UWG205" s="119"/>
      <c r="UWH205" s="91"/>
      <c r="UWI205" s="119"/>
      <c r="UWJ205" s="91"/>
      <c r="UWK205" s="119"/>
      <c r="UWL205" s="91"/>
      <c r="UWM205" s="119"/>
      <c r="UWN205" s="91"/>
      <c r="UWO205" s="119"/>
      <c r="UWP205" s="91"/>
      <c r="UWQ205" s="119"/>
      <c r="UWR205" s="91"/>
      <c r="UWS205" s="119"/>
      <c r="UWT205" s="91"/>
      <c r="UWU205" s="119"/>
      <c r="UWV205" s="91"/>
      <c r="UWW205" s="119"/>
      <c r="UWX205" s="91"/>
      <c r="UWY205" s="119"/>
      <c r="UWZ205" s="91"/>
      <c r="UXA205" s="119"/>
      <c r="UXB205" s="91"/>
      <c r="UXC205" s="119"/>
      <c r="UXD205" s="91"/>
      <c r="UXE205" s="119"/>
      <c r="UXF205" s="91"/>
      <c r="UXG205" s="119"/>
      <c r="UXH205" s="91"/>
      <c r="UXI205" s="119"/>
      <c r="UXJ205" s="91"/>
      <c r="UXK205" s="119"/>
      <c r="UXL205" s="91"/>
      <c r="UXM205" s="119"/>
      <c r="UXN205" s="91"/>
      <c r="UXO205" s="119"/>
      <c r="UXP205" s="91"/>
      <c r="UXQ205" s="119"/>
      <c r="UXR205" s="91"/>
      <c r="UXS205" s="119"/>
      <c r="UXT205" s="91"/>
      <c r="UXU205" s="119"/>
      <c r="UXV205" s="91"/>
      <c r="UXW205" s="119"/>
      <c r="UXX205" s="91"/>
      <c r="UXY205" s="119"/>
      <c r="UXZ205" s="91"/>
      <c r="UYA205" s="119"/>
      <c r="UYB205" s="91"/>
      <c r="UYC205" s="119"/>
      <c r="UYD205" s="91"/>
      <c r="UYE205" s="119"/>
      <c r="UYF205" s="91"/>
      <c r="UYG205" s="119"/>
      <c r="UYH205" s="91"/>
      <c r="UYI205" s="119"/>
      <c r="UYJ205" s="91"/>
      <c r="UYK205" s="119"/>
      <c r="UYL205" s="91"/>
      <c r="UYM205" s="119"/>
      <c r="UYN205" s="91"/>
      <c r="UYO205" s="119"/>
      <c r="UYP205" s="91"/>
      <c r="UYQ205" s="119"/>
      <c r="UYR205" s="91"/>
      <c r="UYS205" s="119"/>
      <c r="UYT205" s="91"/>
      <c r="UYU205" s="119"/>
      <c r="UYV205" s="91"/>
      <c r="UYW205" s="119"/>
      <c r="UYX205" s="91"/>
      <c r="UYY205" s="119"/>
      <c r="UYZ205" s="91"/>
      <c r="UZA205" s="119"/>
      <c r="UZB205" s="91"/>
      <c r="UZC205" s="119"/>
      <c r="UZD205" s="91"/>
      <c r="UZE205" s="119"/>
      <c r="UZF205" s="91"/>
      <c r="UZG205" s="119"/>
      <c r="UZH205" s="91"/>
      <c r="UZI205" s="119"/>
      <c r="UZJ205" s="91"/>
      <c r="UZK205" s="119"/>
      <c r="UZL205" s="91"/>
      <c r="UZM205" s="119"/>
      <c r="UZN205" s="91"/>
      <c r="UZO205" s="119"/>
      <c r="UZP205" s="91"/>
      <c r="UZQ205" s="119"/>
      <c r="UZR205" s="91"/>
      <c r="UZS205" s="119"/>
      <c r="UZT205" s="91"/>
      <c r="UZU205" s="119"/>
      <c r="UZV205" s="91"/>
      <c r="UZW205" s="119"/>
      <c r="UZX205" s="91"/>
      <c r="UZY205" s="119"/>
      <c r="UZZ205" s="91"/>
      <c r="VAA205" s="119"/>
      <c r="VAB205" s="91"/>
      <c r="VAC205" s="119"/>
      <c r="VAD205" s="91"/>
      <c r="VAE205" s="119"/>
      <c r="VAF205" s="91"/>
      <c r="VAG205" s="119"/>
      <c r="VAH205" s="91"/>
      <c r="VAI205" s="119"/>
      <c r="VAJ205" s="91"/>
      <c r="VAK205" s="119"/>
      <c r="VAL205" s="91"/>
      <c r="VAM205" s="119"/>
      <c r="VAN205" s="91"/>
      <c r="VAO205" s="119"/>
      <c r="VAP205" s="91"/>
      <c r="VAQ205" s="119"/>
      <c r="VAR205" s="91"/>
      <c r="VAS205" s="119"/>
      <c r="VAT205" s="91"/>
      <c r="VAU205" s="119"/>
      <c r="VAV205" s="91"/>
      <c r="VAW205" s="119"/>
      <c r="VAX205" s="91"/>
      <c r="VAY205" s="119"/>
      <c r="VAZ205" s="91"/>
      <c r="VBA205" s="119"/>
      <c r="VBB205" s="91"/>
      <c r="VBC205" s="119"/>
      <c r="VBD205" s="91"/>
      <c r="VBE205" s="119"/>
      <c r="VBF205" s="91"/>
      <c r="VBG205" s="119"/>
      <c r="VBH205" s="91"/>
      <c r="VBI205" s="119"/>
      <c r="VBJ205" s="91"/>
      <c r="VBK205" s="119"/>
      <c r="VBL205" s="91"/>
      <c r="VBM205" s="119"/>
      <c r="VBN205" s="91"/>
      <c r="VBO205" s="119"/>
      <c r="VBP205" s="91"/>
      <c r="VBQ205" s="119"/>
      <c r="VBR205" s="91"/>
      <c r="VBS205" s="119"/>
      <c r="VBT205" s="91"/>
      <c r="VBU205" s="119"/>
      <c r="VBV205" s="91"/>
      <c r="VBW205" s="119"/>
      <c r="VBX205" s="91"/>
      <c r="VBY205" s="119"/>
      <c r="VBZ205" s="91"/>
      <c r="VCA205" s="119"/>
      <c r="VCB205" s="91"/>
      <c r="VCC205" s="119"/>
      <c r="VCD205" s="91"/>
      <c r="VCE205" s="119"/>
      <c r="VCF205" s="91"/>
      <c r="VCG205" s="119"/>
      <c r="VCH205" s="91"/>
      <c r="VCI205" s="119"/>
      <c r="VCJ205" s="91"/>
      <c r="VCK205" s="119"/>
      <c r="VCL205" s="91"/>
      <c r="VCM205" s="119"/>
      <c r="VCN205" s="91"/>
      <c r="VCO205" s="119"/>
      <c r="VCP205" s="91"/>
      <c r="VCQ205" s="119"/>
      <c r="VCR205" s="91"/>
      <c r="VCS205" s="119"/>
      <c r="VCT205" s="91"/>
      <c r="VCU205" s="119"/>
      <c r="VCV205" s="91"/>
      <c r="VCW205" s="119"/>
      <c r="VCX205" s="91"/>
      <c r="VCY205" s="119"/>
      <c r="VCZ205" s="91"/>
      <c r="VDA205" s="119"/>
      <c r="VDB205" s="91"/>
      <c r="VDC205" s="119"/>
      <c r="VDD205" s="91"/>
      <c r="VDE205" s="119"/>
      <c r="VDF205" s="91"/>
      <c r="VDG205" s="119"/>
      <c r="VDH205" s="91"/>
      <c r="VDI205" s="119"/>
      <c r="VDJ205" s="91"/>
      <c r="VDK205" s="119"/>
      <c r="VDL205" s="91"/>
      <c r="VDM205" s="119"/>
      <c r="VDN205" s="91"/>
      <c r="VDO205" s="119"/>
      <c r="VDP205" s="91"/>
      <c r="VDQ205" s="119"/>
      <c r="VDR205" s="91"/>
      <c r="VDS205" s="119"/>
      <c r="VDT205" s="91"/>
      <c r="VDU205" s="119"/>
      <c r="VDV205" s="91"/>
      <c r="VDW205" s="119"/>
      <c r="VDX205" s="91"/>
      <c r="VDY205" s="119"/>
      <c r="VDZ205" s="91"/>
      <c r="VEA205" s="119"/>
      <c r="VEB205" s="91"/>
      <c r="VEC205" s="119"/>
      <c r="VED205" s="91"/>
      <c r="VEE205" s="119"/>
      <c r="VEF205" s="91"/>
      <c r="VEG205" s="119"/>
      <c r="VEH205" s="91"/>
      <c r="VEI205" s="119"/>
      <c r="VEJ205" s="91"/>
      <c r="VEK205" s="119"/>
      <c r="VEL205" s="91"/>
      <c r="VEM205" s="119"/>
      <c r="VEN205" s="91"/>
      <c r="VEO205" s="119"/>
      <c r="VEP205" s="91"/>
      <c r="VEQ205" s="119"/>
      <c r="VER205" s="91"/>
      <c r="VES205" s="119"/>
      <c r="VET205" s="91"/>
      <c r="VEU205" s="119"/>
      <c r="VEV205" s="91"/>
      <c r="VEW205" s="119"/>
      <c r="VEX205" s="91"/>
      <c r="VEY205" s="119"/>
      <c r="VEZ205" s="91"/>
      <c r="VFA205" s="119"/>
      <c r="VFB205" s="91"/>
      <c r="VFC205" s="119"/>
      <c r="VFD205" s="91"/>
      <c r="VFE205" s="119"/>
      <c r="VFF205" s="91"/>
      <c r="VFG205" s="119"/>
      <c r="VFH205" s="91"/>
      <c r="VFI205" s="119"/>
      <c r="VFJ205" s="91"/>
      <c r="VFK205" s="119"/>
      <c r="VFL205" s="91"/>
      <c r="VFM205" s="119"/>
      <c r="VFN205" s="91"/>
      <c r="VFO205" s="119"/>
      <c r="VFP205" s="91"/>
      <c r="VFQ205" s="119"/>
      <c r="VFR205" s="91"/>
      <c r="VFS205" s="119"/>
      <c r="VFT205" s="91"/>
      <c r="VFU205" s="119"/>
      <c r="VFV205" s="91"/>
      <c r="VFW205" s="119"/>
      <c r="VFX205" s="91"/>
      <c r="VFY205" s="119"/>
      <c r="VFZ205" s="91"/>
      <c r="VGA205" s="119"/>
      <c r="VGB205" s="91"/>
      <c r="VGC205" s="119"/>
      <c r="VGD205" s="91"/>
      <c r="VGE205" s="119"/>
      <c r="VGF205" s="91"/>
      <c r="VGG205" s="119"/>
      <c r="VGH205" s="91"/>
      <c r="VGI205" s="119"/>
      <c r="VGJ205" s="91"/>
      <c r="VGK205" s="119"/>
      <c r="VGL205" s="91"/>
      <c r="VGM205" s="119"/>
      <c r="VGN205" s="91"/>
      <c r="VGO205" s="119"/>
      <c r="VGP205" s="91"/>
      <c r="VGQ205" s="119"/>
      <c r="VGR205" s="91"/>
      <c r="VGS205" s="119"/>
      <c r="VGT205" s="91"/>
      <c r="VGU205" s="119"/>
      <c r="VGV205" s="91"/>
      <c r="VGW205" s="119"/>
      <c r="VGX205" s="91"/>
      <c r="VGY205" s="119"/>
      <c r="VGZ205" s="91"/>
      <c r="VHA205" s="119"/>
      <c r="VHB205" s="91"/>
      <c r="VHC205" s="119"/>
      <c r="VHD205" s="91"/>
      <c r="VHE205" s="119"/>
      <c r="VHF205" s="91"/>
      <c r="VHG205" s="119"/>
      <c r="VHH205" s="91"/>
      <c r="VHI205" s="119"/>
      <c r="VHJ205" s="91"/>
      <c r="VHK205" s="119"/>
      <c r="VHL205" s="91"/>
      <c r="VHM205" s="119"/>
      <c r="VHN205" s="91"/>
      <c r="VHO205" s="119"/>
      <c r="VHP205" s="91"/>
      <c r="VHQ205" s="119"/>
      <c r="VHR205" s="91"/>
      <c r="VHS205" s="119"/>
      <c r="VHT205" s="91"/>
      <c r="VHU205" s="119"/>
      <c r="VHV205" s="91"/>
      <c r="VHW205" s="119"/>
      <c r="VHX205" s="91"/>
      <c r="VHY205" s="119"/>
      <c r="VHZ205" s="91"/>
      <c r="VIA205" s="119"/>
      <c r="VIB205" s="91"/>
      <c r="VIC205" s="119"/>
      <c r="VID205" s="91"/>
      <c r="VIE205" s="119"/>
      <c r="VIF205" s="91"/>
      <c r="VIG205" s="119"/>
      <c r="VIH205" s="91"/>
      <c r="VII205" s="119"/>
      <c r="VIJ205" s="91"/>
      <c r="VIK205" s="119"/>
      <c r="VIL205" s="91"/>
      <c r="VIM205" s="119"/>
      <c r="VIN205" s="91"/>
      <c r="VIO205" s="119"/>
      <c r="VIP205" s="91"/>
      <c r="VIQ205" s="119"/>
      <c r="VIR205" s="91"/>
      <c r="VIS205" s="119"/>
      <c r="VIT205" s="91"/>
      <c r="VIU205" s="119"/>
      <c r="VIV205" s="91"/>
      <c r="VIW205" s="119"/>
      <c r="VIX205" s="91"/>
      <c r="VIY205" s="119"/>
      <c r="VIZ205" s="91"/>
      <c r="VJA205" s="119"/>
      <c r="VJB205" s="91"/>
      <c r="VJC205" s="119"/>
      <c r="VJD205" s="91"/>
      <c r="VJE205" s="119"/>
      <c r="VJF205" s="91"/>
      <c r="VJG205" s="119"/>
      <c r="VJH205" s="91"/>
      <c r="VJI205" s="119"/>
      <c r="VJJ205" s="91"/>
      <c r="VJK205" s="119"/>
      <c r="VJL205" s="91"/>
      <c r="VJM205" s="119"/>
      <c r="VJN205" s="91"/>
      <c r="VJO205" s="119"/>
      <c r="VJP205" s="91"/>
      <c r="VJQ205" s="119"/>
      <c r="VJR205" s="91"/>
      <c r="VJS205" s="119"/>
      <c r="VJT205" s="91"/>
      <c r="VJU205" s="119"/>
      <c r="VJV205" s="91"/>
      <c r="VJW205" s="119"/>
      <c r="VJX205" s="91"/>
      <c r="VJY205" s="119"/>
      <c r="VJZ205" s="91"/>
      <c r="VKA205" s="119"/>
      <c r="VKB205" s="91"/>
      <c r="VKC205" s="119"/>
      <c r="VKD205" s="91"/>
      <c r="VKE205" s="119"/>
      <c r="VKF205" s="91"/>
      <c r="VKG205" s="119"/>
      <c r="VKH205" s="91"/>
      <c r="VKI205" s="119"/>
      <c r="VKJ205" s="91"/>
      <c r="VKK205" s="119"/>
      <c r="VKL205" s="91"/>
      <c r="VKM205" s="119"/>
      <c r="VKN205" s="91"/>
      <c r="VKO205" s="119"/>
      <c r="VKP205" s="91"/>
      <c r="VKQ205" s="119"/>
      <c r="VKR205" s="91"/>
      <c r="VKS205" s="119"/>
      <c r="VKT205" s="91"/>
      <c r="VKU205" s="119"/>
      <c r="VKV205" s="91"/>
      <c r="VKW205" s="119"/>
      <c r="VKX205" s="91"/>
      <c r="VKY205" s="119"/>
      <c r="VKZ205" s="91"/>
      <c r="VLA205" s="119"/>
      <c r="VLB205" s="91"/>
      <c r="VLC205" s="119"/>
      <c r="VLD205" s="91"/>
      <c r="VLE205" s="119"/>
      <c r="VLF205" s="91"/>
      <c r="VLG205" s="119"/>
      <c r="VLH205" s="91"/>
      <c r="VLI205" s="119"/>
      <c r="VLJ205" s="91"/>
      <c r="VLK205" s="119"/>
      <c r="VLL205" s="91"/>
      <c r="VLM205" s="119"/>
      <c r="VLN205" s="91"/>
      <c r="VLO205" s="119"/>
      <c r="VLP205" s="91"/>
      <c r="VLQ205" s="119"/>
      <c r="VLR205" s="91"/>
      <c r="VLS205" s="119"/>
      <c r="VLT205" s="91"/>
      <c r="VLU205" s="119"/>
      <c r="VLV205" s="91"/>
      <c r="VLW205" s="119"/>
      <c r="VLX205" s="91"/>
      <c r="VLY205" s="119"/>
      <c r="VLZ205" s="91"/>
      <c r="VMA205" s="119"/>
      <c r="VMB205" s="91"/>
      <c r="VMC205" s="119"/>
      <c r="VMD205" s="91"/>
      <c r="VME205" s="119"/>
      <c r="VMF205" s="91"/>
      <c r="VMG205" s="119"/>
      <c r="VMH205" s="91"/>
      <c r="VMI205" s="119"/>
      <c r="VMJ205" s="91"/>
      <c r="VMK205" s="119"/>
      <c r="VML205" s="91"/>
      <c r="VMM205" s="119"/>
      <c r="VMN205" s="91"/>
      <c r="VMO205" s="119"/>
      <c r="VMP205" s="91"/>
      <c r="VMQ205" s="119"/>
      <c r="VMR205" s="91"/>
      <c r="VMS205" s="119"/>
      <c r="VMT205" s="91"/>
      <c r="VMU205" s="119"/>
      <c r="VMV205" s="91"/>
      <c r="VMW205" s="119"/>
      <c r="VMX205" s="91"/>
      <c r="VMY205" s="119"/>
      <c r="VMZ205" s="91"/>
      <c r="VNA205" s="119"/>
      <c r="VNB205" s="91"/>
      <c r="VNC205" s="119"/>
      <c r="VND205" s="91"/>
      <c r="VNE205" s="119"/>
      <c r="VNF205" s="91"/>
      <c r="VNG205" s="119"/>
      <c r="VNH205" s="91"/>
      <c r="VNI205" s="119"/>
      <c r="VNJ205" s="91"/>
      <c r="VNK205" s="119"/>
      <c r="VNL205" s="91"/>
      <c r="VNM205" s="119"/>
      <c r="VNN205" s="91"/>
      <c r="VNO205" s="119"/>
      <c r="VNP205" s="91"/>
      <c r="VNQ205" s="119"/>
      <c r="VNR205" s="91"/>
      <c r="VNS205" s="119"/>
      <c r="VNT205" s="91"/>
      <c r="VNU205" s="119"/>
      <c r="VNV205" s="91"/>
      <c r="VNW205" s="119"/>
      <c r="VNX205" s="91"/>
      <c r="VNY205" s="119"/>
      <c r="VNZ205" s="91"/>
      <c r="VOA205" s="119"/>
      <c r="VOB205" s="91"/>
      <c r="VOC205" s="119"/>
      <c r="VOD205" s="91"/>
      <c r="VOE205" s="119"/>
      <c r="VOF205" s="91"/>
      <c r="VOG205" s="119"/>
      <c r="VOH205" s="91"/>
      <c r="VOI205" s="119"/>
      <c r="VOJ205" s="91"/>
      <c r="VOK205" s="119"/>
      <c r="VOL205" s="91"/>
      <c r="VOM205" s="119"/>
      <c r="VON205" s="91"/>
      <c r="VOO205" s="119"/>
      <c r="VOP205" s="91"/>
      <c r="VOQ205" s="119"/>
      <c r="VOR205" s="91"/>
      <c r="VOS205" s="119"/>
      <c r="VOT205" s="91"/>
      <c r="VOU205" s="119"/>
      <c r="VOV205" s="91"/>
      <c r="VOW205" s="119"/>
      <c r="VOX205" s="91"/>
      <c r="VOY205" s="119"/>
      <c r="VOZ205" s="91"/>
      <c r="VPA205" s="119"/>
      <c r="VPB205" s="91"/>
      <c r="VPC205" s="119"/>
      <c r="VPD205" s="91"/>
      <c r="VPE205" s="119"/>
      <c r="VPF205" s="91"/>
      <c r="VPG205" s="119"/>
      <c r="VPH205" s="91"/>
      <c r="VPI205" s="119"/>
      <c r="VPJ205" s="91"/>
      <c r="VPK205" s="119"/>
      <c r="VPL205" s="91"/>
      <c r="VPM205" s="119"/>
      <c r="VPN205" s="91"/>
      <c r="VPO205" s="119"/>
      <c r="VPP205" s="91"/>
      <c r="VPQ205" s="119"/>
      <c r="VPR205" s="91"/>
      <c r="VPS205" s="119"/>
      <c r="VPT205" s="91"/>
      <c r="VPU205" s="119"/>
      <c r="VPV205" s="91"/>
      <c r="VPW205" s="119"/>
      <c r="VPX205" s="91"/>
      <c r="VPY205" s="119"/>
      <c r="VPZ205" s="91"/>
      <c r="VQA205" s="119"/>
      <c r="VQB205" s="91"/>
      <c r="VQC205" s="119"/>
      <c r="VQD205" s="91"/>
      <c r="VQE205" s="119"/>
      <c r="VQF205" s="91"/>
      <c r="VQG205" s="119"/>
      <c r="VQH205" s="91"/>
      <c r="VQI205" s="119"/>
      <c r="VQJ205" s="91"/>
      <c r="VQK205" s="119"/>
      <c r="VQL205" s="91"/>
      <c r="VQM205" s="119"/>
      <c r="VQN205" s="91"/>
      <c r="VQO205" s="119"/>
      <c r="VQP205" s="91"/>
      <c r="VQQ205" s="119"/>
      <c r="VQR205" s="91"/>
      <c r="VQS205" s="119"/>
      <c r="VQT205" s="91"/>
      <c r="VQU205" s="119"/>
      <c r="VQV205" s="91"/>
      <c r="VQW205" s="119"/>
      <c r="VQX205" s="91"/>
      <c r="VQY205" s="119"/>
      <c r="VQZ205" s="91"/>
      <c r="VRA205" s="119"/>
      <c r="VRB205" s="91"/>
      <c r="VRC205" s="119"/>
      <c r="VRD205" s="91"/>
      <c r="VRE205" s="119"/>
      <c r="VRF205" s="91"/>
      <c r="VRG205" s="119"/>
      <c r="VRH205" s="91"/>
      <c r="VRI205" s="119"/>
      <c r="VRJ205" s="91"/>
      <c r="VRK205" s="119"/>
      <c r="VRL205" s="91"/>
      <c r="VRM205" s="119"/>
      <c r="VRN205" s="91"/>
      <c r="VRO205" s="119"/>
      <c r="VRP205" s="91"/>
      <c r="VRQ205" s="119"/>
      <c r="VRR205" s="91"/>
      <c r="VRS205" s="119"/>
      <c r="VRT205" s="91"/>
      <c r="VRU205" s="119"/>
      <c r="VRV205" s="91"/>
      <c r="VRW205" s="119"/>
      <c r="VRX205" s="91"/>
      <c r="VRY205" s="119"/>
      <c r="VRZ205" s="91"/>
      <c r="VSA205" s="119"/>
      <c r="VSB205" s="91"/>
      <c r="VSC205" s="119"/>
      <c r="VSD205" s="91"/>
      <c r="VSE205" s="119"/>
      <c r="VSF205" s="91"/>
      <c r="VSG205" s="119"/>
      <c r="VSH205" s="91"/>
      <c r="VSI205" s="119"/>
      <c r="VSJ205" s="91"/>
      <c r="VSK205" s="119"/>
      <c r="VSL205" s="91"/>
      <c r="VSM205" s="119"/>
      <c r="VSN205" s="91"/>
      <c r="VSO205" s="119"/>
      <c r="VSP205" s="91"/>
      <c r="VSQ205" s="119"/>
      <c r="VSR205" s="91"/>
      <c r="VSS205" s="119"/>
      <c r="VST205" s="91"/>
      <c r="VSU205" s="119"/>
      <c r="VSV205" s="91"/>
      <c r="VSW205" s="119"/>
      <c r="VSX205" s="91"/>
      <c r="VSY205" s="119"/>
      <c r="VSZ205" s="91"/>
      <c r="VTA205" s="119"/>
      <c r="VTB205" s="91"/>
      <c r="VTC205" s="119"/>
      <c r="VTD205" s="91"/>
      <c r="VTE205" s="119"/>
      <c r="VTF205" s="91"/>
      <c r="VTG205" s="119"/>
      <c r="VTH205" s="91"/>
      <c r="VTI205" s="119"/>
      <c r="VTJ205" s="91"/>
      <c r="VTK205" s="119"/>
      <c r="VTL205" s="91"/>
      <c r="VTM205" s="119"/>
      <c r="VTN205" s="91"/>
      <c r="VTO205" s="119"/>
      <c r="VTP205" s="91"/>
      <c r="VTQ205" s="119"/>
      <c r="VTR205" s="91"/>
      <c r="VTS205" s="119"/>
      <c r="VTT205" s="91"/>
      <c r="VTU205" s="119"/>
      <c r="VTV205" s="91"/>
      <c r="VTW205" s="119"/>
      <c r="VTX205" s="91"/>
      <c r="VTY205" s="119"/>
      <c r="VTZ205" s="91"/>
      <c r="VUA205" s="119"/>
      <c r="VUB205" s="91"/>
      <c r="VUC205" s="119"/>
      <c r="VUD205" s="91"/>
      <c r="VUE205" s="119"/>
      <c r="VUF205" s="91"/>
      <c r="VUG205" s="119"/>
      <c r="VUH205" s="91"/>
      <c r="VUI205" s="119"/>
      <c r="VUJ205" s="91"/>
      <c r="VUK205" s="119"/>
      <c r="VUL205" s="91"/>
      <c r="VUM205" s="119"/>
      <c r="VUN205" s="91"/>
      <c r="VUO205" s="119"/>
      <c r="VUP205" s="91"/>
      <c r="VUQ205" s="119"/>
      <c r="VUR205" s="91"/>
      <c r="VUS205" s="119"/>
      <c r="VUT205" s="91"/>
      <c r="VUU205" s="119"/>
      <c r="VUV205" s="91"/>
      <c r="VUW205" s="119"/>
      <c r="VUX205" s="91"/>
      <c r="VUY205" s="119"/>
      <c r="VUZ205" s="91"/>
      <c r="VVA205" s="119"/>
      <c r="VVB205" s="91"/>
      <c r="VVC205" s="119"/>
      <c r="VVD205" s="91"/>
      <c r="VVE205" s="119"/>
      <c r="VVF205" s="91"/>
      <c r="VVG205" s="119"/>
      <c r="VVH205" s="91"/>
      <c r="VVI205" s="119"/>
      <c r="VVJ205" s="91"/>
      <c r="VVK205" s="119"/>
      <c r="VVL205" s="91"/>
      <c r="VVM205" s="119"/>
      <c r="VVN205" s="91"/>
      <c r="VVO205" s="119"/>
      <c r="VVP205" s="91"/>
      <c r="VVQ205" s="119"/>
      <c r="VVR205" s="91"/>
      <c r="VVS205" s="119"/>
      <c r="VVT205" s="91"/>
      <c r="VVU205" s="119"/>
      <c r="VVV205" s="91"/>
      <c r="VVW205" s="119"/>
      <c r="VVX205" s="91"/>
      <c r="VVY205" s="119"/>
      <c r="VVZ205" s="91"/>
      <c r="VWA205" s="119"/>
      <c r="VWB205" s="91"/>
      <c r="VWC205" s="119"/>
      <c r="VWD205" s="91"/>
      <c r="VWE205" s="119"/>
      <c r="VWF205" s="91"/>
      <c r="VWG205" s="119"/>
      <c r="VWH205" s="91"/>
      <c r="VWI205" s="119"/>
      <c r="VWJ205" s="91"/>
      <c r="VWK205" s="119"/>
      <c r="VWL205" s="91"/>
      <c r="VWM205" s="119"/>
      <c r="VWN205" s="91"/>
      <c r="VWO205" s="119"/>
      <c r="VWP205" s="91"/>
      <c r="VWQ205" s="119"/>
      <c r="VWR205" s="91"/>
      <c r="VWS205" s="119"/>
      <c r="VWT205" s="91"/>
      <c r="VWU205" s="119"/>
      <c r="VWV205" s="91"/>
      <c r="VWW205" s="119"/>
      <c r="VWX205" s="91"/>
      <c r="VWY205" s="119"/>
      <c r="VWZ205" s="91"/>
      <c r="VXA205" s="119"/>
      <c r="VXB205" s="91"/>
      <c r="VXC205" s="119"/>
      <c r="VXD205" s="91"/>
      <c r="VXE205" s="119"/>
      <c r="VXF205" s="91"/>
      <c r="VXG205" s="119"/>
      <c r="VXH205" s="91"/>
      <c r="VXI205" s="119"/>
      <c r="VXJ205" s="91"/>
      <c r="VXK205" s="119"/>
      <c r="VXL205" s="91"/>
      <c r="VXM205" s="119"/>
      <c r="VXN205" s="91"/>
      <c r="VXO205" s="119"/>
      <c r="VXP205" s="91"/>
      <c r="VXQ205" s="119"/>
      <c r="VXR205" s="91"/>
      <c r="VXS205" s="119"/>
      <c r="VXT205" s="91"/>
      <c r="VXU205" s="119"/>
      <c r="VXV205" s="91"/>
      <c r="VXW205" s="119"/>
      <c r="VXX205" s="91"/>
      <c r="VXY205" s="119"/>
      <c r="VXZ205" s="91"/>
      <c r="VYA205" s="119"/>
      <c r="VYB205" s="91"/>
      <c r="VYC205" s="119"/>
      <c r="VYD205" s="91"/>
      <c r="VYE205" s="119"/>
      <c r="VYF205" s="91"/>
      <c r="VYG205" s="119"/>
      <c r="VYH205" s="91"/>
      <c r="VYI205" s="119"/>
      <c r="VYJ205" s="91"/>
      <c r="VYK205" s="119"/>
      <c r="VYL205" s="91"/>
      <c r="VYM205" s="119"/>
      <c r="VYN205" s="91"/>
      <c r="VYO205" s="119"/>
      <c r="VYP205" s="91"/>
      <c r="VYQ205" s="119"/>
      <c r="VYR205" s="91"/>
      <c r="VYS205" s="119"/>
      <c r="VYT205" s="91"/>
      <c r="VYU205" s="119"/>
      <c r="VYV205" s="91"/>
      <c r="VYW205" s="119"/>
      <c r="VYX205" s="91"/>
      <c r="VYY205" s="119"/>
      <c r="VYZ205" s="91"/>
      <c r="VZA205" s="119"/>
      <c r="VZB205" s="91"/>
      <c r="VZC205" s="119"/>
      <c r="VZD205" s="91"/>
      <c r="VZE205" s="119"/>
      <c r="VZF205" s="91"/>
      <c r="VZG205" s="119"/>
      <c r="VZH205" s="91"/>
      <c r="VZI205" s="119"/>
      <c r="VZJ205" s="91"/>
      <c r="VZK205" s="119"/>
      <c r="VZL205" s="91"/>
      <c r="VZM205" s="119"/>
      <c r="VZN205" s="91"/>
      <c r="VZO205" s="119"/>
      <c r="VZP205" s="91"/>
      <c r="VZQ205" s="119"/>
      <c r="VZR205" s="91"/>
      <c r="VZS205" s="119"/>
      <c r="VZT205" s="91"/>
      <c r="VZU205" s="119"/>
      <c r="VZV205" s="91"/>
      <c r="VZW205" s="119"/>
      <c r="VZX205" s="91"/>
      <c r="VZY205" s="119"/>
      <c r="VZZ205" s="91"/>
      <c r="WAA205" s="119"/>
      <c r="WAB205" s="91"/>
      <c r="WAC205" s="119"/>
      <c r="WAD205" s="91"/>
      <c r="WAE205" s="119"/>
      <c r="WAF205" s="91"/>
      <c r="WAG205" s="119"/>
      <c r="WAH205" s="91"/>
      <c r="WAI205" s="119"/>
      <c r="WAJ205" s="91"/>
      <c r="WAK205" s="119"/>
      <c r="WAL205" s="91"/>
      <c r="WAM205" s="119"/>
      <c r="WAN205" s="91"/>
      <c r="WAO205" s="119"/>
      <c r="WAP205" s="91"/>
      <c r="WAQ205" s="119"/>
      <c r="WAR205" s="91"/>
      <c r="WAS205" s="119"/>
      <c r="WAT205" s="91"/>
      <c r="WAU205" s="119"/>
      <c r="WAV205" s="91"/>
      <c r="WAW205" s="119"/>
      <c r="WAX205" s="91"/>
      <c r="WAY205" s="119"/>
      <c r="WAZ205" s="91"/>
      <c r="WBA205" s="119"/>
      <c r="WBB205" s="91"/>
      <c r="WBC205" s="119"/>
      <c r="WBD205" s="91"/>
      <c r="WBE205" s="119"/>
      <c r="WBF205" s="91"/>
      <c r="WBG205" s="119"/>
      <c r="WBH205" s="91"/>
      <c r="WBI205" s="119"/>
      <c r="WBJ205" s="91"/>
      <c r="WBK205" s="119"/>
      <c r="WBL205" s="91"/>
      <c r="WBM205" s="119"/>
      <c r="WBN205" s="91"/>
      <c r="WBO205" s="119"/>
      <c r="WBP205" s="91"/>
      <c r="WBQ205" s="119"/>
      <c r="WBR205" s="91"/>
      <c r="WBS205" s="119"/>
      <c r="WBT205" s="91"/>
      <c r="WBU205" s="119"/>
      <c r="WBV205" s="91"/>
      <c r="WBW205" s="119"/>
      <c r="WBX205" s="91"/>
      <c r="WBY205" s="119"/>
      <c r="WBZ205" s="91"/>
      <c r="WCA205" s="119"/>
      <c r="WCB205" s="91"/>
      <c r="WCC205" s="119"/>
      <c r="WCD205" s="91"/>
      <c r="WCE205" s="119"/>
      <c r="WCF205" s="91"/>
      <c r="WCG205" s="119"/>
      <c r="WCH205" s="91"/>
      <c r="WCI205" s="119"/>
      <c r="WCJ205" s="91"/>
      <c r="WCK205" s="119"/>
      <c r="WCL205" s="91"/>
      <c r="WCM205" s="119"/>
      <c r="WCN205" s="91"/>
      <c r="WCO205" s="119"/>
      <c r="WCP205" s="91"/>
      <c r="WCQ205" s="119"/>
      <c r="WCR205" s="91"/>
      <c r="WCS205" s="119"/>
      <c r="WCT205" s="91"/>
      <c r="WCU205" s="119"/>
      <c r="WCV205" s="91"/>
      <c r="WCW205" s="119"/>
      <c r="WCX205" s="91"/>
      <c r="WCY205" s="119"/>
      <c r="WCZ205" s="91"/>
      <c r="WDA205" s="119"/>
      <c r="WDB205" s="91"/>
      <c r="WDC205" s="119"/>
      <c r="WDD205" s="91"/>
      <c r="WDE205" s="119"/>
      <c r="WDF205" s="91"/>
      <c r="WDG205" s="119"/>
      <c r="WDH205" s="91"/>
      <c r="WDI205" s="119"/>
      <c r="WDJ205" s="91"/>
      <c r="WDK205" s="119"/>
      <c r="WDL205" s="91"/>
      <c r="WDM205" s="119"/>
      <c r="WDN205" s="91"/>
      <c r="WDO205" s="119"/>
      <c r="WDP205" s="91"/>
      <c r="WDQ205" s="119"/>
      <c r="WDR205" s="91"/>
      <c r="WDS205" s="119"/>
      <c r="WDT205" s="91"/>
      <c r="WDU205" s="119"/>
      <c r="WDV205" s="91"/>
      <c r="WDW205" s="119"/>
      <c r="WDX205" s="91"/>
      <c r="WDY205" s="119"/>
      <c r="WDZ205" s="91"/>
      <c r="WEA205" s="119"/>
      <c r="WEB205" s="91"/>
      <c r="WEC205" s="119"/>
      <c r="WED205" s="91"/>
      <c r="WEE205" s="119"/>
      <c r="WEF205" s="91"/>
      <c r="WEG205" s="119"/>
      <c r="WEH205" s="91"/>
      <c r="WEI205" s="119"/>
      <c r="WEJ205" s="91"/>
      <c r="WEK205" s="119"/>
      <c r="WEL205" s="91"/>
      <c r="WEM205" s="119"/>
      <c r="WEN205" s="91"/>
      <c r="WEO205" s="119"/>
      <c r="WEP205" s="91"/>
      <c r="WEQ205" s="119"/>
      <c r="WER205" s="91"/>
      <c r="WES205" s="119"/>
      <c r="WET205" s="91"/>
      <c r="WEU205" s="119"/>
      <c r="WEV205" s="91"/>
      <c r="WEW205" s="119"/>
      <c r="WEX205" s="91"/>
      <c r="WEY205" s="119"/>
      <c r="WEZ205" s="91"/>
      <c r="WFA205" s="119"/>
      <c r="WFB205" s="91"/>
      <c r="WFC205" s="119"/>
      <c r="WFD205" s="91"/>
      <c r="WFE205" s="119"/>
      <c r="WFF205" s="91"/>
      <c r="WFG205" s="119"/>
      <c r="WFH205" s="91"/>
      <c r="WFI205" s="119"/>
      <c r="WFJ205" s="91"/>
      <c r="WFK205" s="119"/>
      <c r="WFL205" s="91"/>
      <c r="WFM205" s="119"/>
      <c r="WFN205" s="91"/>
      <c r="WFO205" s="119"/>
      <c r="WFP205" s="91"/>
      <c r="WFQ205" s="119"/>
      <c r="WFR205" s="91"/>
      <c r="WFS205" s="119"/>
      <c r="WFT205" s="91"/>
      <c r="WFU205" s="119"/>
      <c r="WFV205" s="91"/>
      <c r="WFW205" s="119"/>
      <c r="WFX205" s="91"/>
      <c r="WFY205" s="119"/>
      <c r="WFZ205" s="91"/>
      <c r="WGA205" s="119"/>
      <c r="WGB205" s="91"/>
      <c r="WGC205" s="119"/>
      <c r="WGD205" s="91"/>
      <c r="WGE205" s="119"/>
      <c r="WGF205" s="91"/>
      <c r="WGG205" s="119"/>
      <c r="WGH205" s="91"/>
      <c r="WGI205" s="119"/>
      <c r="WGJ205" s="91"/>
      <c r="WGK205" s="119"/>
      <c r="WGL205" s="91"/>
      <c r="WGM205" s="119"/>
      <c r="WGN205" s="91"/>
      <c r="WGO205" s="119"/>
      <c r="WGP205" s="91"/>
      <c r="WGQ205" s="119"/>
      <c r="WGR205" s="91"/>
      <c r="WGS205" s="119"/>
      <c r="WGT205" s="91"/>
      <c r="WGU205" s="119"/>
      <c r="WGV205" s="91"/>
      <c r="WGW205" s="119"/>
      <c r="WGX205" s="91"/>
      <c r="WGY205" s="119"/>
      <c r="WGZ205" s="91"/>
      <c r="WHA205" s="119"/>
      <c r="WHB205" s="91"/>
      <c r="WHC205" s="119"/>
      <c r="WHD205" s="91"/>
      <c r="WHE205" s="119"/>
      <c r="WHF205" s="91"/>
      <c r="WHG205" s="119"/>
      <c r="WHH205" s="91"/>
      <c r="WHI205" s="119"/>
      <c r="WHJ205" s="91"/>
      <c r="WHK205" s="119"/>
      <c r="WHL205" s="91"/>
      <c r="WHM205" s="119"/>
      <c r="WHN205" s="91"/>
      <c r="WHO205" s="119"/>
      <c r="WHP205" s="91"/>
      <c r="WHQ205" s="119"/>
      <c r="WHR205" s="91"/>
      <c r="WHS205" s="119"/>
      <c r="WHT205" s="91"/>
      <c r="WHU205" s="119"/>
      <c r="WHV205" s="91"/>
      <c r="WHW205" s="119"/>
      <c r="WHX205" s="91"/>
      <c r="WHY205" s="119"/>
      <c r="WHZ205" s="91"/>
      <c r="WIA205" s="119"/>
      <c r="WIB205" s="91"/>
      <c r="WIC205" s="119"/>
      <c r="WID205" s="91"/>
      <c r="WIE205" s="119"/>
      <c r="WIF205" s="91"/>
      <c r="WIG205" s="119"/>
      <c r="WIH205" s="91"/>
      <c r="WII205" s="119"/>
      <c r="WIJ205" s="91"/>
      <c r="WIK205" s="119"/>
      <c r="WIL205" s="91"/>
      <c r="WIM205" s="119"/>
      <c r="WIN205" s="91"/>
      <c r="WIO205" s="119"/>
      <c r="WIP205" s="91"/>
      <c r="WIQ205" s="119"/>
      <c r="WIR205" s="91"/>
      <c r="WIS205" s="119"/>
      <c r="WIT205" s="91"/>
      <c r="WIU205" s="119"/>
      <c r="WIV205" s="91"/>
      <c r="WIW205" s="119"/>
      <c r="WIX205" s="91"/>
      <c r="WIY205" s="119"/>
      <c r="WIZ205" s="91"/>
      <c r="WJA205" s="119"/>
      <c r="WJB205" s="91"/>
      <c r="WJC205" s="119"/>
      <c r="WJD205" s="91"/>
      <c r="WJE205" s="119"/>
      <c r="WJF205" s="91"/>
      <c r="WJG205" s="119"/>
      <c r="WJH205" s="91"/>
      <c r="WJI205" s="119"/>
      <c r="WJJ205" s="91"/>
      <c r="WJK205" s="119"/>
      <c r="WJL205" s="91"/>
      <c r="WJM205" s="119"/>
      <c r="WJN205" s="91"/>
      <c r="WJO205" s="119"/>
      <c r="WJP205" s="91"/>
      <c r="WJQ205" s="119"/>
      <c r="WJR205" s="91"/>
      <c r="WJS205" s="119"/>
      <c r="WJT205" s="91"/>
      <c r="WJU205" s="119"/>
      <c r="WJV205" s="91"/>
      <c r="WJW205" s="119"/>
      <c r="WJX205" s="91"/>
      <c r="WJY205" s="119"/>
      <c r="WJZ205" s="91"/>
      <c r="WKA205" s="119"/>
      <c r="WKB205" s="91"/>
      <c r="WKC205" s="119"/>
      <c r="WKD205" s="91"/>
      <c r="WKE205" s="119"/>
      <c r="WKF205" s="91"/>
      <c r="WKG205" s="119"/>
      <c r="WKH205" s="91"/>
      <c r="WKI205" s="119"/>
      <c r="WKJ205" s="91"/>
      <c r="WKK205" s="119"/>
      <c r="WKL205" s="91"/>
      <c r="WKM205" s="119"/>
      <c r="WKN205" s="91"/>
      <c r="WKO205" s="119"/>
      <c r="WKP205" s="91"/>
      <c r="WKQ205" s="119"/>
      <c r="WKR205" s="91"/>
      <c r="WKS205" s="119"/>
      <c r="WKT205" s="91"/>
      <c r="WKU205" s="119"/>
      <c r="WKV205" s="91"/>
      <c r="WKW205" s="119"/>
      <c r="WKX205" s="91"/>
      <c r="WKY205" s="119"/>
      <c r="WKZ205" s="91"/>
      <c r="WLA205" s="119"/>
      <c r="WLB205" s="91"/>
      <c r="WLC205" s="119"/>
      <c r="WLD205" s="91"/>
      <c r="WLE205" s="119"/>
      <c r="WLF205" s="91"/>
      <c r="WLG205" s="119"/>
      <c r="WLH205" s="91"/>
      <c r="WLI205" s="119"/>
      <c r="WLJ205" s="91"/>
      <c r="WLK205" s="119"/>
      <c r="WLL205" s="91"/>
      <c r="WLM205" s="119"/>
      <c r="WLN205" s="91"/>
      <c r="WLO205" s="119"/>
      <c r="WLP205" s="91"/>
      <c r="WLQ205" s="119"/>
      <c r="WLR205" s="91"/>
      <c r="WLS205" s="119"/>
      <c r="WLT205" s="91"/>
      <c r="WLU205" s="119"/>
      <c r="WLV205" s="91"/>
      <c r="WLW205" s="119"/>
      <c r="WLX205" s="91"/>
      <c r="WLY205" s="119"/>
      <c r="WLZ205" s="91"/>
      <c r="WMA205" s="119"/>
      <c r="WMB205" s="91"/>
      <c r="WMC205" s="119"/>
      <c r="WMD205" s="91"/>
      <c r="WME205" s="119"/>
      <c r="WMF205" s="91"/>
      <c r="WMG205" s="119"/>
      <c r="WMH205" s="91"/>
      <c r="WMI205" s="119"/>
      <c r="WMJ205" s="91"/>
      <c r="WMK205" s="119"/>
      <c r="WML205" s="91"/>
      <c r="WMM205" s="119"/>
      <c r="WMN205" s="91"/>
      <c r="WMO205" s="119"/>
      <c r="WMP205" s="91"/>
      <c r="WMQ205" s="119"/>
      <c r="WMR205" s="91"/>
      <c r="WMS205" s="119"/>
      <c r="WMT205" s="91"/>
      <c r="WMU205" s="119"/>
      <c r="WMV205" s="91"/>
      <c r="WMW205" s="119"/>
      <c r="WMX205" s="91"/>
      <c r="WMY205" s="119"/>
      <c r="WMZ205" s="91"/>
      <c r="WNA205" s="119"/>
      <c r="WNB205" s="91"/>
      <c r="WNC205" s="119"/>
      <c r="WND205" s="91"/>
      <c r="WNE205" s="119"/>
      <c r="WNF205" s="91"/>
      <c r="WNG205" s="119"/>
      <c r="WNH205" s="91"/>
      <c r="WNI205" s="119"/>
      <c r="WNJ205" s="91"/>
      <c r="WNK205" s="119"/>
      <c r="WNL205" s="91"/>
      <c r="WNM205" s="119"/>
      <c r="WNN205" s="91"/>
      <c r="WNO205" s="119"/>
      <c r="WNP205" s="91"/>
      <c r="WNQ205" s="119"/>
      <c r="WNR205" s="91"/>
      <c r="WNS205" s="119"/>
      <c r="WNT205" s="91"/>
      <c r="WNU205" s="119"/>
      <c r="WNV205" s="91"/>
      <c r="WNW205" s="119"/>
      <c r="WNX205" s="91"/>
      <c r="WNY205" s="119"/>
      <c r="WNZ205" s="91"/>
      <c r="WOA205" s="119"/>
      <c r="WOB205" s="91"/>
      <c r="WOC205" s="119"/>
      <c r="WOD205" s="91"/>
      <c r="WOE205" s="119"/>
      <c r="WOF205" s="91"/>
      <c r="WOG205" s="119"/>
      <c r="WOH205" s="91"/>
      <c r="WOI205" s="119"/>
      <c r="WOJ205" s="91"/>
      <c r="WOK205" s="119"/>
      <c r="WOL205" s="91"/>
      <c r="WOM205" s="119"/>
      <c r="WON205" s="91"/>
      <c r="WOO205" s="119"/>
      <c r="WOP205" s="91"/>
      <c r="WOQ205" s="119"/>
      <c r="WOR205" s="91"/>
      <c r="WOS205" s="119"/>
      <c r="WOT205" s="91"/>
      <c r="WOU205" s="119"/>
      <c r="WOV205" s="91"/>
      <c r="WOW205" s="119"/>
      <c r="WOX205" s="91"/>
      <c r="WOY205" s="119"/>
      <c r="WOZ205" s="91"/>
      <c r="WPA205" s="119"/>
      <c r="WPB205" s="91"/>
      <c r="WPC205" s="119"/>
      <c r="WPD205" s="91"/>
      <c r="WPE205" s="119"/>
      <c r="WPF205" s="91"/>
      <c r="WPG205" s="119"/>
      <c r="WPH205" s="91"/>
      <c r="WPI205" s="119"/>
      <c r="WPJ205" s="91"/>
      <c r="WPK205" s="119"/>
      <c r="WPL205" s="91"/>
      <c r="WPM205" s="119"/>
      <c r="WPN205" s="91"/>
      <c r="WPO205" s="119"/>
      <c r="WPP205" s="91"/>
      <c r="WPQ205" s="119"/>
      <c r="WPR205" s="91"/>
      <c r="WPS205" s="119"/>
      <c r="WPT205" s="91"/>
      <c r="WPU205" s="119"/>
      <c r="WPV205" s="91"/>
      <c r="WPW205" s="119"/>
      <c r="WPX205" s="91"/>
      <c r="WPY205" s="119"/>
      <c r="WPZ205" s="91"/>
      <c r="WQA205" s="119"/>
      <c r="WQB205" s="91"/>
      <c r="WQC205" s="119"/>
      <c r="WQD205" s="91"/>
      <c r="WQE205" s="119"/>
      <c r="WQF205" s="91"/>
      <c r="WQG205" s="119"/>
      <c r="WQH205" s="91"/>
      <c r="WQI205" s="119"/>
      <c r="WQJ205" s="91"/>
      <c r="WQK205" s="119"/>
      <c r="WQL205" s="91"/>
      <c r="WQM205" s="119"/>
      <c r="WQN205" s="91"/>
      <c r="WQO205" s="119"/>
      <c r="WQP205" s="91"/>
      <c r="WQQ205" s="119"/>
      <c r="WQR205" s="91"/>
      <c r="WQS205" s="119"/>
      <c r="WQT205" s="91"/>
      <c r="WQU205" s="119"/>
      <c r="WQV205" s="91"/>
      <c r="WQW205" s="119"/>
      <c r="WQX205" s="91"/>
      <c r="WQY205" s="119"/>
      <c r="WQZ205" s="91"/>
      <c r="WRA205" s="119"/>
      <c r="WRB205" s="91"/>
      <c r="WRC205" s="119"/>
      <c r="WRD205" s="91"/>
      <c r="WRE205" s="119"/>
      <c r="WRF205" s="91"/>
      <c r="WRG205" s="119"/>
      <c r="WRH205" s="91"/>
      <c r="WRI205" s="119"/>
      <c r="WRJ205" s="91"/>
      <c r="WRK205" s="119"/>
      <c r="WRL205" s="91"/>
      <c r="WRM205" s="119"/>
      <c r="WRN205" s="91"/>
      <c r="WRO205" s="119"/>
      <c r="WRP205" s="91"/>
      <c r="WRQ205" s="119"/>
      <c r="WRR205" s="91"/>
      <c r="WRS205" s="119"/>
      <c r="WRT205" s="91"/>
      <c r="WRU205" s="119"/>
      <c r="WRV205" s="91"/>
      <c r="WRW205" s="119"/>
      <c r="WRX205" s="91"/>
      <c r="WRY205" s="119"/>
      <c r="WRZ205" s="91"/>
      <c r="WSA205" s="119"/>
      <c r="WSB205" s="91"/>
      <c r="WSC205" s="119"/>
      <c r="WSD205" s="91"/>
      <c r="WSE205" s="119"/>
      <c r="WSF205" s="91"/>
      <c r="WSG205" s="119"/>
      <c r="WSH205" s="91"/>
      <c r="WSI205" s="119"/>
      <c r="WSJ205" s="91"/>
      <c r="WSK205" s="119"/>
      <c r="WSL205" s="91"/>
      <c r="WSM205" s="119"/>
      <c r="WSN205" s="91"/>
      <c r="WSO205" s="119"/>
      <c r="WSP205" s="91"/>
      <c r="WSQ205" s="119"/>
      <c r="WSR205" s="91"/>
      <c r="WSS205" s="119"/>
      <c r="WST205" s="91"/>
      <c r="WSU205" s="119"/>
      <c r="WSV205" s="91"/>
      <c r="WSW205" s="119"/>
      <c r="WSX205" s="91"/>
      <c r="WSY205" s="119"/>
      <c r="WSZ205" s="91"/>
      <c r="WTA205" s="119"/>
      <c r="WTB205" s="91"/>
      <c r="WTC205" s="119"/>
      <c r="WTD205" s="91"/>
      <c r="WTE205" s="119"/>
      <c r="WTF205" s="91"/>
      <c r="WTG205" s="119"/>
      <c r="WTH205" s="91"/>
      <c r="WTI205" s="119"/>
      <c r="WTJ205" s="91"/>
      <c r="WTK205" s="119"/>
      <c r="WTL205" s="91"/>
      <c r="WTM205" s="119"/>
      <c r="WTN205" s="91"/>
      <c r="WTO205" s="119"/>
      <c r="WTP205" s="91"/>
      <c r="WTQ205" s="119"/>
      <c r="WTR205" s="91"/>
      <c r="WTS205" s="119"/>
      <c r="WTT205" s="91"/>
      <c r="WTU205" s="119"/>
      <c r="WTV205" s="91"/>
      <c r="WTW205" s="119"/>
      <c r="WTX205" s="91"/>
      <c r="WTY205" s="119"/>
      <c r="WTZ205" s="91"/>
      <c r="WUA205" s="119"/>
      <c r="WUB205" s="91"/>
      <c r="WUC205" s="119"/>
      <c r="WUD205" s="91"/>
      <c r="WUE205" s="119"/>
      <c r="WUF205" s="91"/>
      <c r="WUG205" s="119"/>
      <c r="WUH205" s="91"/>
      <c r="WUI205" s="119"/>
      <c r="WUJ205" s="91"/>
      <c r="WUK205" s="119"/>
      <c r="WUL205" s="91"/>
      <c r="WUM205" s="119"/>
      <c r="WUN205" s="91"/>
      <c r="WUO205" s="119"/>
      <c r="WUP205" s="91"/>
      <c r="WUQ205" s="119"/>
      <c r="WUR205" s="91"/>
      <c r="WUS205" s="119"/>
      <c r="WUT205" s="91"/>
      <c r="WUU205" s="119"/>
      <c r="WUV205" s="91"/>
      <c r="WUW205" s="119"/>
      <c r="WUX205" s="91"/>
      <c r="WUY205" s="119"/>
      <c r="WUZ205" s="91"/>
      <c r="WVA205" s="119"/>
      <c r="WVB205" s="91"/>
      <c r="WVC205" s="119"/>
      <c r="WVD205" s="91"/>
      <c r="WVE205" s="119"/>
      <c r="WVF205" s="91"/>
      <c r="WVG205" s="119"/>
      <c r="WVH205" s="91"/>
      <c r="WVI205" s="119"/>
      <c r="WVJ205" s="91"/>
      <c r="WVK205" s="119"/>
      <c r="WVL205" s="91"/>
      <c r="WVM205" s="119"/>
      <c r="WVN205" s="91"/>
      <c r="WVO205" s="119"/>
      <c r="WVP205" s="91"/>
      <c r="WVQ205" s="119"/>
      <c r="WVR205" s="91"/>
      <c r="WVS205" s="119"/>
      <c r="WVT205" s="91"/>
      <c r="WVU205" s="119"/>
      <c r="WVV205" s="91"/>
      <c r="WVW205" s="119"/>
      <c r="WVX205" s="91"/>
      <c r="WVY205" s="119"/>
      <c r="WVZ205" s="91"/>
      <c r="WWA205" s="119"/>
      <c r="WWB205" s="91"/>
      <c r="WWC205" s="119"/>
      <c r="WWD205" s="91"/>
      <c r="WWE205" s="119"/>
      <c r="WWF205" s="91"/>
      <c r="WWG205" s="119"/>
      <c r="WWH205" s="91"/>
      <c r="WWI205" s="119"/>
      <c r="WWJ205" s="91"/>
      <c r="WWK205" s="119"/>
      <c r="WWL205" s="91"/>
      <c r="WWM205" s="119"/>
      <c r="WWN205" s="91"/>
      <c r="WWO205" s="119"/>
      <c r="WWP205" s="91"/>
      <c r="WWQ205" s="119"/>
      <c r="WWR205" s="91"/>
      <c r="WWS205" s="119"/>
      <c r="WWT205" s="91"/>
      <c r="WWU205" s="119"/>
      <c r="WWV205" s="91"/>
      <c r="WWW205" s="119"/>
      <c r="WWX205" s="91"/>
      <c r="WWY205" s="119"/>
      <c r="WWZ205" s="91"/>
      <c r="WXA205" s="119"/>
      <c r="WXB205" s="91"/>
      <c r="WXC205" s="119"/>
      <c r="WXD205" s="91"/>
      <c r="WXE205" s="119"/>
      <c r="WXF205" s="91"/>
      <c r="WXG205" s="119"/>
      <c r="WXH205" s="91"/>
      <c r="WXI205" s="119"/>
      <c r="WXJ205" s="91"/>
      <c r="WXK205" s="119"/>
      <c r="WXL205" s="91"/>
      <c r="WXM205" s="119"/>
      <c r="WXN205" s="91"/>
      <c r="WXO205" s="119"/>
      <c r="WXP205" s="91"/>
      <c r="WXQ205" s="119"/>
      <c r="WXR205" s="91"/>
      <c r="WXS205" s="119"/>
      <c r="WXT205" s="91"/>
      <c r="WXU205" s="119"/>
      <c r="WXV205" s="91"/>
      <c r="WXW205" s="119"/>
      <c r="WXX205" s="91"/>
      <c r="WXY205" s="119"/>
      <c r="WXZ205" s="91"/>
      <c r="WYA205" s="119"/>
      <c r="WYB205" s="91"/>
      <c r="WYC205" s="119"/>
      <c r="WYD205" s="91"/>
      <c r="WYE205" s="119"/>
      <c r="WYF205" s="91"/>
      <c r="WYG205" s="119"/>
      <c r="WYH205" s="91"/>
      <c r="WYI205" s="119"/>
      <c r="WYJ205" s="91"/>
      <c r="WYK205" s="119"/>
      <c r="WYL205" s="91"/>
      <c r="WYM205" s="119"/>
      <c r="WYN205" s="91"/>
      <c r="WYO205" s="119"/>
      <c r="WYP205" s="91"/>
      <c r="WYQ205" s="119"/>
      <c r="WYR205" s="91"/>
      <c r="WYS205" s="119"/>
      <c r="WYT205" s="91"/>
      <c r="WYU205" s="119"/>
      <c r="WYV205" s="91"/>
      <c r="WYW205" s="119"/>
      <c r="WYX205" s="91"/>
      <c r="WYY205" s="119"/>
      <c r="WYZ205" s="91"/>
      <c r="WZA205" s="119"/>
      <c r="WZB205" s="91"/>
      <c r="WZC205" s="119"/>
      <c r="WZD205" s="91"/>
      <c r="WZE205" s="119"/>
      <c r="WZF205" s="91"/>
      <c r="WZG205" s="119"/>
      <c r="WZH205" s="91"/>
      <c r="WZI205" s="119"/>
      <c r="WZJ205" s="91"/>
      <c r="WZK205" s="119"/>
      <c r="WZL205" s="91"/>
      <c r="WZM205" s="119"/>
      <c r="WZN205" s="91"/>
      <c r="WZO205" s="119"/>
      <c r="WZP205" s="91"/>
      <c r="WZQ205" s="119"/>
      <c r="WZR205" s="91"/>
      <c r="WZS205" s="119"/>
      <c r="WZT205" s="91"/>
      <c r="WZU205" s="119"/>
      <c r="WZV205" s="91"/>
      <c r="WZW205" s="119"/>
      <c r="WZX205" s="91"/>
      <c r="WZY205" s="119"/>
      <c r="WZZ205" s="91"/>
      <c r="XAA205" s="119"/>
      <c r="XAB205" s="91"/>
      <c r="XAC205" s="119"/>
      <c r="XAD205" s="91"/>
      <c r="XAE205" s="119"/>
      <c r="XAF205" s="91"/>
      <c r="XAG205" s="119"/>
      <c r="XAH205" s="91"/>
      <c r="XAI205" s="119"/>
      <c r="XAJ205" s="91"/>
      <c r="XAK205" s="119"/>
      <c r="XAL205" s="91"/>
      <c r="XAM205" s="119"/>
      <c r="XAN205" s="91"/>
      <c r="XAO205" s="119"/>
      <c r="XAP205" s="91"/>
      <c r="XAQ205" s="119"/>
      <c r="XAR205" s="91"/>
      <c r="XAS205" s="119"/>
      <c r="XAT205" s="91"/>
      <c r="XAU205" s="119"/>
      <c r="XAV205" s="91"/>
      <c r="XAW205" s="119"/>
      <c r="XAX205" s="91"/>
      <c r="XAY205" s="119"/>
      <c r="XAZ205" s="91"/>
      <c r="XBA205" s="119"/>
      <c r="XBB205" s="91"/>
      <c r="XBC205" s="119"/>
      <c r="XBD205" s="91"/>
      <c r="XBE205" s="119"/>
      <c r="XBF205" s="91"/>
      <c r="XBG205" s="119"/>
      <c r="XBH205" s="91"/>
      <c r="XBI205" s="119"/>
      <c r="XBJ205" s="91"/>
      <c r="XBK205" s="119"/>
      <c r="XBL205" s="91"/>
      <c r="XBM205" s="119"/>
      <c r="XBN205" s="91"/>
      <c r="XBO205" s="119"/>
      <c r="XBP205" s="91"/>
      <c r="XBQ205" s="119"/>
      <c r="XBR205" s="91"/>
      <c r="XBS205" s="119"/>
      <c r="XBT205" s="91"/>
      <c r="XBU205" s="119"/>
      <c r="XBV205" s="91"/>
      <c r="XBW205" s="119"/>
      <c r="XBX205" s="91"/>
      <c r="XBY205" s="119"/>
      <c r="XBZ205" s="91"/>
      <c r="XCA205" s="119"/>
      <c r="XCB205" s="91"/>
      <c r="XCC205" s="119"/>
      <c r="XCD205" s="91"/>
      <c r="XCE205" s="119"/>
      <c r="XCF205" s="91"/>
      <c r="XCG205" s="119"/>
      <c r="XCH205" s="91"/>
      <c r="XCI205" s="119"/>
      <c r="XCJ205" s="91"/>
      <c r="XCK205" s="119"/>
      <c r="XCL205" s="91"/>
      <c r="XCM205" s="119"/>
      <c r="XCN205" s="91"/>
      <c r="XCO205" s="119"/>
      <c r="XCP205" s="91"/>
      <c r="XCQ205" s="119"/>
      <c r="XCR205" s="91"/>
      <c r="XCS205" s="119"/>
      <c r="XCT205" s="91"/>
      <c r="XCU205" s="119"/>
      <c r="XCV205" s="91"/>
      <c r="XCW205" s="119"/>
      <c r="XCX205" s="91"/>
      <c r="XCY205" s="119"/>
      <c r="XCZ205" s="91"/>
    </row>
    <row r="206" spans="1:16328" x14ac:dyDescent="0.35">
      <c r="A206" s="343" t="s">
        <v>1066</v>
      </c>
      <c r="B206" t="s">
        <v>150</v>
      </c>
      <c r="C206" s="1">
        <v>6000</v>
      </c>
      <c r="D206" s="1">
        <v>450</v>
      </c>
      <c r="E206" s="303">
        <f t="shared" si="11"/>
        <v>600</v>
      </c>
      <c r="F206" s="303">
        <v>6000</v>
      </c>
      <c r="AV206" s="91"/>
      <c r="AW206" s="119"/>
      <c r="AX206" s="91"/>
      <c r="AY206" s="119"/>
      <c r="AZ206" s="91"/>
      <c r="BA206" s="119"/>
      <c r="BB206" s="91"/>
      <c r="BC206" s="119"/>
      <c r="BD206" s="91"/>
      <c r="BE206" s="119"/>
      <c r="BF206" s="91"/>
      <c r="BG206" s="119"/>
      <c r="BH206" s="91"/>
      <c r="BI206" s="119"/>
      <c r="BJ206" s="91"/>
      <c r="BK206" s="119"/>
      <c r="BL206" s="91"/>
      <c r="BM206" s="119"/>
      <c r="BN206" s="91"/>
      <c r="BO206" s="119"/>
      <c r="BP206" s="91"/>
      <c r="BQ206" s="119"/>
      <c r="BR206" s="91"/>
      <c r="BS206" s="119"/>
      <c r="BT206" s="91"/>
      <c r="BU206" s="119"/>
      <c r="BV206" s="91"/>
      <c r="BW206" s="119"/>
      <c r="BX206" s="91"/>
      <c r="BY206" s="119"/>
      <c r="BZ206" s="91"/>
      <c r="CA206" s="119"/>
      <c r="CB206" s="91"/>
      <c r="CC206" s="119"/>
      <c r="CD206" s="91"/>
      <c r="CE206" s="119"/>
      <c r="CF206" s="91"/>
      <c r="CG206" s="119"/>
      <c r="CH206" s="91"/>
      <c r="CI206" s="119"/>
      <c r="CJ206" s="91"/>
      <c r="CK206" s="119"/>
      <c r="CL206" s="91"/>
      <c r="CM206" s="119"/>
      <c r="CN206" s="91"/>
      <c r="CO206" s="119"/>
      <c r="CP206" s="91"/>
      <c r="CQ206" s="119"/>
      <c r="CR206" s="91"/>
      <c r="CS206" s="119"/>
      <c r="CT206" s="91"/>
      <c r="CU206" s="119"/>
      <c r="CV206" s="91"/>
      <c r="CW206" s="119"/>
      <c r="CX206" s="91"/>
      <c r="CY206" s="119"/>
      <c r="CZ206" s="91"/>
      <c r="DA206" s="119"/>
      <c r="DB206" s="91"/>
      <c r="DC206" s="119"/>
      <c r="DD206" s="91"/>
      <c r="DE206" s="119"/>
      <c r="DF206" s="91"/>
      <c r="DG206" s="119"/>
      <c r="DH206" s="91"/>
      <c r="DI206" s="119"/>
      <c r="DJ206" s="91"/>
      <c r="DK206" s="119"/>
      <c r="DL206" s="91"/>
      <c r="DM206" s="119"/>
      <c r="DN206" s="91"/>
      <c r="DO206" s="119"/>
      <c r="DP206" s="91"/>
      <c r="DQ206" s="119"/>
      <c r="DR206" s="91"/>
      <c r="DS206" s="119"/>
      <c r="DT206" s="91"/>
      <c r="DU206" s="119"/>
      <c r="DV206" s="91"/>
      <c r="DW206" s="119"/>
      <c r="DX206" s="91"/>
      <c r="DY206" s="119"/>
      <c r="DZ206" s="91"/>
      <c r="EA206" s="119"/>
      <c r="EB206" s="91"/>
      <c r="EC206" s="119"/>
      <c r="ED206" s="91"/>
      <c r="EE206" s="119"/>
      <c r="EF206" s="91"/>
      <c r="EG206" s="119"/>
      <c r="EH206" s="91"/>
      <c r="EI206" s="119"/>
      <c r="EJ206" s="91"/>
      <c r="EK206" s="119"/>
      <c r="EL206" s="91"/>
      <c r="EM206" s="119"/>
      <c r="EN206" s="91"/>
      <c r="EO206" s="119"/>
      <c r="EP206" s="91"/>
      <c r="EQ206" s="119"/>
      <c r="ER206" s="91"/>
      <c r="ES206" s="119"/>
      <c r="ET206" s="91"/>
      <c r="EU206" s="119"/>
      <c r="EV206" s="91"/>
      <c r="EW206" s="119"/>
      <c r="EX206" s="91"/>
      <c r="EY206" s="119"/>
      <c r="EZ206" s="91"/>
      <c r="FA206" s="119"/>
      <c r="FB206" s="91"/>
      <c r="FC206" s="119"/>
      <c r="FD206" s="91"/>
      <c r="FE206" s="119"/>
      <c r="FF206" s="91"/>
      <c r="FG206" s="119"/>
      <c r="FH206" s="91"/>
      <c r="FI206" s="119"/>
      <c r="FJ206" s="91"/>
      <c r="FK206" s="119"/>
      <c r="FL206" s="91"/>
      <c r="FM206" s="119"/>
      <c r="FN206" s="91"/>
      <c r="FO206" s="119"/>
      <c r="FP206" s="91"/>
      <c r="FQ206" s="119"/>
      <c r="FR206" s="91"/>
      <c r="FS206" s="119"/>
      <c r="FT206" s="91"/>
      <c r="FU206" s="119"/>
      <c r="FV206" s="91"/>
      <c r="FW206" s="119"/>
      <c r="FX206" s="91"/>
      <c r="FY206" s="119"/>
      <c r="FZ206" s="91"/>
      <c r="GA206" s="119"/>
      <c r="GB206" s="91"/>
      <c r="GC206" s="119"/>
      <c r="GD206" s="91"/>
      <c r="GE206" s="119"/>
      <c r="GF206" s="91"/>
      <c r="GG206" s="119"/>
      <c r="GH206" s="91"/>
      <c r="GI206" s="119"/>
      <c r="GJ206" s="91"/>
      <c r="GK206" s="119"/>
      <c r="GL206" s="91"/>
      <c r="GM206" s="119"/>
      <c r="GN206" s="91"/>
      <c r="GO206" s="119"/>
      <c r="GP206" s="91"/>
      <c r="GQ206" s="119"/>
      <c r="GR206" s="91"/>
      <c r="GS206" s="119"/>
      <c r="GT206" s="91"/>
      <c r="GU206" s="119"/>
      <c r="GV206" s="91"/>
      <c r="GW206" s="119"/>
      <c r="GX206" s="91"/>
      <c r="GY206" s="119"/>
      <c r="GZ206" s="91"/>
      <c r="HA206" s="119"/>
      <c r="HB206" s="91"/>
      <c r="HC206" s="119"/>
      <c r="HD206" s="91"/>
      <c r="HE206" s="119"/>
      <c r="HF206" s="91"/>
      <c r="HG206" s="119"/>
      <c r="HH206" s="91"/>
      <c r="HI206" s="119"/>
      <c r="HJ206" s="91"/>
      <c r="HK206" s="119"/>
      <c r="HL206" s="91"/>
      <c r="HM206" s="119"/>
      <c r="HN206" s="91"/>
      <c r="HO206" s="119"/>
      <c r="HP206" s="91"/>
      <c r="HQ206" s="119"/>
      <c r="HR206" s="91"/>
      <c r="HS206" s="119"/>
      <c r="HT206" s="91"/>
      <c r="HU206" s="119"/>
      <c r="HV206" s="91"/>
      <c r="HW206" s="119"/>
      <c r="HX206" s="91"/>
      <c r="HY206" s="119"/>
      <c r="HZ206" s="91"/>
      <c r="IA206" s="119"/>
      <c r="IB206" s="91"/>
      <c r="IC206" s="119"/>
      <c r="ID206" s="91"/>
      <c r="IE206" s="119"/>
      <c r="IF206" s="91"/>
      <c r="IG206" s="119"/>
      <c r="IH206" s="91"/>
      <c r="II206" s="119"/>
      <c r="IJ206" s="91"/>
      <c r="IK206" s="119"/>
      <c r="IL206" s="91"/>
      <c r="IM206" s="119"/>
      <c r="IN206" s="91"/>
      <c r="IO206" s="119"/>
      <c r="IP206" s="91"/>
      <c r="IQ206" s="119"/>
      <c r="IR206" s="91"/>
      <c r="IS206" s="119"/>
      <c r="IT206" s="91"/>
      <c r="IU206" s="119"/>
      <c r="IV206" s="91"/>
      <c r="IW206" s="119"/>
      <c r="IX206" s="91"/>
      <c r="IY206" s="119"/>
      <c r="IZ206" s="91"/>
      <c r="JA206" s="119"/>
      <c r="JB206" s="91"/>
      <c r="JC206" s="119"/>
      <c r="JD206" s="91"/>
      <c r="JE206" s="119"/>
      <c r="JF206" s="91"/>
      <c r="JG206" s="119"/>
      <c r="JH206" s="91"/>
      <c r="JI206" s="119"/>
      <c r="JJ206" s="91"/>
      <c r="JK206" s="119"/>
      <c r="JL206" s="91"/>
      <c r="JM206" s="119"/>
      <c r="JN206" s="91"/>
      <c r="JO206" s="119"/>
      <c r="JP206" s="91"/>
      <c r="JQ206" s="119"/>
      <c r="JR206" s="91"/>
      <c r="JS206" s="119"/>
      <c r="JT206" s="91"/>
      <c r="JU206" s="119"/>
      <c r="JV206" s="91"/>
      <c r="JW206" s="119"/>
      <c r="JX206" s="91"/>
      <c r="JY206" s="119"/>
      <c r="JZ206" s="91"/>
      <c r="KA206" s="119"/>
      <c r="KB206" s="91"/>
      <c r="KC206" s="119"/>
      <c r="KD206" s="91"/>
      <c r="KE206" s="119"/>
      <c r="KF206" s="91"/>
      <c r="KG206" s="119"/>
      <c r="KH206" s="91"/>
      <c r="KI206" s="119"/>
      <c r="KJ206" s="91"/>
      <c r="KK206" s="119"/>
      <c r="KL206" s="91"/>
      <c r="KM206" s="119"/>
      <c r="KN206" s="91"/>
      <c r="KO206" s="119"/>
      <c r="KP206" s="91"/>
      <c r="KQ206" s="119"/>
      <c r="KR206" s="91"/>
      <c r="KS206" s="119"/>
      <c r="KT206" s="91"/>
      <c r="KU206" s="119"/>
      <c r="KV206" s="91"/>
      <c r="KW206" s="119"/>
      <c r="KX206" s="91"/>
      <c r="KY206" s="119"/>
      <c r="KZ206" s="91"/>
      <c r="LA206" s="119"/>
      <c r="LB206" s="91"/>
      <c r="LC206" s="119"/>
      <c r="LD206" s="91"/>
      <c r="LE206" s="119"/>
      <c r="LF206" s="91"/>
      <c r="LG206" s="119"/>
      <c r="LH206" s="91"/>
      <c r="LI206" s="119"/>
      <c r="LJ206" s="91"/>
      <c r="LK206" s="119"/>
      <c r="LL206" s="91"/>
      <c r="LM206" s="119"/>
      <c r="LN206" s="91"/>
      <c r="LO206" s="119"/>
      <c r="LP206" s="91"/>
      <c r="LQ206" s="119"/>
      <c r="LR206" s="91"/>
      <c r="LS206" s="119"/>
      <c r="LT206" s="91"/>
      <c r="LU206" s="119"/>
      <c r="LV206" s="91"/>
      <c r="LW206" s="119"/>
      <c r="LX206" s="91"/>
      <c r="LY206" s="119"/>
      <c r="LZ206" s="91"/>
      <c r="MA206" s="119"/>
      <c r="MB206" s="91"/>
      <c r="MC206" s="119"/>
      <c r="MD206" s="91"/>
      <c r="ME206" s="119"/>
      <c r="MF206" s="91"/>
      <c r="MG206" s="119"/>
      <c r="MH206" s="91"/>
      <c r="MI206" s="119"/>
      <c r="MJ206" s="91"/>
      <c r="MK206" s="119"/>
      <c r="ML206" s="91"/>
      <c r="MM206" s="119"/>
      <c r="MN206" s="91"/>
      <c r="MO206" s="119"/>
      <c r="MP206" s="91"/>
      <c r="MQ206" s="119"/>
      <c r="MR206" s="91"/>
      <c r="MS206" s="119"/>
      <c r="MT206" s="91"/>
      <c r="MU206" s="119"/>
      <c r="MV206" s="91"/>
      <c r="MW206" s="119"/>
      <c r="MX206" s="91"/>
      <c r="MY206" s="119"/>
      <c r="MZ206" s="91"/>
      <c r="NA206" s="119"/>
      <c r="NB206" s="91"/>
      <c r="NC206" s="119"/>
      <c r="ND206" s="91"/>
      <c r="NE206" s="119"/>
      <c r="NF206" s="91"/>
      <c r="NG206" s="119"/>
      <c r="NH206" s="91"/>
      <c r="NI206" s="119"/>
      <c r="NJ206" s="91"/>
      <c r="NK206" s="119"/>
      <c r="NL206" s="91"/>
      <c r="NM206" s="119"/>
      <c r="NN206" s="91"/>
      <c r="NO206" s="119"/>
      <c r="NP206" s="91"/>
      <c r="NQ206" s="119"/>
      <c r="NR206" s="91"/>
      <c r="NS206" s="119"/>
      <c r="NT206" s="91"/>
      <c r="NU206" s="119"/>
      <c r="NV206" s="91"/>
      <c r="NW206" s="119"/>
      <c r="NX206" s="91"/>
      <c r="NY206" s="119"/>
      <c r="NZ206" s="91"/>
      <c r="OA206" s="119"/>
      <c r="OB206" s="91"/>
      <c r="OC206" s="119"/>
      <c r="OD206" s="91"/>
      <c r="OE206" s="119"/>
      <c r="OF206" s="91"/>
      <c r="OG206" s="119"/>
      <c r="OH206" s="91"/>
      <c r="OI206" s="119"/>
      <c r="OJ206" s="91"/>
      <c r="OK206" s="119"/>
      <c r="OL206" s="91"/>
      <c r="OM206" s="119"/>
      <c r="ON206" s="91"/>
      <c r="OO206" s="119"/>
      <c r="OP206" s="91"/>
      <c r="OQ206" s="119"/>
      <c r="OR206" s="91"/>
      <c r="OS206" s="119"/>
      <c r="OT206" s="91"/>
      <c r="OU206" s="119"/>
      <c r="OV206" s="91"/>
      <c r="OW206" s="119"/>
      <c r="OX206" s="91"/>
      <c r="OY206" s="119"/>
      <c r="OZ206" s="91"/>
      <c r="PA206" s="119"/>
      <c r="PB206" s="91"/>
      <c r="PC206" s="119"/>
      <c r="PD206" s="91"/>
      <c r="PE206" s="119"/>
      <c r="PF206" s="91"/>
      <c r="PG206" s="119"/>
      <c r="PH206" s="91"/>
      <c r="PI206" s="119"/>
      <c r="PJ206" s="91"/>
      <c r="PK206" s="119"/>
      <c r="PL206" s="91"/>
      <c r="PM206" s="119"/>
      <c r="PN206" s="91"/>
      <c r="PO206" s="119"/>
      <c r="PP206" s="91"/>
      <c r="PQ206" s="119"/>
      <c r="PR206" s="91"/>
      <c r="PS206" s="119"/>
      <c r="PT206" s="91"/>
      <c r="PU206" s="119"/>
      <c r="PV206" s="91"/>
      <c r="PW206" s="119"/>
      <c r="PX206" s="91"/>
      <c r="PY206" s="119"/>
      <c r="PZ206" s="91"/>
      <c r="QA206" s="119"/>
      <c r="QB206" s="91"/>
      <c r="QC206" s="119"/>
      <c r="QD206" s="91"/>
      <c r="QE206" s="119"/>
      <c r="QF206" s="91"/>
      <c r="QG206" s="119"/>
      <c r="QH206" s="91"/>
      <c r="QI206" s="119"/>
      <c r="QJ206" s="91"/>
      <c r="QK206" s="119"/>
      <c r="QL206" s="91"/>
      <c r="QM206" s="119"/>
      <c r="QN206" s="91"/>
      <c r="QO206" s="119"/>
      <c r="QP206" s="91"/>
      <c r="QQ206" s="119"/>
      <c r="QR206" s="91"/>
      <c r="QS206" s="119"/>
      <c r="QT206" s="91"/>
      <c r="QU206" s="119"/>
      <c r="QV206" s="91"/>
      <c r="QW206" s="119"/>
      <c r="QX206" s="91"/>
      <c r="QY206" s="119"/>
      <c r="QZ206" s="91"/>
      <c r="RA206" s="119"/>
      <c r="RB206" s="91"/>
      <c r="RC206" s="119"/>
      <c r="RD206" s="91"/>
      <c r="RE206" s="119"/>
      <c r="RF206" s="91"/>
      <c r="RG206" s="119"/>
      <c r="RH206" s="91"/>
      <c r="RI206" s="119"/>
      <c r="RJ206" s="91"/>
      <c r="RK206" s="119"/>
      <c r="RL206" s="91"/>
      <c r="RM206" s="119"/>
      <c r="RN206" s="91"/>
      <c r="RO206" s="119"/>
      <c r="RP206" s="91"/>
      <c r="RQ206" s="119"/>
      <c r="RR206" s="91"/>
      <c r="RS206" s="119"/>
      <c r="RT206" s="91"/>
      <c r="RU206" s="119"/>
      <c r="RV206" s="91"/>
      <c r="RW206" s="119"/>
      <c r="RX206" s="91"/>
      <c r="RY206" s="119"/>
      <c r="RZ206" s="91"/>
      <c r="SA206" s="119"/>
      <c r="SB206" s="91"/>
      <c r="SC206" s="119"/>
      <c r="SD206" s="91"/>
      <c r="SE206" s="119"/>
      <c r="SF206" s="91"/>
      <c r="SG206" s="119"/>
      <c r="SH206" s="91"/>
      <c r="SI206" s="119"/>
      <c r="SJ206" s="91"/>
      <c r="SK206" s="119"/>
      <c r="SL206" s="91"/>
      <c r="SM206" s="119"/>
      <c r="SN206" s="91"/>
      <c r="SO206" s="119"/>
      <c r="SP206" s="91"/>
      <c r="SQ206" s="119"/>
      <c r="SR206" s="91"/>
      <c r="SS206" s="119"/>
      <c r="ST206" s="91"/>
      <c r="SU206" s="119"/>
      <c r="SV206" s="91"/>
      <c r="SW206" s="119"/>
      <c r="SX206" s="91"/>
      <c r="SY206" s="119"/>
      <c r="SZ206" s="91"/>
      <c r="TA206" s="119"/>
      <c r="TB206" s="91"/>
      <c r="TC206" s="119"/>
      <c r="TD206" s="91"/>
      <c r="TE206" s="119"/>
      <c r="TF206" s="91"/>
      <c r="TG206" s="119"/>
      <c r="TH206" s="91"/>
      <c r="TI206" s="119"/>
      <c r="TJ206" s="91"/>
      <c r="TK206" s="119"/>
      <c r="TL206" s="91"/>
      <c r="TM206" s="119"/>
      <c r="TN206" s="91"/>
      <c r="TO206" s="119"/>
      <c r="TP206" s="91"/>
      <c r="TQ206" s="119"/>
      <c r="TR206" s="91"/>
      <c r="TS206" s="119"/>
      <c r="TT206" s="91"/>
      <c r="TU206" s="119"/>
      <c r="TV206" s="91"/>
      <c r="TW206" s="119"/>
      <c r="TX206" s="91"/>
      <c r="TY206" s="119"/>
      <c r="TZ206" s="91"/>
      <c r="UA206" s="119"/>
      <c r="UB206" s="91"/>
      <c r="UC206" s="119"/>
      <c r="UD206" s="91"/>
      <c r="UE206" s="119"/>
      <c r="UF206" s="91"/>
      <c r="UG206" s="119"/>
      <c r="UH206" s="91"/>
      <c r="UI206" s="119"/>
      <c r="UJ206" s="91"/>
      <c r="UK206" s="119"/>
      <c r="UL206" s="91"/>
      <c r="UM206" s="119"/>
      <c r="UN206" s="91"/>
      <c r="UO206" s="119"/>
      <c r="UP206" s="91"/>
      <c r="UQ206" s="119"/>
      <c r="UR206" s="91"/>
      <c r="US206" s="119"/>
      <c r="UT206" s="91"/>
      <c r="UU206" s="119"/>
      <c r="UV206" s="91"/>
      <c r="UW206" s="119"/>
      <c r="UX206" s="91"/>
      <c r="UY206" s="119"/>
      <c r="UZ206" s="91"/>
      <c r="VA206" s="119"/>
      <c r="VB206" s="91"/>
      <c r="VC206" s="119"/>
      <c r="VD206" s="91"/>
      <c r="VE206" s="119"/>
      <c r="VF206" s="91"/>
      <c r="VG206" s="119"/>
      <c r="VH206" s="91"/>
      <c r="VI206" s="119"/>
      <c r="VJ206" s="91"/>
      <c r="VK206" s="119"/>
      <c r="VL206" s="91"/>
      <c r="VM206" s="119"/>
      <c r="VN206" s="91"/>
      <c r="VO206" s="119"/>
      <c r="VP206" s="91"/>
      <c r="VQ206" s="119"/>
      <c r="VR206" s="91"/>
      <c r="VS206" s="119"/>
      <c r="VT206" s="91"/>
      <c r="VU206" s="119"/>
      <c r="VV206" s="91"/>
      <c r="VW206" s="119"/>
      <c r="VX206" s="91"/>
      <c r="VY206" s="119"/>
      <c r="VZ206" s="91"/>
      <c r="WA206" s="119"/>
      <c r="WB206" s="91"/>
      <c r="WC206" s="119"/>
      <c r="WD206" s="91"/>
      <c r="WE206" s="119"/>
      <c r="WF206" s="91"/>
      <c r="WG206" s="119"/>
      <c r="WH206" s="91"/>
      <c r="WI206" s="119"/>
      <c r="WJ206" s="91"/>
      <c r="WK206" s="119"/>
      <c r="WL206" s="91"/>
      <c r="WM206" s="119"/>
      <c r="WN206" s="91"/>
      <c r="WO206" s="119"/>
      <c r="WP206" s="91"/>
      <c r="WQ206" s="119"/>
      <c r="WR206" s="91"/>
      <c r="WS206" s="119"/>
      <c r="WT206" s="91"/>
      <c r="WU206" s="119"/>
      <c r="WV206" s="91"/>
      <c r="WW206" s="119"/>
      <c r="WX206" s="91"/>
      <c r="WY206" s="119"/>
      <c r="WZ206" s="91"/>
      <c r="XA206" s="119"/>
      <c r="XB206" s="91"/>
      <c r="XC206" s="119"/>
      <c r="XD206" s="91"/>
      <c r="XE206" s="119"/>
      <c r="XF206" s="91"/>
      <c r="XG206" s="119"/>
      <c r="XH206" s="91"/>
      <c r="XI206" s="119"/>
      <c r="XJ206" s="91"/>
      <c r="XK206" s="119"/>
      <c r="XL206" s="91"/>
      <c r="XM206" s="119"/>
      <c r="XN206" s="91"/>
      <c r="XO206" s="119"/>
      <c r="XP206" s="91"/>
      <c r="XQ206" s="119"/>
      <c r="XR206" s="91"/>
      <c r="XS206" s="119"/>
      <c r="XT206" s="91"/>
      <c r="XU206" s="119"/>
      <c r="XV206" s="91"/>
      <c r="XW206" s="119"/>
      <c r="XX206" s="91"/>
      <c r="XY206" s="119"/>
      <c r="XZ206" s="91"/>
      <c r="YA206" s="119"/>
      <c r="YB206" s="91"/>
      <c r="YC206" s="119"/>
      <c r="YD206" s="91"/>
      <c r="YE206" s="119"/>
      <c r="YF206" s="91"/>
      <c r="YG206" s="119"/>
      <c r="YH206" s="91"/>
      <c r="YI206" s="119"/>
      <c r="YJ206" s="91"/>
      <c r="YK206" s="119"/>
      <c r="YL206" s="91"/>
      <c r="YM206" s="119"/>
      <c r="YN206" s="91"/>
      <c r="YO206" s="119"/>
      <c r="YP206" s="91"/>
      <c r="YQ206" s="119"/>
      <c r="YR206" s="91"/>
      <c r="YS206" s="119"/>
      <c r="YT206" s="91"/>
      <c r="YU206" s="119"/>
      <c r="YV206" s="91"/>
      <c r="YW206" s="119"/>
      <c r="YX206" s="91"/>
      <c r="YY206" s="119"/>
      <c r="YZ206" s="91"/>
      <c r="ZA206" s="119"/>
      <c r="ZB206" s="91"/>
      <c r="ZC206" s="119"/>
      <c r="ZD206" s="91"/>
      <c r="ZE206" s="119"/>
      <c r="ZF206" s="91"/>
      <c r="ZG206" s="119"/>
      <c r="ZH206" s="91"/>
      <c r="ZI206" s="119"/>
      <c r="ZJ206" s="91"/>
      <c r="ZK206" s="119"/>
      <c r="ZL206" s="91"/>
      <c r="ZM206" s="119"/>
      <c r="ZN206" s="91"/>
      <c r="ZO206" s="119"/>
      <c r="ZP206" s="91"/>
      <c r="ZQ206" s="119"/>
      <c r="ZR206" s="91"/>
      <c r="ZS206" s="119"/>
      <c r="ZT206" s="91"/>
      <c r="ZU206" s="119"/>
      <c r="ZV206" s="91"/>
      <c r="ZW206" s="119"/>
      <c r="ZX206" s="91"/>
      <c r="ZY206" s="119"/>
      <c r="ZZ206" s="91"/>
      <c r="AAA206" s="119"/>
      <c r="AAB206" s="91"/>
      <c r="AAC206" s="119"/>
      <c r="AAD206" s="91"/>
      <c r="AAE206" s="119"/>
      <c r="AAF206" s="91"/>
      <c r="AAG206" s="119"/>
      <c r="AAH206" s="91"/>
      <c r="AAI206" s="119"/>
      <c r="AAJ206" s="91"/>
      <c r="AAK206" s="119"/>
      <c r="AAL206" s="91"/>
      <c r="AAM206" s="119"/>
      <c r="AAN206" s="91"/>
      <c r="AAO206" s="119"/>
      <c r="AAP206" s="91"/>
      <c r="AAQ206" s="119"/>
      <c r="AAR206" s="91"/>
      <c r="AAS206" s="119"/>
      <c r="AAT206" s="91"/>
      <c r="AAU206" s="119"/>
      <c r="AAV206" s="91"/>
      <c r="AAW206" s="119"/>
      <c r="AAX206" s="91"/>
      <c r="AAY206" s="119"/>
      <c r="AAZ206" s="91"/>
      <c r="ABA206" s="119"/>
      <c r="ABB206" s="91"/>
      <c r="ABC206" s="119"/>
      <c r="ABD206" s="91"/>
      <c r="ABE206" s="119"/>
      <c r="ABF206" s="91"/>
      <c r="ABG206" s="119"/>
      <c r="ABH206" s="91"/>
      <c r="ABI206" s="119"/>
      <c r="ABJ206" s="91"/>
      <c r="ABK206" s="119"/>
      <c r="ABL206" s="91"/>
      <c r="ABM206" s="119"/>
      <c r="ABN206" s="91"/>
      <c r="ABO206" s="119"/>
      <c r="ABP206" s="91"/>
      <c r="ABQ206" s="119"/>
      <c r="ABR206" s="91"/>
      <c r="ABS206" s="119"/>
      <c r="ABT206" s="91"/>
      <c r="ABU206" s="119"/>
      <c r="ABV206" s="91"/>
      <c r="ABW206" s="119"/>
      <c r="ABX206" s="91"/>
      <c r="ABY206" s="119"/>
      <c r="ABZ206" s="91"/>
      <c r="ACA206" s="119"/>
      <c r="ACB206" s="91"/>
      <c r="ACC206" s="119"/>
      <c r="ACD206" s="91"/>
      <c r="ACE206" s="119"/>
      <c r="ACF206" s="91"/>
      <c r="ACG206" s="119"/>
      <c r="ACH206" s="91"/>
      <c r="ACI206" s="119"/>
      <c r="ACJ206" s="91"/>
      <c r="ACK206" s="119"/>
      <c r="ACL206" s="91"/>
      <c r="ACM206" s="119"/>
      <c r="ACN206" s="91"/>
      <c r="ACO206" s="119"/>
      <c r="ACP206" s="91"/>
      <c r="ACQ206" s="119"/>
      <c r="ACR206" s="91"/>
      <c r="ACS206" s="119"/>
      <c r="ACT206" s="91"/>
      <c r="ACU206" s="119"/>
      <c r="ACV206" s="91"/>
      <c r="ACW206" s="119"/>
      <c r="ACX206" s="91"/>
      <c r="ACY206" s="119"/>
      <c r="ACZ206" s="91"/>
      <c r="ADA206" s="119"/>
      <c r="ADB206" s="91"/>
      <c r="ADC206" s="119"/>
      <c r="ADD206" s="91"/>
      <c r="ADE206" s="119"/>
      <c r="ADF206" s="91"/>
      <c r="ADG206" s="119"/>
      <c r="ADH206" s="91"/>
      <c r="ADI206" s="119"/>
      <c r="ADJ206" s="91"/>
      <c r="ADK206" s="119"/>
      <c r="ADL206" s="91"/>
      <c r="ADM206" s="119"/>
      <c r="ADN206" s="91"/>
      <c r="ADO206" s="119"/>
      <c r="ADP206" s="91"/>
      <c r="ADQ206" s="119"/>
      <c r="ADR206" s="91"/>
      <c r="ADS206" s="119"/>
      <c r="ADT206" s="91"/>
      <c r="ADU206" s="119"/>
      <c r="ADV206" s="91"/>
      <c r="ADW206" s="119"/>
      <c r="ADX206" s="91"/>
      <c r="ADY206" s="119"/>
      <c r="ADZ206" s="91"/>
      <c r="AEA206" s="119"/>
      <c r="AEB206" s="91"/>
      <c r="AEC206" s="119"/>
      <c r="AED206" s="91"/>
      <c r="AEE206" s="119"/>
      <c r="AEF206" s="91"/>
      <c r="AEG206" s="119"/>
      <c r="AEH206" s="91"/>
      <c r="AEI206" s="119"/>
      <c r="AEJ206" s="91"/>
      <c r="AEK206" s="119"/>
      <c r="AEL206" s="91"/>
      <c r="AEM206" s="119"/>
      <c r="AEN206" s="91"/>
      <c r="AEO206" s="119"/>
      <c r="AEP206" s="91"/>
      <c r="AEQ206" s="119"/>
      <c r="AER206" s="91"/>
      <c r="AES206" s="119"/>
      <c r="AET206" s="91"/>
      <c r="AEU206" s="119"/>
      <c r="AEV206" s="91"/>
      <c r="AEW206" s="119"/>
      <c r="AEX206" s="91"/>
      <c r="AEY206" s="119"/>
      <c r="AEZ206" s="91"/>
      <c r="AFA206" s="119"/>
      <c r="AFB206" s="91"/>
      <c r="AFC206" s="119"/>
      <c r="AFD206" s="91"/>
      <c r="AFE206" s="119"/>
      <c r="AFF206" s="91"/>
      <c r="AFG206" s="119"/>
      <c r="AFH206" s="91"/>
      <c r="AFI206" s="119"/>
      <c r="AFJ206" s="91"/>
      <c r="AFK206" s="119"/>
      <c r="AFL206" s="91"/>
      <c r="AFM206" s="119"/>
      <c r="AFN206" s="91"/>
      <c r="AFO206" s="119"/>
      <c r="AFP206" s="91"/>
      <c r="AFQ206" s="119"/>
      <c r="AFR206" s="91"/>
      <c r="AFS206" s="119"/>
      <c r="AFT206" s="91"/>
      <c r="AFU206" s="119"/>
      <c r="AFV206" s="91"/>
      <c r="AFW206" s="119"/>
      <c r="AFX206" s="91"/>
      <c r="AFY206" s="119"/>
      <c r="AFZ206" s="91"/>
      <c r="AGA206" s="119"/>
      <c r="AGB206" s="91"/>
      <c r="AGC206" s="119"/>
      <c r="AGD206" s="91"/>
      <c r="AGE206" s="119"/>
      <c r="AGF206" s="91"/>
      <c r="AGG206" s="119"/>
      <c r="AGH206" s="91"/>
      <c r="AGI206" s="119"/>
      <c r="AGJ206" s="91"/>
      <c r="AGK206" s="119"/>
      <c r="AGL206" s="91"/>
      <c r="AGM206" s="119"/>
      <c r="AGN206" s="91"/>
      <c r="AGO206" s="119"/>
      <c r="AGP206" s="91"/>
      <c r="AGQ206" s="119"/>
      <c r="AGR206" s="91"/>
      <c r="AGS206" s="119"/>
      <c r="AGT206" s="91"/>
      <c r="AGU206" s="119"/>
      <c r="AGV206" s="91"/>
      <c r="AGW206" s="119"/>
      <c r="AGX206" s="91"/>
      <c r="AGY206" s="119"/>
      <c r="AGZ206" s="91"/>
      <c r="AHA206" s="119"/>
      <c r="AHB206" s="91"/>
      <c r="AHC206" s="119"/>
      <c r="AHD206" s="91"/>
      <c r="AHE206" s="119"/>
      <c r="AHF206" s="91"/>
      <c r="AHG206" s="119"/>
      <c r="AHH206" s="91"/>
      <c r="AHI206" s="119"/>
      <c r="AHJ206" s="91"/>
      <c r="AHK206" s="119"/>
      <c r="AHL206" s="91"/>
      <c r="AHM206" s="119"/>
      <c r="AHN206" s="91"/>
      <c r="AHO206" s="119"/>
      <c r="AHP206" s="91"/>
      <c r="AHQ206" s="119"/>
      <c r="AHR206" s="91"/>
      <c r="AHS206" s="119"/>
      <c r="AHT206" s="91"/>
      <c r="AHU206" s="119"/>
      <c r="AHV206" s="91"/>
      <c r="AHW206" s="119"/>
      <c r="AHX206" s="91"/>
      <c r="AHY206" s="119"/>
      <c r="AHZ206" s="91"/>
      <c r="AIA206" s="119"/>
      <c r="AIB206" s="91"/>
      <c r="AIC206" s="119"/>
      <c r="AID206" s="91"/>
      <c r="AIE206" s="119"/>
      <c r="AIF206" s="91"/>
      <c r="AIG206" s="119"/>
      <c r="AIH206" s="91"/>
      <c r="AII206" s="119"/>
      <c r="AIJ206" s="91"/>
      <c r="AIK206" s="119"/>
      <c r="AIL206" s="91"/>
      <c r="AIM206" s="119"/>
      <c r="AIN206" s="91"/>
      <c r="AIO206" s="119"/>
      <c r="AIP206" s="91"/>
      <c r="AIQ206" s="119"/>
      <c r="AIR206" s="91"/>
      <c r="AIS206" s="119"/>
      <c r="AIT206" s="91"/>
      <c r="AIU206" s="119"/>
      <c r="AIV206" s="91"/>
      <c r="AIW206" s="119"/>
      <c r="AIX206" s="91"/>
      <c r="AIY206" s="119"/>
      <c r="AIZ206" s="91"/>
      <c r="AJA206" s="119"/>
      <c r="AJB206" s="91"/>
      <c r="AJC206" s="119"/>
      <c r="AJD206" s="91"/>
      <c r="AJE206" s="119"/>
      <c r="AJF206" s="91"/>
      <c r="AJG206" s="119"/>
      <c r="AJH206" s="91"/>
      <c r="AJI206" s="119"/>
      <c r="AJJ206" s="91"/>
      <c r="AJK206" s="119"/>
      <c r="AJL206" s="91"/>
      <c r="AJM206" s="119"/>
      <c r="AJN206" s="91"/>
      <c r="AJO206" s="119"/>
      <c r="AJP206" s="91"/>
      <c r="AJQ206" s="119"/>
      <c r="AJR206" s="91"/>
      <c r="AJS206" s="119"/>
      <c r="AJT206" s="91"/>
      <c r="AJU206" s="119"/>
      <c r="AJV206" s="91"/>
      <c r="AJW206" s="119"/>
      <c r="AJX206" s="91"/>
      <c r="AJY206" s="119"/>
      <c r="AJZ206" s="91"/>
      <c r="AKA206" s="119"/>
      <c r="AKB206" s="91"/>
      <c r="AKC206" s="119"/>
      <c r="AKD206" s="91"/>
      <c r="AKE206" s="119"/>
      <c r="AKF206" s="91"/>
      <c r="AKG206" s="119"/>
      <c r="AKH206" s="91"/>
      <c r="AKI206" s="119"/>
      <c r="AKJ206" s="91"/>
      <c r="AKK206" s="119"/>
      <c r="AKL206" s="91"/>
      <c r="AKM206" s="119"/>
      <c r="AKN206" s="91"/>
      <c r="AKO206" s="119"/>
      <c r="AKP206" s="91"/>
      <c r="AKQ206" s="119"/>
      <c r="AKR206" s="91"/>
      <c r="AKS206" s="119"/>
      <c r="AKT206" s="91"/>
      <c r="AKU206" s="119"/>
      <c r="AKV206" s="91"/>
      <c r="AKW206" s="119"/>
      <c r="AKX206" s="91"/>
      <c r="AKY206" s="119"/>
      <c r="AKZ206" s="91"/>
      <c r="ALA206" s="119"/>
      <c r="ALB206" s="91"/>
      <c r="ALC206" s="119"/>
      <c r="ALD206" s="91"/>
      <c r="ALE206" s="119"/>
      <c r="ALF206" s="91"/>
      <c r="ALG206" s="119"/>
      <c r="ALH206" s="91"/>
      <c r="ALI206" s="119"/>
      <c r="ALJ206" s="91"/>
      <c r="ALK206" s="119"/>
      <c r="ALL206" s="91"/>
      <c r="ALM206" s="119"/>
      <c r="ALN206" s="91"/>
      <c r="ALO206" s="119"/>
      <c r="ALP206" s="91"/>
      <c r="ALQ206" s="119"/>
      <c r="ALR206" s="91"/>
      <c r="ALS206" s="119"/>
      <c r="ALT206" s="91"/>
      <c r="ALU206" s="119"/>
      <c r="ALV206" s="91"/>
      <c r="ALW206" s="119"/>
      <c r="ALX206" s="91"/>
      <c r="ALY206" s="119"/>
      <c r="ALZ206" s="91"/>
      <c r="AMA206" s="119"/>
      <c r="AMB206" s="91"/>
      <c r="AMC206" s="119"/>
      <c r="AMD206" s="91"/>
      <c r="AME206" s="119"/>
      <c r="AMF206" s="91"/>
      <c r="AMG206" s="119"/>
      <c r="AMH206" s="91"/>
      <c r="AMI206" s="119"/>
      <c r="AMJ206" s="91"/>
      <c r="AMK206" s="119"/>
      <c r="AML206" s="91"/>
      <c r="AMM206" s="119"/>
      <c r="AMN206" s="91"/>
      <c r="AMO206" s="119"/>
      <c r="AMP206" s="91"/>
      <c r="AMQ206" s="119"/>
      <c r="AMR206" s="91"/>
      <c r="AMS206" s="119"/>
      <c r="AMT206" s="91"/>
      <c r="AMU206" s="119"/>
      <c r="AMV206" s="91"/>
      <c r="AMW206" s="119"/>
      <c r="AMX206" s="91"/>
      <c r="AMY206" s="119"/>
      <c r="AMZ206" s="91"/>
      <c r="ANA206" s="119"/>
      <c r="ANB206" s="91"/>
      <c r="ANC206" s="119"/>
      <c r="AND206" s="91"/>
      <c r="ANE206" s="119"/>
      <c r="ANF206" s="91"/>
      <c r="ANG206" s="119"/>
      <c r="ANH206" s="91"/>
      <c r="ANI206" s="119"/>
      <c r="ANJ206" s="91"/>
      <c r="ANK206" s="119"/>
      <c r="ANL206" s="91"/>
      <c r="ANM206" s="119"/>
      <c r="ANN206" s="91"/>
      <c r="ANO206" s="119"/>
      <c r="ANP206" s="91"/>
      <c r="ANQ206" s="119"/>
      <c r="ANR206" s="91"/>
      <c r="ANS206" s="119"/>
      <c r="ANT206" s="91"/>
      <c r="ANU206" s="119"/>
      <c r="ANV206" s="91"/>
      <c r="ANW206" s="119"/>
      <c r="ANX206" s="91"/>
      <c r="ANY206" s="119"/>
      <c r="ANZ206" s="91"/>
      <c r="AOA206" s="119"/>
      <c r="AOB206" s="91"/>
      <c r="AOC206" s="119"/>
      <c r="AOD206" s="91"/>
      <c r="AOE206" s="119"/>
      <c r="AOF206" s="91"/>
      <c r="AOG206" s="119"/>
      <c r="AOH206" s="91"/>
      <c r="AOI206" s="119"/>
      <c r="AOJ206" s="91"/>
      <c r="AOK206" s="119"/>
      <c r="AOL206" s="91"/>
      <c r="AOM206" s="119"/>
      <c r="AON206" s="91"/>
      <c r="AOO206" s="119"/>
      <c r="AOP206" s="91"/>
      <c r="AOQ206" s="119"/>
      <c r="AOR206" s="91"/>
      <c r="AOS206" s="119"/>
      <c r="AOT206" s="91"/>
      <c r="AOU206" s="119"/>
      <c r="AOV206" s="91"/>
      <c r="AOW206" s="119"/>
      <c r="AOX206" s="91"/>
      <c r="AOY206" s="119"/>
      <c r="AOZ206" s="91"/>
      <c r="APA206" s="119"/>
      <c r="APB206" s="91"/>
      <c r="APC206" s="119"/>
      <c r="APD206" s="91"/>
      <c r="APE206" s="119"/>
      <c r="APF206" s="91"/>
      <c r="APG206" s="119"/>
      <c r="APH206" s="91"/>
      <c r="API206" s="119"/>
      <c r="APJ206" s="91"/>
      <c r="APK206" s="119"/>
      <c r="APL206" s="91"/>
      <c r="APM206" s="119"/>
      <c r="APN206" s="91"/>
      <c r="APO206" s="119"/>
      <c r="APP206" s="91"/>
      <c r="APQ206" s="119"/>
      <c r="APR206" s="91"/>
      <c r="APS206" s="119"/>
      <c r="APT206" s="91"/>
      <c r="APU206" s="119"/>
      <c r="APV206" s="91"/>
      <c r="APW206" s="119"/>
      <c r="APX206" s="91"/>
      <c r="APY206" s="119"/>
      <c r="APZ206" s="91"/>
      <c r="AQA206" s="119"/>
      <c r="AQB206" s="91"/>
      <c r="AQC206" s="119"/>
      <c r="AQD206" s="91"/>
      <c r="AQE206" s="119"/>
      <c r="AQF206" s="91"/>
      <c r="AQG206" s="119"/>
      <c r="AQH206" s="91"/>
      <c r="AQI206" s="119"/>
      <c r="AQJ206" s="91"/>
      <c r="AQK206" s="119"/>
      <c r="AQL206" s="91"/>
      <c r="AQM206" s="119"/>
      <c r="AQN206" s="91"/>
      <c r="AQO206" s="119"/>
      <c r="AQP206" s="91"/>
      <c r="AQQ206" s="119"/>
      <c r="AQR206" s="91"/>
      <c r="AQS206" s="119"/>
      <c r="AQT206" s="91"/>
      <c r="AQU206" s="119"/>
      <c r="AQV206" s="91"/>
      <c r="AQW206" s="119"/>
      <c r="AQX206" s="91"/>
      <c r="AQY206" s="119"/>
      <c r="AQZ206" s="91"/>
      <c r="ARA206" s="119"/>
      <c r="ARB206" s="91"/>
      <c r="ARC206" s="119"/>
      <c r="ARD206" s="91"/>
      <c r="ARE206" s="119"/>
      <c r="ARF206" s="91"/>
      <c r="ARG206" s="119"/>
      <c r="ARH206" s="91"/>
      <c r="ARI206" s="119"/>
      <c r="ARJ206" s="91"/>
      <c r="ARK206" s="119"/>
      <c r="ARL206" s="91"/>
      <c r="ARM206" s="119"/>
      <c r="ARN206" s="91"/>
      <c r="ARO206" s="119"/>
      <c r="ARP206" s="91"/>
      <c r="ARQ206" s="119"/>
      <c r="ARR206" s="91"/>
      <c r="ARS206" s="119"/>
      <c r="ART206" s="91"/>
      <c r="ARU206" s="119"/>
      <c r="ARV206" s="91"/>
      <c r="ARW206" s="119"/>
      <c r="ARX206" s="91"/>
      <c r="ARY206" s="119"/>
      <c r="ARZ206" s="91"/>
      <c r="ASA206" s="119"/>
      <c r="ASB206" s="91"/>
      <c r="ASC206" s="119"/>
      <c r="ASD206" s="91"/>
      <c r="ASE206" s="119"/>
      <c r="ASF206" s="91"/>
      <c r="ASG206" s="119"/>
      <c r="ASH206" s="91"/>
      <c r="ASI206" s="119"/>
      <c r="ASJ206" s="91"/>
      <c r="ASK206" s="119"/>
      <c r="ASL206" s="91"/>
      <c r="ASM206" s="119"/>
      <c r="ASN206" s="91"/>
      <c r="ASO206" s="119"/>
      <c r="ASP206" s="91"/>
      <c r="ASQ206" s="119"/>
      <c r="ASR206" s="91"/>
      <c r="ASS206" s="119"/>
      <c r="AST206" s="91"/>
      <c r="ASU206" s="119"/>
      <c r="ASV206" s="91"/>
      <c r="ASW206" s="119"/>
      <c r="ASX206" s="91"/>
      <c r="ASY206" s="119"/>
      <c r="ASZ206" s="91"/>
      <c r="ATA206" s="119"/>
      <c r="ATB206" s="91"/>
      <c r="ATC206" s="119"/>
      <c r="ATD206" s="91"/>
      <c r="ATE206" s="119"/>
      <c r="ATF206" s="91"/>
      <c r="ATG206" s="119"/>
      <c r="ATH206" s="91"/>
      <c r="ATI206" s="119"/>
      <c r="ATJ206" s="91"/>
      <c r="ATK206" s="119"/>
      <c r="ATL206" s="91"/>
      <c r="ATM206" s="119"/>
      <c r="ATN206" s="91"/>
      <c r="ATO206" s="119"/>
      <c r="ATP206" s="91"/>
      <c r="ATQ206" s="119"/>
      <c r="ATR206" s="91"/>
      <c r="ATS206" s="119"/>
      <c r="ATT206" s="91"/>
      <c r="ATU206" s="119"/>
      <c r="ATV206" s="91"/>
      <c r="ATW206" s="119"/>
      <c r="ATX206" s="91"/>
      <c r="ATY206" s="119"/>
      <c r="ATZ206" s="91"/>
      <c r="AUA206" s="119"/>
      <c r="AUB206" s="91"/>
      <c r="AUC206" s="119"/>
      <c r="AUD206" s="91"/>
      <c r="AUE206" s="119"/>
      <c r="AUF206" s="91"/>
      <c r="AUG206" s="119"/>
      <c r="AUH206" s="91"/>
      <c r="AUI206" s="119"/>
      <c r="AUJ206" s="91"/>
      <c r="AUK206" s="119"/>
      <c r="AUL206" s="91"/>
      <c r="AUM206" s="119"/>
      <c r="AUN206" s="91"/>
      <c r="AUO206" s="119"/>
      <c r="AUP206" s="91"/>
      <c r="AUQ206" s="119"/>
      <c r="AUR206" s="91"/>
      <c r="AUS206" s="119"/>
      <c r="AUT206" s="91"/>
      <c r="AUU206" s="119"/>
      <c r="AUV206" s="91"/>
      <c r="AUW206" s="119"/>
      <c r="AUX206" s="91"/>
      <c r="AUY206" s="119"/>
      <c r="AUZ206" s="91"/>
      <c r="AVA206" s="119"/>
      <c r="AVB206" s="91"/>
      <c r="AVC206" s="119"/>
      <c r="AVD206" s="91"/>
      <c r="AVE206" s="119"/>
      <c r="AVF206" s="91"/>
      <c r="AVG206" s="119"/>
      <c r="AVH206" s="91"/>
      <c r="AVI206" s="119"/>
      <c r="AVJ206" s="91"/>
      <c r="AVK206" s="119"/>
      <c r="AVL206" s="91"/>
      <c r="AVM206" s="119"/>
      <c r="AVN206" s="91"/>
      <c r="AVO206" s="119"/>
      <c r="AVP206" s="91"/>
      <c r="AVQ206" s="119"/>
      <c r="AVR206" s="91"/>
      <c r="AVS206" s="119"/>
      <c r="AVT206" s="91"/>
      <c r="AVU206" s="119"/>
      <c r="AVV206" s="91"/>
      <c r="AVW206" s="119"/>
      <c r="AVX206" s="91"/>
      <c r="AVY206" s="119"/>
      <c r="AVZ206" s="91"/>
      <c r="AWA206" s="119"/>
      <c r="AWB206" s="91"/>
      <c r="AWC206" s="119"/>
      <c r="AWD206" s="91"/>
      <c r="AWE206" s="119"/>
      <c r="AWF206" s="91"/>
      <c r="AWG206" s="119"/>
      <c r="AWH206" s="91"/>
      <c r="AWI206" s="119"/>
      <c r="AWJ206" s="91"/>
      <c r="AWK206" s="119"/>
      <c r="AWL206" s="91"/>
      <c r="AWM206" s="119"/>
      <c r="AWN206" s="91"/>
      <c r="AWO206" s="119"/>
      <c r="AWP206" s="91"/>
      <c r="AWQ206" s="119"/>
      <c r="AWR206" s="91"/>
      <c r="AWS206" s="119"/>
      <c r="AWT206" s="91"/>
      <c r="AWU206" s="119"/>
      <c r="AWV206" s="91"/>
      <c r="AWW206" s="119"/>
      <c r="AWX206" s="91"/>
      <c r="AWY206" s="119"/>
      <c r="AWZ206" s="91"/>
      <c r="AXA206" s="119"/>
      <c r="AXB206" s="91"/>
      <c r="AXC206" s="119"/>
      <c r="AXD206" s="91"/>
      <c r="AXE206" s="119"/>
      <c r="AXF206" s="91"/>
      <c r="AXG206" s="119"/>
      <c r="AXH206" s="91"/>
      <c r="AXI206" s="119"/>
      <c r="AXJ206" s="91"/>
      <c r="AXK206" s="119"/>
      <c r="AXL206" s="91"/>
      <c r="AXM206" s="119"/>
      <c r="AXN206" s="91"/>
      <c r="AXO206" s="119"/>
      <c r="AXP206" s="91"/>
      <c r="AXQ206" s="119"/>
      <c r="AXR206" s="91"/>
      <c r="AXS206" s="119"/>
      <c r="AXT206" s="91"/>
      <c r="AXU206" s="119"/>
      <c r="AXV206" s="91"/>
      <c r="AXW206" s="119"/>
      <c r="AXX206" s="91"/>
      <c r="AXY206" s="119"/>
      <c r="AXZ206" s="91"/>
      <c r="AYA206" s="119"/>
      <c r="AYB206" s="91"/>
      <c r="AYC206" s="119"/>
      <c r="AYD206" s="91"/>
      <c r="AYE206" s="119"/>
      <c r="AYF206" s="91"/>
      <c r="AYG206" s="119"/>
      <c r="AYH206" s="91"/>
      <c r="AYI206" s="119"/>
      <c r="AYJ206" s="91"/>
      <c r="AYK206" s="119"/>
      <c r="AYL206" s="91"/>
      <c r="AYM206" s="119"/>
      <c r="AYN206" s="91"/>
      <c r="AYO206" s="119"/>
      <c r="AYP206" s="91"/>
      <c r="AYQ206" s="119"/>
      <c r="AYR206" s="91"/>
      <c r="AYS206" s="119"/>
      <c r="AYT206" s="91"/>
      <c r="AYU206" s="119"/>
      <c r="AYV206" s="91"/>
      <c r="AYW206" s="119"/>
      <c r="AYX206" s="91"/>
      <c r="AYY206" s="119"/>
      <c r="AYZ206" s="91"/>
      <c r="AZA206" s="119"/>
      <c r="AZB206" s="91"/>
      <c r="AZC206" s="119"/>
      <c r="AZD206" s="91"/>
      <c r="AZE206" s="119"/>
      <c r="AZF206" s="91"/>
      <c r="AZG206" s="119"/>
      <c r="AZH206" s="91"/>
      <c r="AZI206" s="119"/>
      <c r="AZJ206" s="91"/>
      <c r="AZK206" s="119"/>
      <c r="AZL206" s="91"/>
      <c r="AZM206" s="119"/>
      <c r="AZN206" s="91"/>
      <c r="AZO206" s="119"/>
      <c r="AZP206" s="91"/>
      <c r="AZQ206" s="119"/>
      <c r="AZR206" s="91"/>
      <c r="AZS206" s="119"/>
      <c r="AZT206" s="91"/>
      <c r="AZU206" s="119"/>
      <c r="AZV206" s="91"/>
      <c r="AZW206" s="119"/>
      <c r="AZX206" s="91"/>
      <c r="AZY206" s="119"/>
      <c r="AZZ206" s="91"/>
      <c r="BAA206" s="119"/>
      <c r="BAB206" s="91"/>
      <c r="BAC206" s="119"/>
      <c r="BAD206" s="91"/>
      <c r="BAE206" s="119"/>
      <c r="BAF206" s="91"/>
      <c r="BAG206" s="119"/>
      <c r="BAH206" s="91"/>
      <c r="BAI206" s="119"/>
      <c r="BAJ206" s="91"/>
      <c r="BAK206" s="119"/>
      <c r="BAL206" s="91"/>
      <c r="BAM206" s="119"/>
      <c r="BAN206" s="91"/>
      <c r="BAO206" s="119"/>
      <c r="BAP206" s="91"/>
      <c r="BAQ206" s="119"/>
      <c r="BAR206" s="91"/>
      <c r="BAS206" s="119"/>
      <c r="BAT206" s="91"/>
      <c r="BAU206" s="119"/>
      <c r="BAV206" s="91"/>
      <c r="BAW206" s="119"/>
      <c r="BAX206" s="91"/>
      <c r="BAY206" s="119"/>
      <c r="BAZ206" s="91"/>
      <c r="BBA206" s="119"/>
      <c r="BBB206" s="91"/>
      <c r="BBC206" s="119"/>
      <c r="BBD206" s="91"/>
      <c r="BBE206" s="119"/>
      <c r="BBF206" s="91"/>
      <c r="BBG206" s="119"/>
      <c r="BBH206" s="91"/>
      <c r="BBI206" s="119"/>
      <c r="BBJ206" s="91"/>
      <c r="BBK206" s="119"/>
      <c r="BBL206" s="91"/>
      <c r="BBM206" s="119"/>
      <c r="BBN206" s="91"/>
      <c r="BBO206" s="119"/>
      <c r="BBP206" s="91"/>
      <c r="BBQ206" s="119"/>
      <c r="BBR206" s="91"/>
      <c r="BBS206" s="119"/>
      <c r="BBT206" s="91"/>
      <c r="BBU206" s="119"/>
      <c r="BBV206" s="91"/>
      <c r="BBW206" s="119"/>
      <c r="BBX206" s="91"/>
      <c r="BBY206" s="119"/>
      <c r="BBZ206" s="91"/>
      <c r="BCA206" s="119"/>
      <c r="BCB206" s="91"/>
      <c r="BCC206" s="119"/>
      <c r="BCD206" s="91"/>
      <c r="BCE206" s="119"/>
      <c r="BCF206" s="91"/>
      <c r="BCG206" s="119"/>
      <c r="BCH206" s="91"/>
      <c r="BCI206" s="119"/>
      <c r="BCJ206" s="91"/>
      <c r="BCK206" s="119"/>
      <c r="BCL206" s="91"/>
      <c r="BCM206" s="119"/>
      <c r="BCN206" s="91"/>
      <c r="BCO206" s="119"/>
      <c r="BCP206" s="91"/>
      <c r="BCQ206" s="119"/>
      <c r="BCR206" s="91"/>
      <c r="BCS206" s="119"/>
      <c r="BCT206" s="91"/>
      <c r="BCU206" s="119"/>
      <c r="BCV206" s="91"/>
      <c r="BCW206" s="119"/>
      <c r="BCX206" s="91"/>
      <c r="BCY206" s="119"/>
      <c r="BCZ206" s="91"/>
      <c r="BDA206" s="119"/>
      <c r="BDB206" s="91"/>
      <c r="BDC206" s="119"/>
      <c r="BDD206" s="91"/>
      <c r="BDE206" s="119"/>
      <c r="BDF206" s="91"/>
      <c r="BDG206" s="119"/>
      <c r="BDH206" s="91"/>
      <c r="BDI206" s="119"/>
      <c r="BDJ206" s="91"/>
      <c r="BDK206" s="119"/>
      <c r="BDL206" s="91"/>
      <c r="BDM206" s="119"/>
      <c r="BDN206" s="91"/>
      <c r="BDO206" s="119"/>
      <c r="BDP206" s="91"/>
      <c r="BDQ206" s="119"/>
      <c r="BDR206" s="91"/>
      <c r="BDS206" s="119"/>
      <c r="BDT206" s="91"/>
      <c r="BDU206" s="119"/>
      <c r="BDV206" s="91"/>
      <c r="BDW206" s="119"/>
      <c r="BDX206" s="91"/>
      <c r="BDY206" s="119"/>
      <c r="BDZ206" s="91"/>
      <c r="BEA206" s="119"/>
      <c r="BEB206" s="91"/>
      <c r="BEC206" s="119"/>
      <c r="BED206" s="91"/>
      <c r="BEE206" s="119"/>
      <c r="BEF206" s="91"/>
      <c r="BEG206" s="119"/>
      <c r="BEH206" s="91"/>
      <c r="BEI206" s="119"/>
      <c r="BEJ206" s="91"/>
      <c r="BEK206" s="119"/>
      <c r="BEL206" s="91"/>
      <c r="BEM206" s="119"/>
      <c r="BEN206" s="91"/>
      <c r="BEO206" s="119"/>
      <c r="BEP206" s="91"/>
      <c r="BEQ206" s="119"/>
      <c r="BER206" s="91"/>
      <c r="BES206" s="119"/>
      <c r="BET206" s="91"/>
      <c r="BEU206" s="119"/>
      <c r="BEV206" s="91"/>
      <c r="BEW206" s="119"/>
      <c r="BEX206" s="91"/>
      <c r="BEY206" s="119"/>
      <c r="BEZ206" s="91"/>
      <c r="BFA206" s="119"/>
      <c r="BFB206" s="91"/>
      <c r="BFC206" s="119"/>
      <c r="BFD206" s="91"/>
      <c r="BFE206" s="119"/>
      <c r="BFF206" s="91"/>
      <c r="BFG206" s="119"/>
      <c r="BFH206" s="91"/>
      <c r="BFI206" s="119"/>
      <c r="BFJ206" s="91"/>
      <c r="BFK206" s="119"/>
      <c r="BFL206" s="91"/>
      <c r="BFM206" s="119"/>
      <c r="BFN206" s="91"/>
      <c r="BFO206" s="119"/>
      <c r="BFP206" s="91"/>
      <c r="BFQ206" s="119"/>
      <c r="BFR206" s="91"/>
      <c r="BFS206" s="119"/>
      <c r="BFT206" s="91"/>
      <c r="BFU206" s="119"/>
      <c r="BFV206" s="91"/>
      <c r="BFW206" s="119"/>
      <c r="BFX206" s="91"/>
      <c r="BFY206" s="119"/>
      <c r="BFZ206" s="91"/>
      <c r="BGA206" s="119"/>
      <c r="BGB206" s="91"/>
      <c r="BGC206" s="119"/>
      <c r="BGD206" s="91"/>
      <c r="BGE206" s="119"/>
      <c r="BGF206" s="91"/>
      <c r="BGG206" s="119"/>
      <c r="BGH206" s="91"/>
      <c r="BGI206" s="119"/>
      <c r="BGJ206" s="91"/>
      <c r="BGK206" s="119"/>
      <c r="BGL206" s="91"/>
      <c r="BGM206" s="119"/>
      <c r="BGN206" s="91"/>
      <c r="BGO206" s="119"/>
      <c r="BGP206" s="91"/>
      <c r="BGQ206" s="119"/>
      <c r="BGR206" s="91"/>
      <c r="BGS206" s="119"/>
      <c r="BGT206" s="91"/>
      <c r="BGU206" s="119"/>
      <c r="BGV206" s="91"/>
      <c r="BGW206" s="119"/>
      <c r="BGX206" s="91"/>
      <c r="BGY206" s="119"/>
      <c r="BGZ206" s="91"/>
      <c r="BHA206" s="119"/>
      <c r="BHB206" s="91"/>
      <c r="BHC206" s="119"/>
      <c r="BHD206" s="91"/>
      <c r="BHE206" s="119"/>
      <c r="BHF206" s="91"/>
      <c r="BHG206" s="119"/>
      <c r="BHH206" s="91"/>
      <c r="BHI206" s="119"/>
      <c r="BHJ206" s="91"/>
      <c r="BHK206" s="119"/>
      <c r="BHL206" s="91"/>
      <c r="BHM206" s="119"/>
      <c r="BHN206" s="91"/>
      <c r="BHO206" s="119"/>
      <c r="BHP206" s="91"/>
      <c r="BHQ206" s="119"/>
      <c r="BHR206" s="91"/>
      <c r="BHS206" s="119"/>
      <c r="BHT206" s="91"/>
      <c r="BHU206" s="119"/>
      <c r="BHV206" s="91"/>
      <c r="BHW206" s="119"/>
      <c r="BHX206" s="91"/>
      <c r="BHY206" s="119"/>
      <c r="BHZ206" s="91"/>
      <c r="BIA206" s="119"/>
      <c r="BIB206" s="91"/>
      <c r="BIC206" s="119"/>
      <c r="BID206" s="91"/>
      <c r="BIE206" s="119"/>
      <c r="BIF206" s="91"/>
      <c r="BIG206" s="119"/>
      <c r="BIH206" s="91"/>
      <c r="BII206" s="119"/>
      <c r="BIJ206" s="91"/>
      <c r="BIK206" s="119"/>
      <c r="BIL206" s="91"/>
      <c r="BIM206" s="119"/>
      <c r="BIN206" s="91"/>
      <c r="BIO206" s="119"/>
      <c r="BIP206" s="91"/>
      <c r="BIQ206" s="119"/>
      <c r="BIR206" s="91"/>
      <c r="BIS206" s="119"/>
      <c r="BIT206" s="91"/>
      <c r="BIU206" s="119"/>
      <c r="BIV206" s="91"/>
      <c r="BIW206" s="119"/>
      <c r="BIX206" s="91"/>
      <c r="BIY206" s="119"/>
      <c r="BIZ206" s="91"/>
      <c r="BJA206" s="119"/>
      <c r="BJB206" s="91"/>
      <c r="BJC206" s="119"/>
      <c r="BJD206" s="91"/>
      <c r="BJE206" s="119"/>
      <c r="BJF206" s="91"/>
      <c r="BJG206" s="119"/>
      <c r="BJH206" s="91"/>
      <c r="BJI206" s="119"/>
      <c r="BJJ206" s="91"/>
      <c r="BJK206" s="119"/>
      <c r="BJL206" s="91"/>
      <c r="BJM206" s="119"/>
      <c r="BJN206" s="91"/>
      <c r="BJO206" s="119"/>
      <c r="BJP206" s="91"/>
      <c r="BJQ206" s="119"/>
      <c r="BJR206" s="91"/>
      <c r="BJS206" s="119"/>
      <c r="BJT206" s="91"/>
      <c r="BJU206" s="119"/>
      <c r="BJV206" s="91"/>
      <c r="BJW206" s="119"/>
      <c r="BJX206" s="91"/>
      <c r="BJY206" s="119"/>
      <c r="BJZ206" s="91"/>
      <c r="BKA206" s="119"/>
      <c r="BKB206" s="91"/>
      <c r="BKC206" s="119"/>
      <c r="BKD206" s="91"/>
      <c r="BKE206" s="119"/>
      <c r="BKF206" s="91"/>
      <c r="BKG206" s="119"/>
      <c r="BKH206" s="91"/>
      <c r="BKI206" s="119"/>
      <c r="BKJ206" s="91"/>
      <c r="BKK206" s="119"/>
      <c r="BKL206" s="91"/>
      <c r="BKM206" s="119"/>
      <c r="BKN206" s="91"/>
      <c r="BKO206" s="119"/>
      <c r="BKP206" s="91"/>
      <c r="BKQ206" s="119"/>
      <c r="BKR206" s="91"/>
      <c r="BKS206" s="119"/>
      <c r="BKT206" s="91"/>
      <c r="BKU206" s="119"/>
      <c r="BKV206" s="91"/>
      <c r="BKW206" s="119"/>
      <c r="BKX206" s="91"/>
      <c r="BKY206" s="119"/>
      <c r="BKZ206" s="91"/>
      <c r="BLA206" s="119"/>
      <c r="BLB206" s="91"/>
      <c r="BLC206" s="119"/>
      <c r="BLD206" s="91"/>
      <c r="BLE206" s="119"/>
      <c r="BLF206" s="91"/>
      <c r="BLG206" s="119"/>
      <c r="BLH206" s="91"/>
      <c r="BLI206" s="119"/>
      <c r="BLJ206" s="91"/>
      <c r="BLK206" s="119"/>
      <c r="BLL206" s="91"/>
      <c r="BLM206" s="119"/>
      <c r="BLN206" s="91"/>
      <c r="BLO206" s="119"/>
      <c r="BLP206" s="91"/>
      <c r="BLQ206" s="119"/>
      <c r="BLR206" s="91"/>
      <c r="BLS206" s="119"/>
      <c r="BLT206" s="91"/>
      <c r="BLU206" s="119"/>
      <c r="BLV206" s="91"/>
      <c r="BLW206" s="119"/>
      <c r="BLX206" s="91"/>
      <c r="BLY206" s="119"/>
      <c r="BLZ206" s="91"/>
      <c r="BMA206" s="119"/>
      <c r="BMB206" s="91"/>
      <c r="BMC206" s="119"/>
      <c r="BMD206" s="91"/>
      <c r="BME206" s="119"/>
      <c r="BMF206" s="91"/>
      <c r="BMG206" s="119"/>
      <c r="BMH206" s="91"/>
      <c r="BMI206" s="119"/>
      <c r="BMJ206" s="91"/>
      <c r="BMK206" s="119"/>
      <c r="BML206" s="91"/>
      <c r="BMM206" s="119"/>
      <c r="BMN206" s="91"/>
      <c r="BMO206" s="119"/>
      <c r="BMP206" s="91"/>
      <c r="BMQ206" s="119"/>
      <c r="BMR206" s="91"/>
      <c r="BMS206" s="119"/>
      <c r="BMT206" s="91"/>
      <c r="BMU206" s="119"/>
      <c r="BMV206" s="91"/>
      <c r="BMW206" s="119"/>
      <c r="BMX206" s="91"/>
      <c r="BMY206" s="119"/>
      <c r="BMZ206" s="91"/>
      <c r="BNA206" s="119"/>
      <c r="BNB206" s="91"/>
      <c r="BNC206" s="119"/>
      <c r="BND206" s="91"/>
      <c r="BNE206" s="119"/>
      <c r="BNF206" s="91"/>
      <c r="BNG206" s="119"/>
      <c r="BNH206" s="91"/>
      <c r="BNI206" s="119"/>
      <c r="BNJ206" s="91"/>
      <c r="BNK206" s="119"/>
      <c r="BNL206" s="91"/>
      <c r="BNM206" s="119"/>
      <c r="BNN206" s="91"/>
      <c r="BNO206" s="119"/>
      <c r="BNP206" s="91"/>
      <c r="BNQ206" s="119"/>
      <c r="BNR206" s="91"/>
      <c r="BNS206" s="119"/>
      <c r="BNT206" s="91"/>
      <c r="BNU206" s="119"/>
      <c r="BNV206" s="91"/>
      <c r="BNW206" s="119"/>
      <c r="BNX206" s="91"/>
      <c r="BNY206" s="119"/>
      <c r="BNZ206" s="91"/>
      <c r="BOA206" s="119"/>
      <c r="BOB206" s="91"/>
      <c r="BOC206" s="119"/>
      <c r="BOD206" s="91"/>
      <c r="BOE206" s="119"/>
      <c r="BOF206" s="91"/>
      <c r="BOG206" s="119"/>
      <c r="BOH206" s="91"/>
      <c r="BOI206" s="119"/>
      <c r="BOJ206" s="91"/>
      <c r="BOK206" s="119"/>
      <c r="BOL206" s="91"/>
      <c r="BOM206" s="119"/>
      <c r="BON206" s="91"/>
      <c r="BOO206" s="119"/>
      <c r="BOP206" s="91"/>
      <c r="BOQ206" s="119"/>
      <c r="BOR206" s="91"/>
      <c r="BOS206" s="119"/>
      <c r="BOT206" s="91"/>
      <c r="BOU206" s="119"/>
      <c r="BOV206" s="91"/>
      <c r="BOW206" s="119"/>
      <c r="BOX206" s="91"/>
      <c r="BOY206" s="119"/>
      <c r="BOZ206" s="91"/>
      <c r="BPA206" s="119"/>
      <c r="BPB206" s="91"/>
      <c r="BPC206" s="119"/>
      <c r="BPD206" s="91"/>
      <c r="BPE206" s="119"/>
      <c r="BPF206" s="91"/>
      <c r="BPG206" s="119"/>
      <c r="BPH206" s="91"/>
      <c r="BPI206" s="119"/>
      <c r="BPJ206" s="91"/>
      <c r="BPK206" s="119"/>
      <c r="BPL206" s="91"/>
      <c r="BPM206" s="119"/>
      <c r="BPN206" s="91"/>
      <c r="BPO206" s="119"/>
      <c r="BPP206" s="91"/>
      <c r="BPQ206" s="119"/>
      <c r="BPR206" s="91"/>
      <c r="BPS206" s="119"/>
      <c r="BPT206" s="91"/>
      <c r="BPU206" s="119"/>
      <c r="BPV206" s="91"/>
      <c r="BPW206" s="119"/>
      <c r="BPX206" s="91"/>
      <c r="BPY206" s="119"/>
      <c r="BPZ206" s="91"/>
      <c r="BQA206" s="119"/>
      <c r="BQB206" s="91"/>
      <c r="BQC206" s="119"/>
      <c r="BQD206" s="91"/>
      <c r="BQE206" s="119"/>
      <c r="BQF206" s="91"/>
      <c r="BQG206" s="119"/>
      <c r="BQH206" s="91"/>
      <c r="BQI206" s="119"/>
      <c r="BQJ206" s="91"/>
      <c r="BQK206" s="119"/>
      <c r="BQL206" s="91"/>
      <c r="BQM206" s="119"/>
      <c r="BQN206" s="91"/>
      <c r="BQO206" s="119"/>
      <c r="BQP206" s="91"/>
      <c r="BQQ206" s="119"/>
      <c r="BQR206" s="91"/>
      <c r="BQS206" s="119"/>
      <c r="BQT206" s="91"/>
      <c r="BQU206" s="119"/>
      <c r="BQV206" s="91"/>
      <c r="BQW206" s="119"/>
      <c r="BQX206" s="91"/>
      <c r="BQY206" s="119"/>
      <c r="BQZ206" s="91"/>
      <c r="BRA206" s="119"/>
      <c r="BRB206" s="91"/>
      <c r="BRC206" s="119"/>
      <c r="BRD206" s="91"/>
      <c r="BRE206" s="119"/>
      <c r="BRF206" s="91"/>
      <c r="BRG206" s="119"/>
      <c r="BRH206" s="91"/>
      <c r="BRI206" s="119"/>
      <c r="BRJ206" s="91"/>
      <c r="BRK206" s="119"/>
      <c r="BRL206" s="91"/>
      <c r="BRM206" s="119"/>
      <c r="BRN206" s="91"/>
      <c r="BRO206" s="119"/>
      <c r="BRP206" s="91"/>
      <c r="BRQ206" s="119"/>
      <c r="BRR206" s="91"/>
      <c r="BRS206" s="119"/>
      <c r="BRT206" s="91"/>
      <c r="BRU206" s="119"/>
      <c r="BRV206" s="91"/>
      <c r="BRW206" s="119"/>
      <c r="BRX206" s="91"/>
      <c r="BRY206" s="119"/>
      <c r="BRZ206" s="91"/>
      <c r="BSA206" s="119"/>
      <c r="BSB206" s="91"/>
      <c r="BSC206" s="119"/>
      <c r="BSD206" s="91"/>
      <c r="BSE206" s="119"/>
      <c r="BSF206" s="91"/>
      <c r="BSG206" s="119"/>
      <c r="BSH206" s="91"/>
      <c r="BSI206" s="119"/>
      <c r="BSJ206" s="91"/>
      <c r="BSK206" s="119"/>
      <c r="BSL206" s="91"/>
      <c r="BSM206" s="119"/>
      <c r="BSN206" s="91"/>
      <c r="BSO206" s="119"/>
      <c r="BSP206" s="91"/>
      <c r="BSQ206" s="119"/>
      <c r="BSR206" s="91"/>
      <c r="BSS206" s="119"/>
      <c r="BST206" s="91"/>
      <c r="BSU206" s="119"/>
      <c r="BSV206" s="91"/>
      <c r="BSW206" s="119"/>
      <c r="BSX206" s="91"/>
      <c r="BSY206" s="119"/>
      <c r="BSZ206" s="91"/>
      <c r="BTA206" s="119"/>
      <c r="BTB206" s="91"/>
      <c r="BTC206" s="119"/>
      <c r="BTD206" s="91"/>
      <c r="BTE206" s="119"/>
      <c r="BTF206" s="91"/>
      <c r="BTG206" s="119"/>
      <c r="BTH206" s="91"/>
      <c r="BTI206" s="119"/>
      <c r="BTJ206" s="91"/>
      <c r="BTK206" s="119"/>
      <c r="BTL206" s="91"/>
      <c r="BTM206" s="119"/>
      <c r="BTN206" s="91"/>
      <c r="BTO206" s="119"/>
      <c r="BTP206" s="91"/>
      <c r="BTQ206" s="119"/>
      <c r="BTR206" s="91"/>
      <c r="BTS206" s="119"/>
      <c r="BTT206" s="91"/>
      <c r="BTU206" s="119"/>
      <c r="BTV206" s="91"/>
      <c r="BTW206" s="119"/>
      <c r="BTX206" s="91"/>
      <c r="BTY206" s="119"/>
      <c r="BTZ206" s="91"/>
      <c r="BUA206" s="119"/>
      <c r="BUB206" s="91"/>
      <c r="BUC206" s="119"/>
      <c r="BUD206" s="91"/>
      <c r="BUE206" s="119"/>
      <c r="BUF206" s="91"/>
      <c r="BUG206" s="119"/>
      <c r="BUH206" s="91"/>
      <c r="BUI206" s="119"/>
      <c r="BUJ206" s="91"/>
      <c r="BUK206" s="119"/>
      <c r="BUL206" s="91"/>
      <c r="BUM206" s="119"/>
      <c r="BUN206" s="91"/>
      <c r="BUO206" s="119"/>
      <c r="BUP206" s="91"/>
      <c r="BUQ206" s="119"/>
      <c r="BUR206" s="91"/>
      <c r="BUS206" s="119"/>
      <c r="BUT206" s="91"/>
      <c r="BUU206" s="119"/>
      <c r="BUV206" s="91"/>
      <c r="BUW206" s="119"/>
      <c r="BUX206" s="91"/>
      <c r="BUY206" s="119"/>
      <c r="BUZ206" s="91"/>
      <c r="BVA206" s="119"/>
      <c r="BVB206" s="91"/>
      <c r="BVC206" s="119"/>
      <c r="BVD206" s="91"/>
      <c r="BVE206" s="119"/>
      <c r="BVF206" s="91"/>
      <c r="BVG206" s="119"/>
      <c r="BVH206" s="91"/>
      <c r="BVI206" s="119"/>
      <c r="BVJ206" s="91"/>
      <c r="BVK206" s="119"/>
      <c r="BVL206" s="91"/>
      <c r="BVM206" s="119"/>
      <c r="BVN206" s="91"/>
      <c r="BVO206" s="119"/>
      <c r="BVP206" s="91"/>
      <c r="BVQ206" s="119"/>
      <c r="BVR206" s="91"/>
      <c r="BVS206" s="119"/>
      <c r="BVT206" s="91"/>
      <c r="BVU206" s="119"/>
      <c r="BVV206" s="91"/>
      <c r="BVW206" s="119"/>
      <c r="BVX206" s="91"/>
      <c r="BVY206" s="119"/>
      <c r="BVZ206" s="91"/>
      <c r="BWA206" s="119"/>
      <c r="BWB206" s="91"/>
      <c r="BWC206" s="119"/>
      <c r="BWD206" s="91"/>
      <c r="BWE206" s="119"/>
      <c r="BWF206" s="91"/>
      <c r="BWG206" s="119"/>
      <c r="BWH206" s="91"/>
      <c r="BWI206" s="119"/>
      <c r="BWJ206" s="91"/>
      <c r="BWK206" s="119"/>
      <c r="BWL206" s="91"/>
      <c r="BWM206" s="119"/>
      <c r="BWN206" s="91"/>
      <c r="BWO206" s="119"/>
      <c r="BWP206" s="91"/>
      <c r="BWQ206" s="119"/>
      <c r="BWR206" s="91"/>
      <c r="BWS206" s="119"/>
      <c r="BWT206" s="91"/>
      <c r="BWU206" s="119"/>
      <c r="BWV206" s="91"/>
      <c r="BWW206" s="119"/>
      <c r="BWX206" s="91"/>
      <c r="BWY206" s="119"/>
      <c r="BWZ206" s="91"/>
      <c r="BXA206" s="119"/>
      <c r="BXB206" s="91"/>
      <c r="BXC206" s="119"/>
      <c r="BXD206" s="91"/>
      <c r="BXE206" s="119"/>
      <c r="BXF206" s="91"/>
      <c r="BXG206" s="119"/>
      <c r="BXH206" s="91"/>
      <c r="BXI206" s="119"/>
      <c r="BXJ206" s="91"/>
      <c r="BXK206" s="119"/>
      <c r="BXL206" s="91"/>
      <c r="BXM206" s="119"/>
      <c r="BXN206" s="91"/>
      <c r="BXO206" s="119"/>
      <c r="BXP206" s="91"/>
      <c r="BXQ206" s="119"/>
      <c r="BXR206" s="91"/>
      <c r="BXS206" s="119"/>
      <c r="BXT206" s="91"/>
      <c r="BXU206" s="119"/>
      <c r="BXV206" s="91"/>
      <c r="BXW206" s="119"/>
      <c r="BXX206" s="91"/>
      <c r="BXY206" s="119"/>
      <c r="BXZ206" s="91"/>
      <c r="BYA206" s="119"/>
      <c r="BYB206" s="91"/>
      <c r="BYC206" s="119"/>
      <c r="BYD206" s="91"/>
      <c r="BYE206" s="119"/>
      <c r="BYF206" s="91"/>
      <c r="BYG206" s="119"/>
      <c r="BYH206" s="91"/>
      <c r="BYI206" s="119"/>
      <c r="BYJ206" s="91"/>
      <c r="BYK206" s="119"/>
      <c r="BYL206" s="91"/>
      <c r="BYM206" s="119"/>
      <c r="BYN206" s="91"/>
      <c r="BYO206" s="119"/>
      <c r="BYP206" s="91"/>
      <c r="BYQ206" s="119"/>
      <c r="BYR206" s="91"/>
      <c r="BYS206" s="119"/>
      <c r="BYT206" s="91"/>
      <c r="BYU206" s="119"/>
      <c r="BYV206" s="91"/>
      <c r="BYW206" s="119"/>
      <c r="BYX206" s="91"/>
      <c r="BYY206" s="119"/>
      <c r="BYZ206" s="91"/>
      <c r="BZA206" s="119"/>
      <c r="BZB206" s="91"/>
      <c r="BZC206" s="119"/>
      <c r="BZD206" s="91"/>
      <c r="BZE206" s="119"/>
      <c r="BZF206" s="91"/>
      <c r="BZG206" s="119"/>
      <c r="BZH206" s="91"/>
      <c r="BZI206" s="119"/>
      <c r="BZJ206" s="91"/>
      <c r="BZK206" s="119"/>
      <c r="BZL206" s="91"/>
      <c r="BZM206" s="119"/>
      <c r="BZN206" s="91"/>
      <c r="BZO206" s="119"/>
      <c r="BZP206" s="91"/>
      <c r="BZQ206" s="119"/>
      <c r="BZR206" s="91"/>
      <c r="BZS206" s="119"/>
      <c r="BZT206" s="91"/>
      <c r="BZU206" s="119"/>
      <c r="BZV206" s="91"/>
      <c r="BZW206" s="119"/>
      <c r="BZX206" s="91"/>
      <c r="BZY206" s="119"/>
      <c r="BZZ206" s="91"/>
      <c r="CAA206" s="119"/>
      <c r="CAB206" s="91"/>
      <c r="CAC206" s="119"/>
      <c r="CAD206" s="91"/>
      <c r="CAE206" s="119"/>
      <c r="CAF206" s="91"/>
      <c r="CAG206" s="119"/>
      <c r="CAH206" s="91"/>
      <c r="CAI206" s="119"/>
      <c r="CAJ206" s="91"/>
      <c r="CAK206" s="119"/>
      <c r="CAL206" s="91"/>
      <c r="CAM206" s="119"/>
      <c r="CAN206" s="91"/>
      <c r="CAO206" s="119"/>
      <c r="CAP206" s="91"/>
      <c r="CAQ206" s="119"/>
      <c r="CAR206" s="91"/>
      <c r="CAS206" s="119"/>
      <c r="CAT206" s="91"/>
      <c r="CAU206" s="119"/>
      <c r="CAV206" s="91"/>
      <c r="CAW206" s="119"/>
      <c r="CAX206" s="91"/>
      <c r="CAY206" s="119"/>
      <c r="CAZ206" s="91"/>
      <c r="CBA206" s="119"/>
      <c r="CBB206" s="91"/>
      <c r="CBC206" s="119"/>
      <c r="CBD206" s="91"/>
      <c r="CBE206" s="119"/>
      <c r="CBF206" s="91"/>
      <c r="CBG206" s="119"/>
      <c r="CBH206" s="91"/>
      <c r="CBI206" s="119"/>
      <c r="CBJ206" s="91"/>
      <c r="CBK206" s="119"/>
      <c r="CBL206" s="91"/>
      <c r="CBM206" s="119"/>
      <c r="CBN206" s="91"/>
      <c r="CBO206" s="119"/>
      <c r="CBP206" s="91"/>
      <c r="CBQ206" s="119"/>
      <c r="CBR206" s="91"/>
      <c r="CBS206" s="119"/>
      <c r="CBT206" s="91"/>
      <c r="CBU206" s="119"/>
      <c r="CBV206" s="91"/>
      <c r="CBW206" s="119"/>
      <c r="CBX206" s="91"/>
      <c r="CBY206" s="119"/>
      <c r="CBZ206" s="91"/>
      <c r="CCA206" s="119"/>
      <c r="CCB206" s="91"/>
      <c r="CCC206" s="119"/>
      <c r="CCD206" s="91"/>
      <c r="CCE206" s="119"/>
      <c r="CCF206" s="91"/>
      <c r="CCG206" s="119"/>
      <c r="CCH206" s="91"/>
      <c r="CCI206" s="119"/>
      <c r="CCJ206" s="91"/>
      <c r="CCK206" s="119"/>
      <c r="CCL206" s="91"/>
      <c r="CCM206" s="119"/>
      <c r="CCN206" s="91"/>
      <c r="CCO206" s="119"/>
      <c r="CCP206" s="91"/>
      <c r="CCQ206" s="119"/>
      <c r="CCR206" s="91"/>
      <c r="CCS206" s="119"/>
      <c r="CCT206" s="91"/>
      <c r="CCU206" s="119"/>
      <c r="CCV206" s="91"/>
      <c r="CCW206" s="119"/>
      <c r="CCX206" s="91"/>
      <c r="CCY206" s="119"/>
      <c r="CCZ206" s="91"/>
      <c r="CDA206" s="119"/>
      <c r="CDB206" s="91"/>
      <c r="CDC206" s="119"/>
      <c r="CDD206" s="91"/>
      <c r="CDE206" s="119"/>
      <c r="CDF206" s="91"/>
      <c r="CDG206" s="119"/>
      <c r="CDH206" s="91"/>
      <c r="CDI206" s="119"/>
      <c r="CDJ206" s="91"/>
      <c r="CDK206" s="119"/>
      <c r="CDL206" s="91"/>
      <c r="CDM206" s="119"/>
      <c r="CDN206" s="91"/>
      <c r="CDO206" s="119"/>
      <c r="CDP206" s="91"/>
      <c r="CDQ206" s="119"/>
      <c r="CDR206" s="91"/>
      <c r="CDS206" s="119"/>
      <c r="CDT206" s="91"/>
      <c r="CDU206" s="119"/>
      <c r="CDV206" s="91"/>
      <c r="CDW206" s="119"/>
      <c r="CDX206" s="91"/>
      <c r="CDY206" s="119"/>
      <c r="CDZ206" s="91"/>
      <c r="CEA206" s="119"/>
      <c r="CEB206" s="91"/>
      <c r="CEC206" s="119"/>
      <c r="CED206" s="91"/>
      <c r="CEE206" s="119"/>
      <c r="CEF206" s="91"/>
      <c r="CEG206" s="119"/>
      <c r="CEH206" s="91"/>
      <c r="CEI206" s="119"/>
      <c r="CEJ206" s="91"/>
      <c r="CEK206" s="119"/>
      <c r="CEL206" s="91"/>
      <c r="CEM206" s="119"/>
      <c r="CEN206" s="91"/>
      <c r="CEO206" s="119"/>
      <c r="CEP206" s="91"/>
      <c r="CEQ206" s="119"/>
      <c r="CER206" s="91"/>
      <c r="CES206" s="119"/>
      <c r="CET206" s="91"/>
      <c r="CEU206" s="119"/>
      <c r="CEV206" s="91"/>
      <c r="CEW206" s="119"/>
      <c r="CEX206" s="91"/>
      <c r="CEY206" s="119"/>
      <c r="CEZ206" s="91"/>
      <c r="CFA206" s="119"/>
      <c r="CFB206" s="91"/>
      <c r="CFC206" s="119"/>
      <c r="CFD206" s="91"/>
      <c r="CFE206" s="119"/>
      <c r="CFF206" s="91"/>
      <c r="CFG206" s="119"/>
      <c r="CFH206" s="91"/>
      <c r="CFI206" s="119"/>
      <c r="CFJ206" s="91"/>
      <c r="CFK206" s="119"/>
      <c r="CFL206" s="91"/>
      <c r="CFM206" s="119"/>
      <c r="CFN206" s="91"/>
      <c r="CFO206" s="119"/>
      <c r="CFP206" s="91"/>
      <c r="CFQ206" s="119"/>
      <c r="CFR206" s="91"/>
      <c r="CFS206" s="119"/>
      <c r="CFT206" s="91"/>
      <c r="CFU206" s="119"/>
      <c r="CFV206" s="91"/>
      <c r="CFW206" s="119"/>
      <c r="CFX206" s="91"/>
      <c r="CFY206" s="119"/>
      <c r="CFZ206" s="91"/>
      <c r="CGA206" s="119"/>
      <c r="CGB206" s="91"/>
      <c r="CGC206" s="119"/>
      <c r="CGD206" s="91"/>
      <c r="CGE206" s="119"/>
      <c r="CGF206" s="91"/>
      <c r="CGG206" s="119"/>
      <c r="CGH206" s="91"/>
      <c r="CGI206" s="119"/>
      <c r="CGJ206" s="91"/>
      <c r="CGK206" s="119"/>
      <c r="CGL206" s="91"/>
      <c r="CGM206" s="119"/>
      <c r="CGN206" s="91"/>
      <c r="CGO206" s="119"/>
      <c r="CGP206" s="91"/>
      <c r="CGQ206" s="119"/>
      <c r="CGR206" s="91"/>
      <c r="CGS206" s="119"/>
      <c r="CGT206" s="91"/>
      <c r="CGU206" s="119"/>
      <c r="CGV206" s="91"/>
      <c r="CGW206" s="119"/>
      <c r="CGX206" s="91"/>
      <c r="CGY206" s="119"/>
      <c r="CGZ206" s="91"/>
      <c r="CHA206" s="119"/>
      <c r="CHB206" s="91"/>
      <c r="CHC206" s="119"/>
      <c r="CHD206" s="91"/>
      <c r="CHE206" s="119"/>
      <c r="CHF206" s="91"/>
      <c r="CHG206" s="119"/>
      <c r="CHH206" s="91"/>
      <c r="CHI206" s="119"/>
      <c r="CHJ206" s="91"/>
      <c r="CHK206" s="119"/>
      <c r="CHL206" s="91"/>
      <c r="CHM206" s="119"/>
      <c r="CHN206" s="91"/>
      <c r="CHO206" s="119"/>
      <c r="CHP206" s="91"/>
      <c r="CHQ206" s="119"/>
      <c r="CHR206" s="91"/>
      <c r="CHS206" s="119"/>
      <c r="CHT206" s="91"/>
      <c r="CHU206" s="119"/>
      <c r="CHV206" s="91"/>
      <c r="CHW206" s="119"/>
      <c r="CHX206" s="91"/>
      <c r="CHY206" s="119"/>
      <c r="CHZ206" s="91"/>
      <c r="CIA206" s="119"/>
      <c r="CIB206" s="91"/>
      <c r="CIC206" s="119"/>
      <c r="CID206" s="91"/>
      <c r="CIE206" s="119"/>
      <c r="CIF206" s="91"/>
      <c r="CIG206" s="119"/>
      <c r="CIH206" s="91"/>
      <c r="CII206" s="119"/>
      <c r="CIJ206" s="91"/>
      <c r="CIK206" s="119"/>
      <c r="CIL206" s="91"/>
      <c r="CIM206" s="119"/>
      <c r="CIN206" s="91"/>
      <c r="CIO206" s="119"/>
      <c r="CIP206" s="91"/>
      <c r="CIQ206" s="119"/>
      <c r="CIR206" s="91"/>
      <c r="CIS206" s="119"/>
      <c r="CIT206" s="91"/>
      <c r="CIU206" s="119"/>
      <c r="CIV206" s="91"/>
      <c r="CIW206" s="119"/>
      <c r="CIX206" s="91"/>
      <c r="CIY206" s="119"/>
      <c r="CIZ206" s="91"/>
      <c r="CJA206" s="119"/>
      <c r="CJB206" s="91"/>
      <c r="CJC206" s="119"/>
      <c r="CJD206" s="91"/>
      <c r="CJE206" s="119"/>
      <c r="CJF206" s="91"/>
      <c r="CJG206" s="119"/>
      <c r="CJH206" s="91"/>
      <c r="CJI206" s="119"/>
      <c r="CJJ206" s="91"/>
      <c r="CJK206" s="119"/>
      <c r="CJL206" s="91"/>
      <c r="CJM206" s="119"/>
      <c r="CJN206" s="91"/>
      <c r="CJO206" s="119"/>
      <c r="CJP206" s="91"/>
      <c r="CJQ206" s="119"/>
      <c r="CJR206" s="91"/>
      <c r="CJS206" s="119"/>
      <c r="CJT206" s="91"/>
      <c r="CJU206" s="119"/>
      <c r="CJV206" s="91"/>
      <c r="CJW206" s="119"/>
      <c r="CJX206" s="91"/>
      <c r="CJY206" s="119"/>
      <c r="CJZ206" s="91"/>
      <c r="CKA206" s="119"/>
      <c r="CKB206" s="91"/>
      <c r="CKC206" s="119"/>
      <c r="CKD206" s="91"/>
      <c r="CKE206" s="119"/>
      <c r="CKF206" s="91"/>
      <c r="CKG206" s="119"/>
      <c r="CKH206" s="91"/>
      <c r="CKI206" s="119"/>
      <c r="CKJ206" s="91"/>
      <c r="CKK206" s="119"/>
      <c r="CKL206" s="91"/>
      <c r="CKM206" s="119"/>
      <c r="CKN206" s="91"/>
      <c r="CKO206" s="119"/>
      <c r="CKP206" s="91"/>
      <c r="CKQ206" s="119"/>
      <c r="CKR206" s="91"/>
      <c r="CKS206" s="119"/>
      <c r="CKT206" s="91"/>
      <c r="CKU206" s="119"/>
      <c r="CKV206" s="91"/>
      <c r="CKW206" s="119"/>
      <c r="CKX206" s="91"/>
      <c r="CKY206" s="119"/>
      <c r="CKZ206" s="91"/>
      <c r="CLA206" s="119"/>
      <c r="CLB206" s="91"/>
      <c r="CLC206" s="119"/>
      <c r="CLD206" s="91"/>
      <c r="CLE206" s="119"/>
      <c r="CLF206" s="91"/>
      <c r="CLG206" s="119"/>
      <c r="CLH206" s="91"/>
      <c r="CLI206" s="119"/>
      <c r="CLJ206" s="91"/>
      <c r="CLK206" s="119"/>
      <c r="CLL206" s="91"/>
      <c r="CLM206" s="119"/>
      <c r="CLN206" s="91"/>
      <c r="CLO206" s="119"/>
      <c r="CLP206" s="91"/>
      <c r="CLQ206" s="119"/>
      <c r="CLR206" s="91"/>
      <c r="CLS206" s="119"/>
      <c r="CLT206" s="91"/>
      <c r="CLU206" s="119"/>
      <c r="CLV206" s="91"/>
      <c r="CLW206" s="119"/>
      <c r="CLX206" s="91"/>
      <c r="CLY206" s="119"/>
      <c r="CLZ206" s="91"/>
      <c r="CMA206" s="119"/>
      <c r="CMB206" s="91"/>
      <c r="CMC206" s="119"/>
      <c r="CMD206" s="91"/>
      <c r="CME206" s="119"/>
      <c r="CMF206" s="91"/>
      <c r="CMG206" s="119"/>
      <c r="CMH206" s="91"/>
      <c r="CMI206" s="119"/>
      <c r="CMJ206" s="91"/>
      <c r="CMK206" s="119"/>
      <c r="CML206" s="91"/>
      <c r="CMM206" s="119"/>
      <c r="CMN206" s="91"/>
      <c r="CMO206" s="119"/>
      <c r="CMP206" s="91"/>
      <c r="CMQ206" s="119"/>
      <c r="CMR206" s="91"/>
      <c r="CMS206" s="119"/>
      <c r="CMT206" s="91"/>
      <c r="CMU206" s="119"/>
      <c r="CMV206" s="91"/>
      <c r="CMW206" s="119"/>
      <c r="CMX206" s="91"/>
      <c r="CMY206" s="119"/>
      <c r="CMZ206" s="91"/>
      <c r="CNA206" s="119"/>
      <c r="CNB206" s="91"/>
      <c r="CNC206" s="119"/>
      <c r="CND206" s="91"/>
      <c r="CNE206" s="119"/>
      <c r="CNF206" s="91"/>
      <c r="CNG206" s="119"/>
      <c r="CNH206" s="91"/>
      <c r="CNI206" s="119"/>
      <c r="CNJ206" s="91"/>
      <c r="CNK206" s="119"/>
      <c r="CNL206" s="91"/>
      <c r="CNM206" s="119"/>
      <c r="CNN206" s="91"/>
      <c r="CNO206" s="119"/>
      <c r="CNP206" s="91"/>
      <c r="CNQ206" s="119"/>
      <c r="CNR206" s="91"/>
      <c r="CNS206" s="119"/>
      <c r="CNT206" s="91"/>
      <c r="CNU206" s="119"/>
      <c r="CNV206" s="91"/>
      <c r="CNW206" s="119"/>
      <c r="CNX206" s="91"/>
      <c r="CNY206" s="119"/>
      <c r="CNZ206" s="91"/>
      <c r="COA206" s="119"/>
      <c r="COB206" s="91"/>
      <c r="COC206" s="119"/>
      <c r="COD206" s="91"/>
      <c r="COE206" s="119"/>
      <c r="COF206" s="91"/>
      <c r="COG206" s="119"/>
      <c r="COH206" s="91"/>
      <c r="COI206" s="119"/>
      <c r="COJ206" s="91"/>
      <c r="COK206" s="119"/>
      <c r="COL206" s="91"/>
      <c r="COM206" s="119"/>
      <c r="CON206" s="91"/>
      <c r="COO206" s="119"/>
      <c r="COP206" s="91"/>
      <c r="COQ206" s="119"/>
      <c r="COR206" s="91"/>
      <c r="COS206" s="119"/>
      <c r="COT206" s="91"/>
      <c r="COU206" s="119"/>
      <c r="COV206" s="91"/>
      <c r="COW206" s="119"/>
      <c r="COX206" s="91"/>
      <c r="COY206" s="119"/>
      <c r="COZ206" s="91"/>
      <c r="CPA206" s="119"/>
      <c r="CPB206" s="91"/>
      <c r="CPC206" s="119"/>
      <c r="CPD206" s="91"/>
      <c r="CPE206" s="119"/>
      <c r="CPF206" s="91"/>
      <c r="CPG206" s="119"/>
      <c r="CPH206" s="91"/>
      <c r="CPI206" s="119"/>
      <c r="CPJ206" s="91"/>
      <c r="CPK206" s="119"/>
      <c r="CPL206" s="91"/>
      <c r="CPM206" s="119"/>
      <c r="CPN206" s="91"/>
      <c r="CPO206" s="119"/>
      <c r="CPP206" s="91"/>
      <c r="CPQ206" s="119"/>
      <c r="CPR206" s="91"/>
      <c r="CPS206" s="119"/>
      <c r="CPT206" s="91"/>
      <c r="CPU206" s="119"/>
      <c r="CPV206" s="91"/>
      <c r="CPW206" s="119"/>
      <c r="CPX206" s="91"/>
      <c r="CPY206" s="119"/>
      <c r="CPZ206" s="91"/>
      <c r="CQA206" s="119"/>
      <c r="CQB206" s="91"/>
      <c r="CQC206" s="119"/>
      <c r="CQD206" s="91"/>
      <c r="CQE206" s="119"/>
      <c r="CQF206" s="91"/>
      <c r="CQG206" s="119"/>
      <c r="CQH206" s="91"/>
      <c r="CQI206" s="119"/>
      <c r="CQJ206" s="91"/>
      <c r="CQK206" s="119"/>
      <c r="CQL206" s="91"/>
      <c r="CQM206" s="119"/>
      <c r="CQN206" s="91"/>
      <c r="CQO206" s="119"/>
      <c r="CQP206" s="91"/>
      <c r="CQQ206" s="119"/>
      <c r="CQR206" s="91"/>
      <c r="CQS206" s="119"/>
      <c r="CQT206" s="91"/>
      <c r="CQU206" s="119"/>
      <c r="CQV206" s="91"/>
      <c r="CQW206" s="119"/>
      <c r="CQX206" s="91"/>
      <c r="CQY206" s="119"/>
      <c r="CQZ206" s="91"/>
      <c r="CRA206" s="119"/>
      <c r="CRB206" s="91"/>
      <c r="CRC206" s="119"/>
      <c r="CRD206" s="91"/>
      <c r="CRE206" s="119"/>
      <c r="CRF206" s="91"/>
      <c r="CRG206" s="119"/>
      <c r="CRH206" s="91"/>
      <c r="CRI206" s="119"/>
      <c r="CRJ206" s="91"/>
      <c r="CRK206" s="119"/>
      <c r="CRL206" s="91"/>
      <c r="CRM206" s="119"/>
      <c r="CRN206" s="91"/>
      <c r="CRO206" s="119"/>
      <c r="CRP206" s="91"/>
      <c r="CRQ206" s="119"/>
      <c r="CRR206" s="91"/>
      <c r="CRS206" s="119"/>
      <c r="CRT206" s="91"/>
      <c r="CRU206" s="119"/>
      <c r="CRV206" s="91"/>
      <c r="CRW206" s="119"/>
      <c r="CRX206" s="91"/>
      <c r="CRY206" s="119"/>
      <c r="CRZ206" s="91"/>
      <c r="CSA206" s="119"/>
      <c r="CSB206" s="91"/>
      <c r="CSC206" s="119"/>
      <c r="CSD206" s="91"/>
      <c r="CSE206" s="119"/>
      <c r="CSF206" s="91"/>
      <c r="CSG206" s="119"/>
      <c r="CSH206" s="91"/>
      <c r="CSI206" s="119"/>
      <c r="CSJ206" s="91"/>
      <c r="CSK206" s="119"/>
      <c r="CSL206" s="91"/>
      <c r="CSM206" s="119"/>
      <c r="CSN206" s="91"/>
      <c r="CSO206" s="119"/>
      <c r="CSP206" s="91"/>
      <c r="CSQ206" s="119"/>
      <c r="CSR206" s="91"/>
      <c r="CSS206" s="119"/>
      <c r="CST206" s="91"/>
      <c r="CSU206" s="119"/>
      <c r="CSV206" s="91"/>
      <c r="CSW206" s="119"/>
      <c r="CSX206" s="91"/>
      <c r="CSY206" s="119"/>
      <c r="CSZ206" s="91"/>
      <c r="CTA206" s="119"/>
      <c r="CTB206" s="91"/>
      <c r="CTC206" s="119"/>
      <c r="CTD206" s="91"/>
      <c r="CTE206" s="119"/>
      <c r="CTF206" s="91"/>
      <c r="CTG206" s="119"/>
      <c r="CTH206" s="91"/>
      <c r="CTI206" s="119"/>
      <c r="CTJ206" s="91"/>
      <c r="CTK206" s="119"/>
      <c r="CTL206" s="91"/>
      <c r="CTM206" s="119"/>
      <c r="CTN206" s="91"/>
      <c r="CTO206" s="119"/>
      <c r="CTP206" s="91"/>
      <c r="CTQ206" s="119"/>
      <c r="CTR206" s="91"/>
      <c r="CTS206" s="119"/>
      <c r="CTT206" s="91"/>
      <c r="CTU206" s="119"/>
      <c r="CTV206" s="91"/>
      <c r="CTW206" s="119"/>
      <c r="CTX206" s="91"/>
      <c r="CTY206" s="119"/>
      <c r="CTZ206" s="91"/>
      <c r="CUA206" s="119"/>
      <c r="CUB206" s="91"/>
      <c r="CUC206" s="119"/>
      <c r="CUD206" s="91"/>
      <c r="CUE206" s="119"/>
      <c r="CUF206" s="91"/>
      <c r="CUG206" s="119"/>
      <c r="CUH206" s="91"/>
      <c r="CUI206" s="119"/>
      <c r="CUJ206" s="91"/>
      <c r="CUK206" s="119"/>
      <c r="CUL206" s="91"/>
      <c r="CUM206" s="119"/>
      <c r="CUN206" s="91"/>
      <c r="CUO206" s="119"/>
      <c r="CUP206" s="91"/>
      <c r="CUQ206" s="119"/>
      <c r="CUR206" s="91"/>
      <c r="CUS206" s="119"/>
      <c r="CUT206" s="91"/>
      <c r="CUU206" s="119"/>
      <c r="CUV206" s="91"/>
      <c r="CUW206" s="119"/>
      <c r="CUX206" s="91"/>
      <c r="CUY206" s="119"/>
      <c r="CUZ206" s="91"/>
      <c r="CVA206" s="119"/>
      <c r="CVB206" s="91"/>
      <c r="CVC206" s="119"/>
      <c r="CVD206" s="91"/>
      <c r="CVE206" s="119"/>
      <c r="CVF206" s="91"/>
      <c r="CVG206" s="119"/>
      <c r="CVH206" s="91"/>
      <c r="CVI206" s="119"/>
      <c r="CVJ206" s="91"/>
      <c r="CVK206" s="119"/>
      <c r="CVL206" s="91"/>
      <c r="CVM206" s="119"/>
      <c r="CVN206" s="91"/>
      <c r="CVO206" s="119"/>
      <c r="CVP206" s="91"/>
      <c r="CVQ206" s="119"/>
      <c r="CVR206" s="91"/>
      <c r="CVS206" s="119"/>
      <c r="CVT206" s="91"/>
      <c r="CVU206" s="119"/>
      <c r="CVV206" s="91"/>
      <c r="CVW206" s="119"/>
      <c r="CVX206" s="91"/>
      <c r="CVY206" s="119"/>
      <c r="CVZ206" s="91"/>
      <c r="CWA206" s="119"/>
      <c r="CWB206" s="91"/>
      <c r="CWC206" s="119"/>
      <c r="CWD206" s="91"/>
      <c r="CWE206" s="119"/>
      <c r="CWF206" s="91"/>
      <c r="CWG206" s="119"/>
      <c r="CWH206" s="91"/>
      <c r="CWI206" s="119"/>
      <c r="CWJ206" s="91"/>
      <c r="CWK206" s="119"/>
      <c r="CWL206" s="91"/>
      <c r="CWM206" s="119"/>
      <c r="CWN206" s="91"/>
      <c r="CWO206" s="119"/>
      <c r="CWP206" s="91"/>
      <c r="CWQ206" s="119"/>
      <c r="CWR206" s="91"/>
      <c r="CWS206" s="119"/>
      <c r="CWT206" s="91"/>
      <c r="CWU206" s="119"/>
      <c r="CWV206" s="91"/>
      <c r="CWW206" s="119"/>
      <c r="CWX206" s="91"/>
      <c r="CWY206" s="119"/>
      <c r="CWZ206" s="91"/>
      <c r="CXA206" s="119"/>
      <c r="CXB206" s="91"/>
      <c r="CXC206" s="119"/>
      <c r="CXD206" s="91"/>
      <c r="CXE206" s="119"/>
      <c r="CXF206" s="91"/>
      <c r="CXG206" s="119"/>
      <c r="CXH206" s="91"/>
      <c r="CXI206" s="119"/>
      <c r="CXJ206" s="91"/>
      <c r="CXK206" s="119"/>
      <c r="CXL206" s="91"/>
      <c r="CXM206" s="119"/>
      <c r="CXN206" s="91"/>
      <c r="CXO206" s="119"/>
      <c r="CXP206" s="91"/>
      <c r="CXQ206" s="119"/>
      <c r="CXR206" s="91"/>
      <c r="CXS206" s="119"/>
      <c r="CXT206" s="91"/>
      <c r="CXU206" s="119"/>
      <c r="CXV206" s="91"/>
      <c r="CXW206" s="119"/>
      <c r="CXX206" s="91"/>
      <c r="CXY206" s="119"/>
      <c r="CXZ206" s="91"/>
      <c r="CYA206" s="119"/>
      <c r="CYB206" s="91"/>
      <c r="CYC206" s="119"/>
      <c r="CYD206" s="91"/>
      <c r="CYE206" s="119"/>
      <c r="CYF206" s="91"/>
      <c r="CYG206" s="119"/>
      <c r="CYH206" s="91"/>
      <c r="CYI206" s="119"/>
      <c r="CYJ206" s="91"/>
      <c r="CYK206" s="119"/>
      <c r="CYL206" s="91"/>
      <c r="CYM206" s="119"/>
      <c r="CYN206" s="91"/>
      <c r="CYO206" s="119"/>
      <c r="CYP206" s="91"/>
      <c r="CYQ206" s="119"/>
      <c r="CYR206" s="91"/>
      <c r="CYS206" s="119"/>
      <c r="CYT206" s="91"/>
      <c r="CYU206" s="119"/>
      <c r="CYV206" s="91"/>
      <c r="CYW206" s="119"/>
      <c r="CYX206" s="91"/>
      <c r="CYY206" s="119"/>
      <c r="CYZ206" s="91"/>
      <c r="CZA206" s="119"/>
      <c r="CZB206" s="91"/>
      <c r="CZC206" s="119"/>
      <c r="CZD206" s="91"/>
      <c r="CZE206" s="119"/>
      <c r="CZF206" s="91"/>
      <c r="CZG206" s="119"/>
      <c r="CZH206" s="91"/>
      <c r="CZI206" s="119"/>
      <c r="CZJ206" s="91"/>
      <c r="CZK206" s="119"/>
      <c r="CZL206" s="91"/>
      <c r="CZM206" s="119"/>
      <c r="CZN206" s="91"/>
      <c r="CZO206" s="119"/>
      <c r="CZP206" s="91"/>
      <c r="CZQ206" s="119"/>
      <c r="CZR206" s="91"/>
      <c r="CZS206" s="119"/>
      <c r="CZT206" s="91"/>
      <c r="CZU206" s="119"/>
      <c r="CZV206" s="91"/>
      <c r="CZW206" s="119"/>
      <c r="CZX206" s="91"/>
      <c r="CZY206" s="119"/>
      <c r="CZZ206" s="91"/>
      <c r="DAA206" s="119"/>
      <c r="DAB206" s="91"/>
      <c r="DAC206" s="119"/>
      <c r="DAD206" s="91"/>
      <c r="DAE206" s="119"/>
      <c r="DAF206" s="91"/>
      <c r="DAG206" s="119"/>
      <c r="DAH206" s="91"/>
      <c r="DAI206" s="119"/>
      <c r="DAJ206" s="91"/>
      <c r="DAK206" s="119"/>
      <c r="DAL206" s="91"/>
      <c r="DAM206" s="119"/>
      <c r="DAN206" s="91"/>
      <c r="DAO206" s="119"/>
      <c r="DAP206" s="91"/>
      <c r="DAQ206" s="119"/>
      <c r="DAR206" s="91"/>
      <c r="DAS206" s="119"/>
      <c r="DAT206" s="91"/>
      <c r="DAU206" s="119"/>
      <c r="DAV206" s="91"/>
      <c r="DAW206" s="119"/>
      <c r="DAX206" s="91"/>
      <c r="DAY206" s="119"/>
      <c r="DAZ206" s="91"/>
      <c r="DBA206" s="119"/>
      <c r="DBB206" s="91"/>
      <c r="DBC206" s="119"/>
      <c r="DBD206" s="91"/>
      <c r="DBE206" s="119"/>
      <c r="DBF206" s="91"/>
      <c r="DBG206" s="119"/>
      <c r="DBH206" s="91"/>
      <c r="DBI206" s="119"/>
      <c r="DBJ206" s="91"/>
      <c r="DBK206" s="119"/>
      <c r="DBL206" s="91"/>
      <c r="DBM206" s="119"/>
      <c r="DBN206" s="91"/>
      <c r="DBO206" s="119"/>
      <c r="DBP206" s="91"/>
      <c r="DBQ206" s="119"/>
      <c r="DBR206" s="91"/>
      <c r="DBS206" s="119"/>
      <c r="DBT206" s="91"/>
      <c r="DBU206" s="119"/>
      <c r="DBV206" s="91"/>
      <c r="DBW206" s="119"/>
      <c r="DBX206" s="91"/>
      <c r="DBY206" s="119"/>
      <c r="DBZ206" s="91"/>
      <c r="DCA206" s="119"/>
      <c r="DCB206" s="91"/>
      <c r="DCC206" s="119"/>
      <c r="DCD206" s="91"/>
      <c r="DCE206" s="119"/>
      <c r="DCF206" s="91"/>
      <c r="DCG206" s="119"/>
      <c r="DCH206" s="91"/>
      <c r="DCI206" s="119"/>
      <c r="DCJ206" s="91"/>
      <c r="DCK206" s="119"/>
      <c r="DCL206" s="91"/>
      <c r="DCM206" s="119"/>
      <c r="DCN206" s="91"/>
      <c r="DCO206" s="119"/>
      <c r="DCP206" s="91"/>
      <c r="DCQ206" s="119"/>
      <c r="DCR206" s="91"/>
      <c r="DCS206" s="119"/>
      <c r="DCT206" s="91"/>
      <c r="DCU206" s="119"/>
      <c r="DCV206" s="91"/>
      <c r="DCW206" s="119"/>
      <c r="DCX206" s="91"/>
      <c r="DCY206" s="119"/>
      <c r="DCZ206" s="91"/>
      <c r="DDA206" s="119"/>
      <c r="DDB206" s="91"/>
      <c r="DDC206" s="119"/>
      <c r="DDD206" s="91"/>
      <c r="DDE206" s="119"/>
      <c r="DDF206" s="91"/>
      <c r="DDG206" s="119"/>
      <c r="DDH206" s="91"/>
      <c r="DDI206" s="119"/>
      <c r="DDJ206" s="91"/>
      <c r="DDK206" s="119"/>
      <c r="DDL206" s="91"/>
      <c r="DDM206" s="119"/>
      <c r="DDN206" s="91"/>
      <c r="DDO206" s="119"/>
      <c r="DDP206" s="91"/>
      <c r="DDQ206" s="119"/>
      <c r="DDR206" s="91"/>
      <c r="DDS206" s="119"/>
      <c r="DDT206" s="91"/>
      <c r="DDU206" s="119"/>
      <c r="DDV206" s="91"/>
      <c r="DDW206" s="119"/>
      <c r="DDX206" s="91"/>
      <c r="DDY206" s="119"/>
      <c r="DDZ206" s="91"/>
      <c r="DEA206" s="119"/>
      <c r="DEB206" s="91"/>
      <c r="DEC206" s="119"/>
      <c r="DED206" s="91"/>
      <c r="DEE206" s="119"/>
      <c r="DEF206" s="91"/>
      <c r="DEG206" s="119"/>
      <c r="DEH206" s="91"/>
      <c r="DEI206" s="119"/>
      <c r="DEJ206" s="91"/>
      <c r="DEK206" s="119"/>
      <c r="DEL206" s="91"/>
      <c r="DEM206" s="119"/>
      <c r="DEN206" s="91"/>
      <c r="DEO206" s="119"/>
      <c r="DEP206" s="91"/>
      <c r="DEQ206" s="119"/>
      <c r="DER206" s="91"/>
      <c r="DES206" s="119"/>
      <c r="DET206" s="91"/>
      <c r="DEU206" s="119"/>
      <c r="DEV206" s="91"/>
      <c r="DEW206" s="119"/>
      <c r="DEX206" s="91"/>
      <c r="DEY206" s="119"/>
      <c r="DEZ206" s="91"/>
      <c r="DFA206" s="119"/>
      <c r="DFB206" s="91"/>
      <c r="DFC206" s="119"/>
      <c r="DFD206" s="91"/>
      <c r="DFE206" s="119"/>
      <c r="DFF206" s="91"/>
      <c r="DFG206" s="119"/>
      <c r="DFH206" s="91"/>
      <c r="DFI206" s="119"/>
      <c r="DFJ206" s="91"/>
      <c r="DFK206" s="119"/>
      <c r="DFL206" s="91"/>
      <c r="DFM206" s="119"/>
      <c r="DFN206" s="91"/>
      <c r="DFO206" s="119"/>
      <c r="DFP206" s="91"/>
      <c r="DFQ206" s="119"/>
      <c r="DFR206" s="91"/>
      <c r="DFS206" s="119"/>
      <c r="DFT206" s="91"/>
      <c r="DFU206" s="119"/>
      <c r="DFV206" s="91"/>
      <c r="DFW206" s="119"/>
      <c r="DFX206" s="91"/>
      <c r="DFY206" s="119"/>
      <c r="DFZ206" s="91"/>
      <c r="DGA206" s="119"/>
      <c r="DGB206" s="91"/>
      <c r="DGC206" s="119"/>
      <c r="DGD206" s="91"/>
      <c r="DGE206" s="119"/>
      <c r="DGF206" s="91"/>
      <c r="DGG206" s="119"/>
      <c r="DGH206" s="91"/>
      <c r="DGI206" s="119"/>
      <c r="DGJ206" s="91"/>
      <c r="DGK206" s="119"/>
      <c r="DGL206" s="91"/>
      <c r="DGM206" s="119"/>
      <c r="DGN206" s="91"/>
      <c r="DGO206" s="119"/>
      <c r="DGP206" s="91"/>
      <c r="DGQ206" s="119"/>
      <c r="DGR206" s="91"/>
      <c r="DGS206" s="119"/>
      <c r="DGT206" s="91"/>
      <c r="DGU206" s="119"/>
      <c r="DGV206" s="91"/>
      <c r="DGW206" s="119"/>
      <c r="DGX206" s="91"/>
      <c r="DGY206" s="119"/>
      <c r="DGZ206" s="91"/>
      <c r="DHA206" s="119"/>
      <c r="DHB206" s="91"/>
      <c r="DHC206" s="119"/>
      <c r="DHD206" s="91"/>
      <c r="DHE206" s="119"/>
      <c r="DHF206" s="91"/>
      <c r="DHG206" s="119"/>
      <c r="DHH206" s="91"/>
      <c r="DHI206" s="119"/>
      <c r="DHJ206" s="91"/>
      <c r="DHK206" s="119"/>
      <c r="DHL206" s="91"/>
      <c r="DHM206" s="119"/>
      <c r="DHN206" s="91"/>
      <c r="DHO206" s="119"/>
      <c r="DHP206" s="91"/>
      <c r="DHQ206" s="119"/>
      <c r="DHR206" s="91"/>
      <c r="DHS206" s="119"/>
      <c r="DHT206" s="91"/>
      <c r="DHU206" s="119"/>
      <c r="DHV206" s="91"/>
      <c r="DHW206" s="119"/>
      <c r="DHX206" s="91"/>
      <c r="DHY206" s="119"/>
      <c r="DHZ206" s="91"/>
      <c r="DIA206" s="119"/>
      <c r="DIB206" s="91"/>
      <c r="DIC206" s="119"/>
      <c r="DID206" s="91"/>
      <c r="DIE206" s="119"/>
      <c r="DIF206" s="91"/>
      <c r="DIG206" s="119"/>
      <c r="DIH206" s="91"/>
      <c r="DII206" s="119"/>
      <c r="DIJ206" s="91"/>
      <c r="DIK206" s="119"/>
      <c r="DIL206" s="91"/>
      <c r="DIM206" s="119"/>
      <c r="DIN206" s="91"/>
      <c r="DIO206" s="119"/>
      <c r="DIP206" s="91"/>
      <c r="DIQ206" s="119"/>
      <c r="DIR206" s="91"/>
      <c r="DIS206" s="119"/>
      <c r="DIT206" s="91"/>
      <c r="DIU206" s="119"/>
      <c r="DIV206" s="91"/>
      <c r="DIW206" s="119"/>
      <c r="DIX206" s="91"/>
      <c r="DIY206" s="119"/>
      <c r="DIZ206" s="91"/>
      <c r="DJA206" s="119"/>
      <c r="DJB206" s="91"/>
      <c r="DJC206" s="119"/>
      <c r="DJD206" s="91"/>
      <c r="DJE206" s="119"/>
      <c r="DJF206" s="91"/>
      <c r="DJG206" s="119"/>
      <c r="DJH206" s="91"/>
      <c r="DJI206" s="119"/>
      <c r="DJJ206" s="91"/>
      <c r="DJK206" s="119"/>
      <c r="DJL206" s="91"/>
      <c r="DJM206" s="119"/>
      <c r="DJN206" s="91"/>
      <c r="DJO206" s="119"/>
      <c r="DJP206" s="91"/>
      <c r="DJQ206" s="119"/>
      <c r="DJR206" s="91"/>
      <c r="DJS206" s="119"/>
      <c r="DJT206" s="91"/>
      <c r="DJU206" s="119"/>
      <c r="DJV206" s="91"/>
      <c r="DJW206" s="119"/>
      <c r="DJX206" s="91"/>
      <c r="DJY206" s="119"/>
      <c r="DJZ206" s="91"/>
      <c r="DKA206" s="119"/>
      <c r="DKB206" s="91"/>
      <c r="DKC206" s="119"/>
      <c r="DKD206" s="91"/>
      <c r="DKE206" s="119"/>
      <c r="DKF206" s="91"/>
      <c r="DKG206" s="119"/>
      <c r="DKH206" s="91"/>
      <c r="DKI206" s="119"/>
      <c r="DKJ206" s="91"/>
      <c r="DKK206" s="119"/>
      <c r="DKL206" s="91"/>
      <c r="DKM206" s="119"/>
      <c r="DKN206" s="91"/>
      <c r="DKO206" s="119"/>
      <c r="DKP206" s="91"/>
      <c r="DKQ206" s="119"/>
      <c r="DKR206" s="91"/>
      <c r="DKS206" s="119"/>
      <c r="DKT206" s="91"/>
      <c r="DKU206" s="119"/>
      <c r="DKV206" s="91"/>
      <c r="DKW206" s="119"/>
      <c r="DKX206" s="91"/>
      <c r="DKY206" s="119"/>
      <c r="DKZ206" s="91"/>
      <c r="DLA206" s="119"/>
      <c r="DLB206" s="91"/>
      <c r="DLC206" s="119"/>
      <c r="DLD206" s="91"/>
      <c r="DLE206" s="119"/>
      <c r="DLF206" s="91"/>
      <c r="DLG206" s="119"/>
      <c r="DLH206" s="91"/>
      <c r="DLI206" s="119"/>
      <c r="DLJ206" s="91"/>
      <c r="DLK206" s="119"/>
      <c r="DLL206" s="91"/>
      <c r="DLM206" s="119"/>
      <c r="DLN206" s="91"/>
      <c r="DLO206" s="119"/>
      <c r="DLP206" s="91"/>
      <c r="DLQ206" s="119"/>
      <c r="DLR206" s="91"/>
      <c r="DLS206" s="119"/>
      <c r="DLT206" s="91"/>
      <c r="DLU206" s="119"/>
      <c r="DLV206" s="91"/>
      <c r="DLW206" s="119"/>
      <c r="DLX206" s="91"/>
      <c r="DLY206" s="119"/>
      <c r="DLZ206" s="91"/>
      <c r="DMA206" s="119"/>
      <c r="DMB206" s="91"/>
      <c r="DMC206" s="119"/>
      <c r="DMD206" s="91"/>
      <c r="DME206" s="119"/>
      <c r="DMF206" s="91"/>
      <c r="DMG206" s="119"/>
      <c r="DMH206" s="91"/>
      <c r="DMI206" s="119"/>
      <c r="DMJ206" s="91"/>
      <c r="DMK206" s="119"/>
      <c r="DML206" s="91"/>
      <c r="DMM206" s="119"/>
      <c r="DMN206" s="91"/>
      <c r="DMO206" s="119"/>
      <c r="DMP206" s="91"/>
      <c r="DMQ206" s="119"/>
      <c r="DMR206" s="91"/>
      <c r="DMS206" s="119"/>
      <c r="DMT206" s="91"/>
      <c r="DMU206" s="119"/>
      <c r="DMV206" s="91"/>
      <c r="DMW206" s="119"/>
      <c r="DMX206" s="91"/>
      <c r="DMY206" s="119"/>
      <c r="DMZ206" s="91"/>
      <c r="DNA206" s="119"/>
      <c r="DNB206" s="91"/>
      <c r="DNC206" s="119"/>
      <c r="DND206" s="91"/>
      <c r="DNE206" s="119"/>
      <c r="DNF206" s="91"/>
      <c r="DNG206" s="119"/>
      <c r="DNH206" s="91"/>
      <c r="DNI206" s="119"/>
      <c r="DNJ206" s="91"/>
      <c r="DNK206" s="119"/>
      <c r="DNL206" s="91"/>
      <c r="DNM206" s="119"/>
      <c r="DNN206" s="91"/>
      <c r="DNO206" s="119"/>
      <c r="DNP206" s="91"/>
      <c r="DNQ206" s="119"/>
      <c r="DNR206" s="91"/>
      <c r="DNS206" s="119"/>
      <c r="DNT206" s="91"/>
      <c r="DNU206" s="119"/>
      <c r="DNV206" s="91"/>
      <c r="DNW206" s="119"/>
      <c r="DNX206" s="91"/>
      <c r="DNY206" s="119"/>
      <c r="DNZ206" s="91"/>
      <c r="DOA206" s="119"/>
      <c r="DOB206" s="91"/>
      <c r="DOC206" s="119"/>
      <c r="DOD206" s="91"/>
      <c r="DOE206" s="119"/>
      <c r="DOF206" s="91"/>
      <c r="DOG206" s="119"/>
      <c r="DOH206" s="91"/>
      <c r="DOI206" s="119"/>
      <c r="DOJ206" s="91"/>
      <c r="DOK206" s="119"/>
      <c r="DOL206" s="91"/>
      <c r="DOM206" s="119"/>
      <c r="DON206" s="91"/>
      <c r="DOO206" s="119"/>
      <c r="DOP206" s="91"/>
      <c r="DOQ206" s="119"/>
      <c r="DOR206" s="91"/>
      <c r="DOS206" s="119"/>
      <c r="DOT206" s="91"/>
      <c r="DOU206" s="119"/>
      <c r="DOV206" s="91"/>
      <c r="DOW206" s="119"/>
      <c r="DOX206" s="91"/>
      <c r="DOY206" s="119"/>
      <c r="DOZ206" s="91"/>
      <c r="DPA206" s="119"/>
      <c r="DPB206" s="91"/>
      <c r="DPC206" s="119"/>
      <c r="DPD206" s="91"/>
      <c r="DPE206" s="119"/>
      <c r="DPF206" s="91"/>
      <c r="DPG206" s="119"/>
      <c r="DPH206" s="91"/>
      <c r="DPI206" s="119"/>
      <c r="DPJ206" s="91"/>
      <c r="DPK206" s="119"/>
      <c r="DPL206" s="91"/>
      <c r="DPM206" s="119"/>
      <c r="DPN206" s="91"/>
      <c r="DPO206" s="119"/>
      <c r="DPP206" s="91"/>
      <c r="DPQ206" s="119"/>
      <c r="DPR206" s="91"/>
      <c r="DPS206" s="119"/>
      <c r="DPT206" s="91"/>
      <c r="DPU206" s="119"/>
      <c r="DPV206" s="91"/>
      <c r="DPW206" s="119"/>
      <c r="DPX206" s="91"/>
      <c r="DPY206" s="119"/>
      <c r="DPZ206" s="91"/>
      <c r="DQA206" s="119"/>
      <c r="DQB206" s="91"/>
      <c r="DQC206" s="119"/>
      <c r="DQD206" s="91"/>
      <c r="DQE206" s="119"/>
      <c r="DQF206" s="91"/>
      <c r="DQG206" s="119"/>
      <c r="DQH206" s="91"/>
      <c r="DQI206" s="119"/>
      <c r="DQJ206" s="91"/>
      <c r="DQK206" s="119"/>
      <c r="DQL206" s="91"/>
      <c r="DQM206" s="119"/>
      <c r="DQN206" s="91"/>
      <c r="DQO206" s="119"/>
      <c r="DQP206" s="91"/>
      <c r="DQQ206" s="119"/>
      <c r="DQR206" s="91"/>
      <c r="DQS206" s="119"/>
      <c r="DQT206" s="91"/>
      <c r="DQU206" s="119"/>
      <c r="DQV206" s="91"/>
      <c r="DQW206" s="119"/>
      <c r="DQX206" s="91"/>
      <c r="DQY206" s="119"/>
      <c r="DQZ206" s="91"/>
      <c r="DRA206" s="119"/>
      <c r="DRB206" s="91"/>
      <c r="DRC206" s="119"/>
      <c r="DRD206" s="91"/>
      <c r="DRE206" s="119"/>
      <c r="DRF206" s="91"/>
      <c r="DRG206" s="119"/>
      <c r="DRH206" s="91"/>
      <c r="DRI206" s="119"/>
      <c r="DRJ206" s="91"/>
      <c r="DRK206" s="119"/>
      <c r="DRL206" s="91"/>
      <c r="DRM206" s="119"/>
      <c r="DRN206" s="91"/>
      <c r="DRO206" s="119"/>
      <c r="DRP206" s="91"/>
      <c r="DRQ206" s="119"/>
      <c r="DRR206" s="91"/>
      <c r="DRS206" s="119"/>
      <c r="DRT206" s="91"/>
      <c r="DRU206" s="119"/>
      <c r="DRV206" s="91"/>
      <c r="DRW206" s="119"/>
      <c r="DRX206" s="91"/>
      <c r="DRY206" s="119"/>
      <c r="DRZ206" s="91"/>
      <c r="DSA206" s="119"/>
      <c r="DSB206" s="91"/>
      <c r="DSC206" s="119"/>
      <c r="DSD206" s="91"/>
      <c r="DSE206" s="119"/>
      <c r="DSF206" s="91"/>
      <c r="DSG206" s="119"/>
      <c r="DSH206" s="91"/>
      <c r="DSI206" s="119"/>
      <c r="DSJ206" s="91"/>
      <c r="DSK206" s="119"/>
      <c r="DSL206" s="91"/>
      <c r="DSM206" s="119"/>
      <c r="DSN206" s="91"/>
      <c r="DSO206" s="119"/>
      <c r="DSP206" s="91"/>
      <c r="DSQ206" s="119"/>
      <c r="DSR206" s="91"/>
      <c r="DSS206" s="119"/>
      <c r="DST206" s="91"/>
      <c r="DSU206" s="119"/>
      <c r="DSV206" s="91"/>
      <c r="DSW206" s="119"/>
      <c r="DSX206" s="91"/>
      <c r="DSY206" s="119"/>
      <c r="DSZ206" s="91"/>
      <c r="DTA206" s="119"/>
      <c r="DTB206" s="91"/>
      <c r="DTC206" s="119"/>
      <c r="DTD206" s="91"/>
      <c r="DTE206" s="119"/>
      <c r="DTF206" s="91"/>
      <c r="DTG206" s="119"/>
      <c r="DTH206" s="91"/>
      <c r="DTI206" s="119"/>
      <c r="DTJ206" s="91"/>
      <c r="DTK206" s="119"/>
      <c r="DTL206" s="91"/>
      <c r="DTM206" s="119"/>
      <c r="DTN206" s="91"/>
      <c r="DTO206" s="119"/>
      <c r="DTP206" s="91"/>
      <c r="DTQ206" s="119"/>
      <c r="DTR206" s="91"/>
      <c r="DTS206" s="119"/>
      <c r="DTT206" s="91"/>
      <c r="DTU206" s="119"/>
      <c r="DTV206" s="91"/>
      <c r="DTW206" s="119"/>
      <c r="DTX206" s="91"/>
      <c r="DTY206" s="119"/>
      <c r="DTZ206" s="91"/>
      <c r="DUA206" s="119"/>
      <c r="DUB206" s="91"/>
      <c r="DUC206" s="119"/>
      <c r="DUD206" s="91"/>
      <c r="DUE206" s="119"/>
      <c r="DUF206" s="91"/>
      <c r="DUG206" s="119"/>
      <c r="DUH206" s="91"/>
      <c r="DUI206" s="119"/>
      <c r="DUJ206" s="91"/>
      <c r="DUK206" s="119"/>
      <c r="DUL206" s="91"/>
      <c r="DUM206" s="119"/>
      <c r="DUN206" s="91"/>
      <c r="DUO206" s="119"/>
      <c r="DUP206" s="91"/>
      <c r="DUQ206" s="119"/>
      <c r="DUR206" s="91"/>
      <c r="DUS206" s="119"/>
      <c r="DUT206" s="91"/>
      <c r="DUU206" s="119"/>
      <c r="DUV206" s="91"/>
      <c r="DUW206" s="119"/>
      <c r="DUX206" s="91"/>
      <c r="DUY206" s="119"/>
      <c r="DUZ206" s="91"/>
      <c r="DVA206" s="119"/>
      <c r="DVB206" s="91"/>
      <c r="DVC206" s="119"/>
      <c r="DVD206" s="91"/>
      <c r="DVE206" s="119"/>
      <c r="DVF206" s="91"/>
      <c r="DVG206" s="119"/>
      <c r="DVH206" s="91"/>
      <c r="DVI206" s="119"/>
      <c r="DVJ206" s="91"/>
      <c r="DVK206" s="119"/>
      <c r="DVL206" s="91"/>
      <c r="DVM206" s="119"/>
      <c r="DVN206" s="91"/>
      <c r="DVO206" s="119"/>
      <c r="DVP206" s="91"/>
      <c r="DVQ206" s="119"/>
      <c r="DVR206" s="91"/>
      <c r="DVS206" s="119"/>
      <c r="DVT206" s="91"/>
      <c r="DVU206" s="119"/>
      <c r="DVV206" s="91"/>
      <c r="DVW206" s="119"/>
      <c r="DVX206" s="91"/>
      <c r="DVY206" s="119"/>
      <c r="DVZ206" s="91"/>
      <c r="DWA206" s="119"/>
      <c r="DWB206" s="91"/>
      <c r="DWC206" s="119"/>
      <c r="DWD206" s="91"/>
      <c r="DWE206" s="119"/>
      <c r="DWF206" s="91"/>
      <c r="DWG206" s="119"/>
      <c r="DWH206" s="91"/>
      <c r="DWI206" s="119"/>
      <c r="DWJ206" s="91"/>
      <c r="DWK206" s="119"/>
      <c r="DWL206" s="91"/>
      <c r="DWM206" s="119"/>
      <c r="DWN206" s="91"/>
      <c r="DWO206" s="119"/>
      <c r="DWP206" s="91"/>
      <c r="DWQ206" s="119"/>
      <c r="DWR206" s="91"/>
      <c r="DWS206" s="119"/>
      <c r="DWT206" s="91"/>
      <c r="DWU206" s="119"/>
      <c r="DWV206" s="91"/>
      <c r="DWW206" s="119"/>
      <c r="DWX206" s="91"/>
      <c r="DWY206" s="119"/>
      <c r="DWZ206" s="91"/>
      <c r="DXA206" s="119"/>
      <c r="DXB206" s="91"/>
      <c r="DXC206" s="119"/>
      <c r="DXD206" s="91"/>
      <c r="DXE206" s="119"/>
      <c r="DXF206" s="91"/>
      <c r="DXG206" s="119"/>
      <c r="DXH206" s="91"/>
      <c r="DXI206" s="119"/>
      <c r="DXJ206" s="91"/>
      <c r="DXK206" s="119"/>
      <c r="DXL206" s="91"/>
      <c r="DXM206" s="119"/>
      <c r="DXN206" s="91"/>
      <c r="DXO206" s="119"/>
      <c r="DXP206" s="91"/>
      <c r="DXQ206" s="119"/>
      <c r="DXR206" s="91"/>
      <c r="DXS206" s="119"/>
      <c r="DXT206" s="91"/>
      <c r="DXU206" s="119"/>
      <c r="DXV206" s="91"/>
      <c r="DXW206" s="119"/>
      <c r="DXX206" s="91"/>
      <c r="DXY206" s="119"/>
      <c r="DXZ206" s="91"/>
      <c r="DYA206" s="119"/>
      <c r="DYB206" s="91"/>
      <c r="DYC206" s="119"/>
      <c r="DYD206" s="91"/>
      <c r="DYE206" s="119"/>
      <c r="DYF206" s="91"/>
      <c r="DYG206" s="119"/>
      <c r="DYH206" s="91"/>
      <c r="DYI206" s="119"/>
      <c r="DYJ206" s="91"/>
      <c r="DYK206" s="119"/>
      <c r="DYL206" s="91"/>
      <c r="DYM206" s="119"/>
      <c r="DYN206" s="91"/>
      <c r="DYO206" s="119"/>
      <c r="DYP206" s="91"/>
      <c r="DYQ206" s="119"/>
      <c r="DYR206" s="91"/>
      <c r="DYS206" s="119"/>
      <c r="DYT206" s="91"/>
      <c r="DYU206" s="119"/>
      <c r="DYV206" s="91"/>
      <c r="DYW206" s="119"/>
      <c r="DYX206" s="91"/>
      <c r="DYY206" s="119"/>
      <c r="DYZ206" s="91"/>
      <c r="DZA206" s="119"/>
      <c r="DZB206" s="91"/>
      <c r="DZC206" s="119"/>
      <c r="DZD206" s="91"/>
      <c r="DZE206" s="119"/>
      <c r="DZF206" s="91"/>
      <c r="DZG206" s="119"/>
      <c r="DZH206" s="91"/>
      <c r="DZI206" s="119"/>
      <c r="DZJ206" s="91"/>
      <c r="DZK206" s="119"/>
      <c r="DZL206" s="91"/>
      <c r="DZM206" s="119"/>
      <c r="DZN206" s="91"/>
      <c r="DZO206" s="119"/>
      <c r="DZP206" s="91"/>
      <c r="DZQ206" s="119"/>
      <c r="DZR206" s="91"/>
      <c r="DZS206" s="119"/>
      <c r="DZT206" s="91"/>
      <c r="DZU206" s="119"/>
      <c r="DZV206" s="91"/>
      <c r="DZW206" s="119"/>
      <c r="DZX206" s="91"/>
      <c r="DZY206" s="119"/>
      <c r="DZZ206" s="91"/>
      <c r="EAA206" s="119"/>
      <c r="EAB206" s="91"/>
      <c r="EAC206" s="119"/>
      <c r="EAD206" s="91"/>
      <c r="EAE206" s="119"/>
      <c r="EAF206" s="91"/>
      <c r="EAG206" s="119"/>
      <c r="EAH206" s="91"/>
      <c r="EAI206" s="119"/>
      <c r="EAJ206" s="91"/>
      <c r="EAK206" s="119"/>
      <c r="EAL206" s="91"/>
      <c r="EAM206" s="119"/>
      <c r="EAN206" s="91"/>
      <c r="EAO206" s="119"/>
      <c r="EAP206" s="91"/>
      <c r="EAQ206" s="119"/>
      <c r="EAR206" s="91"/>
      <c r="EAS206" s="119"/>
      <c r="EAT206" s="91"/>
      <c r="EAU206" s="119"/>
      <c r="EAV206" s="91"/>
      <c r="EAW206" s="119"/>
      <c r="EAX206" s="91"/>
      <c r="EAY206" s="119"/>
      <c r="EAZ206" s="91"/>
      <c r="EBA206" s="119"/>
      <c r="EBB206" s="91"/>
      <c r="EBC206" s="119"/>
      <c r="EBD206" s="91"/>
      <c r="EBE206" s="119"/>
      <c r="EBF206" s="91"/>
      <c r="EBG206" s="119"/>
      <c r="EBH206" s="91"/>
      <c r="EBI206" s="119"/>
      <c r="EBJ206" s="91"/>
      <c r="EBK206" s="119"/>
      <c r="EBL206" s="91"/>
      <c r="EBM206" s="119"/>
      <c r="EBN206" s="91"/>
      <c r="EBO206" s="119"/>
      <c r="EBP206" s="91"/>
      <c r="EBQ206" s="119"/>
      <c r="EBR206" s="91"/>
      <c r="EBS206" s="119"/>
      <c r="EBT206" s="91"/>
      <c r="EBU206" s="119"/>
      <c r="EBV206" s="91"/>
      <c r="EBW206" s="119"/>
      <c r="EBX206" s="91"/>
      <c r="EBY206" s="119"/>
      <c r="EBZ206" s="91"/>
      <c r="ECA206" s="119"/>
      <c r="ECB206" s="91"/>
      <c r="ECC206" s="119"/>
      <c r="ECD206" s="91"/>
      <c r="ECE206" s="119"/>
      <c r="ECF206" s="91"/>
      <c r="ECG206" s="119"/>
      <c r="ECH206" s="91"/>
      <c r="ECI206" s="119"/>
      <c r="ECJ206" s="91"/>
      <c r="ECK206" s="119"/>
      <c r="ECL206" s="91"/>
      <c r="ECM206" s="119"/>
      <c r="ECN206" s="91"/>
      <c r="ECO206" s="119"/>
      <c r="ECP206" s="91"/>
      <c r="ECQ206" s="119"/>
      <c r="ECR206" s="91"/>
      <c r="ECS206" s="119"/>
      <c r="ECT206" s="91"/>
      <c r="ECU206" s="119"/>
      <c r="ECV206" s="91"/>
      <c r="ECW206" s="119"/>
      <c r="ECX206" s="91"/>
      <c r="ECY206" s="119"/>
      <c r="ECZ206" s="91"/>
      <c r="EDA206" s="119"/>
      <c r="EDB206" s="91"/>
      <c r="EDC206" s="119"/>
      <c r="EDD206" s="91"/>
      <c r="EDE206" s="119"/>
      <c r="EDF206" s="91"/>
      <c r="EDG206" s="119"/>
      <c r="EDH206" s="91"/>
      <c r="EDI206" s="119"/>
      <c r="EDJ206" s="91"/>
      <c r="EDK206" s="119"/>
      <c r="EDL206" s="91"/>
      <c r="EDM206" s="119"/>
      <c r="EDN206" s="91"/>
      <c r="EDO206" s="119"/>
      <c r="EDP206" s="91"/>
      <c r="EDQ206" s="119"/>
      <c r="EDR206" s="91"/>
      <c r="EDS206" s="119"/>
      <c r="EDT206" s="91"/>
      <c r="EDU206" s="119"/>
      <c r="EDV206" s="91"/>
      <c r="EDW206" s="119"/>
      <c r="EDX206" s="91"/>
      <c r="EDY206" s="119"/>
      <c r="EDZ206" s="91"/>
      <c r="EEA206" s="119"/>
      <c r="EEB206" s="91"/>
      <c r="EEC206" s="119"/>
      <c r="EED206" s="91"/>
      <c r="EEE206" s="119"/>
      <c r="EEF206" s="91"/>
      <c r="EEG206" s="119"/>
      <c r="EEH206" s="91"/>
      <c r="EEI206" s="119"/>
      <c r="EEJ206" s="91"/>
      <c r="EEK206" s="119"/>
      <c r="EEL206" s="91"/>
      <c r="EEM206" s="119"/>
      <c r="EEN206" s="91"/>
      <c r="EEO206" s="119"/>
      <c r="EEP206" s="91"/>
      <c r="EEQ206" s="119"/>
      <c r="EER206" s="91"/>
      <c r="EES206" s="119"/>
      <c r="EET206" s="91"/>
      <c r="EEU206" s="119"/>
      <c r="EEV206" s="91"/>
      <c r="EEW206" s="119"/>
      <c r="EEX206" s="91"/>
      <c r="EEY206" s="119"/>
      <c r="EEZ206" s="91"/>
      <c r="EFA206" s="119"/>
      <c r="EFB206" s="91"/>
      <c r="EFC206" s="119"/>
      <c r="EFD206" s="91"/>
      <c r="EFE206" s="119"/>
      <c r="EFF206" s="91"/>
      <c r="EFG206" s="119"/>
      <c r="EFH206" s="91"/>
      <c r="EFI206" s="119"/>
      <c r="EFJ206" s="91"/>
      <c r="EFK206" s="119"/>
      <c r="EFL206" s="91"/>
      <c r="EFM206" s="119"/>
      <c r="EFN206" s="91"/>
      <c r="EFO206" s="119"/>
      <c r="EFP206" s="91"/>
      <c r="EFQ206" s="119"/>
      <c r="EFR206" s="91"/>
      <c r="EFS206" s="119"/>
      <c r="EFT206" s="91"/>
      <c r="EFU206" s="119"/>
      <c r="EFV206" s="91"/>
      <c r="EFW206" s="119"/>
      <c r="EFX206" s="91"/>
      <c r="EFY206" s="119"/>
      <c r="EFZ206" s="91"/>
      <c r="EGA206" s="119"/>
      <c r="EGB206" s="91"/>
      <c r="EGC206" s="119"/>
      <c r="EGD206" s="91"/>
      <c r="EGE206" s="119"/>
      <c r="EGF206" s="91"/>
      <c r="EGG206" s="119"/>
      <c r="EGH206" s="91"/>
      <c r="EGI206" s="119"/>
      <c r="EGJ206" s="91"/>
      <c r="EGK206" s="119"/>
      <c r="EGL206" s="91"/>
      <c r="EGM206" s="119"/>
      <c r="EGN206" s="91"/>
      <c r="EGO206" s="119"/>
      <c r="EGP206" s="91"/>
      <c r="EGQ206" s="119"/>
      <c r="EGR206" s="91"/>
      <c r="EGS206" s="119"/>
      <c r="EGT206" s="91"/>
      <c r="EGU206" s="119"/>
      <c r="EGV206" s="91"/>
      <c r="EGW206" s="119"/>
      <c r="EGX206" s="91"/>
      <c r="EGY206" s="119"/>
      <c r="EGZ206" s="91"/>
      <c r="EHA206" s="119"/>
      <c r="EHB206" s="91"/>
      <c r="EHC206" s="119"/>
      <c r="EHD206" s="91"/>
      <c r="EHE206" s="119"/>
      <c r="EHF206" s="91"/>
      <c r="EHG206" s="119"/>
      <c r="EHH206" s="91"/>
      <c r="EHI206" s="119"/>
      <c r="EHJ206" s="91"/>
      <c r="EHK206" s="119"/>
      <c r="EHL206" s="91"/>
      <c r="EHM206" s="119"/>
      <c r="EHN206" s="91"/>
      <c r="EHO206" s="119"/>
      <c r="EHP206" s="91"/>
      <c r="EHQ206" s="119"/>
      <c r="EHR206" s="91"/>
      <c r="EHS206" s="119"/>
      <c r="EHT206" s="91"/>
      <c r="EHU206" s="119"/>
      <c r="EHV206" s="91"/>
      <c r="EHW206" s="119"/>
      <c r="EHX206" s="91"/>
      <c r="EHY206" s="119"/>
      <c r="EHZ206" s="91"/>
      <c r="EIA206" s="119"/>
      <c r="EIB206" s="91"/>
      <c r="EIC206" s="119"/>
      <c r="EID206" s="91"/>
      <c r="EIE206" s="119"/>
      <c r="EIF206" s="91"/>
      <c r="EIG206" s="119"/>
      <c r="EIH206" s="91"/>
      <c r="EII206" s="119"/>
      <c r="EIJ206" s="91"/>
      <c r="EIK206" s="119"/>
      <c r="EIL206" s="91"/>
      <c r="EIM206" s="119"/>
      <c r="EIN206" s="91"/>
      <c r="EIO206" s="119"/>
      <c r="EIP206" s="91"/>
      <c r="EIQ206" s="119"/>
      <c r="EIR206" s="91"/>
      <c r="EIS206" s="119"/>
      <c r="EIT206" s="91"/>
      <c r="EIU206" s="119"/>
      <c r="EIV206" s="91"/>
      <c r="EIW206" s="119"/>
      <c r="EIX206" s="91"/>
      <c r="EIY206" s="119"/>
      <c r="EIZ206" s="91"/>
      <c r="EJA206" s="119"/>
      <c r="EJB206" s="91"/>
      <c r="EJC206" s="119"/>
      <c r="EJD206" s="91"/>
      <c r="EJE206" s="119"/>
      <c r="EJF206" s="91"/>
      <c r="EJG206" s="119"/>
      <c r="EJH206" s="91"/>
      <c r="EJI206" s="119"/>
      <c r="EJJ206" s="91"/>
      <c r="EJK206" s="119"/>
      <c r="EJL206" s="91"/>
      <c r="EJM206" s="119"/>
      <c r="EJN206" s="91"/>
      <c r="EJO206" s="119"/>
      <c r="EJP206" s="91"/>
      <c r="EJQ206" s="119"/>
      <c r="EJR206" s="91"/>
      <c r="EJS206" s="119"/>
      <c r="EJT206" s="91"/>
      <c r="EJU206" s="119"/>
      <c r="EJV206" s="91"/>
      <c r="EJW206" s="119"/>
      <c r="EJX206" s="91"/>
      <c r="EJY206" s="119"/>
      <c r="EJZ206" s="91"/>
      <c r="EKA206" s="119"/>
      <c r="EKB206" s="91"/>
      <c r="EKC206" s="119"/>
      <c r="EKD206" s="91"/>
      <c r="EKE206" s="119"/>
      <c r="EKF206" s="91"/>
      <c r="EKG206" s="119"/>
      <c r="EKH206" s="91"/>
      <c r="EKI206" s="119"/>
      <c r="EKJ206" s="91"/>
      <c r="EKK206" s="119"/>
      <c r="EKL206" s="91"/>
      <c r="EKM206" s="119"/>
      <c r="EKN206" s="91"/>
      <c r="EKO206" s="119"/>
      <c r="EKP206" s="91"/>
      <c r="EKQ206" s="119"/>
      <c r="EKR206" s="91"/>
      <c r="EKS206" s="119"/>
      <c r="EKT206" s="91"/>
      <c r="EKU206" s="119"/>
      <c r="EKV206" s="91"/>
      <c r="EKW206" s="119"/>
      <c r="EKX206" s="91"/>
      <c r="EKY206" s="119"/>
      <c r="EKZ206" s="91"/>
      <c r="ELA206" s="119"/>
      <c r="ELB206" s="91"/>
      <c r="ELC206" s="119"/>
      <c r="ELD206" s="91"/>
      <c r="ELE206" s="119"/>
      <c r="ELF206" s="91"/>
      <c r="ELG206" s="119"/>
      <c r="ELH206" s="91"/>
      <c r="ELI206" s="119"/>
      <c r="ELJ206" s="91"/>
      <c r="ELK206" s="119"/>
      <c r="ELL206" s="91"/>
      <c r="ELM206" s="119"/>
      <c r="ELN206" s="91"/>
      <c r="ELO206" s="119"/>
      <c r="ELP206" s="91"/>
      <c r="ELQ206" s="119"/>
      <c r="ELR206" s="91"/>
      <c r="ELS206" s="119"/>
      <c r="ELT206" s="91"/>
      <c r="ELU206" s="119"/>
      <c r="ELV206" s="91"/>
      <c r="ELW206" s="119"/>
      <c r="ELX206" s="91"/>
      <c r="ELY206" s="119"/>
      <c r="ELZ206" s="91"/>
      <c r="EMA206" s="119"/>
      <c r="EMB206" s="91"/>
      <c r="EMC206" s="119"/>
      <c r="EMD206" s="91"/>
      <c r="EME206" s="119"/>
      <c r="EMF206" s="91"/>
      <c r="EMG206" s="119"/>
      <c r="EMH206" s="91"/>
      <c r="EMI206" s="119"/>
      <c r="EMJ206" s="91"/>
      <c r="EMK206" s="119"/>
      <c r="EML206" s="91"/>
      <c r="EMM206" s="119"/>
      <c r="EMN206" s="91"/>
      <c r="EMO206" s="119"/>
      <c r="EMP206" s="91"/>
      <c r="EMQ206" s="119"/>
      <c r="EMR206" s="91"/>
      <c r="EMS206" s="119"/>
      <c r="EMT206" s="91"/>
      <c r="EMU206" s="119"/>
      <c r="EMV206" s="91"/>
      <c r="EMW206" s="119"/>
      <c r="EMX206" s="91"/>
      <c r="EMY206" s="119"/>
      <c r="EMZ206" s="91"/>
      <c r="ENA206" s="119"/>
      <c r="ENB206" s="91"/>
      <c r="ENC206" s="119"/>
      <c r="END206" s="91"/>
      <c r="ENE206" s="119"/>
      <c r="ENF206" s="91"/>
      <c r="ENG206" s="119"/>
      <c r="ENH206" s="91"/>
      <c r="ENI206" s="119"/>
      <c r="ENJ206" s="91"/>
      <c r="ENK206" s="119"/>
      <c r="ENL206" s="91"/>
      <c r="ENM206" s="119"/>
      <c r="ENN206" s="91"/>
      <c r="ENO206" s="119"/>
      <c r="ENP206" s="91"/>
      <c r="ENQ206" s="119"/>
      <c r="ENR206" s="91"/>
      <c r="ENS206" s="119"/>
      <c r="ENT206" s="91"/>
      <c r="ENU206" s="119"/>
      <c r="ENV206" s="91"/>
      <c r="ENW206" s="119"/>
      <c r="ENX206" s="91"/>
      <c r="ENY206" s="119"/>
      <c r="ENZ206" s="91"/>
      <c r="EOA206" s="119"/>
      <c r="EOB206" s="91"/>
      <c r="EOC206" s="119"/>
      <c r="EOD206" s="91"/>
      <c r="EOE206" s="119"/>
      <c r="EOF206" s="91"/>
      <c r="EOG206" s="119"/>
      <c r="EOH206" s="91"/>
      <c r="EOI206" s="119"/>
      <c r="EOJ206" s="91"/>
      <c r="EOK206" s="119"/>
      <c r="EOL206" s="91"/>
      <c r="EOM206" s="119"/>
      <c r="EON206" s="91"/>
      <c r="EOO206" s="119"/>
      <c r="EOP206" s="91"/>
      <c r="EOQ206" s="119"/>
      <c r="EOR206" s="91"/>
      <c r="EOS206" s="119"/>
      <c r="EOT206" s="91"/>
      <c r="EOU206" s="119"/>
      <c r="EOV206" s="91"/>
      <c r="EOW206" s="119"/>
      <c r="EOX206" s="91"/>
      <c r="EOY206" s="119"/>
      <c r="EOZ206" s="91"/>
      <c r="EPA206" s="119"/>
      <c r="EPB206" s="91"/>
      <c r="EPC206" s="119"/>
      <c r="EPD206" s="91"/>
      <c r="EPE206" s="119"/>
      <c r="EPF206" s="91"/>
      <c r="EPG206" s="119"/>
      <c r="EPH206" s="91"/>
      <c r="EPI206" s="119"/>
      <c r="EPJ206" s="91"/>
      <c r="EPK206" s="119"/>
      <c r="EPL206" s="91"/>
      <c r="EPM206" s="119"/>
      <c r="EPN206" s="91"/>
      <c r="EPO206" s="119"/>
      <c r="EPP206" s="91"/>
      <c r="EPQ206" s="119"/>
      <c r="EPR206" s="91"/>
      <c r="EPS206" s="119"/>
      <c r="EPT206" s="91"/>
      <c r="EPU206" s="119"/>
      <c r="EPV206" s="91"/>
      <c r="EPW206" s="119"/>
      <c r="EPX206" s="91"/>
      <c r="EPY206" s="119"/>
      <c r="EPZ206" s="91"/>
      <c r="EQA206" s="119"/>
      <c r="EQB206" s="91"/>
      <c r="EQC206" s="119"/>
      <c r="EQD206" s="91"/>
      <c r="EQE206" s="119"/>
      <c r="EQF206" s="91"/>
      <c r="EQG206" s="119"/>
      <c r="EQH206" s="91"/>
      <c r="EQI206" s="119"/>
      <c r="EQJ206" s="91"/>
      <c r="EQK206" s="119"/>
      <c r="EQL206" s="91"/>
      <c r="EQM206" s="119"/>
      <c r="EQN206" s="91"/>
      <c r="EQO206" s="119"/>
      <c r="EQP206" s="91"/>
      <c r="EQQ206" s="119"/>
      <c r="EQR206" s="91"/>
      <c r="EQS206" s="119"/>
      <c r="EQT206" s="91"/>
      <c r="EQU206" s="119"/>
      <c r="EQV206" s="91"/>
      <c r="EQW206" s="119"/>
      <c r="EQX206" s="91"/>
      <c r="EQY206" s="119"/>
      <c r="EQZ206" s="91"/>
      <c r="ERA206" s="119"/>
      <c r="ERB206" s="91"/>
      <c r="ERC206" s="119"/>
      <c r="ERD206" s="91"/>
      <c r="ERE206" s="119"/>
      <c r="ERF206" s="91"/>
      <c r="ERG206" s="119"/>
      <c r="ERH206" s="91"/>
      <c r="ERI206" s="119"/>
      <c r="ERJ206" s="91"/>
      <c r="ERK206" s="119"/>
      <c r="ERL206" s="91"/>
      <c r="ERM206" s="119"/>
      <c r="ERN206" s="91"/>
      <c r="ERO206" s="119"/>
      <c r="ERP206" s="91"/>
      <c r="ERQ206" s="119"/>
      <c r="ERR206" s="91"/>
      <c r="ERS206" s="119"/>
      <c r="ERT206" s="91"/>
      <c r="ERU206" s="119"/>
      <c r="ERV206" s="91"/>
      <c r="ERW206" s="119"/>
      <c r="ERX206" s="91"/>
      <c r="ERY206" s="119"/>
      <c r="ERZ206" s="91"/>
      <c r="ESA206" s="119"/>
      <c r="ESB206" s="91"/>
      <c r="ESC206" s="119"/>
      <c r="ESD206" s="91"/>
      <c r="ESE206" s="119"/>
      <c r="ESF206" s="91"/>
      <c r="ESG206" s="119"/>
      <c r="ESH206" s="91"/>
      <c r="ESI206" s="119"/>
      <c r="ESJ206" s="91"/>
      <c r="ESK206" s="119"/>
      <c r="ESL206" s="91"/>
      <c r="ESM206" s="119"/>
      <c r="ESN206" s="91"/>
      <c r="ESO206" s="119"/>
      <c r="ESP206" s="91"/>
      <c r="ESQ206" s="119"/>
      <c r="ESR206" s="91"/>
      <c r="ESS206" s="119"/>
      <c r="EST206" s="91"/>
      <c r="ESU206" s="119"/>
      <c r="ESV206" s="91"/>
      <c r="ESW206" s="119"/>
      <c r="ESX206" s="91"/>
      <c r="ESY206" s="119"/>
      <c r="ESZ206" s="91"/>
      <c r="ETA206" s="119"/>
      <c r="ETB206" s="91"/>
      <c r="ETC206" s="119"/>
      <c r="ETD206" s="91"/>
      <c r="ETE206" s="119"/>
      <c r="ETF206" s="91"/>
      <c r="ETG206" s="119"/>
      <c r="ETH206" s="91"/>
      <c r="ETI206" s="119"/>
      <c r="ETJ206" s="91"/>
      <c r="ETK206" s="119"/>
      <c r="ETL206" s="91"/>
      <c r="ETM206" s="119"/>
      <c r="ETN206" s="91"/>
      <c r="ETO206" s="119"/>
      <c r="ETP206" s="91"/>
      <c r="ETQ206" s="119"/>
      <c r="ETR206" s="91"/>
      <c r="ETS206" s="119"/>
      <c r="ETT206" s="91"/>
      <c r="ETU206" s="119"/>
      <c r="ETV206" s="91"/>
      <c r="ETW206" s="119"/>
      <c r="ETX206" s="91"/>
      <c r="ETY206" s="119"/>
      <c r="ETZ206" s="91"/>
      <c r="EUA206" s="119"/>
      <c r="EUB206" s="91"/>
      <c r="EUC206" s="119"/>
      <c r="EUD206" s="91"/>
      <c r="EUE206" s="119"/>
      <c r="EUF206" s="91"/>
      <c r="EUG206" s="119"/>
      <c r="EUH206" s="91"/>
      <c r="EUI206" s="119"/>
      <c r="EUJ206" s="91"/>
      <c r="EUK206" s="119"/>
      <c r="EUL206" s="91"/>
      <c r="EUM206" s="119"/>
      <c r="EUN206" s="91"/>
      <c r="EUO206" s="119"/>
      <c r="EUP206" s="91"/>
      <c r="EUQ206" s="119"/>
      <c r="EUR206" s="91"/>
      <c r="EUS206" s="119"/>
      <c r="EUT206" s="91"/>
      <c r="EUU206" s="119"/>
      <c r="EUV206" s="91"/>
      <c r="EUW206" s="119"/>
      <c r="EUX206" s="91"/>
      <c r="EUY206" s="119"/>
      <c r="EUZ206" s="91"/>
      <c r="EVA206" s="119"/>
      <c r="EVB206" s="91"/>
      <c r="EVC206" s="119"/>
      <c r="EVD206" s="91"/>
      <c r="EVE206" s="119"/>
      <c r="EVF206" s="91"/>
      <c r="EVG206" s="119"/>
      <c r="EVH206" s="91"/>
      <c r="EVI206" s="119"/>
      <c r="EVJ206" s="91"/>
      <c r="EVK206" s="119"/>
      <c r="EVL206" s="91"/>
      <c r="EVM206" s="119"/>
      <c r="EVN206" s="91"/>
      <c r="EVO206" s="119"/>
      <c r="EVP206" s="91"/>
      <c r="EVQ206" s="119"/>
      <c r="EVR206" s="91"/>
      <c r="EVS206" s="119"/>
      <c r="EVT206" s="91"/>
      <c r="EVU206" s="119"/>
      <c r="EVV206" s="91"/>
      <c r="EVW206" s="119"/>
      <c r="EVX206" s="91"/>
      <c r="EVY206" s="119"/>
      <c r="EVZ206" s="91"/>
      <c r="EWA206" s="119"/>
      <c r="EWB206" s="91"/>
      <c r="EWC206" s="119"/>
      <c r="EWD206" s="91"/>
      <c r="EWE206" s="119"/>
      <c r="EWF206" s="91"/>
      <c r="EWG206" s="119"/>
      <c r="EWH206" s="91"/>
      <c r="EWI206" s="119"/>
      <c r="EWJ206" s="91"/>
      <c r="EWK206" s="119"/>
      <c r="EWL206" s="91"/>
      <c r="EWM206" s="119"/>
      <c r="EWN206" s="91"/>
      <c r="EWO206" s="119"/>
      <c r="EWP206" s="91"/>
      <c r="EWQ206" s="119"/>
      <c r="EWR206" s="91"/>
      <c r="EWS206" s="119"/>
      <c r="EWT206" s="91"/>
      <c r="EWU206" s="119"/>
      <c r="EWV206" s="91"/>
      <c r="EWW206" s="119"/>
      <c r="EWX206" s="91"/>
      <c r="EWY206" s="119"/>
      <c r="EWZ206" s="91"/>
      <c r="EXA206" s="119"/>
      <c r="EXB206" s="91"/>
      <c r="EXC206" s="119"/>
      <c r="EXD206" s="91"/>
      <c r="EXE206" s="119"/>
      <c r="EXF206" s="91"/>
      <c r="EXG206" s="119"/>
      <c r="EXH206" s="91"/>
      <c r="EXI206" s="119"/>
      <c r="EXJ206" s="91"/>
      <c r="EXK206" s="119"/>
      <c r="EXL206" s="91"/>
      <c r="EXM206" s="119"/>
      <c r="EXN206" s="91"/>
      <c r="EXO206" s="119"/>
      <c r="EXP206" s="91"/>
      <c r="EXQ206" s="119"/>
      <c r="EXR206" s="91"/>
      <c r="EXS206" s="119"/>
      <c r="EXT206" s="91"/>
      <c r="EXU206" s="119"/>
      <c r="EXV206" s="91"/>
      <c r="EXW206" s="119"/>
      <c r="EXX206" s="91"/>
      <c r="EXY206" s="119"/>
      <c r="EXZ206" s="91"/>
      <c r="EYA206" s="119"/>
      <c r="EYB206" s="91"/>
      <c r="EYC206" s="119"/>
      <c r="EYD206" s="91"/>
      <c r="EYE206" s="119"/>
      <c r="EYF206" s="91"/>
      <c r="EYG206" s="119"/>
      <c r="EYH206" s="91"/>
      <c r="EYI206" s="119"/>
      <c r="EYJ206" s="91"/>
      <c r="EYK206" s="119"/>
      <c r="EYL206" s="91"/>
      <c r="EYM206" s="119"/>
      <c r="EYN206" s="91"/>
      <c r="EYO206" s="119"/>
      <c r="EYP206" s="91"/>
      <c r="EYQ206" s="119"/>
      <c r="EYR206" s="91"/>
      <c r="EYS206" s="119"/>
      <c r="EYT206" s="91"/>
      <c r="EYU206" s="119"/>
      <c r="EYV206" s="91"/>
      <c r="EYW206" s="119"/>
      <c r="EYX206" s="91"/>
      <c r="EYY206" s="119"/>
      <c r="EYZ206" s="91"/>
      <c r="EZA206" s="119"/>
      <c r="EZB206" s="91"/>
      <c r="EZC206" s="119"/>
      <c r="EZD206" s="91"/>
      <c r="EZE206" s="119"/>
      <c r="EZF206" s="91"/>
      <c r="EZG206" s="119"/>
      <c r="EZH206" s="91"/>
      <c r="EZI206" s="119"/>
      <c r="EZJ206" s="91"/>
      <c r="EZK206" s="119"/>
      <c r="EZL206" s="91"/>
      <c r="EZM206" s="119"/>
      <c r="EZN206" s="91"/>
      <c r="EZO206" s="119"/>
      <c r="EZP206" s="91"/>
      <c r="EZQ206" s="119"/>
      <c r="EZR206" s="91"/>
      <c r="EZS206" s="119"/>
      <c r="EZT206" s="91"/>
      <c r="EZU206" s="119"/>
      <c r="EZV206" s="91"/>
      <c r="EZW206" s="119"/>
      <c r="EZX206" s="91"/>
      <c r="EZY206" s="119"/>
      <c r="EZZ206" s="91"/>
      <c r="FAA206" s="119"/>
      <c r="FAB206" s="91"/>
      <c r="FAC206" s="119"/>
      <c r="FAD206" s="91"/>
      <c r="FAE206" s="119"/>
      <c r="FAF206" s="91"/>
      <c r="FAG206" s="119"/>
      <c r="FAH206" s="91"/>
      <c r="FAI206" s="119"/>
      <c r="FAJ206" s="91"/>
      <c r="FAK206" s="119"/>
      <c r="FAL206" s="91"/>
      <c r="FAM206" s="119"/>
      <c r="FAN206" s="91"/>
      <c r="FAO206" s="119"/>
      <c r="FAP206" s="91"/>
      <c r="FAQ206" s="119"/>
      <c r="FAR206" s="91"/>
      <c r="FAS206" s="119"/>
      <c r="FAT206" s="91"/>
      <c r="FAU206" s="119"/>
      <c r="FAV206" s="91"/>
      <c r="FAW206" s="119"/>
      <c r="FAX206" s="91"/>
      <c r="FAY206" s="119"/>
      <c r="FAZ206" s="91"/>
      <c r="FBA206" s="119"/>
      <c r="FBB206" s="91"/>
      <c r="FBC206" s="119"/>
      <c r="FBD206" s="91"/>
      <c r="FBE206" s="119"/>
      <c r="FBF206" s="91"/>
      <c r="FBG206" s="119"/>
      <c r="FBH206" s="91"/>
      <c r="FBI206" s="119"/>
      <c r="FBJ206" s="91"/>
      <c r="FBK206" s="119"/>
      <c r="FBL206" s="91"/>
      <c r="FBM206" s="119"/>
      <c r="FBN206" s="91"/>
      <c r="FBO206" s="119"/>
      <c r="FBP206" s="91"/>
      <c r="FBQ206" s="119"/>
      <c r="FBR206" s="91"/>
      <c r="FBS206" s="119"/>
      <c r="FBT206" s="91"/>
      <c r="FBU206" s="119"/>
      <c r="FBV206" s="91"/>
      <c r="FBW206" s="119"/>
      <c r="FBX206" s="91"/>
      <c r="FBY206" s="119"/>
      <c r="FBZ206" s="91"/>
      <c r="FCA206" s="119"/>
      <c r="FCB206" s="91"/>
      <c r="FCC206" s="119"/>
      <c r="FCD206" s="91"/>
      <c r="FCE206" s="119"/>
      <c r="FCF206" s="91"/>
      <c r="FCG206" s="119"/>
      <c r="FCH206" s="91"/>
      <c r="FCI206" s="119"/>
      <c r="FCJ206" s="91"/>
      <c r="FCK206" s="119"/>
      <c r="FCL206" s="91"/>
      <c r="FCM206" s="119"/>
      <c r="FCN206" s="91"/>
      <c r="FCO206" s="119"/>
      <c r="FCP206" s="91"/>
      <c r="FCQ206" s="119"/>
      <c r="FCR206" s="91"/>
      <c r="FCS206" s="119"/>
      <c r="FCT206" s="91"/>
      <c r="FCU206" s="119"/>
      <c r="FCV206" s="91"/>
      <c r="FCW206" s="119"/>
      <c r="FCX206" s="91"/>
      <c r="FCY206" s="119"/>
      <c r="FCZ206" s="91"/>
      <c r="FDA206" s="119"/>
      <c r="FDB206" s="91"/>
      <c r="FDC206" s="119"/>
      <c r="FDD206" s="91"/>
      <c r="FDE206" s="119"/>
      <c r="FDF206" s="91"/>
      <c r="FDG206" s="119"/>
      <c r="FDH206" s="91"/>
      <c r="FDI206" s="119"/>
      <c r="FDJ206" s="91"/>
      <c r="FDK206" s="119"/>
      <c r="FDL206" s="91"/>
      <c r="FDM206" s="119"/>
      <c r="FDN206" s="91"/>
      <c r="FDO206" s="119"/>
      <c r="FDP206" s="91"/>
      <c r="FDQ206" s="119"/>
      <c r="FDR206" s="91"/>
      <c r="FDS206" s="119"/>
      <c r="FDT206" s="91"/>
      <c r="FDU206" s="119"/>
      <c r="FDV206" s="91"/>
      <c r="FDW206" s="119"/>
      <c r="FDX206" s="91"/>
      <c r="FDY206" s="119"/>
      <c r="FDZ206" s="91"/>
      <c r="FEA206" s="119"/>
      <c r="FEB206" s="91"/>
      <c r="FEC206" s="119"/>
      <c r="FED206" s="91"/>
      <c r="FEE206" s="119"/>
      <c r="FEF206" s="91"/>
      <c r="FEG206" s="119"/>
      <c r="FEH206" s="91"/>
      <c r="FEI206" s="119"/>
      <c r="FEJ206" s="91"/>
      <c r="FEK206" s="119"/>
      <c r="FEL206" s="91"/>
      <c r="FEM206" s="119"/>
      <c r="FEN206" s="91"/>
      <c r="FEO206" s="119"/>
      <c r="FEP206" s="91"/>
      <c r="FEQ206" s="119"/>
      <c r="FER206" s="91"/>
      <c r="FES206" s="119"/>
      <c r="FET206" s="91"/>
      <c r="FEU206" s="119"/>
      <c r="FEV206" s="91"/>
      <c r="FEW206" s="119"/>
      <c r="FEX206" s="91"/>
      <c r="FEY206" s="119"/>
      <c r="FEZ206" s="91"/>
      <c r="FFA206" s="119"/>
      <c r="FFB206" s="91"/>
      <c r="FFC206" s="119"/>
      <c r="FFD206" s="91"/>
      <c r="FFE206" s="119"/>
      <c r="FFF206" s="91"/>
      <c r="FFG206" s="119"/>
      <c r="FFH206" s="91"/>
      <c r="FFI206" s="119"/>
      <c r="FFJ206" s="91"/>
      <c r="FFK206" s="119"/>
      <c r="FFL206" s="91"/>
      <c r="FFM206" s="119"/>
      <c r="FFN206" s="91"/>
      <c r="FFO206" s="119"/>
      <c r="FFP206" s="91"/>
      <c r="FFQ206" s="119"/>
      <c r="FFR206" s="91"/>
      <c r="FFS206" s="119"/>
      <c r="FFT206" s="91"/>
      <c r="FFU206" s="119"/>
      <c r="FFV206" s="91"/>
      <c r="FFW206" s="119"/>
      <c r="FFX206" s="91"/>
      <c r="FFY206" s="119"/>
      <c r="FFZ206" s="91"/>
      <c r="FGA206" s="119"/>
      <c r="FGB206" s="91"/>
      <c r="FGC206" s="119"/>
      <c r="FGD206" s="91"/>
      <c r="FGE206" s="119"/>
      <c r="FGF206" s="91"/>
      <c r="FGG206" s="119"/>
      <c r="FGH206" s="91"/>
      <c r="FGI206" s="119"/>
      <c r="FGJ206" s="91"/>
      <c r="FGK206" s="119"/>
      <c r="FGL206" s="91"/>
      <c r="FGM206" s="119"/>
      <c r="FGN206" s="91"/>
      <c r="FGO206" s="119"/>
      <c r="FGP206" s="91"/>
      <c r="FGQ206" s="119"/>
      <c r="FGR206" s="91"/>
      <c r="FGS206" s="119"/>
      <c r="FGT206" s="91"/>
      <c r="FGU206" s="119"/>
      <c r="FGV206" s="91"/>
      <c r="FGW206" s="119"/>
      <c r="FGX206" s="91"/>
      <c r="FGY206" s="119"/>
      <c r="FGZ206" s="91"/>
      <c r="FHA206" s="119"/>
      <c r="FHB206" s="91"/>
      <c r="FHC206" s="119"/>
      <c r="FHD206" s="91"/>
      <c r="FHE206" s="119"/>
      <c r="FHF206" s="91"/>
      <c r="FHG206" s="119"/>
      <c r="FHH206" s="91"/>
      <c r="FHI206" s="119"/>
      <c r="FHJ206" s="91"/>
      <c r="FHK206" s="119"/>
      <c r="FHL206" s="91"/>
      <c r="FHM206" s="119"/>
      <c r="FHN206" s="91"/>
      <c r="FHO206" s="119"/>
      <c r="FHP206" s="91"/>
      <c r="FHQ206" s="119"/>
      <c r="FHR206" s="91"/>
      <c r="FHS206" s="119"/>
      <c r="FHT206" s="91"/>
      <c r="FHU206" s="119"/>
      <c r="FHV206" s="91"/>
      <c r="FHW206" s="119"/>
      <c r="FHX206" s="91"/>
      <c r="FHY206" s="119"/>
      <c r="FHZ206" s="91"/>
      <c r="FIA206" s="119"/>
      <c r="FIB206" s="91"/>
      <c r="FIC206" s="119"/>
      <c r="FID206" s="91"/>
      <c r="FIE206" s="119"/>
      <c r="FIF206" s="91"/>
      <c r="FIG206" s="119"/>
      <c r="FIH206" s="91"/>
      <c r="FII206" s="119"/>
      <c r="FIJ206" s="91"/>
      <c r="FIK206" s="119"/>
      <c r="FIL206" s="91"/>
      <c r="FIM206" s="119"/>
      <c r="FIN206" s="91"/>
      <c r="FIO206" s="119"/>
      <c r="FIP206" s="91"/>
      <c r="FIQ206" s="119"/>
      <c r="FIR206" s="91"/>
      <c r="FIS206" s="119"/>
      <c r="FIT206" s="91"/>
      <c r="FIU206" s="119"/>
      <c r="FIV206" s="91"/>
      <c r="FIW206" s="119"/>
      <c r="FIX206" s="91"/>
      <c r="FIY206" s="119"/>
      <c r="FIZ206" s="91"/>
      <c r="FJA206" s="119"/>
      <c r="FJB206" s="91"/>
      <c r="FJC206" s="119"/>
      <c r="FJD206" s="91"/>
      <c r="FJE206" s="119"/>
      <c r="FJF206" s="91"/>
      <c r="FJG206" s="119"/>
      <c r="FJH206" s="91"/>
      <c r="FJI206" s="119"/>
      <c r="FJJ206" s="91"/>
      <c r="FJK206" s="119"/>
      <c r="FJL206" s="91"/>
      <c r="FJM206" s="119"/>
      <c r="FJN206" s="91"/>
      <c r="FJO206" s="119"/>
      <c r="FJP206" s="91"/>
      <c r="FJQ206" s="119"/>
      <c r="FJR206" s="91"/>
      <c r="FJS206" s="119"/>
      <c r="FJT206" s="91"/>
      <c r="FJU206" s="119"/>
      <c r="FJV206" s="91"/>
      <c r="FJW206" s="119"/>
      <c r="FJX206" s="91"/>
      <c r="FJY206" s="119"/>
      <c r="FJZ206" s="91"/>
      <c r="FKA206" s="119"/>
      <c r="FKB206" s="91"/>
      <c r="FKC206" s="119"/>
      <c r="FKD206" s="91"/>
      <c r="FKE206" s="119"/>
      <c r="FKF206" s="91"/>
      <c r="FKG206" s="119"/>
      <c r="FKH206" s="91"/>
      <c r="FKI206" s="119"/>
      <c r="FKJ206" s="91"/>
      <c r="FKK206" s="119"/>
      <c r="FKL206" s="91"/>
      <c r="FKM206" s="119"/>
      <c r="FKN206" s="91"/>
      <c r="FKO206" s="119"/>
      <c r="FKP206" s="91"/>
      <c r="FKQ206" s="119"/>
      <c r="FKR206" s="91"/>
      <c r="FKS206" s="119"/>
      <c r="FKT206" s="91"/>
      <c r="FKU206" s="119"/>
      <c r="FKV206" s="91"/>
      <c r="FKW206" s="119"/>
      <c r="FKX206" s="91"/>
      <c r="FKY206" s="119"/>
      <c r="FKZ206" s="91"/>
      <c r="FLA206" s="119"/>
      <c r="FLB206" s="91"/>
      <c r="FLC206" s="119"/>
      <c r="FLD206" s="91"/>
      <c r="FLE206" s="119"/>
      <c r="FLF206" s="91"/>
      <c r="FLG206" s="119"/>
      <c r="FLH206" s="91"/>
      <c r="FLI206" s="119"/>
      <c r="FLJ206" s="91"/>
      <c r="FLK206" s="119"/>
      <c r="FLL206" s="91"/>
      <c r="FLM206" s="119"/>
      <c r="FLN206" s="91"/>
      <c r="FLO206" s="119"/>
      <c r="FLP206" s="91"/>
      <c r="FLQ206" s="119"/>
      <c r="FLR206" s="91"/>
      <c r="FLS206" s="119"/>
      <c r="FLT206" s="91"/>
      <c r="FLU206" s="119"/>
      <c r="FLV206" s="91"/>
      <c r="FLW206" s="119"/>
      <c r="FLX206" s="91"/>
      <c r="FLY206" s="119"/>
      <c r="FLZ206" s="91"/>
      <c r="FMA206" s="119"/>
      <c r="FMB206" s="91"/>
      <c r="FMC206" s="119"/>
      <c r="FMD206" s="91"/>
      <c r="FME206" s="119"/>
      <c r="FMF206" s="91"/>
      <c r="FMG206" s="119"/>
      <c r="FMH206" s="91"/>
      <c r="FMI206" s="119"/>
      <c r="FMJ206" s="91"/>
      <c r="FMK206" s="119"/>
      <c r="FML206" s="91"/>
      <c r="FMM206" s="119"/>
      <c r="FMN206" s="91"/>
      <c r="FMO206" s="119"/>
      <c r="FMP206" s="91"/>
      <c r="FMQ206" s="119"/>
      <c r="FMR206" s="91"/>
      <c r="FMS206" s="119"/>
      <c r="FMT206" s="91"/>
      <c r="FMU206" s="119"/>
      <c r="FMV206" s="91"/>
      <c r="FMW206" s="119"/>
      <c r="FMX206" s="91"/>
      <c r="FMY206" s="119"/>
      <c r="FMZ206" s="91"/>
      <c r="FNA206" s="119"/>
      <c r="FNB206" s="91"/>
      <c r="FNC206" s="119"/>
      <c r="FND206" s="91"/>
      <c r="FNE206" s="119"/>
      <c r="FNF206" s="91"/>
      <c r="FNG206" s="119"/>
      <c r="FNH206" s="91"/>
      <c r="FNI206" s="119"/>
      <c r="FNJ206" s="91"/>
      <c r="FNK206" s="119"/>
      <c r="FNL206" s="91"/>
      <c r="FNM206" s="119"/>
      <c r="FNN206" s="91"/>
      <c r="FNO206" s="119"/>
      <c r="FNP206" s="91"/>
      <c r="FNQ206" s="119"/>
      <c r="FNR206" s="91"/>
      <c r="FNS206" s="119"/>
      <c r="FNT206" s="91"/>
      <c r="FNU206" s="119"/>
      <c r="FNV206" s="91"/>
      <c r="FNW206" s="119"/>
      <c r="FNX206" s="91"/>
      <c r="FNY206" s="119"/>
      <c r="FNZ206" s="91"/>
      <c r="FOA206" s="119"/>
      <c r="FOB206" s="91"/>
      <c r="FOC206" s="119"/>
      <c r="FOD206" s="91"/>
      <c r="FOE206" s="119"/>
      <c r="FOF206" s="91"/>
      <c r="FOG206" s="119"/>
      <c r="FOH206" s="91"/>
      <c r="FOI206" s="119"/>
      <c r="FOJ206" s="91"/>
      <c r="FOK206" s="119"/>
      <c r="FOL206" s="91"/>
      <c r="FOM206" s="119"/>
      <c r="FON206" s="91"/>
      <c r="FOO206" s="119"/>
      <c r="FOP206" s="91"/>
      <c r="FOQ206" s="119"/>
      <c r="FOR206" s="91"/>
      <c r="FOS206" s="119"/>
      <c r="FOT206" s="91"/>
      <c r="FOU206" s="119"/>
      <c r="FOV206" s="91"/>
      <c r="FOW206" s="119"/>
      <c r="FOX206" s="91"/>
      <c r="FOY206" s="119"/>
      <c r="FOZ206" s="91"/>
      <c r="FPA206" s="119"/>
      <c r="FPB206" s="91"/>
      <c r="FPC206" s="119"/>
      <c r="FPD206" s="91"/>
      <c r="FPE206" s="119"/>
      <c r="FPF206" s="91"/>
      <c r="FPG206" s="119"/>
      <c r="FPH206" s="91"/>
      <c r="FPI206" s="119"/>
      <c r="FPJ206" s="91"/>
      <c r="FPK206" s="119"/>
      <c r="FPL206" s="91"/>
      <c r="FPM206" s="119"/>
      <c r="FPN206" s="91"/>
      <c r="FPO206" s="119"/>
      <c r="FPP206" s="91"/>
      <c r="FPQ206" s="119"/>
      <c r="FPR206" s="91"/>
      <c r="FPS206" s="119"/>
      <c r="FPT206" s="91"/>
      <c r="FPU206" s="119"/>
      <c r="FPV206" s="91"/>
      <c r="FPW206" s="119"/>
      <c r="FPX206" s="91"/>
      <c r="FPY206" s="119"/>
      <c r="FPZ206" s="91"/>
      <c r="FQA206" s="119"/>
      <c r="FQB206" s="91"/>
      <c r="FQC206" s="119"/>
      <c r="FQD206" s="91"/>
      <c r="FQE206" s="119"/>
      <c r="FQF206" s="91"/>
      <c r="FQG206" s="119"/>
      <c r="FQH206" s="91"/>
      <c r="FQI206" s="119"/>
      <c r="FQJ206" s="91"/>
      <c r="FQK206" s="119"/>
      <c r="FQL206" s="91"/>
      <c r="FQM206" s="119"/>
      <c r="FQN206" s="91"/>
      <c r="FQO206" s="119"/>
      <c r="FQP206" s="91"/>
      <c r="FQQ206" s="119"/>
      <c r="FQR206" s="91"/>
      <c r="FQS206" s="119"/>
      <c r="FQT206" s="91"/>
      <c r="FQU206" s="119"/>
      <c r="FQV206" s="91"/>
      <c r="FQW206" s="119"/>
      <c r="FQX206" s="91"/>
      <c r="FQY206" s="119"/>
      <c r="FQZ206" s="91"/>
      <c r="FRA206" s="119"/>
      <c r="FRB206" s="91"/>
      <c r="FRC206" s="119"/>
      <c r="FRD206" s="91"/>
      <c r="FRE206" s="119"/>
      <c r="FRF206" s="91"/>
      <c r="FRG206" s="119"/>
      <c r="FRH206" s="91"/>
      <c r="FRI206" s="119"/>
      <c r="FRJ206" s="91"/>
      <c r="FRK206" s="119"/>
      <c r="FRL206" s="91"/>
      <c r="FRM206" s="119"/>
      <c r="FRN206" s="91"/>
      <c r="FRO206" s="119"/>
      <c r="FRP206" s="91"/>
      <c r="FRQ206" s="119"/>
      <c r="FRR206" s="91"/>
      <c r="FRS206" s="119"/>
      <c r="FRT206" s="91"/>
      <c r="FRU206" s="119"/>
      <c r="FRV206" s="91"/>
      <c r="FRW206" s="119"/>
      <c r="FRX206" s="91"/>
      <c r="FRY206" s="119"/>
      <c r="FRZ206" s="91"/>
      <c r="FSA206" s="119"/>
      <c r="FSB206" s="91"/>
      <c r="FSC206" s="119"/>
      <c r="FSD206" s="91"/>
      <c r="FSE206" s="119"/>
      <c r="FSF206" s="91"/>
      <c r="FSG206" s="119"/>
      <c r="FSH206" s="91"/>
      <c r="FSI206" s="119"/>
      <c r="FSJ206" s="91"/>
      <c r="FSK206" s="119"/>
      <c r="FSL206" s="91"/>
      <c r="FSM206" s="119"/>
      <c r="FSN206" s="91"/>
      <c r="FSO206" s="119"/>
      <c r="FSP206" s="91"/>
      <c r="FSQ206" s="119"/>
      <c r="FSR206" s="91"/>
      <c r="FSS206" s="119"/>
      <c r="FST206" s="91"/>
      <c r="FSU206" s="119"/>
      <c r="FSV206" s="91"/>
      <c r="FSW206" s="119"/>
      <c r="FSX206" s="91"/>
      <c r="FSY206" s="119"/>
      <c r="FSZ206" s="91"/>
      <c r="FTA206" s="119"/>
      <c r="FTB206" s="91"/>
      <c r="FTC206" s="119"/>
      <c r="FTD206" s="91"/>
      <c r="FTE206" s="119"/>
      <c r="FTF206" s="91"/>
      <c r="FTG206" s="119"/>
      <c r="FTH206" s="91"/>
      <c r="FTI206" s="119"/>
      <c r="FTJ206" s="91"/>
      <c r="FTK206" s="119"/>
      <c r="FTL206" s="91"/>
      <c r="FTM206" s="119"/>
      <c r="FTN206" s="91"/>
      <c r="FTO206" s="119"/>
      <c r="FTP206" s="91"/>
      <c r="FTQ206" s="119"/>
      <c r="FTR206" s="91"/>
      <c r="FTS206" s="119"/>
      <c r="FTT206" s="91"/>
      <c r="FTU206" s="119"/>
      <c r="FTV206" s="91"/>
      <c r="FTW206" s="119"/>
      <c r="FTX206" s="91"/>
      <c r="FTY206" s="119"/>
      <c r="FTZ206" s="91"/>
      <c r="FUA206" s="119"/>
      <c r="FUB206" s="91"/>
      <c r="FUC206" s="119"/>
      <c r="FUD206" s="91"/>
      <c r="FUE206" s="119"/>
      <c r="FUF206" s="91"/>
      <c r="FUG206" s="119"/>
      <c r="FUH206" s="91"/>
      <c r="FUI206" s="119"/>
      <c r="FUJ206" s="91"/>
      <c r="FUK206" s="119"/>
      <c r="FUL206" s="91"/>
      <c r="FUM206" s="119"/>
      <c r="FUN206" s="91"/>
      <c r="FUO206" s="119"/>
      <c r="FUP206" s="91"/>
      <c r="FUQ206" s="119"/>
      <c r="FUR206" s="91"/>
      <c r="FUS206" s="119"/>
      <c r="FUT206" s="91"/>
      <c r="FUU206" s="119"/>
      <c r="FUV206" s="91"/>
      <c r="FUW206" s="119"/>
      <c r="FUX206" s="91"/>
      <c r="FUY206" s="119"/>
      <c r="FUZ206" s="91"/>
      <c r="FVA206" s="119"/>
      <c r="FVB206" s="91"/>
      <c r="FVC206" s="119"/>
      <c r="FVD206" s="91"/>
      <c r="FVE206" s="119"/>
      <c r="FVF206" s="91"/>
      <c r="FVG206" s="119"/>
      <c r="FVH206" s="91"/>
      <c r="FVI206" s="119"/>
      <c r="FVJ206" s="91"/>
      <c r="FVK206" s="119"/>
      <c r="FVL206" s="91"/>
      <c r="FVM206" s="119"/>
      <c r="FVN206" s="91"/>
      <c r="FVO206" s="119"/>
      <c r="FVP206" s="91"/>
      <c r="FVQ206" s="119"/>
      <c r="FVR206" s="91"/>
      <c r="FVS206" s="119"/>
      <c r="FVT206" s="91"/>
      <c r="FVU206" s="119"/>
      <c r="FVV206" s="91"/>
      <c r="FVW206" s="119"/>
      <c r="FVX206" s="91"/>
      <c r="FVY206" s="119"/>
      <c r="FVZ206" s="91"/>
      <c r="FWA206" s="119"/>
      <c r="FWB206" s="91"/>
      <c r="FWC206" s="119"/>
      <c r="FWD206" s="91"/>
      <c r="FWE206" s="119"/>
      <c r="FWF206" s="91"/>
      <c r="FWG206" s="119"/>
      <c r="FWH206" s="91"/>
      <c r="FWI206" s="119"/>
      <c r="FWJ206" s="91"/>
      <c r="FWK206" s="119"/>
      <c r="FWL206" s="91"/>
      <c r="FWM206" s="119"/>
      <c r="FWN206" s="91"/>
      <c r="FWO206" s="119"/>
      <c r="FWP206" s="91"/>
      <c r="FWQ206" s="119"/>
      <c r="FWR206" s="91"/>
      <c r="FWS206" s="119"/>
      <c r="FWT206" s="91"/>
      <c r="FWU206" s="119"/>
      <c r="FWV206" s="91"/>
      <c r="FWW206" s="119"/>
      <c r="FWX206" s="91"/>
      <c r="FWY206" s="119"/>
      <c r="FWZ206" s="91"/>
      <c r="FXA206" s="119"/>
      <c r="FXB206" s="91"/>
      <c r="FXC206" s="119"/>
      <c r="FXD206" s="91"/>
      <c r="FXE206" s="119"/>
      <c r="FXF206" s="91"/>
      <c r="FXG206" s="119"/>
      <c r="FXH206" s="91"/>
      <c r="FXI206" s="119"/>
      <c r="FXJ206" s="91"/>
      <c r="FXK206" s="119"/>
      <c r="FXL206" s="91"/>
      <c r="FXM206" s="119"/>
      <c r="FXN206" s="91"/>
      <c r="FXO206" s="119"/>
      <c r="FXP206" s="91"/>
      <c r="FXQ206" s="119"/>
      <c r="FXR206" s="91"/>
      <c r="FXS206" s="119"/>
      <c r="FXT206" s="91"/>
      <c r="FXU206" s="119"/>
      <c r="FXV206" s="91"/>
      <c r="FXW206" s="119"/>
      <c r="FXX206" s="91"/>
      <c r="FXY206" s="119"/>
      <c r="FXZ206" s="91"/>
      <c r="FYA206" s="119"/>
      <c r="FYB206" s="91"/>
      <c r="FYC206" s="119"/>
      <c r="FYD206" s="91"/>
      <c r="FYE206" s="119"/>
      <c r="FYF206" s="91"/>
      <c r="FYG206" s="119"/>
      <c r="FYH206" s="91"/>
      <c r="FYI206" s="119"/>
      <c r="FYJ206" s="91"/>
      <c r="FYK206" s="119"/>
      <c r="FYL206" s="91"/>
      <c r="FYM206" s="119"/>
      <c r="FYN206" s="91"/>
      <c r="FYO206" s="119"/>
      <c r="FYP206" s="91"/>
      <c r="FYQ206" s="119"/>
      <c r="FYR206" s="91"/>
      <c r="FYS206" s="119"/>
      <c r="FYT206" s="91"/>
      <c r="FYU206" s="119"/>
      <c r="FYV206" s="91"/>
      <c r="FYW206" s="119"/>
      <c r="FYX206" s="91"/>
      <c r="FYY206" s="119"/>
      <c r="FYZ206" s="91"/>
      <c r="FZA206" s="119"/>
      <c r="FZB206" s="91"/>
      <c r="FZC206" s="119"/>
      <c r="FZD206" s="91"/>
      <c r="FZE206" s="119"/>
      <c r="FZF206" s="91"/>
      <c r="FZG206" s="119"/>
      <c r="FZH206" s="91"/>
      <c r="FZI206" s="119"/>
      <c r="FZJ206" s="91"/>
      <c r="FZK206" s="119"/>
      <c r="FZL206" s="91"/>
      <c r="FZM206" s="119"/>
      <c r="FZN206" s="91"/>
      <c r="FZO206" s="119"/>
      <c r="FZP206" s="91"/>
      <c r="FZQ206" s="119"/>
      <c r="FZR206" s="91"/>
      <c r="FZS206" s="119"/>
      <c r="FZT206" s="91"/>
      <c r="FZU206" s="119"/>
      <c r="FZV206" s="91"/>
      <c r="FZW206" s="119"/>
      <c r="FZX206" s="91"/>
      <c r="FZY206" s="119"/>
      <c r="FZZ206" s="91"/>
      <c r="GAA206" s="119"/>
      <c r="GAB206" s="91"/>
      <c r="GAC206" s="119"/>
      <c r="GAD206" s="91"/>
      <c r="GAE206" s="119"/>
      <c r="GAF206" s="91"/>
      <c r="GAG206" s="119"/>
      <c r="GAH206" s="91"/>
      <c r="GAI206" s="119"/>
      <c r="GAJ206" s="91"/>
      <c r="GAK206" s="119"/>
      <c r="GAL206" s="91"/>
      <c r="GAM206" s="119"/>
      <c r="GAN206" s="91"/>
      <c r="GAO206" s="119"/>
      <c r="GAP206" s="91"/>
      <c r="GAQ206" s="119"/>
      <c r="GAR206" s="91"/>
      <c r="GAS206" s="119"/>
      <c r="GAT206" s="91"/>
      <c r="GAU206" s="119"/>
      <c r="GAV206" s="91"/>
      <c r="GAW206" s="119"/>
      <c r="GAX206" s="91"/>
      <c r="GAY206" s="119"/>
      <c r="GAZ206" s="91"/>
      <c r="GBA206" s="119"/>
      <c r="GBB206" s="91"/>
      <c r="GBC206" s="119"/>
      <c r="GBD206" s="91"/>
      <c r="GBE206" s="119"/>
      <c r="GBF206" s="91"/>
      <c r="GBG206" s="119"/>
      <c r="GBH206" s="91"/>
      <c r="GBI206" s="119"/>
      <c r="GBJ206" s="91"/>
      <c r="GBK206" s="119"/>
      <c r="GBL206" s="91"/>
      <c r="GBM206" s="119"/>
      <c r="GBN206" s="91"/>
      <c r="GBO206" s="119"/>
      <c r="GBP206" s="91"/>
      <c r="GBQ206" s="119"/>
      <c r="GBR206" s="91"/>
      <c r="GBS206" s="119"/>
      <c r="GBT206" s="91"/>
      <c r="GBU206" s="119"/>
      <c r="GBV206" s="91"/>
      <c r="GBW206" s="119"/>
      <c r="GBX206" s="91"/>
      <c r="GBY206" s="119"/>
      <c r="GBZ206" s="91"/>
      <c r="GCA206" s="119"/>
      <c r="GCB206" s="91"/>
      <c r="GCC206" s="119"/>
      <c r="GCD206" s="91"/>
      <c r="GCE206" s="119"/>
      <c r="GCF206" s="91"/>
      <c r="GCG206" s="119"/>
      <c r="GCH206" s="91"/>
      <c r="GCI206" s="119"/>
      <c r="GCJ206" s="91"/>
      <c r="GCK206" s="119"/>
      <c r="GCL206" s="91"/>
      <c r="GCM206" s="119"/>
      <c r="GCN206" s="91"/>
      <c r="GCO206" s="119"/>
      <c r="GCP206" s="91"/>
      <c r="GCQ206" s="119"/>
      <c r="GCR206" s="91"/>
      <c r="GCS206" s="119"/>
      <c r="GCT206" s="91"/>
      <c r="GCU206" s="119"/>
      <c r="GCV206" s="91"/>
      <c r="GCW206" s="119"/>
      <c r="GCX206" s="91"/>
      <c r="GCY206" s="119"/>
      <c r="GCZ206" s="91"/>
      <c r="GDA206" s="119"/>
      <c r="GDB206" s="91"/>
      <c r="GDC206" s="119"/>
      <c r="GDD206" s="91"/>
      <c r="GDE206" s="119"/>
      <c r="GDF206" s="91"/>
      <c r="GDG206" s="119"/>
      <c r="GDH206" s="91"/>
      <c r="GDI206" s="119"/>
      <c r="GDJ206" s="91"/>
      <c r="GDK206" s="119"/>
      <c r="GDL206" s="91"/>
      <c r="GDM206" s="119"/>
      <c r="GDN206" s="91"/>
      <c r="GDO206" s="119"/>
      <c r="GDP206" s="91"/>
      <c r="GDQ206" s="119"/>
      <c r="GDR206" s="91"/>
      <c r="GDS206" s="119"/>
      <c r="GDT206" s="91"/>
      <c r="GDU206" s="119"/>
      <c r="GDV206" s="91"/>
      <c r="GDW206" s="119"/>
      <c r="GDX206" s="91"/>
      <c r="GDY206" s="119"/>
      <c r="GDZ206" s="91"/>
      <c r="GEA206" s="119"/>
      <c r="GEB206" s="91"/>
      <c r="GEC206" s="119"/>
      <c r="GED206" s="91"/>
      <c r="GEE206" s="119"/>
      <c r="GEF206" s="91"/>
      <c r="GEG206" s="119"/>
      <c r="GEH206" s="91"/>
      <c r="GEI206" s="119"/>
      <c r="GEJ206" s="91"/>
      <c r="GEK206" s="119"/>
      <c r="GEL206" s="91"/>
      <c r="GEM206" s="119"/>
      <c r="GEN206" s="91"/>
      <c r="GEO206" s="119"/>
      <c r="GEP206" s="91"/>
      <c r="GEQ206" s="119"/>
      <c r="GER206" s="91"/>
      <c r="GES206" s="119"/>
      <c r="GET206" s="91"/>
      <c r="GEU206" s="119"/>
      <c r="GEV206" s="91"/>
      <c r="GEW206" s="119"/>
      <c r="GEX206" s="91"/>
      <c r="GEY206" s="119"/>
      <c r="GEZ206" s="91"/>
      <c r="GFA206" s="119"/>
      <c r="GFB206" s="91"/>
      <c r="GFC206" s="119"/>
      <c r="GFD206" s="91"/>
      <c r="GFE206" s="119"/>
      <c r="GFF206" s="91"/>
      <c r="GFG206" s="119"/>
      <c r="GFH206" s="91"/>
      <c r="GFI206" s="119"/>
      <c r="GFJ206" s="91"/>
      <c r="GFK206" s="119"/>
      <c r="GFL206" s="91"/>
      <c r="GFM206" s="119"/>
      <c r="GFN206" s="91"/>
      <c r="GFO206" s="119"/>
      <c r="GFP206" s="91"/>
      <c r="GFQ206" s="119"/>
      <c r="GFR206" s="91"/>
      <c r="GFS206" s="119"/>
      <c r="GFT206" s="91"/>
      <c r="GFU206" s="119"/>
      <c r="GFV206" s="91"/>
      <c r="GFW206" s="119"/>
      <c r="GFX206" s="91"/>
      <c r="GFY206" s="119"/>
      <c r="GFZ206" s="91"/>
      <c r="GGA206" s="119"/>
      <c r="GGB206" s="91"/>
      <c r="GGC206" s="119"/>
      <c r="GGD206" s="91"/>
      <c r="GGE206" s="119"/>
      <c r="GGF206" s="91"/>
      <c r="GGG206" s="119"/>
      <c r="GGH206" s="91"/>
      <c r="GGI206" s="119"/>
      <c r="GGJ206" s="91"/>
      <c r="GGK206" s="119"/>
      <c r="GGL206" s="91"/>
      <c r="GGM206" s="119"/>
      <c r="GGN206" s="91"/>
      <c r="GGO206" s="119"/>
      <c r="GGP206" s="91"/>
      <c r="GGQ206" s="119"/>
      <c r="GGR206" s="91"/>
      <c r="GGS206" s="119"/>
      <c r="GGT206" s="91"/>
      <c r="GGU206" s="119"/>
      <c r="GGV206" s="91"/>
      <c r="GGW206" s="119"/>
      <c r="GGX206" s="91"/>
      <c r="GGY206" s="119"/>
      <c r="GGZ206" s="91"/>
      <c r="GHA206" s="119"/>
      <c r="GHB206" s="91"/>
      <c r="GHC206" s="119"/>
      <c r="GHD206" s="91"/>
      <c r="GHE206" s="119"/>
      <c r="GHF206" s="91"/>
      <c r="GHG206" s="119"/>
      <c r="GHH206" s="91"/>
      <c r="GHI206" s="119"/>
      <c r="GHJ206" s="91"/>
      <c r="GHK206" s="119"/>
      <c r="GHL206" s="91"/>
      <c r="GHM206" s="119"/>
      <c r="GHN206" s="91"/>
      <c r="GHO206" s="119"/>
      <c r="GHP206" s="91"/>
      <c r="GHQ206" s="119"/>
      <c r="GHR206" s="91"/>
      <c r="GHS206" s="119"/>
      <c r="GHT206" s="91"/>
      <c r="GHU206" s="119"/>
      <c r="GHV206" s="91"/>
      <c r="GHW206" s="119"/>
      <c r="GHX206" s="91"/>
      <c r="GHY206" s="119"/>
      <c r="GHZ206" s="91"/>
      <c r="GIA206" s="119"/>
      <c r="GIB206" s="91"/>
      <c r="GIC206" s="119"/>
      <c r="GID206" s="91"/>
      <c r="GIE206" s="119"/>
      <c r="GIF206" s="91"/>
      <c r="GIG206" s="119"/>
      <c r="GIH206" s="91"/>
      <c r="GII206" s="119"/>
      <c r="GIJ206" s="91"/>
      <c r="GIK206" s="119"/>
      <c r="GIL206" s="91"/>
      <c r="GIM206" s="119"/>
      <c r="GIN206" s="91"/>
      <c r="GIO206" s="119"/>
      <c r="GIP206" s="91"/>
      <c r="GIQ206" s="119"/>
      <c r="GIR206" s="91"/>
      <c r="GIS206" s="119"/>
      <c r="GIT206" s="91"/>
      <c r="GIU206" s="119"/>
      <c r="GIV206" s="91"/>
      <c r="GIW206" s="119"/>
      <c r="GIX206" s="91"/>
      <c r="GIY206" s="119"/>
      <c r="GIZ206" s="91"/>
      <c r="GJA206" s="119"/>
      <c r="GJB206" s="91"/>
      <c r="GJC206" s="119"/>
      <c r="GJD206" s="91"/>
      <c r="GJE206" s="119"/>
      <c r="GJF206" s="91"/>
      <c r="GJG206" s="119"/>
      <c r="GJH206" s="91"/>
      <c r="GJI206" s="119"/>
      <c r="GJJ206" s="91"/>
      <c r="GJK206" s="119"/>
      <c r="GJL206" s="91"/>
      <c r="GJM206" s="119"/>
      <c r="GJN206" s="91"/>
      <c r="GJO206" s="119"/>
      <c r="GJP206" s="91"/>
      <c r="GJQ206" s="119"/>
      <c r="GJR206" s="91"/>
      <c r="GJS206" s="119"/>
      <c r="GJT206" s="91"/>
      <c r="GJU206" s="119"/>
      <c r="GJV206" s="91"/>
      <c r="GJW206" s="119"/>
      <c r="GJX206" s="91"/>
      <c r="GJY206" s="119"/>
      <c r="GJZ206" s="91"/>
      <c r="GKA206" s="119"/>
      <c r="GKB206" s="91"/>
      <c r="GKC206" s="119"/>
      <c r="GKD206" s="91"/>
      <c r="GKE206" s="119"/>
      <c r="GKF206" s="91"/>
      <c r="GKG206" s="119"/>
      <c r="GKH206" s="91"/>
      <c r="GKI206" s="119"/>
      <c r="GKJ206" s="91"/>
      <c r="GKK206" s="119"/>
      <c r="GKL206" s="91"/>
      <c r="GKM206" s="119"/>
      <c r="GKN206" s="91"/>
      <c r="GKO206" s="119"/>
      <c r="GKP206" s="91"/>
      <c r="GKQ206" s="119"/>
      <c r="GKR206" s="91"/>
      <c r="GKS206" s="119"/>
      <c r="GKT206" s="91"/>
      <c r="GKU206" s="119"/>
      <c r="GKV206" s="91"/>
      <c r="GKW206" s="119"/>
      <c r="GKX206" s="91"/>
      <c r="GKY206" s="119"/>
      <c r="GKZ206" s="91"/>
      <c r="GLA206" s="119"/>
      <c r="GLB206" s="91"/>
      <c r="GLC206" s="119"/>
      <c r="GLD206" s="91"/>
      <c r="GLE206" s="119"/>
      <c r="GLF206" s="91"/>
      <c r="GLG206" s="119"/>
      <c r="GLH206" s="91"/>
      <c r="GLI206" s="119"/>
      <c r="GLJ206" s="91"/>
      <c r="GLK206" s="119"/>
      <c r="GLL206" s="91"/>
      <c r="GLM206" s="119"/>
      <c r="GLN206" s="91"/>
      <c r="GLO206" s="119"/>
      <c r="GLP206" s="91"/>
      <c r="GLQ206" s="119"/>
      <c r="GLR206" s="91"/>
      <c r="GLS206" s="119"/>
      <c r="GLT206" s="91"/>
      <c r="GLU206" s="119"/>
      <c r="GLV206" s="91"/>
      <c r="GLW206" s="119"/>
      <c r="GLX206" s="91"/>
      <c r="GLY206" s="119"/>
      <c r="GLZ206" s="91"/>
      <c r="GMA206" s="119"/>
      <c r="GMB206" s="91"/>
      <c r="GMC206" s="119"/>
      <c r="GMD206" s="91"/>
      <c r="GME206" s="119"/>
      <c r="GMF206" s="91"/>
      <c r="GMG206" s="119"/>
      <c r="GMH206" s="91"/>
      <c r="GMI206" s="119"/>
      <c r="GMJ206" s="91"/>
      <c r="GMK206" s="119"/>
      <c r="GML206" s="91"/>
      <c r="GMM206" s="119"/>
      <c r="GMN206" s="91"/>
      <c r="GMO206" s="119"/>
      <c r="GMP206" s="91"/>
      <c r="GMQ206" s="119"/>
      <c r="GMR206" s="91"/>
      <c r="GMS206" s="119"/>
      <c r="GMT206" s="91"/>
      <c r="GMU206" s="119"/>
      <c r="GMV206" s="91"/>
      <c r="GMW206" s="119"/>
      <c r="GMX206" s="91"/>
      <c r="GMY206" s="119"/>
      <c r="GMZ206" s="91"/>
      <c r="GNA206" s="119"/>
      <c r="GNB206" s="91"/>
      <c r="GNC206" s="119"/>
      <c r="GND206" s="91"/>
      <c r="GNE206" s="119"/>
      <c r="GNF206" s="91"/>
      <c r="GNG206" s="119"/>
      <c r="GNH206" s="91"/>
      <c r="GNI206" s="119"/>
      <c r="GNJ206" s="91"/>
      <c r="GNK206" s="119"/>
      <c r="GNL206" s="91"/>
      <c r="GNM206" s="119"/>
      <c r="GNN206" s="91"/>
      <c r="GNO206" s="119"/>
      <c r="GNP206" s="91"/>
      <c r="GNQ206" s="119"/>
      <c r="GNR206" s="91"/>
      <c r="GNS206" s="119"/>
      <c r="GNT206" s="91"/>
      <c r="GNU206" s="119"/>
      <c r="GNV206" s="91"/>
      <c r="GNW206" s="119"/>
      <c r="GNX206" s="91"/>
      <c r="GNY206" s="119"/>
      <c r="GNZ206" s="91"/>
      <c r="GOA206" s="119"/>
      <c r="GOB206" s="91"/>
      <c r="GOC206" s="119"/>
      <c r="GOD206" s="91"/>
      <c r="GOE206" s="119"/>
      <c r="GOF206" s="91"/>
      <c r="GOG206" s="119"/>
      <c r="GOH206" s="91"/>
      <c r="GOI206" s="119"/>
      <c r="GOJ206" s="91"/>
      <c r="GOK206" s="119"/>
      <c r="GOL206" s="91"/>
      <c r="GOM206" s="119"/>
      <c r="GON206" s="91"/>
      <c r="GOO206" s="119"/>
      <c r="GOP206" s="91"/>
      <c r="GOQ206" s="119"/>
      <c r="GOR206" s="91"/>
      <c r="GOS206" s="119"/>
      <c r="GOT206" s="91"/>
      <c r="GOU206" s="119"/>
      <c r="GOV206" s="91"/>
      <c r="GOW206" s="119"/>
      <c r="GOX206" s="91"/>
      <c r="GOY206" s="119"/>
      <c r="GOZ206" s="91"/>
      <c r="GPA206" s="119"/>
      <c r="GPB206" s="91"/>
      <c r="GPC206" s="119"/>
      <c r="GPD206" s="91"/>
      <c r="GPE206" s="119"/>
      <c r="GPF206" s="91"/>
      <c r="GPG206" s="119"/>
      <c r="GPH206" s="91"/>
      <c r="GPI206" s="119"/>
      <c r="GPJ206" s="91"/>
      <c r="GPK206" s="119"/>
      <c r="GPL206" s="91"/>
      <c r="GPM206" s="119"/>
      <c r="GPN206" s="91"/>
      <c r="GPO206" s="119"/>
      <c r="GPP206" s="91"/>
      <c r="GPQ206" s="119"/>
      <c r="GPR206" s="91"/>
      <c r="GPS206" s="119"/>
      <c r="GPT206" s="91"/>
      <c r="GPU206" s="119"/>
      <c r="GPV206" s="91"/>
      <c r="GPW206" s="119"/>
      <c r="GPX206" s="91"/>
      <c r="GPY206" s="119"/>
      <c r="GPZ206" s="91"/>
      <c r="GQA206" s="119"/>
      <c r="GQB206" s="91"/>
      <c r="GQC206" s="119"/>
      <c r="GQD206" s="91"/>
      <c r="GQE206" s="119"/>
      <c r="GQF206" s="91"/>
      <c r="GQG206" s="119"/>
      <c r="GQH206" s="91"/>
      <c r="GQI206" s="119"/>
      <c r="GQJ206" s="91"/>
      <c r="GQK206" s="119"/>
      <c r="GQL206" s="91"/>
      <c r="GQM206" s="119"/>
      <c r="GQN206" s="91"/>
      <c r="GQO206" s="119"/>
      <c r="GQP206" s="91"/>
      <c r="GQQ206" s="119"/>
      <c r="GQR206" s="91"/>
      <c r="GQS206" s="119"/>
      <c r="GQT206" s="91"/>
      <c r="GQU206" s="119"/>
      <c r="GQV206" s="91"/>
      <c r="GQW206" s="119"/>
      <c r="GQX206" s="91"/>
      <c r="GQY206" s="119"/>
      <c r="GQZ206" s="91"/>
      <c r="GRA206" s="119"/>
      <c r="GRB206" s="91"/>
      <c r="GRC206" s="119"/>
      <c r="GRD206" s="91"/>
      <c r="GRE206" s="119"/>
      <c r="GRF206" s="91"/>
      <c r="GRG206" s="119"/>
      <c r="GRH206" s="91"/>
      <c r="GRI206" s="119"/>
      <c r="GRJ206" s="91"/>
      <c r="GRK206" s="119"/>
      <c r="GRL206" s="91"/>
      <c r="GRM206" s="119"/>
      <c r="GRN206" s="91"/>
      <c r="GRO206" s="119"/>
      <c r="GRP206" s="91"/>
      <c r="GRQ206" s="119"/>
      <c r="GRR206" s="91"/>
      <c r="GRS206" s="119"/>
      <c r="GRT206" s="91"/>
      <c r="GRU206" s="119"/>
      <c r="GRV206" s="91"/>
      <c r="GRW206" s="119"/>
      <c r="GRX206" s="91"/>
      <c r="GRY206" s="119"/>
      <c r="GRZ206" s="91"/>
      <c r="GSA206" s="119"/>
      <c r="GSB206" s="91"/>
      <c r="GSC206" s="119"/>
      <c r="GSD206" s="91"/>
      <c r="GSE206" s="119"/>
      <c r="GSF206" s="91"/>
      <c r="GSG206" s="119"/>
      <c r="GSH206" s="91"/>
      <c r="GSI206" s="119"/>
      <c r="GSJ206" s="91"/>
      <c r="GSK206" s="119"/>
      <c r="GSL206" s="91"/>
      <c r="GSM206" s="119"/>
      <c r="GSN206" s="91"/>
      <c r="GSO206" s="119"/>
      <c r="GSP206" s="91"/>
      <c r="GSQ206" s="119"/>
      <c r="GSR206" s="91"/>
      <c r="GSS206" s="119"/>
      <c r="GST206" s="91"/>
      <c r="GSU206" s="119"/>
      <c r="GSV206" s="91"/>
      <c r="GSW206" s="119"/>
      <c r="GSX206" s="91"/>
      <c r="GSY206" s="119"/>
      <c r="GSZ206" s="91"/>
      <c r="GTA206" s="119"/>
      <c r="GTB206" s="91"/>
      <c r="GTC206" s="119"/>
      <c r="GTD206" s="91"/>
      <c r="GTE206" s="119"/>
      <c r="GTF206" s="91"/>
      <c r="GTG206" s="119"/>
      <c r="GTH206" s="91"/>
      <c r="GTI206" s="119"/>
      <c r="GTJ206" s="91"/>
      <c r="GTK206" s="119"/>
      <c r="GTL206" s="91"/>
      <c r="GTM206" s="119"/>
      <c r="GTN206" s="91"/>
      <c r="GTO206" s="119"/>
      <c r="GTP206" s="91"/>
      <c r="GTQ206" s="119"/>
      <c r="GTR206" s="91"/>
      <c r="GTS206" s="119"/>
      <c r="GTT206" s="91"/>
      <c r="GTU206" s="119"/>
      <c r="GTV206" s="91"/>
      <c r="GTW206" s="119"/>
      <c r="GTX206" s="91"/>
      <c r="GTY206" s="119"/>
      <c r="GTZ206" s="91"/>
      <c r="GUA206" s="119"/>
      <c r="GUB206" s="91"/>
      <c r="GUC206" s="119"/>
      <c r="GUD206" s="91"/>
      <c r="GUE206" s="119"/>
      <c r="GUF206" s="91"/>
      <c r="GUG206" s="119"/>
      <c r="GUH206" s="91"/>
      <c r="GUI206" s="119"/>
      <c r="GUJ206" s="91"/>
      <c r="GUK206" s="119"/>
      <c r="GUL206" s="91"/>
      <c r="GUM206" s="119"/>
      <c r="GUN206" s="91"/>
      <c r="GUO206" s="119"/>
      <c r="GUP206" s="91"/>
      <c r="GUQ206" s="119"/>
      <c r="GUR206" s="91"/>
      <c r="GUS206" s="119"/>
      <c r="GUT206" s="91"/>
      <c r="GUU206" s="119"/>
      <c r="GUV206" s="91"/>
      <c r="GUW206" s="119"/>
      <c r="GUX206" s="91"/>
      <c r="GUY206" s="119"/>
      <c r="GUZ206" s="91"/>
      <c r="GVA206" s="119"/>
      <c r="GVB206" s="91"/>
      <c r="GVC206" s="119"/>
      <c r="GVD206" s="91"/>
      <c r="GVE206" s="119"/>
      <c r="GVF206" s="91"/>
      <c r="GVG206" s="119"/>
      <c r="GVH206" s="91"/>
      <c r="GVI206" s="119"/>
      <c r="GVJ206" s="91"/>
      <c r="GVK206" s="119"/>
      <c r="GVL206" s="91"/>
      <c r="GVM206" s="119"/>
      <c r="GVN206" s="91"/>
      <c r="GVO206" s="119"/>
      <c r="GVP206" s="91"/>
      <c r="GVQ206" s="119"/>
      <c r="GVR206" s="91"/>
      <c r="GVS206" s="119"/>
      <c r="GVT206" s="91"/>
      <c r="GVU206" s="119"/>
      <c r="GVV206" s="91"/>
      <c r="GVW206" s="119"/>
      <c r="GVX206" s="91"/>
      <c r="GVY206" s="119"/>
      <c r="GVZ206" s="91"/>
      <c r="GWA206" s="119"/>
      <c r="GWB206" s="91"/>
      <c r="GWC206" s="119"/>
      <c r="GWD206" s="91"/>
      <c r="GWE206" s="119"/>
      <c r="GWF206" s="91"/>
      <c r="GWG206" s="119"/>
      <c r="GWH206" s="91"/>
      <c r="GWI206" s="119"/>
      <c r="GWJ206" s="91"/>
      <c r="GWK206" s="119"/>
      <c r="GWL206" s="91"/>
      <c r="GWM206" s="119"/>
      <c r="GWN206" s="91"/>
      <c r="GWO206" s="119"/>
      <c r="GWP206" s="91"/>
      <c r="GWQ206" s="119"/>
      <c r="GWR206" s="91"/>
      <c r="GWS206" s="119"/>
      <c r="GWT206" s="91"/>
      <c r="GWU206" s="119"/>
      <c r="GWV206" s="91"/>
      <c r="GWW206" s="119"/>
      <c r="GWX206" s="91"/>
      <c r="GWY206" s="119"/>
      <c r="GWZ206" s="91"/>
      <c r="GXA206" s="119"/>
      <c r="GXB206" s="91"/>
      <c r="GXC206" s="119"/>
      <c r="GXD206" s="91"/>
      <c r="GXE206" s="119"/>
      <c r="GXF206" s="91"/>
      <c r="GXG206" s="119"/>
      <c r="GXH206" s="91"/>
      <c r="GXI206" s="119"/>
      <c r="GXJ206" s="91"/>
      <c r="GXK206" s="119"/>
      <c r="GXL206" s="91"/>
      <c r="GXM206" s="119"/>
      <c r="GXN206" s="91"/>
      <c r="GXO206" s="119"/>
      <c r="GXP206" s="91"/>
      <c r="GXQ206" s="119"/>
      <c r="GXR206" s="91"/>
      <c r="GXS206" s="119"/>
      <c r="GXT206" s="91"/>
      <c r="GXU206" s="119"/>
      <c r="GXV206" s="91"/>
      <c r="GXW206" s="119"/>
      <c r="GXX206" s="91"/>
      <c r="GXY206" s="119"/>
      <c r="GXZ206" s="91"/>
      <c r="GYA206" s="119"/>
      <c r="GYB206" s="91"/>
      <c r="GYC206" s="119"/>
      <c r="GYD206" s="91"/>
      <c r="GYE206" s="119"/>
      <c r="GYF206" s="91"/>
      <c r="GYG206" s="119"/>
      <c r="GYH206" s="91"/>
      <c r="GYI206" s="119"/>
      <c r="GYJ206" s="91"/>
      <c r="GYK206" s="119"/>
      <c r="GYL206" s="91"/>
      <c r="GYM206" s="119"/>
      <c r="GYN206" s="91"/>
      <c r="GYO206" s="119"/>
      <c r="GYP206" s="91"/>
      <c r="GYQ206" s="119"/>
      <c r="GYR206" s="91"/>
      <c r="GYS206" s="119"/>
      <c r="GYT206" s="91"/>
      <c r="GYU206" s="119"/>
      <c r="GYV206" s="91"/>
      <c r="GYW206" s="119"/>
      <c r="GYX206" s="91"/>
      <c r="GYY206" s="119"/>
      <c r="GYZ206" s="91"/>
      <c r="GZA206" s="119"/>
      <c r="GZB206" s="91"/>
      <c r="GZC206" s="119"/>
      <c r="GZD206" s="91"/>
      <c r="GZE206" s="119"/>
      <c r="GZF206" s="91"/>
      <c r="GZG206" s="119"/>
      <c r="GZH206" s="91"/>
      <c r="GZI206" s="119"/>
      <c r="GZJ206" s="91"/>
      <c r="GZK206" s="119"/>
      <c r="GZL206" s="91"/>
      <c r="GZM206" s="119"/>
      <c r="GZN206" s="91"/>
      <c r="GZO206" s="119"/>
      <c r="GZP206" s="91"/>
      <c r="GZQ206" s="119"/>
      <c r="GZR206" s="91"/>
      <c r="GZS206" s="119"/>
      <c r="GZT206" s="91"/>
      <c r="GZU206" s="119"/>
      <c r="GZV206" s="91"/>
      <c r="GZW206" s="119"/>
      <c r="GZX206" s="91"/>
      <c r="GZY206" s="119"/>
      <c r="GZZ206" s="91"/>
      <c r="HAA206" s="119"/>
      <c r="HAB206" s="91"/>
      <c r="HAC206" s="119"/>
      <c r="HAD206" s="91"/>
      <c r="HAE206" s="119"/>
      <c r="HAF206" s="91"/>
      <c r="HAG206" s="119"/>
      <c r="HAH206" s="91"/>
      <c r="HAI206" s="119"/>
      <c r="HAJ206" s="91"/>
      <c r="HAK206" s="119"/>
      <c r="HAL206" s="91"/>
      <c r="HAM206" s="119"/>
      <c r="HAN206" s="91"/>
      <c r="HAO206" s="119"/>
      <c r="HAP206" s="91"/>
      <c r="HAQ206" s="119"/>
      <c r="HAR206" s="91"/>
      <c r="HAS206" s="119"/>
      <c r="HAT206" s="91"/>
      <c r="HAU206" s="119"/>
      <c r="HAV206" s="91"/>
      <c r="HAW206" s="119"/>
      <c r="HAX206" s="91"/>
      <c r="HAY206" s="119"/>
      <c r="HAZ206" s="91"/>
      <c r="HBA206" s="119"/>
      <c r="HBB206" s="91"/>
      <c r="HBC206" s="119"/>
      <c r="HBD206" s="91"/>
      <c r="HBE206" s="119"/>
      <c r="HBF206" s="91"/>
      <c r="HBG206" s="119"/>
      <c r="HBH206" s="91"/>
      <c r="HBI206" s="119"/>
      <c r="HBJ206" s="91"/>
      <c r="HBK206" s="119"/>
      <c r="HBL206" s="91"/>
      <c r="HBM206" s="119"/>
      <c r="HBN206" s="91"/>
      <c r="HBO206" s="119"/>
      <c r="HBP206" s="91"/>
      <c r="HBQ206" s="119"/>
      <c r="HBR206" s="91"/>
      <c r="HBS206" s="119"/>
      <c r="HBT206" s="91"/>
      <c r="HBU206" s="119"/>
      <c r="HBV206" s="91"/>
      <c r="HBW206" s="119"/>
      <c r="HBX206" s="91"/>
      <c r="HBY206" s="119"/>
      <c r="HBZ206" s="91"/>
      <c r="HCA206" s="119"/>
      <c r="HCB206" s="91"/>
      <c r="HCC206" s="119"/>
      <c r="HCD206" s="91"/>
      <c r="HCE206" s="119"/>
      <c r="HCF206" s="91"/>
      <c r="HCG206" s="119"/>
      <c r="HCH206" s="91"/>
      <c r="HCI206" s="119"/>
      <c r="HCJ206" s="91"/>
      <c r="HCK206" s="119"/>
      <c r="HCL206" s="91"/>
      <c r="HCM206" s="119"/>
      <c r="HCN206" s="91"/>
      <c r="HCO206" s="119"/>
      <c r="HCP206" s="91"/>
      <c r="HCQ206" s="119"/>
      <c r="HCR206" s="91"/>
      <c r="HCS206" s="119"/>
      <c r="HCT206" s="91"/>
      <c r="HCU206" s="119"/>
      <c r="HCV206" s="91"/>
      <c r="HCW206" s="119"/>
      <c r="HCX206" s="91"/>
      <c r="HCY206" s="119"/>
      <c r="HCZ206" s="91"/>
      <c r="HDA206" s="119"/>
      <c r="HDB206" s="91"/>
      <c r="HDC206" s="119"/>
      <c r="HDD206" s="91"/>
      <c r="HDE206" s="119"/>
      <c r="HDF206" s="91"/>
      <c r="HDG206" s="119"/>
      <c r="HDH206" s="91"/>
      <c r="HDI206" s="119"/>
      <c r="HDJ206" s="91"/>
      <c r="HDK206" s="119"/>
      <c r="HDL206" s="91"/>
      <c r="HDM206" s="119"/>
      <c r="HDN206" s="91"/>
      <c r="HDO206" s="119"/>
      <c r="HDP206" s="91"/>
      <c r="HDQ206" s="119"/>
      <c r="HDR206" s="91"/>
      <c r="HDS206" s="119"/>
      <c r="HDT206" s="91"/>
      <c r="HDU206" s="119"/>
      <c r="HDV206" s="91"/>
      <c r="HDW206" s="119"/>
      <c r="HDX206" s="91"/>
      <c r="HDY206" s="119"/>
      <c r="HDZ206" s="91"/>
      <c r="HEA206" s="119"/>
      <c r="HEB206" s="91"/>
      <c r="HEC206" s="119"/>
      <c r="HED206" s="91"/>
      <c r="HEE206" s="119"/>
      <c r="HEF206" s="91"/>
      <c r="HEG206" s="119"/>
      <c r="HEH206" s="91"/>
      <c r="HEI206" s="119"/>
      <c r="HEJ206" s="91"/>
      <c r="HEK206" s="119"/>
      <c r="HEL206" s="91"/>
      <c r="HEM206" s="119"/>
      <c r="HEN206" s="91"/>
      <c r="HEO206" s="119"/>
      <c r="HEP206" s="91"/>
      <c r="HEQ206" s="119"/>
      <c r="HER206" s="91"/>
      <c r="HES206" s="119"/>
      <c r="HET206" s="91"/>
      <c r="HEU206" s="119"/>
      <c r="HEV206" s="91"/>
      <c r="HEW206" s="119"/>
      <c r="HEX206" s="91"/>
      <c r="HEY206" s="119"/>
      <c r="HEZ206" s="91"/>
      <c r="HFA206" s="119"/>
      <c r="HFB206" s="91"/>
      <c r="HFC206" s="119"/>
      <c r="HFD206" s="91"/>
      <c r="HFE206" s="119"/>
      <c r="HFF206" s="91"/>
      <c r="HFG206" s="119"/>
      <c r="HFH206" s="91"/>
      <c r="HFI206" s="119"/>
      <c r="HFJ206" s="91"/>
      <c r="HFK206" s="119"/>
      <c r="HFL206" s="91"/>
      <c r="HFM206" s="119"/>
      <c r="HFN206" s="91"/>
      <c r="HFO206" s="119"/>
      <c r="HFP206" s="91"/>
      <c r="HFQ206" s="119"/>
      <c r="HFR206" s="91"/>
      <c r="HFS206" s="119"/>
      <c r="HFT206" s="91"/>
      <c r="HFU206" s="119"/>
      <c r="HFV206" s="91"/>
      <c r="HFW206" s="119"/>
      <c r="HFX206" s="91"/>
      <c r="HFY206" s="119"/>
      <c r="HFZ206" s="91"/>
      <c r="HGA206" s="119"/>
      <c r="HGB206" s="91"/>
      <c r="HGC206" s="119"/>
      <c r="HGD206" s="91"/>
      <c r="HGE206" s="119"/>
      <c r="HGF206" s="91"/>
      <c r="HGG206" s="119"/>
      <c r="HGH206" s="91"/>
      <c r="HGI206" s="119"/>
      <c r="HGJ206" s="91"/>
      <c r="HGK206" s="119"/>
      <c r="HGL206" s="91"/>
      <c r="HGM206" s="119"/>
      <c r="HGN206" s="91"/>
      <c r="HGO206" s="119"/>
      <c r="HGP206" s="91"/>
      <c r="HGQ206" s="119"/>
      <c r="HGR206" s="91"/>
      <c r="HGS206" s="119"/>
      <c r="HGT206" s="91"/>
      <c r="HGU206" s="119"/>
      <c r="HGV206" s="91"/>
      <c r="HGW206" s="119"/>
      <c r="HGX206" s="91"/>
      <c r="HGY206" s="119"/>
      <c r="HGZ206" s="91"/>
      <c r="HHA206" s="119"/>
      <c r="HHB206" s="91"/>
      <c r="HHC206" s="119"/>
      <c r="HHD206" s="91"/>
      <c r="HHE206" s="119"/>
      <c r="HHF206" s="91"/>
      <c r="HHG206" s="119"/>
      <c r="HHH206" s="91"/>
      <c r="HHI206" s="119"/>
      <c r="HHJ206" s="91"/>
      <c r="HHK206" s="119"/>
      <c r="HHL206" s="91"/>
      <c r="HHM206" s="119"/>
      <c r="HHN206" s="91"/>
      <c r="HHO206" s="119"/>
      <c r="HHP206" s="91"/>
      <c r="HHQ206" s="119"/>
      <c r="HHR206" s="91"/>
      <c r="HHS206" s="119"/>
      <c r="HHT206" s="91"/>
      <c r="HHU206" s="119"/>
      <c r="HHV206" s="91"/>
      <c r="HHW206" s="119"/>
      <c r="HHX206" s="91"/>
      <c r="HHY206" s="119"/>
      <c r="HHZ206" s="91"/>
      <c r="HIA206" s="119"/>
      <c r="HIB206" s="91"/>
      <c r="HIC206" s="119"/>
      <c r="HID206" s="91"/>
      <c r="HIE206" s="119"/>
      <c r="HIF206" s="91"/>
      <c r="HIG206" s="119"/>
      <c r="HIH206" s="91"/>
      <c r="HII206" s="119"/>
      <c r="HIJ206" s="91"/>
      <c r="HIK206" s="119"/>
      <c r="HIL206" s="91"/>
      <c r="HIM206" s="119"/>
      <c r="HIN206" s="91"/>
      <c r="HIO206" s="119"/>
      <c r="HIP206" s="91"/>
      <c r="HIQ206" s="119"/>
      <c r="HIR206" s="91"/>
      <c r="HIS206" s="119"/>
      <c r="HIT206" s="91"/>
      <c r="HIU206" s="119"/>
      <c r="HIV206" s="91"/>
      <c r="HIW206" s="119"/>
      <c r="HIX206" s="91"/>
      <c r="HIY206" s="119"/>
      <c r="HIZ206" s="91"/>
      <c r="HJA206" s="119"/>
      <c r="HJB206" s="91"/>
      <c r="HJC206" s="119"/>
      <c r="HJD206" s="91"/>
      <c r="HJE206" s="119"/>
      <c r="HJF206" s="91"/>
      <c r="HJG206" s="119"/>
      <c r="HJH206" s="91"/>
      <c r="HJI206" s="119"/>
      <c r="HJJ206" s="91"/>
      <c r="HJK206" s="119"/>
      <c r="HJL206" s="91"/>
      <c r="HJM206" s="119"/>
      <c r="HJN206" s="91"/>
      <c r="HJO206" s="119"/>
      <c r="HJP206" s="91"/>
      <c r="HJQ206" s="119"/>
      <c r="HJR206" s="91"/>
      <c r="HJS206" s="119"/>
      <c r="HJT206" s="91"/>
      <c r="HJU206" s="119"/>
      <c r="HJV206" s="91"/>
      <c r="HJW206" s="119"/>
      <c r="HJX206" s="91"/>
      <c r="HJY206" s="119"/>
      <c r="HJZ206" s="91"/>
      <c r="HKA206" s="119"/>
      <c r="HKB206" s="91"/>
      <c r="HKC206" s="119"/>
      <c r="HKD206" s="91"/>
      <c r="HKE206" s="119"/>
      <c r="HKF206" s="91"/>
      <c r="HKG206" s="119"/>
      <c r="HKH206" s="91"/>
      <c r="HKI206" s="119"/>
      <c r="HKJ206" s="91"/>
      <c r="HKK206" s="119"/>
      <c r="HKL206" s="91"/>
      <c r="HKM206" s="119"/>
      <c r="HKN206" s="91"/>
      <c r="HKO206" s="119"/>
      <c r="HKP206" s="91"/>
      <c r="HKQ206" s="119"/>
      <c r="HKR206" s="91"/>
      <c r="HKS206" s="119"/>
      <c r="HKT206" s="91"/>
      <c r="HKU206" s="119"/>
      <c r="HKV206" s="91"/>
      <c r="HKW206" s="119"/>
      <c r="HKX206" s="91"/>
      <c r="HKY206" s="119"/>
      <c r="HKZ206" s="91"/>
      <c r="HLA206" s="119"/>
      <c r="HLB206" s="91"/>
      <c r="HLC206" s="119"/>
      <c r="HLD206" s="91"/>
      <c r="HLE206" s="119"/>
      <c r="HLF206" s="91"/>
      <c r="HLG206" s="119"/>
      <c r="HLH206" s="91"/>
      <c r="HLI206" s="119"/>
      <c r="HLJ206" s="91"/>
      <c r="HLK206" s="119"/>
      <c r="HLL206" s="91"/>
      <c r="HLM206" s="119"/>
      <c r="HLN206" s="91"/>
      <c r="HLO206" s="119"/>
      <c r="HLP206" s="91"/>
      <c r="HLQ206" s="119"/>
      <c r="HLR206" s="91"/>
      <c r="HLS206" s="119"/>
      <c r="HLT206" s="91"/>
      <c r="HLU206" s="119"/>
      <c r="HLV206" s="91"/>
      <c r="HLW206" s="119"/>
      <c r="HLX206" s="91"/>
      <c r="HLY206" s="119"/>
      <c r="HLZ206" s="91"/>
      <c r="HMA206" s="119"/>
      <c r="HMB206" s="91"/>
      <c r="HMC206" s="119"/>
      <c r="HMD206" s="91"/>
      <c r="HME206" s="119"/>
      <c r="HMF206" s="91"/>
      <c r="HMG206" s="119"/>
      <c r="HMH206" s="91"/>
      <c r="HMI206" s="119"/>
      <c r="HMJ206" s="91"/>
      <c r="HMK206" s="119"/>
      <c r="HML206" s="91"/>
      <c r="HMM206" s="119"/>
      <c r="HMN206" s="91"/>
      <c r="HMO206" s="119"/>
      <c r="HMP206" s="91"/>
      <c r="HMQ206" s="119"/>
      <c r="HMR206" s="91"/>
      <c r="HMS206" s="119"/>
      <c r="HMT206" s="91"/>
      <c r="HMU206" s="119"/>
      <c r="HMV206" s="91"/>
      <c r="HMW206" s="119"/>
      <c r="HMX206" s="91"/>
      <c r="HMY206" s="119"/>
      <c r="HMZ206" s="91"/>
      <c r="HNA206" s="119"/>
      <c r="HNB206" s="91"/>
      <c r="HNC206" s="119"/>
      <c r="HND206" s="91"/>
      <c r="HNE206" s="119"/>
      <c r="HNF206" s="91"/>
      <c r="HNG206" s="119"/>
      <c r="HNH206" s="91"/>
      <c r="HNI206" s="119"/>
      <c r="HNJ206" s="91"/>
      <c r="HNK206" s="119"/>
      <c r="HNL206" s="91"/>
      <c r="HNM206" s="119"/>
      <c r="HNN206" s="91"/>
      <c r="HNO206" s="119"/>
      <c r="HNP206" s="91"/>
      <c r="HNQ206" s="119"/>
      <c r="HNR206" s="91"/>
      <c r="HNS206" s="119"/>
      <c r="HNT206" s="91"/>
      <c r="HNU206" s="119"/>
      <c r="HNV206" s="91"/>
      <c r="HNW206" s="119"/>
      <c r="HNX206" s="91"/>
      <c r="HNY206" s="119"/>
      <c r="HNZ206" s="91"/>
      <c r="HOA206" s="119"/>
      <c r="HOB206" s="91"/>
      <c r="HOC206" s="119"/>
      <c r="HOD206" s="91"/>
      <c r="HOE206" s="119"/>
      <c r="HOF206" s="91"/>
      <c r="HOG206" s="119"/>
      <c r="HOH206" s="91"/>
      <c r="HOI206" s="119"/>
      <c r="HOJ206" s="91"/>
      <c r="HOK206" s="119"/>
      <c r="HOL206" s="91"/>
      <c r="HOM206" s="119"/>
      <c r="HON206" s="91"/>
      <c r="HOO206" s="119"/>
      <c r="HOP206" s="91"/>
      <c r="HOQ206" s="119"/>
      <c r="HOR206" s="91"/>
      <c r="HOS206" s="119"/>
      <c r="HOT206" s="91"/>
      <c r="HOU206" s="119"/>
      <c r="HOV206" s="91"/>
      <c r="HOW206" s="119"/>
      <c r="HOX206" s="91"/>
      <c r="HOY206" s="119"/>
      <c r="HOZ206" s="91"/>
      <c r="HPA206" s="119"/>
      <c r="HPB206" s="91"/>
      <c r="HPC206" s="119"/>
      <c r="HPD206" s="91"/>
      <c r="HPE206" s="119"/>
      <c r="HPF206" s="91"/>
      <c r="HPG206" s="119"/>
      <c r="HPH206" s="91"/>
      <c r="HPI206" s="119"/>
      <c r="HPJ206" s="91"/>
      <c r="HPK206" s="119"/>
      <c r="HPL206" s="91"/>
      <c r="HPM206" s="119"/>
      <c r="HPN206" s="91"/>
      <c r="HPO206" s="119"/>
      <c r="HPP206" s="91"/>
      <c r="HPQ206" s="119"/>
      <c r="HPR206" s="91"/>
      <c r="HPS206" s="119"/>
      <c r="HPT206" s="91"/>
      <c r="HPU206" s="119"/>
      <c r="HPV206" s="91"/>
      <c r="HPW206" s="119"/>
      <c r="HPX206" s="91"/>
      <c r="HPY206" s="119"/>
      <c r="HPZ206" s="91"/>
      <c r="HQA206" s="119"/>
      <c r="HQB206" s="91"/>
      <c r="HQC206" s="119"/>
      <c r="HQD206" s="91"/>
      <c r="HQE206" s="119"/>
      <c r="HQF206" s="91"/>
      <c r="HQG206" s="119"/>
      <c r="HQH206" s="91"/>
      <c r="HQI206" s="119"/>
      <c r="HQJ206" s="91"/>
      <c r="HQK206" s="119"/>
      <c r="HQL206" s="91"/>
      <c r="HQM206" s="119"/>
      <c r="HQN206" s="91"/>
      <c r="HQO206" s="119"/>
      <c r="HQP206" s="91"/>
      <c r="HQQ206" s="119"/>
      <c r="HQR206" s="91"/>
      <c r="HQS206" s="119"/>
      <c r="HQT206" s="91"/>
      <c r="HQU206" s="119"/>
      <c r="HQV206" s="91"/>
      <c r="HQW206" s="119"/>
      <c r="HQX206" s="91"/>
      <c r="HQY206" s="119"/>
      <c r="HQZ206" s="91"/>
      <c r="HRA206" s="119"/>
      <c r="HRB206" s="91"/>
      <c r="HRC206" s="119"/>
      <c r="HRD206" s="91"/>
      <c r="HRE206" s="119"/>
      <c r="HRF206" s="91"/>
      <c r="HRG206" s="119"/>
      <c r="HRH206" s="91"/>
      <c r="HRI206" s="119"/>
      <c r="HRJ206" s="91"/>
      <c r="HRK206" s="119"/>
      <c r="HRL206" s="91"/>
      <c r="HRM206" s="119"/>
      <c r="HRN206" s="91"/>
      <c r="HRO206" s="119"/>
      <c r="HRP206" s="91"/>
      <c r="HRQ206" s="119"/>
      <c r="HRR206" s="91"/>
      <c r="HRS206" s="119"/>
      <c r="HRT206" s="91"/>
      <c r="HRU206" s="119"/>
      <c r="HRV206" s="91"/>
      <c r="HRW206" s="119"/>
      <c r="HRX206" s="91"/>
      <c r="HRY206" s="119"/>
      <c r="HRZ206" s="91"/>
      <c r="HSA206" s="119"/>
      <c r="HSB206" s="91"/>
      <c r="HSC206" s="119"/>
      <c r="HSD206" s="91"/>
      <c r="HSE206" s="119"/>
      <c r="HSF206" s="91"/>
      <c r="HSG206" s="119"/>
      <c r="HSH206" s="91"/>
      <c r="HSI206" s="119"/>
      <c r="HSJ206" s="91"/>
      <c r="HSK206" s="119"/>
      <c r="HSL206" s="91"/>
      <c r="HSM206" s="119"/>
      <c r="HSN206" s="91"/>
      <c r="HSO206" s="119"/>
      <c r="HSP206" s="91"/>
      <c r="HSQ206" s="119"/>
      <c r="HSR206" s="91"/>
      <c r="HSS206" s="119"/>
      <c r="HST206" s="91"/>
      <c r="HSU206" s="119"/>
      <c r="HSV206" s="91"/>
      <c r="HSW206" s="119"/>
      <c r="HSX206" s="91"/>
      <c r="HSY206" s="119"/>
      <c r="HSZ206" s="91"/>
      <c r="HTA206" s="119"/>
      <c r="HTB206" s="91"/>
      <c r="HTC206" s="119"/>
      <c r="HTD206" s="91"/>
      <c r="HTE206" s="119"/>
      <c r="HTF206" s="91"/>
      <c r="HTG206" s="119"/>
      <c r="HTH206" s="91"/>
      <c r="HTI206" s="119"/>
      <c r="HTJ206" s="91"/>
      <c r="HTK206" s="119"/>
      <c r="HTL206" s="91"/>
      <c r="HTM206" s="119"/>
      <c r="HTN206" s="91"/>
      <c r="HTO206" s="119"/>
      <c r="HTP206" s="91"/>
      <c r="HTQ206" s="119"/>
      <c r="HTR206" s="91"/>
      <c r="HTS206" s="119"/>
      <c r="HTT206" s="91"/>
      <c r="HTU206" s="119"/>
      <c r="HTV206" s="91"/>
      <c r="HTW206" s="119"/>
      <c r="HTX206" s="91"/>
      <c r="HTY206" s="119"/>
      <c r="HTZ206" s="91"/>
      <c r="HUA206" s="119"/>
      <c r="HUB206" s="91"/>
      <c r="HUC206" s="119"/>
      <c r="HUD206" s="91"/>
      <c r="HUE206" s="119"/>
      <c r="HUF206" s="91"/>
      <c r="HUG206" s="119"/>
      <c r="HUH206" s="91"/>
      <c r="HUI206" s="119"/>
      <c r="HUJ206" s="91"/>
      <c r="HUK206" s="119"/>
      <c r="HUL206" s="91"/>
      <c r="HUM206" s="119"/>
      <c r="HUN206" s="91"/>
      <c r="HUO206" s="119"/>
      <c r="HUP206" s="91"/>
      <c r="HUQ206" s="119"/>
      <c r="HUR206" s="91"/>
      <c r="HUS206" s="119"/>
      <c r="HUT206" s="91"/>
      <c r="HUU206" s="119"/>
      <c r="HUV206" s="91"/>
      <c r="HUW206" s="119"/>
      <c r="HUX206" s="91"/>
      <c r="HUY206" s="119"/>
      <c r="HUZ206" s="91"/>
      <c r="HVA206" s="119"/>
      <c r="HVB206" s="91"/>
      <c r="HVC206" s="119"/>
      <c r="HVD206" s="91"/>
      <c r="HVE206" s="119"/>
      <c r="HVF206" s="91"/>
      <c r="HVG206" s="119"/>
      <c r="HVH206" s="91"/>
      <c r="HVI206" s="119"/>
      <c r="HVJ206" s="91"/>
      <c r="HVK206" s="119"/>
      <c r="HVL206" s="91"/>
      <c r="HVM206" s="119"/>
      <c r="HVN206" s="91"/>
      <c r="HVO206" s="119"/>
      <c r="HVP206" s="91"/>
      <c r="HVQ206" s="119"/>
      <c r="HVR206" s="91"/>
      <c r="HVS206" s="119"/>
      <c r="HVT206" s="91"/>
      <c r="HVU206" s="119"/>
      <c r="HVV206" s="91"/>
      <c r="HVW206" s="119"/>
      <c r="HVX206" s="91"/>
      <c r="HVY206" s="119"/>
      <c r="HVZ206" s="91"/>
      <c r="HWA206" s="119"/>
      <c r="HWB206" s="91"/>
      <c r="HWC206" s="119"/>
      <c r="HWD206" s="91"/>
      <c r="HWE206" s="119"/>
      <c r="HWF206" s="91"/>
      <c r="HWG206" s="119"/>
      <c r="HWH206" s="91"/>
      <c r="HWI206" s="119"/>
      <c r="HWJ206" s="91"/>
      <c r="HWK206" s="119"/>
      <c r="HWL206" s="91"/>
      <c r="HWM206" s="119"/>
      <c r="HWN206" s="91"/>
      <c r="HWO206" s="119"/>
      <c r="HWP206" s="91"/>
      <c r="HWQ206" s="119"/>
      <c r="HWR206" s="91"/>
      <c r="HWS206" s="119"/>
      <c r="HWT206" s="91"/>
      <c r="HWU206" s="119"/>
      <c r="HWV206" s="91"/>
      <c r="HWW206" s="119"/>
      <c r="HWX206" s="91"/>
      <c r="HWY206" s="119"/>
      <c r="HWZ206" s="91"/>
      <c r="HXA206" s="119"/>
      <c r="HXB206" s="91"/>
      <c r="HXC206" s="119"/>
      <c r="HXD206" s="91"/>
      <c r="HXE206" s="119"/>
      <c r="HXF206" s="91"/>
      <c r="HXG206" s="119"/>
      <c r="HXH206" s="91"/>
      <c r="HXI206" s="119"/>
      <c r="HXJ206" s="91"/>
      <c r="HXK206" s="119"/>
      <c r="HXL206" s="91"/>
      <c r="HXM206" s="119"/>
      <c r="HXN206" s="91"/>
      <c r="HXO206" s="119"/>
      <c r="HXP206" s="91"/>
      <c r="HXQ206" s="119"/>
      <c r="HXR206" s="91"/>
      <c r="HXS206" s="119"/>
      <c r="HXT206" s="91"/>
      <c r="HXU206" s="119"/>
      <c r="HXV206" s="91"/>
      <c r="HXW206" s="119"/>
      <c r="HXX206" s="91"/>
      <c r="HXY206" s="119"/>
      <c r="HXZ206" s="91"/>
      <c r="HYA206" s="119"/>
      <c r="HYB206" s="91"/>
      <c r="HYC206" s="119"/>
      <c r="HYD206" s="91"/>
      <c r="HYE206" s="119"/>
      <c r="HYF206" s="91"/>
      <c r="HYG206" s="119"/>
      <c r="HYH206" s="91"/>
      <c r="HYI206" s="119"/>
      <c r="HYJ206" s="91"/>
      <c r="HYK206" s="119"/>
      <c r="HYL206" s="91"/>
      <c r="HYM206" s="119"/>
      <c r="HYN206" s="91"/>
      <c r="HYO206" s="119"/>
      <c r="HYP206" s="91"/>
      <c r="HYQ206" s="119"/>
      <c r="HYR206" s="91"/>
      <c r="HYS206" s="119"/>
      <c r="HYT206" s="91"/>
      <c r="HYU206" s="119"/>
      <c r="HYV206" s="91"/>
      <c r="HYW206" s="119"/>
      <c r="HYX206" s="91"/>
      <c r="HYY206" s="119"/>
      <c r="HYZ206" s="91"/>
      <c r="HZA206" s="119"/>
      <c r="HZB206" s="91"/>
      <c r="HZC206" s="119"/>
      <c r="HZD206" s="91"/>
      <c r="HZE206" s="119"/>
      <c r="HZF206" s="91"/>
      <c r="HZG206" s="119"/>
      <c r="HZH206" s="91"/>
      <c r="HZI206" s="119"/>
      <c r="HZJ206" s="91"/>
      <c r="HZK206" s="119"/>
      <c r="HZL206" s="91"/>
      <c r="HZM206" s="119"/>
      <c r="HZN206" s="91"/>
      <c r="HZO206" s="119"/>
      <c r="HZP206" s="91"/>
      <c r="HZQ206" s="119"/>
      <c r="HZR206" s="91"/>
      <c r="HZS206" s="119"/>
      <c r="HZT206" s="91"/>
      <c r="HZU206" s="119"/>
      <c r="HZV206" s="91"/>
      <c r="HZW206" s="119"/>
      <c r="HZX206" s="91"/>
      <c r="HZY206" s="119"/>
      <c r="HZZ206" s="91"/>
      <c r="IAA206" s="119"/>
      <c r="IAB206" s="91"/>
      <c r="IAC206" s="119"/>
      <c r="IAD206" s="91"/>
      <c r="IAE206" s="119"/>
      <c r="IAF206" s="91"/>
      <c r="IAG206" s="119"/>
      <c r="IAH206" s="91"/>
      <c r="IAI206" s="119"/>
      <c r="IAJ206" s="91"/>
      <c r="IAK206" s="119"/>
      <c r="IAL206" s="91"/>
      <c r="IAM206" s="119"/>
      <c r="IAN206" s="91"/>
      <c r="IAO206" s="119"/>
      <c r="IAP206" s="91"/>
      <c r="IAQ206" s="119"/>
      <c r="IAR206" s="91"/>
      <c r="IAS206" s="119"/>
      <c r="IAT206" s="91"/>
      <c r="IAU206" s="119"/>
      <c r="IAV206" s="91"/>
      <c r="IAW206" s="119"/>
      <c r="IAX206" s="91"/>
      <c r="IAY206" s="119"/>
      <c r="IAZ206" s="91"/>
      <c r="IBA206" s="119"/>
      <c r="IBB206" s="91"/>
      <c r="IBC206" s="119"/>
      <c r="IBD206" s="91"/>
      <c r="IBE206" s="119"/>
      <c r="IBF206" s="91"/>
      <c r="IBG206" s="119"/>
      <c r="IBH206" s="91"/>
      <c r="IBI206" s="119"/>
      <c r="IBJ206" s="91"/>
      <c r="IBK206" s="119"/>
      <c r="IBL206" s="91"/>
      <c r="IBM206" s="119"/>
      <c r="IBN206" s="91"/>
      <c r="IBO206" s="119"/>
      <c r="IBP206" s="91"/>
      <c r="IBQ206" s="119"/>
      <c r="IBR206" s="91"/>
      <c r="IBS206" s="119"/>
      <c r="IBT206" s="91"/>
      <c r="IBU206" s="119"/>
      <c r="IBV206" s="91"/>
      <c r="IBW206" s="119"/>
      <c r="IBX206" s="91"/>
      <c r="IBY206" s="119"/>
      <c r="IBZ206" s="91"/>
      <c r="ICA206" s="119"/>
      <c r="ICB206" s="91"/>
      <c r="ICC206" s="119"/>
      <c r="ICD206" s="91"/>
      <c r="ICE206" s="119"/>
      <c r="ICF206" s="91"/>
      <c r="ICG206" s="119"/>
      <c r="ICH206" s="91"/>
      <c r="ICI206" s="119"/>
      <c r="ICJ206" s="91"/>
      <c r="ICK206" s="119"/>
      <c r="ICL206" s="91"/>
      <c r="ICM206" s="119"/>
      <c r="ICN206" s="91"/>
      <c r="ICO206" s="119"/>
      <c r="ICP206" s="91"/>
      <c r="ICQ206" s="119"/>
      <c r="ICR206" s="91"/>
      <c r="ICS206" s="119"/>
      <c r="ICT206" s="91"/>
      <c r="ICU206" s="119"/>
      <c r="ICV206" s="91"/>
      <c r="ICW206" s="119"/>
      <c r="ICX206" s="91"/>
      <c r="ICY206" s="119"/>
      <c r="ICZ206" s="91"/>
      <c r="IDA206" s="119"/>
      <c r="IDB206" s="91"/>
      <c r="IDC206" s="119"/>
      <c r="IDD206" s="91"/>
      <c r="IDE206" s="119"/>
      <c r="IDF206" s="91"/>
      <c r="IDG206" s="119"/>
      <c r="IDH206" s="91"/>
      <c r="IDI206" s="119"/>
      <c r="IDJ206" s="91"/>
      <c r="IDK206" s="119"/>
      <c r="IDL206" s="91"/>
      <c r="IDM206" s="119"/>
      <c r="IDN206" s="91"/>
      <c r="IDO206" s="119"/>
      <c r="IDP206" s="91"/>
      <c r="IDQ206" s="119"/>
      <c r="IDR206" s="91"/>
      <c r="IDS206" s="119"/>
      <c r="IDT206" s="91"/>
      <c r="IDU206" s="119"/>
      <c r="IDV206" s="91"/>
      <c r="IDW206" s="119"/>
      <c r="IDX206" s="91"/>
      <c r="IDY206" s="119"/>
      <c r="IDZ206" s="91"/>
      <c r="IEA206" s="119"/>
      <c r="IEB206" s="91"/>
      <c r="IEC206" s="119"/>
      <c r="IED206" s="91"/>
      <c r="IEE206" s="119"/>
      <c r="IEF206" s="91"/>
      <c r="IEG206" s="119"/>
      <c r="IEH206" s="91"/>
      <c r="IEI206" s="119"/>
      <c r="IEJ206" s="91"/>
      <c r="IEK206" s="119"/>
      <c r="IEL206" s="91"/>
      <c r="IEM206" s="119"/>
      <c r="IEN206" s="91"/>
      <c r="IEO206" s="119"/>
      <c r="IEP206" s="91"/>
      <c r="IEQ206" s="119"/>
      <c r="IER206" s="91"/>
      <c r="IES206" s="119"/>
      <c r="IET206" s="91"/>
      <c r="IEU206" s="119"/>
      <c r="IEV206" s="91"/>
      <c r="IEW206" s="119"/>
      <c r="IEX206" s="91"/>
      <c r="IEY206" s="119"/>
      <c r="IEZ206" s="91"/>
      <c r="IFA206" s="119"/>
      <c r="IFB206" s="91"/>
      <c r="IFC206" s="119"/>
      <c r="IFD206" s="91"/>
      <c r="IFE206" s="119"/>
      <c r="IFF206" s="91"/>
      <c r="IFG206" s="119"/>
      <c r="IFH206" s="91"/>
      <c r="IFI206" s="119"/>
      <c r="IFJ206" s="91"/>
      <c r="IFK206" s="119"/>
      <c r="IFL206" s="91"/>
      <c r="IFM206" s="119"/>
      <c r="IFN206" s="91"/>
      <c r="IFO206" s="119"/>
      <c r="IFP206" s="91"/>
      <c r="IFQ206" s="119"/>
      <c r="IFR206" s="91"/>
      <c r="IFS206" s="119"/>
      <c r="IFT206" s="91"/>
      <c r="IFU206" s="119"/>
      <c r="IFV206" s="91"/>
      <c r="IFW206" s="119"/>
      <c r="IFX206" s="91"/>
      <c r="IFY206" s="119"/>
      <c r="IFZ206" s="91"/>
      <c r="IGA206" s="119"/>
      <c r="IGB206" s="91"/>
      <c r="IGC206" s="119"/>
      <c r="IGD206" s="91"/>
      <c r="IGE206" s="119"/>
      <c r="IGF206" s="91"/>
      <c r="IGG206" s="119"/>
      <c r="IGH206" s="91"/>
      <c r="IGI206" s="119"/>
      <c r="IGJ206" s="91"/>
      <c r="IGK206" s="119"/>
      <c r="IGL206" s="91"/>
      <c r="IGM206" s="119"/>
      <c r="IGN206" s="91"/>
      <c r="IGO206" s="119"/>
      <c r="IGP206" s="91"/>
      <c r="IGQ206" s="119"/>
      <c r="IGR206" s="91"/>
      <c r="IGS206" s="119"/>
      <c r="IGT206" s="91"/>
      <c r="IGU206" s="119"/>
      <c r="IGV206" s="91"/>
      <c r="IGW206" s="119"/>
      <c r="IGX206" s="91"/>
      <c r="IGY206" s="119"/>
      <c r="IGZ206" s="91"/>
      <c r="IHA206" s="119"/>
      <c r="IHB206" s="91"/>
      <c r="IHC206" s="119"/>
      <c r="IHD206" s="91"/>
      <c r="IHE206" s="119"/>
      <c r="IHF206" s="91"/>
      <c r="IHG206" s="119"/>
      <c r="IHH206" s="91"/>
      <c r="IHI206" s="119"/>
      <c r="IHJ206" s="91"/>
      <c r="IHK206" s="119"/>
      <c r="IHL206" s="91"/>
      <c r="IHM206" s="119"/>
      <c r="IHN206" s="91"/>
      <c r="IHO206" s="119"/>
      <c r="IHP206" s="91"/>
      <c r="IHQ206" s="119"/>
      <c r="IHR206" s="91"/>
      <c r="IHS206" s="119"/>
      <c r="IHT206" s="91"/>
      <c r="IHU206" s="119"/>
      <c r="IHV206" s="91"/>
      <c r="IHW206" s="119"/>
      <c r="IHX206" s="91"/>
      <c r="IHY206" s="119"/>
      <c r="IHZ206" s="91"/>
      <c r="IIA206" s="119"/>
      <c r="IIB206" s="91"/>
      <c r="IIC206" s="119"/>
      <c r="IID206" s="91"/>
      <c r="IIE206" s="119"/>
      <c r="IIF206" s="91"/>
      <c r="IIG206" s="119"/>
      <c r="IIH206" s="91"/>
      <c r="III206" s="119"/>
      <c r="IIJ206" s="91"/>
      <c r="IIK206" s="119"/>
      <c r="IIL206" s="91"/>
      <c r="IIM206" s="119"/>
      <c r="IIN206" s="91"/>
      <c r="IIO206" s="119"/>
      <c r="IIP206" s="91"/>
      <c r="IIQ206" s="119"/>
      <c r="IIR206" s="91"/>
      <c r="IIS206" s="119"/>
      <c r="IIT206" s="91"/>
      <c r="IIU206" s="119"/>
      <c r="IIV206" s="91"/>
      <c r="IIW206" s="119"/>
      <c r="IIX206" s="91"/>
      <c r="IIY206" s="119"/>
      <c r="IIZ206" s="91"/>
      <c r="IJA206" s="119"/>
      <c r="IJB206" s="91"/>
      <c r="IJC206" s="119"/>
      <c r="IJD206" s="91"/>
      <c r="IJE206" s="119"/>
      <c r="IJF206" s="91"/>
      <c r="IJG206" s="119"/>
      <c r="IJH206" s="91"/>
      <c r="IJI206" s="119"/>
      <c r="IJJ206" s="91"/>
      <c r="IJK206" s="119"/>
      <c r="IJL206" s="91"/>
      <c r="IJM206" s="119"/>
      <c r="IJN206" s="91"/>
      <c r="IJO206" s="119"/>
      <c r="IJP206" s="91"/>
      <c r="IJQ206" s="119"/>
      <c r="IJR206" s="91"/>
      <c r="IJS206" s="119"/>
      <c r="IJT206" s="91"/>
      <c r="IJU206" s="119"/>
      <c r="IJV206" s="91"/>
      <c r="IJW206" s="119"/>
      <c r="IJX206" s="91"/>
      <c r="IJY206" s="119"/>
      <c r="IJZ206" s="91"/>
      <c r="IKA206" s="119"/>
      <c r="IKB206" s="91"/>
      <c r="IKC206" s="119"/>
      <c r="IKD206" s="91"/>
      <c r="IKE206" s="119"/>
      <c r="IKF206" s="91"/>
      <c r="IKG206" s="119"/>
      <c r="IKH206" s="91"/>
      <c r="IKI206" s="119"/>
      <c r="IKJ206" s="91"/>
      <c r="IKK206" s="119"/>
      <c r="IKL206" s="91"/>
      <c r="IKM206" s="119"/>
      <c r="IKN206" s="91"/>
      <c r="IKO206" s="119"/>
      <c r="IKP206" s="91"/>
      <c r="IKQ206" s="119"/>
      <c r="IKR206" s="91"/>
      <c r="IKS206" s="119"/>
      <c r="IKT206" s="91"/>
      <c r="IKU206" s="119"/>
      <c r="IKV206" s="91"/>
      <c r="IKW206" s="119"/>
      <c r="IKX206" s="91"/>
      <c r="IKY206" s="119"/>
      <c r="IKZ206" s="91"/>
      <c r="ILA206" s="119"/>
      <c r="ILB206" s="91"/>
      <c r="ILC206" s="119"/>
      <c r="ILD206" s="91"/>
      <c r="ILE206" s="119"/>
      <c r="ILF206" s="91"/>
      <c r="ILG206" s="119"/>
      <c r="ILH206" s="91"/>
      <c r="ILI206" s="119"/>
      <c r="ILJ206" s="91"/>
      <c r="ILK206" s="119"/>
      <c r="ILL206" s="91"/>
      <c r="ILM206" s="119"/>
      <c r="ILN206" s="91"/>
      <c r="ILO206" s="119"/>
      <c r="ILP206" s="91"/>
      <c r="ILQ206" s="119"/>
      <c r="ILR206" s="91"/>
      <c r="ILS206" s="119"/>
      <c r="ILT206" s="91"/>
      <c r="ILU206" s="119"/>
      <c r="ILV206" s="91"/>
      <c r="ILW206" s="119"/>
      <c r="ILX206" s="91"/>
      <c r="ILY206" s="119"/>
      <c r="ILZ206" s="91"/>
      <c r="IMA206" s="119"/>
      <c r="IMB206" s="91"/>
      <c r="IMC206" s="119"/>
      <c r="IMD206" s="91"/>
      <c r="IME206" s="119"/>
      <c r="IMF206" s="91"/>
      <c r="IMG206" s="119"/>
      <c r="IMH206" s="91"/>
      <c r="IMI206" s="119"/>
      <c r="IMJ206" s="91"/>
      <c r="IMK206" s="119"/>
      <c r="IML206" s="91"/>
      <c r="IMM206" s="119"/>
      <c r="IMN206" s="91"/>
      <c r="IMO206" s="119"/>
      <c r="IMP206" s="91"/>
      <c r="IMQ206" s="119"/>
      <c r="IMR206" s="91"/>
      <c r="IMS206" s="119"/>
      <c r="IMT206" s="91"/>
      <c r="IMU206" s="119"/>
      <c r="IMV206" s="91"/>
      <c r="IMW206" s="119"/>
      <c r="IMX206" s="91"/>
      <c r="IMY206" s="119"/>
      <c r="IMZ206" s="91"/>
      <c r="INA206" s="119"/>
      <c r="INB206" s="91"/>
      <c r="INC206" s="119"/>
      <c r="IND206" s="91"/>
      <c r="INE206" s="119"/>
      <c r="INF206" s="91"/>
      <c r="ING206" s="119"/>
      <c r="INH206" s="91"/>
      <c r="INI206" s="119"/>
      <c r="INJ206" s="91"/>
      <c r="INK206" s="119"/>
      <c r="INL206" s="91"/>
      <c r="INM206" s="119"/>
      <c r="INN206" s="91"/>
      <c r="INO206" s="119"/>
      <c r="INP206" s="91"/>
      <c r="INQ206" s="119"/>
      <c r="INR206" s="91"/>
      <c r="INS206" s="119"/>
      <c r="INT206" s="91"/>
      <c r="INU206" s="119"/>
      <c r="INV206" s="91"/>
      <c r="INW206" s="119"/>
      <c r="INX206" s="91"/>
      <c r="INY206" s="119"/>
      <c r="INZ206" s="91"/>
      <c r="IOA206" s="119"/>
      <c r="IOB206" s="91"/>
      <c r="IOC206" s="119"/>
      <c r="IOD206" s="91"/>
      <c r="IOE206" s="119"/>
      <c r="IOF206" s="91"/>
      <c r="IOG206" s="119"/>
      <c r="IOH206" s="91"/>
      <c r="IOI206" s="119"/>
      <c r="IOJ206" s="91"/>
      <c r="IOK206" s="119"/>
      <c r="IOL206" s="91"/>
      <c r="IOM206" s="119"/>
      <c r="ION206" s="91"/>
      <c r="IOO206" s="119"/>
      <c r="IOP206" s="91"/>
      <c r="IOQ206" s="119"/>
      <c r="IOR206" s="91"/>
      <c r="IOS206" s="119"/>
      <c r="IOT206" s="91"/>
      <c r="IOU206" s="119"/>
      <c r="IOV206" s="91"/>
      <c r="IOW206" s="119"/>
      <c r="IOX206" s="91"/>
      <c r="IOY206" s="119"/>
      <c r="IOZ206" s="91"/>
      <c r="IPA206" s="119"/>
      <c r="IPB206" s="91"/>
      <c r="IPC206" s="119"/>
      <c r="IPD206" s="91"/>
      <c r="IPE206" s="119"/>
      <c r="IPF206" s="91"/>
      <c r="IPG206" s="119"/>
      <c r="IPH206" s="91"/>
      <c r="IPI206" s="119"/>
      <c r="IPJ206" s="91"/>
      <c r="IPK206" s="119"/>
      <c r="IPL206" s="91"/>
      <c r="IPM206" s="119"/>
      <c r="IPN206" s="91"/>
      <c r="IPO206" s="119"/>
      <c r="IPP206" s="91"/>
      <c r="IPQ206" s="119"/>
      <c r="IPR206" s="91"/>
      <c r="IPS206" s="119"/>
      <c r="IPT206" s="91"/>
      <c r="IPU206" s="119"/>
      <c r="IPV206" s="91"/>
      <c r="IPW206" s="119"/>
      <c r="IPX206" s="91"/>
      <c r="IPY206" s="119"/>
      <c r="IPZ206" s="91"/>
      <c r="IQA206" s="119"/>
      <c r="IQB206" s="91"/>
      <c r="IQC206" s="119"/>
      <c r="IQD206" s="91"/>
      <c r="IQE206" s="119"/>
      <c r="IQF206" s="91"/>
      <c r="IQG206" s="119"/>
      <c r="IQH206" s="91"/>
      <c r="IQI206" s="119"/>
      <c r="IQJ206" s="91"/>
      <c r="IQK206" s="119"/>
      <c r="IQL206" s="91"/>
      <c r="IQM206" s="119"/>
      <c r="IQN206" s="91"/>
      <c r="IQO206" s="119"/>
      <c r="IQP206" s="91"/>
      <c r="IQQ206" s="119"/>
      <c r="IQR206" s="91"/>
      <c r="IQS206" s="119"/>
      <c r="IQT206" s="91"/>
      <c r="IQU206" s="119"/>
      <c r="IQV206" s="91"/>
      <c r="IQW206" s="119"/>
      <c r="IQX206" s="91"/>
      <c r="IQY206" s="119"/>
      <c r="IQZ206" s="91"/>
      <c r="IRA206" s="119"/>
      <c r="IRB206" s="91"/>
      <c r="IRC206" s="119"/>
      <c r="IRD206" s="91"/>
      <c r="IRE206" s="119"/>
      <c r="IRF206" s="91"/>
      <c r="IRG206" s="119"/>
      <c r="IRH206" s="91"/>
      <c r="IRI206" s="119"/>
      <c r="IRJ206" s="91"/>
      <c r="IRK206" s="119"/>
      <c r="IRL206" s="91"/>
      <c r="IRM206" s="119"/>
      <c r="IRN206" s="91"/>
      <c r="IRO206" s="119"/>
      <c r="IRP206" s="91"/>
      <c r="IRQ206" s="119"/>
      <c r="IRR206" s="91"/>
      <c r="IRS206" s="119"/>
      <c r="IRT206" s="91"/>
      <c r="IRU206" s="119"/>
      <c r="IRV206" s="91"/>
      <c r="IRW206" s="119"/>
      <c r="IRX206" s="91"/>
      <c r="IRY206" s="119"/>
      <c r="IRZ206" s="91"/>
      <c r="ISA206" s="119"/>
      <c r="ISB206" s="91"/>
      <c r="ISC206" s="119"/>
      <c r="ISD206" s="91"/>
      <c r="ISE206" s="119"/>
      <c r="ISF206" s="91"/>
      <c r="ISG206" s="119"/>
      <c r="ISH206" s="91"/>
      <c r="ISI206" s="119"/>
      <c r="ISJ206" s="91"/>
      <c r="ISK206" s="119"/>
      <c r="ISL206" s="91"/>
      <c r="ISM206" s="119"/>
      <c r="ISN206" s="91"/>
      <c r="ISO206" s="119"/>
      <c r="ISP206" s="91"/>
      <c r="ISQ206" s="119"/>
      <c r="ISR206" s="91"/>
      <c r="ISS206" s="119"/>
      <c r="IST206" s="91"/>
      <c r="ISU206" s="119"/>
      <c r="ISV206" s="91"/>
      <c r="ISW206" s="119"/>
      <c r="ISX206" s="91"/>
      <c r="ISY206" s="119"/>
      <c r="ISZ206" s="91"/>
      <c r="ITA206" s="119"/>
      <c r="ITB206" s="91"/>
      <c r="ITC206" s="119"/>
      <c r="ITD206" s="91"/>
      <c r="ITE206" s="119"/>
      <c r="ITF206" s="91"/>
      <c r="ITG206" s="119"/>
      <c r="ITH206" s="91"/>
      <c r="ITI206" s="119"/>
      <c r="ITJ206" s="91"/>
      <c r="ITK206" s="119"/>
      <c r="ITL206" s="91"/>
      <c r="ITM206" s="119"/>
      <c r="ITN206" s="91"/>
      <c r="ITO206" s="119"/>
      <c r="ITP206" s="91"/>
      <c r="ITQ206" s="119"/>
      <c r="ITR206" s="91"/>
      <c r="ITS206" s="119"/>
      <c r="ITT206" s="91"/>
      <c r="ITU206" s="119"/>
      <c r="ITV206" s="91"/>
      <c r="ITW206" s="119"/>
      <c r="ITX206" s="91"/>
      <c r="ITY206" s="119"/>
      <c r="ITZ206" s="91"/>
      <c r="IUA206" s="119"/>
      <c r="IUB206" s="91"/>
      <c r="IUC206" s="119"/>
      <c r="IUD206" s="91"/>
      <c r="IUE206" s="119"/>
      <c r="IUF206" s="91"/>
      <c r="IUG206" s="119"/>
      <c r="IUH206" s="91"/>
      <c r="IUI206" s="119"/>
      <c r="IUJ206" s="91"/>
      <c r="IUK206" s="119"/>
      <c r="IUL206" s="91"/>
      <c r="IUM206" s="119"/>
      <c r="IUN206" s="91"/>
      <c r="IUO206" s="119"/>
      <c r="IUP206" s="91"/>
      <c r="IUQ206" s="119"/>
      <c r="IUR206" s="91"/>
      <c r="IUS206" s="119"/>
      <c r="IUT206" s="91"/>
      <c r="IUU206" s="119"/>
      <c r="IUV206" s="91"/>
      <c r="IUW206" s="119"/>
      <c r="IUX206" s="91"/>
      <c r="IUY206" s="119"/>
      <c r="IUZ206" s="91"/>
      <c r="IVA206" s="119"/>
      <c r="IVB206" s="91"/>
      <c r="IVC206" s="119"/>
      <c r="IVD206" s="91"/>
      <c r="IVE206" s="119"/>
      <c r="IVF206" s="91"/>
      <c r="IVG206" s="119"/>
      <c r="IVH206" s="91"/>
      <c r="IVI206" s="119"/>
      <c r="IVJ206" s="91"/>
      <c r="IVK206" s="119"/>
      <c r="IVL206" s="91"/>
      <c r="IVM206" s="119"/>
      <c r="IVN206" s="91"/>
      <c r="IVO206" s="119"/>
      <c r="IVP206" s="91"/>
      <c r="IVQ206" s="119"/>
      <c r="IVR206" s="91"/>
      <c r="IVS206" s="119"/>
      <c r="IVT206" s="91"/>
      <c r="IVU206" s="119"/>
      <c r="IVV206" s="91"/>
      <c r="IVW206" s="119"/>
      <c r="IVX206" s="91"/>
      <c r="IVY206" s="119"/>
      <c r="IVZ206" s="91"/>
      <c r="IWA206" s="119"/>
      <c r="IWB206" s="91"/>
      <c r="IWC206" s="119"/>
      <c r="IWD206" s="91"/>
      <c r="IWE206" s="119"/>
      <c r="IWF206" s="91"/>
      <c r="IWG206" s="119"/>
      <c r="IWH206" s="91"/>
      <c r="IWI206" s="119"/>
      <c r="IWJ206" s="91"/>
      <c r="IWK206" s="119"/>
      <c r="IWL206" s="91"/>
      <c r="IWM206" s="119"/>
      <c r="IWN206" s="91"/>
      <c r="IWO206" s="119"/>
      <c r="IWP206" s="91"/>
      <c r="IWQ206" s="119"/>
      <c r="IWR206" s="91"/>
      <c r="IWS206" s="119"/>
      <c r="IWT206" s="91"/>
      <c r="IWU206" s="119"/>
      <c r="IWV206" s="91"/>
      <c r="IWW206" s="119"/>
      <c r="IWX206" s="91"/>
      <c r="IWY206" s="119"/>
      <c r="IWZ206" s="91"/>
      <c r="IXA206" s="119"/>
      <c r="IXB206" s="91"/>
      <c r="IXC206" s="119"/>
      <c r="IXD206" s="91"/>
      <c r="IXE206" s="119"/>
      <c r="IXF206" s="91"/>
      <c r="IXG206" s="119"/>
      <c r="IXH206" s="91"/>
      <c r="IXI206" s="119"/>
      <c r="IXJ206" s="91"/>
      <c r="IXK206" s="119"/>
      <c r="IXL206" s="91"/>
      <c r="IXM206" s="119"/>
      <c r="IXN206" s="91"/>
      <c r="IXO206" s="119"/>
      <c r="IXP206" s="91"/>
      <c r="IXQ206" s="119"/>
      <c r="IXR206" s="91"/>
      <c r="IXS206" s="119"/>
      <c r="IXT206" s="91"/>
      <c r="IXU206" s="119"/>
      <c r="IXV206" s="91"/>
      <c r="IXW206" s="119"/>
      <c r="IXX206" s="91"/>
      <c r="IXY206" s="119"/>
      <c r="IXZ206" s="91"/>
      <c r="IYA206" s="119"/>
      <c r="IYB206" s="91"/>
      <c r="IYC206" s="119"/>
      <c r="IYD206" s="91"/>
      <c r="IYE206" s="119"/>
      <c r="IYF206" s="91"/>
      <c r="IYG206" s="119"/>
      <c r="IYH206" s="91"/>
      <c r="IYI206" s="119"/>
      <c r="IYJ206" s="91"/>
      <c r="IYK206" s="119"/>
      <c r="IYL206" s="91"/>
      <c r="IYM206" s="119"/>
      <c r="IYN206" s="91"/>
      <c r="IYO206" s="119"/>
      <c r="IYP206" s="91"/>
      <c r="IYQ206" s="119"/>
      <c r="IYR206" s="91"/>
      <c r="IYS206" s="119"/>
      <c r="IYT206" s="91"/>
      <c r="IYU206" s="119"/>
      <c r="IYV206" s="91"/>
      <c r="IYW206" s="119"/>
      <c r="IYX206" s="91"/>
      <c r="IYY206" s="119"/>
      <c r="IYZ206" s="91"/>
      <c r="IZA206" s="119"/>
      <c r="IZB206" s="91"/>
      <c r="IZC206" s="119"/>
      <c r="IZD206" s="91"/>
      <c r="IZE206" s="119"/>
      <c r="IZF206" s="91"/>
      <c r="IZG206" s="119"/>
      <c r="IZH206" s="91"/>
      <c r="IZI206" s="119"/>
      <c r="IZJ206" s="91"/>
      <c r="IZK206" s="119"/>
      <c r="IZL206" s="91"/>
      <c r="IZM206" s="119"/>
      <c r="IZN206" s="91"/>
      <c r="IZO206" s="119"/>
      <c r="IZP206" s="91"/>
      <c r="IZQ206" s="119"/>
      <c r="IZR206" s="91"/>
      <c r="IZS206" s="119"/>
      <c r="IZT206" s="91"/>
      <c r="IZU206" s="119"/>
      <c r="IZV206" s="91"/>
      <c r="IZW206" s="119"/>
      <c r="IZX206" s="91"/>
      <c r="IZY206" s="119"/>
      <c r="IZZ206" s="91"/>
      <c r="JAA206" s="119"/>
      <c r="JAB206" s="91"/>
      <c r="JAC206" s="119"/>
      <c r="JAD206" s="91"/>
      <c r="JAE206" s="119"/>
      <c r="JAF206" s="91"/>
      <c r="JAG206" s="119"/>
      <c r="JAH206" s="91"/>
      <c r="JAI206" s="119"/>
      <c r="JAJ206" s="91"/>
      <c r="JAK206" s="119"/>
      <c r="JAL206" s="91"/>
      <c r="JAM206" s="119"/>
      <c r="JAN206" s="91"/>
      <c r="JAO206" s="119"/>
      <c r="JAP206" s="91"/>
      <c r="JAQ206" s="119"/>
      <c r="JAR206" s="91"/>
      <c r="JAS206" s="119"/>
      <c r="JAT206" s="91"/>
      <c r="JAU206" s="119"/>
      <c r="JAV206" s="91"/>
      <c r="JAW206" s="119"/>
      <c r="JAX206" s="91"/>
      <c r="JAY206" s="119"/>
      <c r="JAZ206" s="91"/>
      <c r="JBA206" s="119"/>
      <c r="JBB206" s="91"/>
      <c r="JBC206" s="119"/>
      <c r="JBD206" s="91"/>
      <c r="JBE206" s="119"/>
      <c r="JBF206" s="91"/>
      <c r="JBG206" s="119"/>
      <c r="JBH206" s="91"/>
      <c r="JBI206" s="119"/>
      <c r="JBJ206" s="91"/>
      <c r="JBK206" s="119"/>
      <c r="JBL206" s="91"/>
      <c r="JBM206" s="119"/>
      <c r="JBN206" s="91"/>
      <c r="JBO206" s="119"/>
      <c r="JBP206" s="91"/>
      <c r="JBQ206" s="119"/>
      <c r="JBR206" s="91"/>
      <c r="JBS206" s="119"/>
      <c r="JBT206" s="91"/>
      <c r="JBU206" s="119"/>
      <c r="JBV206" s="91"/>
      <c r="JBW206" s="119"/>
      <c r="JBX206" s="91"/>
      <c r="JBY206" s="119"/>
      <c r="JBZ206" s="91"/>
      <c r="JCA206" s="119"/>
      <c r="JCB206" s="91"/>
      <c r="JCC206" s="119"/>
      <c r="JCD206" s="91"/>
      <c r="JCE206" s="119"/>
      <c r="JCF206" s="91"/>
      <c r="JCG206" s="119"/>
      <c r="JCH206" s="91"/>
      <c r="JCI206" s="119"/>
      <c r="JCJ206" s="91"/>
      <c r="JCK206" s="119"/>
      <c r="JCL206" s="91"/>
      <c r="JCM206" s="119"/>
      <c r="JCN206" s="91"/>
      <c r="JCO206" s="119"/>
      <c r="JCP206" s="91"/>
      <c r="JCQ206" s="119"/>
      <c r="JCR206" s="91"/>
      <c r="JCS206" s="119"/>
      <c r="JCT206" s="91"/>
      <c r="JCU206" s="119"/>
      <c r="JCV206" s="91"/>
      <c r="JCW206" s="119"/>
      <c r="JCX206" s="91"/>
      <c r="JCY206" s="119"/>
      <c r="JCZ206" s="91"/>
      <c r="JDA206" s="119"/>
      <c r="JDB206" s="91"/>
      <c r="JDC206" s="119"/>
      <c r="JDD206" s="91"/>
      <c r="JDE206" s="119"/>
      <c r="JDF206" s="91"/>
      <c r="JDG206" s="119"/>
      <c r="JDH206" s="91"/>
      <c r="JDI206" s="119"/>
      <c r="JDJ206" s="91"/>
      <c r="JDK206" s="119"/>
      <c r="JDL206" s="91"/>
      <c r="JDM206" s="119"/>
      <c r="JDN206" s="91"/>
      <c r="JDO206" s="119"/>
      <c r="JDP206" s="91"/>
      <c r="JDQ206" s="119"/>
      <c r="JDR206" s="91"/>
      <c r="JDS206" s="119"/>
      <c r="JDT206" s="91"/>
      <c r="JDU206" s="119"/>
      <c r="JDV206" s="91"/>
      <c r="JDW206" s="119"/>
      <c r="JDX206" s="91"/>
      <c r="JDY206" s="119"/>
      <c r="JDZ206" s="91"/>
      <c r="JEA206" s="119"/>
      <c r="JEB206" s="91"/>
      <c r="JEC206" s="119"/>
      <c r="JED206" s="91"/>
      <c r="JEE206" s="119"/>
      <c r="JEF206" s="91"/>
      <c r="JEG206" s="119"/>
      <c r="JEH206" s="91"/>
      <c r="JEI206" s="119"/>
      <c r="JEJ206" s="91"/>
      <c r="JEK206" s="119"/>
      <c r="JEL206" s="91"/>
      <c r="JEM206" s="119"/>
      <c r="JEN206" s="91"/>
      <c r="JEO206" s="119"/>
      <c r="JEP206" s="91"/>
      <c r="JEQ206" s="119"/>
      <c r="JER206" s="91"/>
      <c r="JES206" s="119"/>
      <c r="JET206" s="91"/>
      <c r="JEU206" s="119"/>
      <c r="JEV206" s="91"/>
      <c r="JEW206" s="119"/>
      <c r="JEX206" s="91"/>
      <c r="JEY206" s="119"/>
      <c r="JEZ206" s="91"/>
      <c r="JFA206" s="119"/>
      <c r="JFB206" s="91"/>
      <c r="JFC206" s="119"/>
      <c r="JFD206" s="91"/>
      <c r="JFE206" s="119"/>
      <c r="JFF206" s="91"/>
      <c r="JFG206" s="119"/>
      <c r="JFH206" s="91"/>
      <c r="JFI206" s="119"/>
      <c r="JFJ206" s="91"/>
      <c r="JFK206" s="119"/>
      <c r="JFL206" s="91"/>
      <c r="JFM206" s="119"/>
      <c r="JFN206" s="91"/>
      <c r="JFO206" s="119"/>
      <c r="JFP206" s="91"/>
      <c r="JFQ206" s="119"/>
      <c r="JFR206" s="91"/>
      <c r="JFS206" s="119"/>
      <c r="JFT206" s="91"/>
      <c r="JFU206" s="119"/>
      <c r="JFV206" s="91"/>
      <c r="JFW206" s="119"/>
      <c r="JFX206" s="91"/>
      <c r="JFY206" s="119"/>
      <c r="JFZ206" s="91"/>
      <c r="JGA206" s="119"/>
      <c r="JGB206" s="91"/>
      <c r="JGC206" s="119"/>
      <c r="JGD206" s="91"/>
      <c r="JGE206" s="119"/>
      <c r="JGF206" s="91"/>
      <c r="JGG206" s="119"/>
      <c r="JGH206" s="91"/>
      <c r="JGI206" s="119"/>
      <c r="JGJ206" s="91"/>
      <c r="JGK206" s="119"/>
      <c r="JGL206" s="91"/>
      <c r="JGM206" s="119"/>
      <c r="JGN206" s="91"/>
      <c r="JGO206" s="119"/>
      <c r="JGP206" s="91"/>
      <c r="JGQ206" s="119"/>
      <c r="JGR206" s="91"/>
      <c r="JGS206" s="119"/>
      <c r="JGT206" s="91"/>
      <c r="JGU206" s="119"/>
      <c r="JGV206" s="91"/>
      <c r="JGW206" s="119"/>
      <c r="JGX206" s="91"/>
      <c r="JGY206" s="119"/>
      <c r="JGZ206" s="91"/>
      <c r="JHA206" s="119"/>
      <c r="JHB206" s="91"/>
      <c r="JHC206" s="119"/>
      <c r="JHD206" s="91"/>
      <c r="JHE206" s="119"/>
      <c r="JHF206" s="91"/>
      <c r="JHG206" s="119"/>
      <c r="JHH206" s="91"/>
      <c r="JHI206" s="119"/>
      <c r="JHJ206" s="91"/>
      <c r="JHK206" s="119"/>
      <c r="JHL206" s="91"/>
      <c r="JHM206" s="119"/>
      <c r="JHN206" s="91"/>
      <c r="JHO206" s="119"/>
      <c r="JHP206" s="91"/>
      <c r="JHQ206" s="119"/>
      <c r="JHR206" s="91"/>
      <c r="JHS206" s="119"/>
      <c r="JHT206" s="91"/>
      <c r="JHU206" s="119"/>
      <c r="JHV206" s="91"/>
      <c r="JHW206" s="119"/>
      <c r="JHX206" s="91"/>
      <c r="JHY206" s="119"/>
      <c r="JHZ206" s="91"/>
      <c r="JIA206" s="119"/>
      <c r="JIB206" s="91"/>
      <c r="JIC206" s="119"/>
      <c r="JID206" s="91"/>
      <c r="JIE206" s="119"/>
      <c r="JIF206" s="91"/>
      <c r="JIG206" s="119"/>
      <c r="JIH206" s="91"/>
      <c r="JII206" s="119"/>
      <c r="JIJ206" s="91"/>
      <c r="JIK206" s="119"/>
      <c r="JIL206" s="91"/>
      <c r="JIM206" s="119"/>
      <c r="JIN206" s="91"/>
      <c r="JIO206" s="119"/>
      <c r="JIP206" s="91"/>
      <c r="JIQ206" s="119"/>
      <c r="JIR206" s="91"/>
      <c r="JIS206" s="119"/>
      <c r="JIT206" s="91"/>
      <c r="JIU206" s="119"/>
      <c r="JIV206" s="91"/>
      <c r="JIW206" s="119"/>
      <c r="JIX206" s="91"/>
      <c r="JIY206" s="119"/>
      <c r="JIZ206" s="91"/>
      <c r="JJA206" s="119"/>
      <c r="JJB206" s="91"/>
      <c r="JJC206" s="119"/>
      <c r="JJD206" s="91"/>
      <c r="JJE206" s="119"/>
      <c r="JJF206" s="91"/>
      <c r="JJG206" s="119"/>
      <c r="JJH206" s="91"/>
      <c r="JJI206" s="119"/>
      <c r="JJJ206" s="91"/>
      <c r="JJK206" s="119"/>
      <c r="JJL206" s="91"/>
      <c r="JJM206" s="119"/>
      <c r="JJN206" s="91"/>
      <c r="JJO206" s="119"/>
      <c r="JJP206" s="91"/>
      <c r="JJQ206" s="119"/>
      <c r="JJR206" s="91"/>
      <c r="JJS206" s="119"/>
      <c r="JJT206" s="91"/>
      <c r="JJU206" s="119"/>
      <c r="JJV206" s="91"/>
      <c r="JJW206" s="119"/>
      <c r="JJX206" s="91"/>
      <c r="JJY206" s="119"/>
      <c r="JJZ206" s="91"/>
      <c r="JKA206" s="119"/>
      <c r="JKB206" s="91"/>
      <c r="JKC206" s="119"/>
      <c r="JKD206" s="91"/>
      <c r="JKE206" s="119"/>
      <c r="JKF206" s="91"/>
      <c r="JKG206" s="119"/>
      <c r="JKH206" s="91"/>
      <c r="JKI206" s="119"/>
      <c r="JKJ206" s="91"/>
      <c r="JKK206" s="119"/>
      <c r="JKL206" s="91"/>
      <c r="JKM206" s="119"/>
      <c r="JKN206" s="91"/>
      <c r="JKO206" s="119"/>
      <c r="JKP206" s="91"/>
      <c r="JKQ206" s="119"/>
      <c r="JKR206" s="91"/>
      <c r="JKS206" s="119"/>
      <c r="JKT206" s="91"/>
      <c r="JKU206" s="119"/>
      <c r="JKV206" s="91"/>
      <c r="JKW206" s="119"/>
      <c r="JKX206" s="91"/>
      <c r="JKY206" s="119"/>
      <c r="JKZ206" s="91"/>
      <c r="JLA206" s="119"/>
      <c r="JLB206" s="91"/>
      <c r="JLC206" s="119"/>
      <c r="JLD206" s="91"/>
      <c r="JLE206" s="119"/>
      <c r="JLF206" s="91"/>
      <c r="JLG206" s="119"/>
      <c r="JLH206" s="91"/>
      <c r="JLI206" s="119"/>
      <c r="JLJ206" s="91"/>
      <c r="JLK206" s="119"/>
      <c r="JLL206" s="91"/>
      <c r="JLM206" s="119"/>
      <c r="JLN206" s="91"/>
      <c r="JLO206" s="119"/>
      <c r="JLP206" s="91"/>
      <c r="JLQ206" s="119"/>
      <c r="JLR206" s="91"/>
      <c r="JLS206" s="119"/>
      <c r="JLT206" s="91"/>
      <c r="JLU206" s="119"/>
      <c r="JLV206" s="91"/>
      <c r="JLW206" s="119"/>
      <c r="JLX206" s="91"/>
      <c r="JLY206" s="119"/>
      <c r="JLZ206" s="91"/>
      <c r="JMA206" s="119"/>
      <c r="JMB206" s="91"/>
      <c r="JMC206" s="119"/>
      <c r="JMD206" s="91"/>
      <c r="JME206" s="119"/>
      <c r="JMF206" s="91"/>
      <c r="JMG206" s="119"/>
      <c r="JMH206" s="91"/>
      <c r="JMI206" s="119"/>
      <c r="JMJ206" s="91"/>
      <c r="JMK206" s="119"/>
      <c r="JML206" s="91"/>
      <c r="JMM206" s="119"/>
      <c r="JMN206" s="91"/>
      <c r="JMO206" s="119"/>
      <c r="JMP206" s="91"/>
      <c r="JMQ206" s="119"/>
      <c r="JMR206" s="91"/>
      <c r="JMS206" s="119"/>
      <c r="JMT206" s="91"/>
      <c r="JMU206" s="119"/>
      <c r="JMV206" s="91"/>
      <c r="JMW206" s="119"/>
      <c r="JMX206" s="91"/>
      <c r="JMY206" s="119"/>
      <c r="JMZ206" s="91"/>
      <c r="JNA206" s="119"/>
      <c r="JNB206" s="91"/>
      <c r="JNC206" s="119"/>
      <c r="JND206" s="91"/>
      <c r="JNE206" s="119"/>
      <c r="JNF206" s="91"/>
      <c r="JNG206" s="119"/>
      <c r="JNH206" s="91"/>
      <c r="JNI206" s="119"/>
      <c r="JNJ206" s="91"/>
      <c r="JNK206" s="119"/>
      <c r="JNL206" s="91"/>
      <c r="JNM206" s="119"/>
      <c r="JNN206" s="91"/>
      <c r="JNO206" s="119"/>
      <c r="JNP206" s="91"/>
      <c r="JNQ206" s="119"/>
      <c r="JNR206" s="91"/>
      <c r="JNS206" s="119"/>
      <c r="JNT206" s="91"/>
      <c r="JNU206" s="119"/>
      <c r="JNV206" s="91"/>
      <c r="JNW206" s="119"/>
      <c r="JNX206" s="91"/>
      <c r="JNY206" s="119"/>
      <c r="JNZ206" s="91"/>
      <c r="JOA206" s="119"/>
      <c r="JOB206" s="91"/>
      <c r="JOC206" s="119"/>
      <c r="JOD206" s="91"/>
      <c r="JOE206" s="119"/>
      <c r="JOF206" s="91"/>
      <c r="JOG206" s="119"/>
      <c r="JOH206" s="91"/>
      <c r="JOI206" s="119"/>
      <c r="JOJ206" s="91"/>
      <c r="JOK206" s="119"/>
      <c r="JOL206" s="91"/>
      <c r="JOM206" s="119"/>
      <c r="JON206" s="91"/>
      <c r="JOO206" s="119"/>
      <c r="JOP206" s="91"/>
      <c r="JOQ206" s="119"/>
      <c r="JOR206" s="91"/>
      <c r="JOS206" s="119"/>
      <c r="JOT206" s="91"/>
      <c r="JOU206" s="119"/>
      <c r="JOV206" s="91"/>
      <c r="JOW206" s="119"/>
      <c r="JOX206" s="91"/>
      <c r="JOY206" s="119"/>
      <c r="JOZ206" s="91"/>
      <c r="JPA206" s="119"/>
      <c r="JPB206" s="91"/>
      <c r="JPC206" s="119"/>
      <c r="JPD206" s="91"/>
      <c r="JPE206" s="119"/>
      <c r="JPF206" s="91"/>
      <c r="JPG206" s="119"/>
      <c r="JPH206" s="91"/>
      <c r="JPI206" s="119"/>
      <c r="JPJ206" s="91"/>
      <c r="JPK206" s="119"/>
      <c r="JPL206" s="91"/>
      <c r="JPM206" s="119"/>
      <c r="JPN206" s="91"/>
      <c r="JPO206" s="119"/>
      <c r="JPP206" s="91"/>
      <c r="JPQ206" s="119"/>
      <c r="JPR206" s="91"/>
      <c r="JPS206" s="119"/>
      <c r="JPT206" s="91"/>
      <c r="JPU206" s="119"/>
      <c r="JPV206" s="91"/>
      <c r="JPW206" s="119"/>
      <c r="JPX206" s="91"/>
      <c r="JPY206" s="119"/>
      <c r="JPZ206" s="91"/>
      <c r="JQA206" s="119"/>
      <c r="JQB206" s="91"/>
      <c r="JQC206" s="119"/>
      <c r="JQD206" s="91"/>
      <c r="JQE206" s="119"/>
      <c r="JQF206" s="91"/>
      <c r="JQG206" s="119"/>
      <c r="JQH206" s="91"/>
      <c r="JQI206" s="119"/>
      <c r="JQJ206" s="91"/>
      <c r="JQK206" s="119"/>
      <c r="JQL206" s="91"/>
      <c r="JQM206" s="119"/>
      <c r="JQN206" s="91"/>
      <c r="JQO206" s="119"/>
      <c r="JQP206" s="91"/>
      <c r="JQQ206" s="119"/>
      <c r="JQR206" s="91"/>
      <c r="JQS206" s="119"/>
      <c r="JQT206" s="91"/>
      <c r="JQU206" s="119"/>
      <c r="JQV206" s="91"/>
      <c r="JQW206" s="119"/>
      <c r="JQX206" s="91"/>
      <c r="JQY206" s="119"/>
      <c r="JQZ206" s="91"/>
      <c r="JRA206" s="119"/>
      <c r="JRB206" s="91"/>
      <c r="JRC206" s="119"/>
      <c r="JRD206" s="91"/>
      <c r="JRE206" s="119"/>
      <c r="JRF206" s="91"/>
      <c r="JRG206" s="119"/>
      <c r="JRH206" s="91"/>
      <c r="JRI206" s="119"/>
      <c r="JRJ206" s="91"/>
      <c r="JRK206" s="119"/>
      <c r="JRL206" s="91"/>
      <c r="JRM206" s="119"/>
      <c r="JRN206" s="91"/>
      <c r="JRO206" s="119"/>
      <c r="JRP206" s="91"/>
      <c r="JRQ206" s="119"/>
      <c r="JRR206" s="91"/>
      <c r="JRS206" s="119"/>
      <c r="JRT206" s="91"/>
      <c r="JRU206" s="119"/>
      <c r="JRV206" s="91"/>
      <c r="JRW206" s="119"/>
      <c r="JRX206" s="91"/>
      <c r="JRY206" s="119"/>
      <c r="JRZ206" s="91"/>
      <c r="JSA206" s="119"/>
      <c r="JSB206" s="91"/>
      <c r="JSC206" s="119"/>
      <c r="JSD206" s="91"/>
      <c r="JSE206" s="119"/>
      <c r="JSF206" s="91"/>
      <c r="JSG206" s="119"/>
      <c r="JSH206" s="91"/>
      <c r="JSI206" s="119"/>
      <c r="JSJ206" s="91"/>
      <c r="JSK206" s="119"/>
      <c r="JSL206" s="91"/>
      <c r="JSM206" s="119"/>
      <c r="JSN206" s="91"/>
      <c r="JSO206" s="119"/>
      <c r="JSP206" s="91"/>
      <c r="JSQ206" s="119"/>
      <c r="JSR206" s="91"/>
      <c r="JSS206" s="119"/>
      <c r="JST206" s="91"/>
      <c r="JSU206" s="119"/>
      <c r="JSV206" s="91"/>
      <c r="JSW206" s="119"/>
      <c r="JSX206" s="91"/>
      <c r="JSY206" s="119"/>
      <c r="JSZ206" s="91"/>
      <c r="JTA206" s="119"/>
      <c r="JTB206" s="91"/>
      <c r="JTC206" s="119"/>
      <c r="JTD206" s="91"/>
      <c r="JTE206" s="119"/>
      <c r="JTF206" s="91"/>
      <c r="JTG206" s="119"/>
      <c r="JTH206" s="91"/>
      <c r="JTI206" s="119"/>
      <c r="JTJ206" s="91"/>
      <c r="JTK206" s="119"/>
      <c r="JTL206" s="91"/>
      <c r="JTM206" s="119"/>
      <c r="JTN206" s="91"/>
      <c r="JTO206" s="119"/>
      <c r="JTP206" s="91"/>
      <c r="JTQ206" s="119"/>
      <c r="JTR206" s="91"/>
      <c r="JTS206" s="119"/>
      <c r="JTT206" s="91"/>
      <c r="JTU206" s="119"/>
      <c r="JTV206" s="91"/>
      <c r="JTW206" s="119"/>
      <c r="JTX206" s="91"/>
      <c r="JTY206" s="119"/>
      <c r="JTZ206" s="91"/>
      <c r="JUA206" s="119"/>
      <c r="JUB206" s="91"/>
      <c r="JUC206" s="119"/>
      <c r="JUD206" s="91"/>
      <c r="JUE206" s="119"/>
      <c r="JUF206" s="91"/>
      <c r="JUG206" s="119"/>
      <c r="JUH206" s="91"/>
      <c r="JUI206" s="119"/>
      <c r="JUJ206" s="91"/>
      <c r="JUK206" s="119"/>
      <c r="JUL206" s="91"/>
      <c r="JUM206" s="119"/>
      <c r="JUN206" s="91"/>
      <c r="JUO206" s="119"/>
      <c r="JUP206" s="91"/>
      <c r="JUQ206" s="119"/>
      <c r="JUR206" s="91"/>
      <c r="JUS206" s="119"/>
      <c r="JUT206" s="91"/>
      <c r="JUU206" s="119"/>
      <c r="JUV206" s="91"/>
      <c r="JUW206" s="119"/>
      <c r="JUX206" s="91"/>
      <c r="JUY206" s="119"/>
      <c r="JUZ206" s="91"/>
      <c r="JVA206" s="119"/>
      <c r="JVB206" s="91"/>
      <c r="JVC206" s="119"/>
      <c r="JVD206" s="91"/>
      <c r="JVE206" s="119"/>
      <c r="JVF206" s="91"/>
      <c r="JVG206" s="119"/>
      <c r="JVH206" s="91"/>
      <c r="JVI206" s="119"/>
      <c r="JVJ206" s="91"/>
      <c r="JVK206" s="119"/>
      <c r="JVL206" s="91"/>
      <c r="JVM206" s="119"/>
      <c r="JVN206" s="91"/>
      <c r="JVO206" s="119"/>
      <c r="JVP206" s="91"/>
      <c r="JVQ206" s="119"/>
      <c r="JVR206" s="91"/>
      <c r="JVS206" s="119"/>
      <c r="JVT206" s="91"/>
      <c r="JVU206" s="119"/>
      <c r="JVV206" s="91"/>
      <c r="JVW206" s="119"/>
      <c r="JVX206" s="91"/>
      <c r="JVY206" s="119"/>
      <c r="JVZ206" s="91"/>
      <c r="JWA206" s="119"/>
      <c r="JWB206" s="91"/>
      <c r="JWC206" s="119"/>
      <c r="JWD206" s="91"/>
      <c r="JWE206" s="119"/>
      <c r="JWF206" s="91"/>
      <c r="JWG206" s="119"/>
      <c r="JWH206" s="91"/>
      <c r="JWI206" s="119"/>
      <c r="JWJ206" s="91"/>
      <c r="JWK206" s="119"/>
      <c r="JWL206" s="91"/>
      <c r="JWM206" s="119"/>
      <c r="JWN206" s="91"/>
      <c r="JWO206" s="119"/>
      <c r="JWP206" s="91"/>
      <c r="JWQ206" s="119"/>
      <c r="JWR206" s="91"/>
      <c r="JWS206" s="119"/>
      <c r="JWT206" s="91"/>
      <c r="JWU206" s="119"/>
      <c r="JWV206" s="91"/>
      <c r="JWW206" s="119"/>
      <c r="JWX206" s="91"/>
      <c r="JWY206" s="119"/>
      <c r="JWZ206" s="91"/>
      <c r="JXA206" s="119"/>
      <c r="JXB206" s="91"/>
      <c r="JXC206" s="119"/>
      <c r="JXD206" s="91"/>
      <c r="JXE206" s="119"/>
      <c r="JXF206" s="91"/>
      <c r="JXG206" s="119"/>
      <c r="JXH206" s="91"/>
      <c r="JXI206" s="119"/>
      <c r="JXJ206" s="91"/>
      <c r="JXK206" s="119"/>
      <c r="JXL206" s="91"/>
      <c r="JXM206" s="119"/>
      <c r="JXN206" s="91"/>
      <c r="JXO206" s="119"/>
      <c r="JXP206" s="91"/>
      <c r="JXQ206" s="119"/>
      <c r="JXR206" s="91"/>
      <c r="JXS206" s="119"/>
      <c r="JXT206" s="91"/>
      <c r="JXU206" s="119"/>
      <c r="JXV206" s="91"/>
      <c r="JXW206" s="119"/>
      <c r="JXX206" s="91"/>
      <c r="JXY206" s="119"/>
      <c r="JXZ206" s="91"/>
      <c r="JYA206" s="119"/>
      <c r="JYB206" s="91"/>
      <c r="JYC206" s="119"/>
      <c r="JYD206" s="91"/>
      <c r="JYE206" s="119"/>
      <c r="JYF206" s="91"/>
      <c r="JYG206" s="119"/>
      <c r="JYH206" s="91"/>
      <c r="JYI206" s="119"/>
      <c r="JYJ206" s="91"/>
      <c r="JYK206" s="119"/>
      <c r="JYL206" s="91"/>
      <c r="JYM206" s="119"/>
      <c r="JYN206" s="91"/>
      <c r="JYO206" s="119"/>
      <c r="JYP206" s="91"/>
      <c r="JYQ206" s="119"/>
      <c r="JYR206" s="91"/>
      <c r="JYS206" s="119"/>
      <c r="JYT206" s="91"/>
      <c r="JYU206" s="119"/>
      <c r="JYV206" s="91"/>
      <c r="JYW206" s="119"/>
      <c r="JYX206" s="91"/>
      <c r="JYY206" s="119"/>
      <c r="JYZ206" s="91"/>
      <c r="JZA206" s="119"/>
      <c r="JZB206" s="91"/>
      <c r="JZC206" s="119"/>
      <c r="JZD206" s="91"/>
      <c r="JZE206" s="119"/>
      <c r="JZF206" s="91"/>
      <c r="JZG206" s="119"/>
      <c r="JZH206" s="91"/>
      <c r="JZI206" s="119"/>
      <c r="JZJ206" s="91"/>
      <c r="JZK206" s="119"/>
      <c r="JZL206" s="91"/>
      <c r="JZM206" s="119"/>
      <c r="JZN206" s="91"/>
      <c r="JZO206" s="119"/>
      <c r="JZP206" s="91"/>
      <c r="JZQ206" s="119"/>
      <c r="JZR206" s="91"/>
      <c r="JZS206" s="119"/>
      <c r="JZT206" s="91"/>
      <c r="JZU206" s="119"/>
      <c r="JZV206" s="91"/>
      <c r="JZW206" s="119"/>
      <c r="JZX206" s="91"/>
      <c r="JZY206" s="119"/>
      <c r="JZZ206" s="91"/>
      <c r="KAA206" s="119"/>
      <c r="KAB206" s="91"/>
      <c r="KAC206" s="119"/>
      <c r="KAD206" s="91"/>
      <c r="KAE206" s="119"/>
      <c r="KAF206" s="91"/>
      <c r="KAG206" s="119"/>
      <c r="KAH206" s="91"/>
      <c r="KAI206" s="119"/>
      <c r="KAJ206" s="91"/>
      <c r="KAK206" s="119"/>
      <c r="KAL206" s="91"/>
      <c r="KAM206" s="119"/>
      <c r="KAN206" s="91"/>
      <c r="KAO206" s="119"/>
      <c r="KAP206" s="91"/>
      <c r="KAQ206" s="119"/>
      <c r="KAR206" s="91"/>
      <c r="KAS206" s="119"/>
      <c r="KAT206" s="91"/>
      <c r="KAU206" s="119"/>
      <c r="KAV206" s="91"/>
      <c r="KAW206" s="119"/>
      <c r="KAX206" s="91"/>
      <c r="KAY206" s="119"/>
      <c r="KAZ206" s="91"/>
      <c r="KBA206" s="119"/>
      <c r="KBB206" s="91"/>
      <c r="KBC206" s="119"/>
      <c r="KBD206" s="91"/>
      <c r="KBE206" s="119"/>
      <c r="KBF206" s="91"/>
      <c r="KBG206" s="119"/>
      <c r="KBH206" s="91"/>
      <c r="KBI206" s="119"/>
      <c r="KBJ206" s="91"/>
      <c r="KBK206" s="119"/>
      <c r="KBL206" s="91"/>
      <c r="KBM206" s="119"/>
      <c r="KBN206" s="91"/>
      <c r="KBO206" s="119"/>
      <c r="KBP206" s="91"/>
      <c r="KBQ206" s="119"/>
      <c r="KBR206" s="91"/>
      <c r="KBS206" s="119"/>
      <c r="KBT206" s="91"/>
      <c r="KBU206" s="119"/>
      <c r="KBV206" s="91"/>
      <c r="KBW206" s="119"/>
      <c r="KBX206" s="91"/>
      <c r="KBY206" s="119"/>
      <c r="KBZ206" s="91"/>
      <c r="KCA206" s="119"/>
      <c r="KCB206" s="91"/>
      <c r="KCC206" s="119"/>
      <c r="KCD206" s="91"/>
      <c r="KCE206" s="119"/>
      <c r="KCF206" s="91"/>
      <c r="KCG206" s="119"/>
      <c r="KCH206" s="91"/>
      <c r="KCI206" s="119"/>
      <c r="KCJ206" s="91"/>
      <c r="KCK206" s="119"/>
      <c r="KCL206" s="91"/>
      <c r="KCM206" s="119"/>
      <c r="KCN206" s="91"/>
      <c r="KCO206" s="119"/>
      <c r="KCP206" s="91"/>
      <c r="KCQ206" s="119"/>
      <c r="KCR206" s="91"/>
      <c r="KCS206" s="119"/>
      <c r="KCT206" s="91"/>
      <c r="KCU206" s="119"/>
      <c r="KCV206" s="91"/>
      <c r="KCW206" s="119"/>
      <c r="KCX206" s="91"/>
      <c r="KCY206" s="119"/>
      <c r="KCZ206" s="91"/>
      <c r="KDA206" s="119"/>
      <c r="KDB206" s="91"/>
      <c r="KDC206" s="119"/>
      <c r="KDD206" s="91"/>
      <c r="KDE206" s="119"/>
      <c r="KDF206" s="91"/>
      <c r="KDG206" s="119"/>
      <c r="KDH206" s="91"/>
      <c r="KDI206" s="119"/>
      <c r="KDJ206" s="91"/>
      <c r="KDK206" s="119"/>
      <c r="KDL206" s="91"/>
      <c r="KDM206" s="119"/>
      <c r="KDN206" s="91"/>
      <c r="KDO206" s="119"/>
      <c r="KDP206" s="91"/>
      <c r="KDQ206" s="119"/>
      <c r="KDR206" s="91"/>
      <c r="KDS206" s="119"/>
      <c r="KDT206" s="91"/>
      <c r="KDU206" s="119"/>
      <c r="KDV206" s="91"/>
      <c r="KDW206" s="119"/>
      <c r="KDX206" s="91"/>
      <c r="KDY206" s="119"/>
      <c r="KDZ206" s="91"/>
      <c r="KEA206" s="119"/>
      <c r="KEB206" s="91"/>
      <c r="KEC206" s="119"/>
      <c r="KED206" s="91"/>
      <c r="KEE206" s="119"/>
      <c r="KEF206" s="91"/>
      <c r="KEG206" s="119"/>
      <c r="KEH206" s="91"/>
      <c r="KEI206" s="119"/>
      <c r="KEJ206" s="91"/>
      <c r="KEK206" s="119"/>
      <c r="KEL206" s="91"/>
      <c r="KEM206" s="119"/>
      <c r="KEN206" s="91"/>
      <c r="KEO206" s="119"/>
      <c r="KEP206" s="91"/>
      <c r="KEQ206" s="119"/>
      <c r="KER206" s="91"/>
      <c r="KES206" s="119"/>
      <c r="KET206" s="91"/>
      <c r="KEU206" s="119"/>
      <c r="KEV206" s="91"/>
      <c r="KEW206" s="119"/>
      <c r="KEX206" s="91"/>
      <c r="KEY206" s="119"/>
      <c r="KEZ206" s="91"/>
      <c r="KFA206" s="119"/>
      <c r="KFB206" s="91"/>
      <c r="KFC206" s="119"/>
      <c r="KFD206" s="91"/>
      <c r="KFE206" s="119"/>
      <c r="KFF206" s="91"/>
      <c r="KFG206" s="119"/>
      <c r="KFH206" s="91"/>
      <c r="KFI206" s="119"/>
      <c r="KFJ206" s="91"/>
      <c r="KFK206" s="119"/>
      <c r="KFL206" s="91"/>
      <c r="KFM206" s="119"/>
      <c r="KFN206" s="91"/>
      <c r="KFO206" s="119"/>
      <c r="KFP206" s="91"/>
      <c r="KFQ206" s="119"/>
      <c r="KFR206" s="91"/>
      <c r="KFS206" s="119"/>
      <c r="KFT206" s="91"/>
      <c r="KFU206" s="119"/>
      <c r="KFV206" s="91"/>
      <c r="KFW206" s="119"/>
      <c r="KFX206" s="91"/>
      <c r="KFY206" s="119"/>
      <c r="KFZ206" s="91"/>
      <c r="KGA206" s="119"/>
      <c r="KGB206" s="91"/>
      <c r="KGC206" s="119"/>
      <c r="KGD206" s="91"/>
      <c r="KGE206" s="119"/>
      <c r="KGF206" s="91"/>
      <c r="KGG206" s="119"/>
      <c r="KGH206" s="91"/>
      <c r="KGI206" s="119"/>
      <c r="KGJ206" s="91"/>
      <c r="KGK206" s="119"/>
      <c r="KGL206" s="91"/>
      <c r="KGM206" s="119"/>
      <c r="KGN206" s="91"/>
      <c r="KGO206" s="119"/>
      <c r="KGP206" s="91"/>
      <c r="KGQ206" s="119"/>
      <c r="KGR206" s="91"/>
      <c r="KGS206" s="119"/>
      <c r="KGT206" s="91"/>
      <c r="KGU206" s="119"/>
      <c r="KGV206" s="91"/>
      <c r="KGW206" s="119"/>
      <c r="KGX206" s="91"/>
      <c r="KGY206" s="119"/>
      <c r="KGZ206" s="91"/>
      <c r="KHA206" s="119"/>
      <c r="KHB206" s="91"/>
      <c r="KHC206" s="119"/>
      <c r="KHD206" s="91"/>
      <c r="KHE206" s="119"/>
      <c r="KHF206" s="91"/>
      <c r="KHG206" s="119"/>
      <c r="KHH206" s="91"/>
      <c r="KHI206" s="119"/>
      <c r="KHJ206" s="91"/>
      <c r="KHK206" s="119"/>
      <c r="KHL206" s="91"/>
      <c r="KHM206" s="119"/>
      <c r="KHN206" s="91"/>
      <c r="KHO206" s="119"/>
      <c r="KHP206" s="91"/>
      <c r="KHQ206" s="119"/>
      <c r="KHR206" s="91"/>
      <c r="KHS206" s="119"/>
      <c r="KHT206" s="91"/>
      <c r="KHU206" s="119"/>
      <c r="KHV206" s="91"/>
      <c r="KHW206" s="119"/>
      <c r="KHX206" s="91"/>
      <c r="KHY206" s="119"/>
      <c r="KHZ206" s="91"/>
      <c r="KIA206" s="119"/>
      <c r="KIB206" s="91"/>
      <c r="KIC206" s="119"/>
      <c r="KID206" s="91"/>
      <c r="KIE206" s="119"/>
      <c r="KIF206" s="91"/>
      <c r="KIG206" s="119"/>
      <c r="KIH206" s="91"/>
      <c r="KII206" s="119"/>
      <c r="KIJ206" s="91"/>
      <c r="KIK206" s="119"/>
      <c r="KIL206" s="91"/>
      <c r="KIM206" s="119"/>
      <c r="KIN206" s="91"/>
      <c r="KIO206" s="119"/>
      <c r="KIP206" s="91"/>
      <c r="KIQ206" s="119"/>
      <c r="KIR206" s="91"/>
      <c r="KIS206" s="119"/>
      <c r="KIT206" s="91"/>
      <c r="KIU206" s="119"/>
      <c r="KIV206" s="91"/>
      <c r="KIW206" s="119"/>
      <c r="KIX206" s="91"/>
      <c r="KIY206" s="119"/>
      <c r="KIZ206" s="91"/>
      <c r="KJA206" s="119"/>
      <c r="KJB206" s="91"/>
      <c r="KJC206" s="119"/>
      <c r="KJD206" s="91"/>
      <c r="KJE206" s="119"/>
      <c r="KJF206" s="91"/>
      <c r="KJG206" s="119"/>
      <c r="KJH206" s="91"/>
      <c r="KJI206" s="119"/>
      <c r="KJJ206" s="91"/>
      <c r="KJK206" s="119"/>
      <c r="KJL206" s="91"/>
      <c r="KJM206" s="119"/>
      <c r="KJN206" s="91"/>
      <c r="KJO206" s="119"/>
      <c r="KJP206" s="91"/>
      <c r="KJQ206" s="119"/>
      <c r="KJR206" s="91"/>
      <c r="KJS206" s="119"/>
      <c r="KJT206" s="91"/>
      <c r="KJU206" s="119"/>
      <c r="KJV206" s="91"/>
      <c r="KJW206" s="119"/>
      <c r="KJX206" s="91"/>
      <c r="KJY206" s="119"/>
      <c r="KJZ206" s="91"/>
      <c r="KKA206" s="119"/>
      <c r="KKB206" s="91"/>
      <c r="KKC206" s="119"/>
      <c r="KKD206" s="91"/>
      <c r="KKE206" s="119"/>
      <c r="KKF206" s="91"/>
      <c r="KKG206" s="119"/>
      <c r="KKH206" s="91"/>
      <c r="KKI206" s="119"/>
      <c r="KKJ206" s="91"/>
      <c r="KKK206" s="119"/>
      <c r="KKL206" s="91"/>
      <c r="KKM206" s="119"/>
      <c r="KKN206" s="91"/>
      <c r="KKO206" s="119"/>
      <c r="KKP206" s="91"/>
      <c r="KKQ206" s="119"/>
      <c r="KKR206" s="91"/>
      <c r="KKS206" s="119"/>
      <c r="KKT206" s="91"/>
      <c r="KKU206" s="119"/>
      <c r="KKV206" s="91"/>
      <c r="KKW206" s="119"/>
      <c r="KKX206" s="91"/>
      <c r="KKY206" s="119"/>
      <c r="KKZ206" s="91"/>
      <c r="KLA206" s="119"/>
      <c r="KLB206" s="91"/>
      <c r="KLC206" s="119"/>
      <c r="KLD206" s="91"/>
      <c r="KLE206" s="119"/>
      <c r="KLF206" s="91"/>
      <c r="KLG206" s="119"/>
      <c r="KLH206" s="91"/>
      <c r="KLI206" s="119"/>
      <c r="KLJ206" s="91"/>
      <c r="KLK206" s="119"/>
      <c r="KLL206" s="91"/>
      <c r="KLM206" s="119"/>
      <c r="KLN206" s="91"/>
      <c r="KLO206" s="119"/>
      <c r="KLP206" s="91"/>
      <c r="KLQ206" s="119"/>
      <c r="KLR206" s="91"/>
      <c r="KLS206" s="119"/>
      <c r="KLT206" s="91"/>
      <c r="KLU206" s="119"/>
      <c r="KLV206" s="91"/>
      <c r="KLW206" s="119"/>
      <c r="KLX206" s="91"/>
      <c r="KLY206" s="119"/>
      <c r="KLZ206" s="91"/>
      <c r="KMA206" s="119"/>
      <c r="KMB206" s="91"/>
      <c r="KMC206" s="119"/>
      <c r="KMD206" s="91"/>
      <c r="KME206" s="119"/>
      <c r="KMF206" s="91"/>
      <c r="KMG206" s="119"/>
      <c r="KMH206" s="91"/>
      <c r="KMI206" s="119"/>
      <c r="KMJ206" s="91"/>
      <c r="KMK206" s="119"/>
      <c r="KML206" s="91"/>
      <c r="KMM206" s="119"/>
      <c r="KMN206" s="91"/>
      <c r="KMO206" s="119"/>
      <c r="KMP206" s="91"/>
      <c r="KMQ206" s="119"/>
      <c r="KMR206" s="91"/>
      <c r="KMS206" s="119"/>
      <c r="KMT206" s="91"/>
      <c r="KMU206" s="119"/>
      <c r="KMV206" s="91"/>
      <c r="KMW206" s="119"/>
      <c r="KMX206" s="91"/>
      <c r="KMY206" s="119"/>
      <c r="KMZ206" s="91"/>
      <c r="KNA206" s="119"/>
      <c r="KNB206" s="91"/>
      <c r="KNC206" s="119"/>
      <c r="KND206" s="91"/>
      <c r="KNE206" s="119"/>
      <c r="KNF206" s="91"/>
      <c r="KNG206" s="119"/>
      <c r="KNH206" s="91"/>
      <c r="KNI206" s="119"/>
      <c r="KNJ206" s="91"/>
      <c r="KNK206" s="119"/>
      <c r="KNL206" s="91"/>
      <c r="KNM206" s="119"/>
      <c r="KNN206" s="91"/>
      <c r="KNO206" s="119"/>
      <c r="KNP206" s="91"/>
      <c r="KNQ206" s="119"/>
      <c r="KNR206" s="91"/>
      <c r="KNS206" s="119"/>
      <c r="KNT206" s="91"/>
      <c r="KNU206" s="119"/>
      <c r="KNV206" s="91"/>
      <c r="KNW206" s="119"/>
      <c r="KNX206" s="91"/>
      <c r="KNY206" s="119"/>
      <c r="KNZ206" s="91"/>
      <c r="KOA206" s="119"/>
      <c r="KOB206" s="91"/>
      <c r="KOC206" s="119"/>
      <c r="KOD206" s="91"/>
      <c r="KOE206" s="119"/>
      <c r="KOF206" s="91"/>
      <c r="KOG206" s="119"/>
      <c r="KOH206" s="91"/>
      <c r="KOI206" s="119"/>
      <c r="KOJ206" s="91"/>
      <c r="KOK206" s="119"/>
      <c r="KOL206" s="91"/>
      <c r="KOM206" s="119"/>
      <c r="KON206" s="91"/>
      <c r="KOO206" s="119"/>
      <c r="KOP206" s="91"/>
      <c r="KOQ206" s="119"/>
      <c r="KOR206" s="91"/>
      <c r="KOS206" s="119"/>
      <c r="KOT206" s="91"/>
      <c r="KOU206" s="119"/>
      <c r="KOV206" s="91"/>
      <c r="KOW206" s="119"/>
      <c r="KOX206" s="91"/>
      <c r="KOY206" s="119"/>
      <c r="KOZ206" s="91"/>
      <c r="KPA206" s="119"/>
      <c r="KPB206" s="91"/>
      <c r="KPC206" s="119"/>
      <c r="KPD206" s="91"/>
      <c r="KPE206" s="119"/>
      <c r="KPF206" s="91"/>
      <c r="KPG206" s="119"/>
      <c r="KPH206" s="91"/>
      <c r="KPI206" s="119"/>
      <c r="KPJ206" s="91"/>
      <c r="KPK206" s="119"/>
      <c r="KPL206" s="91"/>
      <c r="KPM206" s="119"/>
      <c r="KPN206" s="91"/>
      <c r="KPO206" s="119"/>
      <c r="KPP206" s="91"/>
      <c r="KPQ206" s="119"/>
      <c r="KPR206" s="91"/>
      <c r="KPS206" s="119"/>
      <c r="KPT206" s="91"/>
      <c r="KPU206" s="119"/>
      <c r="KPV206" s="91"/>
      <c r="KPW206" s="119"/>
      <c r="KPX206" s="91"/>
      <c r="KPY206" s="119"/>
      <c r="KPZ206" s="91"/>
      <c r="KQA206" s="119"/>
      <c r="KQB206" s="91"/>
      <c r="KQC206" s="119"/>
      <c r="KQD206" s="91"/>
      <c r="KQE206" s="119"/>
      <c r="KQF206" s="91"/>
      <c r="KQG206" s="119"/>
      <c r="KQH206" s="91"/>
      <c r="KQI206" s="119"/>
      <c r="KQJ206" s="91"/>
      <c r="KQK206" s="119"/>
      <c r="KQL206" s="91"/>
      <c r="KQM206" s="119"/>
      <c r="KQN206" s="91"/>
      <c r="KQO206" s="119"/>
      <c r="KQP206" s="91"/>
      <c r="KQQ206" s="119"/>
      <c r="KQR206" s="91"/>
      <c r="KQS206" s="119"/>
      <c r="KQT206" s="91"/>
      <c r="KQU206" s="119"/>
      <c r="KQV206" s="91"/>
      <c r="KQW206" s="119"/>
      <c r="KQX206" s="91"/>
      <c r="KQY206" s="119"/>
      <c r="KQZ206" s="91"/>
      <c r="KRA206" s="119"/>
      <c r="KRB206" s="91"/>
      <c r="KRC206" s="119"/>
      <c r="KRD206" s="91"/>
      <c r="KRE206" s="119"/>
      <c r="KRF206" s="91"/>
      <c r="KRG206" s="119"/>
      <c r="KRH206" s="91"/>
      <c r="KRI206" s="119"/>
      <c r="KRJ206" s="91"/>
      <c r="KRK206" s="119"/>
      <c r="KRL206" s="91"/>
      <c r="KRM206" s="119"/>
      <c r="KRN206" s="91"/>
      <c r="KRO206" s="119"/>
      <c r="KRP206" s="91"/>
      <c r="KRQ206" s="119"/>
      <c r="KRR206" s="91"/>
      <c r="KRS206" s="119"/>
      <c r="KRT206" s="91"/>
      <c r="KRU206" s="119"/>
      <c r="KRV206" s="91"/>
      <c r="KRW206" s="119"/>
      <c r="KRX206" s="91"/>
      <c r="KRY206" s="119"/>
      <c r="KRZ206" s="91"/>
      <c r="KSA206" s="119"/>
      <c r="KSB206" s="91"/>
      <c r="KSC206" s="119"/>
      <c r="KSD206" s="91"/>
      <c r="KSE206" s="119"/>
      <c r="KSF206" s="91"/>
      <c r="KSG206" s="119"/>
      <c r="KSH206" s="91"/>
      <c r="KSI206" s="119"/>
      <c r="KSJ206" s="91"/>
      <c r="KSK206" s="119"/>
      <c r="KSL206" s="91"/>
      <c r="KSM206" s="119"/>
      <c r="KSN206" s="91"/>
      <c r="KSO206" s="119"/>
      <c r="KSP206" s="91"/>
      <c r="KSQ206" s="119"/>
      <c r="KSR206" s="91"/>
      <c r="KSS206" s="119"/>
      <c r="KST206" s="91"/>
      <c r="KSU206" s="119"/>
      <c r="KSV206" s="91"/>
      <c r="KSW206" s="119"/>
      <c r="KSX206" s="91"/>
      <c r="KSY206" s="119"/>
      <c r="KSZ206" s="91"/>
      <c r="KTA206" s="119"/>
      <c r="KTB206" s="91"/>
      <c r="KTC206" s="119"/>
      <c r="KTD206" s="91"/>
      <c r="KTE206" s="119"/>
      <c r="KTF206" s="91"/>
      <c r="KTG206" s="119"/>
      <c r="KTH206" s="91"/>
      <c r="KTI206" s="119"/>
      <c r="KTJ206" s="91"/>
      <c r="KTK206" s="119"/>
      <c r="KTL206" s="91"/>
      <c r="KTM206" s="119"/>
      <c r="KTN206" s="91"/>
      <c r="KTO206" s="119"/>
      <c r="KTP206" s="91"/>
      <c r="KTQ206" s="119"/>
      <c r="KTR206" s="91"/>
      <c r="KTS206" s="119"/>
      <c r="KTT206" s="91"/>
      <c r="KTU206" s="119"/>
      <c r="KTV206" s="91"/>
      <c r="KTW206" s="119"/>
      <c r="KTX206" s="91"/>
      <c r="KTY206" s="119"/>
      <c r="KTZ206" s="91"/>
      <c r="KUA206" s="119"/>
      <c r="KUB206" s="91"/>
      <c r="KUC206" s="119"/>
      <c r="KUD206" s="91"/>
      <c r="KUE206" s="119"/>
      <c r="KUF206" s="91"/>
      <c r="KUG206" s="119"/>
      <c r="KUH206" s="91"/>
      <c r="KUI206" s="119"/>
      <c r="KUJ206" s="91"/>
      <c r="KUK206" s="119"/>
      <c r="KUL206" s="91"/>
      <c r="KUM206" s="119"/>
      <c r="KUN206" s="91"/>
      <c r="KUO206" s="119"/>
      <c r="KUP206" s="91"/>
      <c r="KUQ206" s="119"/>
      <c r="KUR206" s="91"/>
      <c r="KUS206" s="119"/>
      <c r="KUT206" s="91"/>
      <c r="KUU206" s="119"/>
      <c r="KUV206" s="91"/>
      <c r="KUW206" s="119"/>
      <c r="KUX206" s="91"/>
      <c r="KUY206" s="119"/>
      <c r="KUZ206" s="91"/>
      <c r="KVA206" s="119"/>
      <c r="KVB206" s="91"/>
      <c r="KVC206" s="119"/>
      <c r="KVD206" s="91"/>
      <c r="KVE206" s="119"/>
      <c r="KVF206" s="91"/>
      <c r="KVG206" s="119"/>
      <c r="KVH206" s="91"/>
      <c r="KVI206" s="119"/>
      <c r="KVJ206" s="91"/>
      <c r="KVK206" s="119"/>
      <c r="KVL206" s="91"/>
      <c r="KVM206" s="119"/>
      <c r="KVN206" s="91"/>
      <c r="KVO206" s="119"/>
      <c r="KVP206" s="91"/>
      <c r="KVQ206" s="119"/>
      <c r="KVR206" s="91"/>
      <c r="KVS206" s="119"/>
      <c r="KVT206" s="91"/>
      <c r="KVU206" s="119"/>
      <c r="KVV206" s="91"/>
      <c r="KVW206" s="119"/>
      <c r="KVX206" s="91"/>
      <c r="KVY206" s="119"/>
      <c r="KVZ206" s="91"/>
      <c r="KWA206" s="119"/>
      <c r="KWB206" s="91"/>
      <c r="KWC206" s="119"/>
      <c r="KWD206" s="91"/>
      <c r="KWE206" s="119"/>
      <c r="KWF206" s="91"/>
      <c r="KWG206" s="119"/>
      <c r="KWH206" s="91"/>
      <c r="KWI206" s="119"/>
      <c r="KWJ206" s="91"/>
      <c r="KWK206" s="119"/>
      <c r="KWL206" s="91"/>
      <c r="KWM206" s="119"/>
      <c r="KWN206" s="91"/>
      <c r="KWO206" s="119"/>
      <c r="KWP206" s="91"/>
      <c r="KWQ206" s="119"/>
      <c r="KWR206" s="91"/>
      <c r="KWS206" s="119"/>
      <c r="KWT206" s="91"/>
      <c r="KWU206" s="119"/>
      <c r="KWV206" s="91"/>
      <c r="KWW206" s="119"/>
      <c r="KWX206" s="91"/>
      <c r="KWY206" s="119"/>
      <c r="KWZ206" s="91"/>
      <c r="KXA206" s="119"/>
      <c r="KXB206" s="91"/>
      <c r="KXC206" s="119"/>
      <c r="KXD206" s="91"/>
      <c r="KXE206" s="119"/>
      <c r="KXF206" s="91"/>
      <c r="KXG206" s="119"/>
      <c r="KXH206" s="91"/>
      <c r="KXI206" s="119"/>
      <c r="KXJ206" s="91"/>
      <c r="KXK206" s="119"/>
      <c r="KXL206" s="91"/>
      <c r="KXM206" s="119"/>
      <c r="KXN206" s="91"/>
      <c r="KXO206" s="119"/>
      <c r="KXP206" s="91"/>
      <c r="KXQ206" s="119"/>
      <c r="KXR206" s="91"/>
      <c r="KXS206" s="119"/>
      <c r="KXT206" s="91"/>
      <c r="KXU206" s="119"/>
      <c r="KXV206" s="91"/>
      <c r="KXW206" s="119"/>
      <c r="KXX206" s="91"/>
      <c r="KXY206" s="119"/>
      <c r="KXZ206" s="91"/>
      <c r="KYA206" s="119"/>
      <c r="KYB206" s="91"/>
      <c r="KYC206" s="119"/>
      <c r="KYD206" s="91"/>
      <c r="KYE206" s="119"/>
      <c r="KYF206" s="91"/>
      <c r="KYG206" s="119"/>
      <c r="KYH206" s="91"/>
      <c r="KYI206" s="119"/>
      <c r="KYJ206" s="91"/>
      <c r="KYK206" s="119"/>
      <c r="KYL206" s="91"/>
      <c r="KYM206" s="119"/>
      <c r="KYN206" s="91"/>
      <c r="KYO206" s="119"/>
      <c r="KYP206" s="91"/>
      <c r="KYQ206" s="119"/>
      <c r="KYR206" s="91"/>
      <c r="KYS206" s="119"/>
      <c r="KYT206" s="91"/>
      <c r="KYU206" s="119"/>
      <c r="KYV206" s="91"/>
      <c r="KYW206" s="119"/>
      <c r="KYX206" s="91"/>
      <c r="KYY206" s="119"/>
      <c r="KYZ206" s="91"/>
      <c r="KZA206" s="119"/>
      <c r="KZB206" s="91"/>
      <c r="KZC206" s="119"/>
      <c r="KZD206" s="91"/>
      <c r="KZE206" s="119"/>
      <c r="KZF206" s="91"/>
      <c r="KZG206" s="119"/>
      <c r="KZH206" s="91"/>
      <c r="KZI206" s="119"/>
      <c r="KZJ206" s="91"/>
      <c r="KZK206" s="119"/>
      <c r="KZL206" s="91"/>
      <c r="KZM206" s="119"/>
      <c r="KZN206" s="91"/>
      <c r="KZO206" s="119"/>
      <c r="KZP206" s="91"/>
      <c r="KZQ206" s="119"/>
      <c r="KZR206" s="91"/>
      <c r="KZS206" s="119"/>
      <c r="KZT206" s="91"/>
      <c r="KZU206" s="119"/>
      <c r="KZV206" s="91"/>
      <c r="KZW206" s="119"/>
      <c r="KZX206" s="91"/>
      <c r="KZY206" s="119"/>
      <c r="KZZ206" s="91"/>
      <c r="LAA206" s="119"/>
      <c r="LAB206" s="91"/>
      <c r="LAC206" s="119"/>
      <c r="LAD206" s="91"/>
      <c r="LAE206" s="119"/>
      <c r="LAF206" s="91"/>
      <c r="LAG206" s="119"/>
      <c r="LAH206" s="91"/>
      <c r="LAI206" s="119"/>
      <c r="LAJ206" s="91"/>
      <c r="LAK206" s="119"/>
      <c r="LAL206" s="91"/>
      <c r="LAM206" s="119"/>
      <c r="LAN206" s="91"/>
      <c r="LAO206" s="119"/>
      <c r="LAP206" s="91"/>
      <c r="LAQ206" s="119"/>
      <c r="LAR206" s="91"/>
      <c r="LAS206" s="119"/>
      <c r="LAT206" s="91"/>
      <c r="LAU206" s="119"/>
      <c r="LAV206" s="91"/>
      <c r="LAW206" s="119"/>
      <c r="LAX206" s="91"/>
      <c r="LAY206" s="119"/>
      <c r="LAZ206" s="91"/>
      <c r="LBA206" s="119"/>
      <c r="LBB206" s="91"/>
      <c r="LBC206" s="119"/>
      <c r="LBD206" s="91"/>
      <c r="LBE206" s="119"/>
      <c r="LBF206" s="91"/>
      <c r="LBG206" s="119"/>
      <c r="LBH206" s="91"/>
      <c r="LBI206" s="119"/>
      <c r="LBJ206" s="91"/>
      <c r="LBK206" s="119"/>
      <c r="LBL206" s="91"/>
      <c r="LBM206" s="119"/>
      <c r="LBN206" s="91"/>
      <c r="LBO206" s="119"/>
      <c r="LBP206" s="91"/>
      <c r="LBQ206" s="119"/>
      <c r="LBR206" s="91"/>
      <c r="LBS206" s="119"/>
      <c r="LBT206" s="91"/>
      <c r="LBU206" s="119"/>
      <c r="LBV206" s="91"/>
      <c r="LBW206" s="119"/>
      <c r="LBX206" s="91"/>
      <c r="LBY206" s="119"/>
      <c r="LBZ206" s="91"/>
      <c r="LCA206" s="119"/>
      <c r="LCB206" s="91"/>
      <c r="LCC206" s="119"/>
      <c r="LCD206" s="91"/>
      <c r="LCE206" s="119"/>
      <c r="LCF206" s="91"/>
      <c r="LCG206" s="119"/>
      <c r="LCH206" s="91"/>
      <c r="LCI206" s="119"/>
      <c r="LCJ206" s="91"/>
      <c r="LCK206" s="119"/>
      <c r="LCL206" s="91"/>
      <c r="LCM206" s="119"/>
      <c r="LCN206" s="91"/>
      <c r="LCO206" s="119"/>
      <c r="LCP206" s="91"/>
      <c r="LCQ206" s="119"/>
      <c r="LCR206" s="91"/>
      <c r="LCS206" s="119"/>
      <c r="LCT206" s="91"/>
      <c r="LCU206" s="119"/>
      <c r="LCV206" s="91"/>
      <c r="LCW206" s="119"/>
      <c r="LCX206" s="91"/>
      <c r="LCY206" s="119"/>
      <c r="LCZ206" s="91"/>
      <c r="LDA206" s="119"/>
      <c r="LDB206" s="91"/>
      <c r="LDC206" s="119"/>
      <c r="LDD206" s="91"/>
      <c r="LDE206" s="119"/>
      <c r="LDF206" s="91"/>
      <c r="LDG206" s="119"/>
      <c r="LDH206" s="91"/>
      <c r="LDI206" s="119"/>
      <c r="LDJ206" s="91"/>
      <c r="LDK206" s="119"/>
      <c r="LDL206" s="91"/>
      <c r="LDM206" s="119"/>
      <c r="LDN206" s="91"/>
      <c r="LDO206" s="119"/>
      <c r="LDP206" s="91"/>
      <c r="LDQ206" s="119"/>
      <c r="LDR206" s="91"/>
      <c r="LDS206" s="119"/>
      <c r="LDT206" s="91"/>
      <c r="LDU206" s="119"/>
      <c r="LDV206" s="91"/>
      <c r="LDW206" s="119"/>
      <c r="LDX206" s="91"/>
      <c r="LDY206" s="119"/>
      <c r="LDZ206" s="91"/>
      <c r="LEA206" s="119"/>
      <c r="LEB206" s="91"/>
      <c r="LEC206" s="119"/>
      <c r="LED206" s="91"/>
      <c r="LEE206" s="119"/>
      <c r="LEF206" s="91"/>
      <c r="LEG206" s="119"/>
      <c r="LEH206" s="91"/>
      <c r="LEI206" s="119"/>
      <c r="LEJ206" s="91"/>
      <c r="LEK206" s="119"/>
      <c r="LEL206" s="91"/>
      <c r="LEM206" s="119"/>
      <c r="LEN206" s="91"/>
      <c r="LEO206" s="119"/>
      <c r="LEP206" s="91"/>
      <c r="LEQ206" s="119"/>
      <c r="LER206" s="91"/>
      <c r="LES206" s="119"/>
      <c r="LET206" s="91"/>
      <c r="LEU206" s="119"/>
      <c r="LEV206" s="91"/>
      <c r="LEW206" s="119"/>
      <c r="LEX206" s="91"/>
      <c r="LEY206" s="119"/>
      <c r="LEZ206" s="91"/>
      <c r="LFA206" s="119"/>
      <c r="LFB206" s="91"/>
      <c r="LFC206" s="119"/>
      <c r="LFD206" s="91"/>
      <c r="LFE206" s="119"/>
      <c r="LFF206" s="91"/>
      <c r="LFG206" s="119"/>
      <c r="LFH206" s="91"/>
      <c r="LFI206" s="119"/>
      <c r="LFJ206" s="91"/>
      <c r="LFK206" s="119"/>
      <c r="LFL206" s="91"/>
      <c r="LFM206" s="119"/>
      <c r="LFN206" s="91"/>
      <c r="LFO206" s="119"/>
      <c r="LFP206" s="91"/>
      <c r="LFQ206" s="119"/>
      <c r="LFR206" s="91"/>
      <c r="LFS206" s="119"/>
      <c r="LFT206" s="91"/>
      <c r="LFU206" s="119"/>
      <c r="LFV206" s="91"/>
      <c r="LFW206" s="119"/>
      <c r="LFX206" s="91"/>
      <c r="LFY206" s="119"/>
      <c r="LFZ206" s="91"/>
      <c r="LGA206" s="119"/>
      <c r="LGB206" s="91"/>
      <c r="LGC206" s="119"/>
      <c r="LGD206" s="91"/>
      <c r="LGE206" s="119"/>
      <c r="LGF206" s="91"/>
      <c r="LGG206" s="119"/>
      <c r="LGH206" s="91"/>
      <c r="LGI206" s="119"/>
      <c r="LGJ206" s="91"/>
      <c r="LGK206" s="119"/>
      <c r="LGL206" s="91"/>
      <c r="LGM206" s="119"/>
      <c r="LGN206" s="91"/>
      <c r="LGO206" s="119"/>
      <c r="LGP206" s="91"/>
      <c r="LGQ206" s="119"/>
      <c r="LGR206" s="91"/>
      <c r="LGS206" s="119"/>
      <c r="LGT206" s="91"/>
      <c r="LGU206" s="119"/>
      <c r="LGV206" s="91"/>
      <c r="LGW206" s="119"/>
      <c r="LGX206" s="91"/>
      <c r="LGY206" s="119"/>
      <c r="LGZ206" s="91"/>
      <c r="LHA206" s="119"/>
      <c r="LHB206" s="91"/>
      <c r="LHC206" s="119"/>
      <c r="LHD206" s="91"/>
      <c r="LHE206" s="119"/>
      <c r="LHF206" s="91"/>
      <c r="LHG206" s="119"/>
      <c r="LHH206" s="91"/>
      <c r="LHI206" s="119"/>
      <c r="LHJ206" s="91"/>
      <c r="LHK206" s="119"/>
      <c r="LHL206" s="91"/>
      <c r="LHM206" s="119"/>
      <c r="LHN206" s="91"/>
      <c r="LHO206" s="119"/>
      <c r="LHP206" s="91"/>
      <c r="LHQ206" s="119"/>
      <c r="LHR206" s="91"/>
      <c r="LHS206" s="119"/>
      <c r="LHT206" s="91"/>
      <c r="LHU206" s="119"/>
      <c r="LHV206" s="91"/>
      <c r="LHW206" s="119"/>
      <c r="LHX206" s="91"/>
      <c r="LHY206" s="119"/>
      <c r="LHZ206" s="91"/>
      <c r="LIA206" s="119"/>
      <c r="LIB206" s="91"/>
      <c r="LIC206" s="119"/>
      <c r="LID206" s="91"/>
      <c r="LIE206" s="119"/>
      <c r="LIF206" s="91"/>
      <c r="LIG206" s="119"/>
      <c r="LIH206" s="91"/>
      <c r="LII206" s="119"/>
      <c r="LIJ206" s="91"/>
      <c r="LIK206" s="119"/>
      <c r="LIL206" s="91"/>
      <c r="LIM206" s="119"/>
      <c r="LIN206" s="91"/>
      <c r="LIO206" s="119"/>
      <c r="LIP206" s="91"/>
      <c r="LIQ206" s="119"/>
      <c r="LIR206" s="91"/>
      <c r="LIS206" s="119"/>
      <c r="LIT206" s="91"/>
      <c r="LIU206" s="119"/>
      <c r="LIV206" s="91"/>
      <c r="LIW206" s="119"/>
      <c r="LIX206" s="91"/>
      <c r="LIY206" s="119"/>
      <c r="LIZ206" s="91"/>
      <c r="LJA206" s="119"/>
      <c r="LJB206" s="91"/>
      <c r="LJC206" s="119"/>
      <c r="LJD206" s="91"/>
      <c r="LJE206" s="119"/>
      <c r="LJF206" s="91"/>
      <c r="LJG206" s="119"/>
      <c r="LJH206" s="91"/>
      <c r="LJI206" s="119"/>
      <c r="LJJ206" s="91"/>
      <c r="LJK206" s="119"/>
      <c r="LJL206" s="91"/>
      <c r="LJM206" s="119"/>
      <c r="LJN206" s="91"/>
      <c r="LJO206" s="119"/>
      <c r="LJP206" s="91"/>
      <c r="LJQ206" s="119"/>
      <c r="LJR206" s="91"/>
      <c r="LJS206" s="119"/>
      <c r="LJT206" s="91"/>
      <c r="LJU206" s="119"/>
      <c r="LJV206" s="91"/>
      <c r="LJW206" s="119"/>
      <c r="LJX206" s="91"/>
      <c r="LJY206" s="119"/>
      <c r="LJZ206" s="91"/>
      <c r="LKA206" s="119"/>
      <c r="LKB206" s="91"/>
      <c r="LKC206" s="119"/>
      <c r="LKD206" s="91"/>
      <c r="LKE206" s="119"/>
      <c r="LKF206" s="91"/>
      <c r="LKG206" s="119"/>
      <c r="LKH206" s="91"/>
      <c r="LKI206" s="119"/>
      <c r="LKJ206" s="91"/>
      <c r="LKK206" s="119"/>
      <c r="LKL206" s="91"/>
      <c r="LKM206" s="119"/>
      <c r="LKN206" s="91"/>
      <c r="LKO206" s="119"/>
      <c r="LKP206" s="91"/>
      <c r="LKQ206" s="119"/>
      <c r="LKR206" s="91"/>
      <c r="LKS206" s="119"/>
      <c r="LKT206" s="91"/>
      <c r="LKU206" s="119"/>
      <c r="LKV206" s="91"/>
      <c r="LKW206" s="119"/>
      <c r="LKX206" s="91"/>
      <c r="LKY206" s="119"/>
      <c r="LKZ206" s="91"/>
      <c r="LLA206" s="119"/>
      <c r="LLB206" s="91"/>
      <c r="LLC206" s="119"/>
      <c r="LLD206" s="91"/>
      <c r="LLE206" s="119"/>
      <c r="LLF206" s="91"/>
      <c r="LLG206" s="119"/>
      <c r="LLH206" s="91"/>
      <c r="LLI206" s="119"/>
      <c r="LLJ206" s="91"/>
      <c r="LLK206" s="119"/>
      <c r="LLL206" s="91"/>
      <c r="LLM206" s="119"/>
      <c r="LLN206" s="91"/>
      <c r="LLO206" s="119"/>
      <c r="LLP206" s="91"/>
      <c r="LLQ206" s="119"/>
      <c r="LLR206" s="91"/>
      <c r="LLS206" s="119"/>
      <c r="LLT206" s="91"/>
      <c r="LLU206" s="119"/>
      <c r="LLV206" s="91"/>
      <c r="LLW206" s="119"/>
      <c r="LLX206" s="91"/>
      <c r="LLY206" s="119"/>
      <c r="LLZ206" s="91"/>
      <c r="LMA206" s="119"/>
      <c r="LMB206" s="91"/>
      <c r="LMC206" s="119"/>
      <c r="LMD206" s="91"/>
      <c r="LME206" s="119"/>
      <c r="LMF206" s="91"/>
      <c r="LMG206" s="119"/>
      <c r="LMH206" s="91"/>
      <c r="LMI206" s="119"/>
      <c r="LMJ206" s="91"/>
      <c r="LMK206" s="119"/>
      <c r="LML206" s="91"/>
      <c r="LMM206" s="119"/>
      <c r="LMN206" s="91"/>
      <c r="LMO206" s="119"/>
      <c r="LMP206" s="91"/>
      <c r="LMQ206" s="119"/>
      <c r="LMR206" s="91"/>
      <c r="LMS206" s="119"/>
      <c r="LMT206" s="91"/>
      <c r="LMU206" s="119"/>
      <c r="LMV206" s="91"/>
      <c r="LMW206" s="119"/>
      <c r="LMX206" s="91"/>
      <c r="LMY206" s="119"/>
      <c r="LMZ206" s="91"/>
      <c r="LNA206" s="119"/>
      <c r="LNB206" s="91"/>
      <c r="LNC206" s="119"/>
      <c r="LND206" s="91"/>
      <c r="LNE206" s="119"/>
      <c r="LNF206" s="91"/>
      <c r="LNG206" s="119"/>
      <c r="LNH206" s="91"/>
      <c r="LNI206" s="119"/>
      <c r="LNJ206" s="91"/>
      <c r="LNK206" s="119"/>
      <c r="LNL206" s="91"/>
      <c r="LNM206" s="119"/>
      <c r="LNN206" s="91"/>
      <c r="LNO206" s="119"/>
      <c r="LNP206" s="91"/>
      <c r="LNQ206" s="119"/>
      <c r="LNR206" s="91"/>
      <c r="LNS206" s="119"/>
      <c r="LNT206" s="91"/>
      <c r="LNU206" s="119"/>
      <c r="LNV206" s="91"/>
      <c r="LNW206" s="119"/>
      <c r="LNX206" s="91"/>
      <c r="LNY206" s="119"/>
      <c r="LNZ206" s="91"/>
      <c r="LOA206" s="119"/>
      <c r="LOB206" s="91"/>
      <c r="LOC206" s="119"/>
      <c r="LOD206" s="91"/>
      <c r="LOE206" s="119"/>
      <c r="LOF206" s="91"/>
      <c r="LOG206" s="119"/>
      <c r="LOH206" s="91"/>
      <c r="LOI206" s="119"/>
      <c r="LOJ206" s="91"/>
      <c r="LOK206" s="119"/>
      <c r="LOL206" s="91"/>
      <c r="LOM206" s="119"/>
      <c r="LON206" s="91"/>
      <c r="LOO206" s="119"/>
      <c r="LOP206" s="91"/>
      <c r="LOQ206" s="119"/>
      <c r="LOR206" s="91"/>
      <c r="LOS206" s="119"/>
      <c r="LOT206" s="91"/>
      <c r="LOU206" s="119"/>
      <c r="LOV206" s="91"/>
      <c r="LOW206" s="119"/>
      <c r="LOX206" s="91"/>
      <c r="LOY206" s="119"/>
      <c r="LOZ206" s="91"/>
      <c r="LPA206" s="119"/>
      <c r="LPB206" s="91"/>
      <c r="LPC206" s="119"/>
      <c r="LPD206" s="91"/>
      <c r="LPE206" s="119"/>
      <c r="LPF206" s="91"/>
      <c r="LPG206" s="119"/>
      <c r="LPH206" s="91"/>
      <c r="LPI206" s="119"/>
      <c r="LPJ206" s="91"/>
      <c r="LPK206" s="119"/>
      <c r="LPL206" s="91"/>
      <c r="LPM206" s="119"/>
      <c r="LPN206" s="91"/>
      <c r="LPO206" s="119"/>
      <c r="LPP206" s="91"/>
      <c r="LPQ206" s="119"/>
      <c r="LPR206" s="91"/>
      <c r="LPS206" s="119"/>
      <c r="LPT206" s="91"/>
      <c r="LPU206" s="119"/>
      <c r="LPV206" s="91"/>
      <c r="LPW206" s="119"/>
      <c r="LPX206" s="91"/>
      <c r="LPY206" s="119"/>
      <c r="LPZ206" s="91"/>
      <c r="LQA206" s="119"/>
      <c r="LQB206" s="91"/>
      <c r="LQC206" s="119"/>
      <c r="LQD206" s="91"/>
      <c r="LQE206" s="119"/>
      <c r="LQF206" s="91"/>
      <c r="LQG206" s="119"/>
      <c r="LQH206" s="91"/>
      <c r="LQI206" s="119"/>
      <c r="LQJ206" s="91"/>
      <c r="LQK206" s="119"/>
      <c r="LQL206" s="91"/>
      <c r="LQM206" s="119"/>
      <c r="LQN206" s="91"/>
      <c r="LQO206" s="119"/>
      <c r="LQP206" s="91"/>
      <c r="LQQ206" s="119"/>
      <c r="LQR206" s="91"/>
      <c r="LQS206" s="119"/>
      <c r="LQT206" s="91"/>
      <c r="LQU206" s="119"/>
      <c r="LQV206" s="91"/>
      <c r="LQW206" s="119"/>
      <c r="LQX206" s="91"/>
      <c r="LQY206" s="119"/>
      <c r="LQZ206" s="91"/>
      <c r="LRA206" s="119"/>
      <c r="LRB206" s="91"/>
      <c r="LRC206" s="119"/>
      <c r="LRD206" s="91"/>
      <c r="LRE206" s="119"/>
      <c r="LRF206" s="91"/>
      <c r="LRG206" s="119"/>
      <c r="LRH206" s="91"/>
      <c r="LRI206" s="119"/>
      <c r="LRJ206" s="91"/>
      <c r="LRK206" s="119"/>
      <c r="LRL206" s="91"/>
      <c r="LRM206" s="119"/>
      <c r="LRN206" s="91"/>
      <c r="LRO206" s="119"/>
      <c r="LRP206" s="91"/>
      <c r="LRQ206" s="119"/>
      <c r="LRR206" s="91"/>
      <c r="LRS206" s="119"/>
      <c r="LRT206" s="91"/>
      <c r="LRU206" s="119"/>
      <c r="LRV206" s="91"/>
      <c r="LRW206" s="119"/>
      <c r="LRX206" s="91"/>
      <c r="LRY206" s="119"/>
      <c r="LRZ206" s="91"/>
      <c r="LSA206" s="119"/>
      <c r="LSB206" s="91"/>
      <c r="LSC206" s="119"/>
      <c r="LSD206" s="91"/>
      <c r="LSE206" s="119"/>
      <c r="LSF206" s="91"/>
      <c r="LSG206" s="119"/>
      <c r="LSH206" s="91"/>
      <c r="LSI206" s="119"/>
      <c r="LSJ206" s="91"/>
      <c r="LSK206" s="119"/>
      <c r="LSL206" s="91"/>
      <c r="LSM206" s="119"/>
      <c r="LSN206" s="91"/>
      <c r="LSO206" s="119"/>
      <c r="LSP206" s="91"/>
      <c r="LSQ206" s="119"/>
      <c r="LSR206" s="91"/>
      <c r="LSS206" s="119"/>
      <c r="LST206" s="91"/>
      <c r="LSU206" s="119"/>
      <c r="LSV206" s="91"/>
      <c r="LSW206" s="119"/>
      <c r="LSX206" s="91"/>
      <c r="LSY206" s="119"/>
      <c r="LSZ206" s="91"/>
      <c r="LTA206" s="119"/>
      <c r="LTB206" s="91"/>
      <c r="LTC206" s="119"/>
      <c r="LTD206" s="91"/>
      <c r="LTE206" s="119"/>
      <c r="LTF206" s="91"/>
      <c r="LTG206" s="119"/>
      <c r="LTH206" s="91"/>
      <c r="LTI206" s="119"/>
      <c r="LTJ206" s="91"/>
      <c r="LTK206" s="119"/>
      <c r="LTL206" s="91"/>
      <c r="LTM206" s="119"/>
      <c r="LTN206" s="91"/>
      <c r="LTO206" s="119"/>
      <c r="LTP206" s="91"/>
      <c r="LTQ206" s="119"/>
      <c r="LTR206" s="91"/>
      <c r="LTS206" s="119"/>
      <c r="LTT206" s="91"/>
      <c r="LTU206" s="119"/>
      <c r="LTV206" s="91"/>
      <c r="LTW206" s="119"/>
      <c r="LTX206" s="91"/>
      <c r="LTY206" s="119"/>
      <c r="LTZ206" s="91"/>
      <c r="LUA206" s="119"/>
      <c r="LUB206" s="91"/>
      <c r="LUC206" s="119"/>
      <c r="LUD206" s="91"/>
      <c r="LUE206" s="119"/>
      <c r="LUF206" s="91"/>
      <c r="LUG206" s="119"/>
      <c r="LUH206" s="91"/>
      <c r="LUI206" s="119"/>
      <c r="LUJ206" s="91"/>
      <c r="LUK206" s="119"/>
      <c r="LUL206" s="91"/>
      <c r="LUM206" s="119"/>
      <c r="LUN206" s="91"/>
      <c r="LUO206" s="119"/>
      <c r="LUP206" s="91"/>
      <c r="LUQ206" s="119"/>
      <c r="LUR206" s="91"/>
      <c r="LUS206" s="119"/>
      <c r="LUT206" s="91"/>
      <c r="LUU206" s="119"/>
      <c r="LUV206" s="91"/>
      <c r="LUW206" s="119"/>
      <c r="LUX206" s="91"/>
      <c r="LUY206" s="119"/>
      <c r="LUZ206" s="91"/>
      <c r="LVA206" s="119"/>
      <c r="LVB206" s="91"/>
      <c r="LVC206" s="119"/>
      <c r="LVD206" s="91"/>
      <c r="LVE206" s="119"/>
      <c r="LVF206" s="91"/>
      <c r="LVG206" s="119"/>
      <c r="LVH206" s="91"/>
      <c r="LVI206" s="119"/>
      <c r="LVJ206" s="91"/>
      <c r="LVK206" s="119"/>
      <c r="LVL206" s="91"/>
      <c r="LVM206" s="119"/>
      <c r="LVN206" s="91"/>
      <c r="LVO206" s="119"/>
      <c r="LVP206" s="91"/>
      <c r="LVQ206" s="119"/>
      <c r="LVR206" s="91"/>
      <c r="LVS206" s="119"/>
      <c r="LVT206" s="91"/>
      <c r="LVU206" s="119"/>
      <c r="LVV206" s="91"/>
      <c r="LVW206" s="119"/>
      <c r="LVX206" s="91"/>
      <c r="LVY206" s="119"/>
      <c r="LVZ206" s="91"/>
      <c r="LWA206" s="119"/>
      <c r="LWB206" s="91"/>
      <c r="LWC206" s="119"/>
      <c r="LWD206" s="91"/>
      <c r="LWE206" s="119"/>
      <c r="LWF206" s="91"/>
      <c r="LWG206" s="119"/>
      <c r="LWH206" s="91"/>
      <c r="LWI206" s="119"/>
      <c r="LWJ206" s="91"/>
      <c r="LWK206" s="119"/>
      <c r="LWL206" s="91"/>
      <c r="LWM206" s="119"/>
      <c r="LWN206" s="91"/>
      <c r="LWO206" s="119"/>
      <c r="LWP206" s="91"/>
      <c r="LWQ206" s="119"/>
      <c r="LWR206" s="91"/>
      <c r="LWS206" s="119"/>
      <c r="LWT206" s="91"/>
      <c r="LWU206" s="119"/>
      <c r="LWV206" s="91"/>
      <c r="LWW206" s="119"/>
      <c r="LWX206" s="91"/>
      <c r="LWY206" s="119"/>
      <c r="LWZ206" s="91"/>
      <c r="LXA206" s="119"/>
      <c r="LXB206" s="91"/>
      <c r="LXC206" s="119"/>
      <c r="LXD206" s="91"/>
      <c r="LXE206" s="119"/>
      <c r="LXF206" s="91"/>
      <c r="LXG206" s="119"/>
      <c r="LXH206" s="91"/>
      <c r="LXI206" s="119"/>
      <c r="LXJ206" s="91"/>
      <c r="LXK206" s="119"/>
      <c r="LXL206" s="91"/>
      <c r="LXM206" s="119"/>
      <c r="LXN206" s="91"/>
      <c r="LXO206" s="119"/>
      <c r="LXP206" s="91"/>
      <c r="LXQ206" s="119"/>
      <c r="LXR206" s="91"/>
      <c r="LXS206" s="119"/>
      <c r="LXT206" s="91"/>
      <c r="LXU206" s="119"/>
      <c r="LXV206" s="91"/>
      <c r="LXW206" s="119"/>
      <c r="LXX206" s="91"/>
      <c r="LXY206" s="119"/>
      <c r="LXZ206" s="91"/>
      <c r="LYA206" s="119"/>
      <c r="LYB206" s="91"/>
      <c r="LYC206" s="119"/>
      <c r="LYD206" s="91"/>
      <c r="LYE206" s="119"/>
      <c r="LYF206" s="91"/>
      <c r="LYG206" s="119"/>
      <c r="LYH206" s="91"/>
      <c r="LYI206" s="119"/>
      <c r="LYJ206" s="91"/>
      <c r="LYK206" s="119"/>
      <c r="LYL206" s="91"/>
      <c r="LYM206" s="119"/>
      <c r="LYN206" s="91"/>
      <c r="LYO206" s="119"/>
      <c r="LYP206" s="91"/>
      <c r="LYQ206" s="119"/>
      <c r="LYR206" s="91"/>
      <c r="LYS206" s="119"/>
      <c r="LYT206" s="91"/>
      <c r="LYU206" s="119"/>
      <c r="LYV206" s="91"/>
      <c r="LYW206" s="119"/>
      <c r="LYX206" s="91"/>
      <c r="LYY206" s="119"/>
      <c r="LYZ206" s="91"/>
      <c r="LZA206" s="119"/>
      <c r="LZB206" s="91"/>
      <c r="LZC206" s="119"/>
      <c r="LZD206" s="91"/>
      <c r="LZE206" s="119"/>
      <c r="LZF206" s="91"/>
      <c r="LZG206" s="119"/>
      <c r="LZH206" s="91"/>
      <c r="LZI206" s="119"/>
      <c r="LZJ206" s="91"/>
      <c r="LZK206" s="119"/>
      <c r="LZL206" s="91"/>
      <c r="LZM206" s="119"/>
      <c r="LZN206" s="91"/>
      <c r="LZO206" s="119"/>
      <c r="LZP206" s="91"/>
      <c r="LZQ206" s="119"/>
      <c r="LZR206" s="91"/>
      <c r="LZS206" s="119"/>
      <c r="LZT206" s="91"/>
      <c r="LZU206" s="119"/>
      <c r="LZV206" s="91"/>
      <c r="LZW206" s="119"/>
      <c r="LZX206" s="91"/>
      <c r="LZY206" s="119"/>
      <c r="LZZ206" s="91"/>
      <c r="MAA206" s="119"/>
      <c r="MAB206" s="91"/>
      <c r="MAC206" s="119"/>
      <c r="MAD206" s="91"/>
      <c r="MAE206" s="119"/>
      <c r="MAF206" s="91"/>
      <c r="MAG206" s="119"/>
      <c r="MAH206" s="91"/>
      <c r="MAI206" s="119"/>
      <c r="MAJ206" s="91"/>
      <c r="MAK206" s="119"/>
      <c r="MAL206" s="91"/>
      <c r="MAM206" s="119"/>
      <c r="MAN206" s="91"/>
      <c r="MAO206" s="119"/>
      <c r="MAP206" s="91"/>
      <c r="MAQ206" s="119"/>
      <c r="MAR206" s="91"/>
      <c r="MAS206" s="119"/>
      <c r="MAT206" s="91"/>
      <c r="MAU206" s="119"/>
      <c r="MAV206" s="91"/>
      <c r="MAW206" s="119"/>
      <c r="MAX206" s="91"/>
      <c r="MAY206" s="119"/>
      <c r="MAZ206" s="91"/>
      <c r="MBA206" s="119"/>
      <c r="MBB206" s="91"/>
      <c r="MBC206" s="119"/>
      <c r="MBD206" s="91"/>
      <c r="MBE206" s="119"/>
      <c r="MBF206" s="91"/>
      <c r="MBG206" s="119"/>
      <c r="MBH206" s="91"/>
      <c r="MBI206" s="119"/>
      <c r="MBJ206" s="91"/>
      <c r="MBK206" s="119"/>
      <c r="MBL206" s="91"/>
      <c r="MBM206" s="119"/>
      <c r="MBN206" s="91"/>
      <c r="MBO206" s="119"/>
      <c r="MBP206" s="91"/>
      <c r="MBQ206" s="119"/>
      <c r="MBR206" s="91"/>
      <c r="MBS206" s="119"/>
      <c r="MBT206" s="91"/>
      <c r="MBU206" s="119"/>
      <c r="MBV206" s="91"/>
      <c r="MBW206" s="119"/>
      <c r="MBX206" s="91"/>
      <c r="MBY206" s="119"/>
      <c r="MBZ206" s="91"/>
      <c r="MCA206" s="119"/>
      <c r="MCB206" s="91"/>
      <c r="MCC206" s="119"/>
      <c r="MCD206" s="91"/>
      <c r="MCE206" s="119"/>
      <c r="MCF206" s="91"/>
      <c r="MCG206" s="119"/>
      <c r="MCH206" s="91"/>
      <c r="MCI206" s="119"/>
      <c r="MCJ206" s="91"/>
      <c r="MCK206" s="119"/>
      <c r="MCL206" s="91"/>
      <c r="MCM206" s="119"/>
      <c r="MCN206" s="91"/>
      <c r="MCO206" s="119"/>
      <c r="MCP206" s="91"/>
      <c r="MCQ206" s="119"/>
      <c r="MCR206" s="91"/>
      <c r="MCS206" s="119"/>
      <c r="MCT206" s="91"/>
      <c r="MCU206" s="119"/>
      <c r="MCV206" s="91"/>
      <c r="MCW206" s="119"/>
      <c r="MCX206" s="91"/>
      <c r="MCY206" s="119"/>
      <c r="MCZ206" s="91"/>
      <c r="MDA206" s="119"/>
      <c r="MDB206" s="91"/>
      <c r="MDC206" s="119"/>
      <c r="MDD206" s="91"/>
      <c r="MDE206" s="119"/>
      <c r="MDF206" s="91"/>
      <c r="MDG206" s="119"/>
      <c r="MDH206" s="91"/>
      <c r="MDI206" s="119"/>
      <c r="MDJ206" s="91"/>
      <c r="MDK206" s="119"/>
      <c r="MDL206" s="91"/>
      <c r="MDM206" s="119"/>
      <c r="MDN206" s="91"/>
      <c r="MDO206" s="119"/>
      <c r="MDP206" s="91"/>
      <c r="MDQ206" s="119"/>
      <c r="MDR206" s="91"/>
      <c r="MDS206" s="119"/>
      <c r="MDT206" s="91"/>
      <c r="MDU206" s="119"/>
      <c r="MDV206" s="91"/>
      <c r="MDW206" s="119"/>
      <c r="MDX206" s="91"/>
      <c r="MDY206" s="119"/>
      <c r="MDZ206" s="91"/>
      <c r="MEA206" s="119"/>
      <c r="MEB206" s="91"/>
      <c r="MEC206" s="119"/>
      <c r="MED206" s="91"/>
      <c r="MEE206" s="119"/>
      <c r="MEF206" s="91"/>
      <c r="MEG206" s="119"/>
      <c r="MEH206" s="91"/>
      <c r="MEI206" s="119"/>
      <c r="MEJ206" s="91"/>
      <c r="MEK206" s="119"/>
      <c r="MEL206" s="91"/>
      <c r="MEM206" s="119"/>
      <c r="MEN206" s="91"/>
      <c r="MEO206" s="119"/>
      <c r="MEP206" s="91"/>
      <c r="MEQ206" s="119"/>
      <c r="MER206" s="91"/>
      <c r="MES206" s="119"/>
      <c r="MET206" s="91"/>
      <c r="MEU206" s="119"/>
      <c r="MEV206" s="91"/>
      <c r="MEW206" s="119"/>
      <c r="MEX206" s="91"/>
      <c r="MEY206" s="119"/>
      <c r="MEZ206" s="91"/>
      <c r="MFA206" s="119"/>
      <c r="MFB206" s="91"/>
      <c r="MFC206" s="119"/>
      <c r="MFD206" s="91"/>
      <c r="MFE206" s="119"/>
      <c r="MFF206" s="91"/>
      <c r="MFG206" s="119"/>
      <c r="MFH206" s="91"/>
      <c r="MFI206" s="119"/>
      <c r="MFJ206" s="91"/>
      <c r="MFK206" s="119"/>
      <c r="MFL206" s="91"/>
      <c r="MFM206" s="119"/>
      <c r="MFN206" s="91"/>
      <c r="MFO206" s="119"/>
      <c r="MFP206" s="91"/>
      <c r="MFQ206" s="119"/>
      <c r="MFR206" s="91"/>
      <c r="MFS206" s="119"/>
      <c r="MFT206" s="91"/>
      <c r="MFU206" s="119"/>
      <c r="MFV206" s="91"/>
      <c r="MFW206" s="119"/>
      <c r="MFX206" s="91"/>
      <c r="MFY206" s="119"/>
      <c r="MFZ206" s="91"/>
      <c r="MGA206" s="119"/>
      <c r="MGB206" s="91"/>
      <c r="MGC206" s="119"/>
      <c r="MGD206" s="91"/>
      <c r="MGE206" s="119"/>
      <c r="MGF206" s="91"/>
      <c r="MGG206" s="119"/>
      <c r="MGH206" s="91"/>
      <c r="MGI206" s="119"/>
      <c r="MGJ206" s="91"/>
      <c r="MGK206" s="119"/>
      <c r="MGL206" s="91"/>
      <c r="MGM206" s="119"/>
      <c r="MGN206" s="91"/>
      <c r="MGO206" s="119"/>
      <c r="MGP206" s="91"/>
      <c r="MGQ206" s="119"/>
      <c r="MGR206" s="91"/>
      <c r="MGS206" s="119"/>
      <c r="MGT206" s="91"/>
      <c r="MGU206" s="119"/>
      <c r="MGV206" s="91"/>
      <c r="MGW206" s="119"/>
      <c r="MGX206" s="91"/>
      <c r="MGY206" s="119"/>
      <c r="MGZ206" s="91"/>
      <c r="MHA206" s="119"/>
      <c r="MHB206" s="91"/>
      <c r="MHC206" s="119"/>
      <c r="MHD206" s="91"/>
      <c r="MHE206" s="119"/>
      <c r="MHF206" s="91"/>
      <c r="MHG206" s="119"/>
      <c r="MHH206" s="91"/>
      <c r="MHI206" s="119"/>
      <c r="MHJ206" s="91"/>
      <c r="MHK206" s="119"/>
      <c r="MHL206" s="91"/>
      <c r="MHM206" s="119"/>
      <c r="MHN206" s="91"/>
      <c r="MHO206" s="119"/>
      <c r="MHP206" s="91"/>
      <c r="MHQ206" s="119"/>
      <c r="MHR206" s="91"/>
      <c r="MHS206" s="119"/>
      <c r="MHT206" s="91"/>
      <c r="MHU206" s="119"/>
      <c r="MHV206" s="91"/>
      <c r="MHW206" s="119"/>
      <c r="MHX206" s="91"/>
      <c r="MHY206" s="119"/>
      <c r="MHZ206" s="91"/>
      <c r="MIA206" s="119"/>
      <c r="MIB206" s="91"/>
      <c r="MIC206" s="119"/>
      <c r="MID206" s="91"/>
      <c r="MIE206" s="119"/>
      <c r="MIF206" s="91"/>
      <c r="MIG206" s="119"/>
      <c r="MIH206" s="91"/>
      <c r="MII206" s="119"/>
      <c r="MIJ206" s="91"/>
      <c r="MIK206" s="119"/>
      <c r="MIL206" s="91"/>
      <c r="MIM206" s="119"/>
      <c r="MIN206" s="91"/>
      <c r="MIO206" s="119"/>
      <c r="MIP206" s="91"/>
      <c r="MIQ206" s="119"/>
      <c r="MIR206" s="91"/>
      <c r="MIS206" s="119"/>
      <c r="MIT206" s="91"/>
      <c r="MIU206" s="119"/>
      <c r="MIV206" s="91"/>
      <c r="MIW206" s="119"/>
      <c r="MIX206" s="91"/>
      <c r="MIY206" s="119"/>
      <c r="MIZ206" s="91"/>
      <c r="MJA206" s="119"/>
      <c r="MJB206" s="91"/>
      <c r="MJC206" s="119"/>
      <c r="MJD206" s="91"/>
      <c r="MJE206" s="119"/>
      <c r="MJF206" s="91"/>
      <c r="MJG206" s="119"/>
      <c r="MJH206" s="91"/>
      <c r="MJI206" s="119"/>
      <c r="MJJ206" s="91"/>
      <c r="MJK206" s="119"/>
      <c r="MJL206" s="91"/>
      <c r="MJM206" s="119"/>
      <c r="MJN206" s="91"/>
      <c r="MJO206" s="119"/>
      <c r="MJP206" s="91"/>
      <c r="MJQ206" s="119"/>
      <c r="MJR206" s="91"/>
      <c r="MJS206" s="119"/>
      <c r="MJT206" s="91"/>
      <c r="MJU206" s="119"/>
      <c r="MJV206" s="91"/>
      <c r="MJW206" s="119"/>
      <c r="MJX206" s="91"/>
      <c r="MJY206" s="119"/>
      <c r="MJZ206" s="91"/>
      <c r="MKA206" s="119"/>
      <c r="MKB206" s="91"/>
      <c r="MKC206" s="119"/>
      <c r="MKD206" s="91"/>
      <c r="MKE206" s="119"/>
      <c r="MKF206" s="91"/>
      <c r="MKG206" s="119"/>
      <c r="MKH206" s="91"/>
      <c r="MKI206" s="119"/>
      <c r="MKJ206" s="91"/>
      <c r="MKK206" s="119"/>
      <c r="MKL206" s="91"/>
      <c r="MKM206" s="119"/>
      <c r="MKN206" s="91"/>
      <c r="MKO206" s="119"/>
      <c r="MKP206" s="91"/>
      <c r="MKQ206" s="119"/>
      <c r="MKR206" s="91"/>
      <c r="MKS206" s="119"/>
      <c r="MKT206" s="91"/>
      <c r="MKU206" s="119"/>
      <c r="MKV206" s="91"/>
      <c r="MKW206" s="119"/>
      <c r="MKX206" s="91"/>
      <c r="MKY206" s="119"/>
      <c r="MKZ206" s="91"/>
      <c r="MLA206" s="119"/>
      <c r="MLB206" s="91"/>
      <c r="MLC206" s="119"/>
      <c r="MLD206" s="91"/>
      <c r="MLE206" s="119"/>
      <c r="MLF206" s="91"/>
      <c r="MLG206" s="119"/>
      <c r="MLH206" s="91"/>
      <c r="MLI206" s="119"/>
      <c r="MLJ206" s="91"/>
      <c r="MLK206" s="119"/>
      <c r="MLL206" s="91"/>
      <c r="MLM206" s="119"/>
      <c r="MLN206" s="91"/>
      <c r="MLO206" s="119"/>
      <c r="MLP206" s="91"/>
      <c r="MLQ206" s="119"/>
      <c r="MLR206" s="91"/>
      <c r="MLS206" s="119"/>
      <c r="MLT206" s="91"/>
      <c r="MLU206" s="119"/>
      <c r="MLV206" s="91"/>
      <c r="MLW206" s="119"/>
      <c r="MLX206" s="91"/>
      <c r="MLY206" s="119"/>
      <c r="MLZ206" s="91"/>
      <c r="MMA206" s="119"/>
      <c r="MMB206" s="91"/>
      <c r="MMC206" s="119"/>
      <c r="MMD206" s="91"/>
      <c r="MME206" s="119"/>
      <c r="MMF206" s="91"/>
      <c r="MMG206" s="119"/>
      <c r="MMH206" s="91"/>
      <c r="MMI206" s="119"/>
      <c r="MMJ206" s="91"/>
      <c r="MMK206" s="119"/>
      <c r="MML206" s="91"/>
      <c r="MMM206" s="119"/>
      <c r="MMN206" s="91"/>
      <c r="MMO206" s="119"/>
      <c r="MMP206" s="91"/>
      <c r="MMQ206" s="119"/>
      <c r="MMR206" s="91"/>
      <c r="MMS206" s="119"/>
      <c r="MMT206" s="91"/>
      <c r="MMU206" s="119"/>
      <c r="MMV206" s="91"/>
      <c r="MMW206" s="119"/>
      <c r="MMX206" s="91"/>
      <c r="MMY206" s="119"/>
      <c r="MMZ206" s="91"/>
      <c r="MNA206" s="119"/>
      <c r="MNB206" s="91"/>
      <c r="MNC206" s="119"/>
      <c r="MND206" s="91"/>
      <c r="MNE206" s="119"/>
      <c r="MNF206" s="91"/>
      <c r="MNG206" s="119"/>
      <c r="MNH206" s="91"/>
      <c r="MNI206" s="119"/>
      <c r="MNJ206" s="91"/>
      <c r="MNK206" s="119"/>
      <c r="MNL206" s="91"/>
      <c r="MNM206" s="119"/>
      <c r="MNN206" s="91"/>
      <c r="MNO206" s="119"/>
      <c r="MNP206" s="91"/>
      <c r="MNQ206" s="119"/>
      <c r="MNR206" s="91"/>
      <c r="MNS206" s="119"/>
      <c r="MNT206" s="91"/>
      <c r="MNU206" s="119"/>
      <c r="MNV206" s="91"/>
      <c r="MNW206" s="119"/>
      <c r="MNX206" s="91"/>
      <c r="MNY206" s="119"/>
      <c r="MNZ206" s="91"/>
      <c r="MOA206" s="119"/>
      <c r="MOB206" s="91"/>
      <c r="MOC206" s="119"/>
      <c r="MOD206" s="91"/>
      <c r="MOE206" s="119"/>
      <c r="MOF206" s="91"/>
      <c r="MOG206" s="119"/>
      <c r="MOH206" s="91"/>
      <c r="MOI206" s="119"/>
      <c r="MOJ206" s="91"/>
      <c r="MOK206" s="119"/>
      <c r="MOL206" s="91"/>
      <c r="MOM206" s="119"/>
      <c r="MON206" s="91"/>
      <c r="MOO206" s="119"/>
      <c r="MOP206" s="91"/>
      <c r="MOQ206" s="119"/>
      <c r="MOR206" s="91"/>
      <c r="MOS206" s="119"/>
      <c r="MOT206" s="91"/>
      <c r="MOU206" s="119"/>
      <c r="MOV206" s="91"/>
      <c r="MOW206" s="119"/>
      <c r="MOX206" s="91"/>
      <c r="MOY206" s="119"/>
      <c r="MOZ206" s="91"/>
      <c r="MPA206" s="119"/>
      <c r="MPB206" s="91"/>
      <c r="MPC206" s="119"/>
      <c r="MPD206" s="91"/>
      <c r="MPE206" s="119"/>
      <c r="MPF206" s="91"/>
      <c r="MPG206" s="119"/>
      <c r="MPH206" s="91"/>
      <c r="MPI206" s="119"/>
      <c r="MPJ206" s="91"/>
      <c r="MPK206" s="119"/>
      <c r="MPL206" s="91"/>
      <c r="MPM206" s="119"/>
      <c r="MPN206" s="91"/>
      <c r="MPO206" s="119"/>
      <c r="MPP206" s="91"/>
      <c r="MPQ206" s="119"/>
      <c r="MPR206" s="91"/>
      <c r="MPS206" s="119"/>
      <c r="MPT206" s="91"/>
      <c r="MPU206" s="119"/>
      <c r="MPV206" s="91"/>
      <c r="MPW206" s="119"/>
      <c r="MPX206" s="91"/>
      <c r="MPY206" s="119"/>
      <c r="MPZ206" s="91"/>
      <c r="MQA206" s="119"/>
      <c r="MQB206" s="91"/>
      <c r="MQC206" s="119"/>
      <c r="MQD206" s="91"/>
      <c r="MQE206" s="119"/>
      <c r="MQF206" s="91"/>
      <c r="MQG206" s="119"/>
      <c r="MQH206" s="91"/>
      <c r="MQI206" s="119"/>
      <c r="MQJ206" s="91"/>
      <c r="MQK206" s="119"/>
      <c r="MQL206" s="91"/>
      <c r="MQM206" s="119"/>
      <c r="MQN206" s="91"/>
      <c r="MQO206" s="119"/>
      <c r="MQP206" s="91"/>
      <c r="MQQ206" s="119"/>
      <c r="MQR206" s="91"/>
      <c r="MQS206" s="119"/>
      <c r="MQT206" s="91"/>
      <c r="MQU206" s="119"/>
      <c r="MQV206" s="91"/>
      <c r="MQW206" s="119"/>
      <c r="MQX206" s="91"/>
      <c r="MQY206" s="119"/>
      <c r="MQZ206" s="91"/>
      <c r="MRA206" s="119"/>
      <c r="MRB206" s="91"/>
      <c r="MRC206" s="119"/>
      <c r="MRD206" s="91"/>
      <c r="MRE206" s="119"/>
      <c r="MRF206" s="91"/>
      <c r="MRG206" s="119"/>
      <c r="MRH206" s="91"/>
      <c r="MRI206" s="119"/>
      <c r="MRJ206" s="91"/>
      <c r="MRK206" s="119"/>
      <c r="MRL206" s="91"/>
      <c r="MRM206" s="119"/>
      <c r="MRN206" s="91"/>
      <c r="MRO206" s="119"/>
      <c r="MRP206" s="91"/>
      <c r="MRQ206" s="119"/>
      <c r="MRR206" s="91"/>
      <c r="MRS206" s="119"/>
      <c r="MRT206" s="91"/>
      <c r="MRU206" s="119"/>
      <c r="MRV206" s="91"/>
      <c r="MRW206" s="119"/>
      <c r="MRX206" s="91"/>
      <c r="MRY206" s="119"/>
      <c r="MRZ206" s="91"/>
      <c r="MSA206" s="119"/>
      <c r="MSB206" s="91"/>
      <c r="MSC206" s="119"/>
      <c r="MSD206" s="91"/>
      <c r="MSE206" s="119"/>
      <c r="MSF206" s="91"/>
      <c r="MSG206" s="119"/>
      <c r="MSH206" s="91"/>
      <c r="MSI206" s="119"/>
      <c r="MSJ206" s="91"/>
      <c r="MSK206" s="119"/>
      <c r="MSL206" s="91"/>
      <c r="MSM206" s="119"/>
      <c r="MSN206" s="91"/>
      <c r="MSO206" s="119"/>
      <c r="MSP206" s="91"/>
      <c r="MSQ206" s="119"/>
      <c r="MSR206" s="91"/>
      <c r="MSS206" s="119"/>
      <c r="MST206" s="91"/>
      <c r="MSU206" s="119"/>
      <c r="MSV206" s="91"/>
      <c r="MSW206" s="119"/>
      <c r="MSX206" s="91"/>
      <c r="MSY206" s="119"/>
      <c r="MSZ206" s="91"/>
      <c r="MTA206" s="119"/>
      <c r="MTB206" s="91"/>
      <c r="MTC206" s="119"/>
      <c r="MTD206" s="91"/>
      <c r="MTE206" s="119"/>
      <c r="MTF206" s="91"/>
      <c r="MTG206" s="119"/>
      <c r="MTH206" s="91"/>
      <c r="MTI206" s="119"/>
      <c r="MTJ206" s="91"/>
      <c r="MTK206" s="119"/>
      <c r="MTL206" s="91"/>
      <c r="MTM206" s="119"/>
      <c r="MTN206" s="91"/>
      <c r="MTO206" s="119"/>
      <c r="MTP206" s="91"/>
      <c r="MTQ206" s="119"/>
      <c r="MTR206" s="91"/>
      <c r="MTS206" s="119"/>
      <c r="MTT206" s="91"/>
      <c r="MTU206" s="119"/>
      <c r="MTV206" s="91"/>
      <c r="MTW206" s="119"/>
      <c r="MTX206" s="91"/>
      <c r="MTY206" s="119"/>
      <c r="MTZ206" s="91"/>
      <c r="MUA206" s="119"/>
      <c r="MUB206" s="91"/>
      <c r="MUC206" s="119"/>
      <c r="MUD206" s="91"/>
      <c r="MUE206" s="119"/>
      <c r="MUF206" s="91"/>
      <c r="MUG206" s="119"/>
      <c r="MUH206" s="91"/>
      <c r="MUI206" s="119"/>
      <c r="MUJ206" s="91"/>
      <c r="MUK206" s="119"/>
      <c r="MUL206" s="91"/>
      <c r="MUM206" s="119"/>
      <c r="MUN206" s="91"/>
      <c r="MUO206" s="119"/>
      <c r="MUP206" s="91"/>
      <c r="MUQ206" s="119"/>
      <c r="MUR206" s="91"/>
      <c r="MUS206" s="119"/>
      <c r="MUT206" s="91"/>
      <c r="MUU206" s="119"/>
      <c r="MUV206" s="91"/>
      <c r="MUW206" s="119"/>
      <c r="MUX206" s="91"/>
      <c r="MUY206" s="119"/>
      <c r="MUZ206" s="91"/>
      <c r="MVA206" s="119"/>
      <c r="MVB206" s="91"/>
      <c r="MVC206" s="119"/>
      <c r="MVD206" s="91"/>
      <c r="MVE206" s="119"/>
      <c r="MVF206" s="91"/>
      <c r="MVG206" s="119"/>
      <c r="MVH206" s="91"/>
      <c r="MVI206" s="119"/>
      <c r="MVJ206" s="91"/>
      <c r="MVK206" s="119"/>
      <c r="MVL206" s="91"/>
      <c r="MVM206" s="119"/>
      <c r="MVN206" s="91"/>
      <c r="MVO206" s="119"/>
      <c r="MVP206" s="91"/>
      <c r="MVQ206" s="119"/>
      <c r="MVR206" s="91"/>
      <c r="MVS206" s="119"/>
      <c r="MVT206" s="91"/>
      <c r="MVU206" s="119"/>
      <c r="MVV206" s="91"/>
      <c r="MVW206" s="119"/>
      <c r="MVX206" s="91"/>
      <c r="MVY206" s="119"/>
      <c r="MVZ206" s="91"/>
      <c r="MWA206" s="119"/>
      <c r="MWB206" s="91"/>
      <c r="MWC206" s="119"/>
      <c r="MWD206" s="91"/>
      <c r="MWE206" s="119"/>
      <c r="MWF206" s="91"/>
      <c r="MWG206" s="119"/>
      <c r="MWH206" s="91"/>
      <c r="MWI206" s="119"/>
      <c r="MWJ206" s="91"/>
      <c r="MWK206" s="119"/>
      <c r="MWL206" s="91"/>
      <c r="MWM206" s="119"/>
      <c r="MWN206" s="91"/>
      <c r="MWO206" s="119"/>
      <c r="MWP206" s="91"/>
      <c r="MWQ206" s="119"/>
      <c r="MWR206" s="91"/>
      <c r="MWS206" s="119"/>
      <c r="MWT206" s="91"/>
      <c r="MWU206" s="119"/>
      <c r="MWV206" s="91"/>
      <c r="MWW206" s="119"/>
      <c r="MWX206" s="91"/>
      <c r="MWY206" s="119"/>
      <c r="MWZ206" s="91"/>
      <c r="MXA206" s="119"/>
      <c r="MXB206" s="91"/>
      <c r="MXC206" s="119"/>
      <c r="MXD206" s="91"/>
      <c r="MXE206" s="119"/>
      <c r="MXF206" s="91"/>
      <c r="MXG206" s="119"/>
      <c r="MXH206" s="91"/>
      <c r="MXI206" s="119"/>
      <c r="MXJ206" s="91"/>
      <c r="MXK206" s="119"/>
      <c r="MXL206" s="91"/>
      <c r="MXM206" s="119"/>
      <c r="MXN206" s="91"/>
      <c r="MXO206" s="119"/>
      <c r="MXP206" s="91"/>
      <c r="MXQ206" s="119"/>
      <c r="MXR206" s="91"/>
      <c r="MXS206" s="119"/>
      <c r="MXT206" s="91"/>
      <c r="MXU206" s="119"/>
      <c r="MXV206" s="91"/>
      <c r="MXW206" s="119"/>
      <c r="MXX206" s="91"/>
      <c r="MXY206" s="119"/>
      <c r="MXZ206" s="91"/>
      <c r="MYA206" s="119"/>
      <c r="MYB206" s="91"/>
      <c r="MYC206" s="119"/>
      <c r="MYD206" s="91"/>
      <c r="MYE206" s="119"/>
      <c r="MYF206" s="91"/>
      <c r="MYG206" s="119"/>
      <c r="MYH206" s="91"/>
      <c r="MYI206" s="119"/>
      <c r="MYJ206" s="91"/>
      <c r="MYK206" s="119"/>
      <c r="MYL206" s="91"/>
      <c r="MYM206" s="119"/>
      <c r="MYN206" s="91"/>
      <c r="MYO206" s="119"/>
      <c r="MYP206" s="91"/>
      <c r="MYQ206" s="119"/>
      <c r="MYR206" s="91"/>
      <c r="MYS206" s="119"/>
      <c r="MYT206" s="91"/>
      <c r="MYU206" s="119"/>
      <c r="MYV206" s="91"/>
      <c r="MYW206" s="119"/>
      <c r="MYX206" s="91"/>
      <c r="MYY206" s="119"/>
      <c r="MYZ206" s="91"/>
      <c r="MZA206" s="119"/>
      <c r="MZB206" s="91"/>
      <c r="MZC206" s="119"/>
      <c r="MZD206" s="91"/>
      <c r="MZE206" s="119"/>
      <c r="MZF206" s="91"/>
      <c r="MZG206" s="119"/>
      <c r="MZH206" s="91"/>
      <c r="MZI206" s="119"/>
      <c r="MZJ206" s="91"/>
      <c r="MZK206" s="119"/>
      <c r="MZL206" s="91"/>
      <c r="MZM206" s="119"/>
      <c r="MZN206" s="91"/>
      <c r="MZO206" s="119"/>
      <c r="MZP206" s="91"/>
      <c r="MZQ206" s="119"/>
      <c r="MZR206" s="91"/>
      <c r="MZS206" s="119"/>
      <c r="MZT206" s="91"/>
      <c r="MZU206" s="119"/>
      <c r="MZV206" s="91"/>
      <c r="MZW206" s="119"/>
      <c r="MZX206" s="91"/>
      <c r="MZY206" s="119"/>
      <c r="MZZ206" s="91"/>
      <c r="NAA206" s="119"/>
      <c r="NAB206" s="91"/>
      <c r="NAC206" s="119"/>
      <c r="NAD206" s="91"/>
      <c r="NAE206" s="119"/>
      <c r="NAF206" s="91"/>
      <c r="NAG206" s="119"/>
      <c r="NAH206" s="91"/>
      <c r="NAI206" s="119"/>
      <c r="NAJ206" s="91"/>
      <c r="NAK206" s="119"/>
      <c r="NAL206" s="91"/>
      <c r="NAM206" s="119"/>
      <c r="NAN206" s="91"/>
      <c r="NAO206" s="119"/>
      <c r="NAP206" s="91"/>
      <c r="NAQ206" s="119"/>
      <c r="NAR206" s="91"/>
      <c r="NAS206" s="119"/>
      <c r="NAT206" s="91"/>
      <c r="NAU206" s="119"/>
      <c r="NAV206" s="91"/>
      <c r="NAW206" s="119"/>
      <c r="NAX206" s="91"/>
      <c r="NAY206" s="119"/>
      <c r="NAZ206" s="91"/>
      <c r="NBA206" s="119"/>
      <c r="NBB206" s="91"/>
      <c r="NBC206" s="119"/>
      <c r="NBD206" s="91"/>
      <c r="NBE206" s="119"/>
      <c r="NBF206" s="91"/>
      <c r="NBG206" s="119"/>
      <c r="NBH206" s="91"/>
      <c r="NBI206" s="119"/>
      <c r="NBJ206" s="91"/>
      <c r="NBK206" s="119"/>
      <c r="NBL206" s="91"/>
      <c r="NBM206" s="119"/>
      <c r="NBN206" s="91"/>
      <c r="NBO206" s="119"/>
      <c r="NBP206" s="91"/>
      <c r="NBQ206" s="119"/>
      <c r="NBR206" s="91"/>
      <c r="NBS206" s="119"/>
      <c r="NBT206" s="91"/>
      <c r="NBU206" s="119"/>
      <c r="NBV206" s="91"/>
      <c r="NBW206" s="119"/>
      <c r="NBX206" s="91"/>
      <c r="NBY206" s="119"/>
      <c r="NBZ206" s="91"/>
      <c r="NCA206" s="119"/>
      <c r="NCB206" s="91"/>
      <c r="NCC206" s="119"/>
      <c r="NCD206" s="91"/>
      <c r="NCE206" s="119"/>
      <c r="NCF206" s="91"/>
      <c r="NCG206" s="119"/>
      <c r="NCH206" s="91"/>
      <c r="NCI206" s="119"/>
      <c r="NCJ206" s="91"/>
      <c r="NCK206" s="119"/>
      <c r="NCL206" s="91"/>
      <c r="NCM206" s="119"/>
      <c r="NCN206" s="91"/>
      <c r="NCO206" s="119"/>
      <c r="NCP206" s="91"/>
      <c r="NCQ206" s="119"/>
      <c r="NCR206" s="91"/>
      <c r="NCS206" s="119"/>
      <c r="NCT206" s="91"/>
      <c r="NCU206" s="119"/>
      <c r="NCV206" s="91"/>
      <c r="NCW206" s="119"/>
      <c r="NCX206" s="91"/>
      <c r="NCY206" s="119"/>
      <c r="NCZ206" s="91"/>
      <c r="NDA206" s="119"/>
      <c r="NDB206" s="91"/>
      <c r="NDC206" s="119"/>
      <c r="NDD206" s="91"/>
      <c r="NDE206" s="119"/>
      <c r="NDF206" s="91"/>
      <c r="NDG206" s="119"/>
      <c r="NDH206" s="91"/>
      <c r="NDI206" s="119"/>
      <c r="NDJ206" s="91"/>
      <c r="NDK206" s="119"/>
      <c r="NDL206" s="91"/>
      <c r="NDM206" s="119"/>
      <c r="NDN206" s="91"/>
      <c r="NDO206" s="119"/>
      <c r="NDP206" s="91"/>
      <c r="NDQ206" s="119"/>
      <c r="NDR206" s="91"/>
      <c r="NDS206" s="119"/>
      <c r="NDT206" s="91"/>
      <c r="NDU206" s="119"/>
      <c r="NDV206" s="91"/>
      <c r="NDW206" s="119"/>
      <c r="NDX206" s="91"/>
      <c r="NDY206" s="119"/>
      <c r="NDZ206" s="91"/>
      <c r="NEA206" s="119"/>
      <c r="NEB206" s="91"/>
      <c r="NEC206" s="119"/>
      <c r="NED206" s="91"/>
      <c r="NEE206" s="119"/>
      <c r="NEF206" s="91"/>
      <c r="NEG206" s="119"/>
      <c r="NEH206" s="91"/>
      <c r="NEI206" s="119"/>
      <c r="NEJ206" s="91"/>
      <c r="NEK206" s="119"/>
      <c r="NEL206" s="91"/>
      <c r="NEM206" s="119"/>
      <c r="NEN206" s="91"/>
      <c r="NEO206" s="119"/>
      <c r="NEP206" s="91"/>
      <c r="NEQ206" s="119"/>
      <c r="NER206" s="91"/>
      <c r="NES206" s="119"/>
      <c r="NET206" s="91"/>
      <c r="NEU206" s="119"/>
      <c r="NEV206" s="91"/>
      <c r="NEW206" s="119"/>
      <c r="NEX206" s="91"/>
      <c r="NEY206" s="119"/>
      <c r="NEZ206" s="91"/>
      <c r="NFA206" s="119"/>
      <c r="NFB206" s="91"/>
      <c r="NFC206" s="119"/>
      <c r="NFD206" s="91"/>
      <c r="NFE206" s="119"/>
      <c r="NFF206" s="91"/>
      <c r="NFG206" s="119"/>
      <c r="NFH206" s="91"/>
      <c r="NFI206" s="119"/>
      <c r="NFJ206" s="91"/>
      <c r="NFK206" s="119"/>
      <c r="NFL206" s="91"/>
      <c r="NFM206" s="119"/>
      <c r="NFN206" s="91"/>
      <c r="NFO206" s="119"/>
      <c r="NFP206" s="91"/>
      <c r="NFQ206" s="119"/>
      <c r="NFR206" s="91"/>
      <c r="NFS206" s="119"/>
      <c r="NFT206" s="91"/>
      <c r="NFU206" s="119"/>
      <c r="NFV206" s="91"/>
      <c r="NFW206" s="119"/>
      <c r="NFX206" s="91"/>
      <c r="NFY206" s="119"/>
      <c r="NFZ206" s="91"/>
      <c r="NGA206" s="119"/>
      <c r="NGB206" s="91"/>
      <c r="NGC206" s="119"/>
      <c r="NGD206" s="91"/>
      <c r="NGE206" s="119"/>
      <c r="NGF206" s="91"/>
      <c r="NGG206" s="119"/>
      <c r="NGH206" s="91"/>
      <c r="NGI206" s="119"/>
      <c r="NGJ206" s="91"/>
      <c r="NGK206" s="119"/>
      <c r="NGL206" s="91"/>
      <c r="NGM206" s="119"/>
      <c r="NGN206" s="91"/>
      <c r="NGO206" s="119"/>
      <c r="NGP206" s="91"/>
      <c r="NGQ206" s="119"/>
      <c r="NGR206" s="91"/>
      <c r="NGS206" s="119"/>
      <c r="NGT206" s="91"/>
      <c r="NGU206" s="119"/>
      <c r="NGV206" s="91"/>
      <c r="NGW206" s="119"/>
      <c r="NGX206" s="91"/>
      <c r="NGY206" s="119"/>
      <c r="NGZ206" s="91"/>
      <c r="NHA206" s="119"/>
      <c r="NHB206" s="91"/>
      <c r="NHC206" s="119"/>
      <c r="NHD206" s="91"/>
      <c r="NHE206" s="119"/>
      <c r="NHF206" s="91"/>
      <c r="NHG206" s="119"/>
      <c r="NHH206" s="91"/>
      <c r="NHI206" s="119"/>
      <c r="NHJ206" s="91"/>
      <c r="NHK206" s="119"/>
      <c r="NHL206" s="91"/>
      <c r="NHM206" s="119"/>
      <c r="NHN206" s="91"/>
      <c r="NHO206" s="119"/>
      <c r="NHP206" s="91"/>
      <c r="NHQ206" s="119"/>
      <c r="NHR206" s="91"/>
      <c r="NHS206" s="119"/>
      <c r="NHT206" s="91"/>
      <c r="NHU206" s="119"/>
      <c r="NHV206" s="91"/>
      <c r="NHW206" s="119"/>
      <c r="NHX206" s="91"/>
      <c r="NHY206" s="119"/>
      <c r="NHZ206" s="91"/>
      <c r="NIA206" s="119"/>
      <c r="NIB206" s="91"/>
      <c r="NIC206" s="119"/>
      <c r="NID206" s="91"/>
      <c r="NIE206" s="119"/>
      <c r="NIF206" s="91"/>
      <c r="NIG206" s="119"/>
      <c r="NIH206" s="91"/>
      <c r="NII206" s="119"/>
      <c r="NIJ206" s="91"/>
      <c r="NIK206" s="119"/>
      <c r="NIL206" s="91"/>
      <c r="NIM206" s="119"/>
      <c r="NIN206" s="91"/>
      <c r="NIO206" s="119"/>
      <c r="NIP206" s="91"/>
      <c r="NIQ206" s="119"/>
      <c r="NIR206" s="91"/>
      <c r="NIS206" s="119"/>
      <c r="NIT206" s="91"/>
      <c r="NIU206" s="119"/>
      <c r="NIV206" s="91"/>
      <c r="NIW206" s="119"/>
      <c r="NIX206" s="91"/>
      <c r="NIY206" s="119"/>
      <c r="NIZ206" s="91"/>
      <c r="NJA206" s="119"/>
      <c r="NJB206" s="91"/>
      <c r="NJC206" s="119"/>
      <c r="NJD206" s="91"/>
      <c r="NJE206" s="119"/>
      <c r="NJF206" s="91"/>
      <c r="NJG206" s="119"/>
      <c r="NJH206" s="91"/>
      <c r="NJI206" s="119"/>
      <c r="NJJ206" s="91"/>
      <c r="NJK206" s="119"/>
      <c r="NJL206" s="91"/>
      <c r="NJM206" s="119"/>
      <c r="NJN206" s="91"/>
      <c r="NJO206" s="119"/>
      <c r="NJP206" s="91"/>
      <c r="NJQ206" s="119"/>
      <c r="NJR206" s="91"/>
      <c r="NJS206" s="119"/>
      <c r="NJT206" s="91"/>
      <c r="NJU206" s="119"/>
      <c r="NJV206" s="91"/>
      <c r="NJW206" s="119"/>
      <c r="NJX206" s="91"/>
      <c r="NJY206" s="119"/>
      <c r="NJZ206" s="91"/>
      <c r="NKA206" s="119"/>
      <c r="NKB206" s="91"/>
      <c r="NKC206" s="119"/>
      <c r="NKD206" s="91"/>
      <c r="NKE206" s="119"/>
      <c r="NKF206" s="91"/>
      <c r="NKG206" s="119"/>
      <c r="NKH206" s="91"/>
      <c r="NKI206" s="119"/>
      <c r="NKJ206" s="91"/>
      <c r="NKK206" s="119"/>
      <c r="NKL206" s="91"/>
      <c r="NKM206" s="119"/>
      <c r="NKN206" s="91"/>
      <c r="NKO206" s="119"/>
      <c r="NKP206" s="91"/>
      <c r="NKQ206" s="119"/>
      <c r="NKR206" s="91"/>
      <c r="NKS206" s="119"/>
      <c r="NKT206" s="91"/>
      <c r="NKU206" s="119"/>
      <c r="NKV206" s="91"/>
      <c r="NKW206" s="119"/>
      <c r="NKX206" s="91"/>
      <c r="NKY206" s="119"/>
      <c r="NKZ206" s="91"/>
      <c r="NLA206" s="119"/>
      <c r="NLB206" s="91"/>
      <c r="NLC206" s="119"/>
      <c r="NLD206" s="91"/>
      <c r="NLE206" s="119"/>
      <c r="NLF206" s="91"/>
      <c r="NLG206" s="119"/>
      <c r="NLH206" s="91"/>
      <c r="NLI206" s="119"/>
      <c r="NLJ206" s="91"/>
      <c r="NLK206" s="119"/>
      <c r="NLL206" s="91"/>
      <c r="NLM206" s="119"/>
      <c r="NLN206" s="91"/>
      <c r="NLO206" s="119"/>
      <c r="NLP206" s="91"/>
      <c r="NLQ206" s="119"/>
      <c r="NLR206" s="91"/>
      <c r="NLS206" s="119"/>
      <c r="NLT206" s="91"/>
      <c r="NLU206" s="119"/>
      <c r="NLV206" s="91"/>
      <c r="NLW206" s="119"/>
      <c r="NLX206" s="91"/>
      <c r="NLY206" s="119"/>
      <c r="NLZ206" s="91"/>
      <c r="NMA206" s="119"/>
      <c r="NMB206" s="91"/>
      <c r="NMC206" s="119"/>
      <c r="NMD206" s="91"/>
      <c r="NME206" s="119"/>
      <c r="NMF206" s="91"/>
      <c r="NMG206" s="119"/>
      <c r="NMH206" s="91"/>
      <c r="NMI206" s="119"/>
      <c r="NMJ206" s="91"/>
      <c r="NMK206" s="119"/>
      <c r="NML206" s="91"/>
      <c r="NMM206" s="119"/>
      <c r="NMN206" s="91"/>
      <c r="NMO206" s="119"/>
      <c r="NMP206" s="91"/>
      <c r="NMQ206" s="119"/>
      <c r="NMR206" s="91"/>
      <c r="NMS206" s="119"/>
      <c r="NMT206" s="91"/>
      <c r="NMU206" s="119"/>
      <c r="NMV206" s="91"/>
      <c r="NMW206" s="119"/>
      <c r="NMX206" s="91"/>
      <c r="NMY206" s="119"/>
      <c r="NMZ206" s="91"/>
      <c r="NNA206" s="119"/>
      <c r="NNB206" s="91"/>
      <c r="NNC206" s="119"/>
      <c r="NND206" s="91"/>
      <c r="NNE206" s="119"/>
      <c r="NNF206" s="91"/>
      <c r="NNG206" s="119"/>
      <c r="NNH206" s="91"/>
      <c r="NNI206" s="119"/>
      <c r="NNJ206" s="91"/>
      <c r="NNK206" s="119"/>
      <c r="NNL206" s="91"/>
      <c r="NNM206" s="119"/>
      <c r="NNN206" s="91"/>
      <c r="NNO206" s="119"/>
      <c r="NNP206" s="91"/>
      <c r="NNQ206" s="119"/>
      <c r="NNR206" s="91"/>
      <c r="NNS206" s="119"/>
      <c r="NNT206" s="91"/>
      <c r="NNU206" s="119"/>
      <c r="NNV206" s="91"/>
      <c r="NNW206" s="119"/>
      <c r="NNX206" s="91"/>
      <c r="NNY206" s="119"/>
      <c r="NNZ206" s="91"/>
      <c r="NOA206" s="119"/>
      <c r="NOB206" s="91"/>
      <c r="NOC206" s="119"/>
      <c r="NOD206" s="91"/>
      <c r="NOE206" s="119"/>
      <c r="NOF206" s="91"/>
      <c r="NOG206" s="119"/>
      <c r="NOH206" s="91"/>
      <c r="NOI206" s="119"/>
      <c r="NOJ206" s="91"/>
      <c r="NOK206" s="119"/>
      <c r="NOL206" s="91"/>
      <c r="NOM206" s="119"/>
      <c r="NON206" s="91"/>
      <c r="NOO206" s="119"/>
      <c r="NOP206" s="91"/>
      <c r="NOQ206" s="119"/>
      <c r="NOR206" s="91"/>
      <c r="NOS206" s="119"/>
      <c r="NOT206" s="91"/>
      <c r="NOU206" s="119"/>
      <c r="NOV206" s="91"/>
      <c r="NOW206" s="119"/>
      <c r="NOX206" s="91"/>
      <c r="NOY206" s="119"/>
      <c r="NOZ206" s="91"/>
      <c r="NPA206" s="119"/>
      <c r="NPB206" s="91"/>
      <c r="NPC206" s="119"/>
      <c r="NPD206" s="91"/>
      <c r="NPE206" s="119"/>
      <c r="NPF206" s="91"/>
      <c r="NPG206" s="119"/>
      <c r="NPH206" s="91"/>
      <c r="NPI206" s="119"/>
      <c r="NPJ206" s="91"/>
      <c r="NPK206" s="119"/>
      <c r="NPL206" s="91"/>
      <c r="NPM206" s="119"/>
      <c r="NPN206" s="91"/>
      <c r="NPO206" s="119"/>
      <c r="NPP206" s="91"/>
      <c r="NPQ206" s="119"/>
      <c r="NPR206" s="91"/>
      <c r="NPS206" s="119"/>
      <c r="NPT206" s="91"/>
      <c r="NPU206" s="119"/>
      <c r="NPV206" s="91"/>
      <c r="NPW206" s="119"/>
      <c r="NPX206" s="91"/>
      <c r="NPY206" s="119"/>
      <c r="NPZ206" s="91"/>
      <c r="NQA206" s="119"/>
      <c r="NQB206" s="91"/>
      <c r="NQC206" s="119"/>
      <c r="NQD206" s="91"/>
      <c r="NQE206" s="119"/>
      <c r="NQF206" s="91"/>
      <c r="NQG206" s="119"/>
      <c r="NQH206" s="91"/>
      <c r="NQI206" s="119"/>
      <c r="NQJ206" s="91"/>
      <c r="NQK206" s="119"/>
      <c r="NQL206" s="91"/>
      <c r="NQM206" s="119"/>
      <c r="NQN206" s="91"/>
      <c r="NQO206" s="119"/>
      <c r="NQP206" s="91"/>
      <c r="NQQ206" s="119"/>
      <c r="NQR206" s="91"/>
      <c r="NQS206" s="119"/>
      <c r="NQT206" s="91"/>
      <c r="NQU206" s="119"/>
      <c r="NQV206" s="91"/>
      <c r="NQW206" s="119"/>
      <c r="NQX206" s="91"/>
      <c r="NQY206" s="119"/>
      <c r="NQZ206" s="91"/>
      <c r="NRA206" s="119"/>
      <c r="NRB206" s="91"/>
      <c r="NRC206" s="119"/>
      <c r="NRD206" s="91"/>
      <c r="NRE206" s="119"/>
      <c r="NRF206" s="91"/>
      <c r="NRG206" s="119"/>
      <c r="NRH206" s="91"/>
      <c r="NRI206" s="119"/>
      <c r="NRJ206" s="91"/>
      <c r="NRK206" s="119"/>
      <c r="NRL206" s="91"/>
      <c r="NRM206" s="119"/>
      <c r="NRN206" s="91"/>
      <c r="NRO206" s="119"/>
      <c r="NRP206" s="91"/>
      <c r="NRQ206" s="119"/>
      <c r="NRR206" s="91"/>
      <c r="NRS206" s="119"/>
      <c r="NRT206" s="91"/>
      <c r="NRU206" s="119"/>
      <c r="NRV206" s="91"/>
      <c r="NRW206" s="119"/>
      <c r="NRX206" s="91"/>
      <c r="NRY206" s="119"/>
      <c r="NRZ206" s="91"/>
      <c r="NSA206" s="119"/>
      <c r="NSB206" s="91"/>
      <c r="NSC206" s="119"/>
      <c r="NSD206" s="91"/>
      <c r="NSE206" s="119"/>
      <c r="NSF206" s="91"/>
      <c r="NSG206" s="119"/>
      <c r="NSH206" s="91"/>
      <c r="NSI206" s="119"/>
      <c r="NSJ206" s="91"/>
      <c r="NSK206" s="119"/>
      <c r="NSL206" s="91"/>
      <c r="NSM206" s="119"/>
      <c r="NSN206" s="91"/>
      <c r="NSO206" s="119"/>
      <c r="NSP206" s="91"/>
      <c r="NSQ206" s="119"/>
      <c r="NSR206" s="91"/>
      <c r="NSS206" s="119"/>
      <c r="NST206" s="91"/>
      <c r="NSU206" s="119"/>
      <c r="NSV206" s="91"/>
      <c r="NSW206" s="119"/>
      <c r="NSX206" s="91"/>
      <c r="NSY206" s="119"/>
      <c r="NSZ206" s="91"/>
      <c r="NTA206" s="119"/>
      <c r="NTB206" s="91"/>
      <c r="NTC206" s="119"/>
      <c r="NTD206" s="91"/>
      <c r="NTE206" s="119"/>
      <c r="NTF206" s="91"/>
      <c r="NTG206" s="119"/>
      <c r="NTH206" s="91"/>
      <c r="NTI206" s="119"/>
      <c r="NTJ206" s="91"/>
      <c r="NTK206" s="119"/>
      <c r="NTL206" s="91"/>
      <c r="NTM206" s="119"/>
      <c r="NTN206" s="91"/>
      <c r="NTO206" s="119"/>
      <c r="NTP206" s="91"/>
      <c r="NTQ206" s="119"/>
      <c r="NTR206" s="91"/>
      <c r="NTS206" s="119"/>
      <c r="NTT206" s="91"/>
      <c r="NTU206" s="119"/>
      <c r="NTV206" s="91"/>
      <c r="NTW206" s="119"/>
      <c r="NTX206" s="91"/>
      <c r="NTY206" s="119"/>
      <c r="NTZ206" s="91"/>
      <c r="NUA206" s="119"/>
      <c r="NUB206" s="91"/>
      <c r="NUC206" s="119"/>
      <c r="NUD206" s="91"/>
      <c r="NUE206" s="119"/>
      <c r="NUF206" s="91"/>
      <c r="NUG206" s="119"/>
      <c r="NUH206" s="91"/>
      <c r="NUI206" s="119"/>
      <c r="NUJ206" s="91"/>
      <c r="NUK206" s="119"/>
      <c r="NUL206" s="91"/>
      <c r="NUM206" s="119"/>
      <c r="NUN206" s="91"/>
      <c r="NUO206" s="119"/>
      <c r="NUP206" s="91"/>
      <c r="NUQ206" s="119"/>
      <c r="NUR206" s="91"/>
      <c r="NUS206" s="119"/>
      <c r="NUT206" s="91"/>
      <c r="NUU206" s="119"/>
      <c r="NUV206" s="91"/>
      <c r="NUW206" s="119"/>
      <c r="NUX206" s="91"/>
      <c r="NUY206" s="119"/>
      <c r="NUZ206" s="91"/>
      <c r="NVA206" s="119"/>
      <c r="NVB206" s="91"/>
      <c r="NVC206" s="119"/>
      <c r="NVD206" s="91"/>
      <c r="NVE206" s="119"/>
      <c r="NVF206" s="91"/>
      <c r="NVG206" s="119"/>
      <c r="NVH206" s="91"/>
      <c r="NVI206" s="119"/>
      <c r="NVJ206" s="91"/>
      <c r="NVK206" s="119"/>
      <c r="NVL206" s="91"/>
      <c r="NVM206" s="119"/>
      <c r="NVN206" s="91"/>
      <c r="NVO206" s="119"/>
      <c r="NVP206" s="91"/>
      <c r="NVQ206" s="119"/>
      <c r="NVR206" s="91"/>
      <c r="NVS206" s="119"/>
      <c r="NVT206" s="91"/>
      <c r="NVU206" s="119"/>
      <c r="NVV206" s="91"/>
      <c r="NVW206" s="119"/>
      <c r="NVX206" s="91"/>
      <c r="NVY206" s="119"/>
      <c r="NVZ206" s="91"/>
      <c r="NWA206" s="119"/>
      <c r="NWB206" s="91"/>
      <c r="NWC206" s="119"/>
      <c r="NWD206" s="91"/>
      <c r="NWE206" s="119"/>
      <c r="NWF206" s="91"/>
      <c r="NWG206" s="119"/>
      <c r="NWH206" s="91"/>
      <c r="NWI206" s="119"/>
      <c r="NWJ206" s="91"/>
      <c r="NWK206" s="119"/>
      <c r="NWL206" s="91"/>
      <c r="NWM206" s="119"/>
      <c r="NWN206" s="91"/>
      <c r="NWO206" s="119"/>
      <c r="NWP206" s="91"/>
      <c r="NWQ206" s="119"/>
      <c r="NWR206" s="91"/>
      <c r="NWS206" s="119"/>
      <c r="NWT206" s="91"/>
      <c r="NWU206" s="119"/>
      <c r="NWV206" s="91"/>
      <c r="NWW206" s="119"/>
      <c r="NWX206" s="91"/>
      <c r="NWY206" s="119"/>
      <c r="NWZ206" s="91"/>
      <c r="NXA206" s="119"/>
      <c r="NXB206" s="91"/>
      <c r="NXC206" s="119"/>
      <c r="NXD206" s="91"/>
      <c r="NXE206" s="119"/>
      <c r="NXF206" s="91"/>
      <c r="NXG206" s="119"/>
      <c r="NXH206" s="91"/>
      <c r="NXI206" s="119"/>
      <c r="NXJ206" s="91"/>
      <c r="NXK206" s="119"/>
      <c r="NXL206" s="91"/>
      <c r="NXM206" s="119"/>
      <c r="NXN206" s="91"/>
      <c r="NXO206" s="119"/>
      <c r="NXP206" s="91"/>
      <c r="NXQ206" s="119"/>
      <c r="NXR206" s="91"/>
      <c r="NXS206" s="119"/>
      <c r="NXT206" s="91"/>
      <c r="NXU206" s="119"/>
      <c r="NXV206" s="91"/>
      <c r="NXW206" s="119"/>
      <c r="NXX206" s="91"/>
      <c r="NXY206" s="119"/>
      <c r="NXZ206" s="91"/>
      <c r="NYA206" s="119"/>
      <c r="NYB206" s="91"/>
      <c r="NYC206" s="119"/>
      <c r="NYD206" s="91"/>
      <c r="NYE206" s="119"/>
      <c r="NYF206" s="91"/>
      <c r="NYG206" s="119"/>
      <c r="NYH206" s="91"/>
      <c r="NYI206" s="119"/>
      <c r="NYJ206" s="91"/>
      <c r="NYK206" s="119"/>
      <c r="NYL206" s="91"/>
      <c r="NYM206" s="119"/>
      <c r="NYN206" s="91"/>
      <c r="NYO206" s="119"/>
      <c r="NYP206" s="91"/>
      <c r="NYQ206" s="119"/>
      <c r="NYR206" s="91"/>
      <c r="NYS206" s="119"/>
      <c r="NYT206" s="91"/>
      <c r="NYU206" s="119"/>
      <c r="NYV206" s="91"/>
      <c r="NYW206" s="119"/>
      <c r="NYX206" s="91"/>
      <c r="NYY206" s="119"/>
      <c r="NYZ206" s="91"/>
      <c r="NZA206" s="119"/>
      <c r="NZB206" s="91"/>
      <c r="NZC206" s="119"/>
      <c r="NZD206" s="91"/>
      <c r="NZE206" s="119"/>
      <c r="NZF206" s="91"/>
      <c r="NZG206" s="119"/>
      <c r="NZH206" s="91"/>
      <c r="NZI206" s="119"/>
      <c r="NZJ206" s="91"/>
      <c r="NZK206" s="119"/>
      <c r="NZL206" s="91"/>
      <c r="NZM206" s="119"/>
      <c r="NZN206" s="91"/>
      <c r="NZO206" s="119"/>
      <c r="NZP206" s="91"/>
      <c r="NZQ206" s="119"/>
      <c r="NZR206" s="91"/>
      <c r="NZS206" s="119"/>
      <c r="NZT206" s="91"/>
      <c r="NZU206" s="119"/>
      <c r="NZV206" s="91"/>
      <c r="NZW206" s="119"/>
      <c r="NZX206" s="91"/>
      <c r="NZY206" s="119"/>
      <c r="NZZ206" s="91"/>
      <c r="OAA206" s="119"/>
      <c r="OAB206" s="91"/>
      <c r="OAC206" s="119"/>
      <c r="OAD206" s="91"/>
      <c r="OAE206" s="119"/>
      <c r="OAF206" s="91"/>
      <c r="OAG206" s="119"/>
      <c r="OAH206" s="91"/>
      <c r="OAI206" s="119"/>
      <c r="OAJ206" s="91"/>
      <c r="OAK206" s="119"/>
      <c r="OAL206" s="91"/>
      <c r="OAM206" s="119"/>
      <c r="OAN206" s="91"/>
      <c r="OAO206" s="119"/>
      <c r="OAP206" s="91"/>
      <c r="OAQ206" s="119"/>
      <c r="OAR206" s="91"/>
      <c r="OAS206" s="119"/>
      <c r="OAT206" s="91"/>
      <c r="OAU206" s="119"/>
      <c r="OAV206" s="91"/>
      <c r="OAW206" s="119"/>
      <c r="OAX206" s="91"/>
      <c r="OAY206" s="119"/>
      <c r="OAZ206" s="91"/>
      <c r="OBA206" s="119"/>
      <c r="OBB206" s="91"/>
      <c r="OBC206" s="119"/>
      <c r="OBD206" s="91"/>
      <c r="OBE206" s="119"/>
      <c r="OBF206" s="91"/>
      <c r="OBG206" s="119"/>
      <c r="OBH206" s="91"/>
      <c r="OBI206" s="119"/>
      <c r="OBJ206" s="91"/>
      <c r="OBK206" s="119"/>
      <c r="OBL206" s="91"/>
      <c r="OBM206" s="119"/>
      <c r="OBN206" s="91"/>
      <c r="OBO206" s="119"/>
      <c r="OBP206" s="91"/>
      <c r="OBQ206" s="119"/>
      <c r="OBR206" s="91"/>
      <c r="OBS206" s="119"/>
      <c r="OBT206" s="91"/>
      <c r="OBU206" s="119"/>
      <c r="OBV206" s="91"/>
      <c r="OBW206" s="119"/>
      <c r="OBX206" s="91"/>
      <c r="OBY206" s="119"/>
      <c r="OBZ206" s="91"/>
      <c r="OCA206" s="119"/>
      <c r="OCB206" s="91"/>
      <c r="OCC206" s="119"/>
      <c r="OCD206" s="91"/>
      <c r="OCE206" s="119"/>
      <c r="OCF206" s="91"/>
      <c r="OCG206" s="119"/>
      <c r="OCH206" s="91"/>
      <c r="OCI206" s="119"/>
      <c r="OCJ206" s="91"/>
      <c r="OCK206" s="119"/>
      <c r="OCL206" s="91"/>
      <c r="OCM206" s="119"/>
      <c r="OCN206" s="91"/>
      <c r="OCO206" s="119"/>
      <c r="OCP206" s="91"/>
      <c r="OCQ206" s="119"/>
      <c r="OCR206" s="91"/>
      <c r="OCS206" s="119"/>
      <c r="OCT206" s="91"/>
      <c r="OCU206" s="119"/>
      <c r="OCV206" s="91"/>
      <c r="OCW206" s="119"/>
      <c r="OCX206" s="91"/>
      <c r="OCY206" s="119"/>
      <c r="OCZ206" s="91"/>
      <c r="ODA206" s="119"/>
      <c r="ODB206" s="91"/>
      <c r="ODC206" s="119"/>
      <c r="ODD206" s="91"/>
      <c r="ODE206" s="119"/>
      <c r="ODF206" s="91"/>
      <c r="ODG206" s="119"/>
      <c r="ODH206" s="91"/>
      <c r="ODI206" s="119"/>
      <c r="ODJ206" s="91"/>
      <c r="ODK206" s="119"/>
      <c r="ODL206" s="91"/>
      <c r="ODM206" s="119"/>
      <c r="ODN206" s="91"/>
      <c r="ODO206" s="119"/>
      <c r="ODP206" s="91"/>
      <c r="ODQ206" s="119"/>
      <c r="ODR206" s="91"/>
      <c r="ODS206" s="119"/>
      <c r="ODT206" s="91"/>
      <c r="ODU206" s="119"/>
      <c r="ODV206" s="91"/>
      <c r="ODW206" s="119"/>
      <c r="ODX206" s="91"/>
      <c r="ODY206" s="119"/>
      <c r="ODZ206" s="91"/>
      <c r="OEA206" s="119"/>
      <c r="OEB206" s="91"/>
      <c r="OEC206" s="119"/>
      <c r="OED206" s="91"/>
      <c r="OEE206" s="119"/>
      <c r="OEF206" s="91"/>
      <c r="OEG206" s="119"/>
      <c r="OEH206" s="91"/>
      <c r="OEI206" s="119"/>
      <c r="OEJ206" s="91"/>
      <c r="OEK206" s="119"/>
      <c r="OEL206" s="91"/>
      <c r="OEM206" s="119"/>
      <c r="OEN206" s="91"/>
      <c r="OEO206" s="119"/>
      <c r="OEP206" s="91"/>
      <c r="OEQ206" s="119"/>
      <c r="OER206" s="91"/>
      <c r="OES206" s="119"/>
      <c r="OET206" s="91"/>
      <c r="OEU206" s="119"/>
      <c r="OEV206" s="91"/>
      <c r="OEW206" s="119"/>
      <c r="OEX206" s="91"/>
      <c r="OEY206" s="119"/>
      <c r="OEZ206" s="91"/>
      <c r="OFA206" s="119"/>
      <c r="OFB206" s="91"/>
      <c r="OFC206" s="119"/>
      <c r="OFD206" s="91"/>
      <c r="OFE206" s="119"/>
      <c r="OFF206" s="91"/>
      <c r="OFG206" s="119"/>
      <c r="OFH206" s="91"/>
      <c r="OFI206" s="119"/>
      <c r="OFJ206" s="91"/>
      <c r="OFK206" s="119"/>
      <c r="OFL206" s="91"/>
      <c r="OFM206" s="119"/>
      <c r="OFN206" s="91"/>
      <c r="OFO206" s="119"/>
      <c r="OFP206" s="91"/>
      <c r="OFQ206" s="119"/>
      <c r="OFR206" s="91"/>
      <c r="OFS206" s="119"/>
      <c r="OFT206" s="91"/>
      <c r="OFU206" s="119"/>
      <c r="OFV206" s="91"/>
      <c r="OFW206" s="119"/>
      <c r="OFX206" s="91"/>
      <c r="OFY206" s="119"/>
      <c r="OFZ206" s="91"/>
      <c r="OGA206" s="119"/>
      <c r="OGB206" s="91"/>
      <c r="OGC206" s="119"/>
      <c r="OGD206" s="91"/>
      <c r="OGE206" s="119"/>
      <c r="OGF206" s="91"/>
      <c r="OGG206" s="119"/>
      <c r="OGH206" s="91"/>
      <c r="OGI206" s="119"/>
      <c r="OGJ206" s="91"/>
      <c r="OGK206" s="119"/>
      <c r="OGL206" s="91"/>
      <c r="OGM206" s="119"/>
      <c r="OGN206" s="91"/>
      <c r="OGO206" s="119"/>
      <c r="OGP206" s="91"/>
      <c r="OGQ206" s="119"/>
      <c r="OGR206" s="91"/>
      <c r="OGS206" s="119"/>
      <c r="OGT206" s="91"/>
      <c r="OGU206" s="119"/>
      <c r="OGV206" s="91"/>
      <c r="OGW206" s="119"/>
      <c r="OGX206" s="91"/>
      <c r="OGY206" s="119"/>
      <c r="OGZ206" s="91"/>
      <c r="OHA206" s="119"/>
      <c r="OHB206" s="91"/>
      <c r="OHC206" s="119"/>
      <c r="OHD206" s="91"/>
      <c r="OHE206" s="119"/>
      <c r="OHF206" s="91"/>
      <c r="OHG206" s="119"/>
      <c r="OHH206" s="91"/>
      <c r="OHI206" s="119"/>
      <c r="OHJ206" s="91"/>
      <c r="OHK206" s="119"/>
      <c r="OHL206" s="91"/>
      <c r="OHM206" s="119"/>
      <c r="OHN206" s="91"/>
      <c r="OHO206" s="119"/>
      <c r="OHP206" s="91"/>
      <c r="OHQ206" s="119"/>
      <c r="OHR206" s="91"/>
      <c r="OHS206" s="119"/>
      <c r="OHT206" s="91"/>
      <c r="OHU206" s="119"/>
      <c r="OHV206" s="91"/>
      <c r="OHW206" s="119"/>
      <c r="OHX206" s="91"/>
      <c r="OHY206" s="119"/>
      <c r="OHZ206" s="91"/>
      <c r="OIA206" s="119"/>
      <c r="OIB206" s="91"/>
      <c r="OIC206" s="119"/>
      <c r="OID206" s="91"/>
      <c r="OIE206" s="119"/>
      <c r="OIF206" s="91"/>
      <c r="OIG206" s="119"/>
      <c r="OIH206" s="91"/>
      <c r="OII206" s="119"/>
      <c r="OIJ206" s="91"/>
      <c r="OIK206" s="119"/>
      <c r="OIL206" s="91"/>
      <c r="OIM206" s="119"/>
      <c r="OIN206" s="91"/>
      <c r="OIO206" s="119"/>
      <c r="OIP206" s="91"/>
      <c r="OIQ206" s="119"/>
      <c r="OIR206" s="91"/>
      <c r="OIS206" s="119"/>
      <c r="OIT206" s="91"/>
      <c r="OIU206" s="119"/>
      <c r="OIV206" s="91"/>
      <c r="OIW206" s="119"/>
      <c r="OIX206" s="91"/>
      <c r="OIY206" s="119"/>
      <c r="OIZ206" s="91"/>
      <c r="OJA206" s="119"/>
      <c r="OJB206" s="91"/>
      <c r="OJC206" s="119"/>
      <c r="OJD206" s="91"/>
      <c r="OJE206" s="119"/>
      <c r="OJF206" s="91"/>
      <c r="OJG206" s="119"/>
      <c r="OJH206" s="91"/>
      <c r="OJI206" s="119"/>
      <c r="OJJ206" s="91"/>
      <c r="OJK206" s="119"/>
      <c r="OJL206" s="91"/>
      <c r="OJM206" s="119"/>
      <c r="OJN206" s="91"/>
      <c r="OJO206" s="119"/>
      <c r="OJP206" s="91"/>
      <c r="OJQ206" s="119"/>
      <c r="OJR206" s="91"/>
      <c r="OJS206" s="119"/>
      <c r="OJT206" s="91"/>
      <c r="OJU206" s="119"/>
      <c r="OJV206" s="91"/>
      <c r="OJW206" s="119"/>
      <c r="OJX206" s="91"/>
      <c r="OJY206" s="119"/>
      <c r="OJZ206" s="91"/>
      <c r="OKA206" s="119"/>
      <c r="OKB206" s="91"/>
      <c r="OKC206" s="119"/>
      <c r="OKD206" s="91"/>
      <c r="OKE206" s="119"/>
      <c r="OKF206" s="91"/>
      <c r="OKG206" s="119"/>
      <c r="OKH206" s="91"/>
      <c r="OKI206" s="119"/>
      <c r="OKJ206" s="91"/>
      <c r="OKK206" s="119"/>
      <c r="OKL206" s="91"/>
      <c r="OKM206" s="119"/>
      <c r="OKN206" s="91"/>
      <c r="OKO206" s="119"/>
      <c r="OKP206" s="91"/>
      <c r="OKQ206" s="119"/>
      <c r="OKR206" s="91"/>
      <c r="OKS206" s="119"/>
      <c r="OKT206" s="91"/>
      <c r="OKU206" s="119"/>
      <c r="OKV206" s="91"/>
      <c r="OKW206" s="119"/>
      <c r="OKX206" s="91"/>
      <c r="OKY206" s="119"/>
      <c r="OKZ206" s="91"/>
      <c r="OLA206" s="119"/>
      <c r="OLB206" s="91"/>
      <c r="OLC206" s="119"/>
      <c r="OLD206" s="91"/>
      <c r="OLE206" s="119"/>
      <c r="OLF206" s="91"/>
      <c r="OLG206" s="119"/>
      <c r="OLH206" s="91"/>
      <c r="OLI206" s="119"/>
      <c r="OLJ206" s="91"/>
      <c r="OLK206" s="119"/>
      <c r="OLL206" s="91"/>
      <c r="OLM206" s="119"/>
      <c r="OLN206" s="91"/>
      <c r="OLO206" s="119"/>
      <c r="OLP206" s="91"/>
      <c r="OLQ206" s="119"/>
      <c r="OLR206" s="91"/>
      <c r="OLS206" s="119"/>
      <c r="OLT206" s="91"/>
      <c r="OLU206" s="119"/>
      <c r="OLV206" s="91"/>
      <c r="OLW206" s="119"/>
      <c r="OLX206" s="91"/>
      <c r="OLY206" s="119"/>
      <c r="OLZ206" s="91"/>
      <c r="OMA206" s="119"/>
      <c r="OMB206" s="91"/>
      <c r="OMC206" s="119"/>
      <c r="OMD206" s="91"/>
      <c r="OME206" s="119"/>
      <c r="OMF206" s="91"/>
      <c r="OMG206" s="119"/>
      <c r="OMH206" s="91"/>
      <c r="OMI206" s="119"/>
      <c r="OMJ206" s="91"/>
      <c r="OMK206" s="119"/>
      <c r="OML206" s="91"/>
      <c r="OMM206" s="119"/>
      <c r="OMN206" s="91"/>
      <c r="OMO206" s="119"/>
      <c r="OMP206" s="91"/>
      <c r="OMQ206" s="119"/>
      <c r="OMR206" s="91"/>
      <c r="OMS206" s="119"/>
      <c r="OMT206" s="91"/>
      <c r="OMU206" s="119"/>
      <c r="OMV206" s="91"/>
      <c r="OMW206" s="119"/>
      <c r="OMX206" s="91"/>
      <c r="OMY206" s="119"/>
      <c r="OMZ206" s="91"/>
      <c r="ONA206" s="119"/>
      <c r="ONB206" s="91"/>
      <c r="ONC206" s="119"/>
      <c r="OND206" s="91"/>
      <c r="ONE206" s="119"/>
      <c r="ONF206" s="91"/>
      <c r="ONG206" s="119"/>
      <c r="ONH206" s="91"/>
      <c r="ONI206" s="119"/>
      <c r="ONJ206" s="91"/>
      <c r="ONK206" s="119"/>
      <c r="ONL206" s="91"/>
      <c r="ONM206" s="119"/>
      <c r="ONN206" s="91"/>
      <c r="ONO206" s="119"/>
      <c r="ONP206" s="91"/>
      <c r="ONQ206" s="119"/>
      <c r="ONR206" s="91"/>
      <c r="ONS206" s="119"/>
      <c r="ONT206" s="91"/>
      <c r="ONU206" s="119"/>
      <c r="ONV206" s="91"/>
      <c r="ONW206" s="119"/>
      <c r="ONX206" s="91"/>
      <c r="ONY206" s="119"/>
      <c r="ONZ206" s="91"/>
      <c r="OOA206" s="119"/>
      <c r="OOB206" s="91"/>
      <c r="OOC206" s="119"/>
      <c r="OOD206" s="91"/>
      <c r="OOE206" s="119"/>
      <c r="OOF206" s="91"/>
      <c r="OOG206" s="119"/>
      <c r="OOH206" s="91"/>
      <c r="OOI206" s="119"/>
      <c r="OOJ206" s="91"/>
      <c r="OOK206" s="119"/>
      <c r="OOL206" s="91"/>
      <c r="OOM206" s="119"/>
      <c r="OON206" s="91"/>
      <c r="OOO206" s="119"/>
      <c r="OOP206" s="91"/>
      <c r="OOQ206" s="119"/>
      <c r="OOR206" s="91"/>
      <c r="OOS206" s="119"/>
      <c r="OOT206" s="91"/>
      <c r="OOU206" s="119"/>
      <c r="OOV206" s="91"/>
      <c r="OOW206" s="119"/>
      <c r="OOX206" s="91"/>
      <c r="OOY206" s="119"/>
      <c r="OOZ206" s="91"/>
      <c r="OPA206" s="119"/>
      <c r="OPB206" s="91"/>
      <c r="OPC206" s="119"/>
      <c r="OPD206" s="91"/>
      <c r="OPE206" s="119"/>
      <c r="OPF206" s="91"/>
      <c r="OPG206" s="119"/>
      <c r="OPH206" s="91"/>
      <c r="OPI206" s="119"/>
      <c r="OPJ206" s="91"/>
      <c r="OPK206" s="119"/>
      <c r="OPL206" s="91"/>
      <c r="OPM206" s="119"/>
      <c r="OPN206" s="91"/>
      <c r="OPO206" s="119"/>
      <c r="OPP206" s="91"/>
      <c r="OPQ206" s="119"/>
      <c r="OPR206" s="91"/>
      <c r="OPS206" s="119"/>
      <c r="OPT206" s="91"/>
      <c r="OPU206" s="119"/>
      <c r="OPV206" s="91"/>
      <c r="OPW206" s="119"/>
      <c r="OPX206" s="91"/>
      <c r="OPY206" s="119"/>
      <c r="OPZ206" s="91"/>
      <c r="OQA206" s="119"/>
      <c r="OQB206" s="91"/>
      <c r="OQC206" s="119"/>
      <c r="OQD206" s="91"/>
      <c r="OQE206" s="119"/>
      <c r="OQF206" s="91"/>
      <c r="OQG206" s="119"/>
      <c r="OQH206" s="91"/>
      <c r="OQI206" s="119"/>
      <c r="OQJ206" s="91"/>
      <c r="OQK206" s="119"/>
      <c r="OQL206" s="91"/>
      <c r="OQM206" s="119"/>
      <c r="OQN206" s="91"/>
      <c r="OQO206" s="119"/>
      <c r="OQP206" s="91"/>
      <c r="OQQ206" s="119"/>
      <c r="OQR206" s="91"/>
      <c r="OQS206" s="119"/>
      <c r="OQT206" s="91"/>
      <c r="OQU206" s="119"/>
      <c r="OQV206" s="91"/>
      <c r="OQW206" s="119"/>
      <c r="OQX206" s="91"/>
      <c r="OQY206" s="119"/>
      <c r="OQZ206" s="91"/>
      <c r="ORA206" s="119"/>
      <c r="ORB206" s="91"/>
      <c r="ORC206" s="119"/>
      <c r="ORD206" s="91"/>
      <c r="ORE206" s="119"/>
      <c r="ORF206" s="91"/>
      <c r="ORG206" s="119"/>
      <c r="ORH206" s="91"/>
      <c r="ORI206" s="119"/>
      <c r="ORJ206" s="91"/>
      <c r="ORK206" s="119"/>
      <c r="ORL206" s="91"/>
      <c r="ORM206" s="119"/>
      <c r="ORN206" s="91"/>
      <c r="ORO206" s="119"/>
      <c r="ORP206" s="91"/>
      <c r="ORQ206" s="119"/>
      <c r="ORR206" s="91"/>
      <c r="ORS206" s="119"/>
      <c r="ORT206" s="91"/>
      <c r="ORU206" s="119"/>
      <c r="ORV206" s="91"/>
      <c r="ORW206" s="119"/>
      <c r="ORX206" s="91"/>
      <c r="ORY206" s="119"/>
      <c r="ORZ206" s="91"/>
      <c r="OSA206" s="119"/>
      <c r="OSB206" s="91"/>
      <c r="OSC206" s="119"/>
      <c r="OSD206" s="91"/>
      <c r="OSE206" s="119"/>
      <c r="OSF206" s="91"/>
      <c r="OSG206" s="119"/>
      <c r="OSH206" s="91"/>
      <c r="OSI206" s="119"/>
      <c r="OSJ206" s="91"/>
      <c r="OSK206" s="119"/>
      <c r="OSL206" s="91"/>
      <c r="OSM206" s="119"/>
      <c r="OSN206" s="91"/>
      <c r="OSO206" s="119"/>
      <c r="OSP206" s="91"/>
      <c r="OSQ206" s="119"/>
      <c r="OSR206" s="91"/>
      <c r="OSS206" s="119"/>
      <c r="OST206" s="91"/>
      <c r="OSU206" s="119"/>
      <c r="OSV206" s="91"/>
      <c r="OSW206" s="119"/>
      <c r="OSX206" s="91"/>
      <c r="OSY206" s="119"/>
      <c r="OSZ206" s="91"/>
      <c r="OTA206" s="119"/>
      <c r="OTB206" s="91"/>
      <c r="OTC206" s="119"/>
      <c r="OTD206" s="91"/>
      <c r="OTE206" s="119"/>
      <c r="OTF206" s="91"/>
      <c r="OTG206" s="119"/>
      <c r="OTH206" s="91"/>
      <c r="OTI206" s="119"/>
      <c r="OTJ206" s="91"/>
      <c r="OTK206" s="119"/>
      <c r="OTL206" s="91"/>
      <c r="OTM206" s="119"/>
      <c r="OTN206" s="91"/>
      <c r="OTO206" s="119"/>
      <c r="OTP206" s="91"/>
      <c r="OTQ206" s="119"/>
      <c r="OTR206" s="91"/>
      <c r="OTS206" s="119"/>
      <c r="OTT206" s="91"/>
      <c r="OTU206" s="119"/>
      <c r="OTV206" s="91"/>
      <c r="OTW206" s="119"/>
      <c r="OTX206" s="91"/>
      <c r="OTY206" s="119"/>
      <c r="OTZ206" s="91"/>
      <c r="OUA206" s="119"/>
      <c r="OUB206" s="91"/>
      <c r="OUC206" s="119"/>
      <c r="OUD206" s="91"/>
      <c r="OUE206" s="119"/>
      <c r="OUF206" s="91"/>
      <c r="OUG206" s="119"/>
      <c r="OUH206" s="91"/>
      <c r="OUI206" s="119"/>
      <c r="OUJ206" s="91"/>
      <c r="OUK206" s="119"/>
      <c r="OUL206" s="91"/>
      <c r="OUM206" s="119"/>
      <c r="OUN206" s="91"/>
      <c r="OUO206" s="119"/>
      <c r="OUP206" s="91"/>
      <c r="OUQ206" s="119"/>
      <c r="OUR206" s="91"/>
      <c r="OUS206" s="119"/>
      <c r="OUT206" s="91"/>
      <c r="OUU206" s="119"/>
      <c r="OUV206" s="91"/>
      <c r="OUW206" s="119"/>
      <c r="OUX206" s="91"/>
      <c r="OUY206" s="119"/>
      <c r="OUZ206" s="91"/>
      <c r="OVA206" s="119"/>
      <c r="OVB206" s="91"/>
      <c r="OVC206" s="119"/>
      <c r="OVD206" s="91"/>
      <c r="OVE206" s="119"/>
      <c r="OVF206" s="91"/>
      <c r="OVG206" s="119"/>
      <c r="OVH206" s="91"/>
      <c r="OVI206" s="119"/>
      <c r="OVJ206" s="91"/>
      <c r="OVK206" s="119"/>
      <c r="OVL206" s="91"/>
      <c r="OVM206" s="119"/>
      <c r="OVN206" s="91"/>
      <c r="OVO206" s="119"/>
      <c r="OVP206" s="91"/>
      <c r="OVQ206" s="119"/>
      <c r="OVR206" s="91"/>
      <c r="OVS206" s="119"/>
      <c r="OVT206" s="91"/>
      <c r="OVU206" s="119"/>
      <c r="OVV206" s="91"/>
      <c r="OVW206" s="119"/>
      <c r="OVX206" s="91"/>
      <c r="OVY206" s="119"/>
      <c r="OVZ206" s="91"/>
      <c r="OWA206" s="119"/>
      <c r="OWB206" s="91"/>
      <c r="OWC206" s="119"/>
      <c r="OWD206" s="91"/>
      <c r="OWE206" s="119"/>
      <c r="OWF206" s="91"/>
      <c r="OWG206" s="119"/>
      <c r="OWH206" s="91"/>
      <c r="OWI206" s="119"/>
      <c r="OWJ206" s="91"/>
      <c r="OWK206" s="119"/>
      <c r="OWL206" s="91"/>
      <c r="OWM206" s="119"/>
      <c r="OWN206" s="91"/>
      <c r="OWO206" s="119"/>
      <c r="OWP206" s="91"/>
      <c r="OWQ206" s="119"/>
      <c r="OWR206" s="91"/>
      <c r="OWS206" s="119"/>
      <c r="OWT206" s="91"/>
      <c r="OWU206" s="119"/>
      <c r="OWV206" s="91"/>
      <c r="OWW206" s="119"/>
      <c r="OWX206" s="91"/>
      <c r="OWY206" s="119"/>
      <c r="OWZ206" s="91"/>
      <c r="OXA206" s="119"/>
      <c r="OXB206" s="91"/>
      <c r="OXC206" s="119"/>
      <c r="OXD206" s="91"/>
      <c r="OXE206" s="119"/>
      <c r="OXF206" s="91"/>
      <c r="OXG206" s="119"/>
      <c r="OXH206" s="91"/>
      <c r="OXI206" s="119"/>
      <c r="OXJ206" s="91"/>
      <c r="OXK206" s="119"/>
      <c r="OXL206" s="91"/>
      <c r="OXM206" s="119"/>
      <c r="OXN206" s="91"/>
      <c r="OXO206" s="119"/>
      <c r="OXP206" s="91"/>
      <c r="OXQ206" s="119"/>
      <c r="OXR206" s="91"/>
      <c r="OXS206" s="119"/>
      <c r="OXT206" s="91"/>
      <c r="OXU206" s="119"/>
      <c r="OXV206" s="91"/>
      <c r="OXW206" s="119"/>
      <c r="OXX206" s="91"/>
      <c r="OXY206" s="119"/>
      <c r="OXZ206" s="91"/>
      <c r="OYA206" s="119"/>
      <c r="OYB206" s="91"/>
      <c r="OYC206" s="119"/>
      <c r="OYD206" s="91"/>
      <c r="OYE206" s="119"/>
      <c r="OYF206" s="91"/>
      <c r="OYG206" s="119"/>
      <c r="OYH206" s="91"/>
      <c r="OYI206" s="119"/>
      <c r="OYJ206" s="91"/>
      <c r="OYK206" s="119"/>
      <c r="OYL206" s="91"/>
      <c r="OYM206" s="119"/>
      <c r="OYN206" s="91"/>
      <c r="OYO206" s="119"/>
      <c r="OYP206" s="91"/>
      <c r="OYQ206" s="119"/>
      <c r="OYR206" s="91"/>
      <c r="OYS206" s="119"/>
      <c r="OYT206" s="91"/>
      <c r="OYU206" s="119"/>
      <c r="OYV206" s="91"/>
      <c r="OYW206" s="119"/>
      <c r="OYX206" s="91"/>
      <c r="OYY206" s="119"/>
      <c r="OYZ206" s="91"/>
      <c r="OZA206" s="119"/>
      <c r="OZB206" s="91"/>
      <c r="OZC206" s="119"/>
      <c r="OZD206" s="91"/>
      <c r="OZE206" s="119"/>
      <c r="OZF206" s="91"/>
      <c r="OZG206" s="119"/>
      <c r="OZH206" s="91"/>
      <c r="OZI206" s="119"/>
      <c r="OZJ206" s="91"/>
      <c r="OZK206" s="119"/>
      <c r="OZL206" s="91"/>
      <c r="OZM206" s="119"/>
      <c r="OZN206" s="91"/>
      <c r="OZO206" s="119"/>
      <c r="OZP206" s="91"/>
      <c r="OZQ206" s="119"/>
      <c r="OZR206" s="91"/>
      <c r="OZS206" s="119"/>
      <c r="OZT206" s="91"/>
      <c r="OZU206" s="119"/>
      <c r="OZV206" s="91"/>
      <c r="OZW206" s="119"/>
      <c r="OZX206" s="91"/>
      <c r="OZY206" s="119"/>
      <c r="OZZ206" s="91"/>
      <c r="PAA206" s="119"/>
      <c r="PAB206" s="91"/>
      <c r="PAC206" s="119"/>
      <c r="PAD206" s="91"/>
      <c r="PAE206" s="119"/>
      <c r="PAF206" s="91"/>
      <c r="PAG206" s="119"/>
      <c r="PAH206" s="91"/>
      <c r="PAI206" s="119"/>
      <c r="PAJ206" s="91"/>
      <c r="PAK206" s="119"/>
      <c r="PAL206" s="91"/>
      <c r="PAM206" s="119"/>
      <c r="PAN206" s="91"/>
      <c r="PAO206" s="119"/>
      <c r="PAP206" s="91"/>
      <c r="PAQ206" s="119"/>
      <c r="PAR206" s="91"/>
      <c r="PAS206" s="119"/>
      <c r="PAT206" s="91"/>
      <c r="PAU206" s="119"/>
      <c r="PAV206" s="91"/>
      <c r="PAW206" s="119"/>
      <c r="PAX206" s="91"/>
      <c r="PAY206" s="119"/>
      <c r="PAZ206" s="91"/>
      <c r="PBA206" s="119"/>
      <c r="PBB206" s="91"/>
      <c r="PBC206" s="119"/>
      <c r="PBD206" s="91"/>
      <c r="PBE206" s="119"/>
      <c r="PBF206" s="91"/>
      <c r="PBG206" s="119"/>
      <c r="PBH206" s="91"/>
      <c r="PBI206" s="119"/>
      <c r="PBJ206" s="91"/>
      <c r="PBK206" s="119"/>
      <c r="PBL206" s="91"/>
      <c r="PBM206" s="119"/>
      <c r="PBN206" s="91"/>
      <c r="PBO206" s="119"/>
      <c r="PBP206" s="91"/>
      <c r="PBQ206" s="119"/>
      <c r="PBR206" s="91"/>
      <c r="PBS206" s="119"/>
      <c r="PBT206" s="91"/>
      <c r="PBU206" s="119"/>
      <c r="PBV206" s="91"/>
      <c r="PBW206" s="119"/>
      <c r="PBX206" s="91"/>
      <c r="PBY206" s="119"/>
      <c r="PBZ206" s="91"/>
      <c r="PCA206" s="119"/>
      <c r="PCB206" s="91"/>
      <c r="PCC206" s="119"/>
      <c r="PCD206" s="91"/>
      <c r="PCE206" s="119"/>
      <c r="PCF206" s="91"/>
      <c r="PCG206" s="119"/>
      <c r="PCH206" s="91"/>
      <c r="PCI206" s="119"/>
      <c r="PCJ206" s="91"/>
      <c r="PCK206" s="119"/>
      <c r="PCL206" s="91"/>
      <c r="PCM206" s="119"/>
      <c r="PCN206" s="91"/>
      <c r="PCO206" s="119"/>
      <c r="PCP206" s="91"/>
      <c r="PCQ206" s="119"/>
      <c r="PCR206" s="91"/>
      <c r="PCS206" s="119"/>
      <c r="PCT206" s="91"/>
      <c r="PCU206" s="119"/>
      <c r="PCV206" s="91"/>
      <c r="PCW206" s="119"/>
      <c r="PCX206" s="91"/>
      <c r="PCY206" s="119"/>
      <c r="PCZ206" s="91"/>
      <c r="PDA206" s="119"/>
      <c r="PDB206" s="91"/>
      <c r="PDC206" s="119"/>
      <c r="PDD206" s="91"/>
      <c r="PDE206" s="119"/>
      <c r="PDF206" s="91"/>
      <c r="PDG206" s="119"/>
      <c r="PDH206" s="91"/>
      <c r="PDI206" s="119"/>
      <c r="PDJ206" s="91"/>
      <c r="PDK206" s="119"/>
      <c r="PDL206" s="91"/>
      <c r="PDM206" s="119"/>
      <c r="PDN206" s="91"/>
      <c r="PDO206" s="119"/>
      <c r="PDP206" s="91"/>
      <c r="PDQ206" s="119"/>
      <c r="PDR206" s="91"/>
      <c r="PDS206" s="119"/>
      <c r="PDT206" s="91"/>
      <c r="PDU206" s="119"/>
      <c r="PDV206" s="91"/>
      <c r="PDW206" s="119"/>
      <c r="PDX206" s="91"/>
      <c r="PDY206" s="119"/>
      <c r="PDZ206" s="91"/>
      <c r="PEA206" s="119"/>
      <c r="PEB206" s="91"/>
      <c r="PEC206" s="119"/>
      <c r="PED206" s="91"/>
      <c r="PEE206" s="119"/>
      <c r="PEF206" s="91"/>
      <c r="PEG206" s="119"/>
      <c r="PEH206" s="91"/>
      <c r="PEI206" s="119"/>
      <c r="PEJ206" s="91"/>
      <c r="PEK206" s="119"/>
      <c r="PEL206" s="91"/>
      <c r="PEM206" s="119"/>
      <c r="PEN206" s="91"/>
      <c r="PEO206" s="119"/>
      <c r="PEP206" s="91"/>
      <c r="PEQ206" s="119"/>
      <c r="PER206" s="91"/>
      <c r="PES206" s="119"/>
      <c r="PET206" s="91"/>
      <c r="PEU206" s="119"/>
      <c r="PEV206" s="91"/>
      <c r="PEW206" s="119"/>
      <c r="PEX206" s="91"/>
      <c r="PEY206" s="119"/>
      <c r="PEZ206" s="91"/>
      <c r="PFA206" s="119"/>
      <c r="PFB206" s="91"/>
      <c r="PFC206" s="119"/>
      <c r="PFD206" s="91"/>
      <c r="PFE206" s="119"/>
      <c r="PFF206" s="91"/>
      <c r="PFG206" s="119"/>
      <c r="PFH206" s="91"/>
      <c r="PFI206" s="119"/>
      <c r="PFJ206" s="91"/>
      <c r="PFK206" s="119"/>
      <c r="PFL206" s="91"/>
      <c r="PFM206" s="119"/>
      <c r="PFN206" s="91"/>
      <c r="PFO206" s="119"/>
      <c r="PFP206" s="91"/>
      <c r="PFQ206" s="119"/>
      <c r="PFR206" s="91"/>
      <c r="PFS206" s="119"/>
      <c r="PFT206" s="91"/>
      <c r="PFU206" s="119"/>
      <c r="PFV206" s="91"/>
      <c r="PFW206" s="119"/>
      <c r="PFX206" s="91"/>
      <c r="PFY206" s="119"/>
      <c r="PFZ206" s="91"/>
      <c r="PGA206" s="119"/>
      <c r="PGB206" s="91"/>
      <c r="PGC206" s="119"/>
      <c r="PGD206" s="91"/>
      <c r="PGE206" s="119"/>
      <c r="PGF206" s="91"/>
      <c r="PGG206" s="119"/>
      <c r="PGH206" s="91"/>
      <c r="PGI206" s="119"/>
      <c r="PGJ206" s="91"/>
      <c r="PGK206" s="119"/>
      <c r="PGL206" s="91"/>
      <c r="PGM206" s="119"/>
      <c r="PGN206" s="91"/>
      <c r="PGO206" s="119"/>
      <c r="PGP206" s="91"/>
      <c r="PGQ206" s="119"/>
      <c r="PGR206" s="91"/>
      <c r="PGS206" s="119"/>
      <c r="PGT206" s="91"/>
      <c r="PGU206" s="119"/>
      <c r="PGV206" s="91"/>
      <c r="PGW206" s="119"/>
      <c r="PGX206" s="91"/>
      <c r="PGY206" s="119"/>
      <c r="PGZ206" s="91"/>
      <c r="PHA206" s="119"/>
      <c r="PHB206" s="91"/>
      <c r="PHC206" s="119"/>
      <c r="PHD206" s="91"/>
      <c r="PHE206" s="119"/>
      <c r="PHF206" s="91"/>
      <c r="PHG206" s="119"/>
      <c r="PHH206" s="91"/>
      <c r="PHI206" s="119"/>
      <c r="PHJ206" s="91"/>
      <c r="PHK206" s="119"/>
      <c r="PHL206" s="91"/>
      <c r="PHM206" s="119"/>
      <c r="PHN206" s="91"/>
      <c r="PHO206" s="119"/>
      <c r="PHP206" s="91"/>
      <c r="PHQ206" s="119"/>
      <c r="PHR206" s="91"/>
      <c r="PHS206" s="119"/>
      <c r="PHT206" s="91"/>
      <c r="PHU206" s="119"/>
      <c r="PHV206" s="91"/>
      <c r="PHW206" s="119"/>
      <c r="PHX206" s="91"/>
      <c r="PHY206" s="119"/>
      <c r="PHZ206" s="91"/>
      <c r="PIA206" s="119"/>
      <c r="PIB206" s="91"/>
      <c r="PIC206" s="119"/>
      <c r="PID206" s="91"/>
      <c r="PIE206" s="119"/>
      <c r="PIF206" s="91"/>
      <c r="PIG206" s="119"/>
      <c r="PIH206" s="91"/>
      <c r="PII206" s="119"/>
      <c r="PIJ206" s="91"/>
      <c r="PIK206" s="119"/>
      <c r="PIL206" s="91"/>
      <c r="PIM206" s="119"/>
      <c r="PIN206" s="91"/>
      <c r="PIO206" s="119"/>
      <c r="PIP206" s="91"/>
      <c r="PIQ206" s="119"/>
      <c r="PIR206" s="91"/>
      <c r="PIS206" s="119"/>
      <c r="PIT206" s="91"/>
      <c r="PIU206" s="119"/>
      <c r="PIV206" s="91"/>
      <c r="PIW206" s="119"/>
      <c r="PIX206" s="91"/>
      <c r="PIY206" s="119"/>
      <c r="PIZ206" s="91"/>
      <c r="PJA206" s="119"/>
      <c r="PJB206" s="91"/>
      <c r="PJC206" s="119"/>
      <c r="PJD206" s="91"/>
      <c r="PJE206" s="119"/>
      <c r="PJF206" s="91"/>
      <c r="PJG206" s="119"/>
      <c r="PJH206" s="91"/>
      <c r="PJI206" s="119"/>
      <c r="PJJ206" s="91"/>
      <c r="PJK206" s="119"/>
      <c r="PJL206" s="91"/>
      <c r="PJM206" s="119"/>
      <c r="PJN206" s="91"/>
      <c r="PJO206" s="119"/>
      <c r="PJP206" s="91"/>
      <c r="PJQ206" s="119"/>
      <c r="PJR206" s="91"/>
      <c r="PJS206" s="119"/>
      <c r="PJT206" s="91"/>
      <c r="PJU206" s="119"/>
      <c r="PJV206" s="91"/>
      <c r="PJW206" s="119"/>
      <c r="PJX206" s="91"/>
      <c r="PJY206" s="119"/>
      <c r="PJZ206" s="91"/>
      <c r="PKA206" s="119"/>
      <c r="PKB206" s="91"/>
      <c r="PKC206" s="119"/>
      <c r="PKD206" s="91"/>
      <c r="PKE206" s="119"/>
      <c r="PKF206" s="91"/>
      <c r="PKG206" s="119"/>
      <c r="PKH206" s="91"/>
      <c r="PKI206" s="119"/>
      <c r="PKJ206" s="91"/>
      <c r="PKK206" s="119"/>
      <c r="PKL206" s="91"/>
      <c r="PKM206" s="119"/>
      <c r="PKN206" s="91"/>
      <c r="PKO206" s="119"/>
      <c r="PKP206" s="91"/>
      <c r="PKQ206" s="119"/>
      <c r="PKR206" s="91"/>
      <c r="PKS206" s="119"/>
      <c r="PKT206" s="91"/>
      <c r="PKU206" s="119"/>
      <c r="PKV206" s="91"/>
      <c r="PKW206" s="119"/>
      <c r="PKX206" s="91"/>
      <c r="PKY206" s="119"/>
      <c r="PKZ206" s="91"/>
      <c r="PLA206" s="119"/>
      <c r="PLB206" s="91"/>
      <c r="PLC206" s="119"/>
      <c r="PLD206" s="91"/>
      <c r="PLE206" s="119"/>
      <c r="PLF206" s="91"/>
      <c r="PLG206" s="119"/>
      <c r="PLH206" s="91"/>
      <c r="PLI206" s="119"/>
      <c r="PLJ206" s="91"/>
      <c r="PLK206" s="119"/>
      <c r="PLL206" s="91"/>
      <c r="PLM206" s="119"/>
      <c r="PLN206" s="91"/>
      <c r="PLO206" s="119"/>
      <c r="PLP206" s="91"/>
      <c r="PLQ206" s="119"/>
      <c r="PLR206" s="91"/>
      <c r="PLS206" s="119"/>
      <c r="PLT206" s="91"/>
      <c r="PLU206" s="119"/>
      <c r="PLV206" s="91"/>
      <c r="PLW206" s="119"/>
      <c r="PLX206" s="91"/>
      <c r="PLY206" s="119"/>
      <c r="PLZ206" s="91"/>
      <c r="PMA206" s="119"/>
      <c r="PMB206" s="91"/>
      <c r="PMC206" s="119"/>
      <c r="PMD206" s="91"/>
      <c r="PME206" s="119"/>
      <c r="PMF206" s="91"/>
      <c r="PMG206" s="119"/>
      <c r="PMH206" s="91"/>
      <c r="PMI206" s="119"/>
      <c r="PMJ206" s="91"/>
      <c r="PMK206" s="119"/>
      <c r="PML206" s="91"/>
      <c r="PMM206" s="119"/>
      <c r="PMN206" s="91"/>
      <c r="PMO206" s="119"/>
      <c r="PMP206" s="91"/>
      <c r="PMQ206" s="119"/>
      <c r="PMR206" s="91"/>
      <c r="PMS206" s="119"/>
      <c r="PMT206" s="91"/>
      <c r="PMU206" s="119"/>
      <c r="PMV206" s="91"/>
      <c r="PMW206" s="119"/>
      <c r="PMX206" s="91"/>
      <c r="PMY206" s="119"/>
      <c r="PMZ206" s="91"/>
      <c r="PNA206" s="119"/>
      <c r="PNB206" s="91"/>
      <c r="PNC206" s="119"/>
      <c r="PND206" s="91"/>
      <c r="PNE206" s="119"/>
      <c r="PNF206" s="91"/>
      <c r="PNG206" s="119"/>
      <c r="PNH206" s="91"/>
      <c r="PNI206" s="119"/>
      <c r="PNJ206" s="91"/>
      <c r="PNK206" s="119"/>
      <c r="PNL206" s="91"/>
      <c r="PNM206" s="119"/>
      <c r="PNN206" s="91"/>
      <c r="PNO206" s="119"/>
      <c r="PNP206" s="91"/>
      <c r="PNQ206" s="119"/>
      <c r="PNR206" s="91"/>
      <c r="PNS206" s="119"/>
      <c r="PNT206" s="91"/>
      <c r="PNU206" s="119"/>
      <c r="PNV206" s="91"/>
      <c r="PNW206" s="119"/>
      <c r="PNX206" s="91"/>
      <c r="PNY206" s="119"/>
      <c r="PNZ206" s="91"/>
      <c r="POA206" s="119"/>
      <c r="POB206" s="91"/>
      <c r="POC206" s="119"/>
      <c r="POD206" s="91"/>
      <c r="POE206" s="119"/>
      <c r="POF206" s="91"/>
      <c r="POG206" s="119"/>
      <c r="POH206" s="91"/>
      <c r="POI206" s="119"/>
      <c r="POJ206" s="91"/>
      <c r="POK206" s="119"/>
      <c r="POL206" s="91"/>
      <c r="POM206" s="119"/>
      <c r="PON206" s="91"/>
      <c r="POO206" s="119"/>
      <c r="POP206" s="91"/>
      <c r="POQ206" s="119"/>
      <c r="POR206" s="91"/>
      <c r="POS206" s="119"/>
      <c r="POT206" s="91"/>
      <c r="POU206" s="119"/>
      <c r="POV206" s="91"/>
      <c r="POW206" s="119"/>
      <c r="POX206" s="91"/>
      <c r="POY206" s="119"/>
      <c r="POZ206" s="91"/>
      <c r="PPA206" s="119"/>
      <c r="PPB206" s="91"/>
      <c r="PPC206" s="119"/>
      <c r="PPD206" s="91"/>
      <c r="PPE206" s="119"/>
      <c r="PPF206" s="91"/>
      <c r="PPG206" s="119"/>
      <c r="PPH206" s="91"/>
      <c r="PPI206" s="119"/>
      <c r="PPJ206" s="91"/>
      <c r="PPK206" s="119"/>
      <c r="PPL206" s="91"/>
      <c r="PPM206" s="119"/>
      <c r="PPN206" s="91"/>
      <c r="PPO206" s="119"/>
      <c r="PPP206" s="91"/>
      <c r="PPQ206" s="119"/>
      <c r="PPR206" s="91"/>
      <c r="PPS206" s="119"/>
      <c r="PPT206" s="91"/>
      <c r="PPU206" s="119"/>
      <c r="PPV206" s="91"/>
      <c r="PPW206" s="119"/>
      <c r="PPX206" s="91"/>
      <c r="PPY206" s="119"/>
      <c r="PPZ206" s="91"/>
      <c r="PQA206" s="119"/>
      <c r="PQB206" s="91"/>
      <c r="PQC206" s="119"/>
      <c r="PQD206" s="91"/>
      <c r="PQE206" s="119"/>
      <c r="PQF206" s="91"/>
      <c r="PQG206" s="119"/>
      <c r="PQH206" s="91"/>
      <c r="PQI206" s="119"/>
      <c r="PQJ206" s="91"/>
      <c r="PQK206" s="119"/>
      <c r="PQL206" s="91"/>
      <c r="PQM206" s="119"/>
      <c r="PQN206" s="91"/>
      <c r="PQO206" s="119"/>
      <c r="PQP206" s="91"/>
      <c r="PQQ206" s="119"/>
      <c r="PQR206" s="91"/>
      <c r="PQS206" s="119"/>
      <c r="PQT206" s="91"/>
      <c r="PQU206" s="119"/>
      <c r="PQV206" s="91"/>
      <c r="PQW206" s="119"/>
      <c r="PQX206" s="91"/>
      <c r="PQY206" s="119"/>
      <c r="PQZ206" s="91"/>
      <c r="PRA206" s="119"/>
      <c r="PRB206" s="91"/>
      <c r="PRC206" s="119"/>
      <c r="PRD206" s="91"/>
      <c r="PRE206" s="119"/>
      <c r="PRF206" s="91"/>
      <c r="PRG206" s="119"/>
      <c r="PRH206" s="91"/>
      <c r="PRI206" s="119"/>
      <c r="PRJ206" s="91"/>
      <c r="PRK206" s="119"/>
      <c r="PRL206" s="91"/>
      <c r="PRM206" s="119"/>
      <c r="PRN206" s="91"/>
      <c r="PRO206" s="119"/>
      <c r="PRP206" s="91"/>
      <c r="PRQ206" s="119"/>
      <c r="PRR206" s="91"/>
      <c r="PRS206" s="119"/>
      <c r="PRT206" s="91"/>
      <c r="PRU206" s="119"/>
      <c r="PRV206" s="91"/>
      <c r="PRW206" s="119"/>
      <c r="PRX206" s="91"/>
      <c r="PRY206" s="119"/>
      <c r="PRZ206" s="91"/>
      <c r="PSA206" s="119"/>
      <c r="PSB206" s="91"/>
      <c r="PSC206" s="119"/>
      <c r="PSD206" s="91"/>
      <c r="PSE206" s="119"/>
      <c r="PSF206" s="91"/>
      <c r="PSG206" s="119"/>
      <c r="PSH206" s="91"/>
      <c r="PSI206" s="119"/>
      <c r="PSJ206" s="91"/>
      <c r="PSK206" s="119"/>
      <c r="PSL206" s="91"/>
      <c r="PSM206" s="119"/>
      <c r="PSN206" s="91"/>
      <c r="PSO206" s="119"/>
      <c r="PSP206" s="91"/>
      <c r="PSQ206" s="119"/>
      <c r="PSR206" s="91"/>
      <c r="PSS206" s="119"/>
      <c r="PST206" s="91"/>
      <c r="PSU206" s="119"/>
      <c r="PSV206" s="91"/>
      <c r="PSW206" s="119"/>
      <c r="PSX206" s="91"/>
      <c r="PSY206" s="119"/>
      <c r="PSZ206" s="91"/>
      <c r="PTA206" s="119"/>
      <c r="PTB206" s="91"/>
      <c r="PTC206" s="119"/>
      <c r="PTD206" s="91"/>
      <c r="PTE206" s="119"/>
      <c r="PTF206" s="91"/>
      <c r="PTG206" s="119"/>
      <c r="PTH206" s="91"/>
      <c r="PTI206" s="119"/>
      <c r="PTJ206" s="91"/>
      <c r="PTK206" s="119"/>
      <c r="PTL206" s="91"/>
      <c r="PTM206" s="119"/>
      <c r="PTN206" s="91"/>
      <c r="PTO206" s="119"/>
      <c r="PTP206" s="91"/>
      <c r="PTQ206" s="119"/>
      <c r="PTR206" s="91"/>
      <c r="PTS206" s="119"/>
      <c r="PTT206" s="91"/>
      <c r="PTU206" s="119"/>
      <c r="PTV206" s="91"/>
      <c r="PTW206" s="119"/>
      <c r="PTX206" s="91"/>
      <c r="PTY206" s="119"/>
      <c r="PTZ206" s="91"/>
      <c r="PUA206" s="119"/>
      <c r="PUB206" s="91"/>
      <c r="PUC206" s="119"/>
      <c r="PUD206" s="91"/>
      <c r="PUE206" s="119"/>
      <c r="PUF206" s="91"/>
      <c r="PUG206" s="119"/>
      <c r="PUH206" s="91"/>
      <c r="PUI206" s="119"/>
      <c r="PUJ206" s="91"/>
      <c r="PUK206" s="119"/>
      <c r="PUL206" s="91"/>
      <c r="PUM206" s="119"/>
      <c r="PUN206" s="91"/>
      <c r="PUO206" s="119"/>
      <c r="PUP206" s="91"/>
      <c r="PUQ206" s="119"/>
      <c r="PUR206" s="91"/>
      <c r="PUS206" s="119"/>
      <c r="PUT206" s="91"/>
      <c r="PUU206" s="119"/>
      <c r="PUV206" s="91"/>
      <c r="PUW206" s="119"/>
      <c r="PUX206" s="91"/>
      <c r="PUY206" s="119"/>
      <c r="PUZ206" s="91"/>
      <c r="PVA206" s="119"/>
      <c r="PVB206" s="91"/>
      <c r="PVC206" s="119"/>
      <c r="PVD206" s="91"/>
      <c r="PVE206" s="119"/>
      <c r="PVF206" s="91"/>
      <c r="PVG206" s="119"/>
      <c r="PVH206" s="91"/>
      <c r="PVI206" s="119"/>
      <c r="PVJ206" s="91"/>
      <c r="PVK206" s="119"/>
      <c r="PVL206" s="91"/>
      <c r="PVM206" s="119"/>
      <c r="PVN206" s="91"/>
      <c r="PVO206" s="119"/>
      <c r="PVP206" s="91"/>
      <c r="PVQ206" s="119"/>
      <c r="PVR206" s="91"/>
      <c r="PVS206" s="119"/>
      <c r="PVT206" s="91"/>
      <c r="PVU206" s="119"/>
      <c r="PVV206" s="91"/>
      <c r="PVW206" s="119"/>
      <c r="PVX206" s="91"/>
      <c r="PVY206" s="119"/>
      <c r="PVZ206" s="91"/>
      <c r="PWA206" s="119"/>
      <c r="PWB206" s="91"/>
      <c r="PWC206" s="119"/>
      <c r="PWD206" s="91"/>
      <c r="PWE206" s="119"/>
      <c r="PWF206" s="91"/>
      <c r="PWG206" s="119"/>
      <c r="PWH206" s="91"/>
      <c r="PWI206" s="119"/>
      <c r="PWJ206" s="91"/>
      <c r="PWK206" s="119"/>
      <c r="PWL206" s="91"/>
      <c r="PWM206" s="119"/>
      <c r="PWN206" s="91"/>
      <c r="PWO206" s="119"/>
      <c r="PWP206" s="91"/>
      <c r="PWQ206" s="119"/>
      <c r="PWR206" s="91"/>
      <c r="PWS206" s="119"/>
      <c r="PWT206" s="91"/>
      <c r="PWU206" s="119"/>
      <c r="PWV206" s="91"/>
      <c r="PWW206" s="119"/>
      <c r="PWX206" s="91"/>
      <c r="PWY206" s="119"/>
      <c r="PWZ206" s="91"/>
      <c r="PXA206" s="119"/>
      <c r="PXB206" s="91"/>
      <c r="PXC206" s="119"/>
      <c r="PXD206" s="91"/>
      <c r="PXE206" s="119"/>
      <c r="PXF206" s="91"/>
      <c r="PXG206" s="119"/>
      <c r="PXH206" s="91"/>
      <c r="PXI206" s="119"/>
      <c r="PXJ206" s="91"/>
      <c r="PXK206" s="119"/>
      <c r="PXL206" s="91"/>
      <c r="PXM206" s="119"/>
      <c r="PXN206" s="91"/>
      <c r="PXO206" s="119"/>
      <c r="PXP206" s="91"/>
      <c r="PXQ206" s="119"/>
      <c r="PXR206" s="91"/>
      <c r="PXS206" s="119"/>
      <c r="PXT206" s="91"/>
      <c r="PXU206" s="119"/>
      <c r="PXV206" s="91"/>
      <c r="PXW206" s="119"/>
      <c r="PXX206" s="91"/>
      <c r="PXY206" s="119"/>
      <c r="PXZ206" s="91"/>
      <c r="PYA206" s="119"/>
      <c r="PYB206" s="91"/>
      <c r="PYC206" s="119"/>
      <c r="PYD206" s="91"/>
      <c r="PYE206" s="119"/>
      <c r="PYF206" s="91"/>
      <c r="PYG206" s="119"/>
      <c r="PYH206" s="91"/>
      <c r="PYI206" s="119"/>
      <c r="PYJ206" s="91"/>
      <c r="PYK206" s="119"/>
      <c r="PYL206" s="91"/>
      <c r="PYM206" s="119"/>
      <c r="PYN206" s="91"/>
      <c r="PYO206" s="119"/>
      <c r="PYP206" s="91"/>
      <c r="PYQ206" s="119"/>
      <c r="PYR206" s="91"/>
      <c r="PYS206" s="119"/>
      <c r="PYT206" s="91"/>
      <c r="PYU206" s="119"/>
      <c r="PYV206" s="91"/>
      <c r="PYW206" s="119"/>
      <c r="PYX206" s="91"/>
      <c r="PYY206" s="119"/>
      <c r="PYZ206" s="91"/>
      <c r="PZA206" s="119"/>
      <c r="PZB206" s="91"/>
      <c r="PZC206" s="119"/>
      <c r="PZD206" s="91"/>
      <c r="PZE206" s="119"/>
      <c r="PZF206" s="91"/>
      <c r="PZG206" s="119"/>
      <c r="PZH206" s="91"/>
      <c r="PZI206" s="119"/>
      <c r="PZJ206" s="91"/>
      <c r="PZK206" s="119"/>
      <c r="PZL206" s="91"/>
      <c r="PZM206" s="119"/>
      <c r="PZN206" s="91"/>
      <c r="PZO206" s="119"/>
      <c r="PZP206" s="91"/>
      <c r="PZQ206" s="119"/>
      <c r="PZR206" s="91"/>
      <c r="PZS206" s="119"/>
      <c r="PZT206" s="91"/>
      <c r="PZU206" s="119"/>
      <c r="PZV206" s="91"/>
      <c r="PZW206" s="119"/>
      <c r="PZX206" s="91"/>
      <c r="PZY206" s="119"/>
      <c r="PZZ206" s="91"/>
      <c r="QAA206" s="119"/>
      <c r="QAB206" s="91"/>
      <c r="QAC206" s="119"/>
      <c r="QAD206" s="91"/>
      <c r="QAE206" s="119"/>
      <c r="QAF206" s="91"/>
      <c r="QAG206" s="119"/>
      <c r="QAH206" s="91"/>
      <c r="QAI206" s="119"/>
      <c r="QAJ206" s="91"/>
      <c r="QAK206" s="119"/>
      <c r="QAL206" s="91"/>
      <c r="QAM206" s="119"/>
      <c r="QAN206" s="91"/>
      <c r="QAO206" s="119"/>
      <c r="QAP206" s="91"/>
      <c r="QAQ206" s="119"/>
      <c r="QAR206" s="91"/>
      <c r="QAS206" s="119"/>
      <c r="QAT206" s="91"/>
      <c r="QAU206" s="119"/>
      <c r="QAV206" s="91"/>
      <c r="QAW206" s="119"/>
      <c r="QAX206" s="91"/>
      <c r="QAY206" s="119"/>
      <c r="QAZ206" s="91"/>
      <c r="QBA206" s="119"/>
      <c r="QBB206" s="91"/>
      <c r="QBC206" s="119"/>
      <c r="QBD206" s="91"/>
      <c r="QBE206" s="119"/>
      <c r="QBF206" s="91"/>
      <c r="QBG206" s="119"/>
      <c r="QBH206" s="91"/>
      <c r="QBI206" s="119"/>
      <c r="QBJ206" s="91"/>
      <c r="QBK206" s="119"/>
      <c r="QBL206" s="91"/>
      <c r="QBM206" s="119"/>
      <c r="QBN206" s="91"/>
      <c r="QBO206" s="119"/>
      <c r="QBP206" s="91"/>
      <c r="QBQ206" s="119"/>
      <c r="QBR206" s="91"/>
      <c r="QBS206" s="119"/>
      <c r="QBT206" s="91"/>
      <c r="QBU206" s="119"/>
      <c r="QBV206" s="91"/>
      <c r="QBW206" s="119"/>
      <c r="QBX206" s="91"/>
      <c r="QBY206" s="119"/>
      <c r="QBZ206" s="91"/>
      <c r="QCA206" s="119"/>
      <c r="QCB206" s="91"/>
      <c r="QCC206" s="119"/>
      <c r="QCD206" s="91"/>
      <c r="QCE206" s="119"/>
      <c r="QCF206" s="91"/>
      <c r="QCG206" s="119"/>
      <c r="QCH206" s="91"/>
      <c r="QCI206" s="119"/>
      <c r="QCJ206" s="91"/>
      <c r="QCK206" s="119"/>
      <c r="QCL206" s="91"/>
      <c r="QCM206" s="119"/>
      <c r="QCN206" s="91"/>
      <c r="QCO206" s="119"/>
      <c r="QCP206" s="91"/>
      <c r="QCQ206" s="119"/>
      <c r="QCR206" s="91"/>
      <c r="QCS206" s="119"/>
      <c r="QCT206" s="91"/>
      <c r="QCU206" s="119"/>
      <c r="QCV206" s="91"/>
      <c r="QCW206" s="119"/>
      <c r="QCX206" s="91"/>
      <c r="QCY206" s="119"/>
      <c r="QCZ206" s="91"/>
      <c r="QDA206" s="119"/>
      <c r="QDB206" s="91"/>
      <c r="QDC206" s="119"/>
      <c r="QDD206" s="91"/>
      <c r="QDE206" s="119"/>
      <c r="QDF206" s="91"/>
      <c r="QDG206" s="119"/>
      <c r="QDH206" s="91"/>
      <c r="QDI206" s="119"/>
      <c r="QDJ206" s="91"/>
      <c r="QDK206" s="119"/>
      <c r="QDL206" s="91"/>
      <c r="QDM206" s="119"/>
      <c r="QDN206" s="91"/>
      <c r="QDO206" s="119"/>
      <c r="QDP206" s="91"/>
      <c r="QDQ206" s="119"/>
      <c r="QDR206" s="91"/>
      <c r="QDS206" s="119"/>
      <c r="QDT206" s="91"/>
      <c r="QDU206" s="119"/>
      <c r="QDV206" s="91"/>
      <c r="QDW206" s="119"/>
      <c r="QDX206" s="91"/>
      <c r="QDY206" s="119"/>
      <c r="QDZ206" s="91"/>
      <c r="QEA206" s="119"/>
      <c r="QEB206" s="91"/>
      <c r="QEC206" s="119"/>
      <c r="QED206" s="91"/>
      <c r="QEE206" s="119"/>
      <c r="QEF206" s="91"/>
      <c r="QEG206" s="119"/>
      <c r="QEH206" s="91"/>
      <c r="QEI206" s="119"/>
      <c r="QEJ206" s="91"/>
      <c r="QEK206" s="119"/>
      <c r="QEL206" s="91"/>
      <c r="QEM206" s="119"/>
      <c r="QEN206" s="91"/>
      <c r="QEO206" s="119"/>
      <c r="QEP206" s="91"/>
      <c r="QEQ206" s="119"/>
      <c r="QER206" s="91"/>
      <c r="QES206" s="119"/>
      <c r="QET206" s="91"/>
      <c r="QEU206" s="119"/>
      <c r="QEV206" s="91"/>
      <c r="QEW206" s="119"/>
      <c r="QEX206" s="91"/>
      <c r="QEY206" s="119"/>
      <c r="QEZ206" s="91"/>
      <c r="QFA206" s="119"/>
      <c r="QFB206" s="91"/>
      <c r="QFC206" s="119"/>
      <c r="QFD206" s="91"/>
      <c r="QFE206" s="119"/>
      <c r="QFF206" s="91"/>
      <c r="QFG206" s="119"/>
      <c r="QFH206" s="91"/>
      <c r="QFI206" s="119"/>
      <c r="QFJ206" s="91"/>
      <c r="QFK206" s="119"/>
      <c r="QFL206" s="91"/>
      <c r="QFM206" s="119"/>
      <c r="QFN206" s="91"/>
      <c r="QFO206" s="119"/>
      <c r="QFP206" s="91"/>
      <c r="QFQ206" s="119"/>
      <c r="QFR206" s="91"/>
      <c r="QFS206" s="119"/>
      <c r="QFT206" s="91"/>
      <c r="QFU206" s="119"/>
      <c r="QFV206" s="91"/>
      <c r="QFW206" s="119"/>
      <c r="QFX206" s="91"/>
      <c r="QFY206" s="119"/>
      <c r="QFZ206" s="91"/>
      <c r="QGA206" s="119"/>
      <c r="QGB206" s="91"/>
      <c r="QGC206" s="119"/>
      <c r="QGD206" s="91"/>
      <c r="QGE206" s="119"/>
      <c r="QGF206" s="91"/>
      <c r="QGG206" s="119"/>
      <c r="QGH206" s="91"/>
      <c r="QGI206" s="119"/>
      <c r="QGJ206" s="91"/>
      <c r="QGK206" s="119"/>
      <c r="QGL206" s="91"/>
      <c r="QGM206" s="119"/>
      <c r="QGN206" s="91"/>
      <c r="QGO206" s="119"/>
      <c r="QGP206" s="91"/>
      <c r="QGQ206" s="119"/>
      <c r="QGR206" s="91"/>
      <c r="QGS206" s="119"/>
      <c r="QGT206" s="91"/>
      <c r="QGU206" s="119"/>
      <c r="QGV206" s="91"/>
      <c r="QGW206" s="119"/>
      <c r="QGX206" s="91"/>
      <c r="QGY206" s="119"/>
      <c r="QGZ206" s="91"/>
      <c r="QHA206" s="119"/>
      <c r="QHB206" s="91"/>
      <c r="QHC206" s="119"/>
      <c r="QHD206" s="91"/>
      <c r="QHE206" s="119"/>
      <c r="QHF206" s="91"/>
      <c r="QHG206" s="119"/>
      <c r="QHH206" s="91"/>
      <c r="QHI206" s="119"/>
      <c r="QHJ206" s="91"/>
      <c r="QHK206" s="119"/>
      <c r="QHL206" s="91"/>
      <c r="QHM206" s="119"/>
      <c r="QHN206" s="91"/>
      <c r="QHO206" s="119"/>
      <c r="QHP206" s="91"/>
      <c r="QHQ206" s="119"/>
      <c r="QHR206" s="91"/>
      <c r="QHS206" s="119"/>
      <c r="QHT206" s="91"/>
      <c r="QHU206" s="119"/>
      <c r="QHV206" s="91"/>
      <c r="QHW206" s="119"/>
      <c r="QHX206" s="91"/>
      <c r="QHY206" s="119"/>
      <c r="QHZ206" s="91"/>
      <c r="QIA206" s="119"/>
      <c r="QIB206" s="91"/>
      <c r="QIC206" s="119"/>
      <c r="QID206" s="91"/>
      <c r="QIE206" s="119"/>
      <c r="QIF206" s="91"/>
      <c r="QIG206" s="119"/>
      <c r="QIH206" s="91"/>
      <c r="QII206" s="119"/>
      <c r="QIJ206" s="91"/>
      <c r="QIK206" s="119"/>
      <c r="QIL206" s="91"/>
      <c r="QIM206" s="119"/>
      <c r="QIN206" s="91"/>
      <c r="QIO206" s="119"/>
      <c r="QIP206" s="91"/>
      <c r="QIQ206" s="119"/>
      <c r="QIR206" s="91"/>
      <c r="QIS206" s="119"/>
      <c r="QIT206" s="91"/>
      <c r="QIU206" s="119"/>
      <c r="QIV206" s="91"/>
      <c r="QIW206" s="119"/>
      <c r="QIX206" s="91"/>
      <c r="QIY206" s="119"/>
      <c r="QIZ206" s="91"/>
      <c r="QJA206" s="119"/>
      <c r="QJB206" s="91"/>
      <c r="QJC206" s="119"/>
      <c r="QJD206" s="91"/>
      <c r="QJE206" s="119"/>
      <c r="QJF206" s="91"/>
      <c r="QJG206" s="119"/>
      <c r="QJH206" s="91"/>
      <c r="QJI206" s="119"/>
      <c r="QJJ206" s="91"/>
      <c r="QJK206" s="119"/>
      <c r="QJL206" s="91"/>
      <c r="QJM206" s="119"/>
      <c r="QJN206" s="91"/>
      <c r="QJO206" s="119"/>
      <c r="QJP206" s="91"/>
      <c r="QJQ206" s="119"/>
      <c r="QJR206" s="91"/>
      <c r="QJS206" s="119"/>
      <c r="QJT206" s="91"/>
      <c r="QJU206" s="119"/>
      <c r="QJV206" s="91"/>
      <c r="QJW206" s="119"/>
      <c r="QJX206" s="91"/>
      <c r="QJY206" s="119"/>
      <c r="QJZ206" s="91"/>
      <c r="QKA206" s="119"/>
      <c r="QKB206" s="91"/>
      <c r="QKC206" s="119"/>
      <c r="QKD206" s="91"/>
      <c r="QKE206" s="119"/>
      <c r="QKF206" s="91"/>
      <c r="QKG206" s="119"/>
      <c r="QKH206" s="91"/>
      <c r="QKI206" s="119"/>
      <c r="QKJ206" s="91"/>
      <c r="QKK206" s="119"/>
      <c r="QKL206" s="91"/>
      <c r="QKM206" s="119"/>
      <c r="QKN206" s="91"/>
      <c r="QKO206" s="119"/>
      <c r="QKP206" s="91"/>
      <c r="QKQ206" s="119"/>
      <c r="QKR206" s="91"/>
      <c r="QKS206" s="119"/>
      <c r="QKT206" s="91"/>
      <c r="QKU206" s="119"/>
      <c r="QKV206" s="91"/>
      <c r="QKW206" s="119"/>
      <c r="QKX206" s="91"/>
      <c r="QKY206" s="119"/>
      <c r="QKZ206" s="91"/>
      <c r="QLA206" s="119"/>
      <c r="QLB206" s="91"/>
      <c r="QLC206" s="119"/>
      <c r="QLD206" s="91"/>
      <c r="QLE206" s="119"/>
      <c r="QLF206" s="91"/>
      <c r="QLG206" s="119"/>
      <c r="QLH206" s="91"/>
      <c r="QLI206" s="119"/>
      <c r="QLJ206" s="91"/>
      <c r="QLK206" s="119"/>
      <c r="QLL206" s="91"/>
      <c r="QLM206" s="119"/>
      <c r="QLN206" s="91"/>
      <c r="QLO206" s="119"/>
      <c r="QLP206" s="91"/>
      <c r="QLQ206" s="119"/>
      <c r="QLR206" s="91"/>
      <c r="QLS206" s="119"/>
      <c r="QLT206" s="91"/>
      <c r="QLU206" s="119"/>
      <c r="QLV206" s="91"/>
      <c r="QLW206" s="119"/>
      <c r="QLX206" s="91"/>
      <c r="QLY206" s="119"/>
      <c r="QLZ206" s="91"/>
      <c r="QMA206" s="119"/>
      <c r="QMB206" s="91"/>
      <c r="QMC206" s="119"/>
      <c r="QMD206" s="91"/>
      <c r="QME206" s="119"/>
      <c r="QMF206" s="91"/>
      <c r="QMG206" s="119"/>
      <c r="QMH206" s="91"/>
      <c r="QMI206" s="119"/>
      <c r="QMJ206" s="91"/>
      <c r="QMK206" s="119"/>
      <c r="QML206" s="91"/>
      <c r="QMM206" s="119"/>
      <c r="QMN206" s="91"/>
      <c r="QMO206" s="119"/>
      <c r="QMP206" s="91"/>
      <c r="QMQ206" s="119"/>
      <c r="QMR206" s="91"/>
      <c r="QMS206" s="119"/>
      <c r="QMT206" s="91"/>
      <c r="QMU206" s="119"/>
      <c r="QMV206" s="91"/>
      <c r="QMW206" s="119"/>
      <c r="QMX206" s="91"/>
      <c r="QMY206" s="119"/>
      <c r="QMZ206" s="91"/>
      <c r="QNA206" s="119"/>
      <c r="QNB206" s="91"/>
      <c r="QNC206" s="119"/>
      <c r="QND206" s="91"/>
      <c r="QNE206" s="119"/>
      <c r="QNF206" s="91"/>
      <c r="QNG206" s="119"/>
      <c r="QNH206" s="91"/>
      <c r="QNI206" s="119"/>
      <c r="QNJ206" s="91"/>
      <c r="QNK206" s="119"/>
      <c r="QNL206" s="91"/>
      <c r="QNM206" s="119"/>
      <c r="QNN206" s="91"/>
      <c r="QNO206" s="119"/>
      <c r="QNP206" s="91"/>
      <c r="QNQ206" s="119"/>
      <c r="QNR206" s="91"/>
      <c r="QNS206" s="119"/>
      <c r="QNT206" s="91"/>
      <c r="QNU206" s="119"/>
      <c r="QNV206" s="91"/>
      <c r="QNW206" s="119"/>
      <c r="QNX206" s="91"/>
      <c r="QNY206" s="119"/>
      <c r="QNZ206" s="91"/>
      <c r="QOA206" s="119"/>
      <c r="QOB206" s="91"/>
      <c r="QOC206" s="119"/>
      <c r="QOD206" s="91"/>
      <c r="QOE206" s="119"/>
      <c r="QOF206" s="91"/>
      <c r="QOG206" s="119"/>
      <c r="QOH206" s="91"/>
      <c r="QOI206" s="119"/>
      <c r="QOJ206" s="91"/>
      <c r="QOK206" s="119"/>
      <c r="QOL206" s="91"/>
      <c r="QOM206" s="119"/>
      <c r="QON206" s="91"/>
      <c r="QOO206" s="119"/>
      <c r="QOP206" s="91"/>
      <c r="QOQ206" s="119"/>
      <c r="QOR206" s="91"/>
      <c r="QOS206" s="119"/>
      <c r="QOT206" s="91"/>
      <c r="QOU206" s="119"/>
      <c r="QOV206" s="91"/>
      <c r="QOW206" s="119"/>
      <c r="QOX206" s="91"/>
      <c r="QOY206" s="119"/>
      <c r="QOZ206" s="91"/>
      <c r="QPA206" s="119"/>
      <c r="QPB206" s="91"/>
      <c r="QPC206" s="119"/>
      <c r="QPD206" s="91"/>
      <c r="QPE206" s="119"/>
      <c r="QPF206" s="91"/>
      <c r="QPG206" s="119"/>
      <c r="QPH206" s="91"/>
      <c r="QPI206" s="119"/>
      <c r="QPJ206" s="91"/>
      <c r="QPK206" s="119"/>
      <c r="QPL206" s="91"/>
      <c r="QPM206" s="119"/>
      <c r="QPN206" s="91"/>
      <c r="QPO206" s="119"/>
      <c r="QPP206" s="91"/>
      <c r="QPQ206" s="119"/>
      <c r="QPR206" s="91"/>
      <c r="QPS206" s="119"/>
      <c r="QPT206" s="91"/>
      <c r="QPU206" s="119"/>
      <c r="QPV206" s="91"/>
      <c r="QPW206" s="119"/>
      <c r="QPX206" s="91"/>
      <c r="QPY206" s="119"/>
      <c r="QPZ206" s="91"/>
      <c r="QQA206" s="119"/>
      <c r="QQB206" s="91"/>
      <c r="QQC206" s="119"/>
      <c r="QQD206" s="91"/>
      <c r="QQE206" s="119"/>
      <c r="QQF206" s="91"/>
      <c r="QQG206" s="119"/>
      <c r="QQH206" s="91"/>
      <c r="QQI206" s="119"/>
      <c r="QQJ206" s="91"/>
      <c r="QQK206" s="119"/>
      <c r="QQL206" s="91"/>
      <c r="QQM206" s="119"/>
      <c r="QQN206" s="91"/>
      <c r="QQO206" s="119"/>
      <c r="QQP206" s="91"/>
      <c r="QQQ206" s="119"/>
      <c r="QQR206" s="91"/>
      <c r="QQS206" s="119"/>
      <c r="QQT206" s="91"/>
      <c r="QQU206" s="119"/>
      <c r="QQV206" s="91"/>
      <c r="QQW206" s="119"/>
      <c r="QQX206" s="91"/>
      <c r="QQY206" s="119"/>
      <c r="QQZ206" s="91"/>
      <c r="QRA206" s="119"/>
      <c r="QRB206" s="91"/>
      <c r="QRC206" s="119"/>
      <c r="QRD206" s="91"/>
      <c r="QRE206" s="119"/>
      <c r="QRF206" s="91"/>
      <c r="QRG206" s="119"/>
      <c r="QRH206" s="91"/>
      <c r="QRI206" s="119"/>
      <c r="QRJ206" s="91"/>
      <c r="QRK206" s="119"/>
      <c r="QRL206" s="91"/>
      <c r="QRM206" s="119"/>
      <c r="QRN206" s="91"/>
      <c r="QRO206" s="119"/>
      <c r="QRP206" s="91"/>
      <c r="QRQ206" s="119"/>
      <c r="QRR206" s="91"/>
      <c r="QRS206" s="119"/>
      <c r="QRT206" s="91"/>
      <c r="QRU206" s="119"/>
      <c r="QRV206" s="91"/>
      <c r="QRW206" s="119"/>
      <c r="QRX206" s="91"/>
      <c r="QRY206" s="119"/>
      <c r="QRZ206" s="91"/>
      <c r="QSA206" s="119"/>
      <c r="QSB206" s="91"/>
      <c r="QSC206" s="119"/>
      <c r="QSD206" s="91"/>
      <c r="QSE206" s="119"/>
      <c r="QSF206" s="91"/>
      <c r="QSG206" s="119"/>
      <c r="QSH206" s="91"/>
      <c r="QSI206" s="119"/>
      <c r="QSJ206" s="91"/>
      <c r="QSK206" s="119"/>
      <c r="QSL206" s="91"/>
      <c r="QSM206" s="119"/>
      <c r="QSN206" s="91"/>
      <c r="QSO206" s="119"/>
      <c r="QSP206" s="91"/>
      <c r="QSQ206" s="119"/>
      <c r="QSR206" s="91"/>
      <c r="QSS206" s="119"/>
      <c r="QST206" s="91"/>
      <c r="QSU206" s="119"/>
      <c r="QSV206" s="91"/>
      <c r="QSW206" s="119"/>
      <c r="QSX206" s="91"/>
      <c r="QSY206" s="119"/>
      <c r="QSZ206" s="91"/>
      <c r="QTA206" s="119"/>
      <c r="QTB206" s="91"/>
      <c r="QTC206" s="119"/>
      <c r="QTD206" s="91"/>
      <c r="QTE206" s="119"/>
      <c r="QTF206" s="91"/>
      <c r="QTG206" s="119"/>
      <c r="QTH206" s="91"/>
      <c r="QTI206" s="119"/>
      <c r="QTJ206" s="91"/>
      <c r="QTK206" s="119"/>
      <c r="QTL206" s="91"/>
      <c r="QTM206" s="119"/>
      <c r="QTN206" s="91"/>
      <c r="QTO206" s="119"/>
      <c r="QTP206" s="91"/>
      <c r="QTQ206" s="119"/>
      <c r="QTR206" s="91"/>
      <c r="QTS206" s="119"/>
      <c r="QTT206" s="91"/>
      <c r="QTU206" s="119"/>
      <c r="QTV206" s="91"/>
      <c r="QTW206" s="119"/>
      <c r="QTX206" s="91"/>
      <c r="QTY206" s="119"/>
      <c r="QTZ206" s="91"/>
      <c r="QUA206" s="119"/>
      <c r="QUB206" s="91"/>
      <c r="QUC206" s="119"/>
      <c r="QUD206" s="91"/>
      <c r="QUE206" s="119"/>
      <c r="QUF206" s="91"/>
      <c r="QUG206" s="119"/>
      <c r="QUH206" s="91"/>
      <c r="QUI206" s="119"/>
      <c r="QUJ206" s="91"/>
      <c r="QUK206" s="119"/>
      <c r="QUL206" s="91"/>
      <c r="QUM206" s="119"/>
      <c r="QUN206" s="91"/>
      <c r="QUO206" s="119"/>
      <c r="QUP206" s="91"/>
      <c r="QUQ206" s="119"/>
      <c r="QUR206" s="91"/>
      <c r="QUS206" s="119"/>
      <c r="QUT206" s="91"/>
      <c r="QUU206" s="119"/>
      <c r="QUV206" s="91"/>
      <c r="QUW206" s="119"/>
      <c r="QUX206" s="91"/>
      <c r="QUY206" s="119"/>
      <c r="QUZ206" s="91"/>
      <c r="QVA206" s="119"/>
      <c r="QVB206" s="91"/>
      <c r="QVC206" s="119"/>
      <c r="QVD206" s="91"/>
      <c r="QVE206" s="119"/>
      <c r="QVF206" s="91"/>
      <c r="QVG206" s="119"/>
      <c r="QVH206" s="91"/>
      <c r="QVI206" s="119"/>
      <c r="QVJ206" s="91"/>
      <c r="QVK206" s="119"/>
      <c r="QVL206" s="91"/>
      <c r="QVM206" s="119"/>
      <c r="QVN206" s="91"/>
      <c r="QVO206" s="119"/>
      <c r="QVP206" s="91"/>
      <c r="QVQ206" s="119"/>
      <c r="QVR206" s="91"/>
      <c r="QVS206" s="119"/>
      <c r="QVT206" s="91"/>
      <c r="QVU206" s="119"/>
      <c r="QVV206" s="91"/>
      <c r="QVW206" s="119"/>
      <c r="QVX206" s="91"/>
      <c r="QVY206" s="119"/>
      <c r="QVZ206" s="91"/>
      <c r="QWA206" s="119"/>
      <c r="QWB206" s="91"/>
      <c r="QWC206" s="119"/>
      <c r="QWD206" s="91"/>
      <c r="QWE206" s="119"/>
      <c r="QWF206" s="91"/>
      <c r="QWG206" s="119"/>
      <c r="QWH206" s="91"/>
      <c r="QWI206" s="119"/>
      <c r="QWJ206" s="91"/>
      <c r="QWK206" s="119"/>
      <c r="QWL206" s="91"/>
      <c r="QWM206" s="119"/>
      <c r="QWN206" s="91"/>
      <c r="QWO206" s="119"/>
      <c r="QWP206" s="91"/>
      <c r="QWQ206" s="119"/>
      <c r="QWR206" s="91"/>
      <c r="QWS206" s="119"/>
      <c r="QWT206" s="91"/>
      <c r="QWU206" s="119"/>
      <c r="QWV206" s="91"/>
      <c r="QWW206" s="119"/>
      <c r="QWX206" s="91"/>
      <c r="QWY206" s="119"/>
      <c r="QWZ206" s="91"/>
      <c r="QXA206" s="119"/>
      <c r="QXB206" s="91"/>
      <c r="QXC206" s="119"/>
      <c r="QXD206" s="91"/>
      <c r="QXE206" s="119"/>
      <c r="QXF206" s="91"/>
      <c r="QXG206" s="119"/>
      <c r="QXH206" s="91"/>
      <c r="QXI206" s="119"/>
      <c r="QXJ206" s="91"/>
      <c r="QXK206" s="119"/>
      <c r="QXL206" s="91"/>
      <c r="QXM206" s="119"/>
      <c r="QXN206" s="91"/>
      <c r="QXO206" s="119"/>
      <c r="QXP206" s="91"/>
      <c r="QXQ206" s="119"/>
      <c r="QXR206" s="91"/>
      <c r="QXS206" s="119"/>
      <c r="QXT206" s="91"/>
      <c r="QXU206" s="119"/>
      <c r="QXV206" s="91"/>
      <c r="QXW206" s="119"/>
      <c r="QXX206" s="91"/>
      <c r="QXY206" s="119"/>
      <c r="QXZ206" s="91"/>
      <c r="QYA206" s="119"/>
      <c r="QYB206" s="91"/>
      <c r="QYC206" s="119"/>
      <c r="QYD206" s="91"/>
      <c r="QYE206" s="119"/>
      <c r="QYF206" s="91"/>
      <c r="QYG206" s="119"/>
      <c r="QYH206" s="91"/>
      <c r="QYI206" s="119"/>
      <c r="QYJ206" s="91"/>
      <c r="QYK206" s="119"/>
      <c r="QYL206" s="91"/>
      <c r="QYM206" s="119"/>
      <c r="QYN206" s="91"/>
      <c r="QYO206" s="119"/>
      <c r="QYP206" s="91"/>
      <c r="QYQ206" s="119"/>
      <c r="QYR206" s="91"/>
      <c r="QYS206" s="119"/>
      <c r="QYT206" s="91"/>
      <c r="QYU206" s="119"/>
      <c r="QYV206" s="91"/>
      <c r="QYW206" s="119"/>
      <c r="QYX206" s="91"/>
      <c r="QYY206" s="119"/>
      <c r="QYZ206" s="91"/>
      <c r="QZA206" s="119"/>
      <c r="QZB206" s="91"/>
      <c r="QZC206" s="119"/>
      <c r="QZD206" s="91"/>
      <c r="QZE206" s="119"/>
      <c r="QZF206" s="91"/>
      <c r="QZG206" s="119"/>
      <c r="QZH206" s="91"/>
      <c r="QZI206" s="119"/>
      <c r="QZJ206" s="91"/>
      <c r="QZK206" s="119"/>
      <c r="QZL206" s="91"/>
      <c r="QZM206" s="119"/>
      <c r="QZN206" s="91"/>
      <c r="QZO206" s="119"/>
      <c r="QZP206" s="91"/>
      <c r="QZQ206" s="119"/>
      <c r="QZR206" s="91"/>
      <c r="QZS206" s="119"/>
      <c r="QZT206" s="91"/>
      <c r="QZU206" s="119"/>
      <c r="QZV206" s="91"/>
      <c r="QZW206" s="119"/>
      <c r="QZX206" s="91"/>
      <c r="QZY206" s="119"/>
      <c r="QZZ206" s="91"/>
      <c r="RAA206" s="119"/>
      <c r="RAB206" s="91"/>
      <c r="RAC206" s="119"/>
      <c r="RAD206" s="91"/>
      <c r="RAE206" s="119"/>
      <c r="RAF206" s="91"/>
      <c r="RAG206" s="119"/>
      <c r="RAH206" s="91"/>
      <c r="RAI206" s="119"/>
      <c r="RAJ206" s="91"/>
      <c r="RAK206" s="119"/>
      <c r="RAL206" s="91"/>
      <c r="RAM206" s="119"/>
      <c r="RAN206" s="91"/>
      <c r="RAO206" s="119"/>
      <c r="RAP206" s="91"/>
      <c r="RAQ206" s="119"/>
      <c r="RAR206" s="91"/>
      <c r="RAS206" s="119"/>
      <c r="RAT206" s="91"/>
      <c r="RAU206" s="119"/>
      <c r="RAV206" s="91"/>
      <c r="RAW206" s="119"/>
      <c r="RAX206" s="91"/>
      <c r="RAY206" s="119"/>
      <c r="RAZ206" s="91"/>
      <c r="RBA206" s="119"/>
      <c r="RBB206" s="91"/>
      <c r="RBC206" s="119"/>
      <c r="RBD206" s="91"/>
      <c r="RBE206" s="119"/>
      <c r="RBF206" s="91"/>
      <c r="RBG206" s="119"/>
      <c r="RBH206" s="91"/>
      <c r="RBI206" s="119"/>
      <c r="RBJ206" s="91"/>
      <c r="RBK206" s="119"/>
      <c r="RBL206" s="91"/>
      <c r="RBM206" s="119"/>
      <c r="RBN206" s="91"/>
      <c r="RBO206" s="119"/>
      <c r="RBP206" s="91"/>
      <c r="RBQ206" s="119"/>
      <c r="RBR206" s="91"/>
      <c r="RBS206" s="119"/>
      <c r="RBT206" s="91"/>
      <c r="RBU206" s="119"/>
      <c r="RBV206" s="91"/>
      <c r="RBW206" s="119"/>
      <c r="RBX206" s="91"/>
      <c r="RBY206" s="119"/>
      <c r="RBZ206" s="91"/>
      <c r="RCA206" s="119"/>
      <c r="RCB206" s="91"/>
      <c r="RCC206" s="119"/>
      <c r="RCD206" s="91"/>
      <c r="RCE206" s="119"/>
      <c r="RCF206" s="91"/>
      <c r="RCG206" s="119"/>
      <c r="RCH206" s="91"/>
      <c r="RCI206" s="119"/>
      <c r="RCJ206" s="91"/>
      <c r="RCK206" s="119"/>
      <c r="RCL206" s="91"/>
      <c r="RCM206" s="119"/>
      <c r="RCN206" s="91"/>
      <c r="RCO206" s="119"/>
      <c r="RCP206" s="91"/>
      <c r="RCQ206" s="119"/>
      <c r="RCR206" s="91"/>
      <c r="RCS206" s="119"/>
      <c r="RCT206" s="91"/>
      <c r="RCU206" s="119"/>
      <c r="RCV206" s="91"/>
      <c r="RCW206" s="119"/>
      <c r="RCX206" s="91"/>
      <c r="RCY206" s="119"/>
      <c r="RCZ206" s="91"/>
      <c r="RDA206" s="119"/>
      <c r="RDB206" s="91"/>
      <c r="RDC206" s="119"/>
      <c r="RDD206" s="91"/>
      <c r="RDE206" s="119"/>
      <c r="RDF206" s="91"/>
      <c r="RDG206" s="119"/>
      <c r="RDH206" s="91"/>
      <c r="RDI206" s="119"/>
      <c r="RDJ206" s="91"/>
      <c r="RDK206" s="119"/>
      <c r="RDL206" s="91"/>
      <c r="RDM206" s="119"/>
      <c r="RDN206" s="91"/>
      <c r="RDO206" s="119"/>
      <c r="RDP206" s="91"/>
      <c r="RDQ206" s="119"/>
      <c r="RDR206" s="91"/>
      <c r="RDS206" s="119"/>
      <c r="RDT206" s="91"/>
      <c r="RDU206" s="119"/>
      <c r="RDV206" s="91"/>
      <c r="RDW206" s="119"/>
      <c r="RDX206" s="91"/>
      <c r="RDY206" s="119"/>
      <c r="RDZ206" s="91"/>
      <c r="REA206" s="119"/>
      <c r="REB206" s="91"/>
      <c r="REC206" s="119"/>
      <c r="RED206" s="91"/>
      <c r="REE206" s="119"/>
      <c r="REF206" s="91"/>
      <c r="REG206" s="119"/>
      <c r="REH206" s="91"/>
      <c r="REI206" s="119"/>
      <c r="REJ206" s="91"/>
      <c r="REK206" s="119"/>
      <c r="REL206" s="91"/>
      <c r="REM206" s="119"/>
      <c r="REN206" s="91"/>
      <c r="REO206" s="119"/>
      <c r="REP206" s="91"/>
      <c r="REQ206" s="119"/>
      <c r="RER206" s="91"/>
      <c r="RES206" s="119"/>
      <c r="RET206" s="91"/>
      <c r="REU206" s="119"/>
      <c r="REV206" s="91"/>
      <c r="REW206" s="119"/>
      <c r="REX206" s="91"/>
      <c r="REY206" s="119"/>
      <c r="REZ206" s="91"/>
      <c r="RFA206" s="119"/>
      <c r="RFB206" s="91"/>
      <c r="RFC206" s="119"/>
      <c r="RFD206" s="91"/>
      <c r="RFE206" s="119"/>
      <c r="RFF206" s="91"/>
      <c r="RFG206" s="119"/>
      <c r="RFH206" s="91"/>
      <c r="RFI206" s="119"/>
      <c r="RFJ206" s="91"/>
      <c r="RFK206" s="119"/>
      <c r="RFL206" s="91"/>
      <c r="RFM206" s="119"/>
      <c r="RFN206" s="91"/>
      <c r="RFO206" s="119"/>
      <c r="RFP206" s="91"/>
      <c r="RFQ206" s="119"/>
      <c r="RFR206" s="91"/>
      <c r="RFS206" s="119"/>
      <c r="RFT206" s="91"/>
      <c r="RFU206" s="119"/>
      <c r="RFV206" s="91"/>
      <c r="RFW206" s="119"/>
      <c r="RFX206" s="91"/>
      <c r="RFY206" s="119"/>
      <c r="RFZ206" s="91"/>
      <c r="RGA206" s="119"/>
      <c r="RGB206" s="91"/>
      <c r="RGC206" s="119"/>
      <c r="RGD206" s="91"/>
      <c r="RGE206" s="119"/>
      <c r="RGF206" s="91"/>
      <c r="RGG206" s="119"/>
      <c r="RGH206" s="91"/>
      <c r="RGI206" s="119"/>
      <c r="RGJ206" s="91"/>
      <c r="RGK206" s="119"/>
      <c r="RGL206" s="91"/>
      <c r="RGM206" s="119"/>
      <c r="RGN206" s="91"/>
      <c r="RGO206" s="119"/>
      <c r="RGP206" s="91"/>
      <c r="RGQ206" s="119"/>
      <c r="RGR206" s="91"/>
      <c r="RGS206" s="119"/>
      <c r="RGT206" s="91"/>
      <c r="RGU206" s="119"/>
      <c r="RGV206" s="91"/>
      <c r="RGW206" s="119"/>
      <c r="RGX206" s="91"/>
      <c r="RGY206" s="119"/>
      <c r="RGZ206" s="91"/>
      <c r="RHA206" s="119"/>
      <c r="RHB206" s="91"/>
      <c r="RHC206" s="119"/>
      <c r="RHD206" s="91"/>
      <c r="RHE206" s="119"/>
      <c r="RHF206" s="91"/>
      <c r="RHG206" s="119"/>
      <c r="RHH206" s="91"/>
      <c r="RHI206" s="119"/>
      <c r="RHJ206" s="91"/>
      <c r="RHK206" s="119"/>
      <c r="RHL206" s="91"/>
      <c r="RHM206" s="119"/>
      <c r="RHN206" s="91"/>
      <c r="RHO206" s="119"/>
      <c r="RHP206" s="91"/>
      <c r="RHQ206" s="119"/>
      <c r="RHR206" s="91"/>
      <c r="RHS206" s="119"/>
      <c r="RHT206" s="91"/>
      <c r="RHU206" s="119"/>
      <c r="RHV206" s="91"/>
      <c r="RHW206" s="119"/>
      <c r="RHX206" s="91"/>
      <c r="RHY206" s="119"/>
      <c r="RHZ206" s="91"/>
      <c r="RIA206" s="119"/>
      <c r="RIB206" s="91"/>
      <c r="RIC206" s="119"/>
      <c r="RID206" s="91"/>
      <c r="RIE206" s="119"/>
      <c r="RIF206" s="91"/>
      <c r="RIG206" s="119"/>
      <c r="RIH206" s="91"/>
      <c r="RII206" s="119"/>
      <c r="RIJ206" s="91"/>
      <c r="RIK206" s="119"/>
      <c r="RIL206" s="91"/>
      <c r="RIM206" s="119"/>
      <c r="RIN206" s="91"/>
      <c r="RIO206" s="119"/>
      <c r="RIP206" s="91"/>
      <c r="RIQ206" s="119"/>
      <c r="RIR206" s="91"/>
      <c r="RIS206" s="119"/>
      <c r="RIT206" s="91"/>
      <c r="RIU206" s="119"/>
      <c r="RIV206" s="91"/>
      <c r="RIW206" s="119"/>
      <c r="RIX206" s="91"/>
      <c r="RIY206" s="119"/>
      <c r="RIZ206" s="91"/>
      <c r="RJA206" s="119"/>
      <c r="RJB206" s="91"/>
      <c r="RJC206" s="119"/>
      <c r="RJD206" s="91"/>
      <c r="RJE206" s="119"/>
      <c r="RJF206" s="91"/>
      <c r="RJG206" s="119"/>
      <c r="RJH206" s="91"/>
      <c r="RJI206" s="119"/>
      <c r="RJJ206" s="91"/>
      <c r="RJK206" s="119"/>
      <c r="RJL206" s="91"/>
      <c r="RJM206" s="119"/>
      <c r="RJN206" s="91"/>
      <c r="RJO206" s="119"/>
      <c r="RJP206" s="91"/>
      <c r="RJQ206" s="119"/>
      <c r="RJR206" s="91"/>
      <c r="RJS206" s="119"/>
      <c r="RJT206" s="91"/>
      <c r="RJU206" s="119"/>
      <c r="RJV206" s="91"/>
      <c r="RJW206" s="119"/>
      <c r="RJX206" s="91"/>
      <c r="RJY206" s="119"/>
      <c r="RJZ206" s="91"/>
      <c r="RKA206" s="119"/>
      <c r="RKB206" s="91"/>
      <c r="RKC206" s="119"/>
      <c r="RKD206" s="91"/>
      <c r="RKE206" s="119"/>
      <c r="RKF206" s="91"/>
      <c r="RKG206" s="119"/>
      <c r="RKH206" s="91"/>
      <c r="RKI206" s="119"/>
      <c r="RKJ206" s="91"/>
      <c r="RKK206" s="119"/>
      <c r="RKL206" s="91"/>
      <c r="RKM206" s="119"/>
      <c r="RKN206" s="91"/>
      <c r="RKO206" s="119"/>
      <c r="RKP206" s="91"/>
      <c r="RKQ206" s="119"/>
      <c r="RKR206" s="91"/>
      <c r="RKS206" s="119"/>
      <c r="RKT206" s="91"/>
      <c r="RKU206" s="119"/>
      <c r="RKV206" s="91"/>
      <c r="RKW206" s="119"/>
      <c r="RKX206" s="91"/>
      <c r="RKY206" s="119"/>
      <c r="RKZ206" s="91"/>
      <c r="RLA206" s="119"/>
      <c r="RLB206" s="91"/>
      <c r="RLC206" s="119"/>
      <c r="RLD206" s="91"/>
      <c r="RLE206" s="119"/>
      <c r="RLF206" s="91"/>
      <c r="RLG206" s="119"/>
      <c r="RLH206" s="91"/>
      <c r="RLI206" s="119"/>
      <c r="RLJ206" s="91"/>
      <c r="RLK206" s="119"/>
      <c r="RLL206" s="91"/>
      <c r="RLM206" s="119"/>
      <c r="RLN206" s="91"/>
      <c r="RLO206" s="119"/>
      <c r="RLP206" s="91"/>
      <c r="RLQ206" s="119"/>
      <c r="RLR206" s="91"/>
      <c r="RLS206" s="119"/>
      <c r="RLT206" s="91"/>
      <c r="RLU206" s="119"/>
      <c r="RLV206" s="91"/>
      <c r="RLW206" s="119"/>
      <c r="RLX206" s="91"/>
      <c r="RLY206" s="119"/>
      <c r="RLZ206" s="91"/>
      <c r="RMA206" s="119"/>
      <c r="RMB206" s="91"/>
      <c r="RMC206" s="119"/>
      <c r="RMD206" s="91"/>
      <c r="RME206" s="119"/>
      <c r="RMF206" s="91"/>
      <c r="RMG206" s="119"/>
      <c r="RMH206" s="91"/>
      <c r="RMI206" s="119"/>
      <c r="RMJ206" s="91"/>
      <c r="RMK206" s="119"/>
      <c r="RML206" s="91"/>
      <c r="RMM206" s="119"/>
      <c r="RMN206" s="91"/>
      <c r="RMO206" s="119"/>
      <c r="RMP206" s="91"/>
      <c r="RMQ206" s="119"/>
      <c r="RMR206" s="91"/>
      <c r="RMS206" s="119"/>
      <c r="RMT206" s="91"/>
      <c r="RMU206" s="119"/>
      <c r="RMV206" s="91"/>
      <c r="RMW206" s="119"/>
      <c r="RMX206" s="91"/>
      <c r="RMY206" s="119"/>
      <c r="RMZ206" s="91"/>
      <c r="RNA206" s="119"/>
      <c r="RNB206" s="91"/>
      <c r="RNC206" s="119"/>
      <c r="RND206" s="91"/>
      <c r="RNE206" s="119"/>
      <c r="RNF206" s="91"/>
      <c r="RNG206" s="119"/>
      <c r="RNH206" s="91"/>
      <c r="RNI206" s="119"/>
      <c r="RNJ206" s="91"/>
      <c r="RNK206" s="119"/>
      <c r="RNL206" s="91"/>
      <c r="RNM206" s="119"/>
      <c r="RNN206" s="91"/>
      <c r="RNO206" s="119"/>
      <c r="RNP206" s="91"/>
      <c r="RNQ206" s="119"/>
      <c r="RNR206" s="91"/>
      <c r="RNS206" s="119"/>
      <c r="RNT206" s="91"/>
      <c r="RNU206" s="119"/>
      <c r="RNV206" s="91"/>
      <c r="RNW206" s="119"/>
      <c r="RNX206" s="91"/>
      <c r="RNY206" s="119"/>
      <c r="RNZ206" s="91"/>
      <c r="ROA206" s="119"/>
      <c r="ROB206" s="91"/>
      <c r="ROC206" s="119"/>
      <c r="ROD206" s="91"/>
      <c r="ROE206" s="119"/>
      <c r="ROF206" s="91"/>
      <c r="ROG206" s="119"/>
      <c r="ROH206" s="91"/>
      <c r="ROI206" s="119"/>
      <c r="ROJ206" s="91"/>
      <c r="ROK206" s="119"/>
      <c r="ROL206" s="91"/>
      <c r="ROM206" s="119"/>
      <c r="RON206" s="91"/>
      <c r="ROO206" s="119"/>
      <c r="ROP206" s="91"/>
      <c r="ROQ206" s="119"/>
      <c r="ROR206" s="91"/>
      <c r="ROS206" s="119"/>
      <c r="ROT206" s="91"/>
      <c r="ROU206" s="119"/>
      <c r="ROV206" s="91"/>
      <c r="ROW206" s="119"/>
      <c r="ROX206" s="91"/>
      <c r="ROY206" s="119"/>
      <c r="ROZ206" s="91"/>
      <c r="RPA206" s="119"/>
      <c r="RPB206" s="91"/>
      <c r="RPC206" s="119"/>
      <c r="RPD206" s="91"/>
      <c r="RPE206" s="119"/>
      <c r="RPF206" s="91"/>
      <c r="RPG206" s="119"/>
      <c r="RPH206" s="91"/>
      <c r="RPI206" s="119"/>
      <c r="RPJ206" s="91"/>
      <c r="RPK206" s="119"/>
      <c r="RPL206" s="91"/>
      <c r="RPM206" s="119"/>
      <c r="RPN206" s="91"/>
      <c r="RPO206" s="119"/>
      <c r="RPP206" s="91"/>
      <c r="RPQ206" s="119"/>
      <c r="RPR206" s="91"/>
      <c r="RPS206" s="119"/>
      <c r="RPT206" s="91"/>
      <c r="RPU206" s="119"/>
      <c r="RPV206" s="91"/>
      <c r="RPW206" s="119"/>
      <c r="RPX206" s="91"/>
      <c r="RPY206" s="119"/>
      <c r="RPZ206" s="91"/>
      <c r="RQA206" s="119"/>
      <c r="RQB206" s="91"/>
      <c r="RQC206" s="119"/>
      <c r="RQD206" s="91"/>
      <c r="RQE206" s="119"/>
      <c r="RQF206" s="91"/>
      <c r="RQG206" s="119"/>
      <c r="RQH206" s="91"/>
      <c r="RQI206" s="119"/>
      <c r="RQJ206" s="91"/>
      <c r="RQK206" s="119"/>
      <c r="RQL206" s="91"/>
      <c r="RQM206" s="119"/>
      <c r="RQN206" s="91"/>
      <c r="RQO206" s="119"/>
      <c r="RQP206" s="91"/>
      <c r="RQQ206" s="119"/>
      <c r="RQR206" s="91"/>
      <c r="RQS206" s="119"/>
      <c r="RQT206" s="91"/>
      <c r="RQU206" s="119"/>
      <c r="RQV206" s="91"/>
      <c r="RQW206" s="119"/>
      <c r="RQX206" s="91"/>
      <c r="RQY206" s="119"/>
      <c r="RQZ206" s="91"/>
      <c r="RRA206" s="119"/>
      <c r="RRB206" s="91"/>
      <c r="RRC206" s="119"/>
      <c r="RRD206" s="91"/>
      <c r="RRE206" s="119"/>
      <c r="RRF206" s="91"/>
      <c r="RRG206" s="119"/>
      <c r="RRH206" s="91"/>
      <c r="RRI206" s="119"/>
      <c r="RRJ206" s="91"/>
      <c r="RRK206" s="119"/>
      <c r="RRL206" s="91"/>
      <c r="RRM206" s="119"/>
      <c r="RRN206" s="91"/>
      <c r="RRO206" s="119"/>
      <c r="RRP206" s="91"/>
      <c r="RRQ206" s="119"/>
      <c r="RRR206" s="91"/>
      <c r="RRS206" s="119"/>
      <c r="RRT206" s="91"/>
      <c r="RRU206" s="119"/>
      <c r="RRV206" s="91"/>
      <c r="RRW206" s="119"/>
      <c r="RRX206" s="91"/>
      <c r="RRY206" s="119"/>
      <c r="RRZ206" s="91"/>
      <c r="RSA206" s="119"/>
      <c r="RSB206" s="91"/>
      <c r="RSC206" s="119"/>
      <c r="RSD206" s="91"/>
      <c r="RSE206" s="119"/>
      <c r="RSF206" s="91"/>
      <c r="RSG206" s="119"/>
      <c r="RSH206" s="91"/>
      <c r="RSI206" s="119"/>
      <c r="RSJ206" s="91"/>
      <c r="RSK206" s="119"/>
      <c r="RSL206" s="91"/>
      <c r="RSM206" s="119"/>
      <c r="RSN206" s="91"/>
      <c r="RSO206" s="119"/>
      <c r="RSP206" s="91"/>
      <c r="RSQ206" s="119"/>
      <c r="RSR206" s="91"/>
      <c r="RSS206" s="119"/>
      <c r="RST206" s="91"/>
      <c r="RSU206" s="119"/>
      <c r="RSV206" s="91"/>
      <c r="RSW206" s="119"/>
      <c r="RSX206" s="91"/>
      <c r="RSY206" s="119"/>
      <c r="RSZ206" s="91"/>
      <c r="RTA206" s="119"/>
      <c r="RTB206" s="91"/>
      <c r="RTC206" s="119"/>
      <c r="RTD206" s="91"/>
      <c r="RTE206" s="119"/>
      <c r="RTF206" s="91"/>
      <c r="RTG206" s="119"/>
      <c r="RTH206" s="91"/>
      <c r="RTI206" s="119"/>
      <c r="RTJ206" s="91"/>
      <c r="RTK206" s="119"/>
      <c r="RTL206" s="91"/>
      <c r="RTM206" s="119"/>
      <c r="RTN206" s="91"/>
      <c r="RTO206" s="119"/>
      <c r="RTP206" s="91"/>
      <c r="RTQ206" s="119"/>
      <c r="RTR206" s="91"/>
      <c r="RTS206" s="119"/>
      <c r="RTT206" s="91"/>
      <c r="RTU206" s="119"/>
      <c r="RTV206" s="91"/>
      <c r="RTW206" s="119"/>
      <c r="RTX206" s="91"/>
      <c r="RTY206" s="119"/>
      <c r="RTZ206" s="91"/>
      <c r="RUA206" s="119"/>
      <c r="RUB206" s="91"/>
      <c r="RUC206" s="119"/>
      <c r="RUD206" s="91"/>
      <c r="RUE206" s="119"/>
      <c r="RUF206" s="91"/>
      <c r="RUG206" s="119"/>
      <c r="RUH206" s="91"/>
      <c r="RUI206" s="119"/>
      <c r="RUJ206" s="91"/>
      <c r="RUK206" s="119"/>
      <c r="RUL206" s="91"/>
      <c r="RUM206" s="119"/>
      <c r="RUN206" s="91"/>
      <c r="RUO206" s="119"/>
      <c r="RUP206" s="91"/>
      <c r="RUQ206" s="119"/>
      <c r="RUR206" s="91"/>
      <c r="RUS206" s="119"/>
      <c r="RUT206" s="91"/>
      <c r="RUU206" s="119"/>
      <c r="RUV206" s="91"/>
      <c r="RUW206" s="119"/>
      <c r="RUX206" s="91"/>
      <c r="RUY206" s="119"/>
      <c r="RUZ206" s="91"/>
      <c r="RVA206" s="119"/>
      <c r="RVB206" s="91"/>
      <c r="RVC206" s="119"/>
      <c r="RVD206" s="91"/>
      <c r="RVE206" s="119"/>
      <c r="RVF206" s="91"/>
      <c r="RVG206" s="119"/>
      <c r="RVH206" s="91"/>
      <c r="RVI206" s="119"/>
      <c r="RVJ206" s="91"/>
      <c r="RVK206" s="119"/>
      <c r="RVL206" s="91"/>
      <c r="RVM206" s="119"/>
      <c r="RVN206" s="91"/>
      <c r="RVO206" s="119"/>
      <c r="RVP206" s="91"/>
      <c r="RVQ206" s="119"/>
      <c r="RVR206" s="91"/>
      <c r="RVS206" s="119"/>
      <c r="RVT206" s="91"/>
      <c r="RVU206" s="119"/>
      <c r="RVV206" s="91"/>
      <c r="RVW206" s="119"/>
      <c r="RVX206" s="91"/>
      <c r="RVY206" s="119"/>
      <c r="RVZ206" s="91"/>
      <c r="RWA206" s="119"/>
      <c r="RWB206" s="91"/>
      <c r="RWC206" s="119"/>
      <c r="RWD206" s="91"/>
      <c r="RWE206" s="119"/>
      <c r="RWF206" s="91"/>
      <c r="RWG206" s="119"/>
      <c r="RWH206" s="91"/>
      <c r="RWI206" s="119"/>
      <c r="RWJ206" s="91"/>
      <c r="RWK206" s="119"/>
      <c r="RWL206" s="91"/>
      <c r="RWM206" s="119"/>
      <c r="RWN206" s="91"/>
      <c r="RWO206" s="119"/>
      <c r="RWP206" s="91"/>
      <c r="RWQ206" s="119"/>
      <c r="RWR206" s="91"/>
      <c r="RWS206" s="119"/>
      <c r="RWT206" s="91"/>
      <c r="RWU206" s="119"/>
      <c r="RWV206" s="91"/>
      <c r="RWW206" s="119"/>
      <c r="RWX206" s="91"/>
      <c r="RWY206" s="119"/>
      <c r="RWZ206" s="91"/>
      <c r="RXA206" s="119"/>
      <c r="RXB206" s="91"/>
      <c r="RXC206" s="119"/>
      <c r="RXD206" s="91"/>
      <c r="RXE206" s="119"/>
      <c r="RXF206" s="91"/>
      <c r="RXG206" s="119"/>
      <c r="RXH206" s="91"/>
      <c r="RXI206" s="119"/>
      <c r="RXJ206" s="91"/>
      <c r="RXK206" s="119"/>
      <c r="RXL206" s="91"/>
      <c r="RXM206" s="119"/>
      <c r="RXN206" s="91"/>
      <c r="RXO206" s="119"/>
      <c r="RXP206" s="91"/>
      <c r="RXQ206" s="119"/>
      <c r="RXR206" s="91"/>
      <c r="RXS206" s="119"/>
      <c r="RXT206" s="91"/>
      <c r="RXU206" s="119"/>
      <c r="RXV206" s="91"/>
      <c r="RXW206" s="119"/>
      <c r="RXX206" s="91"/>
      <c r="RXY206" s="119"/>
      <c r="RXZ206" s="91"/>
      <c r="RYA206" s="119"/>
      <c r="RYB206" s="91"/>
      <c r="RYC206" s="119"/>
      <c r="RYD206" s="91"/>
      <c r="RYE206" s="119"/>
      <c r="RYF206" s="91"/>
      <c r="RYG206" s="119"/>
      <c r="RYH206" s="91"/>
      <c r="RYI206" s="119"/>
      <c r="RYJ206" s="91"/>
      <c r="RYK206" s="119"/>
      <c r="RYL206" s="91"/>
      <c r="RYM206" s="119"/>
      <c r="RYN206" s="91"/>
      <c r="RYO206" s="119"/>
      <c r="RYP206" s="91"/>
      <c r="RYQ206" s="119"/>
      <c r="RYR206" s="91"/>
      <c r="RYS206" s="119"/>
      <c r="RYT206" s="91"/>
      <c r="RYU206" s="119"/>
      <c r="RYV206" s="91"/>
      <c r="RYW206" s="119"/>
      <c r="RYX206" s="91"/>
      <c r="RYY206" s="119"/>
      <c r="RYZ206" s="91"/>
      <c r="RZA206" s="119"/>
      <c r="RZB206" s="91"/>
      <c r="RZC206" s="119"/>
      <c r="RZD206" s="91"/>
      <c r="RZE206" s="119"/>
      <c r="RZF206" s="91"/>
      <c r="RZG206" s="119"/>
      <c r="RZH206" s="91"/>
      <c r="RZI206" s="119"/>
      <c r="RZJ206" s="91"/>
      <c r="RZK206" s="119"/>
      <c r="RZL206" s="91"/>
      <c r="RZM206" s="119"/>
      <c r="RZN206" s="91"/>
      <c r="RZO206" s="119"/>
      <c r="RZP206" s="91"/>
      <c r="RZQ206" s="119"/>
      <c r="RZR206" s="91"/>
      <c r="RZS206" s="119"/>
      <c r="RZT206" s="91"/>
      <c r="RZU206" s="119"/>
      <c r="RZV206" s="91"/>
      <c r="RZW206" s="119"/>
      <c r="RZX206" s="91"/>
      <c r="RZY206" s="119"/>
      <c r="RZZ206" s="91"/>
      <c r="SAA206" s="119"/>
      <c r="SAB206" s="91"/>
      <c r="SAC206" s="119"/>
      <c r="SAD206" s="91"/>
      <c r="SAE206" s="119"/>
      <c r="SAF206" s="91"/>
      <c r="SAG206" s="119"/>
      <c r="SAH206" s="91"/>
      <c r="SAI206" s="119"/>
      <c r="SAJ206" s="91"/>
      <c r="SAK206" s="119"/>
      <c r="SAL206" s="91"/>
      <c r="SAM206" s="119"/>
      <c r="SAN206" s="91"/>
      <c r="SAO206" s="119"/>
      <c r="SAP206" s="91"/>
      <c r="SAQ206" s="119"/>
      <c r="SAR206" s="91"/>
      <c r="SAS206" s="119"/>
      <c r="SAT206" s="91"/>
      <c r="SAU206" s="119"/>
      <c r="SAV206" s="91"/>
      <c r="SAW206" s="119"/>
      <c r="SAX206" s="91"/>
      <c r="SAY206" s="119"/>
      <c r="SAZ206" s="91"/>
      <c r="SBA206" s="119"/>
      <c r="SBB206" s="91"/>
      <c r="SBC206" s="119"/>
      <c r="SBD206" s="91"/>
      <c r="SBE206" s="119"/>
      <c r="SBF206" s="91"/>
      <c r="SBG206" s="119"/>
      <c r="SBH206" s="91"/>
      <c r="SBI206" s="119"/>
      <c r="SBJ206" s="91"/>
      <c r="SBK206" s="119"/>
      <c r="SBL206" s="91"/>
      <c r="SBM206" s="119"/>
      <c r="SBN206" s="91"/>
      <c r="SBO206" s="119"/>
      <c r="SBP206" s="91"/>
      <c r="SBQ206" s="119"/>
      <c r="SBR206" s="91"/>
      <c r="SBS206" s="119"/>
      <c r="SBT206" s="91"/>
      <c r="SBU206" s="119"/>
      <c r="SBV206" s="91"/>
      <c r="SBW206" s="119"/>
      <c r="SBX206" s="91"/>
      <c r="SBY206" s="119"/>
      <c r="SBZ206" s="91"/>
      <c r="SCA206" s="119"/>
      <c r="SCB206" s="91"/>
      <c r="SCC206" s="119"/>
      <c r="SCD206" s="91"/>
      <c r="SCE206" s="119"/>
      <c r="SCF206" s="91"/>
      <c r="SCG206" s="119"/>
      <c r="SCH206" s="91"/>
      <c r="SCI206" s="119"/>
      <c r="SCJ206" s="91"/>
      <c r="SCK206" s="119"/>
      <c r="SCL206" s="91"/>
      <c r="SCM206" s="119"/>
      <c r="SCN206" s="91"/>
      <c r="SCO206" s="119"/>
      <c r="SCP206" s="91"/>
      <c r="SCQ206" s="119"/>
      <c r="SCR206" s="91"/>
      <c r="SCS206" s="119"/>
      <c r="SCT206" s="91"/>
      <c r="SCU206" s="119"/>
      <c r="SCV206" s="91"/>
      <c r="SCW206" s="119"/>
      <c r="SCX206" s="91"/>
      <c r="SCY206" s="119"/>
      <c r="SCZ206" s="91"/>
      <c r="SDA206" s="119"/>
      <c r="SDB206" s="91"/>
      <c r="SDC206" s="119"/>
      <c r="SDD206" s="91"/>
      <c r="SDE206" s="119"/>
      <c r="SDF206" s="91"/>
      <c r="SDG206" s="119"/>
      <c r="SDH206" s="91"/>
      <c r="SDI206" s="119"/>
      <c r="SDJ206" s="91"/>
      <c r="SDK206" s="119"/>
      <c r="SDL206" s="91"/>
      <c r="SDM206" s="119"/>
      <c r="SDN206" s="91"/>
      <c r="SDO206" s="119"/>
      <c r="SDP206" s="91"/>
      <c r="SDQ206" s="119"/>
      <c r="SDR206" s="91"/>
      <c r="SDS206" s="119"/>
      <c r="SDT206" s="91"/>
      <c r="SDU206" s="119"/>
      <c r="SDV206" s="91"/>
      <c r="SDW206" s="119"/>
      <c r="SDX206" s="91"/>
      <c r="SDY206" s="119"/>
      <c r="SDZ206" s="91"/>
      <c r="SEA206" s="119"/>
      <c r="SEB206" s="91"/>
      <c r="SEC206" s="119"/>
      <c r="SED206" s="91"/>
      <c r="SEE206" s="119"/>
      <c r="SEF206" s="91"/>
      <c r="SEG206" s="119"/>
      <c r="SEH206" s="91"/>
      <c r="SEI206" s="119"/>
      <c r="SEJ206" s="91"/>
      <c r="SEK206" s="119"/>
      <c r="SEL206" s="91"/>
      <c r="SEM206" s="119"/>
      <c r="SEN206" s="91"/>
      <c r="SEO206" s="119"/>
      <c r="SEP206" s="91"/>
      <c r="SEQ206" s="119"/>
      <c r="SER206" s="91"/>
      <c r="SES206" s="119"/>
      <c r="SET206" s="91"/>
      <c r="SEU206" s="119"/>
      <c r="SEV206" s="91"/>
      <c r="SEW206" s="119"/>
      <c r="SEX206" s="91"/>
      <c r="SEY206" s="119"/>
      <c r="SEZ206" s="91"/>
      <c r="SFA206" s="119"/>
      <c r="SFB206" s="91"/>
      <c r="SFC206" s="119"/>
      <c r="SFD206" s="91"/>
      <c r="SFE206" s="119"/>
      <c r="SFF206" s="91"/>
      <c r="SFG206" s="119"/>
      <c r="SFH206" s="91"/>
      <c r="SFI206" s="119"/>
      <c r="SFJ206" s="91"/>
      <c r="SFK206" s="119"/>
      <c r="SFL206" s="91"/>
      <c r="SFM206" s="119"/>
      <c r="SFN206" s="91"/>
      <c r="SFO206" s="119"/>
      <c r="SFP206" s="91"/>
      <c r="SFQ206" s="119"/>
      <c r="SFR206" s="91"/>
      <c r="SFS206" s="119"/>
      <c r="SFT206" s="91"/>
      <c r="SFU206" s="119"/>
      <c r="SFV206" s="91"/>
      <c r="SFW206" s="119"/>
      <c r="SFX206" s="91"/>
      <c r="SFY206" s="119"/>
      <c r="SFZ206" s="91"/>
      <c r="SGA206" s="119"/>
      <c r="SGB206" s="91"/>
      <c r="SGC206" s="119"/>
      <c r="SGD206" s="91"/>
      <c r="SGE206" s="119"/>
      <c r="SGF206" s="91"/>
      <c r="SGG206" s="119"/>
      <c r="SGH206" s="91"/>
      <c r="SGI206" s="119"/>
      <c r="SGJ206" s="91"/>
      <c r="SGK206" s="119"/>
      <c r="SGL206" s="91"/>
      <c r="SGM206" s="119"/>
      <c r="SGN206" s="91"/>
      <c r="SGO206" s="119"/>
      <c r="SGP206" s="91"/>
      <c r="SGQ206" s="119"/>
      <c r="SGR206" s="91"/>
      <c r="SGS206" s="119"/>
      <c r="SGT206" s="91"/>
      <c r="SGU206" s="119"/>
      <c r="SGV206" s="91"/>
      <c r="SGW206" s="119"/>
      <c r="SGX206" s="91"/>
      <c r="SGY206" s="119"/>
      <c r="SGZ206" s="91"/>
      <c r="SHA206" s="119"/>
      <c r="SHB206" s="91"/>
      <c r="SHC206" s="119"/>
      <c r="SHD206" s="91"/>
      <c r="SHE206" s="119"/>
      <c r="SHF206" s="91"/>
      <c r="SHG206" s="119"/>
      <c r="SHH206" s="91"/>
      <c r="SHI206" s="119"/>
      <c r="SHJ206" s="91"/>
      <c r="SHK206" s="119"/>
      <c r="SHL206" s="91"/>
      <c r="SHM206" s="119"/>
      <c r="SHN206" s="91"/>
      <c r="SHO206" s="119"/>
      <c r="SHP206" s="91"/>
      <c r="SHQ206" s="119"/>
      <c r="SHR206" s="91"/>
      <c r="SHS206" s="119"/>
      <c r="SHT206" s="91"/>
      <c r="SHU206" s="119"/>
      <c r="SHV206" s="91"/>
      <c r="SHW206" s="119"/>
      <c r="SHX206" s="91"/>
      <c r="SHY206" s="119"/>
      <c r="SHZ206" s="91"/>
      <c r="SIA206" s="119"/>
      <c r="SIB206" s="91"/>
      <c r="SIC206" s="119"/>
      <c r="SID206" s="91"/>
      <c r="SIE206" s="119"/>
      <c r="SIF206" s="91"/>
      <c r="SIG206" s="119"/>
      <c r="SIH206" s="91"/>
      <c r="SII206" s="119"/>
      <c r="SIJ206" s="91"/>
      <c r="SIK206" s="119"/>
      <c r="SIL206" s="91"/>
      <c r="SIM206" s="119"/>
      <c r="SIN206" s="91"/>
      <c r="SIO206" s="119"/>
      <c r="SIP206" s="91"/>
      <c r="SIQ206" s="119"/>
      <c r="SIR206" s="91"/>
      <c r="SIS206" s="119"/>
      <c r="SIT206" s="91"/>
      <c r="SIU206" s="119"/>
      <c r="SIV206" s="91"/>
      <c r="SIW206" s="119"/>
      <c r="SIX206" s="91"/>
      <c r="SIY206" s="119"/>
      <c r="SIZ206" s="91"/>
      <c r="SJA206" s="119"/>
      <c r="SJB206" s="91"/>
      <c r="SJC206" s="119"/>
      <c r="SJD206" s="91"/>
      <c r="SJE206" s="119"/>
      <c r="SJF206" s="91"/>
      <c r="SJG206" s="119"/>
      <c r="SJH206" s="91"/>
      <c r="SJI206" s="119"/>
      <c r="SJJ206" s="91"/>
      <c r="SJK206" s="119"/>
      <c r="SJL206" s="91"/>
      <c r="SJM206" s="119"/>
      <c r="SJN206" s="91"/>
      <c r="SJO206" s="119"/>
      <c r="SJP206" s="91"/>
      <c r="SJQ206" s="119"/>
      <c r="SJR206" s="91"/>
      <c r="SJS206" s="119"/>
      <c r="SJT206" s="91"/>
      <c r="SJU206" s="119"/>
      <c r="SJV206" s="91"/>
      <c r="SJW206" s="119"/>
      <c r="SJX206" s="91"/>
      <c r="SJY206" s="119"/>
      <c r="SJZ206" s="91"/>
      <c r="SKA206" s="119"/>
      <c r="SKB206" s="91"/>
      <c r="SKC206" s="119"/>
      <c r="SKD206" s="91"/>
      <c r="SKE206" s="119"/>
      <c r="SKF206" s="91"/>
      <c r="SKG206" s="119"/>
      <c r="SKH206" s="91"/>
      <c r="SKI206" s="119"/>
      <c r="SKJ206" s="91"/>
      <c r="SKK206" s="119"/>
      <c r="SKL206" s="91"/>
      <c r="SKM206" s="119"/>
      <c r="SKN206" s="91"/>
      <c r="SKO206" s="119"/>
      <c r="SKP206" s="91"/>
      <c r="SKQ206" s="119"/>
      <c r="SKR206" s="91"/>
      <c r="SKS206" s="119"/>
      <c r="SKT206" s="91"/>
      <c r="SKU206" s="119"/>
      <c r="SKV206" s="91"/>
      <c r="SKW206" s="119"/>
      <c r="SKX206" s="91"/>
      <c r="SKY206" s="119"/>
      <c r="SKZ206" s="91"/>
      <c r="SLA206" s="119"/>
      <c r="SLB206" s="91"/>
      <c r="SLC206" s="119"/>
      <c r="SLD206" s="91"/>
      <c r="SLE206" s="119"/>
      <c r="SLF206" s="91"/>
      <c r="SLG206" s="119"/>
      <c r="SLH206" s="91"/>
      <c r="SLI206" s="119"/>
      <c r="SLJ206" s="91"/>
      <c r="SLK206" s="119"/>
      <c r="SLL206" s="91"/>
      <c r="SLM206" s="119"/>
      <c r="SLN206" s="91"/>
      <c r="SLO206" s="119"/>
      <c r="SLP206" s="91"/>
      <c r="SLQ206" s="119"/>
      <c r="SLR206" s="91"/>
      <c r="SLS206" s="119"/>
      <c r="SLT206" s="91"/>
      <c r="SLU206" s="119"/>
      <c r="SLV206" s="91"/>
      <c r="SLW206" s="119"/>
      <c r="SLX206" s="91"/>
      <c r="SLY206" s="119"/>
      <c r="SLZ206" s="91"/>
      <c r="SMA206" s="119"/>
      <c r="SMB206" s="91"/>
      <c r="SMC206" s="119"/>
      <c r="SMD206" s="91"/>
      <c r="SME206" s="119"/>
      <c r="SMF206" s="91"/>
      <c r="SMG206" s="119"/>
      <c r="SMH206" s="91"/>
      <c r="SMI206" s="119"/>
      <c r="SMJ206" s="91"/>
      <c r="SMK206" s="119"/>
      <c r="SML206" s="91"/>
      <c r="SMM206" s="119"/>
      <c r="SMN206" s="91"/>
      <c r="SMO206" s="119"/>
      <c r="SMP206" s="91"/>
      <c r="SMQ206" s="119"/>
      <c r="SMR206" s="91"/>
      <c r="SMS206" s="119"/>
      <c r="SMT206" s="91"/>
      <c r="SMU206" s="119"/>
      <c r="SMV206" s="91"/>
      <c r="SMW206" s="119"/>
      <c r="SMX206" s="91"/>
      <c r="SMY206" s="119"/>
      <c r="SMZ206" s="91"/>
      <c r="SNA206" s="119"/>
      <c r="SNB206" s="91"/>
      <c r="SNC206" s="119"/>
      <c r="SND206" s="91"/>
      <c r="SNE206" s="119"/>
      <c r="SNF206" s="91"/>
      <c r="SNG206" s="119"/>
      <c r="SNH206" s="91"/>
      <c r="SNI206" s="119"/>
      <c r="SNJ206" s="91"/>
      <c r="SNK206" s="119"/>
      <c r="SNL206" s="91"/>
      <c r="SNM206" s="119"/>
      <c r="SNN206" s="91"/>
      <c r="SNO206" s="119"/>
      <c r="SNP206" s="91"/>
      <c r="SNQ206" s="119"/>
      <c r="SNR206" s="91"/>
      <c r="SNS206" s="119"/>
      <c r="SNT206" s="91"/>
      <c r="SNU206" s="119"/>
      <c r="SNV206" s="91"/>
      <c r="SNW206" s="119"/>
      <c r="SNX206" s="91"/>
      <c r="SNY206" s="119"/>
      <c r="SNZ206" s="91"/>
      <c r="SOA206" s="119"/>
      <c r="SOB206" s="91"/>
      <c r="SOC206" s="119"/>
      <c r="SOD206" s="91"/>
      <c r="SOE206" s="119"/>
      <c r="SOF206" s="91"/>
      <c r="SOG206" s="119"/>
      <c r="SOH206" s="91"/>
      <c r="SOI206" s="119"/>
      <c r="SOJ206" s="91"/>
      <c r="SOK206" s="119"/>
      <c r="SOL206" s="91"/>
      <c r="SOM206" s="119"/>
      <c r="SON206" s="91"/>
      <c r="SOO206" s="119"/>
      <c r="SOP206" s="91"/>
      <c r="SOQ206" s="119"/>
      <c r="SOR206" s="91"/>
      <c r="SOS206" s="119"/>
      <c r="SOT206" s="91"/>
      <c r="SOU206" s="119"/>
      <c r="SOV206" s="91"/>
      <c r="SOW206" s="119"/>
      <c r="SOX206" s="91"/>
      <c r="SOY206" s="119"/>
      <c r="SOZ206" s="91"/>
      <c r="SPA206" s="119"/>
      <c r="SPB206" s="91"/>
      <c r="SPC206" s="119"/>
      <c r="SPD206" s="91"/>
      <c r="SPE206" s="119"/>
      <c r="SPF206" s="91"/>
      <c r="SPG206" s="119"/>
      <c r="SPH206" s="91"/>
      <c r="SPI206" s="119"/>
      <c r="SPJ206" s="91"/>
      <c r="SPK206" s="119"/>
      <c r="SPL206" s="91"/>
      <c r="SPM206" s="119"/>
      <c r="SPN206" s="91"/>
      <c r="SPO206" s="119"/>
      <c r="SPP206" s="91"/>
      <c r="SPQ206" s="119"/>
      <c r="SPR206" s="91"/>
      <c r="SPS206" s="119"/>
      <c r="SPT206" s="91"/>
      <c r="SPU206" s="119"/>
      <c r="SPV206" s="91"/>
      <c r="SPW206" s="119"/>
      <c r="SPX206" s="91"/>
      <c r="SPY206" s="119"/>
      <c r="SPZ206" s="91"/>
      <c r="SQA206" s="119"/>
      <c r="SQB206" s="91"/>
      <c r="SQC206" s="119"/>
      <c r="SQD206" s="91"/>
      <c r="SQE206" s="119"/>
      <c r="SQF206" s="91"/>
      <c r="SQG206" s="119"/>
      <c r="SQH206" s="91"/>
      <c r="SQI206" s="119"/>
      <c r="SQJ206" s="91"/>
      <c r="SQK206" s="119"/>
      <c r="SQL206" s="91"/>
      <c r="SQM206" s="119"/>
      <c r="SQN206" s="91"/>
      <c r="SQO206" s="119"/>
      <c r="SQP206" s="91"/>
      <c r="SQQ206" s="119"/>
      <c r="SQR206" s="91"/>
      <c r="SQS206" s="119"/>
      <c r="SQT206" s="91"/>
      <c r="SQU206" s="119"/>
      <c r="SQV206" s="91"/>
      <c r="SQW206" s="119"/>
      <c r="SQX206" s="91"/>
      <c r="SQY206" s="119"/>
      <c r="SQZ206" s="91"/>
      <c r="SRA206" s="119"/>
      <c r="SRB206" s="91"/>
      <c r="SRC206" s="119"/>
      <c r="SRD206" s="91"/>
      <c r="SRE206" s="119"/>
      <c r="SRF206" s="91"/>
      <c r="SRG206" s="119"/>
      <c r="SRH206" s="91"/>
      <c r="SRI206" s="119"/>
      <c r="SRJ206" s="91"/>
      <c r="SRK206" s="119"/>
      <c r="SRL206" s="91"/>
      <c r="SRM206" s="119"/>
      <c r="SRN206" s="91"/>
      <c r="SRO206" s="119"/>
      <c r="SRP206" s="91"/>
      <c r="SRQ206" s="119"/>
      <c r="SRR206" s="91"/>
      <c r="SRS206" s="119"/>
      <c r="SRT206" s="91"/>
      <c r="SRU206" s="119"/>
      <c r="SRV206" s="91"/>
      <c r="SRW206" s="119"/>
      <c r="SRX206" s="91"/>
      <c r="SRY206" s="119"/>
      <c r="SRZ206" s="91"/>
      <c r="SSA206" s="119"/>
      <c r="SSB206" s="91"/>
      <c r="SSC206" s="119"/>
      <c r="SSD206" s="91"/>
      <c r="SSE206" s="119"/>
      <c r="SSF206" s="91"/>
      <c r="SSG206" s="119"/>
      <c r="SSH206" s="91"/>
      <c r="SSI206" s="119"/>
      <c r="SSJ206" s="91"/>
      <c r="SSK206" s="119"/>
      <c r="SSL206" s="91"/>
      <c r="SSM206" s="119"/>
      <c r="SSN206" s="91"/>
      <c r="SSO206" s="119"/>
      <c r="SSP206" s="91"/>
      <c r="SSQ206" s="119"/>
      <c r="SSR206" s="91"/>
      <c r="SSS206" s="119"/>
      <c r="SST206" s="91"/>
      <c r="SSU206" s="119"/>
      <c r="SSV206" s="91"/>
      <c r="SSW206" s="119"/>
      <c r="SSX206" s="91"/>
      <c r="SSY206" s="119"/>
      <c r="SSZ206" s="91"/>
      <c r="STA206" s="119"/>
      <c r="STB206" s="91"/>
      <c r="STC206" s="119"/>
      <c r="STD206" s="91"/>
      <c r="STE206" s="119"/>
      <c r="STF206" s="91"/>
      <c r="STG206" s="119"/>
      <c r="STH206" s="91"/>
      <c r="STI206" s="119"/>
      <c r="STJ206" s="91"/>
      <c r="STK206" s="119"/>
      <c r="STL206" s="91"/>
      <c r="STM206" s="119"/>
      <c r="STN206" s="91"/>
      <c r="STO206" s="119"/>
      <c r="STP206" s="91"/>
      <c r="STQ206" s="119"/>
      <c r="STR206" s="91"/>
      <c r="STS206" s="119"/>
      <c r="STT206" s="91"/>
      <c r="STU206" s="119"/>
      <c r="STV206" s="91"/>
      <c r="STW206" s="119"/>
      <c r="STX206" s="91"/>
      <c r="STY206" s="119"/>
      <c r="STZ206" s="91"/>
      <c r="SUA206" s="119"/>
      <c r="SUB206" s="91"/>
      <c r="SUC206" s="119"/>
      <c r="SUD206" s="91"/>
      <c r="SUE206" s="119"/>
      <c r="SUF206" s="91"/>
      <c r="SUG206" s="119"/>
      <c r="SUH206" s="91"/>
      <c r="SUI206" s="119"/>
      <c r="SUJ206" s="91"/>
      <c r="SUK206" s="119"/>
      <c r="SUL206" s="91"/>
      <c r="SUM206" s="119"/>
      <c r="SUN206" s="91"/>
      <c r="SUO206" s="119"/>
      <c r="SUP206" s="91"/>
      <c r="SUQ206" s="119"/>
      <c r="SUR206" s="91"/>
      <c r="SUS206" s="119"/>
      <c r="SUT206" s="91"/>
      <c r="SUU206" s="119"/>
      <c r="SUV206" s="91"/>
      <c r="SUW206" s="119"/>
      <c r="SUX206" s="91"/>
      <c r="SUY206" s="119"/>
      <c r="SUZ206" s="91"/>
      <c r="SVA206" s="119"/>
      <c r="SVB206" s="91"/>
      <c r="SVC206" s="119"/>
      <c r="SVD206" s="91"/>
      <c r="SVE206" s="119"/>
      <c r="SVF206" s="91"/>
      <c r="SVG206" s="119"/>
      <c r="SVH206" s="91"/>
      <c r="SVI206" s="119"/>
      <c r="SVJ206" s="91"/>
      <c r="SVK206" s="119"/>
      <c r="SVL206" s="91"/>
      <c r="SVM206" s="119"/>
      <c r="SVN206" s="91"/>
      <c r="SVO206" s="119"/>
      <c r="SVP206" s="91"/>
      <c r="SVQ206" s="119"/>
      <c r="SVR206" s="91"/>
      <c r="SVS206" s="119"/>
      <c r="SVT206" s="91"/>
      <c r="SVU206" s="119"/>
      <c r="SVV206" s="91"/>
      <c r="SVW206" s="119"/>
      <c r="SVX206" s="91"/>
      <c r="SVY206" s="119"/>
      <c r="SVZ206" s="91"/>
      <c r="SWA206" s="119"/>
      <c r="SWB206" s="91"/>
      <c r="SWC206" s="119"/>
      <c r="SWD206" s="91"/>
      <c r="SWE206" s="119"/>
      <c r="SWF206" s="91"/>
      <c r="SWG206" s="119"/>
      <c r="SWH206" s="91"/>
      <c r="SWI206" s="119"/>
      <c r="SWJ206" s="91"/>
      <c r="SWK206" s="119"/>
      <c r="SWL206" s="91"/>
      <c r="SWM206" s="119"/>
      <c r="SWN206" s="91"/>
      <c r="SWO206" s="119"/>
      <c r="SWP206" s="91"/>
      <c r="SWQ206" s="119"/>
      <c r="SWR206" s="91"/>
      <c r="SWS206" s="119"/>
      <c r="SWT206" s="91"/>
      <c r="SWU206" s="119"/>
      <c r="SWV206" s="91"/>
      <c r="SWW206" s="119"/>
      <c r="SWX206" s="91"/>
      <c r="SWY206" s="119"/>
      <c r="SWZ206" s="91"/>
      <c r="SXA206" s="119"/>
      <c r="SXB206" s="91"/>
      <c r="SXC206" s="119"/>
      <c r="SXD206" s="91"/>
      <c r="SXE206" s="119"/>
      <c r="SXF206" s="91"/>
      <c r="SXG206" s="119"/>
      <c r="SXH206" s="91"/>
      <c r="SXI206" s="119"/>
      <c r="SXJ206" s="91"/>
      <c r="SXK206" s="119"/>
      <c r="SXL206" s="91"/>
      <c r="SXM206" s="119"/>
      <c r="SXN206" s="91"/>
      <c r="SXO206" s="119"/>
      <c r="SXP206" s="91"/>
      <c r="SXQ206" s="119"/>
      <c r="SXR206" s="91"/>
      <c r="SXS206" s="119"/>
      <c r="SXT206" s="91"/>
      <c r="SXU206" s="119"/>
      <c r="SXV206" s="91"/>
      <c r="SXW206" s="119"/>
      <c r="SXX206" s="91"/>
      <c r="SXY206" s="119"/>
      <c r="SXZ206" s="91"/>
      <c r="SYA206" s="119"/>
      <c r="SYB206" s="91"/>
      <c r="SYC206" s="119"/>
      <c r="SYD206" s="91"/>
      <c r="SYE206" s="119"/>
      <c r="SYF206" s="91"/>
      <c r="SYG206" s="119"/>
      <c r="SYH206" s="91"/>
      <c r="SYI206" s="119"/>
      <c r="SYJ206" s="91"/>
      <c r="SYK206" s="119"/>
      <c r="SYL206" s="91"/>
      <c r="SYM206" s="119"/>
      <c r="SYN206" s="91"/>
      <c r="SYO206" s="119"/>
      <c r="SYP206" s="91"/>
      <c r="SYQ206" s="119"/>
      <c r="SYR206" s="91"/>
      <c r="SYS206" s="119"/>
      <c r="SYT206" s="91"/>
      <c r="SYU206" s="119"/>
      <c r="SYV206" s="91"/>
      <c r="SYW206" s="119"/>
      <c r="SYX206" s="91"/>
      <c r="SYY206" s="119"/>
      <c r="SYZ206" s="91"/>
      <c r="SZA206" s="119"/>
      <c r="SZB206" s="91"/>
      <c r="SZC206" s="119"/>
      <c r="SZD206" s="91"/>
      <c r="SZE206" s="119"/>
      <c r="SZF206" s="91"/>
      <c r="SZG206" s="119"/>
      <c r="SZH206" s="91"/>
      <c r="SZI206" s="119"/>
      <c r="SZJ206" s="91"/>
      <c r="SZK206" s="119"/>
      <c r="SZL206" s="91"/>
      <c r="SZM206" s="119"/>
      <c r="SZN206" s="91"/>
      <c r="SZO206" s="119"/>
      <c r="SZP206" s="91"/>
      <c r="SZQ206" s="119"/>
      <c r="SZR206" s="91"/>
      <c r="SZS206" s="119"/>
      <c r="SZT206" s="91"/>
      <c r="SZU206" s="119"/>
      <c r="SZV206" s="91"/>
      <c r="SZW206" s="119"/>
      <c r="SZX206" s="91"/>
      <c r="SZY206" s="119"/>
      <c r="SZZ206" s="91"/>
      <c r="TAA206" s="119"/>
      <c r="TAB206" s="91"/>
      <c r="TAC206" s="119"/>
      <c r="TAD206" s="91"/>
      <c r="TAE206" s="119"/>
      <c r="TAF206" s="91"/>
      <c r="TAG206" s="119"/>
      <c r="TAH206" s="91"/>
      <c r="TAI206" s="119"/>
      <c r="TAJ206" s="91"/>
      <c r="TAK206" s="119"/>
      <c r="TAL206" s="91"/>
      <c r="TAM206" s="119"/>
      <c r="TAN206" s="91"/>
      <c r="TAO206" s="119"/>
      <c r="TAP206" s="91"/>
      <c r="TAQ206" s="119"/>
      <c r="TAR206" s="91"/>
      <c r="TAS206" s="119"/>
      <c r="TAT206" s="91"/>
      <c r="TAU206" s="119"/>
      <c r="TAV206" s="91"/>
      <c r="TAW206" s="119"/>
      <c r="TAX206" s="91"/>
      <c r="TAY206" s="119"/>
      <c r="TAZ206" s="91"/>
      <c r="TBA206" s="119"/>
      <c r="TBB206" s="91"/>
      <c r="TBC206" s="119"/>
      <c r="TBD206" s="91"/>
      <c r="TBE206" s="119"/>
      <c r="TBF206" s="91"/>
      <c r="TBG206" s="119"/>
      <c r="TBH206" s="91"/>
      <c r="TBI206" s="119"/>
      <c r="TBJ206" s="91"/>
      <c r="TBK206" s="119"/>
      <c r="TBL206" s="91"/>
      <c r="TBM206" s="119"/>
      <c r="TBN206" s="91"/>
      <c r="TBO206" s="119"/>
      <c r="TBP206" s="91"/>
      <c r="TBQ206" s="119"/>
      <c r="TBR206" s="91"/>
      <c r="TBS206" s="119"/>
      <c r="TBT206" s="91"/>
      <c r="TBU206" s="119"/>
      <c r="TBV206" s="91"/>
      <c r="TBW206" s="119"/>
      <c r="TBX206" s="91"/>
      <c r="TBY206" s="119"/>
      <c r="TBZ206" s="91"/>
      <c r="TCA206" s="119"/>
      <c r="TCB206" s="91"/>
      <c r="TCC206" s="119"/>
      <c r="TCD206" s="91"/>
      <c r="TCE206" s="119"/>
      <c r="TCF206" s="91"/>
      <c r="TCG206" s="119"/>
      <c r="TCH206" s="91"/>
      <c r="TCI206" s="119"/>
      <c r="TCJ206" s="91"/>
      <c r="TCK206" s="119"/>
      <c r="TCL206" s="91"/>
      <c r="TCM206" s="119"/>
      <c r="TCN206" s="91"/>
      <c r="TCO206" s="119"/>
      <c r="TCP206" s="91"/>
      <c r="TCQ206" s="119"/>
      <c r="TCR206" s="91"/>
      <c r="TCS206" s="119"/>
      <c r="TCT206" s="91"/>
      <c r="TCU206" s="119"/>
      <c r="TCV206" s="91"/>
      <c r="TCW206" s="119"/>
      <c r="TCX206" s="91"/>
      <c r="TCY206" s="119"/>
      <c r="TCZ206" s="91"/>
      <c r="TDA206" s="119"/>
      <c r="TDB206" s="91"/>
      <c r="TDC206" s="119"/>
      <c r="TDD206" s="91"/>
      <c r="TDE206" s="119"/>
      <c r="TDF206" s="91"/>
      <c r="TDG206" s="119"/>
      <c r="TDH206" s="91"/>
      <c r="TDI206" s="119"/>
      <c r="TDJ206" s="91"/>
      <c r="TDK206" s="119"/>
      <c r="TDL206" s="91"/>
      <c r="TDM206" s="119"/>
      <c r="TDN206" s="91"/>
      <c r="TDO206" s="119"/>
      <c r="TDP206" s="91"/>
      <c r="TDQ206" s="119"/>
      <c r="TDR206" s="91"/>
      <c r="TDS206" s="119"/>
      <c r="TDT206" s="91"/>
      <c r="TDU206" s="119"/>
      <c r="TDV206" s="91"/>
      <c r="TDW206" s="119"/>
      <c r="TDX206" s="91"/>
      <c r="TDY206" s="119"/>
      <c r="TDZ206" s="91"/>
      <c r="TEA206" s="119"/>
      <c r="TEB206" s="91"/>
      <c r="TEC206" s="119"/>
      <c r="TED206" s="91"/>
      <c r="TEE206" s="119"/>
      <c r="TEF206" s="91"/>
      <c r="TEG206" s="119"/>
      <c r="TEH206" s="91"/>
      <c r="TEI206" s="119"/>
      <c r="TEJ206" s="91"/>
      <c r="TEK206" s="119"/>
      <c r="TEL206" s="91"/>
      <c r="TEM206" s="119"/>
      <c r="TEN206" s="91"/>
      <c r="TEO206" s="119"/>
      <c r="TEP206" s="91"/>
      <c r="TEQ206" s="119"/>
      <c r="TER206" s="91"/>
      <c r="TES206" s="119"/>
      <c r="TET206" s="91"/>
      <c r="TEU206" s="119"/>
      <c r="TEV206" s="91"/>
      <c r="TEW206" s="119"/>
      <c r="TEX206" s="91"/>
      <c r="TEY206" s="119"/>
      <c r="TEZ206" s="91"/>
      <c r="TFA206" s="119"/>
      <c r="TFB206" s="91"/>
      <c r="TFC206" s="119"/>
      <c r="TFD206" s="91"/>
      <c r="TFE206" s="119"/>
      <c r="TFF206" s="91"/>
      <c r="TFG206" s="119"/>
      <c r="TFH206" s="91"/>
      <c r="TFI206" s="119"/>
      <c r="TFJ206" s="91"/>
      <c r="TFK206" s="119"/>
      <c r="TFL206" s="91"/>
      <c r="TFM206" s="119"/>
      <c r="TFN206" s="91"/>
      <c r="TFO206" s="119"/>
      <c r="TFP206" s="91"/>
      <c r="TFQ206" s="119"/>
      <c r="TFR206" s="91"/>
      <c r="TFS206" s="119"/>
      <c r="TFT206" s="91"/>
      <c r="TFU206" s="119"/>
      <c r="TFV206" s="91"/>
      <c r="TFW206" s="119"/>
      <c r="TFX206" s="91"/>
      <c r="TFY206" s="119"/>
      <c r="TFZ206" s="91"/>
      <c r="TGA206" s="119"/>
      <c r="TGB206" s="91"/>
      <c r="TGC206" s="119"/>
      <c r="TGD206" s="91"/>
      <c r="TGE206" s="119"/>
      <c r="TGF206" s="91"/>
      <c r="TGG206" s="119"/>
      <c r="TGH206" s="91"/>
      <c r="TGI206" s="119"/>
      <c r="TGJ206" s="91"/>
      <c r="TGK206" s="119"/>
      <c r="TGL206" s="91"/>
      <c r="TGM206" s="119"/>
      <c r="TGN206" s="91"/>
      <c r="TGO206" s="119"/>
      <c r="TGP206" s="91"/>
      <c r="TGQ206" s="119"/>
      <c r="TGR206" s="91"/>
      <c r="TGS206" s="119"/>
      <c r="TGT206" s="91"/>
      <c r="TGU206" s="119"/>
      <c r="TGV206" s="91"/>
      <c r="TGW206" s="119"/>
      <c r="TGX206" s="91"/>
      <c r="TGY206" s="119"/>
      <c r="TGZ206" s="91"/>
      <c r="THA206" s="119"/>
      <c r="THB206" s="91"/>
      <c r="THC206" s="119"/>
      <c r="THD206" s="91"/>
      <c r="THE206" s="119"/>
      <c r="THF206" s="91"/>
      <c r="THG206" s="119"/>
      <c r="THH206" s="91"/>
      <c r="THI206" s="119"/>
      <c r="THJ206" s="91"/>
      <c r="THK206" s="119"/>
      <c r="THL206" s="91"/>
      <c r="THM206" s="119"/>
      <c r="THN206" s="91"/>
      <c r="THO206" s="119"/>
      <c r="THP206" s="91"/>
      <c r="THQ206" s="119"/>
      <c r="THR206" s="91"/>
      <c r="THS206" s="119"/>
      <c r="THT206" s="91"/>
      <c r="THU206" s="119"/>
      <c r="THV206" s="91"/>
      <c r="THW206" s="119"/>
      <c r="THX206" s="91"/>
      <c r="THY206" s="119"/>
      <c r="THZ206" s="91"/>
      <c r="TIA206" s="119"/>
      <c r="TIB206" s="91"/>
      <c r="TIC206" s="119"/>
      <c r="TID206" s="91"/>
      <c r="TIE206" s="119"/>
      <c r="TIF206" s="91"/>
      <c r="TIG206" s="119"/>
      <c r="TIH206" s="91"/>
      <c r="TII206" s="119"/>
      <c r="TIJ206" s="91"/>
      <c r="TIK206" s="119"/>
      <c r="TIL206" s="91"/>
      <c r="TIM206" s="119"/>
      <c r="TIN206" s="91"/>
      <c r="TIO206" s="119"/>
      <c r="TIP206" s="91"/>
      <c r="TIQ206" s="119"/>
      <c r="TIR206" s="91"/>
      <c r="TIS206" s="119"/>
      <c r="TIT206" s="91"/>
      <c r="TIU206" s="119"/>
      <c r="TIV206" s="91"/>
      <c r="TIW206" s="119"/>
      <c r="TIX206" s="91"/>
      <c r="TIY206" s="119"/>
      <c r="TIZ206" s="91"/>
      <c r="TJA206" s="119"/>
      <c r="TJB206" s="91"/>
      <c r="TJC206" s="119"/>
      <c r="TJD206" s="91"/>
      <c r="TJE206" s="119"/>
      <c r="TJF206" s="91"/>
      <c r="TJG206" s="119"/>
      <c r="TJH206" s="91"/>
      <c r="TJI206" s="119"/>
      <c r="TJJ206" s="91"/>
      <c r="TJK206" s="119"/>
      <c r="TJL206" s="91"/>
      <c r="TJM206" s="119"/>
      <c r="TJN206" s="91"/>
      <c r="TJO206" s="119"/>
      <c r="TJP206" s="91"/>
      <c r="TJQ206" s="119"/>
      <c r="TJR206" s="91"/>
      <c r="TJS206" s="119"/>
      <c r="TJT206" s="91"/>
      <c r="TJU206" s="119"/>
      <c r="TJV206" s="91"/>
      <c r="TJW206" s="119"/>
      <c r="TJX206" s="91"/>
      <c r="TJY206" s="119"/>
      <c r="TJZ206" s="91"/>
      <c r="TKA206" s="119"/>
      <c r="TKB206" s="91"/>
      <c r="TKC206" s="119"/>
      <c r="TKD206" s="91"/>
      <c r="TKE206" s="119"/>
      <c r="TKF206" s="91"/>
      <c r="TKG206" s="119"/>
      <c r="TKH206" s="91"/>
      <c r="TKI206" s="119"/>
      <c r="TKJ206" s="91"/>
      <c r="TKK206" s="119"/>
      <c r="TKL206" s="91"/>
      <c r="TKM206" s="119"/>
      <c r="TKN206" s="91"/>
      <c r="TKO206" s="119"/>
      <c r="TKP206" s="91"/>
      <c r="TKQ206" s="119"/>
      <c r="TKR206" s="91"/>
      <c r="TKS206" s="119"/>
      <c r="TKT206" s="91"/>
      <c r="TKU206" s="119"/>
      <c r="TKV206" s="91"/>
      <c r="TKW206" s="119"/>
      <c r="TKX206" s="91"/>
      <c r="TKY206" s="119"/>
      <c r="TKZ206" s="91"/>
      <c r="TLA206" s="119"/>
      <c r="TLB206" s="91"/>
      <c r="TLC206" s="119"/>
      <c r="TLD206" s="91"/>
      <c r="TLE206" s="119"/>
      <c r="TLF206" s="91"/>
      <c r="TLG206" s="119"/>
      <c r="TLH206" s="91"/>
      <c r="TLI206" s="119"/>
      <c r="TLJ206" s="91"/>
      <c r="TLK206" s="119"/>
      <c r="TLL206" s="91"/>
      <c r="TLM206" s="119"/>
      <c r="TLN206" s="91"/>
      <c r="TLO206" s="119"/>
      <c r="TLP206" s="91"/>
      <c r="TLQ206" s="119"/>
      <c r="TLR206" s="91"/>
      <c r="TLS206" s="119"/>
      <c r="TLT206" s="91"/>
      <c r="TLU206" s="119"/>
      <c r="TLV206" s="91"/>
      <c r="TLW206" s="119"/>
      <c r="TLX206" s="91"/>
      <c r="TLY206" s="119"/>
      <c r="TLZ206" s="91"/>
      <c r="TMA206" s="119"/>
      <c r="TMB206" s="91"/>
      <c r="TMC206" s="119"/>
      <c r="TMD206" s="91"/>
      <c r="TME206" s="119"/>
      <c r="TMF206" s="91"/>
      <c r="TMG206" s="119"/>
      <c r="TMH206" s="91"/>
      <c r="TMI206" s="119"/>
      <c r="TMJ206" s="91"/>
      <c r="TMK206" s="119"/>
      <c r="TML206" s="91"/>
      <c r="TMM206" s="119"/>
      <c r="TMN206" s="91"/>
      <c r="TMO206" s="119"/>
      <c r="TMP206" s="91"/>
      <c r="TMQ206" s="119"/>
      <c r="TMR206" s="91"/>
      <c r="TMS206" s="119"/>
      <c r="TMT206" s="91"/>
      <c r="TMU206" s="119"/>
      <c r="TMV206" s="91"/>
      <c r="TMW206" s="119"/>
      <c r="TMX206" s="91"/>
      <c r="TMY206" s="119"/>
      <c r="TMZ206" s="91"/>
      <c r="TNA206" s="119"/>
      <c r="TNB206" s="91"/>
      <c r="TNC206" s="119"/>
      <c r="TND206" s="91"/>
      <c r="TNE206" s="119"/>
      <c r="TNF206" s="91"/>
      <c r="TNG206" s="119"/>
      <c r="TNH206" s="91"/>
      <c r="TNI206" s="119"/>
      <c r="TNJ206" s="91"/>
      <c r="TNK206" s="119"/>
      <c r="TNL206" s="91"/>
      <c r="TNM206" s="119"/>
      <c r="TNN206" s="91"/>
      <c r="TNO206" s="119"/>
      <c r="TNP206" s="91"/>
      <c r="TNQ206" s="119"/>
      <c r="TNR206" s="91"/>
      <c r="TNS206" s="119"/>
      <c r="TNT206" s="91"/>
      <c r="TNU206" s="119"/>
      <c r="TNV206" s="91"/>
      <c r="TNW206" s="119"/>
      <c r="TNX206" s="91"/>
      <c r="TNY206" s="119"/>
      <c r="TNZ206" s="91"/>
      <c r="TOA206" s="119"/>
      <c r="TOB206" s="91"/>
      <c r="TOC206" s="119"/>
      <c r="TOD206" s="91"/>
      <c r="TOE206" s="119"/>
      <c r="TOF206" s="91"/>
      <c r="TOG206" s="119"/>
      <c r="TOH206" s="91"/>
      <c r="TOI206" s="119"/>
      <c r="TOJ206" s="91"/>
      <c r="TOK206" s="119"/>
      <c r="TOL206" s="91"/>
      <c r="TOM206" s="119"/>
      <c r="TON206" s="91"/>
      <c r="TOO206" s="119"/>
      <c r="TOP206" s="91"/>
      <c r="TOQ206" s="119"/>
      <c r="TOR206" s="91"/>
      <c r="TOS206" s="119"/>
      <c r="TOT206" s="91"/>
      <c r="TOU206" s="119"/>
      <c r="TOV206" s="91"/>
      <c r="TOW206" s="119"/>
      <c r="TOX206" s="91"/>
      <c r="TOY206" s="119"/>
      <c r="TOZ206" s="91"/>
      <c r="TPA206" s="119"/>
      <c r="TPB206" s="91"/>
      <c r="TPC206" s="119"/>
      <c r="TPD206" s="91"/>
      <c r="TPE206" s="119"/>
      <c r="TPF206" s="91"/>
      <c r="TPG206" s="119"/>
      <c r="TPH206" s="91"/>
      <c r="TPI206" s="119"/>
      <c r="TPJ206" s="91"/>
      <c r="TPK206" s="119"/>
      <c r="TPL206" s="91"/>
      <c r="TPM206" s="119"/>
      <c r="TPN206" s="91"/>
      <c r="TPO206" s="119"/>
      <c r="TPP206" s="91"/>
      <c r="TPQ206" s="119"/>
      <c r="TPR206" s="91"/>
      <c r="TPS206" s="119"/>
      <c r="TPT206" s="91"/>
      <c r="TPU206" s="119"/>
      <c r="TPV206" s="91"/>
      <c r="TPW206" s="119"/>
      <c r="TPX206" s="91"/>
      <c r="TPY206" s="119"/>
      <c r="TPZ206" s="91"/>
      <c r="TQA206" s="119"/>
      <c r="TQB206" s="91"/>
      <c r="TQC206" s="119"/>
      <c r="TQD206" s="91"/>
      <c r="TQE206" s="119"/>
      <c r="TQF206" s="91"/>
      <c r="TQG206" s="119"/>
      <c r="TQH206" s="91"/>
      <c r="TQI206" s="119"/>
      <c r="TQJ206" s="91"/>
      <c r="TQK206" s="119"/>
      <c r="TQL206" s="91"/>
      <c r="TQM206" s="119"/>
      <c r="TQN206" s="91"/>
      <c r="TQO206" s="119"/>
      <c r="TQP206" s="91"/>
      <c r="TQQ206" s="119"/>
      <c r="TQR206" s="91"/>
      <c r="TQS206" s="119"/>
      <c r="TQT206" s="91"/>
      <c r="TQU206" s="119"/>
      <c r="TQV206" s="91"/>
      <c r="TQW206" s="119"/>
      <c r="TQX206" s="91"/>
      <c r="TQY206" s="119"/>
      <c r="TQZ206" s="91"/>
      <c r="TRA206" s="119"/>
      <c r="TRB206" s="91"/>
      <c r="TRC206" s="119"/>
      <c r="TRD206" s="91"/>
      <c r="TRE206" s="119"/>
      <c r="TRF206" s="91"/>
      <c r="TRG206" s="119"/>
      <c r="TRH206" s="91"/>
      <c r="TRI206" s="119"/>
      <c r="TRJ206" s="91"/>
      <c r="TRK206" s="119"/>
      <c r="TRL206" s="91"/>
      <c r="TRM206" s="119"/>
      <c r="TRN206" s="91"/>
      <c r="TRO206" s="119"/>
      <c r="TRP206" s="91"/>
      <c r="TRQ206" s="119"/>
      <c r="TRR206" s="91"/>
      <c r="TRS206" s="119"/>
      <c r="TRT206" s="91"/>
      <c r="TRU206" s="119"/>
      <c r="TRV206" s="91"/>
      <c r="TRW206" s="119"/>
      <c r="TRX206" s="91"/>
      <c r="TRY206" s="119"/>
      <c r="TRZ206" s="91"/>
      <c r="TSA206" s="119"/>
      <c r="TSB206" s="91"/>
      <c r="TSC206" s="119"/>
      <c r="TSD206" s="91"/>
      <c r="TSE206" s="119"/>
      <c r="TSF206" s="91"/>
      <c r="TSG206" s="119"/>
      <c r="TSH206" s="91"/>
      <c r="TSI206" s="119"/>
      <c r="TSJ206" s="91"/>
      <c r="TSK206" s="119"/>
      <c r="TSL206" s="91"/>
      <c r="TSM206" s="119"/>
      <c r="TSN206" s="91"/>
      <c r="TSO206" s="119"/>
      <c r="TSP206" s="91"/>
      <c r="TSQ206" s="119"/>
      <c r="TSR206" s="91"/>
      <c r="TSS206" s="119"/>
      <c r="TST206" s="91"/>
      <c r="TSU206" s="119"/>
      <c r="TSV206" s="91"/>
      <c r="TSW206" s="119"/>
      <c r="TSX206" s="91"/>
      <c r="TSY206" s="119"/>
      <c r="TSZ206" s="91"/>
      <c r="TTA206" s="119"/>
      <c r="TTB206" s="91"/>
      <c r="TTC206" s="119"/>
      <c r="TTD206" s="91"/>
      <c r="TTE206" s="119"/>
      <c r="TTF206" s="91"/>
      <c r="TTG206" s="119"/>
      <c r="TTH206" s="91"/>
      <c r="TTI206" s="119"/>
      <c r="TTJ206" s="91"/>
      <c r="TTK206" s="119"/>
      <c r="TTL206" s="91"/>
      <c r="TTM206" s="119"/>
      <c r="TTN206" s="91"/>
      <c r="TTO206" s="119"/>
      <c r="TTP206" s="91"/>
      <c r="TTQ206" s="119"/>
      <c r="TTR206" s="91"/>
      <c r="TTS206" s="119"/>
      <c r="TTT206" s="91"/>
      <c r="TTU206" s="119"/>
      <c r="TTV206" s="91"/>
      <c r="TTW206" s="119"/>
      <c r="TTX206" s="91"/>
      <c r="TTY206" s="119"/>
      <c r="TTZ206" s="91"/>
      <c r="TUA206" s="119"/>
      <c r="TUB206" s="91"/>
      <c r="TUC206" s="119"/>
      <c r="TUD206" s="91"/>
      <c r="TUE206" s="119"/>
      <c r="TUF206" s="91"/>
      <c r="TUG206" s="119"/>
      <c r="TUH206" s="91"/>
      <c r="TUI206" s="119"/>
      <c r="TUJ206" s="91"/>
      <c r="TUK206" s="119"/>
      <c r="TUL206" s="91"/>
      <c r="TUM206" s="119"/>
      <c r="TUN206" s="91"/>
      <c r="TUO206" s="119"/>
      <c r="TUP206" s="91"/>
      <c r="TUQ206" s="119"/>
      <c r="TUR206" s="91"/>
      <c r="TUS206" s="119"/>
      <c r="TUT206" s="91"/>
      <c r="TUU206" s="119"/>
      <c r="TUV206" s="91"/>
      <c r="TUW206" s="119"/>
      <c r="TUX206" s="91"/>
      <c r="TUY206" s="119"/>
      <c r="TUZ206" s="91"/>
      <c r="TVA206" s="119"/>
      <c r="TVB206" s="91"/>
      <c r="TVC206" s="119"/>
      <c r="TVD206" s="91"/>
      <c r="TVE206" s="119"/>
      <c r="TVF206" s="91"/>
      <c r="TVG206" s="119"/>
      <c r="TVH206" s="91"/>
      <c r="TVI206" s="119"/>
      <c r="TVJ206" s="91"/>
      <c r="TVK206" s="119"/>
      <c r="TVL206" s="91"/>
      <c r="TVM206" s="119"/>
      <c r="TVN206" s="91"/>
      <c r="TVO206" s="119"/>
      <c r="TVP206" s="91"/>
      <c r="TVQ206" s="119"/>
      <c r="TVR206" s="91"/>
      <c r="TVS206" s="119"/>
      <c r="TVT206" s="91"/>
      <c r="TVU206" s="119"/>
      <c r="TVV206" s="91"/>
      <c r="TVW206" s="119"/>
      <c r="TVX206" s="91"/>
      <c r="TVY206" s="119"/>
      <c r="TVZ206" s="91"/>
      <c r="TWA206" s="119"/>
      <c r="TWB206" s="91"/>
      <c r="TWC206" s="119"/>
      <c r="TWD206" s="91"/>
      <c r="TWE206" s="119"/>
      <c r="TWF206" s="91"/>
      <c r="TWG206" s="119"/>
      <c r="TWH206" s="91"/>
      <c r="TWI206" s="119"/>
      <c r="TWJ206" s="91"/>
      <c r="TWK206" s="119"/>
      <c r="TWL206" s="91"/>
      <c r="TWM206" s="119"/>
      <c r="TWN206" s="91"/>
      <c r="TWO206" s="119"/>
      <c r="TWP206" s="91"/>
      <c r="TWQ206" s="119"/>
      <c r="TWR206" s="91"/>
      <c r="TWS206" s="119"/>
      <c r="TWT206" s="91"/>
      <c r="TWU206" s="119"/>
      <c r="TWV206" s="91"/>
      <c r="TWW206" s="119"/>
      <c r="TWX206" s="91"/>
      <c r="TWY206" s="119"/>
      <c r="TWZ206" s="91"/>
      <c r="TXA206" s="119"/>
      <c r="TXB206" s="91"/>
      <c r="TXC206" s="119"/>
      <c r="TXD206" s="91"/>
      <c r="TXE206" s="119"/>
      <c r="TXF206" s="91"/>
      <c r="TXG206" s="119"/>
      <c r="TXH206" s="91"/>
      <c r="TXI206" s="119"/>
      <c r="TXJ206" s="91"/>
      <c r="TXK206" s="119"/>
      <c r="TXL206" s="91"/>
      <c r="TXM206" s="119"/>
      <c r="TXN206" s="91"/>
      <c r="TXO206" s="119"/>
      <c r="TXP206" s="91"/>
      <c r="TXQ206" s="119"/>
      <c r="TXR206" s="91"/>
      <c r="TXS206" s="119"/>
      <c r="TXT206" s="91"/>
      <c r="TXU206" s="119"/>
      <c r="TXV206" s="91"/>
      <c r="TXW206" s="119"/>
      <c r="TXX206" s="91"/>
      <c r="TXY206" s="119"/>
      <c r="TXZ206" s="91"/>
      <c r="TYA206" s="119"/>
      <c r="TYB206" s="91"/>
      <c r="TYC206" s="119"/>
      <c r="TYD206" s="91"/>
      <c r="TYE206" s="119"/>
      <c r="TYF206" s="91"/>
      <c r="TYG206" s="119"/>
      <c r="TYH206" s="91"/>
      <c r="TYI206" s="119"/>
      <c r="TYJ206" s="91"/>
      <c r="TYK206" s="119"/>
      <c r="TYL206" s="91"/>
      <c r="TYM206" s="119"/>
      <c r="TYN206" s="91"/>
      <c r="TYO206" s="119"/>
      <c r="TYP206" s="91"/>
      <c r="TYQ206" s="119"/>
      <c r="TYR206" s="91"/>
      <c r="TYS206" s="119"/>
      <c r="TYT206" s="91"/>
      <c r="TYU206" s="119"/>
      <c r="TYV206" s="91"/>
      <c r="TYW206" s="119"/>
      <c r="TYX206" s="91"/>
      <c r="TYY206" s="119"/>
      <c r="TYZ206" s="91"/>
      <c r="TZA206" s="119"/>
      <c r="TZB206" s="91"/>
      <c r="TZC206" s="119"/>
      <c r="TZD206" s="91"/>
      <c r="TZE206" s="119"/>
      <c r="TZF206" s="91"/>
      <c r="TZG206" s="119"/>
      <c r="TZH206" s="91"/>
      <c r="TZI206" s="119"/>
      <c r="TZJ206" s="91"/>
      <c r="TZK206" s="119"/>
      <c r="TZL206" s="91"/>
      <c r="TZM206" s="119"/>
      <c r="TZN206" s="91"/>
      <c r="TZO206" s="119"/>
      <c r="TZP206" s="91"/>
      <c r="TZQ206" s="119"/>
      <c r="TZR206" s="91"/>
      <c r="TZS206" s="119"/>
      <c r="TZT206" s="91"/>
      <c r="TZU206" s="119"/>
      <c r="TZV206" s="91"/>
      <c r="TZW206" s="119"/>
      <c r="TZX206" s="91"/>
      <c r="TZY206" s="119"/>
      <c r="TZZ206" s="91"/>
      <c r="UAA206" s="119"/>
      <c r="UAB206" s="91"/>
      <c r="UAC206" s="119"/>
      <c r="UAD206" s="91"/>
      <c r="UAE206" s="119"/>
      <c r="UAF206" s="91"/>
      <c r="UAG206" s="119"/>
      <c r="UAH206" s="91"/>
      <c r="UAI206" s="119"/>
      <c r="UAJ206" s="91"/>
      <c r="UAK206" s="119"/>
      <c r="UAL206" s="91"/>
      <c r="UAM206" s="119"/>
      <c r="UAN206" s="91"/>
      <c r="UAO206" s="119"/>
      <c r="UAP206" s="91"/>
      <c r="UAQ206" s="119"/>
      <c r="UAR206" s="91"/>
      <c r="UAS206" s="119"/>
      <c r="UAT206" s="91"/>
      <c r="UAU206" s="119"/>
      <c r="UAV206" s="91"/>
      <c r="UAW206" s="119"/>
      <c r="UAX206" s="91"/>
      <c r="UAY206" s="119"/>
      <c r="UAZ206" s="91"/>
      <c r="UBA206" s="119"/>
      <c r="UBB206" s="91"/>
      <c r="UBC206" s="119"/>
      <c r="UBD206" s="91"/>
      <c r="UBE206" s="119"/>
      <c r="UBF206" s="91"/>
      <c r="UBG206" s="119"/>
      <c r="UBH206" s="91"/>
      <c r="UBI206" s="119"/>
      <c r="UBJ206" s="91"/>
      <c r="UBK206" s="119"/>
      <c r="UBL206" s="91"/>
      <c r="UBM206" s="119"/>
      <c r="UBN206" s="91"/>
      <c r="UBO206" s="119"/>
      <c r="UBP206" s="91"/>
      <c r="UBQ206" s="119"/>
      <c r="UBR206" s="91"/>
      <c r="UBS206" s="119"/>
      <c r="UBT206" s="91"/>
      <c r="UBU206" s="119"/>
      <c r="UBV206" s="91"/>
      <c r="UBW206" s="119"/>
      <c r="UBX206" s="91"/>
      <c r="UBY206" s="119"/>
      <c r="UBZ206" s="91"/>
      <c r="UCA206" s="119"/>
      <c r="UCB206" s="91"/>
      <c r="UCC206" s="119"/>
      <c r="UCD206" s="91"/>
      <c r="UCE206" s="119"/>
      <c r="UCF206" s="91"/>
      <c r="UCG206" s="119"/>
      <c r="UCH206" s="91"/>
      <c r="UCI206" s="119"/>
      <c r="UCJ206" s="91"/>
      <c r="UCK206" s="119"/>
      <c r="UCL206" s="91"/>
      <c r="UCM206" s="119"/>
      <c r="UCN206" s="91"/>
      <c r="UCO206" s="119"/>
      <c r="UCP206" s="91"/>
      <c r="UCQ206" s="119"/>
      <c r="UCR206" s="91"/>
      <c r="UCS206" s="119"/>
      <c r="UCT206" s="91"/>
      <c r="UCU206" s="119"/>
      <c r="UCV206" s="91"/>
      <c r="UCW206" s="119"/>
      <c r="UCX206" s="91"/>
      <c r="UCY206" s="119"/>
      <c r="UCZ206" s="91"/>
      <c r="UDA206" s="119"/>
      <c r="UDB206" s="91"/>
      <c r="UDC206" s="119"/>
      <c r="UDD206" s="91"/>
      <c r="UDE206" s="119"/>
      <c r="UDF206" s="91"/>
      <c r="UDG206" s="119"/>
      <c r="UDH206" s="91"/>
      <c r="UDI206" s="119"/>
      <c r="UDJ206" s="91"/>
      <c r="UDK206" s="119"/>
      <c r="UDL206" s="91"/>
      <c r="UDM206" s="119"/>
      <c r="UDN206" s="91"/>
      <c r="UDO206" s="119"/>
      <c r="UDP206" s="91"/>
      <c r="UDQ206" s="119"/>
      <c r="UDR206" s="91"/>
      <c r="UDS206" s="119"/>
      <c r="UDT206" s="91"/>
      <c r="UDU206" s="119"/>
      <c r="UDV206" s="91"/>
      <c r="UDW206" s="119"/>
      <c r="UDX206" s="91"/>
      <c r="UDY206" s="119"/>
      <c r="UDZ206" s="91"/>
      <c r="UEA206" s="119"/>
      <c r="UEB206" s="91"/>
      <c r="UEC206" s="119"/>
      <c r="UED206" s="91"/>
      <c r="UEE206" s="119"/>
      <c r="UEF206" s="91"/>
      <c r="UEG206" s="119"/>
      <c r="UEH206" s="91"/>
      <c r="UEI206" s="119"/>
      <c r="UEJ206" s="91"/>
      <c r="UEK206" s="119"/>
      <c r="UEL206" s="91"/>
      <c r="UEM206" s="119"/>
      <c r="UEN206" s="91"/>
      <c r="UEO206" s="119"/>
      <c r="UEP206" s="91"/>
      <c r="UEQ206" s="119"/>
      <c r="UER206" s="91"/>
      <c r="UES206" s="119"/>
      <c r="UET206" s="91"/>
      <c r="UEU206" s="119"/>
      <c r="UEV206" s="91"/>
      <c r="UEW206" s="119"/>
      <c r="UEX206" s="91"/>
      <c r="UEY206" s="119"/>
      <c r="UEZ206" s="91"/>
      <c r="UFA206" s="119"/>
      <c r="UFB206" s="91"/>
      <c r="UFC206" s="119"/>
      <c r="UFD206" s="91"/>
      <c r="UFE206" s="119"/>
      <c r="UFF206" s="91"/>
      <c r="UFG206" s="119"/>
      <c r="UFH206" s="91"/>
      <c r="UFI206" s="119"/>
      <c r="UFJ206" s="91"/>
      <c r="UFK206" s="119"/>
      <c r="UFL206" s="91"/>
      <c r="UFM206" s="119"/>
      <c r="UFN206" s="91"/>
      <c r="UFO206" s="119"/>
      <c r="UFP206" s="91"/>
      <c r="UFQ206" s="119"/>
      <c r="UFR206" s="91"/>
      <c r="UFS206" s="119"/>
      <c r="UFT206" s="91"/>
      <c r="UFU206" s="119"/>
      <c r="UFV206" s="91"/>
      <c r="UFW206" s="119"/>
      <c r="UFX206" s="91"/>
      <c r="UFY206" s="119"/>
      <c r="UFZ206" s="91"/>
      <c r="UGA206" s="119"/>
      <c r="UGB206" s="91"/>
      <c r="UGC206" s="119"/>
      <c r="UGD206" s="91"/>
      <c r="UGE206" s="119"/>
      <c r="UGF206" s="91"/>
      <c r="UGG206" s="119"/>
      <c r="UGH206" s="91"/>
      <c r="UGI206" s="119"/>
      <c r="UGJ206" s="91"/>
      <c r="UGK206" s="119"/>
      <c r="UGL206" s="91"/>
      <c r="UGM206" s="119"/>
      <c r="UGN206" s="91"/>
      <c r="UGO206" s="119"/>
      <c r="UGP206" s="91"/>
      <c r="UGQ206" s="119"/>
      <c r="UGR206" s="91"/>
      <c r="UGS206" s="119"/>
      <c r="UGT206" s="91"/>
      <c r="UGU206" s="119"/>
      <c r="UGV206" s="91"/>
      <c r="UGW206" s="119"/>
      <c r="UGX206" s="91"/>
      <c r="UGY206" s="119"/>
      <c r="UGZ206" s="91"/>
      <c r="UHA206" s="119"/>
      <c r="UHB206" s="91"/>
      <c r="UHC206" s="119"/>
      <c r="UHD206" s="91"/>
      <c r="UHE206" s="119"/>
      <c r="UHF206" s="91"/>
      <c r="UHG206" s="119"/>
      <c r="UHH206" s="91"/>
      <c r="UHI206" s="119"/>
      <c r="UHJ206" s="91"/>
      <c r="UHK206" s="119"/>
      <c r="UHL206" s="91"/>
      <c r="UHM206" s="119"/>
      <c r="UHN206" s="91"/>
      <c r="UHO206" s="119"/>
      <c r="UHP206" s="91"/>
      <c r="UHQ206" s="119"/>
      <c r="UHR206" s="91"/>
      <c r="UHS206" s="119"/>
      <c r="UHT206" s="91"/>
      <c r="UHU206" s="119"/>
      <c r="UHV206" s="91"/>
      <c r="UHW206" s="119"/>
      <c r="UHX206" s="91"/>
      <c r="UHY206" s="119"/>
      <c r="UHZ206" s="91"/>
      <c r="UIA206" s="119"/>
      <c r="UIB206" s="91"/>
      <c r="UIC206" s="119"/>
      <c r="UID206" s="91"/>
      <c r="UIE206" s="119"/>
      <c r="UIF206" s="91"/>
      <c r="UIG206" s="119"/>
      <c r="UIH206" s="91"/>
      <c r="UII206" s="119"/>
      <c r="UIJ206" s="91"/>
      <c r="UIK206" s="119"/>
      <c r="UIL206" s="91"/>
      <c r="UIM206" s="119"/>
      <c r="UIN206" s="91"/>
      <c r="UIO206" s="119"/>
      <c r="UIP206" s="91"/>
      <c r="UIQ206" s="119"/>
      <c r="UIR206" s="91"/>
      <c r="UIS206" s="119"/>
      <c r="UIT206" s="91"/>
      <c r="UIU206" s="119"/>
      <c r="UIV206" s="91"/>
      <c r="UIW206" s="119"/>
      <c r="UIX206" s="91"/>
      <c r="UIY206" s="119"/>
      <c r="UIZ206" s="91"/>
      <c r="UJA206" s="119"/>
      <c r="UJB206" s="91"/>
      <c r="UJC206" s="119"/>
      <c r="UJD206" s="91"/>
      <c r="UJE206" s="119"/>
      <c r="UJF206" s="91"/>
      <c r="UJG206" s="119"/>
      <c r="UJH206" s="91"/>
      <c r="UJI206" s="119"/>
      <c r="UJJ206" s="91"/>
      <c r="UJK206" s="119"/>
      <c r="UJL206" s="91"/>
      <c r="UJM206" s="119"/>
      <c r="UJN206" s="91"/>
      <c r="UJO206" s="119"/>
      <c r="UJP206" s="91"/>
      <c r="UJQ206" s="119"/>
      <c r="UJR206" s="91"/>
      <c r="UJS206" s="119"/>
      <c r="UJT206" s="91"/>
      <c r="UJU206" s="119"/>
      <c r="UJV206" s="91"/>
      <c r="UJW206" s="119"/>
      <c r="UJX206" s="91"/>
      <c r="UJY206" s="119"/>
      <c r="UJZ206" s="91"/>
      <c r="UKA206" s="119"/>
      <c r="UKB206" s="91"/>
      <c r="UKC206" s="119"/>
      <c r="UKD206" s="91"/>
      <c r="UKE206" s="119"/>
      <c r="UKF206" s="91"/>
      <c r="UKG206" s="119"/>
      <c r="UKH206" s="91"/>
      <c r="UKI206" s="119"/>
      <c r="UKJ206" s="91"/>
      <c r="UKK206" s="119"/>
      <c r="UKL206" s="91"/>
      <c r="UKM206" s="119"/>
      <c r="UKN206" s="91"/>
      <c r="UKO206" s="119"/>
      <c r="UKP206" s="91"/>
      <c r="UKQ206" s="119"/>
      <c r="UKR206" s="91"/>
      <c r="UKS206" s="119"/>
      <c r="UKT206" s="91"/>
      <c r="UKU206" s="119"/>
      <c r="UKV206" s="91"/>
      <c r="UKW206" s="119"/>
      <c r="UKX206" s="91"/>
      <c r="UKY206" s="119"/>
      <c r="UKZ206" s="91"/>
      <c r="ULA206" s="119"/>
      <c r="ULB206" s="91"/>
      <c r="ULC206" s="119"/>
      <c r="ULD206" s="91"/>
      <c r="ULE206" s="119"/>
      <c r="ULF206" s="91"/>
      <c r="ULG206" s="119"/>
      <c r="ULH206" s="91"/>
      <c r="ULI206" s="119"/>
      <c r="ULJ206" s="91"/>
      <c r="ULK206" s="119"/>
      <c r="ULL206" s="91"/>
      <c r="ULM206" s="119"/>
      <c r="ULN206" s="91"/>
      <c r="ULO206" s="119"/>
      <c r="ULP206" s="91"/>
      <c r="ULQ206" s="119"/>
      <c r="ULR206" s="91"/>
      <c r="ULS206" s="119"/>
      <c r="ULT206" s="91"/>
      <c r="ULU206" s="119"/>
      <c r="ULV206" s="91"/>
      <c r="ULW206" s="119"/>
      <c r="ULX206" s="91"/>
      <c r="ULY206" s="119"/>
      <c r="ULZ206" s="91"/>
      <c r="UMA206" s="119"/>
      <c r="UMB206" s="91"/>
      <c r="UMC206" s="119"/>
      <c r="UMD206" s="91"/>
      <c r="UME206" s="119"/>
      <c r="UMF206" s="91"/>
      <c r="UMG206" s="119"/>
      <c r="UMH206" s="91"/>
      <c r="UMI206" s="119"/>
      <c r="UMJ206" s="91"/>
      <c r="UMK206" s="119"/>
      <c r="UML206" s="91"/>
      <c r="UMM206" s="119"/>
      <c r="UMN206" s="91"/>
      <c r="UMO206" s="119"/>
      <c r="UMP206" s="91"/>
      <c r="UMQ206" s="119"/>
      <c r="UMR206" s="91"/>
      <c r="UMS206" s="119"/>
      <c r="UMT206" s="91"/>
      <c r="UMU206" s="119"/>
      <c r="UMV206" s="91"/>
      <c r="UMW206" s="119"/>
      <c r="UMX206" s="91"/>
      <c r="UMY206" s="119"/>
      <c r="UMZ206" s="91"/>
      <c r="UNA206" s="119"/>
      <c r="UNB206" s="91"/>
      <c r="UNC206" s="119"/>
      <c r="UND206" s="91"/>
      <c r="UNE206" s="119"/>
      <c r="UNF206" s="91"/>
      <c r="UNG206" s="119"/>
      <c r="UNH206" s="91"/>
      <c r="UNI206" s="119"/>
      <c r="UNJ206" s="91"/>
      <c r="UNK206" s="119"/>
      <c r="UNL206" s="91"/>
      <c r="UNM206" s="119"/>
      <c r="UNN206" s="91"/>
      <c r="UNO206" s="119"/>
      <c r="UNP206" s="91"/>
      <c r="UNQ206" s="119"/>
      <c r="UNR206" s="91"/>
      <c r="UNS206" s="119"/>
      <c r="UNT206" s="91"/>
      <c r="UNU206" s="119"/>
      <c r="UNV206" s="91"/>
      <c r="UNW206" s="119"/>
      <c r="UNX206" s="91"/>
      <c r="UNY206" s="119"/>
      <c r="UNZ206" s="91"/>
      <c r="UOA206" s="119"/>
      <c r="UOB206" s="91"/>
      <c r="UOC206" s="119"/>
      <c r="UOD206" s="91"/>
      <c r="UOE206" s="119"/>
      <c r="UOF206" s="91"/>
      <c r="UOG206" s="119"/>
      <c r="UOH206" s="91"/>
      <c r="UOI206" s="119"/>
      <c r="UOJ206" s="91"/>
      <c r="UOK206" s="119"/>
      <c r="UOL206" s="91"/>
      <c r="UOM206" s="119"/>
      <c r="UON206" s="91"/>
      <c r="UOO206" s="119"/>
      <c r="UOP206" s="91"/>
      <c r="UOQ206" s="119"/>
      <c r="UOR206" s="91"/>
      <c r="UOS206" s="119"/>
      <c r="UOT206" s="91"/>
      <c r="UOU206" s="119"/>
      <c r="UOV206" s="91"/>
      <c r="UOW206" s="119"/>
      <c r="UOX206" s="91"/>
      <c r="UOY206" s="119"/>
      <c r="UOZ206" s="91"/>
      <c r="UPA206" s="119"/>
      <c r="UPB206" s="91"/>
      <c r="UPC206" s="119"/>
      <c r="UPD206" s="91"/>
      <c r="UPE206" s="119"/>
      <c r="UPF206" s="91"/>
      <c r="UPG206" s="119"/>
      <c r="UPH206" s="91"/>
      <c r="UPI206" s="119"/>
      <c r="UPJ206" s="91"/>
      <c r="UPK206" s="119"/>
      <c r="UPL206" s="91"/>
      <c r="UPM206" s="119"/>
      <c r="UPN206" s="91"/>
      <c r="UPO206" s="119"/>
      <c r="UPP206" s="91"/>
      <c r="UPQ206" s="119"/>
      <c r="UPR206" s="91"/>
      <c r="UPS206" s="119"/>
      <c r="UPT206" s="91"/>
      <c r="UPU206" s="119"/>
      <c r="UPV206" s="91"/>
      <c r="UPW206" s="119"/>
      <c r="UPX206" s="91"/>
      <c r="UPY206" s="119"/>
      <c r="UPZ206" s="91"/>
      <c r="UQA206" s="119"/>
      <c r="UQB206" s="91"/>
      <c r="UQC206" s="119"/>
      <c r="UQD206" s="91"/>
      <c r="UQE206" s="119"/>
      <c r="UQF206" s="91"/>
      <c r="UQG206" s="119"/>
      <c r="UQH206" s="91"/>
      <c r="UQI206" s="119"/>
      <c r="UQJ206" s="91"/>
      <c r="UQK206" s="119"/>
      <c r="UQL206" s="91"/>
      <c r="UQM206" s="119"/>
      <c r="UQN206" s="91"/>
      <c r="UQO206" s="119"/>
      <c r="UQP206" s="91"/>
      <c r="UQQ206" s="119"/>
      <c r="UQR206" s="91"/>
      <c r="UQS206" s="119"/>
      <c r="UQT206" s="91"/>
      <c r="UQU206" s="119"/>
      <c r="UQV206" s="91"/>
      <c r="UQW206" s="119"/>
      <c r="UQX206" s="91"/>
      <c r="UQY206" s="119"/>
      <c r="UQZ206" s="91"/>
      <c r="URA206" s="119"/>
      <c r="URB206" s="91"/>
      <c r="URC206" s="119"/>
      <c r="URD206" s="91"/>
      <c r="URE206" s="119"/>
      <c r="URF206" s="91"/>
      <c r="URG206" s="119"/>
      <c r="URH206" s="91"/>
      <c r="URI206" s="119"/>
      <c r="URJ206" s="91"/>
      <c r="URK206" s="119"/>
      <c r="URL206" s="91"/>
      <c r="URM206" s="119"/>
      <c r="URN206" s="91"/>
      <c r="URO206" s="119"/>
      <c r="URP206" s="91"/>
      <c r="URQ206" s="119"/>
      <c r="URR206" s="91"/>
      <c r="URS206" s="119"/>
      <c r="URT206" s="91"/>
      <c r="URU206" s="119"/>
      <c r="URV206" s="91"/>
      <c r="URW206" s="119"/>
      <c r="URX206" s="91"/>
      <c r="URY206" s="119"/>
      <c r="URZ206" s="91"/>
      <c r="USA206" s="119"/>
      <c r="USB206" s="91"/>
      <c r="USC206" s="119"/>
      <c r="USD206" s="91"/>
      <c r="USE206" s="119"/>
      <c r="USF206" s="91"/>
      <c r="USG206" s="119"/>
      <c r="USH206" s="91"/>
      <c r="USI206" s="119"/>
      <c r="USJ206" s="91"/>
      <c r="USK206" s="119"/>
      <c r="USL206" s="91"/>
      <c r="USM206" s="119"/>
      <c r="USN206" s="91"/>
      <c r="USO206" s="119"/>
      <c r="USP206" s="91"/>
      <c r="USQ206" s="119"/>
      <c r="USR206" s="91"/>
      <c r="USS206" s="119"/>
      <c r="UST206" s="91"/>
      <c r="USU206" s="119"/>
      <c r="USV206" s="91"/>
      <c r="USW206" s="119"/>
      <c r="USX206" s="91"/>
      <c r="USY206" s="119"/>
      <c r="USZ206" s="91"/>
      <c r="UTA206" s="119"/>
      <c r="UTB206" s="91"/>
      <c r="UTC206" s="119"/>
      <c r="UTD206" s="91"/>
      <c r="UTE206" s="119"/>
      <c r="UTF206" s="91"/>
      <c r="UTG206" s="119"/>
      <c r="UTH206" s="91"/>
      <c r="UTI206" s="119"/>
      <c r="UTJ206" s="91"/>
      <c r="UTK206" s="119"/>
      <c r="UTL206" s="91"/>
      <c r="UTM206" s="119"/>
      <c r="UTN206" s="91"/>
      <c r="UTO206" s="119"/>
      <c r="UTP206" s="91"/>
      <c r="UTQ206" s="119"/>
      <c r="UTR206" s="91"/>
      <c r="UTS206" s="119"/>
      <c r="UTT206" s="91"/>
      <c r="UTU206" s="119"/>
      <c r="UTV206" s="91"/>
      <c r="UTW206" s="119"/>
      <c r="UTX206" s="91"/>
      <c r="UTY206" s="119"/>
      <c r="UTZ206" s="91"/>
      <c r="UUA206" s="119"/>
      <c r="UUB206" s="91"/>
      <c r="UUC206" s="119"/>
      <c r="UUD206" s="91"/>
      <c r="UUE206" s="119"/>
      <c r="UUF206" s="91"/>
      <c r="UUG206" s="119"/>
      <c r="UUH206" s="91"/>
      <c r="UUI206" s="119"/>
      <c r="UUJ206" s="91"/>
      <c r="UUK206" s="119"/>
      <c r="UUL206" s="91"/>
      <c r="UUM206" s="119"/>
      <c r="UUN206" s="91"/>
      <c r="UUO206" s="119"/>
      <c r="UUP206" s="91"/>
      <c r="UUQ206" s="119"/>
      <c r="UUR206" s="91"/>
      <c r="UUS206" s="119"/>
      <c r="UUT206" s="91"/>
      <c r="UUU206" s="119"/>
      <c r="UUV206" s="91"/>
      <c r="UUW206" s="119"/>
      <c r="UUX206" s="91"/>
      <c r="UUY206" s="119"/>
      <c r="UUZ206" s="91"/>
      <c r="UVA206" s="119"/>
      <c r="UVB206" s="91"/>
      <c r="UVC206" s="119"/>
      <c r="UVD206" s="91"/>
      <c r="UVE206" s="119"/>
      <c r="UVF206" s="91"/>
      <c r="UVG206" s="119"/>
      <c r="UVH206" s="91"/>
      <c r="UVI206" s="119"/>
      <c r="UVJ206" s="91"/>
      <c r="UVK206" s="119"/>
      <c r="UVL206" s="91"/>
      <c r="UVM206" s="119"/>
      <c r="UVN206" s="91"/>
      <c r="UVO206" s="119"/>
      <c r="UVP206" s="91"/>
      <c r="UVQ206" s="119"/>
      <c r="UVR206" s="91"/>
      <c r="UVS206" s="119"/>
      <c r="UVT206" s="91"/>
      <c r="UVU206" s="119"/>
      <c r="UVV206" s="91"/>
      <c r="UVW206" s="119"/>
      <c r="UVX206" s="91"/>
      <c r="UVY206" s="119"/>
      <c r="UVZ206" s="91"/>
      <c r="UWA206" s="119"/>
      <c r="UWB206" s="91"/>
      <c r="UWC206" s="119"/>
      <c r="UWD206" s="91"/>
      <c r="UWE206" s="119"/>
      <c r="UWF206" s="91"/>
      <c r="UWG206" s="119"/>
      <c r="UWH206" s="91"/>
      <c r="UWI206" s="119"/>
      <c r="UWJ206" s="91"/>
      <c r="UWK206" s="119"/>
      <c r="UWL206" s="91"/>
      <c r="UWM206" s="119"/>
      <c r="UWN206" s="91"/>
      <c r="UWO206" s="119"/>
      <c r="UWP206" s="91"/>
      <c r="UWQ206" s="119"/>
      <c r="UWR206" s="91"/>
      <c r="UWS206" s="119"/>
      <c r="UWT206" s="91"/>
      <c r="UWU206" s="119"/>
      <c r="UWV206" s="91"/>
      <c r="UWW206" s="119"/>
      <c r="UWX206" s="91"/>
      <c r="UWY206" s="119"/>
      <c r="UWZ206" s="91"/>
      <c r="UXA206" s="119"/>
      <c r="UXB206" s="91"/>
      <c r="UXC206" s="119"/>
      <c r="UXD206" s="91"/>
      <c r="UXE206" s="119"/>
      <c r="UXF206" s="91"/>
      <c r="UXG206" s="119"/>
      <c r="UXH206" s="91"/>
      <c r="UXI206" s="119"/>
      <c r="UXJ206" s="91"/>
      <c r="UXK206" s="119"/>
      <c r="UXL206" s="91"/>
      <c r="UXM206" s="119"/>
      <c r="UXN206" s="91"/>
      <c r="UXO206" s="119"/>
      <c r="UXP206" s="91"/>
      <c r="UXQ206" s="119"/>
      <c r="UXR206" s="91"/>
      <c r="UXS206" s="119"/>
      <c r="UXT206" s="91"/>
      <c r="UXU206" s="119"/>
      <c r="UXV206" s="91"/>
      <c r="UXW206" s="119"/>
      <c r="UXX206" s="91"/>
      <c r="UXY206" s="119"/>
      <c r="UXZ206" s="91"/>
      <c r="UYA206" s="119"/>
      <c r="UYB206" s="91"/>
      <c r="UYC206" s="119"/>
      <c r="UYD206" s="91"/>
      <c r="UYE206" s="119"/>
      <c r="UYF206" s="91"/>
      <c r="UYG206" s="119"/>
      <c r="UYH206" s="91"/>
      <c r="UYI206" s="119"/>
      <c r="UYJ206" s="91"/>
      <c r="UYK206" s="119"/>
      <c r="UYL206" s="91"/>
      <c r="UYM206" s="119"/>
      <c r="UYN206" s="91"/>
      <c r="UYO206" s="119"/>
      <c r="UYP206" s="91"/>
      <c r="UYQ206" s="119"/>
      <c r="UYR206" s="91"/>
      <c r="UYS206" s="119"/>
      <c r="UYT206" s="91"/>
      <c r="UYU206" s="119"/>
      <c r="UYV206" s="91"/>
      <c r="UYW206" s="119"/>
      <c r="UYX206" s="91"/>
      <c r="UYY206" s="119"/>
      <c r="UYZ206" s="91"/>
      <c r="UZA206" s="119"/>
      <c r="UZB206" s="91"/>
      <c r="UZC206" s="119"/>
      <c r="UZD206" s="91"/>
      <c r="UZE206" s="119"/>
      <c r="UZF206" s="91"/>
      <c r="UZG206" s="119"/>
      <c r="UZH206" s="91"/>
      <c r="UZI206" s="119"/>
      <c r="UZJ206" s="91"/>
      <c r="UZK206" s="119"/>
      <c r="UZL206" s="91"/>
      <c r="UZM206" s="119"/>
      <c r="UZN206" s="91"/>
      <c r="UZO206" s="119"/>
      <c r="UZP206" s="91"/>
      <c r="UZQ206" s="119"/>
      <c r="UZR206" s="91"/>
      <c r="UZS206" s="119"/>
      <c r="UZT206" s="91"/>
      <c r="UZU206" s="119"/>
      <c r="UZV206" s="91"/>
      <c r="UZW206" s="119"/>
      <c r="UZX206" s="91"/>
      <c r="UZY206" s="119"/>
      <c r="UZZ206" s="91"/>
      <c r="VAA206" s="119"/>
      <c r="VAB206" s="91"/>
      <c r="VAC206" s="119"/>
      <c r="VAD206" s="91"/>
      <c r="VAE206" s="119"/>
      <c r="VAF206" s="91"/>
      <c r="VAG206" s="119"/>
      <c r="VAH206" s="91"/>
      <c r="VAI206" s="119"/>
      <c r="VAJ206" s="91"/>
      <c r="VAK206" s="119"/>
      <c r="VAL206" s="91"/>
      <c r="VAM206" s="119"/>
      <c r="VAN206" s="91"/>
      <c r="VAO206" s="119"/>
      <c r="VAP206" s="91"/>
      <c r="VAQ206" s="119"/>
      <c r="VAR206" s="91"/>
      <c r="VAS206" s="119"/>
      <c r="VAT206" s="91"/>
      <c r="VAU206" s="119"/>
      <c r="VAV206" s="91"/>
      <c r="VAW206" s="119"/>
      <c r="VAX206" s="91"/>
      <c r="VAY206" s="119"/>
      <c r="VAZ206" s="91"/>
      <c r="VBA206" s="119"/>
      <c r="VBB206" s="91"/>
      <c r="VBC206" s="119"/>
      <c r="VBD206" s="91"/>
      <c r="VBE206" s="119"/>
      <c r="VBF206" s="91"/>
      <c r="VBG206" s="119"/>
      <c r="VBH206" s="91"/>
      <c r="VBI206" s="119"/>
      <c r="VBJ206" s="91"/>
      <c r="VBK206" s="119"/>
      <c r="VBL206" s="91"/>
      <c r="VBM206" s="119"/>
      <c r="VBN206" s="91"/>
      <c r="VBO206" s="119"/>
      <c r="VBP206" s="91"/>
      <c r="VBQ206" s="119"/>
      <c r="VBR206" s="91"/>
      <c r="VBS206" s="119"/>
      <c r="VBT206" s="91"/>
      <c r="VBU206" s="119"/>
      <c r="VBV206" s="91"/>
      <c r="VBW206" s="119"/>
      <c r="VBX206" s="91"/>
      <c r="VBY206" s="119"/>
      <c r="VBZ206" s="91"/>
      <c r="VCA206" s="119"/>
      <c r="VCB206" s="91"/>
      <c r="VCC206" s="119"/>
      <c r="VCD206" s="91"/>
      <c r="VCE206" s="119"/>
      <c r="VCF206" s="91"/>
      <c r="VCG206" s="119"/>
      <c r="VCH206" s="91"/>
      <c r="VCI206" s="119"/>
      <c r="VCJ206" s="91"/>
      <c r="VCK206" s="119"/>
      <c r="VCL206" s="91"/>
      <c r="VCM206" s="119"/>
      <c r="VCN206" s="91"/>
      <c r="VCO206" s="119"/>
      <c r="VCP206" s="91"/>
      <c r="VCQ206" s="119"/>
      <c r="VCR206" s="91"/>
      <c r="VCS206" s="119"/>
      <c r="VCT206" s="91"/>
      <c r="VCU206" s="119"/>
      <c r="VCV206" s="91"/>
      <c r="VCW206" s="119"/>
      <c r="VCX206" s="91"/>
      <c r="VCY206" s="119"/>
      <c r="VCZ206" s="91"/>
      <c r="VDA206" s="119"/>
      <c r="VDB206" s="91"/>
      <c r="VDC206" s="119"/>
      <c r="VDD206" s="91"/>
      <c r="VDE206" s="119"/>
      <c r="VDF206" s="91"/>
      <c r="VDG206" s="119"/>
      <c r="VDH206" s="91"/>
      <c r="VDI206" s="119"/>
      <c r="VDJ206" s="91"/>
      <c r="VDK206" s="119"/>
      <c r="VDL206" s="91"/>
      <c r="VDM206" s="119"/>
      <c r="VDN206" s="91"/>
      <c r="VDO206" s="119"/>
      <c r="VDP206" s="91"/>
      <c r="VDQ206" s="119"/>
      <c r="VDR206" s="91"/>
      <c r="VDS206" s="119"/>
      <c r="VDT206" s="91"/>
      <c r="VDU206" s="119"/>
      <c r="VDV206" s="91"/>
      <c r="VDW206" s="119"/>
      <c r="VDX206" s="91"/>
      <c r="VDY206" s="119"/>
      <c r="VDZ206" s="91"/>
      <c r="VEA206" s="119"/>
      <c r="VEB206" s="91"/>
      <c r="VEC206" s="119"/>
      <c r="VED206" s="91"/>
      <c r="VEE206" s="119"/>
      <c r="VEF206" s="91"/>
      <c r="VEG206" s="119"/>
      <c r="VEH206" s="91"/>
      <c r="VEI206" s="119"/>
      <c r="VEJ206" s="91"/>
      <c r="VEK206" s="119"/>
      <c r="VEL206" s="91"/>
      <c r="VEM206" s="119"/>
      <c r="VEN206" s="91"/>
      <c r="VEO206" s="119"/>
      <c r="VEP206" s="91"/>
      <c r="VEQ206" s="119"/>
      <c r="VER206" s="91"/>
      <c r="VES206" s="119"/>
      <c r="VET206" s="91"/>
      <c r="VEU206" s="119"/>
      <c r="VEV206" s="91"/>
      <c r="VEW206" s="119"/>
      <c r="VEX206" s="91"/>
      <c r="VEY206" s="119"/>
      <c r="VEZ206" s="91"/>
      <c r="VFA206" s="119"/>
      <c r="VFB206" s="91"/>
      <c r="VFC206" s="119"/>
      <c r="VFD206" s="91"/>
      <c r="VFE206" s="119"/>
      <c r="VFF206" s="91"/>
      <c r="VFG206" s="119"/>
      <c r="VFH206" s="91"/>
      <c r="VFI206" s="119"/>
      <c r="VFJ206" s="91"/>
      <c r="VFK206" s="119"/>
      <c r="VFL206" s="91"/>
      <c r="VFM206" s="119"/>
      <c r="VFN206" s="91"/>
      <c r="VFO206" s="119"/>
      <c r="VFP206" s="91"/>
      <c r="VFQ206" s="119"/>
      <c r="VFR206" s="91"/>
      <c r="VFS206" s="119"/>
      <c r="VFT206" s="91"/>
      <c r="VFU206" s="119"/>
      <c r="VFV206" s="91"/>
      <c r="VFW206" s="119"/>
      <c r="VFX206" s="91"/>
      <c r="VFY206" s="119"/>
      <c r="VFZ206" s="91"/>
      <c r="VGA206" s="119"/>
      <c r="VGB206" s="91"/>
      <c r="VGC206" s="119"/>
      <c r="VGD206" s="91"/>
      <c r="VGE206" s="119"/>
      <c r="VGF206" s="91"/>
      <c r="VGG206" s="119"/>
      <c r="VGH206" s="91"/>
      <c r="VGI206" s="119"/>
      <c r="VGJ206" s="91"/>
      <c r="VGK206" s="119"/>
      <c r="VGL206" s="91"/>
      <c r="VGM206" s="119"/>
      <c r="VGN206" s="91"/>
      <c r="VGO206" s="119"/>
      <c r="VGP206" s="91"/>
      <c r="VGQ206" s="119"/>
      <c r="VGR206" s="91"/>
      <c r="VGS206" s="119"/>
      <c r="VGT206" s="91"/>
      <c r="VGU206" s="119"/>
      <c r="VGV206" s="91"/>
      <c r="VGW206" s="119"/>
      <c r="VGX206" s="91"/>
      <c r="VGY206" s="119"/>
      <c r="VGZ206" s="91"/>
      <c r="VHA206" s="119"/>
      <c r="VHB206" s="91"/>
      <c r="VHC206" s="119"/>
      <c r="VHD206" s="91"/>
      <c r="VHE206" s="119"/>
      <c r="VHF206" s="91"/>
      <c r="VHG206" s="119"/>
      <c r="VHH206" s="91"/>
      <c r="VHI206" s="119"/>
      <c r="VHJ206" s="91"/>
      <c r="VHK206" s="119"/>
      <c r="VHL206" s="91"/>
      <c r="VHM206" s="119"/>
      <c r="VHN206" s="91"/>
      <c r="VHO206" s="119"/>
      <c r="VHP206" s="91"/>
      <c r="VHQ206" s="119"/>
      <c r="VHR206" s="91"/>
      <c r="VHS206" s="119"/>
      <c r="VHT206" s="91"/>
      <c r="VHU206" s="119"/>
      <c r="VHV206" s="91"/>
      <c r="VHW206" s="119"/>
      <c r="VHX206" s="91"/>
      <c r="VHY206" s="119"/>
      <c r="VHZ206" s="91"/>
      <c r="VIA206" s="119"/>
      <c r="VIB206" s="91"/>
      <c r="VIC206" s="119"/>
      <c r="VID206" s="91"/>
      <c r="VIE206" s="119"/>
      <c r="VIF206" s="91"/>
      <c r="VIG206" s="119"/>
      <c r="VIH206" s="91"/>
      <c r="VII206" s="119"/>
      <c r="VIJ206" s="91"/>
      <c r="VIK206" s="119"/>
      <c r="VIL206" s="91"/>
      <c r="VIM206" s="119"/>
      <c r="VIN206" s="91"/>
      <c r="VIO206" s="119"/>
      <c r="VIP206" s="91"/>
      <c r="VIQ206" s="119"/>
      <c r="VIR206" s="91"/>
      <c r="VIS206" s="119"/>
      <c r="VIT206" s="91"/>
      <c r="VIU206" s="119"/>
      <c r="VIV206" s="91"/>
      <c r="VIW206" s="119"/>
      <c r="VIX206" s="91"/>
      <c r="VIY206" s="119"/>
      <c r="VIZ206" s="91"/>
      <c r="VJA206" s="119"/>
      <c r="VJB206" s="91"/>
      <c r="VJC206" s="119"/>
      <c r="VJD206" s="91"/>
      <c r="VJE206" s="119"/>
      <c r="VJF206" s="91"/>
      <c r="VJG206" s="119"/>
      <c r="VJH206" s="91"/>
      <c r="VJI206" s="119"/>
      <c r="VJJ206" s="91"/>
      <c r="VJK206" s="119"/>
      <c r="VJL206" s="91"/>
      <c r="VJM206" s="119"/>
      <c r="VJN206" s="91"/>
      <c r="VJO206" s="119"/>
      <c r="VJP206" s="91"/>
      <c r="VJQ206" s="119"/>
      <c r="VJR206" s="91"/>
      <c r="VJS206" s="119"/>
      <c r="VJT206" s="91"/>
      <c r="VJU206" s="119"/>
      <c r="VJV206" s="91"/>
      <c r="VJW206" s="119"/>
      <c r="VJX206" s="91"/>
      <c r="VJY206" s="119"/>
      <c r="VJZ206" s="91"/>
      <c r="VKA206" s="119"/>
      <c r="VKB206" s="91"/>
      <c r="VKC206" s="119"/>
      <c r="VKD206" s="91"/>
      <c r="VKE206" s="119"/>
      <c r="VKF206" s="91"/>
      <c r="VKG206" s="119"/>
      <c r="VKH206" s="91"/>
      <c r="VKI206" s="119"/>
      <c r="VKJ206" s="91"/>
      <c r="VKK206" s="119"/>
      <c r="VKL206" s="91"/>
      <c r="VKM206" s="119"/>
      <c r="VKN206" s="91"/>
      <c r="VKO206" s="119"/>
      <c r="VKP206" s="91"/>
      <c r="VKQ206" s="119"/>
      <c r="VKR206" s="91"/>
      <c r="VKS206" s="119"/>
      <c r="VKT206" s="91"/>
      <c r="VKU206" s="119"/>
      <c r="VKV206" s="91"/>
      <c r="VKW206" s="119"/>
      <c r="VKX206" s="91"/>
      <c r="VKY206" s="119"/>
      <c r="VKZ206" s="91"/>
      <c r="VLA206" s="119"/>
      <c r="VLB206" s="91"/>
      <c r="VLC206" s="119"/>
      <c r="VLD206" s="91"/>
      <c r="VLE206" s="119"/>
      <c r="VLF206" s="91"/>
      <c r="VLG206" s="119"/>
      <c r="VLH206" s="91"/>
      <c r="VLI206" s="119"/>
      <c r="VLJ206" s="91"/>
      <c r="VLK206" s="119"/>
      <c r="VLL206" s="91"/>
      <c r="VLM206" s="119"/>
      <c r="VLN206" s="91"/>
      <c r="VLO206" s="119"/>
      <c r="VLP206" s="91"/>
      <c r="VLQ206" s="119"/>
      <c r="VLR206" s="91"/>
      <c r="VLS206" s="119"/>
      <c r="VLT206" s="91"/>
      <c r="VLU206" s="119"/>
      <c r="VLV206" s="91"/>
      <c r="VLW206" s="119"/>
      <c r="VLX206" s="91"/>
      <c r="VLY206" s="119"/>
      <c r="VLZ206" s="91"/>
      <c r="VMA206" s="119"/>
      <c r="VMB206" s="91"/>
      <c r="VMC206" s="119"/>
      <c r="VMD206" s="91"/>
      <c r="VME206" s="119"/>
      <c r="VMF206" s="91"/>
      <c r="VMG206" s="119"/>
      <c r="VMH206" s="91"/>
      <c r="VMI206" s="119"/>
      <c r="VMJ206" s="91"/>
      <c r="VMK206" s="119"/>
      <c r="VML206" s="91"/>
      <c r="VMM206" s="119"/>
      <c r="VMN206" s="91"/>
      <c r="VMO206" s="119"/>
      <c r="VMP206" s="91"/>
      <c r="VMQ206" s="119"/>
      <c r="VMR206" s="91"/>
      <c r="VMS206" s="119"/>
      <c r="VMT206" s="91"/>
      <c r="VMU206" s="119"/>
      <c r="VMV206" s="91"/>
      <c r="VMW206" s="119"/>
      <c r="VMX206" s="91"/>
      <c r="VMY206" s="119"/>
      <c r="VMZ206" s="91"/>
      <c r="VNA206" s="119"/>
      <c r="VNB206" s="91"/>
      <c r="VNC206" s="119"/>
      <c r="VND206" s="91"/>
      <c r="VNE206" s="119"/>
      <c r="VNF206" s="91"/>
      <c r="VNG206" s="119"/>
      <c r="VNH206" s="91"/>
      <c r="VNI206" s="119"/>
      <c r="VNJ206" s="91"/>
      <c r="VNK206" s="119"/>
      <c r="VNL206" s="91"/>
      <c r="VNM206" s="119"/>
      <c r="VNN206" s="91"/>
      <c r="VNO206" s="119"/>
      <c r="VNP206" s="91"/>
      <c r="VNQ206" s="119"/>
      <c r="VNR206" s="91"/>
      <c r="VNS206" s="119"/>
      <c r="VNT206" s="91"/>
      <c r="VNU206" s="119"/>
      <c r="VNV206" s="91"/>
      <c r="VNW206" s="119"/>
      <c r="VNX206" s="91"/>
      <c r="VNY206" s="119"/>
      <c r="VNZ206" s="91"/>
      <c r="VOA206" s="119"/>
      <c r="VOB206" s="91"/>
      <c r="VOC206" s="119"/>
      <c r="VOD206" s="91"/>
      <c r="VOE206" s="119"/>
      <c r="VOF206" s="91"/>
      <c r="VOG206" s="119"/>
      <c r="VOH206" s="91"/>
      <c r="VOI206" s="119"/>
      <c r="VOJ206" s="91"/>
      <c r="VOK206" s="119"/>
      <c r="VOL206" s="91"/>
      <c r="VOM206" s="119"/>
      <c r="VON206" s="91"/>
      <c r="VOO206" s="119"/>
      <c r="VOP206" s="91"/>
      <c r="VOQ206" s="119"/>
      <c r="VOR206" s="91"/>
      <c r="VOS206" s="119"/>
      <c r="VOT206" s="91"/>
      <c r="VOU206" s="119"/>
      <c r="VOV206" s="91"/>
      <c r="VOW206" s="119"/>
      <c r="VOX206" s="91"/>
      <c r="VOY206" s="119"/>
      <c r="VOZ206" s="91"/>
      <c r="VPA206" s="119"/>
      <c r="VPB206" s="91"/>
      <c r="VPC206" s="119"/>
      <c r="VPD206" s="91"/>
      <c r="VPE206" s="119"/>
      <c r="VPF206" s="91"/>
      <c r="VPG206" s="119"/>
      <c r="VPH206" s="91"/>
      <c r="VPI206" s="119"/>
      <c r="VPJ206" s="91"/>
      <c r="VPK206" s="119"/>
      <c r="VPL206" s="91"/>
      <c r="VPM206" s="119"/>
      <c r="VPN206" s="91"/>
      <c r="VPO206" s="119"/>
      <c r="VPP206" s="91"/>
      <c r="VPQ206" s="119"/>
      <c r="VPR206" s="91"/>
      <c r="VPS206" s="119"/>
      <c r="VPT206" s="91"/>
      <c r="VPU206" s="119"/>
      <c r="VPV206" s="91"/>
      <c r="VPW206" s="119"/>
      <c r="VPX206" s="91"/>
      <c r="VPY206" s="119"/>
      <c r="VPZ206" s="91"/>
      <c r="VQA206" s="119"/>
      <c r="VQB206" s="91"/>
      <c r="VQC206" s="119"/>
      <c r="VQD206" s="91"/>
      <c r="VQE206" s="119"/>
      <c r="VQF206" s="91"/>
      <c r="VQG206" s="119"/>
      <c r="VQH206" s="91"/>
      <c r="VQI206" s="119"/>
      <c r="VQJ206" s="91"/>
      <c r="VQK206" s="119"/>
      <c r="VQL206" s="91"/>
      <c r="VQM206" s="119"/>
      <c r="VQN206" s="91"/>
      <c r="VQO206" s="119"/>
      <c r="VQP206" s="91"/>
      <c r="VQQ206" s="119"/>
      <c r="VQR206" s="91"/>
      <c r="VQS206" s="119"/>
      <c r="VQT206" s="91"/>
      <c r="VQU206" s="119"/>
      <c r="VQV206" s="91"/>
      <c r="VQW206" s="119"/>
      <c r="VQX206" s="91"/>
      <c r="VQY206" s="119"/>
      <c r="VQZ206" s="91"/>
      <c r="VRA206" s="119"/>
      <c r="VRB206" s="91"/>
      <c r="VRC206" s="119"/>
      <c r="VRD206" s="91"/>
      <c r="VRE206" s="119"/>
      <c r="VRF206" s="91"/>
      <c r="VRG206" s="119"/>
      <c r="VRH206" s="91"/>
      <c r="VRI206" s="119"/>
      <c r="VRJ206" s="91"/>
      <c r="VRK206" s="119"/>
      <c r="VRL206" s="91"/>
      <c r="VRM206" s="119"/>
      <c r="VRN206" s="91"/>
      <c r="VRO206" s="119"/>
      <c r="VRP206" s="91"/>
      <c r="VRQ206" s="119"/>
      <c r="VRR206" s="91"/>
      <c r="VRS206" s="119"/>
      <c r="VRT206" s="91"/>
      <c r="VRU206" s="119"/>
      <c r="VRV206" s="91"/>
      <c r="VRW206" s="119"/>
      <c r="VRX206" s="91"/>
      <c r="VRY206" s="119"/>
      <c r="VRZ206" s="91"/>
      <c r="VSA206" s="119"/>
      <c r="VSB206" s="91"/>
      <c r="VSC206" s="119"/>
      <c r="VSD206" s="91"/>
      <c r="VSE206" s="119"/>
      <c r="VSF206" s="91"/>
      <c r="VSG206" s="119"/>
      <c r="VSH206" s="91"/>
      <c r="VSI206" s="119"/>
      <c r="VSJ206" s="91"/>
      <c r="VSK206" s="119"/>
      <c r="VSL206" s="91"/>
      <c r="VSM206" s="119"/>
      <c r="VSN206" s="91"/>
      <c r="VSO206" s="119"/>
      <c r="VSP206" s="91"/>
      <c r="VSQ206" s="119"/>
      <c r="VSR206" s="91"/>
      <c r="VSS206" s="119"/>
      <c r="VST206" s="91"/>
      <c r="VSU206" s="119"/>
      <c r="VSV206" s="91"/>
      <c r="VSW206" s="119"/>
      <c r="VSX206" s="91"/>
      <c r="VSY206" s="119"/>
      <c r="VSZ206" s="91"/>
      <c r="VTA206" s="119"/>
      <c r="VTB206" s="91"/>
      <c r="VTC206" s="119"/>
      <c r="VTD206" s="91"/>
      <c r="VTE206" s="119"/>
      <c r="VTF206" s="91"/>
      <c r="VTG206" s="119"/>
      <c r="VTH206" s="91"/>
      <c r="VTI206" s="119"/>
      <c r="VTJ206" s="91"/>
      <c r="VTK206" s="119"/>
      <c r="VTL206" s="91"/>
      <c r="VTM206" s="119"/>
      <c r="VTN206" s="91"/>
      <c r="VTO206" s="119"/>
      <c r="VTP206" s="91"/>
      <c r="VTQ206" s="119"/>
      <c r="VTR206" s="91"/>
      <c r="VTS206" s="119"/>
      <c r="VTT206" s="91"/>
      <c r="VTU206" s="119"/>
      <c r="VTV206" s="91"/>
      <c r="VTW206" s="119"/>
      <c r="VTX206" s="91"/>
      <c r="VTY206" s="119"/>
      <c r="VTZ206" s="91"/>
      <c r="VUA206" s="119"/>
      <c r="VUB206" s="91"/>
      <c r="VUC206" s="119"/>
      <c r="VUD206" s="91"/>
      <c r="VUE206" s="119"/>
      <c r="VUF206" s="91"/>
      <c r="VUG206" s="119"/>
      <c r="VUH206" s="91"/>
      <c r="VUI206" s="119"/>
      <c r="VUJ206" s="91"/>
      <c r="VUK206" s="119"/>
      <c r="VUL206" s="91"/>
      <c r="VUM206" s="119"/>
      <c r="VUN206" s="91"/>
      <c r="VUO206" s="119"/>
      <c r="VUP206" s="91"/>
      <c r="VUQ206" s="119"/>
      <c r="VUR206" s="91"/>
      <c r="VUS206" s="119"/>
      <c r="VUT206" s="91"/>
      <c r="VUU206" s="119"/>
      <c r="VUV206" s="91"/>
      <c r="VUW206" s="119"/>
      <c r="VUX206" s="91"/>
      <c r="VUY206" s="119"/>
      <c r="VUZ206" s="91"/>
      <c r="VVA206" s="119"/>
      <c r="VVB206" s="91"/>
      <c r="VVC206" s="119"/>
      <c r="VVD206" s="91"/>
      <c r="VVE206" s="119"/>
      <c r="VVF206" s="91"/>
      <c r="VVG206" s="119"/>
      <c r="VVH206" s="91"/>
      <c r="VVI206" s="119"/>
      <c r="VVJ206" s="91"/>
      <c r="VVK206" s="119"/>
      <c r="VVL206" s="91"/>
      <c r="VVM206" s="119"/>
      <c r="VVN206" s="91"/>
      <c r="VVO206" s="119"/>
      <c r="VVP206" s="91"/>
      <c r="VVQ206" s="119"/>
      <c r="VVR206" s="91"/>
      <c r="VVS206" s="119"/>
      <c r="VVT206" s="91"/>
      <c r="VVU206" s="119"/>
      <c r="VVV206" s="91"/>
      <c r="VVW206" s="119"/>
      <c r="VVX206" s="91"/>
      <c r="VVY206" s="119"/>
      <c r="VVZ206" s="91"/>
      <c r="VWA206" s="119"/>
      <c r="VWB206" s="91"/>
      <c r="VWC206" s="119"/>
      <c r="VWD206" s="91"/>
      <c r="VWE206" s="119"/>
      <c r="VWF206" s="91"/>
      <c r="VWG206" s="119"/>
      <c r="VWH206" s="91"/>
      <c r="VWI206" s="119"/>
      <c r="VWJ206" s="91"/>
      <c r="VWK206" s="119"/>
      <c r="VWL206" s="91"/>
      <c r="VWM206" s="119"/>
      <c r="VWN206" s="91"/>
      <c r="VWO206" s="119"/>
      <c r="VWP206" s="91"/>
      <c r="VWQ206" s="119"/>
      <c r="VWR206" s="91"/>
      <c r="VWS206" s="119"/>
      <c r="VWT206" s="91"/>
      <c r="VWU206" s="119"/>
      <c r="VWV206" s="91"/>
      <c r="VWW206" s="119"/>
      <c r="VWX206" s="91"/>
      <c r="VWY206" s="119"/>
      <c r="VWZ206" s="91"/>
      <c r="VXA206" s="119"/>
      <c r="VXB206" s="91"/>
      <c r="VXC206" s="119"/>
      <c r="VXD206" s="91"/>
      <c r="VXE206" s="119"/>
      <c r="VXF206" s="91"/>
      <c r="VXG206" s="119"/>
      <c r="VXH206" s="91"/>
      <c r="VXI206" s="119"/>
      <c r="VXJ206" s="91"/>
      <c r="VXK206" s="119"/>
      <c r="VXL206" s="91"/>
      <c r="VXM206" s="119"/>
      <c r="VXN206" s="91"/>
      <c r="VXO206" s="119"/>
      <c r="VXP206" s="91"/>
      <c r="VXQ206" s="119"/>
      <c r="VXR206" s="91"/>
      <c r="VXS206" s="119"/>
      <c r="VXT206" s="91"/>
      <c r="VXU206" s="119"/>
      <c r="VXV206" s="91"/>
      <c r="VXW206" s="119"/>
      <c r="VXX206" s="91"/>
      <c r="VXY206" s="119"/>
      <c r="VXZ206" s="91"/>
      <c r="VYA206" s="119"/>
      <c r="VYB206" s="91"/>
      <c r="VYC206" s="119"/>
      <c r="VYD206" s="91"/>
      <c r="VYE206" s="119"/>
      <c r="VYF206" s="91"/>
      <c r="VYG206" s="119"/>
      <c r="VYH206" s="91"/>
      <c r="VYI206" s="119"/>
      <c r="VYJ206" s="91"/>
      <c r="VYK206" s="119"/>
      <c r="VYL206" s="91"/>
      <c r="VYM206" s="119"/>
      <c r="VYN206" s="91"/>
      <c r="VYO206" s="119"/>
      <c r="VYP206" s="91"/>
      <c r="VYQ206" s="119"/>
      <c r="VYR206" s="91"/>
      <c r="VYS206" s="119"/>
      <c r="VYT206" s="91"/>
      <c r="VYU206" s="119"/>
      <c r="VYV206" s="91"/>
      <c r="VYW206" s="119"/>
      <c r="VYX206" s="91"/>
      <c r="VYY206" s="119"/>
      <c r="VYZ206" s="91"/>
      <c r="VZA206" s="119"/>
      <c r="VZB206" s="91"/>
      <c r="VZC206" s="119"/>
      <c r="VZD206" s="91"/>
      <c r="VZE206" s="119"/>
      <c r="VZF206" s="91"/>
      <c r="VZG206" s="119"/>
      <c r="VZH206" s="91"/>
      <c r="VZI206" s="119"/>
      <c r="VZJ206" s="91"/>
      <c r="VZK206" s="119"/>
      <c r="VZL206" s="91"/>
      <c r="VZM206" s="119"/>
      <c r="VZN206" s="91"/>
      <c r="VZO206" s="119"/>
      <c r="VZP206" s="91"/>
      <c r="VZQ206" s="119"/>
      <c r="VZR206" s="91"/>
      <c r="VZS206" s="119"/>
      <c r="VZT206" s="91"/>
      <c r="VZU206" s="119"/>
      <c r="VZV206" s="91"/>
      <c r="VZW206" s="119"/>
      <c r="VZX206" s="91"/>
      <c r="VZY206" s="119"/>
      <c r="VZZ206" s="91"/>
      <c r="WAA206" s="119"/>
      <c r="WAB206" s="91"/>
      <c r="WAC206" s="119"/>
      <c r="WAD206" s="91"/>
      <c r="WAE206" s="119"/>
      <c r="WAF206" s="91"/>
      <c r="WAG206" s="119"/>
      <c r="WAH206" s="91"/>
      <c r="WAI206" s="119"/>
      <c r="WAJ206" s="91"/>
      <c r="WAK206" s="119"/>
      <c r="WAL206" s="91"/>
      <c r="WAM206" s="119"/>
      <c r="WAN206" s="91"/>
      <c r="WAO206" s="119"/>
      <c r="WAP206" s="91"/>
      <c r="WAQ206" s="119"/>
      <c r="WAR206" s="91"/>
      <c r="WAS206" s="119"/>
      <c r="WAT206" s="91"/>
      <c r="WAU206" s="119"/>
      <c r="WAV206" s="91"/>
      <c r="WAW206" s="119"/>
      <c r="WAX206" s="91"/>
      <c r="WAY206" s="119"/>
      <c r="WAZ206" s="91"/>
      <c r="WBA206" s="119"/>
      <c r="WBB206" s="91"/>
      <c r="WBC206" s="119"/>
      <c r="WBD206" s="91"/>
      <c r="WBE206" s="119"/>
      <c r="WBF206" s="91"/>
      <c r="WBG206" s="119"/>
      <c r="WBH206" s="91"/>
      <c r="WBI206" s="119"/>
      <c r="WBJ206" s="91"/>
      <c r="WBK206" s="119"/>
      <c r="WBL206" s="91"/>
      <c r="WBM206" s="119"/>
      <c r="WBN206" s="91"/>
      <c r="WBO206" s="119"/>
      <c r="WBP206" s="91"/>
      <c r="WBQ206" s="119"/>
      <c r="WBR206" s="91"/>
      <c r="WBS206" s="119"/>
      <c r="WBT206" s="91"/>
      <c r="WBU206" s="119"/>
      <c r="WBV206" s="91"/>
      <c r="WBW206" s="119"/>
      <c r="WBX206" s="91"/>
      <c r="WBY206" s="119"/>
      <c r="WBZ206" s="91"/>
      <c r="WCA206" s="119"/>
      <c r="WCB206" s="91"/>
      <c r="WCC206" s="119"/>
      <c r="WCD206" s="91"/>
      <c r="WCE206" s="119"/>
      <c r="WCF206" s="91"/>
      <c r="WCG206" s="119"/>
      <c r="WCH206" s="91"/>
      <c r="WCI206" s="119"/>
      <c r="WCJ206" s="91"/>
      <c r="WCK206" s="119"/>
      <c r="WCL206" s="91"/>
      <c r="WCM206" s="119"/>
      <c r="WCN206" s="91"/>
      <c r="WCO206" s="119"/>
      <c r="WCP206" s="91"/>
      <c r="WCQ206" s="119"/>
      <c r="WCR206" s="91"/>
      <c r="WCS206" s="119"/>
      <c r="WCT206" s="91"/>
      <c r="WCU206" s="119"/>
      <c r="WCV206" s="91"/>
      <c r="WCW206" s="119"/>
      <c r="WCX206" s="91"/>
      <c r="WCY206" s="119"/>
      <c r="WCZ206" s="91"/>
      <c r="WDA206" s="119"/>
      <c r="WDB206" s="91"/>
      <c r="WDC206" s="119"/>
      <c r="WDD206" s="91"/>
      <c r="WDE206" s="119"/>
      <c r="WDF206" s="91"/>
      <c r="WDG206" s="119"/>
      <c r="WDH206" s="91"/>
      <c r="WDI206" s="119"/>
      <c r="WDJ206" s="91"/>
      <c r="WDK206" s="119"/>
      <c r="WDL206" s="91"/>
      <c r="WDM206" s="119"/>
      <c r="WDN206" s="91"/>
      <c r="WDO206" s="119"/>
      <c r="WDP206" s="91"/>
      <c r="WDQ206" s="119"/>
      <c r="WDR206" s="91"/>
      <c r="WDS206" s="119"/>
      <c r="WDT206" s="91"/>
      <c r="WDU206" s="119"/>
      <c r="WDV206" s="91"/>
      <c r="WDW206" s="119"/>
      <c r="WDX206" s="91"/>
      <c r="WDY206" s="119"/>
      <c r="WDZ206" s="91"/>
      <c r="WEA206" s="119"/>
      <c r="WEB206" s="91"/>
      <c r="WEC206" s="119"/>
      <c r="WED206" s="91"/>
      <c r="WEE206" s="119"/>
      <c r="WEF206" s="91"/>
      <c r="WEG206" s="119"/>
      <c r="WEH206" s="91"/>
      <c r="WEI206" s="119"/>
      <c r="WEJ206" s="91"/>
      <c r="WEK206" s="119"/>
      <c r="WEL206" s="91"/>
      <c r="WEM206" s="119"/>
      <c r="WEN206" s="91"/>
      <c r="WEO206" s="119"/>
      <c r="WEP206" s="91"/>
      <c r="WEQ206" s="119"/>
      <c r="WER206" s="91"/>
      <c r="WES206" s="119"/>
      <c r="WET206" s="91"/>
      <c r="WEU206" s="119"/>
      <c r="WEV206" s="91"/>
      <c r="WEW206" s="119"/>
      <c r="WEX206" s="91"/>
      <c r="WEY206" s="119"/>
      <c r="WEZ206" s="91"/>
      <c r="WFA206" s="119"/>
      <c r="WFB206" s="91"/>
      <c r="WFC206" s="119"/>
      <c r="WFD206" s="91"/>
      <c r="WFE206" s="119"/>
      <c r="WFF206" s="91"/>
      <c r="WFG206" s="119"/>
      <c r="WFH206" s="91"/>
      <c r="WFI206" s="119"/>
      <c r="WFJ206" s="91"/>
      <c r="WFK206" s="119"/>
      <c r="WFL206" s="91"/>
      <c r="WFM206" s="119"/>
      <c r="WFN206" s="91"/>
      <c r="WFO206" s="119"/>
      <c r="WFP206" s="91"/>
      <c r="WFQ206" s="119"/>
      <c r="WFR206" s="91"/>
      <c r="WFS206" s="119"/>
      <c r="WFT206" s="91"/>
      <c r="WFU206" s="119"/>
      <c r="WFV206" s="91"/>
      <c r="WFW206" s="119"/>
      <c r="WFX206" s="91"/>
      <c r="WFY206" s="119"/>
      <c r="WFZ206" s="91"/>
      <c r="WGA206" s="119"/>
      <c r="WGB206" s="91"/>
      <c r="WGC206" s="119"/>
      <c r="WGD206" s="91"/>
      <c r="WGE206" s="119"/>
      <c r="WGF206" s="91"/>
      <c r="WGG206" s="119"/>
      <c r="WGH206" s="91"/>
      <c r="WGI206" s="119"/>
      <c r="WGJ206" s="91"/>
      <c r="WGK206" s="119"/>
      <c r="WGL206" s="91"/>
      <c r="WGM206" s="119"/>
      <c r="WGN206" s="91"/>
      <c r="WGO206" s="119"/>
      <c r="WGP206" s="91"/>
      <c r="WGQ206" s="119"/>
      <c r="WGR206" s="91"/>
      <c r="WGS206" s="119"/>
      <c r="WGT206" s="91"/>
      <c r="WGU206" s="119"/>
      <c r="WGV206" s="91"/>
      <c r="WGW206" s="119"/>
      <c r="WGX206" s="91"/>
      <c r="WGY206" s="119"/>
      <c r="WGZ206" s="91"/>
      <c r="WHA206" s="119"/>
      <c r="WHB206" s="91"/>
      <c r="WHC206" s="119"/>
      <c r="WHD206" s="91"/>
      <c r="WHE206" s="119"/>
      <c r="WHF206" s="91"/>
      <c r="WHG206" s="119"/>
      <c r="WHH206" s="91"/>
      <c r="WHI206" s="119"/>
      <c r="WHJ206" s="91"/>
      <c r="WHK206" s="119"/>
      <c r="WHL206" s="91"/>
      <c r="WHM206" s="119"/>
      <c r="WHN206" s="91"/>
      <c r="WHO206" s="119"/>
      <c r="WHP206" s="91"/>
      <c r="WHQ206" s="119"/>
      <c r="WHR206" s="91"/>
      <c r="WHS206" s="119"/>
      <c r="WHT206" s="91"/>
      <c r="WHU206" s="119"/>
      <c r="WHV206" s="91"/>
      <c r="WHW206" s="119"/>
      <c r="WHX206" s="91"/>
      <c r="WHY206" s="119"/>
      <c r="WHZ206" s="91"/>
      <c r="WIA206" s="119"/>
      <c r="WIB206" s="91"/>
      <c r="WIC206" s="119"/>
      <c r="WID206" s="91"/>
      <c r="WIE206" s="119"/>
      <c r="WIF206" s="91"/>
      <c r="WIG206" s="119"/>
      <c r="WIH206" s="91"/>
      <c r="WII206" s="119"/>
      <c r="WIJ206" s="91"/>
      <c r="WIK206" s="119"/>
      <c r="WIL206" s="91"/>
      <c r="WIM206" s="119"/>
      <c r="WIN206" s="91"/>
      <c r="WIO206" s="119"/>
      <c r="WIP206" s="91"/>
      <c r="WIQ206" s="119"/>
      <c r="WIR206" s="91"/>
      <c r="WIS206" s="119"/>
      <c r="WIT206" s="91"/>
      <c r="WIU206" s="119"/>
      <c r="WIV206" s="91"/>
      <c r="WIW206" s="119"/>
      <c r="WIX206" s="91"/>
      <c r="WIY206" s="119"/>
      <c r="WIZ206" s="91"/>
      <c r="WJA206" s="119"/>
      <c r="WJB206" s="91"/>
      <c r="WJC206" s="119"/>
      <c r="WJD206" s="91"/>
      <c r="WJE206" s="119"/>
      <c r="WJF206" s="91"/>
      <c r="WJG206" s="119"/>
      <c r="WJH206" s="91"/>
      <c r="WJI206" s="119"/>
      <c r="WJJ206" s="91"/>
      <c r="WJK206" s="119"/>
      <c r="WJL206" s="91"/>
      <c r="WJM206" s="119"/>
      <c r="WJN206" s="91"/>
      <c r="WJO206" s="119"/>
      <c r="WJP206" s="91"/>
      <c r="WJQ206" s="119"/>
      <c r="WJR206" s="91"/>
      <c r="WJS206" s="119"/>
      <c r="WJT206" s="91"/>
      <c r="WJU206" s="119"/>
      <c r="WJV206" s="91"/>
      <c r="WJW206" s="119"/>
      <c r="WJX206" s="91"/>
      <c r="WJY206" s="119"/>
      <c r="WJZ206" s="91"/>
      <c r="WKA206" s="119"/>
      <c r="WKB206" s="91"/>
      <c r="WKC206" s="119"/>
      <c r="WKD206" s="91"/>
      <c r="WKE206" s="119"/>
      <c r="WKF206" s="91"/>
      <c r="WKG206" s="119"/>
      <c r="WKH206" s="91"/>
      <c r="WKI206" s="119"/>
      <c r="WKJ206" s="91"/>
      <c r="WKK206" s="119"/>
      <c r="WKL206" s="91"/>
      <c r="WKM206" s="119"/>
      <c r="WKN206" s="91"/>
      <c r="WKO206" s="119"/>
      <c r="WKP206" s="91"/>
      <c r="WKQ206" s="119"/>
      <c r="WKR206" s="91"/>
      <c r="WKS206" s="119"/>
      <c r="WKT206" s="91"/>
      <c r="WKU206" s="119"/>
      <c r="WKV206" s="91"/>
      <c r="WKW206" s="119"/>
      <c r="WKX206" s="91"/>
      <c r="WKY206" s="119"/>
      <c r="WKZ206" s="91"/>
      <c r="WLA206" s="119"/>
      <c r="WLB206" s="91"/>
      <c r="WLC206" s="119"/>
      <c r="WLD206" s="91"/>
      <c r="WLE206" s="119"/>
      <c r="WLF206" s="91"/>
      <c r="WLG206" s="119"/>
      <c r="WLH206" s="91"/>
      <c r="WLI206" s="119"/>
      <c r="WLJ206" s="91"/>
      <c r="WLK206" s="119"/>
      <c r="WLL206" s="91"/>
      <c r="WLM206" s="119"/>
      <c r="WLN206" s="91"/>
      <c r="WLO206" s="119"/>
      <c r="WLP206" s="91"/>
      <c r="WLQ206" s="119"/>
      <c r="WLR206" s="91"/>
      <c r="WLS206" s="119"/>
      <c r="WLT206" s="91"/>
      <c r="WLU206" s="119"/>
      <c r="WLV206" s="91"/>
      <c r="WLW206" s="119"/>
      <c r="WLX206" s="91"/>
      <c r="WLY206" s="119"/>
      <c r="WLZ206" s="91"/>
      <c r="WMA206" s="119"/>
      <c r="WMB206" s="91"/>
      <c r="WMC206" s="119"/>
      <c r="WMD206" s="91"/>
      <c r="WME206" s="119"/>
      <c r="WMF206" s="91"/>
      <c r="WMG206" s="119"/>
      <c r="WMH206" s="91"/>
      <c r="WMI206" s="119"/>
      <c r="WMJ206" s="91"/>
      <c r="WMK206" s="119"/>
      <c r="WML206" s="91"/>
      <c r="WMM206" s="119"/>
      <c r="WMN206" s="91"/>
      <c r="WMO206" s="119"/>
      <c r="WMP206" s="91"/>
      <c r="WMQ206" s="119"/>
      <c r="WMR206" s="91"/>
      <c r="WMS206" s="119"/>
      <c r="WMT206" s="91"/>
      <c r="WMU206" s="119"/>
      <c r="WMV206" s="91"/>
      <c r="WMW206" s="119"/>
      <c r="WMX206" s="91"/>
      <c r="WMY206" s="119"/>
      <c r="WMZ206" s="91"/>
      <c r="WNA206" s="119"/>
      <c r="WNB206" s="91"/>
      <c r="WNC206" s="119"/>
      <c r="WND206" s="91"/>
      <c r="WNE206" s="119"/>
      <c r="WNF206" s="91"/>
      <c r="WNG206" s="119"/>
      <c r="WNH206" s="91"/>
      <c r="WNI206" s="119"/>
      <c r="WNJ206" s="91"/>
      <c r="WNK206" s="119"/>
      <c r="WNL206" s="91"/>
      <c r="WNM206" s="119"/>
      <c r="WNN206" s="91"/>
      <c r="WNO206" s="119"/>
      <c r="WNP206" s="91"/>
      <c r="WNQ206" s="119"/>
      <c r="WNR206" s="91"/>
      <c r="WNS206" s="119"/>
      <c r="WNT206" s="91"/>
      <c r="WNU206" s="119"/>
      <c r="WNV206" s="91"/>
      <c r="WNW206" s="119"/>
      <c r="WNX206" s="91"/>
      <c r="WNY206" s="119"/>
      <c r="WNZ206" s="91"/>
      <c r="WOA206" s="119"/>
      <c r="WOB206" s="91"/>
      <c r="WOC206" s="119"/>
      <c r="WOD206" s="91"/>
      <c r="WOE206" s="119"/>
      <c r="WOF206" s="91"/>
      <c r="WOG206" s="119"/>
      <c r="WOH206" s="91"/>
      <c r="WOI206" s="119"/>
      <c r="WOJ206" s="91"/>
      <c r="WOK206" s="119"/>
      <c r="WOL206" s="91"/>
      <c r="WOM206" s="119"/>
      <c r="WON206" s="91"/>
      <c r="WOO206" s="119"/>
      <c r="WOP206" s="91"/>
      <c r="WOQ206" s="119"/>
      <c r="WOR206" s="91"/>
      <c r="WOS206" s="119"/>
      <c r="WOT206" s="91"/>
      <c r="WOU206" s="119"/>
      <c r="WOV206" s="91"/>
      <c r="WOW206" s="119"/>
      <c r="WOX206" s="91"/>
      <c r="WOY206" s="119"/>
      <c r="WOZ206" s="91"/>
      <c r="WPA206" s="119"/>
      <c r="WPB206" s="91"/>
      <c r="WPC206" s="119"/>
      <c r="WPD206" s="91"/>
      <c r="WPE206" s="119"/>
      <c r="WPF206" s="91"/>
      <c r="WPG206" s="119"/>
      <c r="WPH206" s="91"/>
      <c r="WPI206" s="119"/>
      <c r="WPJ206" s="91"/>
      <c r="WPK206" s="119"/>
      <c r="WPL206" s="91"/>
      <c r="WPM206" s="119"/>
      <c r="WPN206" s="91"/>
      <c r="WPO206" s="119"/>
      <c r="WPP206" s="91"/>
      <c r="WPQ206" s="119"/>
      <c r="WPR206" s="91"/>
      <c r="WPS206" s="119"/>
      <c r="WPT206" s="91"/>
      <c r="WPU206" s="119"/>
      <c r="WPV206" s="91"/>
      <c r="WPW206" s="119"/>
      <c r="WPX206" s="91"/>
      <c r="WPY206" s="119"/>
      <c r="WPZ206" s="91"/>
      <c r="WQA206" s="119"/>
      <c r="WQB206" s="91"/>
      <c r="WQC206" s="119"/>
      <c r="WQD206" s="91"/>
      <c r="WQE206" s="119"/>
      <c r="WQF206" s="91"/>
      <c r="WQG206" s="119"/>
      <c r="WQH206" s="91"/>
      <c r="WQI206" s="119"/>
      <c r="WQJ206" s="91"/>
      <c r="WQK206" s="119"/>
      <c r="WQL206" s="91"/>
      <c r="WQM206" s="119"/>
      <c r="WQN206" s="91"/>
      <c r="WQO206" s="119"/>
      <c r="WQP206" s="91"/>
      <c r="WQQ206" s="119"/>
      <c r="WQR206" s="91"/>
      <c r="WQS206" s="119"/>
      <c r="WQT206" s="91"/>
      <c r="WQU206" s="119"/>
      <c r="WQV206" s="91"/>
      <c r="WQW206" s="119"/>
      <c r="WQX206" s="91"/>
      <c r="WQY206" s="119"/>
      <c r="WQZ206" s="91"/>
      <c r="WRA206" s="119"/>
      <c r="WRB206" s="91"/>
      <c r="WRC206" s="119"/>
      <c r="WRD206" s="91"/>
      <c r="WRE206" s="119"/>
      <c r="WRF206" s="91"/>
      <c r="WRG206" s="119"/>
      <c r="WRH206" s="91"/>
      <c r="WRI206" s="119"/>
      <c r="WRJ206" s="91"/>
      <c r="WRK206" s="119"/>
      <c r="WRL206" s="91"/>
      <c r="WRM206" s="119"/>
      <c r="WRN206" s="91"/>
      <c r="WRO206" s="119"/>
      <c r="WRP206" s="91"/>
      <c r="WRQ206" s="119"/>
      <c r="WRR206" s="91"/>
      <c r="WRS206" s="119"/>
      <c r="WRT206" s="91"/>
      <c r="WRU206" s="119"/>
      <c r="WRV206" s="91"/>
      <c r="WRW206" s="119"/>
      <c r="WRX206" s="91"/>
      <c r="WRY206" s="119"/>
      <c r="WRZ206" s="91"/>
      <c r="WSA206" s="119"/>
      <c r="WSB206" s="91"/>
      <c r="WSC206" s="119"/>
      <c r="WSD206" s="91"/>
      <c r="WSE206" s="119"/>
      <c r="WSF206" s="91"/>
      <c r="WSG206" s="119"/>
      <c r="WSH206" s="91"/>
      <c r="WSI206" s="119"/>
      <c r="WSJ206" s="91"/>
      <c r="WSK206" s="119"/>
      <c r="WSL206" s="91"/>
      <c r="WSM206" s="119"/>
      <c r="WSN206" s="91"/>
      <c r="WSO206" s="119"/>
      <c r="WSP206" s="91"/>
      <c r="WSQ206" s="119"/>
      <c r="WSR206" s="91"/>
      <c r="WSS206" s="119"/>
      <c r="WST206" s="91"/>
      <c r="WSU206" s="119"/>
      <c r="WSV206" s="91"/>
      <c r="WSW206" s="119"/>
      <c r="WSX206" s="91"/>
      <c r="WSY206" s="119"/>
      <c r="WSZ206" s="91"/>
      <c r="WTA206" s="119"/>
      <c r="WTB206" s="91"/>
      <c r="WTC206" s="119"/>
      <c r="WTD206" s="91"/>
      <c r="WTE206" s="119"/>
      <c r="WTF206" s="91"/>
      <c r="WTG206" s="119"/>
      <c r="WTH206" s="91"/>
      <c r="WTI206" s="119"/>
      <c r="WTJ206" s="91"/>
      <c r="WTK206" s="119"/>
      <c r="WTL206" s="91"/>
      <c r="WTM206" s="119"/>
      <c r="WTN206" s="91"/>
      <c r="WTO206" s="119"/>
      <c r="WTP206" s="91"/>
      <c r="WTQ206" s="119"/>
      <c r="WTR206" s="91"/>
      <c r="WTS206" s="119"/>
      <c r="WTT206" s="91"/>
      <c r="WTU206" s="119"/>
      <c r="WTV206" s="91"/>
      <c r="WTW206" s="119"/>
      <c r="WTX206" s="91"/>
      <c r="WTY206" s="119"/>
      <c r="WTZ206" s="91"/>
      <c r="WUA206" s="119"/>
      <c r="WUB206" s="91"/>
      <c r="WUC206" s="119"/>
      <c r="WUD206" s="91"/>
      <c r="WUE206" s="119"/>
      <c r="WUF206" s="91"/>
      <c r="WUG206" s="119"/>
      <c r="WUH206" s="91"/>
      <c r="WUI206" s="119"/>
      <c r="WUJ206" s="91"/>
      <c r="WUK206" s="119"/>
      <c r="WUL206" s="91"/>
      <c r="WUM206" s="119"/>
      <c r="WUN206" s="91"/>
      <c r="WUO206" s="119"/>
      <c r="WUP206" s="91"/>
      <c r="WUQ206" s="119"/>
      <c r="WUR206" s="91"/>
      <c r="WUS206" s="119"/>
      <c r="WUT206" s="91"/>
      <c r="WUU206" s="119"/>
      <c r="WUV206" s="91"/>
      <c r="WUW206" s="119"/>
      <c r="WUX206" s="91"/>
      <c r="WUY206" s="119"/>
      <c r="WUZ206" s="91"/>
      <c r="WVA206" s="119"/>
      <c r="WVB206" s="91"/>
      <c r="WVC206" s="119"/>
      <c r="WVD206" s="91"/>
      <c r="WVE206" s="119"/>
      <c r="WVF206" s="91"/>
      <c r="WVG206" s="119"/>
      <c r="WVH206" s="91"/>
      <c r="WVI206" s="119"/>
      <c r="WVJ206" s="91"/>
      <c r="WVK206" s="119"/>
      <c r="WVL206" s="91"/>
      <c r="WVM206" s="119"/>
      <c r="WVN206" s="91"/>
      <c r="WVO206" s="119"/>
      <c r="WVP206" s="91"/>
      <c r="WVQ206" s="119"/>
      <c r="WVR206" s="91"/>
      <c r="WVS206" s="119"/>
      <c r="WVT206" s="91"/>
      <c r="WVU206" s="119"/>
      <c r="WVV206" s="91"/>
      <c r="WVW206" s="119"/>
      <c r="WVX206" s="91"/>
      <c r="WVY206" s="119"/>
      <c r="WVZ206" s="91"/>
      <c r="WWA206" s="119"/>
      <c r="WWB206" s="91"/>
      <c r="WWC206" s="119"/>
      <c r="WWD206" s="91"/>
      <c r="WWE206" s="119"/>
      <c r="WWF206" s="91"/>
      <c r="WWG206" s="119"/>
      <c r="WWH206" s="91"/>
      <c r="WWI206" s="119"/>
      <c r="WWJ206" s="91"/>
      <c r="WWK206" s="119"/>
      <c r="WWL206" s="91"/>
      <c r="WWM206" s="119"/>
      <c r="WWN206" s="91"/>
      <c r="WWO206" s="119"/>
      <c r="WWP206" s="91"/>
      <c r="WWQ206" s="119"/>
      <c r="WWR206" s="91"/>
      <c r="WWS206" s="119"/>
      <c r="WWT206" s="91"/>
      <c r="WWU206" s="119"/>
      <c r="WWV206" s="91"/>
      <c r="WWW206" s="119"/>
      <c r="WWX206" s="91"/>
      <c r="WWY206" s="119"/>
      <c r="WWZ206" s="91"/>
      <c r="WXA206" s="119"/>
      <c r="WXB206" s="91"/>
      <c r="WXC206" s="119"/>
      <c r="WXD206" s="91"/>
      <c r="WXE206" s="119"/>
      <c r="WXF206" s="91"/>
      <c r="WXG206" s="119"/>
      <c r="WXH206" s="91"/>
      <c r="WXI206" s="119"/>
      <c r="WXJ206" s="91"/>
      <c r="WXK206" s="119"/>
      <c r="WXL206" s="91"/>
      <c r="WXM206" s="119"/>
      <c r="WXN206" s="91"/>
      <c r="WXO206" s="119"/>
      <c r="WXP206" s="91"/>
      <c r="WXQ206" s="119"/>
      <c r="WXR206" s="91"/>
      <c r="WXS206" s="119"/>
      <c r="WXT206" s="91"/>
      <c r="WXU206" s="119"/>
      <c r="WXV206" s="91"/>
      <c r="WXW206" s="119"/>
      <c r="WXX206" s="91"/>
      <c r="WXY206" s="119"/>
      <c r="WXZ206" s="91"/>
      <c r="WYA206" s="119"/>
      <c r="WYB206" s="91"/>
      <c r="WYC206" s="119"/>
      <c r="WYD206" s="91"/>
      <c r="WYE206" s="119"/>
      <c r="WYF206" s="91"/>
      <c r="WYG206" s="119"/>
      <c r="WYH206" s="91"/>
      <c r="WYI206" s="119"/>
      <c r="WYJ206" s="91"/>
      <c r="WYK206" s="119"/>
      <c r="WYL206" s="91"/>
      <c r="WYM206" s="119"/>
      <c r="WYN206" s="91"/>
      <c r="WYO206" s="119"/>
      <c r="WYP206" s="91"/>
      <c r="WYQ206" s="119"/>
      <c r="WYR206" s="91"/>
      <c r="WYS206" s="119"/>
      <c r="WYT206" s="91"/>
      <c r="WYU206" s="119"/>
      <c r="WYV206" s="91"/>
      <c r="WYW206" s="119"/>
      <c r="WYX206" s="91"/>
      <c r="WYY206" s="119"/>
      <c r="WYZ206" s="91"/>
      <c r="WZA206" s="119"/>
      <c r="WZB206" s="91"/>
      <c r="WZC206" s="119"/>
      <c r="WZD206" s="91"/>
      <c r="WZE206" s="119"/>
      <c r="WZF206" s="91"/>
      <c r="WZG206" s="119"/>
      <c r="WZH206" s="91"/>
      <c r="WZI206" s="119"/>
      <c r="WZJ206" s="91"/>
      <c r="WZK206" s="119"/>
      <c r="WZL206" s="91"/>
      <c r="WZM206" s="119"/>
      <c r="WZN206" s="91"/>
      <c r="WZO206" s="119"/>
      <c r="WZP206" s="91"/>
      <c r="WZQ206" s="119"/>
      <c r="WZR206" s="91"/>
      <c r="WZS206" s="119"/>
      <c r="WZT206" s="91"/>
      <c r="WZU206" s="119"/>
      <c r="WZV206" s="91"/>
      <c r="WZW206" s="119"/>
      <c r="WZX206" s="91"/>
      <c r="WZY206" s="119"/>
      <c r="WZZ206" s="91"/>
      <c r="XAA206" s="119"/>
      <c r="XAB206" s="91"/>
      <c r="XAC206" s="119"/>
      <c r="XAD206" s="91"/>
      <c r="XAE206" s="119"/>
      <c r="XAF206" s="91"/>
      <c r="XAG206" s="119"/>
      <c r="XAH206" s="91"/>
      <c r="XAI206" s="119"/>
      <c r="XAJ206" s="91"/>
      <c r="XAK206" s="119"/>
      <c r="XAL206" s="91"/>
      <c r="XAM206" s="119"/>
      <c r="XAN206" s="91"/>
      <c r="XAO206" s="119"/>
      <c r="XAP206" s="91"/>
      <c r="XAQ206" s="119"/>
      <c r="XAR206" s="91"/>
      <c r="XAS206" s="119"/>
      <c r="XAT206" s="91"/>
      <c r="XAU206" s="119"/>
      <c r="XAV206" s="91"/>
      <c r="XAW206" s="119"/>
      <c r="XAX206" s="91"/>
      <c r="XAY206" s="119"/>
      <c r="XAZ206" s="91"/>
      <c r="XBA206" s="119"/>
      <c r="XBB206" s="91"/>
      <c r="XBC206" s="119"/>
      <c r="XBD206" s="91"/>
      <c r="XBE206" s="119"/>
      <c r="XBF206" s="91"/>
      <c r="XBG206" s="119"/>
      <c r="XBH206" s="91"/>
      <c r="XBI206" s="119"/>
      <c r="XBJ206" s="91"/>
      <c r="XBK206" s="119"/>
      <c r="XBL206" s="91"/>
      <c r="XBM206" s="119"/>
      <c r="XBN206" s="91"/>
      <c r="XBO206" s="119"/>
      <c r="XBP206" s="91"/>
      <c r="XBQ206" s="119"/>
      <c r="XBR206" s="91"/>
      <c r="XBS206" s="119"/>
      <c r="XBT206" s="91"/>
      <c r="XBU206" s="119"/>
      <c r="XBV206" s="91"/>
      <c r="XBW206" s="119"/>
      <c r="XBX206" s="91"/>
      <c r="XBY206" s="119"/>
      <c r="XBZ206" s="91"/>
      <c r="XCA206" s="119"/>
      <c r="XCB206" s="91"/>
      <c r="XCC206" s="119"/>
      <c r="XCD206" s="91"/>
      <c r="XCE206" s="119"/>
      <c r="XCF206" s="91"/>
      <c r="XCG206" s="119"/>
      <c r="XCH206" s="91"/>
      <c r="XCI206" s="119"/>
      <c r="XCJ206" s="91"/>
      <c r="XCK206" s="119"/>
      <c r="XCL206" s="91"/>
      <c r="XCM206" s="119"/>
      <c r="XCN206" s="91"/>
      <c r="XCO206" s="119"/>
      <c r="XCP206" s="91"/>
      <c r="XCQ206" s="119"/>
      <c r="XCR206" s="91"/>
      <c r="XCS206" s="119"/>
      <c r="XCT206" s="91"/>
      <c r="XCU206" s="119"/>
      <c r="XCV206" s="91"/>
      <c r="XCW206" s="119"/>
      <c r="XCX206" s="91"/>
      <c r="XCY206" s="119"/>
      <c r="XCZ206" s="91"/>
    </row>
    <row r="207" spans="1:16328" x14ac:dyDescent="0.35">
      <c r="A207" s="343" t="s">
        <v>1067</v>
      </c>
      <c r="B207" t="s">
        <v>44</v>
      </c>
      <c r="C207" s="1">
        <v>4000</v>
      </c>
      <c r="D207" s="1">
        <v>4022</v>
      </c>
      <c r="E207" s="303">
        <f t="shared" si="11"/>
        <v>5362.666666666667</v>
      </c>
      <c r="F207" s="303">
        <v>5500</v>
      </c>
      <c r="AV207" s="91"/>
      <c r="AW207" s="119"/>
      <c r="AX207" s="91"/>
      <c r="AY207" s="119"/>
      <c r="AZ207" s="91"/>
      <c r="BA207" s="119"/>
      <c r="BB207" s="91"/>
      <c r="BC207" s="119"/>
      <c r="BD207" s="91"/>
      <c r="BE207" s="119"/>
      <c r="BF207" s="91"/>
      <c r="BG207" s="119"/>
      <c r="BH207" s="91"/>
      <c r="BI207" s="119"/>
      <c r="BJ207" s="91"/>
      <c r="BK207" s="119"/>
      <c r="BL207" s="91"/>
      <c r="BM207" s="119"/>
      <c r="BN207" s="91"/>
      <c r="BO207" s="119"/>
      <c r="BP207" s="91"/>
      <c r="BQ207" s="119"/>
      <c r="BR207" s="91"/>
      <c r="BS207" s="119"/>
      <c r="BT207" s="91"/>
      <c r="BU207" s="119"/>
      <c r="BV207" s="91"/>
      <c r="BW207" s="119"/>
      <c r="BX207" s="91"/>
      <c r="BY207" s="119"/>
      <c r="BZ207" s="91"/>
      <c r="CA207" s="119"/>
      <c r="CB207" s="91"/>
      <c r="CC207" s="119"/>
      <c r="CD207" s="91"/>
      <c r="CE207" s="119"/>
      <c r="CF207" s="91"/>
      <c r="CG207" s="119"/>
      <c r="CH207" s="91"/>
      <c r="CI207" s="119"/>
      <c r="CJ207" s="91"/>
      <c r="CK207" s="119"/>
      <c r="CL207" s="91"/>
      <c r="CM207" s="119"/>
      <c r="CN207" s="91"/>
      <c r="CO207" s="119"/>
      <c r="CP207" s="91"/>
      <c r="CQ207" s="119"/>
      <c r="CR207" s="91"/>
      <c r="CS207" s="119"/>
      <c r="CT207" s="91"/>
      <c r="CU207" s="119"/>
      <c r="CV207" s="91"/>
      <c r="CW207" s="119"/>
      <c r="CX207" s="91"/>
      <c r="CY207" s="119"/>
      <c r="CZ207" s="91"/>
      <c r="DA207" s="119"/>
      <c r="DB207" s="91"/>
      <c r="DC207" s="119"/>
      <c r="DD207" s="91"/>
      <c r="DE207" s="119"/>
      <c r="DF207" s="91"/>
      <c r="DG207" s="119"/>
      <c r="DH207" s="91"/>
      <c r="DI207" s="119"/>
      <c r="DJ207" s="91"/>
      <c r="DK207" s="119"/>
      <c r="DL207" s="91"/>
      <c r="DM207" s="119"/>
      <c r="DN207" s="91"/>
      <c r="DO207" s="119"/>
      <c r="DP207" s="91"/>
      <c r="DQ207" s="119"/>
      <c r="DR207" s="91"/>
      <c r="DS207" s="119"/>
      <c r="DT207" s="91"/>
      <c r="DU207" s="119"/>
      <c r="DV207" s="91"/>
      <c r="DW207" s="119"/>
      <c r="DX207" s="91"/>
      <c r="DY207" s="119"/>
      <c r="DZ207" s="91"/>
      <c r="EA207" s="119"/>
      <c r="EB207" s="91"/>
      <c r="EC207" s="119"/>
      <c r="ED207" s="91"/>
      <c r="EE207" s="119"/>
      <c r="EF207" s="91"/>
      <c r="EG207" s="119"/>
      <c r="EH207" s="91"/>
      <c r="EI207" s="119"/>
      <c r="EJ207" s="91"/>
      <c r="EK207" s="119"/>
      <c r="EL207" s="91"/>
      <c r="EM207" s="119"/>
      <c r="EN207" s="91"/>
      <c r="EO207" s="119"/>
      <c r="EP207" s="91"/>
      <c r="EQ207" s="119"/>
      <c r="ER207" s="91"/>
      <c r="ES207" s="119"/>
      <c r="ET207" s="91"/>
      <c r="EU207" s="119"/>
      <c r="EV207" s="91"/>
      <c r="EW207" s="119"/>
      <c r="EX207" s="91"/>
      <c r="EY207" s="119"/>
      <c r="EZ207" s="91"/>
      <c r="FA207" s="119"/>
      <c r="FB207" s="91"/>
      <c r="FC207" s="119"/>
      <c r="FD207" s="91"/>
      <c r="FE207" s="119"/>
      <c r="FF207" s="91"/>
      <c r="FG207" s="119"/>
      <c r="FH207" s="91"/>
      <c r="FI207" s="119"/>
      <c r="FJ207" s="91"/>
      <c r="FK207" s="119"/>
      <c r="FL207" s="91"/>
      <c r="FM207" s="119"/>
      <c r="FN207" s="91"/>
      <c r="FO207" s="119"/>
      <c r="FP207" s="91"/>
      <c r="FQ207" s="119"/>
      <c r="FR207" s="91"/>
      <c r="FS207" s="119"/>
      <c r="FT207" s="91"/>
      <c r="FU207" s="119"/>
      <c r="FV207" s="91"/>
      <c r="FW207" s="119"/>
      <c r="FX207" s="91"/>
      <c r="FY207" s="119"/>
      <c r="FZ207" s="91"/>
      <c r="GA207" s="119"/>
      <c r="GB207" s="91"/>
      <c r="GC207" s="119"/>
      <c r="GD207" s="91"/>
      <c r="GE207" s="119"/>
      <c r="GF207" s="91"/>
      <c r="GG207" s="119"/>
      <c r="GH207" s="91"/>
      <c r="GI207" s="119"/>
      <c r="GJ207" s="91"/>
      <c r="GK207" s="119"/>
      <c r="GL207" s="91"/>
      <c r="GM207" s="119"/>
      <c r="GN207" s="91"/>
      <c r="GO207" s="119"/>
      <c r="GP207" s="91"/>
      <c r="GQ207" s="119"/>
      <c r="GR207" s="91"/>
      <c r="GS207" s="119"/>
      <c r="GT207" s="91"/>
      <c r="GU207" s="119"/>
      <c r="GV207" s="91"/>
      <c r="GW207" s="119"/>
      <c r="GX207" s="91"/>
      <c r="GY207" s="119"/>
      <c r="GZ207" s="91"/>
      <c r="HA207" s="119"/>
      <c r="HB207" s="91"/>
      <c r="HC207" s="119"/>
      <c r="HD207" s="91"/>
      <c r="HE207" s="119"/>
      <c r="HF207" s="91"/>
      <c r="HG207" s="119"/>
      <c r="HH207" s="91"/>
      <c r="HI207" s="119"/>
      <c r="HJ207" s="91"/>
      <c r="HK207" s="119"/>
      <c r="HL207" s="91"/>
      <c r="HM207" s="119"/>
      <c r="HN207" s="91"/>
      <c r="HO207" s="119"/>
      <c r="HP207" s="91"/>
      <c r="HQ207" s="119"/>
      <c r="HR207" s="91"/>
      <c r="HS207" s="119"/>
      <c r="HT207" s="91"/>
      <c r="HU207" s="119"/>
      <c r="HV207" s="91"/>
      <c r="HW207" s="119"/>
      <c r="HX207" s="91"/>
      <c r="HY207" s="119"/>
      <c r="HZ207" s="91"/>
      <c r="IA207" s="119"/>
      <c r="IB207" s="91"/>
      <c r="IC207" s="119"/>
      <c r="ID207" s="91"/>
      <c r="IE207" s="119"/>
      <c r="IF207" s="91"/>
      <c r="IG207" s="119"/>
      <c r="IH207" s="91"/>
      <c r="II207" s="119"/>
      <c r="IJ207" s="91"/>
      <c r="IK207" s="119"/>
      <c r="IL207" s="91"/>
      <c r="IM207" s="119"/>
      <c r="IN207" s="91"/>
      <c r="IO207" s="119"/>
      <c r="IP207" s="91"/>
      <c r="IQ207" s="119"/>
      <c r="IR207" s="91"/>
      <c r="IS207" s="119"/>
      <c r="IT207" s="91"/>
      <c r="IU207" s="119"/>
      <c r="IV207" s="91"/>
      <c r="IW207" s="119"/>
      <c r="IX207" s="91"/>
      <c r="IY207" s="119"/>
      <c r="IZ207" s="91"/>
      <c r="JA207" s="119"/>
      <c r="JB207" s="91"/>
      <c r="JC207" s="119"/>
      <c r="JD207" s="91"/>
      <c r="JE207" s="119"/>
      <c r="JF207" s="91"/>
      <c r="JG207" s="119"/>
      <c r="JH207" s="91"/>
      <c r="JI207" s="119"/>
      <c r="JJ207" s="91"/>
      <c r="JK207" s="119"/>
      <c r="JL207" s="91"/>
      <c r="JM207" s="119"/>
      <c r="JN207" s="91"/>
      <c r="JO207" s="119"/>
      <c r="JP207" s="91"/>
      <c r="JQ207" s="119"/>
      <c r="JR207" s="91"/>
      <c r="JS207" s="119"/>
      <c r="JT207" s="91"/>
      <c r="JU207" s="119"/>
      <c r="JV207" s="91"/>
      <c r="JW207" s="119"/>
      <c r="JX207" s="91"/>
      <c r="JY207" s="119"/>
      <c r="JZ207" s="91"/>
      <c r="KA207" s="119"/>
      <c r="KB207" s="91"/>
      <c r="KC207" s="119"/>
      <c r="KD207" s="91"/>
      <c r="KE207" s="119"/>
      <c r="KF207" s="91"/>
      <c r="KG207" s="119"/>
      <c r="KH207" s="91"/>
      <c r="KI207" s="119"/>
      <c r="KJ207" s="91"/>
      <c r="KK207" s="119"/>
      <c r="KL207" s="91"/>
      <c r="KM207" s="119"/>
      <c r="KN207" s="91"/>
      <c r="KO207" s="119"/>
      <c r="KP207" s="91"/>
      <c r="KQ207" s="119"/>
      <c r="KR207" s="91"/>
      <c r="KS207" s="119"/>
      <c r="KT207" s="91"/>
      <c r="KU207" s="119"/>
      <c r="KV207" s="91"/>
      <c r="KW207" s="119"/>
      <c r="KX207" s="91"/>
      <c r="KY207" s="119"/>
      <c r="KZ207" s="91"/>
      <c r="LA207" s="119"/>
      <c r="LB207" s="91"/>
      <c r="LC207" s="119"/>
      <c r="LD207" s="91"/>
      <c r="LE207" s="119"/>
      <c r="LF207" s="91"/>
      <c r="LG207" s="119"/>
      <c r="LH207" s="91"/>
      <c r="LI207" s="119"/>
      <c r="LJ207" s="91"/>
      <c r="LK207" s="119"/>
      <c r="LL207" s="91"/>
      <c r="LM207" s="119"/>
      <c r="LN207" s="91"/>
      <c r="LO207" s="119"/>
      <c r="LP207" s="91"/>
      <c r="LQ207" s="119"/>
      <c r="LR207" s="91"/>
      <c r="LS207" s="119"/>
      <c r="LT207" s="91"/>
      <c r="LU207" s="119"/>
      <c r="LV207" s="91"/>
      <c r="LW207" s="119"/>
      <c r="LX207" s="91"/>
      <c r="LY207" s="119"/>
      <c r="LZ207" s="91"/>
      <c r="MA207" s="119"/>
      <c r="MB207" s="91"/>
      <c r="MC207" s="119"/>
      <c r="MD207" s="91"/>
      <c r="ME207" s="119"/>
      <c r="MF207" s="91"/>
      <c r="MG207" s="119"/>
      <c r="MH207" s="91"/>
      <c r="MI207" s="119"/>
      <c r="MJ207" s="91"/>
      <c r="MK207" s="119"/>
      <c r="ML207" s="91"/>
      <c r="MM207" s="119"/>
      <c r="MN207" s="91"/>
      <c r="MO207" s="119"/>
      <c r="MP207" s="91"/>
      <c r="MQ207" s="119"/>
      <c r="MR207" s="91"/>
      <c r="MS207" s="119"/>
      <c r="MT207" s="91"/>
      <c r="MU207" s="119"/>
      <c r="MV207" s="91"/>
      <c r="MW207" s="119"/>
      <c r="MX207" s="91"/>
      <c r="MY207" s="119"/>
      <c r="MZ207" s="91"/>
      <c r="NA207" s="119"/>
      <c r="NB207" s="91"/>
      <c r="NC207" s="119"/>
      <c r="ND207" s="91"/>
      <c r="NE207" s="119"/>
      <c r="NF207" s="91"/>
      <c r="NG207" s="119"/>
      <c r="NH207" s="91"/>
      <c r="NI207" s="119"/>
      <c r="NJ207" s="91"/>
      <c r="NK207" s="119"/>
      <c r="NL207" s="91"/>
      <c r="NM207" s="119"/>
      <c r="NN207" s="91"/>
      <c r="NO207" s="119"/>
      <c r="NP207" s="91"/>
      <c r="NQ207" s="119"/>
      <c r="NR207" s="91"/>
      <c r="NS207" s="119"/>
      <c r="NT207" s="91"/>
      <c r="NU207" s="119"/>
      <c r="NV207" s="91"/>
      <c r="NW207" s="119"/>
      <c r="NX207" s="91"/>
      <c r="NY207" s="119"/>
      <c r="NZ207" s="91"/>
      <c r="OA207" s="119"/>
      <c r="OB207" s="91"/>
      <c r="OC207" s="119"/>
      <c r="OD207" s="91"/>
      <c r="OE207" s="119"/>
      <c r="OF207" s="91"/>
      <c r="OG207" s="119"/>
      <c r="OH207" s="91"/>
      <c r="OI207" s="119"/>
      <c r="OJ207" s="91"/>
      <c r="OK207" s="119"/>
      <c r="OL207" s="91"/>
      <c r="OM207" s="119"/>
      <c r="ON207" s="91"/>
      <c r="OO207" s="119"/>
      <c r="OP207" s="91"/>
      <c r="OQ207" s="119"/>
      <c r="OR207" s="91"/>
      <c r="OS207" s="119"/>
      <c r="OT207" s="91"/>
      <c r="OU207" s="119"/>
      <c r="OV207" s="91"/>
      <c r="OW207" s="119"/>
      <c r="OX207" s="91"/>
      <c r="OY207" s="119"/>
      <c r="OZ207" s="91"/>
      <c r="PA207" s="119"/>
      <c r="PB207" s="91"/>
      <c r="PC207" s="119"/>
      <c r="PD207" s="91"/>
      <c r="PE207" s="119"/>
      <c r="PF207" s="91"/>
      <c r="PG207" s="119"/>
      <c r="PH207" s="91"/>
      <c r="PI207" s="119"/>
      <c r="PJ207" s="91"/>
      <c r="PK207" s="119"/>
      <c r="PL207" s="91"/>
      <c r="PM207" s="119"/>
      <c r="PN207" s="91"/>
      <c r="PO207" s="119"/>
      <c r="PP207" s="91"/>
      <c r="PQ207" s="119"/>
      <c r="PR207" s="91"/>
      <c r="PS207" s="119"/>
      <c r="PT207" s="91"/>
      <c r="PU207" s="119"/>
      <c r="PV207" s="91"/>
      <c r="PW207" s="119"/>
      <c r="PX207" s="91"/>
      <c r="PY207" s="119"/>
      <c r="PZ207" s="91"/>
      <c r="QA207" s="119"/>
      <c r="QB207" s="91"/>
      <c r="QC207" s="119"/>
      <c r="QD207" s="91"/>
      <c r="QE207" s="119"/>
      <c r="QF207" s="91"/>
      <c r="QG207" s="119"/>
      <c r="QH207" s="91"/>
      <c r="QI207" s="119"/>
      <c r="QJ207" s="91"/>
      <c r="QK207" s="119"/>
      <c r="QL207" s="91"/>
      <c r="QM207" s="119"/>
      <c r="QN207" s="91"/>
      <c r="QO207" s="119"/>
      <c r="QP207" s="91"/>
      <c r="QQ207" s="119"/>
      <c r="QR207" s="91"/>
      <c r="QS207" s="119"/>
      <c r="QT207" s="91"/>
      <c r="QU207" s="119"/>
      <c r="QV207" s="91"/>
      <c r="QW207" s="119"/>
      <c r="QX207" s="91"/>
      <c r="QY207" s="119"/>
      <c r="QZ207" s="91"/>
      <c r="RA207" s="119"/>
      <c r="RB207" s="91"/>
      <c r="RC207" s="119"/>
      <c r="RD207" s="91"/>
      <c r="RE207" s="119"/>
      <c r="RF207" s="91"/>
      <c r="RG207" s="119"/>
      <c r="RH207" s="91"/>
      <c r="RI207" s="119"/>
      <c r="RJ207" s="91"/>
      <c r="RK207" s="119"/>
      <c r="RL207" s="91"/>
      <c r="RM207" s="119"/>
      <c r="RN207" s="91"/>
      <c r="RO207" s="119"/>
      <c r="RP207" s="91"/>
      <c r="RQ207" s="119"/>
      <c r="RR207" s="91"/>
      <c r="RS207" s="119"/>
      <c r="RT207" s="91"/>
      <c r="RU207" s="119"/>
      <c r="RV207" s="91"/>
      <c r="RW207" s="119"/>
      <c r="RX207" s="91"/>
      <c r="RY207" s="119"/>
      <c r="RZ207" s="91"/>
      <c r="SA207" s="119"/>
      <c r="SB207" s="91"/>
      <c r="SC207" s="119"/>
      <c r="SD207" s="91"/>
      <c r="SE207" s="119"/>
      <c r="SF207" s="91"/>
      <c r="SG207" s="119"/>
      <c r="SH207" s="91"/>
      <c r="SI207" s="119"/>
      <c r="SJ207" s="91"/>
      <c r="SK207" s="119"/>
      <c r="SL207" s="91"/>
      <c r="SM207" s="119"/>
      <c r="SN207" s="91"/>
      <c r="SO207" s="119"/>
      <c r="SP207" s="91"/>
      <c r="SQ207" s="119"/>
      <c r="SR207" s="91"/>
      <c r="SS207" s="119"/>
      <c r="ST207" s="91"/>
      <c r="SU207" s="119"/>
      <c r="SV207" s="91"/>
      <c r="SW207" s="119"/>
      <c r="SX207" s="91"/>
      <c r="SY207" s="119"/>
      <c r="SZ207" s="91"/>
      <c r="TA207" s="119"/>
      <c r="TB207" s="91"/>
      <c r="TC207" s="119"/>
      <c r="TD207" s="91"/>
      <c r="TE207" s="119"/>
      <c r="TF207" s="91"/>
      <c r="TG207" s="119"/>
      <c r="TH207" s="91"/>
      <c r="TI207" s="119"/>
      <c r="TJ207" s="91"/>
      <c r="TK207" s="119"/>
      <c r="TL207" s="91"/>
      <c r="TM207" s="119"/>
      <c r="TN207" s="91"/>
      <c r="TO207" s="119"/>
      <c r="TP207" s="91"/>
      <c r="TQ207" s="119"/>
      <c r="TR207" s="91"/>
      <c r="TS207" s="119"/>
      <c r="TT207" s="91"/>
      <c r="TU207" s="119"/>
      <c r="TV207" s="91"/>
      <c r="TW207" s="119"/>
      <c r="TX207" s="91"/>
      <c r="TY207" s="119"/>
      <c r="TZ207" s="91"/>
      <c r="UA207" s="119"/>
      <c r="UB207" s="91"/>
      <c r="UC207" s="119"/>
      <c r="UD207" s="91"/>
      <c r="UE207" s="119"/>
      <c r="UF207" s="91"/>
      <c r="UG207" s="119"/>
      <c r="UH207" s="91"/>
      <c r="UI207" s="119"/>
      <c r="UJ207" s="91"/>
      <c r="UK207" s="119"/>
      <c r="UL207" s="91"/>
      <c r="UM207" s="119"/>
      <c r="UN207" s="91"/>
      <c r="UO207" s="119"/>
      <c r="UP207" s="91"/>
      <c r="UQ207" s="119"/>
      <c r="UR207" s="91"/>
      <c r="US207" s="119"/>
      <c r="UT207" s="91"/>
      <c r="UU207" s="119"/>
      <c r="UV207" s="91"/>
      <c r="UW207" s="119"/>
      <c r="UX207" s="91"/>
      <c r="UY207" s="119"/>
      <c r="UZ207" s="91"/>
      <c r="VA207" s="119"/>
      <c r="VB207" s="91"/>
      <c r="VC207" s="119"/>
      <c r="VD207" s="91"/>
      <c r="VE207" s="119"/>
      <c r="VF207" s="91"/>
      <c r="VG207" s="119"/>
      <c r="VH207" s="91"/>
      <c r="VI207" s="119"/>
      <c r="VJ207" s="91"/>
      <c r="VK207" s="119"/>
      <c r="VL207" s="91"/>
      <c r="VM207" s="119"/>
      <c r="VN207" s="91"/>
      <c r="VO207" s="119"/>
      <c r="VP207" s="91"/>
      <c r="VQ207" s="119"/>
      <c r="VR207" s="91"/>
      <c r="VS207" s="119"/>
      <c r="VT207" s="91"/>
      <c r="VU207" s="119"/>
      <c r="VV207" s="91"/>
      <c r="VW207" s="119"/>
      <c r="VX207" s="91"/>
      <c r="VY207" s="119"/>
      <c r="VZ207" s="91"/>
      <c r="WA207" s="119"/>
      <c r="WB207" s="91"/>
      <c r="WC207" s="119"/>
      <c r="WD207" s="91"/>
      <c r="WE207" s="119"/>
      <c r="WF207" s="91"/>
      <c r="WG207" s="119"/>
      <c r="WH207" s="91"/>
      <c r="WI207" s="119"/>
      <c r="WJ207" s="91"/>
      <c r="WK207" s="119"/>
      <c r="WL207" s="91"/>
      <c r="WM207" s="119"/>
      <c r="WN207" s="91"/>
      <c r="WO207" s="119"/>
      <c r="WP207" s="91"/>
      <c r="WQ207" s="119"/>
      <c r="WR207" s="91"/>
      <c r="WS207" s="119"/>
      <c r="WT207" s="91"/>
      <c r="WU207" s="119"/>
      <c r="WV207" s="91"/>
      <c r="WW207" s="119"/>
      <c r="WX207" s="91"/>
      <c r="WY207" s="119"/>
      <c r="WZ207" s="91"/>
      <c r="XA207" s="119"/>
      <c r="XB207" s="91"/>
      <c r="XC207" s="119"/>
      <c r="XD207" s="91"/>
      <c r="XE207" s="119"/>
      <c r="XF207" s="91"/>
      <c r="XG207" s="119"/>
      <c r="XH207" s="91"/>
      <c r="XI207" s="119"/>
      <c r="XJ207" s="91"/>
      <c r="XK207" s="119"/>
      <c r="XL207" s="91"/>
      <c r="XM207" s="119"/>
      <c r="XN207" s="91"/>
      <c r="XO207" s="119"/>
      <c r="XP207" s="91"/>
      <c r="XQ207" s="119"/>
      <c r="XR207" s="91"/>
      <c r="XS207" s="119"/>
      <c r="XT207" s="91"/>
      <c r="XU207" s="119"/>
      <c r="XV207" s="91"/>
      <c r="XW207" s="119"/>
      <c r="XX207" s="91"/>
      <c r="XY207" s="119"/>
      <c r="XZ207" s="91"/>
      <c r="YA207" s="119"/>
      <c r="YB207" s="91"/>
      <c r="YC207" s="119"/>
      <c r="YD207" s="91"/>
      <c r="YE207" s="119"/>
      <c r="YF207" s="91"/>
      <c r="YG207" s="119"/>
      <c r="YH207" s="91"/>
      <c r="YI207" s="119"/>
      <c r="YJ207" s="91"/>
      <c r="YK207" s="119"/>
      <c r="YL207" s="91"/>
      <c r="YM207" s="119"/>
      <c r="YN207" s="91"/>
      <c r="YO207" s="119"/>
      <c r="YP207" s="91"/>
      <c r="YQ207" s="119"/>
      <c r="YR207" s="91"/>
      <c r="YS207" s="119"/>
      <c r="YT207" s="91"/>
      <c r="YU207" s="119"/>
      <c r="YV207" s="91"/>
      <c r="YW207" s="119"/>
      <c r="YX207" s="91"/>
      <c r="YY207" s="119"/>
      <c r="YZ207" s="91"/>
      <c r="ZA207" s="119"/>
      <c r="ZB207" s="91"/>
      <c r="ZC207" s="119"/>
      <c r="ZD207" s="91"/>
      <c r="ZE207" s="119"/>
      <c r="ZF207" s="91"/>
      <c r="ZG207" s="119"/>
      <c r="ZH207" s="91"/>
      <c r="ZI207" s="119"/>
      <c r="ZJ207" s="91"/>
      <c r="ZK207" s="119"/>
      <c r="ZL207" s="91"/>
      <c r="ZM207" s="119"/>
      <c r="ZN207" s="91"/>
      <c r="ZO207" s="119"/>
      <c r="ZP207" s="91"/>
      <c r="ZQ207" s="119"/>
      <c r="ZR207" s="91"/>
      <c r="ZS207" s="119"/>
      <c r="ZT207" s="91"/>
      <c r="ZU207" s="119"/>
      <c r="ZV207" s="91"/>
      <c r="ZW207" s="119"/>
      <c r="ZX207" s="91"/>
      <c r="ZY207" s="119"/>
      <c r="ZZ207" s="91"/>
      <c r="AAA207" s="119"/>
      <c r="AAB207" s="91"/>
      <c r="AAC207" s="119"/>
      <c r="AAD207" s="91"/>
      <c r="AAE207" s="119"/>
      <c r="AAF207" s="91"/>
      <c r="AAG207" s="119"/>
      <c r="AAH207" s="91"/>
      <c r="AAI207" s="119"/>
      <c r="AAJ207" s="91"/>
      <c r="AAK207" s="119"/>
      <c r="AAL207" s="91"/>
      <c r="AAM207" s="119"/>
      <c r="AAN207" s="91"/>
      <c r="AAO207" s="119"/>
      <c r="AAP207" s="91"/>
      <c r="AAQ207" s="119"/>
      <c r="AAR207" s="91"/>
      <c r="AAS207" s="119"/>
      <c r="AAT207" s="91"/>
      <c r="AAU207" s="119"/>
      <c r="AAV207" s="91"/>
      <c r="AAW207" s="119"/>
      <c r="AAX207" s="91"/>
      <c r="AAY207" s="119"/>
      <c r="AAZ207" s="91"/>
      <c r="ABA207" s="119"/>
      <c r="ABB207" s="91"/>
      <c r="ABC207" s="119"/>
      <c r="ABD207" s="91"/>
      <c r="ABE207" s="119"/>
      <c r="ABF207" s="91"/>
      <c r="ABG207" s="119"/>
      <c r="ABH207" s="91"/>
      <c r="ABI207" s="119"/>
      <c r="ABJ207" s="91"/>
      <c r="ABK207" s="119"/>
      <c r="ABL207" s="91"/>
      <c r="ABM207" s="119"/>
      <c r="ABN207" s="91"/>
      <c r="ABO207" s="119"/>
      <c r="ABP207" s="91"/>
      <c r="ABQ207" s="119"/>
      <c r="ABR207" s="91"/>
      <c r="ABS207" s="119"/>
      <c r="ABT207" s="91"/>
      <c r="ABU207" s="119"/>
      <c r="ABV207" s="91"/>
      <c r="ABW207" s="119"/>
      <c r="ABX207" s="91"/>
      <c r="ABY207" s="119"/>
      <c r="ABZ207" s="91"/>
      <c r="ACA207" s="119"/>
      <c r="ACB207" s="91"/>
      <c r="ACC207" s="119"/>
      <c r="ACD207" s="91"/>
      <c r="ACE207" s="119"/>
      <c r="ACF207" s="91"/>
      <c r="ACG207" s="119"/>
      <c r="ACH207" s="91"/>
      <c r="ACI207" s="119"/>
      <c r="ACJ207" s="91"/>
      <c r="ACK207" s="119"/>
      <c r="ACL207" s="91"/>
      <c r="ACM207" s="119"/>
      <c r="ACN207" s="91"/>
      <c r="ACO207" s="119"/>
      <c r="ACP207" s="91"/>
      <c r="ACQ207" s="119"/>
      <c r="ACR207" s="91"/>
      <c r="ACS207" s="119"/>
      <c r="ACT207" s="91"/>
      <c r="ACU207" s="119"/>
      <c r="ACV207" s="91"/>
      <c r="ACW207" s="119"/>
      <c r="ACX207" s="91"/>
      <c r="ACY207" s="119"/>
      <c r="ACZ207" s="91"/>
      <c r="ADA207" s="119"/>
      <c r="ADB207" s="91"/>
      <c r="ADC207" s="119"/>
      <c r="ADD207" s="91"/>
      <c r="ADE207" s="119"/>
      <c r="ADF207" s="91"/>
      <c r="ADG207" s="119"/>
      <c r="ADH207" s="91"/>
      <c r="ADI207" s="119"/>
      <c r="ADJ207" s="91"/>
      <c r="ADK207" s="119"/>
      <c r="ADL207" s="91"/>
      <c r="ADM207" s="119"/>
      <c r="ADN207" s="91"/>
      <c r="ADO207" s="119"/>
      <c r="ADP207" s="91"/>
      <c r="ADQ207" s="119"/>
      <c r="ADR207" s="91"/>
      <c r="ADS207" s="119"/>
      <c r="ADT207" s="91"/>
      <c r="ADU207" s="119"/>
      <c r="ADV207" s="91"/>
      <c r="ADW207" s="119"/>
      <c r="ADX207" s="91"/>
      <c r="ADY207" s="119"/>
      <c r="ADZ207" s="91"/>
      <c r="AEA207" s="119"/>
      <c r="AEB207" s="91"/>
      <c r="AEC207" s="119"/>
      <c r="AED207" s="91"/>
      <c r="AEE207" s="119"/>
      <c r="AEF207" s="91"/>
      <c r="AEG207" s="119"/>
      <c r="AEH207" s="91"/>
      <c r="AEI207" s="119"/>
      <c r="AEJ207" s="91"/>
      <c r="AEK207" s="119"/>
      <c r="AEL207" s="91"/>
      <c r="AEM207" s="119"/>
      <c r="AEN207" s="91"/>
      <c r="AEO207" s="119"/>
      <c r="AEP207" s="91"/>
      <c r="AEQ207" s="119"/>
      <c r="AER207" s="91"/>
      <c r="AES207" s="119"/>
      <c r="AET207" s="91"/>
      <c r="AEU207" s="119"/>
      <c r="AEV207" s="91"/>
      <c r="AEW207" s="119"/>
      <c r="AEX207" s="91"/>
      <c r="AEY207" s="119"/>
      <c r="AEZ207" s="91"/>
      <c r="AFA207" s="119"/>
      <c r="AFB207" s="91"/>
      <c r="AFC207" s="119"/>
      <c r="AFD207" s="91"/>
      <c r="AFE207" s="119"/>
      <c r="AFF207" s="91"/>
      <c r="AFG207" s="119"/>
      <c r="AFH207" s="91"/>
      <c r="AFI207" s="119"/>
      <c r="AFJ207" s="91"/>
      <c r="AFK207" s="119"/>
      <c r="AFL207" s="91"/>
      <c r="AFM207" s="119"/>
      <c r="AFN207" s="91"/>
      <c r="AFO207" s="119"/>
      <c r="AFP207" s="91"/>
      <c r="AFQ207" s="119"/>
      <c r="AFR207" s="91"/>
      <c r="AFS207" s="119"/>
      <c r="AFT207" s="91"/>
      <c r="AFU207" s="119"/>
      <c r="AFV207" s="91"/>
      <c r="AFW207" s="119"/>
      <c r="AFX207" s="91"/>
      <c r="AFY207" s="119"/>
      <c r="AFZ207" s="91"/>
      <c r="AGA207" s="119"/>
      <c r="AGB207" s="91"/>
      <c r="AGC207" s="119"/>
      <c r="AGD207" s="91"/>
      <c r="AGE207" s="119"/>
      <c r="AGF207" s="91"/>
      <c r="AGG207" s="119"/>
      <c r="AGH207" s="91"/>
      <c r="AGI207" s="119"/>
      <c r="AGJ207" s="91"/>
      <c r="AGK207" s="119"/>
      <c r="AGL207" s="91"/>
      <c r="AGM207" s="119"/>
      <c r="AGN207" s="91"/>
      <c r="AGO207" s="119"/>
      <c r="AGP207" s="91"/>
      <c r="AGQ207" s="119"/>
      <c r="AGR207" s="91"/>
      <c r="AGS207" s="119"/>
      <c r="AGT207" s="91"/>
      <c r="AGU207" s="119"/>
      <c r="AGV207" s="91"/>
      <c r="AGW207" s="119"/>
      <c r="AGX207" s="91"/>
      <c r="AGY207" s="119"/>
      <c r="AGZ207" s="91"/>
      <c r="AHA207" s="119"/>
      <c r="AHB207" s="91"/>
      <c r="AHC207" s="119"/>
      <c r="AHD207" s="91"/>
      <c r="AHE207" s="119"/>
      <c r="AHF207" s="91"/>
      <c r="AHG207" s="119"/>
      <c r="AHH207" s="91"/>
      <c r="AHI207" s="119"/>
      <c r="AHJ207" s="91"/>
      <c r="AHK207" s="119"/>
      <c r="AHL207" s="91"/>
      <c r="AHM207" s="119"/>
      <c r="AHN207" s="91"/>
      <c r="AHO207" s="119"/>
      <c r="AHP207" s="91"/>
      <c r="AHQ207" s="119"/>
      <c r="AHR207" s="91"/>
      <c r="AHS207" s="119"/>
      <c r="AHT207" s="91"/>
      <c r="AHU207" s="119"/>
      <c r="AHV207" s="91"/>
      <c r="AHW207" s="119"/>
      <c r="AHX207" s="91"/>
      <c r="AHY207" s="119"/>
      <c r="AHZ207" s="91"/>
      <c r="AIA207" s="119"/>
      <c r="AIB207" s="91"/>
      <c r="AIC207" s="119"/>
      <c r="AID207" s="91"/>
      <c r="AIE207" s="119"/>
      <c r="AIF207" s="91"/>
      <c r="AIG207" s="119"/>
      <c r="AIH207" s="91"/>
      <c r="AII207" s="119"/>
      <c r="AIJ207" s="91"/>
      <c r="AIK207" s="119"/>
      <c r="AIL207" s="91"/>
      <c r="AIM207" s="119"/>
      <c r="AIN207" s="91"/>
      <c r="AIO207" s="119"/>
      <c r="AIP207" s="91"/>
      <c r="AIQ207" s="119"/>
      <c r="AIR207" s="91"/>
      <c r="AIS207" s="119"/>
      <c r="AIT207" s="91"/>
      <c r="AIU207" s="119"/>
      <c r="AIV207" s="91"/>
      <c r="AIW207" s="119"/>
      <c r="AIX207" s="91"/>
      <c r="AIY207" s="119"/>
      <c r="AIZ207" s="91"/>
      <c r="AJA207" s="119"/>
      <c r="AJB207" s="91"/>
      <c r="AJC207" s="119"/>
      <c r="AJD207" s="91"/>
      <c r="AJE207" s="119"/>
      <c r="AJF207" s="91"/>
      <c r="AJG207" s="119"/>
      <c r="AJH207" s="91"/>
      <c r="AJI207" s="119"/>
      <c r="AJJ207" s="91"/>
      <c r="AJK207" s="119"/>
      <c r="AJL207" s="91"/>
      <c r="AJM207" s="119"/>
      <c r="AJN207" s="91"/>
      <c r="AJO207" s="119"/>
      <c r="AJP207" s="91"/>
      <c r="AJQ207" s="119"/>
      <c r="AJR207" s="91"/>
      <c r="AJS207" s="119"/>
      <c r="AJT207" s="91"/>
      <c r="AJU207" s="119"/>
      <c r="AJV207" s="91"/>
      <c r="AJW207" s="119"/>
      <c r="AJX207" s="91"/>
      <c r="AJY207" s="119"/>
      <c r="AJZ207" s="91"/>
      <c r="AKA207" s="119"/>
      <c r="AKB207" s="91"/>
      <c r="AKC207" s="119"/>
      <c r="AKD207" s="91"/>
      <c r="AKE207" s="119"/>
      <c r="AKF207" s="91"/>
      <c r="AKG207" s="119"/>
      <c r="AKH207" s="91"/>
      <c r="AKI207" s="119"/>
      <c r="AKJ207" s="91"/>
      <c r="AKK207" s="119"/>
      <c r="AKL207" s="91"/>
      <c r="AKM207" s="119"/>
      <c r="AKN207" s="91"/>
      <c r="AKO207" s="119"/>
      <c r="AKP207" s="91"/>
      <c r="AKQ207" s="119"/>
      <c r="AKR207" s="91"/>
      <c r="AKS207" s="119"/>
      <c r="AKT207" s="91"/>
      <c r="AKU207" s="119"/>
      <c r="AKV207" s="91"/>
      <c r="AKW207" s="119"/>
      <c r="AKX207" s="91"/>
      <c r="AKY207" s="119"/>
      <c r="AKZ207" s="91"/>
      <c r="ALA207" s="119"/>
      <c r="ALB207" s="91"/>
      <c r="ALC207" s="119"/>
      <c r="ALD207" s="91"/>
      <c r="ALE207" s="119"/>
      <c r="ALF207" s="91"/>
      <c r="ALG207" s="119"/>
      <c r="ALH207" s="91"/>
      <c r="ALI207" s="119"/>
      <c r="ALJ207" s="91"/>
      <c r="ALK207" s="119"/>
      <c r="ALL207" s="91"/>
      <c r="ALM207" s="119"/>
      <c r="ALN207" s="91"/>
      <c r="ALO207" s="119"/>
      <c r="ALP207" s="91"/>
      <c r="ALQ207" s="119"/>
      <c r="ALR207" s="91"/>
      <c r="ALS207" s="119"/>
      <c r="ALT207" s="91"/>
      <c r="ALU207" s="119"/>
      <c r="ALV207" s="91"/>
      <c r="ALW207" s="119"/>
      <c r="ALX207" s="91"/>
      <c r="ALY207" s="119"/>
      <c r="ALZ207" s="91"/>
      <c r="AMA207" s="119"/>
      <c r="AMB207" s="91"/>
      <c r="AMC207" s="119"/>
      <c r="AMD207" s="91"/>
      <c r="AME207" s="119"/>
      <c r="AMF207" s="91"/>
      <c r="AMG207" s="119"/>
      <c r="AMH207" s="91"/>
      <c r="AMI207" s="119"/>
      <c r="AMJ207" s="91"/>
      <c r="AMK207" s="119"/>
      <c r="AML207" s="91"/>
      <c r="AMM207" s="119"/>
      <c r="AMN207" s="91"/>
      <c r="AMO207" s="119"/>
      <c r="AMP207" s="91"/>
      <c r="AMQ207" s="119"/>
      <c r="AMR207" s="91"/>
      <c r="AMS207" s="119"/>
      <c r="AMT207" s="91"/>
      <c r="AMU207" s="119"/>
      <c r="AMV207" s="91"/>
      <c r="AMW207" s="119"/>
      <c r="AMX207" s="91"/>
      <c r="AMY207" s="119"/>
      <c r="AMZ207" s="91"/>
      <c r="ANA207" s="119"/>
      <c r="ANB207" s="91"/>
      <c r="ANC207" s="119"/>
      <c r="AND207" s="91"/>
      <c r="ANE207" s="119"/>
      <c r="ANF207" s="91"/>
      <c r="ANG207" s="119"/>
      <c r="ANH207" s="91"/>
      <c r="ANI207" s="119"/>
      <c r="ANJ207" s="91"/>
      <c r="ANK207" s="119"/>
      <c r="ANL207" s="91"/>
      <c r="ANM207" s="119"/>
      <c r="ANN207" s="91"/>
      <c r="ANO207" s="119"/>
      <c r="ANP207" s="91"/>
      <c r="ANQ207" s="119"/>
      <c r="ANR207" s="91"/>
      <c r="ANS207" s="119"/>
      <c r="ANT207" s="91"/>
      <c r="ANU207" s="119"/>
      <c r="ANV207" s="91"/>
      <c r="ANW207" s="119"/>
      <c r="ANX207" s="91"/>
      <c r="ANY207" s="119"/>
      <c r="ANZ207" s="91"/>
      <c r="AOA207" s="119"/>
      <c r="AOB207" s="91"/>
      <c r="AOC207" s="119"/>
      <c r="AOD207" s="91"/>
      <c r="AOE207" s="119"/>
      <c r="AOF207" s="91"/>
      <c r="AOG207" s="119"/>
      <c r="AOH207" s="91"/>
      <c r="AOI207" s="119"/>
      <c r="AOJ207" s="91"/>
      <c r="AOK207" s="119"/>
      <c r="AOL207" s="91"/>
      <c r="AOM207" s="119"/>
      <c r="AON207" s="91"/>
      <c r="AOO207" s="119"/>
      <c r="AOP207" s="91"/>
      <c r="AOQ207" s="119"/>
      <c r="AOR207" s="91"/>
      <c r="AOS207" s="119"/>
      <c r="AOT207" s="91"/>
      <c r="AOU207" s="119"/>
      <c r="AOV207" s="91"/>
      <c r="AOW207" s="119"/>
      <c r="AOX207" s="91"/>
      <c r="AOY207" s="119"/>
      <c r="AOZ207" s="91"/>
      <c r="APA207" s="119"/>
      <c r="APB207" s="91"/>
      <c r="APC207" s="119"/>
      <c r="APD207" s="91"/>
      <c r="APE207" s="119"/>
      <c r="APF207" s="91"/>
      <c r="APG207" s="119"/>
      <c r="APH207" s="91"/>
      <c r="API207" s="119"/>
      <c r="APJ207" s="91"/>
      <c r="APK207" s="119"/>
      <c r="APL207" s="91"/>
      <c r="APM207" s="119"/>
      <c r="APN207" s="91"/>
      <c r="APO207" s="119"/>
      <c r="APP207" s="91"/>
      <c r="APQ207" s="119"/>
      <c r="APR207" s="91"/>
      <c r="APS207" s="119"/>
      <c r="APT207" s="91"/>
      <c r="APU207" s="119"/>
      <c r="APV207" s="91"/>
      <c r="APW207" s="119"/>
      <c r="APX207" s="91"/>
      <c r="APY207" s="119"/>
      <c r="APZ207" s="91"/>
      <c r="AQA207" s="119"/>
      <c r="AQB207" s="91"/>
      <c r="AQC207" s="119"/>
      <c r="AQD207" s="91"/>
      <c r="AQE207" s="119"/>
      <c r="AQF207" s="91"/>
      <c r="AQG207" s="119"/>
      <c r="AQH207" s="91"/>
      <c r="AQI207" s="119"/>
      <c r="AQJ207" s="91"/>
      <c r="AQK207" s="119"/>
      <c r="AQL207" s="91"/>
      <c r="AQM207" s="119"/>
      <c r="AQN207" s="91"/>
      <c r="AQO207" s="119"/>
      <c r="AQP207" s="91"/>
      <c r="AQQ207" s="119"/>
      <c r="AQR207" s="91"/>
      <c r="AQS207" s="119"/>
      <c r="AQT207" s="91"/>
      <c r="AQU207" s="119"/>
      <c r="AQV207" s="91"/>
      <c r="AQW207" s="119"/>
      <c r="AQX207" s="91"/>
      <c r="AQY207" s="119"/>
      <c r="AQZ207" s="91"/>
      <c r="ARA207" s="119"/>
      <c r="ARB207" s="91"/>
      <c r="ARC207" s="119"/>
      <c r="ARD207" s="91"/>
      <c r="ARE207" s="119"/>
      <c r="ARF207" s="91"/>
      <c r="ARG207" s="119"/>
      <c r="ARH207" s="91"/>
      <c r="ARI207" s="119"/>
      <c r="ARJ207" s="91"/>
      <c r="ARK207" s="119"/>
      <c r="ARL207" s="91"/>
      <c r="ARM207" s="119"/>
      <c r="ARN207" s="91"/>
      <c r="ARO207" s="119"/>
      <c r="ARP207" s="91"/>
      <c r="ARQ207" s="119"/>
      <c r="ARR207" s="91"/>
      <c r="ARS207" s="119"/>
      <c r="ART207" s="91"/>
      <c r="ARU207" s="119"/>
      <c r="ARV207" s="91"/>
      <c r="ARW207" s="119"/>
      <c r="ARX207" s="91"/>
      <c r="ARY207" s="119"/>
      <c r="ARZ207" s="91"/>
      <c r="ASA207" s="119"/>
      <c r="ASB207" s="91"/>
      <c r="ASC207" s="119"/>
      <c r="ASD207" s="91"/>
      <c r="ASE207" s="119"/>
      <c r="ASF207" s="91"/>
      <c r="ASG207" s="119"/>
      <c r="ASH207" s="91"/>
      <c r="ASI207" s="119"/>
      <c r="ASJ207" s="91"/>
      <c r="ASK207" s="119"/>
      <c r="ASL207" s="91"/>
      <c r="ASM207" s="119"/>
      <c r="ASN207" s="91"/>
      <c r="ASO207" s="119"/>
      <c r="ASP207" s="91"/>
      <c r="ASQ207" s="119"/>
      <c r="ASR207" s="91"/>
      <c r="ASS207" s="119"/>
      <c r="AST207" s="91"/>
      <c r="ASU207" s="119"/>
      <c r="ASV207" s="91"/>
      <c r="ASW207" s="119"/>
      <c r="ASX207" s="91"/>
      <c r="ASY207" s="119"/>
      <c r="ASZ207" s="91"/>
      <c r="ATA207" s="119"/>
      <c r="ATB207" s="91"/>
      <c r="ATC207" s="119"/>
      <c r="ATD207" s="91"/>
      <c r="ATE207" s="119"/>
      <c r="ATF207" s="91"/>
      <c r="ATG207" s="119"/>
      <c r="ATH207" s="91"/>
      <c r="ATI207" s="119"/>
      <c r="ATJ207" s="91"/>
      <c r="ATK207" s="119"/>
      <c r="ATL207" s="91"/>
      <c r="ATM207" s="119"/>
      <c r="ATN207" s="91"/>
      <c r="ATO207" s="119"/>
      <c r="ATP207" s="91"/>
      <c r="ATQ207" s="119"/>
      <c r="ATR207" s="91"/>
      <c r="ATS207" s="119"/>
      <c r="ATT207" s="91"/>
      <c r="ATU207" s="119"/>
      <c r="ATV207" s="91"/>
      <c r="ATW207" s="119"/>
      <c r="ATX207" s="91"/>
      <c r="ATY207" s="119"/>
      <c r="ATZ207" s="91"/>
      <c r="AUA207" s="119"/>
      <c r="AUB207" s="91"/>
      <c r="AUC207" s="119"/>
      <c r="AUD207" s="91"/>
      <c r="AUE207" s="119"/>
      <c r="AUF207" s="91"/>
      <c r="AUG207" s="119"/>
      <c r="AUH207" s="91"/>
      <c r="AUI207" s="119"/>
      <c r="AUJ207" s="91"/>
      <c r="AUK207" s="119"/>
      <c r="AUL207" s="91"/>
      <c r="AUM207" s="119"/>
      <c r="AUN207" s="91"/>
      <c r="AUO207" s="119"/>
      <c r="AUP207" s="91"/>
      <c r="AUQ207" s="119"/>
      <c r="AUR207" s="91"/>
      <c r="AUS207" s="119"/>
      <c r="AUT207" s="91"/>
      <c r="AUU207" s="119"/>
      <c r="AUV207" s="91"/>
      <c r="AUW207" s="119"/>
      <c r="AUX207" s="91"/>
      <c r="AUY207" s="119"/>
      <c r="AUZ207" s="91"/>
      <c r="AVA207" s="119"/>
      <c r="AVB207" s="91"/>
      <c r="AVC207" s="119"/>
      <c r="AVD207" s="91"/>
      <c r="AVE207" s="119"/>
      <c r="AVF207" s="91"/>
      <c r="AVG207" s="119"/>
      <c r="AVH207" s="91"/>
      <c r="AVI207" s="119"/>
      <c r="AVJ207" s="91"/>
      <c r="AVK207" s="119"/>
      <c r="AVL207" s="91"/>
      <c r="AVM207" s="119"/>
      <c r="AVN207" s="91"/>
      <c r="AVO207" s="119"/>
      <c r="AVP207" s="91"/>
      <c r="AVQ207" s="119"/>
      <c r="AVR207" s="91"/>
      <c r="AVS207" s="119"/>
      <c r="AVT207" s="91"/>
      <c r="AVU207" s="119"/>
      <c r="AVV207" s="91"/>
      <c r="AVW207" s="119"/>
      <c r="AVX207" s="91"/>
      <c r="AVY207" s="119"/>
      <c r="AVZ207" s="91"/>
      <c r="AWA207" s="119"/>
      <c r="AWB207" s="91"/>
      <c r="AWC207" s="119"/>
      <c r="AWD207" s="91"/>
      <c r="AWE207" s="119"/>
      <c r="AWF207" s="91"/>
      <c r="AWG207" s="119"/>
      <c r="AWH207" s="91"/>
      <c r="AWI207" s="119"/>
      <c r="AWJ207" s="91"/>
      <c r="AWK207" s="119"/>
      <c r="AWL207" s="91"/>
      <c r="AWM207" s="119"/>
      <c r="AWN207" s="91"/>
      <c r="AWO207" s="119"/>
      <c r="AWP207" s="91"/>
      <c r="AWQ207" s="119"/>
      <c r="AWR207" s="91"/>
      <c r="AWS207" s="119"/>
      <c r="AWT207" s="91"/>
      <c r="AWU207" s="119"/>
      <c r="AWV207" s="91"/>
      <c r="AWW207" s="119"/>
      <c r="AWX207" s="91"/>
      <c r="AWY207" s="119"/>
      <c r="AWZ207" s="91"/>
      <c r="AXA207" s="119"/>
      <c r="AXB207" s="91"/>
      <c r="AXC207" s="119"/>
      <c r="AXD207" s="91"/>
      <c r="AXE207" s="119"/>
      <c r="AXF207" s="91"/>
      <c r="AXG207" s="119"/>
      <c r="AXH207" s="91"/>
      <c r="AXI207" s="119"/>
      <c r="AXJ207" s="91"/>
      <c r="AXK207" s="119"/>
      <c r="AXL207" s="91"/>
      <c r="AXM207" s="119"/>
      <c r="AXN207" s="91"/>
      <c r="AXO207" s="119"/>
      <c r="AXP207" s="91"/>
      <c r="AXQ207" s="119"/>
      <c r="AXR207" s="91"/>
      <c r="AXS207" s="119"/>
      <c r="AXT207" s="91"/>
      <c r="AXU207" s="119"/>
      <c r="AXV207" s="91"/>
      <c r="AXW207" s="119"/>
      <c r="AXX207" s="91"/>
      <c r="AXY207" s="119"/>
      <c r="AXZ207" s="91"/>
      <c r="AYA207" s="119"/>
      <c r="AYB207" s="91"/>
      <c r="AYC207" s="119"/>
      <c r="AYD207" s="91"/>
      <c r="AYE207" s="119"/>
      <c r="AYF207" s="91"/>
      <c r="AYG207" s="119"/>
      <c r="AYH207" s="91"/>
      <c r="AYI207" s="119"/>
      <c r="AYJ207" s="91"/>
      <c r="AYK207" s="119"/>
      <c r="AYL207" s="91"/>
      <c r="AYM207" s="119"/>
      <c r="AYN207" s="91"/>
      <c r="AYO207" s="119"/>
      <c r="AYP207" s="91"/>
      <c r="AYQ207" s="119"/>
      <c r="AYR207" s="91"/>
      <c r="AYS207" s="119"/>
      <c r="AYT207" s="91"/>
      <c r="AYU207" s="119"/>
      <c r="AYV207" s="91"/>
      <c r="AYW207" s="119"/>
      <c r="AYX207" s="91"/>
      <c r="AYY207" s="119"/>
      <c r="AYZ207" s="91"/>
      <c r="AZA207" s="119"/>
      <c r="AZB207" s="91"/>
      <c r="AZC207" s="119"/>
      <c r="AZD207" s="91"/>
      <c r="AZE207" s="119"/>
      <c r="AZF207" s="91"/>
      <c r="AZG207" s="119"/>
      <c r="AZH207" s="91"/>
      <c r="AZI207" s="119"/>
      <c r="AZJ207" s="91"/>
      <c r="AZK207" s="119"/>
      <c r="AZL207" s="91"/>
      <c r="AZM207" s="119"/>
      <c r="AZN207" s="91"/>
      <c r="AZO207" s="119"/>
      <c r="AZP207" s="91"/>
      <c r="AZQ207" s="119"/>
      <c r="AZR207" s="91"/>
      <c r="AZS207" s="119"/>
      <c r="AZT207" s="91"/>
      <c r="AZU207" s="119"/>
      <c r="AZV207" s="91"/>
      <c r="AZW207" s="119"/>
      <c r="AZX207" s="91"/>
      <c r="AZY207" s="119"/>
      <c r="AZZ207" s="91"/>
      <c r="BAA207" s="119"/>
      <c r="BAB207" s="91"/>
      <c r="BAC207" s="119"/>
      <c r="BAD207" s="91"/>
      <c r="BAE207" s="119"/>
      <c r="BAF207" s="91"/>
      <c r="BAG207" s="119"/>
      <c r="BAH207" s="91"/>
      <c r="BAI207" s="119"/>
      <c r="BAJ207" s="91"/>
      <c r="BAK207" s="119"/>
      <c r="BAL207" s="91"/>
      <c r="BAM207" s="119"/>
      <c r="BAN207" s="91"/>
      <c r="BAO207" s="119"/>
      <c r="BAP207" s="91"/>
      <c r="BAQ207" s="119"/>
      <c r="BAR207" s="91"/>
      <c r="BAS207" s="119"/>
      <c r="BAT207" s="91"/>
      <c r="BAU207" s="119"/>
      <c r="BAV207" s="91"/>
      <c r="BAW207" s="119"/>
      <c r="BAX207" s="91"/>
      <c r="BAY207" s="119"/>
      <c r="BAZ207" s="91"/>
      <c r="BBA207" s="119"/>
      <c r="BBB207" s="91"/>
      <c r="BBC207" s="119"/>
      <c r="BBD207" s="91"/>
      <c r="BBE207" s="119"/>
      <c r="BBF207" s="91"/>
      <c r="BBG207" s="119"/>
      <c r="BBH207" s="91"/>
      <c r="BBI207" s="119"/>
      <c r="BBJ207" s="91"/>
      <c r="BBK207" s="119"/>
      <c r="BBL207" s="91"/>
      <c r="BBM207" s="119"/>
      <c r="BBN207" s="91"/>
      <c r="BBO207" s="119"/>
      <c r="BBP207" s="91"/>
      <c r="BBQ207" s="119"/>
      <c r="BBR207" s="91"/>
      <c r="BBS207" s="119"/>
      <c r="BBT207" s="91"/>
      <c r="BBU207" s="119"/>
      <c r="BBV207" s="91"/>
      <c r="BBW207" s="119"/>
      <c r="BBX207" s="91"/>
      <c r="BBY207" s="119"/>
      <c r="BBZ207" s="91"/>
      <c r="BCA207" s="119"/>
      <c r="BCB207" s="91"/>
      <c r="BCC207" s="119"/>
      <c r="BCD207" s="91"/>
      <c r="BCE207" s="119"/>
      <c r="BCF207" s="91"/>
      <c r="BCG207" s="119"/>
      <c r="BCH207" s="91"/>
      <c r="BCI207" s="119"/>
      <c r="BCJ207" s="91"/>
      <c r="BCK207" s="119"/>
      <c r="BCL207" s="91"/>
      <c r="BCM207" s="119"/>
      <c r="BCN207" s="91"/>
      <c r="BCO207" s="119"/>
      <c r="BCP207" s="91"/>
      <c r="BCQ207" s="119"/>
      <c r="BCR207" s="91"/>
      <c r="BCS207" s="119"/>
      <c r="BCT207" s="91"/>
      <c r="BCU207" s="119"/>
      <c r="BCV207" s="91"/>
      <c r="BCW207" s="119"/>
      <c r="BCX207" s="91"/>
      <c r="BCY207" s="119"/>
      <c r="BCZ207" s="91"/>
      <c r="BDA207" s="119"/>
      <c r="BDB207" s="91"/>
      <c r="BDC207" s="119"/>
      <c r="BDD207" s="91"/>
      <c r="BDE207" s="119"/>
      <c r="BDF207" s="91"/>
      <c r="BDG207" s="119"/>
      <c r="BDH207" s="91"/>
      <c r="BDI207" s="119"/>
      <c r="BDJ207" s="91"/>
      <c r="BDK207" s="119"/>
      <c r="BDL207" s="91"/>
      <c r="BDM207" s="119"/>
      <c r="BDN207" s="91"/>
      <c r="BDO207" s="119"/>
      <c r="BDP207" s="91"/>
      <c r="BDQ207" s="119"/>
      <c r="BDR207" s="91"/>
      <c r="BDS207" s="119"/>
      <c r="BDT207" s="91"/>
      <c r="BDU207" s="119"/>
      <c r="BDV207" s="91"/>
      <c r="BDW207" s="119"/>
      <c r="BDX207" s="91"/>
      <c r="BDY207" s="119"/>
      <c r="BDZ207" s="91"/>
      <c r="BEA207" s="119"/>
      <c r="BEB207" s="91"/>
      <c r="BEC207" s="119"/>
      <c r="BED207" s="91"/>
      <c r="BEE207" s="119"/>
      <c r="BEF207" s="91"/>
      <c r="BEG207" s="119"/>
      <c r="BEH207" s="91"/>
      <c r="BEI207" s="119"/>
      <c r="BEJ207" s="91"/>
      <c r="BEK207" s="119"/>
      <c r="BEL207" s="91"/>
      <c r="BEM207" s="119"/>
      <c r="BEN207" s="91"/>
      <c r="BEO207" s="119"/>
      <c r="BEP207" s="91"/>
      <c r="BEQ207" s="119"/>
      <c r="BER207" s="91"/>
      <c r="BES207" s="119"/>
      <c r="BET207" s="91"/>
      <c r="BEU207" s="119"/>
      <c r="BEV207" s="91"/>
      <c r="BEW207" s="119"/>
      <c r="BEX207" s="91"/>
      <c r="BEY207" s="119"/>
      <c r="BEZ207" s="91"/>
      <c r="BFA207" s="119"/>
      <c r="BFB207" s="91"/>
      <c r="BFC207" s="119"/>
      <c r="BFD207" s="91"/>
      <c r="BFE207" s="119"/>
      <c r="BFF207" s="91"/>
      <c r="BFG207" s="119"/>
      <c r="BFH207" s="91"/>
      <c r="BFI207" s="119"/>
      <c r="BFJ207" s="91"/>
      <c r="BFK207" s="119"/>
      <c r="BFL207" s="91"/>
      <c r="BFM207" s="119"/>
      <c r="BFN207" s="91"/>
      <c r="BFO207" s="119"/>
      <c r="BFP207" s="91"/>
      <c r="BFQ207" s="119"/>
      <c r="BFR207" s="91"/>
      <c r="BFS207" s="119"/>
      <c r="BFT207" s="91"/>
      <c r="BFU207" s="119"/>
      <c r="BFV207" s="91"/>
      <c r="BFW207" s="119"/>
      <c r="BFX207" s="91"/>
      <c r="BFY207" s="119"/>
      <c r="BFZ207" s="91"/>
      <c r="BGA207" s="119"/>
      <c r="BGB207" s="91"/>
      <c r="BGC207" s="119"/>
      <c r="BGD207" s="91"/>
      <c r="BGE207" s="119"/>
      <c r="BGF207" s="91"/>
      <c r="BGG207" s="119"/>
      <c r="BGH207" s="91"/>
      <c r="BGI207" s="119"/>
      <c r="BGJ207" s="91"/>
      <c r="BGK207" s="119"/>
      <c r="BGL207" s="91"/>
      <c r="BGM207" s="119"/>
      <c r="BGN207" s="91"/>
      <c r="BGO207" s="119"/>
      <c r="BGP207" s="91"/>
      <c r="BGQ207" s="119"/>
      <c r="BGR207" s="91"/>
      <c r="BGS207" s="119"/>
      <c r="BGT207" s="91"/>
      <c r="BGU207" s="119"/>
      <c r="BGV207" s="91"/>
      <c r="BGW207" s="119"/>
      <c r="BGX207" s="91"/>
      <c r="BGY207" s="119"/>
      <c r="BGZ207" s="91"/>
      <c r="BHA207" s="119"/>
      <c r="BHB207" s="91"/>
      <c r="BHC207" s="119"/>
      <c r="BHD207" s="91"/>
      <c r="BHE207" s="119"/>
      <c r="BHF207" s="91"/>
      <c r="BHG207" s="119"/>
      <c r="BHH207" s="91"/>
      <c r="BHI207" s="119"/>
      <c r="BHJ207" s="91"/>
      <c r="BHK207" s="119"/>
      <c r="BHL207" s="91"/>
      <c r="BHM207" s="119"/>
      <c r="BHN207" s="91"/>
      <c r="BHO207" s="119"/>
      <c r="BHP207" s="91"/>
      <c r="BHQ207" s="119"/>
      <c r="BHR207" s="91"/>
      <c r="BHS207" s="119"/>
      <c r="BHT207" s="91"/>
      <c r="BHU207" s="119"/>
      <c r="BHV207" s="91"/>
      <c r="BHW207" s="119"/>
      <c r="BHX207" s="91"/>
      <c r="BHY207" s="119"/>
      <c r="BHZ207" s="91"/>
      <c r="BIA207" s="119"/>
      <c r="BIB207" s="91"/>
      <c r="BIC207" s="119"/>
      <c r="BID207" s="91"/>
      <c r="BIE207" s="119"/>
      <c r="BIF207" s="91"/>
      <c r="BIG207" s="119"/>
      <c r="BIH207" s="91"/>
      <c r="BII207" s="119"/>
      <c r="BIJ207" s="91"/>
      <c r="BIK207" s="119"/>
      <c r="BIL207" s="91"/>
      <c r="BIM207" s="119"/>
      <c r="BIN207" s="91"/>
      <c r="BIO207" s="119"/>
      <c r="BIP207" s="91"/>
      <c r="BIQ207" s="119"/>
      <c r="BIR207" s="91"/>
      <c r="BIS207" s="119"/>
      <c r="BIT207" s="91"/>
      <c r="BIU207" s="119"/>
      <c r="BIV207" s="91"/>
      <c r="BIW207" s="119"/>
      <c r="BIX207" s="91"/>
      <c r="BIY207" s="119"/>
      <c r="BIZ207" s="91"/>
      <c r="BJA207" s="119"/>
      <c r="BJB207" s="91"/>
      <c r="BJC207" s="119"/>
      <c r="BJD207" s="91"/>
      <c r="BJE207" s="119"/>
      <c r="BJF207" s="91"/>
      <c r="BJG207" s="119"/>
      <c r="BJH207" s="91"/>
      <c r="BJI207" s="119"/>
      <c r="BJJ207" s="91"/>
      <c r="BJK207" s="119"/>
      <c r="BJL207" s="91"/>
      <c r="BJM207" s="119"/>
      <c r="BJN207" s="91"/>
      <c r="BJO207" s="119"/>
      <c r="BJP207" s="91"/>
      <c r="BJQ207" s="119"/>
      <c r="BJR207" s="91"/>
      <c r="BJS207" s="119"/>
      <c r="BJT207" s="91"/>
      <c r="BJU207" s="119"/>
      <c r="BJV207" s="91"/>
      <c r="BJW207" s="119"/>
      <c r="BJX207" s="91"/>
      <c r="BJY207" s="119"/>
      <c r="BJZ207" s="91"/>
      <c r="BKA207" s="119"/>
      <c r="BKB207" s="91"/>
      <c r="BKC207" s="119"/>
      <c r="BKD207" s="91"/>
      <c r="BKE207" s="119"/>
      <c r="BKF207" s="91"/>
      <c r="BKG207" s="119"/>
      <c r="BKH207" s="91"/>
      <c r="BKI207" s="119"/>
      <c r="BKJ207" s="91"/>
      <c r="BKK207" s="119"/>
      <c r="BKL207" s="91"/>
      <c r="BKM207" s="119"/>
      <c r="BKN207" s="91"/>
      <c r="BKO207" s="119"/>
      <c r="BKP207" s="91"/>
      <c r="BKQ207" s="119"/>
      <c r="BKR207" s="91"/>
      <c r="BKS207" s="119"/>
      <c r="BKT207" s="91"/>
      <c r="BKU207" s="119"/>
      <c r="BKV207" s="91"/>
      <c r="BKW207" s="119"/>
      <c r="BKX207" s="91"/>
      <c r="BKY207" s="119"/>
      <c r="BKZ207" s="91"/>
      <c r="BLA207" s="119"/>
      <c r="BLB207" s="91"/>
      <c r="BLC207" s="119"/>
      <c r="BLD207" s="91"/>
      <c r="BLE207" s="119"/>
      <c r="BLF207" s="91"/>
      <c r="BLG207" s="119"/>
      <c r="BLH207" s="91"/>
      <c r="BLI207" s="119"/>
      <c r="BLJ207" s="91"/>
      <c r="BLK207" s="119"/>
      <c r="BLL207" s="91"/>
      <c r="BLM207" s="119"/>
      <c r="BLN207" s="91"/>
      <c r="BLO207" s="119"/>
      <c r="BLP207" s="91"/>
      <c r="BLQ207" s="119"/>
      <c r="BLR207" s="91"/>
      <c r="BLS207" s="119"/>
      <c r="BLT207" s="91"/>
      <c r="BLU207" s="119"/>
      <c r="BLV207" s="91"/>
      <c r="BLW207" s="119"/>
      <c r="BLX207" s="91"/>
      <c r="BLY207" s="119"/>
      <c r="BLZ207" s="91"/>
      <c r="BMA207" s="119"/>
      <c r="BMB207" s="91"/>
      <c r="BMC207" s="119"/>
      <c r="BMD207" s="91"/>
      <c r="BME207" s="119"/>
      <c r="BMF207" s="91"/>
      <c r="BMG207" s="119"/>
      <c r="BMH207" s="91"/>
      <c r="BMI207" s="119"/>
      <c r="BMJ207" s="91"/>
      <c r="BMK207" s="119"/>
      <c r="BML207" s="91"/>
      <c r="BMM207" s="119"/>
      <c r="BMN207" s="91"/>
      <c r="BMO207" s="119"/>
      <c r="BMP207" s="91"/>
      <c r="BMQ207" s="119"/>
      <c r="BMR207" s="91"/>
      <c r="BMS207" s="119"/>
      <c r="BMT207" s="91"/>
      <c r="BMU207" s="119"/>
      <c r="BMV207" s="91"/>
      <c r="BMW207" s="119"/>
      <c r="BMX207" s="91"/>
      <c r="BMY207" s="119"/>
      <c r="BMZ207" s="91"/>
      <c r="BNA207" s="119"/>
      <c r="BNB207" s="91"/>
      <c r="BNC207" s="119"/>
      <c r="BND207" s="91"/>
      <c r="BNE207" s="119"/>
      <c r="BNF207" s="91"/>
      <c r="BNG207" s="119"/>
      <c r="BNH207" s="91"/>
      <c r="BNI207" s="119"/>
      <c r="BNJ207" s="91"/>
      <c r="BNK207" s="119"/>
      <c r="BNL207" s="91"/>
      <c r="BNM207" s="119"/>
      <c r="BNN207" s="91"/>
      <c r="BNO207" s="119"/>
      <c r="BNP207" s="91"/>
      <c r="BNQ207" s="119"/>
      <c r="BNR207" s="91"/>
      <c r="BNS207" s="119"/>
      <c r="BNT207" s="91"/>
      <c r="BNU207" s="119"/>
      <c r="BNV207" s="91"/>
      <c r="BNW207" s="119"/>
      <c r="BNX207" s="91"/>
      <c r="BNY207" s="119"/>
      <c r="BNZ207" s="91"/>
      <c r="BOA207" s="119"/>
      <c r="BOB207" s="91"/>
      <c r="BOC207" s="119"/>
      <c r="BOD207" s="91"/>
      <c r="BOE207" s="119"/>
      <c r="BOF207" s="91"/>
      <c r="BOG207" s="119"/>
      <c r="BOH207" s="91"/>
      <c r="BOI207" s="119"/>
      <c r="BOJ207" s="91"/>
      <c r="BOK207" s="119"/>
      <c r="BOL207" s="91"/>
      <c r="BOM207" s="119"/>
      <c r="BON207" s="91"/>
      <c r="BOO207" s="119"/>
      <c r="BOP207" s="91"/>
      <c r="BOQ207" s="119"/>
      <c r="BOR207" s="91"/>
      <c r="BOS207" s="119"/>
      <c r="BOT207" s="91"/>
      <c r="BOU207" s="119"/>
      <c r="BOV207" s="91"/>
      <c r="BOW207" s="119"/>
      <c r="BOX207" s="91"/>
      <c r="BOY207" s="119"/>
      <c r="BOZ207" s="91"/>
      <c r="BPA207" s="119"/>
      <c r="BPB207" s="91"/>
      <c r="BPC207" s="119"/>
      <c r="BPD207" s="91"/>
      <c r="BPE207" s="119"/>
      <c r="BPF207" s="91"/>
      <c r="BPG207" s="119"/>
      <c r="BPH207" s="91"/>
      <c r="BPI207" s="119"/>
      <c r="BPJ207" s="91"/>
      <c r="BPK207" s="119"/>
      <c r="BPL207" s="91"/>
      <c r="BPM207" s="119"/>
      <c r="BPN207" s="91"/>
      <c r="BPO207" s="119"/>
      <c r="BPP207" s="91"/>
      <c r="BPQ207" s="119"/>
      <c r="BPR207" s="91"/>
      <c r="BPS207" s="119"/>
      <c r="BPT207" s="91"/>
      <c r="BPU207" s="119"/>
      <c r="BPV207" s="91"/>
      <c r="BPW207" s="119"/>
      <c r="BPX207" s="91"/>
      <c r="BPY207" s="119"/>
      <c r="BPZ207" s="91"/>
      <c r="BQA207" s="119"/>
      <c r="BQB207" s="91"/>
      <c r="BQC207" s="119"/>
      <c r="BQD207" s="91"/>
      <c r="BQE207" s="119"/>
      <c r="BQF207" s="91"/>
      <c r="BQG207" s="119"/>
      <c r="BQH207" s="91"/>
      <c r="BQI207" s="119"/>
      <c r="BQJ207" s="91"/>
      <c r="BQK207" s="119"/>
      <c r="BQL207" s="91"/>
      <c r="BQM207" s="119"/>
      <c r="BQN207" s="91"/>
      <c r="BQO207" s="119"/>
      <c r="BQP207" s="91"/>
      <c r="BQQ207" s="119"/>
      <c r="BQR207" s="91"/>
      <c r="BQS207" s="119"/>
      <c r="BQT207" s="91"/>
      <c r="BQU207" s="119"/>
      <c r="BQV207" s="91"/>
      <c r="BQW207" s="119"/>
      <c r="BQX207" s="91"/>
      <c r="BQY207" s="119"/>
      <c r="BQZ207" s="91"/>
      <c r="BRA207" s="119"/>
      <c r="BRB207" s="91"/>
      <c r="BRC207" s="119"/>
      <c r="BRD207" s="91"/>
      <c r="BRE207" s="119"/>
      <c r="BRF207" s="91"/>
      <c r="BRG207" s="119"/>
      <c r="BRH207" s="91"/>
      <c r="BRI207" s="119"/>
      <c r="BRJ207" s="91"/>
      <c r="BRK207" s="119"/>
      <c r="BRL207" s="91"/>
      <c r="BRM207" s="119"/>
      <c r="BRN207" s="91"/>
      <c r="BRO207" s="119"/>
      <c r="BRP207" s="91"/>
      <c r="BRQ207" s="119"/>
      <c r="BRR207" s="91"/>
      <c r="BRS207" s="119"/>
      <c r="BRT207" s="91"/>
      <c r="BRU207" s="119"/>
      <c r="BRV207" s="91"/>
      <c r="BRW207" s="119"/>
      <c r="BRX207" s="91"/>
      <c r="BRY207" s="119"/>
      <c r="BRZ207" s="91"/>
      <c r="BSA207" s="119"/>
      <c r="BSB207" s="91"/>
      <c r="BSC207" s="119"/>
      <c r="BSD207" s="91"/>
      <c r="BSE207" s="119"/>
      <c r="BSF207" s="91"/>
      <c r="BSG207" s="119"/>
      <c r="BSH207" s="91"/>
      <c r="BSI207" s="119"/>
      <c r="BSJ207" s="91"/>
      <c r="BSK207" s="119"/>
      <c r="BSL207" s="91"/>
      <c r="BSM207" s="119"/>
      <c r="BSN207" s="91"/>
      <c r="BSO207" s="119"/>
      <c r="BSP207" s="91"/>
      <c r="BSQ207" s="119"/>
      <c r="BSR207" s="91"/>
      <c r="BSS207" s="119"/>
      <c r="BST207" s="91"/>
      <c r="BSU207" s="119"/>
      <c r="BSV207" s="91"/>
      <c r="BSW207" s="119"/>
      <c r="BSX207" s="91"/>
      <c r="BSY207" s="119"/>
      <c r="BSZ207" s="91"/>
      <c r="BTA207" s="119"/>
      <c r="BTB207" s="91"/>
      <c r="BTC207" s="119"/>
      <c r="BTD207" s="91"/>
      <c r="BTE207" s="119"/>
      <c r="BTF207" s="91"/>
      <c r="BTG207" s="119"/>
      <c r="BTH207" s="91"/>
      <c r="BTI207" s="119"/>
      <c r="BTJ207" s="91"/>
      <c r="BTK207" s="119"/>
      <c r="BTL207" s="91"/>
      <c r="BTM207" s="119"/>
      <c r="BTN207" s="91"/>
      <c r="BTO207" s="119"/>
      <c r="BTP207" s="91"/>
      <c r="BTQ207" s="119"/>
      <c r="BTR207" s="91"/>
      <c r="BTS207" s="119"/>
      <c r="BTT207" s="91"/>
      <c r="BTU207" s="119"/>
      <c r="BTV207" s="91"/>
      <c r="BTW207" s="119"/>
      <c r="BTX207" s="91"/>
      <c r="BTY207" s="119"/>
      <c r="BTZ207" s="91"/>
      <c r="BUA207" s="119"/>
      <c r="BUB207" s="91"/>
      <c r="BUC207" s="119"/>
      <c r="BUD207" s="91"/>
      <c r="BUE207" s="119"/>
      <c r="BUF207" s="91"/>
      <c r="BUG207" s="119"/>
      <c r="BUH207" s="91"/>
      <c r="BUI207" s="119"/>
      <c r="BUJ207" s="91"/>
      <c r="BUK207" s="119"/>
      <c r="BUL207" s="91"/>
      <c r="BUM207" s="119"/>
      <c r="BUN207" s="91"/>
      <c r="BUO207" s="119"/>
      <c r="BUP207" s="91"/>
      <c r="BUQ207" s="119"/>
      <c r="BUR207" s="91"/>
      <c r="BUS207" s="119"/>
      <c r="BUT207" s="91"/>
      <c r="BUU207" s="119"/>
      <c r="BUV207" s="91"/>
      <c r="BUW207" s="119"/>
      <c r="BUX207" s="91"/>
      <c r="BUY207" s="119"/>
      <c r="BUZ207" s="91"/>
      <c r="BVA207" s="119"/>
      <c r="BVB207" s="91"/>
      <c r="BVC207" s="119"/>
      <c r="BVD207" s="91"/>
      <c r="BVE207" s="119"/>
      <c r="BVF207" s="91"/>
      <c r="BVG207" s="119"/>
      <c r="BVH207" s="91"/>
      <c r="BVI207" s="119"/>
      <c r="BVJ207" s="91"/>
      <c r="BVK207" s="119"/>
      <c r="BVL207" s="91"/>
      <c r="BVM207" s="119"/>
      <c r="BVN207" s="91"/>
      <c r="BVO207" s="119"/>
      <c r="BVP207" s="91"/>
      <c r="BVQ207" s="119"/>
      <c r="BVR207" s="91"/>
      <c r="BVS207" s="119"/>
      <c r="BVT207" s="91"/>
      <c r="BVU207" s="119"/>
      <c r="BVV207" s="91"/>
      <c r="BVW207" s="119"/>
      <c r="BVX207" s="91"/>
      <c r="BVY207" s="119"/>
      <c r="BVZ207" s="91"/>
      <c r="BWA207" s="119"/>
      <c r="BWB207" s="91"/>
      <c r="BWC207" s="119"/>
      <c r="BWD207" s="91"/>
      <c r="BWE207" s="119"/>
      <c r="BWF207" s="91"/>
      <c r="BWG207" s="119"/>
      <c r="BWH207" s="91"/>
      <c r="BWI207" s="119"/>
      <c r="BWJ207" s="91"/>
      <c r="BWK207" s="119"/>
      <c r="BWL207" s="91"/>
      <c r="BWM207" s="119"/>
      <c r="BWN207" s="91"/>
      <c r="BWO207" s="119"/>
      <c r="BWP207" s="91"/>
      <c r="BWQ207" s="119"/>
      <c r="BWR207" s="91"/>
      <c r="BWS207" s="119"/>
      <c r="BWT207" s="91"/>
      <c r="BWU207" s="119"/>
      <c r="BWV207" s="91"/>
      <c r="BWW207" s="119"/>
      <c r="BWX207" s="91"/>
      <c r="BWY207" s="119"/>
      <c r="BWZ207" s="91"/>
      <c r="BXA207" s="119"/>
      <c r="BXB207" s="91"/>
      <c r="BXC207" s="119"/>
      <c r="BXD207" s="91"/>
      <c r="BXE207" s="119"/>
      <c r="BXF207" s="91"/>
      <c r="BXG207" s="119"/>
      <c r="BXH207" s="91"/>
      <c r="BXI207" s="119"/>
      <c r="BXJ207" s="91"/>
      <c r="BXK207" s="119"/>
      <c r="BXL207" s="91"/>
      <c r="BXM207" s="119"/>
      <c r="BXN207" s="91"/>
      <c r="BXO207" s="119"/>
      <c r="BXP207" s="91"/>
      <c r="BXQ207" s="119"/>
      <c r="BXR207" s="91"/>
      <c r="BXS207" s="119"/>
      <c r="BXT207" s="91"/>
      <c r="BXU207" s="119"/>
      <c r="BXV207" s="91"/>
      <c r="BXW207" s="119"/>
      <c r="BXX207" s="91"/>
      <c r="BXY207" s="119"/>
      <c r="BXZ207" s="91"/>
      <c r="BYA207" s="119"/>
      <c r="BYB207" s="91"/>
      <c r="BYC207" s="119"/>
      <c r="BYD207" s="91"/>
      <c r="BYE207" s="119"/>
      <c r="BYF207" s="91"/>
      <c r="BYG207" s="119"/>
      <c r="BYH207" s="91"/>
      <c r="BYI207" s="119"/>
      <c r="BYJ207" s="91"/>
      <c r="BYK207" s="119"/>
      <c r="BYL207" s="91"/>
      <c r="BYM207" s="119"/>
      <c r="BYN207" s="91"/>
      <c r="BYO207" s="119"/>
      <c r="BYP207" s="91"/>
      <c r="BYQ207" s="119"/>
      <c r="BYR207" s="91"/>
      <c r="BYS207" s="119"/>
      <c r="BYT207" s="91"/>
      <c r="BYU207" s="119"/>
      <c r="BYV207" s="91"/>
      <c r="BYW207" s="119"/>
      <c r="BYX207" s="91"/>
      <c r="BYY207" s="119"/>
      <c r="BYZ207" s="91"/>
      <c r="BZA207" s="119"/>
      <c r="BZB207" s="91"/>
      <c r="BZC207" s="119"/>
      <c r="BZD207" s="91"/>
      <c r="BZE207" s="119"/>
      <c r="BZF207" s="91"/>
      <c r="BZG207" s="119"/>
      <c r="BZH207" s="91"/>
      <c r="BZI207" s="119"/>
      <c r="BZJ207" s="91"/>
      <c r="BZK207" s="119"/>
      <c r="BZL207" s="91"/>
      <c r="BZM207" s="119"/>
      <c r="BZN207" s="91"/>
      <c r="BZO207" s="119"/>
      <c r="BZP207" s="91"/>
      <c r="BZQ207" s="119"/>
      <c r="BZR207" s="91"/>
      <c r="BZS207" s="119"/>
      <c r="BZT207" s="91"/>
      <c r="BZU207" s="119"/>
      <c r="BZV207" s="91"/>
      <c r="BZW207" s="119"/>
      <c r="BZX207" s="91"/>
      <c r="BZY207" s="119"/>
      <c r="BZZ207" s="91"/>
      <c r="CAA207" s="119"/>
      <c r="CAB207" s="91"/>
      <c r="CAC207" s="119"/>
      <c r="CAD207" s="91"/>
      <c r="CAE207" s="119"/>
      <c r="CAF207" s="91"/>
      <c r="CAG207" s="119"/>
      <c r="CAH207" s="91"/>
      <c r="CAI207" s="119"/>
      <c r="CAJ207" s="91"/>
      <c r="CAK207" s="119"/>
      <c r="CAL207" s="91"/>
      <c r="CAM207" s="119"/>
      <c r="CAN207" s="91"/>
      <c r="CAO207" s="119"/>
      <c r="CAP207" s="91"/>
      <c r="CAQ207" s="119"/>
      <c r="CAR207" s="91"/>
      <c r="CAS207" s="119"/>
      <c r="CAT207" s="91"/>
      <c r="CAU207" s="119"/>
      <c r="CAV207" s="91"/>
      <c r="CAW207" s="119"/>
      <c r="CAX207" s="91"/>
      <c r="CAY207" s="119"/>
      <c r="CAZ207" s="91"/>
      <c r="CBA207" s="119"/>
      <c r="CBB207" s="91"/>
      <c r="CBC207" s="119"/>
      <c r="CBD207" s="91"/>
      <c r="CBE207" s="119"/>
      <c r="CBF207" s="91"/>
      <c r="CBG207" s="119"/>
      <c r="CBH207" s="91"/>
      <c r="CBI207" s="119"/>
      <c r="CBJ207" s="91"/>
      <c r="CBK207" s="119"/>
      <c r="CBL207" s="91"/>
      <c r="CBM207" s="119"/>
      <c r="CBN207" s="91"/>
      <c r="CBO207" s="119"/>
      <c r="CBP207" s="91"/>
      <c r="CBQ207" s="119"/>
      <c r="CBR207" s="91"/>
      <c r="CBS207" s="119"/>
      <c r="CBT207" s="91"/>
      <c r="CBU207" s="119"/>
      <c r="CBV207" s="91"/>
      <c r="CBW207" s="119"/>
      <c r="CBX207" s="91"/>
      <c r="CBY207" s="119"/>
      <c r="CBZ207" s="91"/>
      <c r="CCA207" s="119"/>
      <c r="CCB207" s="91"/>
      <c r="CCC207" s="119"/>
      <c r="CCD207" s="91"/>
      <c r="CCE207" s="119"/>
      <c r="CCF207" s="91"/>
      <c r="CCG207" s="119"/>
      <c r="CCH207" s="91"/>
      <c r="CCI207" s="119"/>
      <c r="CCJ207" s="91"/>
      <c r="CCK207" s="119"/>
      <c r="CCL207" s="91"/>
      <c r="CCM207" s="119"/>
      <c r="CCN207" s="91"/>
      <c r="CCO207" s="119"/>
      <c r="CCP207" s="91"/>
      <c r="CCQ207" s="119"/>
      <c r="CCR207" s="91"/>
      <c r="CCS207" s="119"/>
      <c r="CCT207" s="91"/>
      <c r="CCU207" s="119"/>
      <c r="CCV207" s="91"/>
      <c r="CCW207" s="119"/>
      <c r="CCX207" s="91"/>
      <c r="CCY207" s="119"/>
      <c r="CCZ207" s="91"/>
      <c r="CDA207" s="119"/>
      <c r="CDB207" s="91"/>
      <c r="CDC207" s="119"/>
      <c r="CDD207" s="91"/>
      <c r="CDE207" s="119"/>
      <c r="CDF207" s="91"/>
      <c r="CDG207" s="119"/>
      <c r="CDH207" s="91"/>
      <c r="CDI207" s="119"/>
      <c r="CDJ207" s="91"/>
      <c r="CDK207" s="119"/>
      <c r="CDL207" s="91"/>
      <c r="CDM207" s="119"/>
      <c r="CDN207" s="91"/>
      <c r="CDO207" s="119"/>
      <c r="CDP207" s="91"/>
      <c r="CDQ207" s="119"/>
      <c r="CDR207" s="91"/>
      <c r="CDS207" s="119"/>
      <c r="CDT207" s="91"/>
      <c r="CDU207" s="119"/>
      <c r="CDV207" s="91"/>
      <c r="CDW207" s="119"/>
      <c r="CDX207" s="91"/>
      <c r="CDY207" s="119"/>
      <c r="CDZ207" s="91"/>
      <c r="CEA207" s="119"/>
      <c r="CEB207" s="91"/>
      <c r="CEC207" s="119"/>
      <c r="CED207" s="91"/>
      <c r="CEE207" s="119"/>
      <c r="CEF207" s="91"/>
      <c r="CEG207" s="119"/>
      <c r="CEH207" s="91"/>
      <c r="CEI207" s="119"/>
      <c r="CEJ207" s="91"/>
      <c r="CEK207" s="119"/>
      <c r="CEL207" s="91"/>
      <c r="CEM207" s="119"/>
      <c r="CEN207" s="91"/>
      <c r="CEO207" s="119"/>
      <c r="CEP207" s="91"/>
      <c r="CEQ207" s="119"/>
      <c r="CER207" s="91"/>
      <c r="CES207" s="119"/>
      <c r="CET207" s="91"/>
      <c r="CEU207" s="119"/>
      <c r="CEV207" s="91"/>
      <c r="CEW207" s="119"/>
      <c r="CEX207" s="91"/>
      <c r="CEY207" s="119"/>
      <c r="CEZ207" s="91"/>
      <c r="CFA207" s="119"/>
      <c r="CFB207" s="91"/>
      <c r="CFC207" s="119"/>
      <c r="CFD207" s="91"/>
      <c r="CFE207" s="119"/>
      <c r="CFF207" s="91"/>
      <c r="CFG207" s="119"/>
      <c r="CFH207" s="91"/>
      <c r="CFI207" s="119"/>
      <c r="CFJ207" s="91"/>
      <c r="CFK207" s="119"/>
      <c r="CFL207" s="91"/>
      <c r="CFM207" s="119"/>
      <c r="CFN207" s="91"/>
      <c r="CFO207" s="119"/>
      <c r="CFP207" s="91"/>
      <c r="CFQ207" s="119"/>
      <c r="CFR207" s="91"/>
      <c r="CFS207" s="119"/>
      <c r="CFT207" s="91"/>
      <c r="CFU207" s="119"/>
      <c r="CFV207" s="91"/>
      <c r="CFW207" s="119"/>
      <c r="CFX207" s="91"/>
      <c r="CFY207" s="119"/>
      <c r="CFZ207" s="91"/>
      <c r="CGA207" s="119"/>
      <c r="CGB207" s="91"/>
      <c r="CGC207" s="119"/>
      <c r="CGD207" s="91"/>
      <c r="CGE207" s="119"/>
      <c r="CGF207" s="91"/>
      <c r="CGG207" s="119"/>
      <c r="CGH207" s="91"/>
      <c r="CGI207" s="119"/>
      <c r="CGJ207" s="91"/>
      <c r="CGK207" s="119"/>
      <c r="CGL207" s="91"/>
      <c r="CGM207" s="119"/>
      <c r="CGN207" s="91"/>
      <c r="CGO207" s="119"/>
      <c r="CGP207" s="91"/>
      <c r="CGQ207" s="119"/>
      <c r="CGR207" s="91"/>
      <c r="CGS207" s="119"/>
      <c r="CGT207" s="91"/>
      <c r="CGU207" s="119"/>
      <c r="CGV207" s="91"/>
      <c r="CGW207" s="119"/>
      <c r="CGX207" s="91"/>
      <c r="CGY207" s="119"/>
      <c r="CGZ207" s="91"/>
      <c r="CHA207" s="119"/>
      <c r="CHB207" s="91"/>
      <c r="CHC207" s="119"/>
      <c r="CHD207" s="91"/>
      <c r="CHE207" s="119"/>
      <c r="CHF207" s="91"/>
      <c r="CHG207" s="119"/>
      <c r="CHH207" s="91"/>
      <c r="CHI207" s="119"/>
      <c r="CHJ207" s="91"/>
      <c r="CHK207" s="119"/>
      <c r="CHL207" s="91"/>
      <c r="CHM207" s="119"/>
      <c r="CHN207" s="91"/>
      <c r="CHO207" s="119"/>
      <c r="CHP207" s="91"/>
      <c r="CHQ207" s="119"/>
      <c r="CHR207" s="91"/>
      <c r="CHS207" s="119"/>
      <c r="CHT207" s="91"/>
      <c r="CHU207" s="119"/>
      <c r="CHV207" s="91"/>
      <c r="CHW207" s="119"/>
      <c r="CHX207" s="91"/>
      <c r="CHY207" s="119"/>
      <c r="CHZ207" s="91"/>
      <c r="CIA207" s="119"/>
      <c r="CIB207" s="91"/>
      <c r="CIC207" s="119"/>
      <c r="CID207" s="91"/>
      <c r="CIE207" s="119"/>
      <c r="CIF207" s="91"/>
      <c r="CIG207" s="119"/>
      <c r="CIH207" s="91"/>
      <c r="CII207" s="119"/>
      <c r="CIJ207" s="91"/>
      <c r="CIK207" s="119"/>
      <c r="CIL207" s="91"/>
      <c r="CIM207" s="119"/>
      <c r="CIN207" s="91"/>
      <c r="CIO207" s="119"/>
      <c r="CIP207" s="91"/>
      <c r="CIQ207" s="119"/>
      <c r="CIR207" s="91"/>
      <c r="CIS207" s="119"/>
      <c r="CIT207" s="91"/>
      <c r="CIU207" s="119"/>
      <c r="CIV207" s="91"/>
      <c r="CIW207" s="119"/>
      <c r="CIX207" s="91"/>
      <c r="CIY207" s="119"/>
      <c r="CIZ207" s="91"/>
      <c r="CJA207" s="119"/>
      <c r="CJB207" s="91"/>
      <c r="CJC207" s="119"/>
      <c r="CJD207" s="91"/>
      <c r="CJE207" s="119"/>
      <c r="CJF207" s="91"/>
      <c r="CJG207" s="119"/>
      <c r="CJH207" s="91"/>
      <c r="CJI207" s="119"/>
      <c r="CJJ207" s="91"/>
      <c r="CJK207" s="119"/>
      <c r="CJL207" s="91"/>
      <c r="CJM207" s="119"/>
      <c r="CJN207" s="91"/>
      <c r="CJO207" s="119"/>
      <c r="CJP207" s="91"/>
      <c r="CJQ207" s="119"/>
      <c r="CJR207" s="91"/>
      <c r="CJS207" s="119"/>
      <c r="CJT207" s="91"/>
      <c r="CJU207" s="119"/>
      <c r="CJV207" s="91"/>
      <c r="CJW207" s="119"/>
      <c r="CJX207" s="91"/>
      <c r="CJY207" s="119"/>
      <c r="CJZ207" s="91"/>
      <c r="CKA207" s="119"/>
      <c r="CKB207" s="91"/>
      <c r="CKC207" s="119"/>
      <c r="CKD207" s="91"/>
      <c r="CKE207" s="119"/>
      <c r="CKF207" s="91"/>
      <c r="CKG207" s="119"/>
      <c r="CKH207" s="91"/>
      <c r="CKI207" s="119"/>
      <c r="CKJ207" s="91"/>
      <c r="CKK207" s="119"/>
      <c r="CKL207" s="91"/>
      <c r="CKM207" s="119"/>
      <c r="CKN207" s="91"/>
      <c r="CKO207" s="119"/>
      <c r="CKP207" s="91"/>
      <c r="CKQ207" s="119"/>
      <c r="CKR207" s="91"/>
      <c r="CKS207" s="119"/>
      <c r="CKT207" s="91"/>
      <c r="CKU207" s="119"/>
      <c r="CKV207" s="91"/>
      <c r="CKW207" s="119"/>
      <c r="CKX207" s="91"/>
      <c r="CKY207" s="119"/>
      <c r="CKZ207" s="91"/>
      <c r="CLA207" s="119"/>
      <c r="CLB207" s="91"/>
      <c r="CLC207" s="119"/>
      <c r="CLD207" s="91"/>
      <c r="CLE207" s="119"/>
      <c r="CLF207" s="91"/>
      <c r="CLG207" s="119"/>
      <c r="CLH207" s="91"/>
      <c r="CLI207" s="119"/>
      <c r="CLJ207" s="91"/>
      <c r="CLK207" s="119"/>
      <c r="CLL207" s="91"/>
      <c r="CLM207" s="119"/>
      <c r="CLN207" s="91"/>
      <c r="CLO207" s="119"/>
      <c r="CLP207" s="91"/>
      <c r="CLQ207" s="119"/>
      <c r="CLR207" s="91"/>
      <c r="CLS207" s="119"/>
      <c r="CLT207" s="91"/>
      <c r="CLU207" s="119"/>
      <c r="CLV207" s="91"/>
      <c r="CLW207" s="119"/>
      <c r="CLX207" s="91"/>
      <c r="CLY207" s="119"/>
      <c r="CLZ207" s="91"/>
      <c r="CMA207" s="119"/>
      <c r="CMB207" s="91"/>
      <c r="CMC207" s="119"/>
      <c r="CMD207" s="91"/>
      <c r="CME207" s="119"/>
      <c r="CMF207" s="91"/>
      <c r="CMG207" s="119"/>
      <c r="CMH207" s="91"/>
      <c r="CMI207" s="119"/>
      <c r="CMJ207" s="91"/>
      <c r="CMK207" s="119"/>
      <c r="CML207" s="91"/>
      <c r="CMM207" s="119"/>
      <c r="CMN207" s="91"/>
      <c r="CMO207" s="119"/>
      <c r="CMP207" s="91"/>
      <c r="CMQ207" s="119"/>
      <c r="CMR207" s="91"/>
      <c r="CMS207" s="119"/>
      <c r="CMT207" s="91"/>
      <c r="CMU207" s="119"/>
      <c r="CMV207" s="91"/>
      <c r="CMW207" s="119"/>
      <c r="CMX207" s="91"/>
      <c r="CMY207" s="119"/>
      <c r="CMZ207" s="91"/>
      <c r="CNA207" s="119"/>
      <c r="CNB207" s="91"/>
      <c r="CNC207" s="119"/>
      <c r="CND207" s="91"/>
      <c r="CNE207" s="119"/>
      <c r="CNF207" s="91"/>
      <c r="CNG207" s="119"/>
      <c r="CNH207" s="91"/>
      <c r="CNI207" s="119"/>
      <c r="CNJ207" s="91"/>
      <c r="CNK207" s="119"/>
      <c r="CNL207" s="91"/>
      <c r="CNM207" s="119"/>
      <c r="CNN207" s="91"/>
      <c r="CNO207" s="119"/>
      <c r="CNP207" s="91"/>
      <c r="CNQ207" s="119"/>
      <c r="CNR207" s="91"/>
      <c r="CNS207" s="119"/>
      <c r="CNT207" s="91"/>
      <c r="CNU207" s="119"/>
      <c r="CNV207" s="91"/>
      <c r="CNW207" s="119"/>
      <c r="CNX207" s="91"/>
      <c r="CNY207" s="119"/>
      <c r="CNZ207" s="91"/>
      <c r="COA207" s="119"/>
      <c r="COB207" s="91"/>
      <c r="COC207" s="119"/>
      <c r="COD207" s="91"/>
      <c r="COE207" s="119"/>
      <c r="COF207" s="91"/>
      <c r="COG207" s="119"/>
      <c r="COH207" s="91"/>
      <c r="COI207" s="119"/>
      <c r="COJ207" s="91"/>
      <c r="COK207" s="119"/>
      <c r="COL207" s="91"/>
      <c r="COM207" s="119"/>
      <c r="CON207" s="91"/>
      <c r="COO207" s="119"/>
      <c r="COP207" s="91"/>
      <c r="COQ207" s="119"/>
      <c r="COR207" s="91"/>
      <c r="COS207" s="119"/>
      <c r="COT207" s="91"/>
      <c r="COU207" s="119"/>
      <c r="COV207" s="91"/>
      <c r="COW207" s="119"/>
      <c r="COX207" s="91"/>
      <c r="COY207" s="119"/>
      <c r="COZ207" s="91"/>
      <c r="CPA207" s="119"/>
      <c r="CPB207" s="91"/>
      <c r="CPC207" s="119"/>
      <c r="CPD207" s="91"/>
      <c r="CPE207" s="119"/>
      <c r="CPF207" s="91"/>
      <c r="CPG207" s="119"/>
      <c r="CPH207" s="91"/>
      <c r="CPI207" s="119"/>
      <c r="CPJ207" s="91"/>
      <c r="CPK207" s="119"/>
      <c r="CPL207" s="91"/>
      <c r="CPM207" s="119"/>
      <c r="CPN207" s="91"/>
      <c r="CPO207" s="119"/>
      <c r="CPP207" s="91"/>
      <c r="CPQ207" s="119"/>
      <c r="CPR207" s="91"/>
      <c r="CPS207" s="119"/>
      <c r="CPT207" s="91"/>
      <c r="CPU207" s="119"/>
      <c r="CPV207" s="91"/>
      <c r="CPW207" s="119"/>
      <c r="CPX207" s="91"/>
      <c r="CPY207" s="119"/>
      <c r="CPZ207" s="91"/>
      <c r="CQA207" s="119"/>
      <c r="CQB207" s="91"/>
      <c r="CQC207" s="119"/>
      <c r="CQD207" s="91"/>
      <c r="CQE207" s="119"/>
      <c r="CQF207" s="91"/>
      <c r="CQG207" s="119"/>
      <c r="CQH207" s="91"/>
      <c r="CQI207" s="119"/>
      <c r="CQJ207" s="91"/>
      <c r="CQK207" s="119"/>
      <c r="CQL207" s="91"/>
      <c r="CQM207" s="119"/>
      <c r="CQN207" s="91"/>
      <c r="CQO207" s="119"/>
      <c r="CQP207" s="91"/>
      <c r="CQQ207" s="119"/>
      <c r="CQR207" s="91"/>
      <c r="CQS207" s="119"/>
      <c r="CQT207" s="91"/>
      <c r="CQU207" s="119"/>
      <c r="CQV207" s="91"/>
      <c r="CQW207" s="119"/>
      <c r="CQX207" s="91"/>
      <c r="CQY207" s="119"/>
      <c r="CQZ207" s="91"/>
      <c r="CRA207" s="119"/>
      <c r="CRB207" s="91"/>
      <c r="CRC207" s="119"/>
      <c r="CRD207" s="91"/>
      <c r="CRE207" s="119"/>
      <c r="CRF207" s="91"/>
      <c r="CRG207" s="119"/>
      <c r="CRH207" s="91"/>
      <c r="CRI207" s="119"/>
      <c r="CRJ207" s="91"/>
      <c r="CRK207" s="119"/>
      <c r="CRL207" s="91"/>
      <c r="CRM207" s="119"/>
      <c r="CRN207" s="91"/>
      <c r="CRO207" s="119"/>
      <c r="CRP207" s="91"/>
      <c r="CRQ207" s="119"/>
      <c r="CRR207" s="91"/>
      <c r="CRS207" s="119"/>
      <c r="CRT207" s="91"/>
      <c r="CRU207" s="119"/>
      <c r="CRV207" s="91"/>
      <c r="CRW207" s="119"/>
      <c r="CRX207" s="91"/>
      <c r="CRY207" s="119"/>
      <c r="CRZ207" s="91"/>
      <c r="CSA207" s="119"/>
      <c r="CSB207" s="91"/>
      <c r="CSC207" s="119"/>
      <c r="CSD207" s="91"/>
      <c r="CSE207" s="119"/>
      <c r="CSF207" s="91"/>
      <c r="CSG207" s="119"/>
      <c r="CSH207" s="91"/>
      <c r="CSI207" s="119"/>
      <c r="CSJ207" s="91"/>
      <c r="CSK207" s="119"/>
      <c r="CSL207" s="91"/>
      <c r="CSM207" s="119"/>
      <c r="CSN207" s="91"/>
      <c r="CSO207" s="119"/>
      <c r="CSP207" s="91"/>
      <c r="CSQ207" s="119"/>
      <c r="CSR207" s="91"/>
      <c r="CSS207" s="119"/>
      <c r="CST207" s="91"/>
      <c r="CSU207" s="119"/>
      <c r="CSV207" s="91"/>
      <c r="CSW207" s="119"/>
      <c r="CSX207" s="91"/>
      <c r="CSY207" s="119"/>
      <c r="CSZ207" s="91"/>
      <c r="CTA207" s="119"/>
      <c r="CTB207" s="91"/>
      <c r="CTC207" s="119"/>
      <c r="CTD207" s="91"/>
      <c r="CTE207" s="119"/>
      <c r="CTF207" s="91"/>
      <c r="CTG207" s="119"/>
      <c r="CTH207" s="91"/>
      <c r="CTI207" s="119"/>
      <c r="CTJ207" s="91"/>
      <c r="CTK207" s="119"/>
      <c r="CTL207" s="91"/>
      <c r="CTM207" s="119"/>
      <c r="CTN207" s="91"/>
      <c r="CTO207" s="119"/>
      <c r="CTP207" s="91"/>
      <c r="CTQ207" s="119"/>
      <c r="CTR207" s="91"/>
      <c r="CTS207" s="119"/>
      <c r="CTT207" s="91"/>
      <c r="CTU207" s="119"/>
      <c r="CTV207" s="91"/>
      <c r="CTW207" s="119"/>
      <c r="CTX207" s="91"/>
      <c r="CTY207" s="119"/>
      <c r="CTZ207" s="91"/>
      <c r="CUA207" s="119"/>
      <c r="CUB207" s="91"/>
      <c r="CUC207" s="119"/>
      <c r="CUD207" s="91"/>
      <c r="CUE207" s="119"/>
      <c r="CUF207" s="91"/>
      <c r="CUG207" s="119"/>
      <c r="CUH207" s="91"/>
      <c r="CUI207" s="119"/>
      <c r="CUJ207" s="91"/>
      <c r="CUK207" s="119"/>
      <c r="CUL207" s="91"/>
      <c r="CUM207" s="119"/>
      <c r="CUN207" s="91"/>
      <c r="CUO207" s="119"/>
      <c r="CUP207" s="91"/>
      <c r="CUQ207" s="119"/>
      <c r="CUR207" s="91"/>
      <c r="CUS207" s="119"/>
      <c r="CUT207" s="91"/>
      <c r="CUU207" s="119"/>
      <c r="CUV207" s="91"/>
      <c r="CUW207" s="119"/>
      <c r="CUX207" s="91"/>
      <c r="CUY207" s="119"/>
      <c r="CUZ207" s="91"/>
      <c r="CVA207" s="119"/>
      <c r="CVB207" s="91"/>
      <c r="CVC207" s="119"/>
      <c r="CVD207" s="91"/>
      <c r="CVE207" s="119"/>
      <c r="CVF207" s="91"/>
      <c r="CVG207" s="119"/>
      <c r="CVH207" s="91"/>
      <c r="CVI207" s="119"/>
      <c r="CVJ207" s="91"/>
      <c r="CVK207" s="119"/>
      <c r="CVL207" s="91"/>
      <c r="CVM207" s="119"/>
      <c r="CVN207" s="91"/>
      <c r="CVO207" s="119"/>
      <c r="CVP207" s="91"/>
      <c r="CVQ207" s="119"/>
      <c r="CVR207" s="91"/>
      <c r="CVS207" s="119"/>
      <c r="CVT207" s="91"/>
      <c r="CVU207" s="119"/>
      <c r="CVV207" s="91"/>
      <c r="CVW207" s="119"/>
      <c r="CVX207" s="91"/>
      <c r="CVY207" s="119"/>
      <c r="CVZ207" s="91"/>
      <c r="CWA207" s="119"/>
      <c r="CWB207" s="91"/>
      <c r="CWC207" s="119"/>
      <c r="CWD207" s="91"/>
      <c r="CWE207" s="119"/>
      <c r="CWF207" s="91"/>
      <c r="CWG207" s="119"/>
      <c r="CWH207" s="91"/>
      <c r="CWI207" s="119"/>
      <c r="CWJ207" s="91"/>
      <c r="CWK207" s="119"/>
      <c r="CWL207" s="91"/>
      <c r="CWM207" s="119"/>
      <c r="CWN207" s="91"/>
      <c r="CWO207" s="119"/>
      <c r="CWP207" s="91"/>
      <c r="CWQ207" s="119"/>
      <c r="CWR207" s="91"/>
      <c r="CWS207" s="119"/>
      <c r="CWT207" s="91"/>
      <c r="CWU207" s="119"/>
      <c r="CWV207" s="91"/>
      <c r="CWW207" s="119"/>
      <c r="CWX207" s="91"/>
      <c r="CWY207" s="119"/>
      <c r="CWZ207" s="91"/>
      <c r="CXA207" s="119"/>
      <c r="CXB207" s="91"/>
      <c r="CXC207" s="119"/>
      <c r="CXD207" s="91"/>
      <c r="CXE207" s="119"/>
      <c r="CXF207" s="91"/>
      <c r="CXG207" s="119"/>
      <c r="CXH207" s="91"/>
      <c r="CXI207" s="119"/>
      <c r="CXJ207" s="91"/>
      <c r="CXK207" s="119"/>
      <c r="CXL207" s="91"/>
      <c r="CXM207" s="119"/>
      <c r="CXN207" s="91"/>
      <c r="CXO207" s="119"/>
      <c r="CXP207" s="91"/>
      <c r="CXQ207" s="119"/>
      <c r="CXR207" s="91"/>
      <c r="CXS207" s="119"/>
      <c r="CXT207" s="91"/>
      <c r="CXU207" s="119"/>
      <c r="CXV207" s="91"/>
      <c r="CXW207" s="119"/>
      <c r="CXX207" s="91"/>
      <c r="CXY207" s="119"/>
      <c r="CXZ207" s="91"/>
      <c r="CYA207" s="119"/>
      <c r="CYB207" s="91"/>
      <c r="CYC207" s="119"/>
      <c r="CYD207" s="91"/>
      <c r="CYE207" s="119"/>
      <c r="CYF207" s="91"/>
      <c r="CYG207" s="119"/>
      <c r="CYH207" s="91"/>
      <c r="CYI207" s="119"/>
      <c r="CYJ207" s="91"/>
      <c r="CYK207" s="119"/>
      <c r="CYL207" s="91"/>
      <c r="CYM207" s="119"/>
      <c r="CYN207" s="91"/>
      <c r="CYO207" s="119"/>
      <c r="CYP207" s="91"/>
      <c r="CYQ207" s="119"/>
      <c r="CYR207" s="91"/>
      <c r="CYS207" s="119"/>
      <c r="CYT207" s="91"/>
      <c r="CYU207" s="119"/>
      <c r="CYV207" s="91"/>
      <c r="CYW207" s="119"/>
      <c r="CYX207" s="91"/>
      <c r="CYY207" s="119"/>
      <c r="CYZ207" s="91"/>
      <c r="CZA207" s="119"/>
      <c r="CZB207" s="91"/>
      <c r="CZC207" s="119"/>
      <c r="CZD207" s="91"/>
      <c r="CZE207" s="119"/>
      <c r="CZF207" s="91"/>
      <c r="CZG207" s="119"/>
      <c r="CZH207" s="91"/>
      <c r="CZI207" s="119"/>
      <c r="CZJ207" s="91"/>
      <c r="CZK207" s="119"/>
      <c r="CZL207" s="91"/>
      <c r="CZM207" s="119"/>
      <c r="CZN207" s="91"/>
      <c r="CZO207" s="119"/>
      <c r="CZP207" s="91"/>
      <c r="CZQ207" s="119"/>
      <c r="CZR207" s="91"/>
      <c r="CZS207" s="119"/>
      <c r="CZT207" s="91"/>
      <c r="CZU207" s="119"/>
      <c r="CZV207" s="91"/>
      <c r="CZW207" s="119"/>
      <c r="CZX207" s="91"/>
      <c r="CZY207" s="119"/>
      <c r="CZZ207" s="91"/>
      <c r="DAA207" s="119"/>
      <c r="DAB207" s="91"/>
      <c r="DAC207" s="119"/>
      <c r="DAD207" s="91"/>
      <c r="DAE207" s="119"/>
      <c r="DAF207" s="91"/>
      <c r="DAG207" s="119"/>
      <c r="DAH207" s="91"/>
      <c r="DAI207" s="119"/>
      <c r="DAJ207" s="91"/>
      <c r="DAK207" s="119"/>
      <c r="DAL207" s="91"/>
      <c r="DAM207" s="119"/>
      <c r="DAN207" s="91"/>
      <c r="DAO207" s="119"/>
      <c r="DAP207" s="91"/>
      <c r="DAQ207" s="119"/>
      <c r="DAR207" s="91"/>
      <c r="DAS207" s="119"/>
      <c r="DAT207" s="91"/>
      <c r="DAU207" s="119"/>
      <c r="DAV207" s="91"/>
      <c r="DAW207" s="119"/>
      <c r="DAX207" s="91"/>
      <c r="DAY207" s="119"/>
      <c r="DAZ207" s="91"/>
      <c r="DBA207" s="119"/>
      <c r="DBB207" s="91"/>
      <c r="DBC207" s="119"/>
      <c r="DBD207" s="91"/>
      <c r="DBE207" s="119"/>
      <c r="DBF207" s="91"/>
      <c r="DBG207" s="119"/>
      <c r="DBH207" s="91"/>
      <c r="DBI207" s="119"/>
      <c r="DBJ207" s="91"/>
      <c r="DBK207" s="119"/>
      <c r="DBL207" s="91"/>
      <c r="DBM207" s="119"/>
      <c r="DBN207" s="91"/>
      <c r="DBO207" s="119"/>
      <c r="DBP207" s="91"/>
      <c r="DBQ207" s="119"/>
      <c r="DBR207" s="91"/>
      <c r="DBS207" s="119"/>
      <c r="DBT207" s="91"/>
      <c r="DBU207" s="119"/>
      <c r="DBV207" s="91"/>
      <c r="DBW207" s="119"/>
      <c r="DBX207" s="91"/>
      <c r="DBY207" s="119"/>
      <c r="DBZ207" s="91"/>
      <c r="DCA207" s="119"/>
      <c r="DCB207" s="91"/>
      <c r="DCC207" s="119"/>
      <c r="DCD207" s="91"/>
      <c r="DCE207" s="119"/>
      <c r="DCF207" s="91"/>
      <c r="DCG207" s="119"/>
      <c r="DCH207" s="91"/>
      <c r="DCI207" s="119"/>
      <c r="DCJ207" s="91"/>
      <c r="DCK207" s="119"/>
      <c r="DCL207" s="91"/>
      <c r="DCM207" s="119"/>
      <c r="DCN207" s="91"/>
      <c r="DCO207" s="119"/>
      <c r="DCP207" s="91"/>
      <c r="DCQ207" s="119"/>
      <c r="DCR207" s="91"/>
      <c r="DCS207" s="119"/>
      <c r="DCT207" s="91"/>
      <c r="DCU207" s="119"/>
      <c r="DCV207" s="91"/>
      <c r="DCW207" s="119"/>
      <c r="DCX207" s="91"/>
      <c r="DCY207" s="119"/>
      <c r="DCZ207" s="91"/>
      <c r="DDA207" s="119"/>
      <c r="DDB207" s="91"/>
      <c r="DDC207" s="119"/>
      <c r="DDD207" s="91"/>
      <c r="DDE207" s="119"/>
      <c r="DDF207" s="91"/>
      <c r="DDG207" s="119"/>
      <c r="DDH207" s="91"/>
      <c r="DDI207" s="119"/>
      <c r="DDJ207" s="91"/>
      <c r="DDK207" s="119"/>
      <c r="DDL207" s="91"/>
      <c r="DDM207" s="119"/>
      <c r="DDN207" s="91"/>
      <c r="DDO207" s="119"/>
      <c r="DDP207" s="91"/>
      <c r="DDQ207" s="119"/>
      <c r="DDR207" s="91"/>
      <c r="DDS207" s="119"/>
      <c r="DDT207" s="91"/>
      <c r="DDU207" s="119"/>
      <c r="DDV207" s="91"/>
      <c r="DDW207" s="119"/>
      <c r="DDX207" s="91"/>
      <c r="DDY207" s="119"/>
      <c r="DDZ207" s="91"/>
      <c r="DEA207" s="119"/>
      <c r="DEB207" s="91"/>
      <c r="DEC207" s="119"/>
      <c r="DED207" s="91"/>
      <c r="DEE207" s="119"/>
      <c r="DEF207" s="91"/>
      <c r="DEG207" s="119"/>
      <c r="DEH207" s="91"/>
      <c r="DEI207" s="119"/>
      <c r="DEJ207" s="91"/>
      <c r="DEK207" s="119"/>
      <c r="DEL207" s="91"/>
      <c r="DEM207" s="119"/>
      <c r="DEN207" s="91"/>
      <c r="DEO207" s="119"/>
      <c r="DEP207" s="91"/>
      <c r="DEQ207" s="119"/>
      <c r="DER207" s="91"/>
      <c r="DES207" s="119"/>
      <c r="DET207" s="91"/>
      <c r="DEU207" s="119"/>
      <c r="DEV207" s="91"/>
      <c r="DEW207" s="119"/>
      <c r="DEX207" s="91"/>
      <c r="DEY207" s="119"/>
      <c r="DEZ207" s="91"/>
      <c r="DFA207" s="119"/>
      <c r="DFB207" s="91"/>
      <c r="DFC207" s="119"/>
      <c r="DFD207" s="91"/>
      <c r="DFE207" s="119"/>
      <c r="DFF207" s="91"/>
      <c r="DFG207" s="119"/>
      <c r="DFH207" s="91"/>
      <c r="DFI207" s="119"/>
      <c r="DFJ207" s="91"/>
      <c r="DFK207" s="119"/>
      <c r="DFL207" s="91"/>
      <c r="DFM207" s="119"/>
      <c r="DFN207" s="91"/>
      <c r="DFO207" s="119"/>
      <c r="DFP207" s="91"/>
      <c r="DFQ207" s="119"/>
      <c r="DFR207" s="91"/>
      <c r="DFS207" s="119"/>
      <c r="DFT207" s="91"/>
      <c r="DFU207" s="119"/>
      <c r="DFV207" s="91"/>
      <c r="DFW207" s="119"/>
      <c r="DFX207" s="91"/>
      <c r="DFY207" s="119"/>
      <c r="DFZ207" s="91"/>
      <c r="DGA207" s="119"/>
      <c r="DGB207" s="91"/>
      <c r="DGC207" s="119"/>
      <c r="DGD207" s="91"/>
      <c r="DGE207" s="119"/>
      <c r="DGF207" s="91"/>
      <c r="DGG207" s="119"/>
      <c r="DGH207" s="91"/>
      <c r="DGI207" s="119"/>
      <c r="DGJ207" s="91"/>
      <c r="DGK207" s="119"/>
      <c r="DGL207" s="91"/>
      <c r="DGM207" s="119"/>
      <c r="DGN207" s="91"/>
      <c r="DGO207" s="119"/>
      <c r="DGP207" s="91"/>
      <c r="DGQ207" s="119"/>
      <c r="DGR207" s="91"/>
      <c r="DGS207" s="119"/>
      <c r="DGT207" s="91"/>
      <c r="DGU207" s="119"/>
      <c r="DGV207" s="91"/>
      <c r="DGW207" s="119"/>
      <c r="DGX207" s="91"/>
      <c r="DGY207" s="119"/>
      <c r="DGZ207" s="91"/>
      <c r="DHA207" s="119"/>
      <c r="DHB207" s="91"/>
      <c r="DHC207" s="119"/>
      <c r="DHD207" s="91"/>
      <c r="DHE207" s="119"/>
      <c r="DHF207" s="91"/>
      <c r="DHG207" s="119"/>
      <c r="DHH207" s="91"/>
      <c r="DHI207" s="119"/>
      <c r="DHJ207" s="91"/>
      <c r="DHK207" s="119"/>
      <c r="DHL207" s="91"/>
      <c r="DHM207" s="119"/>
      <c r="DHN207" s="91"/>
      <c r="DHO207" s="119"/>
      <c r="DHP207" s="91"/>
      <c r="DHQ207" s="119"/>
      <c r="DHR207" s="91"/>
      <c r="DHS207" s="119"/>
      <c r="DHT207" s="91"/>
      <c r="DHU207" s="119"/>
      <c r="DHV207" s="91"/>
      <c r="DHW207" s="119"/>
      <c r="DHX207" s="91"/>
      <c r="DHY207" s="119"/>
      <c r="DHZ207" s="91"/>
      <c r="DIA207" s="119"/>
      <c r="DIB207" s="91"/>
      <c r="DIC207" s="119"/>
      <c r="DID207" s="91"/>
      <c r="DIE207" s="119"/>
      <c r="DIF207" s="91"/>
      <c r="DIG207" s="119"/>
      <c r="DIH207" s="91"/>
      <c r="DII207" s="119"/>
      <c r="DIJ207" s="91"/>
      <c r="DIK207" s="119"/>
      <c r="DIL207" s="91"/>
      <c r="DIM207" s="119"/>
      <c r="DIN207" s="91"/>
      <c r="DIO207" s="119"/>
      <c r="DIP207" s="91"/>
      <c r="DIQ207" s="119"/>
      <c r="DIR207" s="91"/>
      <c r="DIS207" s="119"/>
      <c r="DIT207" s="91"/>
      <c r="DIU207" s="119"/>
      <c r="DIV207" s="91"/>
      <c r="DIW207" s="119"/>
      <c r="DIX207" s="91"/>
      <c r="DIY207" s="119"/>
      <c r="DIZ207" s="91"/>
      <c r="DJA207" s="119"/>
      <c r="DJB207" s="91"/>
      <c r="DJC207" s="119"/>
      <c r="DJD207" s="91"/>
      <c r="DJE207" s="119"/>
      <c r="DJF207" s="91"/>
      <c r="DJG207" s="119"/>
      <c r="DJH207" s="91"/>
      <c r="DJI207" s="119"/>
      <c r="DJJ207" s="91"/>
      <c r="DJK207" s="119"/>
      <c r="DJL207" s="91"/>
      <c r="DJM207" s="119"/>
      <c r="DJN207" s="91"/>
      <c r="DJO207" s="119"/>
      <c r="DJP207" s="91"/>
      <c r="DJQ207" s="119"/>
      <c r="DJR207" s="91"/>
      <c r="DJS207" s="119"/>
      <c r="DJT207" s="91"/>
      <c r="DJU207" s="119"/>
      <c r="DJV207" s="91"/>
      <c r="DJW207" s="119"/>
      <c r="DJX207" s="91"/>
      <c r="DJY207" s="119"/>
      <c r="DJZ207" s="91"/>
      <c r="DKA207" s="119"/>
      <c r="DKB207" s="91"/>
      <c r="DKC207" s="119"/>
      <c r="DKD207" s="91"/>
      <c r="DKE207" s="119"/>
      <c r="DKF207" s="91"/>
      <c r="DKG207" s="119"/>
      <c r="DKH207" s="91"/>
      <c r="DKI207" s="119"/>
      <c r="DKJ207" s="91"/>
      <c r="DKK207" s="119"/>
      <c r="DKL207" s="91"/>
      <c r="DKM207" s="119"/>
      <c r="DKN207" s="91"/>
      <c r="DKO207" s="119"/>
      <c r="DKP207" s="91"/>
      <c r="DKQ207" s="119"/>
      <c r="DKR207" s="91"/>
      <c r="DKS207" s="119"/>
      <c r="DKT207" s="91"/>
      <c r="DKU207" s="119"/>
      <c r="DKV207" s="91"/>
      <c r="DKW207" s="119"/>
      <c r="DKX207" s="91"/>
      <c r="DKY207" s="119"/>
      <c r="DKZ207" s="91"/>
      <c r="DLA207" s="119"/>
      <c r="DLB207" s="91"/>
      <c r="DLC207" s="119"/>
      <c r="DLD207" s="91"/>
      <c r="DLE207" s="119"/>
      <c r="DLF207" s="91"/>
      <c r="DLG207" s="119"/>
      <c r="DLH207" s="91"/>
      <c r="DLI207" s="119"/>
      <c r="DLJ207" s="91"/>
      <c r="DLK207" s="119"/>
      <c r="DLL207" s="91"/>
      <c r="DLM207" s="119"/>
      <c r="DLN207" s="91"/>
      <c r="DLO207" s="119"/>
      <c r="DLP207" s="91"/>
      <c r="DLQ207" s="119"/>
      <c r="DLR207" s="91"/>
      <c r="DLS207" s="119"/>
      <c r="DLT207" s="91"/>
      <c r="DLU207" s="119"/>
      <c r="DLV207" s="91"/>
      <c r="DLW207" s="119"/>
      <c r="DLX207" s="91"/>
      <c r="DLY207" s="119"/>
      <c r="DLZ207" s="91"/>
      <c r="DMA207" s="119"/>
      <c r="DMB207" s="91"/>
      <c r="DMC207" s="119"/>
      <c r="DMD207" s="91"/>
      <c r="DME207" s="119"/>
      <c r="DMF207" s="91"/>
      <c r="DMG207" s="119"/>
      <c r="DMH207" s="91"/>
      <c r="DMI207" s="119"/>
      <c r="DMJ207" s="91"/>
      <c r="DMK207" s="119"/>
      <c r="DML207" s="91"/>
      <c r="DMM207" s="119"/>
      <c r="DMN207" s="91"/>
      <c r="DMO207" s="119"/>
      <c r="DMP207" s="91"/>
      <c r="DMQ207" s="119"/>
      <c r="DMR207" s="91"/>
      <c r="DMS207" s="119"/>
      <c r="DMT207" s="91"/>
      <c r="DMU207" s="119"/>
      <c r="DMV207" s="91"/>
      <c r="DMW207" s="119"/>
      <c r="DMX207" s="91"/>
      <c r="DMY207" s="119"/>
      <c r="DMZ207" s="91"/>
      <c r="DNA207" s="119"/>
      <c r="DNB207" s="91"/>
      <c r="DNC207" s="119"/>
      <c r="DND207" s="91"/>
      <c r="DNE207" s="119"/>
      <c r="DNF207" s="91"/>
      <c r="DNG207" s="119"/>
      <c r="DNH207" s="91"/>
      <c r="DNI207" s="119"/>
      <c r="DNJ207" s="91"/>
      <c r="DNK207" s="119"/>
      <c r="DNL207" s="91"/>
      <c r="DNM207" s="119"/>
      <c r="DNN207" s="91"/>
      <c r="DNO207" s="119"/>
      <c r="DNP207" s="91"/>
      <c r="DNQ207" s="119"/>
      <c r="DNR207" s="91"/>
      <c r="DNS207" s="119"/>
      <c r="DNT207" s="91"/>
      <c r="DNU207" s="119"/>
      <c r="DNV207" s="91"/>
      <c r="DNW207" s="119"/>
      <c r="DNX207" s="91"/>
      <c r="DNY207" s="119"/>
      <c r="DNZ207" s="91"/>
      <c r="DOA207" s="119"/>
      <c r="DOB207" s="91"/>
      <c r="DOC207" s="119"/>
      <c r="DOD207" s="91"/>
      <c r="DOE207" s="119"/>
      <c r="DOF207" s="91"/>
      <c r="DOG207" s="119"/>
      <c r="DOH207" s="91"/>
      <c r="DOI207" s="119"/>
      <c r="DOJ207" s="91"/>
      <c r="DOK207" s="119"/>
      <c r="DOL207" s="91"/>
      <c r="DOM207" s="119"/>
      <c r="DON207" s="91"/>
      <c r="DOO207" s="119"/>
      <c r="DOP207" s="91"/>
      <c r="DOQ207" s="119"/>
      <c r="DOR207" s="91"/>
      <c r="DOS207" s="119"/>
      <c r="DOT207" s="91"/>
      <c r="DOU207" s="119"/>
      <c r="DOV207" s="91"/>
      <c r="DOW207" s="119"/>
      <c r="DOX207" s="91"/>
      <c r="DOY207" s="119"/>
      <c r="DOZ207" s="91"/>
      <c r="DPA207" s="119"/>
      <c r="DPB207" s="91"/>
      <c r="DPC207" s="119"/>
      <c r="DPD207" s="91"/>
      <c r="DPE207" s="119"/>
      <c r="DPF207" s="91"/>
      <c r="DPG207" s="119"/>
      <c r="DPH207" s="91"/>
      <c r="DPI207" s="119"/>
      <c r="DPJ207" s="91"/>
      <c r="DPK207" s="119"/>
      <c r="DPL207" s="91"/>
      <c r="DPM207" s="119"/>
      <c r="DPN207" s="91"/>
      <c r="DPO207" s="119"/>
      <c r="DPP207" s="91"/>
      <c r="DPQ207" s="119"/>
      <c r="DPR207" s="91"/>
      <c r="DPS207" s="119"/>
      <c r="DPT207" s="91"/>
      <c r="DPU207" s="119"/>
      <c r="DPV207" s="91"/>
      <c r="DPW207" s="119"/>
      <c r="DPX207" s="91"/>
      <c r="DPY207" s="119"/>
      <c r="DPZ207" s="91"/>
      <c r="DQA207" s="119"/>
      <c r="DQB207" s="91"/>
      <c r="DQC207" s="119"/>
      <c r="DQD207" s="91"/>
      <c r="DQE207" s="119"/>
      <c r="DQF207" s="91"/>
      <c r="DQG207" s="119"/>
      <c r="DQH207" s="91"/>
      <c r="DQI207" s="119"/>
      <c r="DQJ207" s="91"/>
      <c r="DQK207" s="119"/>
      <c r="DQL207" s="91"/>
      <c r="DQM207" s="119"/>
      <c r="DQN207" s="91"/>
      <c r="DQO207" s="119"/>
      <c r="DQP207" s="91"/>
      <c r="DQQ207" s="119"/>
      <c r="DQR207" s="91"/>
      <c r="DQS207" s="119"/>
      <c r="DQT207" s="91"/>
      <c r="DQU207" s="119"/>
      <c r="DQV207" s="91"/>
      <c r="DQW207" s="119"/>
      <c r="DQX207" s="91"/>
      <c r="DQY207" s="119"/>
      <c r="DQZ207" s="91"/>
      <c r="DRA207" s="119"/>
      <c r="DRB207" s="91"/>
      <c r="DRC207" s="119"/>
      <c r="DRD207" s="91"/>
      <c r="DRE207" s="119"/>
      <c r="DRF207" s="91"/>
      <c r="DRG207" s="119"/>
      <c r="DRH207" s="91"/>
      <c r="DRI207" s="119"/>
      <c r="DRJ207" s="91"/>
      <c r="DRK207" s="119"/>
      <c r="DRL207" s="91"/>
      <c r="DRM207" s="119"/>
      <c r="DRN207" s="91"/>
      <c r="DRO207" s="119"/>
      <c r="DRP207" s="91"/>
      <c r="DRQ207" s="119"/>
      <c r="DRR207" s="91"/>
      <c r="DRS207" s="119"/>
      <c r="DRT207" s="91"/>
      <c r="DRU207" s="119"/>
      <c r="DRV207" s="91"/>
      <c r="DRW207" s="119"/>
      <c r="DRX207" s="91"/>
      <c r="DRY207" s="119"/>
      <c r="DRZ207" s="91"/>
      <c r="DSA207" s="119"/>
      <c r="DSB207" s="91"/>
      <c r="DSC207" s="119"/>
      <c r="DSD207" s="91"/>
      <c r="DSE207" s="119"/>
      <c r="DSF207" s="91"/>
      <c r="DSG207" s="119"/>
      <c r="DSH207" s="91"/>
      <c r="DSI207" s="119"/>
      <c r="DSJ207" s="91"/>
      <c r="DSK207" s="119"/>
      <c r="DSL207" s="91"/>
      <c r="DSM207" s="119"/>
      <c r="DSN207" s="91"/>
      <c r="DSO207" s="119"/>
      <c r="DSP207" s="91"/>
      <c r="DSQ207" s="119"/>
      <c r="DSR207" s="91"/>
      <c r="DSS207" s="119"/>
      <c r="DST207" s="91"/>
      <c r="DSU207" s="119"/>
      <c r="DSV207" s="91"/>
      <c r="DSW207" s="119"/>
      <c r="DSX207" s="91"/>
      <c r="DSY207" s="119"/>
      <c r="DSZ207" s="91"/>
      <c r="DTA207" s="119"/>
      <c r="DTB207" s="91"/>
      <c r="DTC207" s="119"/>
      <c r="DTD207" s="91"/>
      <c r="DTE207" s="119"/>
      <c r="DTF207" s="91"/>
      <c r="DTG207" s="119"/>
      <c r="DTH207" s="91"/>
      <c r="DTI207" s="119"/>
      <c r="DTJ207" s="91"/>
      <c r="DTK207" s="119"/>
      <c r="DTL207" s="91"/>
      <c r="DTM207" s="119"/>
      <c r="DTN207" s="91"/>
      <c r="DTO207" s="119"/>
      <c r="DTP207" s="91"/>
      <c r="DTQ207" s="119"/>
      <c r="DTR207" s="91"/>
      <c r="DTS207" s="119"/>
      <c r="DTT207" s="91"/>
      <c r="DTU207" s="119"/>
      <c r="DTV207" s="91"/>
      <c r="DTW207" s="119"/>
      <c r="DTX207" s="91"/>
      <c r="DTY207" s="119"/>
      <c r="DTZ207" s="91"/>
      <c r="DUA207" s="119"/>
      <c r="DUB207" s="91"/>
      <c r="DUC207" s="119"/>
      <c r="DUD207" s="91"/>
      <c r="DUE207" s="119"/>
      <c r="DUF207" s="91"/>
      <c r="DUG207" s="119"/>
      <c r="DUH207" s="91"/>
      <c r="DUI207" s="119"/>
      <c r="DUJ207" s="91"/>
      <c r="DUK207" s="119"/>
      <c r="DUL207" s="91"/>
      <c r="DUM207" s="119"/>
      <c r="DUN207" s="91"/>
      <c r="DUO207" s="119"/>
      <c r="DUP207" s="91"/>
      <c r="DUQ207" s="119"/>
      <c r="DUR207" s="91"/>
      <c r="DUS207" s="119"/>
      <c r="DUT207" s="91"/>
      <c r="DUU207" s="119"/>
      <c r="DUV207" s="91"/>
      <c r="DUW207" s="119"/>
      <c r="DUX207" s="91"/>
      <c r="DUY207" s="119"/>
      <c r="DUZ207" s="91"/>
      <c r="DVA207" s="119"/>
      <c r="DVB207" s="91"/>
      <c r="DVC207" s="119"/>
      <c r="DVD207" s="91"/>
      <c r="DVE207" s="119"/>
      <c r="DVF207" s="91"/>
      <c r="DVG207" s="119"/>
      <c r="DVH207" s="91"/>
      <c r="DVI207" s="119"/>
      <c r="DVJ207" s="91"/>
      <c r="DVK207" s="119"/>
      <c r="DVL207" s="91"/>
      <c r="DVM207" s="119"/>
      <c r="DVN207" s="91"/>
      <c r="DVO207" s="119"/>
      <c r="DVP207" s="91"/>
      <c r="DVQ207" s="119"/>
      <c r="DVR207" s="91"/>
      <c r="DVS207" s="119"/>
      <c r="DVT207" s="91"/>
      <c r="DVU207" s="119"/>
      <c r="DVV207" s="91"/>
      <c r="DVW207" s="119"/>
      <c r="DVX207" s="91"/>
      <c r="DVY207" s="119"/>
      <c r="DVZ207" s="91"/>
      <c r="DWA207" s="119"/>
      <c r="DWB207" s="91"/>
      <c r="DWC207" s="119"/>
      <c r="DWD207" s="91"/>
      <c r="DWE207" s="119"/>
      <c r="DWF207" s="91"/>
      <c r="DWG207" s="119"/>
      <c r="DWH207" s="91"/>
      <c r="DWI207" s="119"/>
      <c r="DWJ207" s="91"/>
      <c r="DWK207" s="119"/>
      <c r="DWL207" s="91"/>
      <c r="DWM207" s="119"/>
      <c r="DWN207" s="91"/>
      <c r="DWO207" s="119"/>
      <c r="DWP207" s="91"/>
      <c r="DWQ207" s="119"/>
      <c r="DWR207" s="91"/>
      <c r="DWS207" s="119"/>
      <c r="DWT207" s="91"/>
      <c r="DWU207" s="119"/>
      <c r="DWV207" s="91"/>
      <c r="DWW207" s="119"/>
      <c r="DWX207" s="91"/>
      <c r="DWY207" s="119"/>
      <c r="DWZ207" s="91"/>
      <c r="DXA207" s="119"/>
      <c r="DXB207" s="91"/>
      <c r="DXC207" s="119"/>
      <c r="DXD207" s="91"/>
      <c r="DXE207" s="119"/>
      <c r="DXF207" s="91"/>
      <c r="DXG207" s="119"/>
      <c r="DXH207" s="91"/>
      <c r="DXI207" s="119"/>
      <c r="DXJ207" s="91"/>
      <c r="DXK207" s="119"/>
      <c r="DXL207" s="91"/>
      <c r="DXM207" s="119"/>
      <c r="DXN207" s="91"/>
      <c r="DXO207" s="119"/>
      <c r="DXP207" s="91"/>
      <c r="DXQ207" s="119"/>
      <c r="DXR207" s="91"/>
      <c r="DXS207" s="119"/>
      <c r="DXT207" s="91"/>
      <c r="DXU207" s="119"/>
      <c r="DXV207" s="91"/>
      <c r="DXW207" s="119"/>
      <c r="DXX207" s="91"/>
      <c r="DXY207" s="119"/>
      <c r="DXZ207" s="91"/>
      <c r="DYA207" s="119"/>
      <c r="DYB207" s="91"/>
      <c r="DYC207" s="119"/>
      <c r="DYD207" s="91"/>
      <c r="DYE207" s="119"/>
      <c r="DYF207" s="91"/>
      <c r="DYG207" s="119"/>
      <c r="DYH207" s="91"/>
      <c r="DYI207" s="119"/>
      <c r="DYJ207" s="91"/>
      <c r="DYK207" s="119"/>
      <c r="DYL207" s="91"/>
      <c r="DYM207" s="119"/>
      <c r="DYN207" s="91"/>
      <c r="DYO207" s="119"/>
      <c r="DYP207" s="91"/>
      <c r="DYQ207" s="119"/>
      <c r="DYR207" s="91"/>
      <c r="DYS207" s="119"/>
      <c r="DYT207" s="91"/>
      <c r="DYU207" s="119"/>
      <c r="DYV207" s="91"/>
      <c r="DYW207" s="119"/>
      <c r="DYX207" s="91"/>
      <c r="DYY207" s="119"/>
      <c r="DYZ207" s="91"/>
      <c r="DZA207" s="119"/>
      <c r="DZB207" s="91"/>
      <c r="DZC207" s="119"/>
      <c r="DZD207" s="91"/>
      <c r="DZE207" s="119"/>
      <c r="DZF207" s="91"/>
      <c r="DZG207" s="119"/>
      <c r="DZH207" s="91"/>
      <c r="DZI207" s="119"/>
      <c r="DZJ207" s="91"/>
      <c r="DZK207" s="119"/>
      <c r="DZL207" s="91"/>
      <c r="DZM207" s="119"/>
      <c r="DZN207" s="91"/>
      <c r="DZO207" s="119"/>
      <c r="DZP207" s="91"/>
      <c r="DZQ207" s="119"/>
      <c r="DZR207" s="91"/>
      <c r="DZS207" s="119"/>
      <c r="DZT207" s="91"/>
      <c r="DZU207" s="119"/>
      <c r="DZV207" s="91"/>
      <c r="DZW207" s="119"/>
      <c r="DZX207" s="91"/>
      <c r="DZY207" s="119"/>
      <c r="DZZ207" s="91"/>
      <c r="EAA207" s="119"/>
      <c r="EAB207" s="91"/>
      <c r="EAC207" s="119"/>
      <c r="EAD207" s="91"/>
      <c r="EAE207" s="119"/>
      <c r="EAF207" s="91"/>
      <c r="EAG207" s="119"/>
      <c r="EAH207" s="91"/>
      <c r="EAI207" s="119"/>
      <c r="EAJ207" s="91"/>
      <c r="EAK207" s="119"/>
      <c r="EAL207" s="91"/>
      <c r="EAM207" s="119"/>
      <c r="EAN207" s="91"/>
      <c r="EAO207" s="119"/>
      <c r="EAP207" s="91"/>
      <c r="EAQ207" s="119"/>
      <c r="EAR207" s="91"/>
      <c r="EAS207" s="119"/>
      <c r="EAT207" s="91"/>
      <c r="EAU207" s="119"/>
      <c r="EAV207" s="91"/>
      <c r="EAW207" s="119"/>
      <c r="EAX207" s="91"/>
      <c r="EAY207" s="119"/>
      <c r="EAZ207" s="91"/>
      <c r="EBA207" s="119"/>
      <c r="EBB207" s="91"/>
      <c r="EBC207" s="119"/>
      <c r="EBD207" s="91"/>
      <c r="EBE207" s="119"/>
      <c r="EBF207" s="91"/>
      <c r="EBG207" s="119"/>
      <c r="EBH207" s="91"/>
      <c r="EBI207" s="119"/>
      <c r="EBJ207" s="91"/>
      <c r="EBK207" s="119"/>
      <c r="EBL207" s="91"/>
      <c r="EBM207" s="119"/>
      <c r="EBN207" s="91"/>
      <c r="EBO207" s="119"/>
      <c r="EBP207" s="91"/>
      <c r="EBQ207" s="119"/>
      <c r="EBR207" s="91"/>
      <c r="EBS207" s="119"/>
      <c r="EBT207" s="91"/>
      <c r="EBU207" s="119"/>
      <c r="EBV207" s="91"/>
      <c r="EBW207" s="119"/>
      <c r="EBX207" s="91"/>
      <c r="EBY207" s="119"/>
      <c r="EBZ207" s="91"/>
      <c r="ECA207" s="119"/>
      <c r="ECB207" s="91"/>
      <c r="ECC207" s="119"/>
      <c r="ECD207" s="91"/>
      <c r="ECE207" s="119"/>
      <c r="ECF207" s="91"/>
      <c r="ECG207" s="119"/>
      <c r="ECH207" s="91"/>
      <c r="ECI207" s="119"/>
      <c r="ECJ207" s="91"/>
      <c r="ECK207" s="119"/>
      <c r="ECL207" s="91"/>
      <c r="ECM207" s="119"/>
      <c r="ECN207" s="91"/>
      <c r="ECO207" s="119"/>
      <c r="ECP207" s="91"/>
      <c r="ECQ207" s="119"/>
      <c r="ECR207" s="91"/>
      <c r="ECS207" s="119"/>
      <c r="ECT207" s="91"/>
      <c r="ECU207" s="119"/>
      <c r="ECV207" s="91"/>
      <c r="ECW207" s="119"/>
      <c r="ECX207" s="91"/>
      <c r="ECY207" s="119"/>
      <c r="ECZ207" s="91"/>
      <c r="EDA207" s="119"/>
      <c r="EDB207" s="91"/>
      <c r="EDC207" s="119"/>
      <c r="EDD207" s="91"/>
      <c r="EDE207" s="119"/>
      <c r="EDF207" s="91"/>
      <c r="EDG207" s="119"/>
      <c r="EDH207" s="91"/>
      <c r="EDI207" s="119"/>
      <c r="EDJ207" s="91"/>
      <c r="EDK207" s="119"/>
      <c r="EDL207" s="91"/>
      <c r="EDM207" s="119"/>
      <c r="EDN207" s="91"/>
      <c r="EDO207" s="119"/>
      <c r="EDP207" s="91"/>
      <c r="EDQ207" s="119"/>
      <c r="EDR207" s="91"/>
      <c r="EDS207" s="119"/>
      <c r="EDT207" s="91"/>
      <c r="EDU207" s="119"/>
      <c r="EDV207" s="91"/>
      <c r="EDW207" s="119"/>
      <c r="EDX207" s="91"/>
      <c r="EDY207" s="119"/>
      <c r="EDZ207" s="91"/>
      <c r="EEA207" s="119"/>
      <c r="EEB207" s="91"/>
      <c r="EEC207" s="119"/>
      <c r="EED207" s="91"/>
      <c r="EEE207" s="119"/>
      <c r="EEF207" s="91"/>
      <c r="EEG207" s="119"/>
      <c r="EEH207" s="91"/>
      <c r="EEI207" s="119"/>
      <c r="EEJ207" s="91"/>
      <c r="EEK207" s="119"/>
      <c r="EEL207" s="91"/>
      <c r="EEM207" s="119"/>
      <c r="EEN207" s="91"/>
      <c r="EEO207" s="119"/>
      <c r="EEP207" s="91"/>
      <c r="EEQ207" s="119"/>
      <c r="EER207" s="91"/>
      <c r="EES207" s="119"/>
      <c r="EET207" s="91"/>
      <c r="EEU207" s="119"/>
      <c r="EEV207" s="91"/>
      <c r="EEW207" s="119"/>
      <c r="EEX207" s="91"/>
      <c r="EEY207" s="119"/>
      <c r="EEZ207" s="91"/>
      <c r="EFA207" s="119"/>
      <c r="EFB207" s="91"/>
      <c r="EFC207" s="119"/>
      <c r="EFD207" s="91"/>
      <c r="EFE207" s="119"/>
      <c r="EFF207" s="91"/>
      <c r="EFG207" s="119"/>
      <c r="EFH207" s="91"/>
      <c r="EFI207" s="119"/>
      <c r="EFJ207" s="91"/>
      <c r="EFK207" s="119"/>
      <c r="EFL207" s="91"/>
      <c r="EFM207" s="119"/>
      <c r="EFN207" s="91"/>
      <c r="EFO207" s="119"/>
      <c r="EFP207" s="91"/>
      <c r="EFQ207" s="119"/>
      <c r="EFR207" s="91"/>
      <c r="EFS207" s="119"/>
      <c r="EFT207" s="91"/>
      <c r="EFU207" s="119"/>
      <c r="EFV207" s="91"/>
      <c r="EFW207" s="119"/>
      <c r="EFX207" s="91"/>
      <c r="EFY207" s="119"/>
      <c r="EFZ207" s="91"/>
      <c r="EGA207" s="119"/>
      <c r="EGB207" s="91"/>
      <c r="EGC207" s="119"/>
      <c r="EGD207" s="91"/>
      <c r="EGE207" s="119"/>
      <c r="EGF207" s="91"/>
      <c r="EGG207" s="119"/>
      <c r="EGH207" s="91"/>
      <c r="EGI207" s="119"/>
      <c r="EGJ207" s="91"/>
      <c r="EGK207" s="119"/>
      <c r="EGL207" s="91"/>
      <c r="EGM207" s="119"/>
      <c r="EGN207" s="91"/>
      <c r="EGO207" s="119"/>
      <c r="EGP207" s="91"/>
      <c r="EGQ207" s="119"/>
      <c r="EGR207" s="91"/>
      <c r="EGS207" s="119"/>
      <c r="EGT207" s="91"/>
      <c r="EGU207" s="119"/>
      <c r="EGV207" s="91"/>
      <c r="EGW207" s="119"/>
      <c r="EGX207" s="91"/>
      <c r="EGY207" s="119"/>
      <c r="EGZ207" s="91"/>
      <c r="EHA207" s="119"/>
      <c r="EHB207" s="91"/>
      <c r="EHC207" s="119"/>
      <c r="EHD207" s="91"/>
      <c r="EHE207" s="119"/>
      <c r="EHF207" s="91"/>
      <c r="EHG207" s="119"/>
      <c r="EHH207" s="91"/>
      <c r="EHI207" s="119"/>
      <c r="EHJ207" s="91"/>
      <c r="EHK207" s="119"/>
      <c r="EHL207" s="91"/>
      <c r="EHM207" s="119"/>
      <c r="EHN207" s="91"/>
      <c r="EHO207" s="119"/>
      <c r="EHP207" s="91"/>
      <c r="EHQ207" s="119"/>
      <c r="EHR207" s="91"/>
      <c r="EHS207" s="119"/>
      <c r="EHT207" s="91"/>
      <c r="EHU207" s="119"/>
      <c r="EHV207" s="91"/>
      <c r="EHW207" s="119"/>
      <c r="EHX207" s="91"/>
      <c r="EHY207" s="119"/>
      <c r="EHZ207" s="91"/>
      <c r="EIA207" s="119"/>
      <c r="EIB207" s="91"/>
      <c r="EIC207" s="119"/>
      <c r="EID207" s="91"/>
      <c r="EIE207" s="119"/>
      <c r="EIF207" s="91"/>
      <c r="EIG207" s="119"/>
      <c r="EIH207" s="91"/>
      <c r="EII207" s="119"/>
      <c r="EIJ207" s="91"/>
      <c r="EIK207" s="119"/>
      <c r="EIL207" s="91"/>
      <c r="EIM207" s="119"/>
      <c r="EIN207" s="91"/>
      <c r="EIO207" s="119"/>
      <c r="EIP207" s="91"/>
      <c r="EIQ207" s="119"/>
      <c r="EIR207" s="91"/>
      <c r="EIS207" s="119"/>
      <c r="EIT207" s="91"/>
      <c r="EIU207" s="119"/>
      <c r="EIV207" s="91"/>
      <c r="EIW207" s="119"/>
      <c r="EIX207" s="91"/>
      <c r="EIY207" s="119"/>
      <c r="EIZ207" s="91"/>
      <c r="EJA207" s="119"/>
      <c r="EJB207" s="91"/>
      <c r="EJC207" s="119"/>
      <c r="EJD207" s="91"/>
      <c r="EJE207" s="119"/>
      <c r="EJF207" s="91"/>
      <c r="EJG207" s="119"/>
      <c r="EJH207" s="91"/>
      <c r="EJI207" s="119"/>
      <c r="EJJ207" s="91"/>
      <c r="EJK207" s="119"/>
      <c r="EJL207" s="91"/>
      <c r="EJM207" s="119"/>
      <c r="EJN207" s="91"/>
      <c r="EJO207" s="119"/>
      <c r="EJP207" s="91"/>
      <c r="EJQ207" s="119"/>
      <c r="EJR207" s="91"/>
      <c r="EJS207" s="119"/>
      <c r="EJT207" s="91"/>
      <c r="EJU207" s="119"/>
      <c r="EJV207" s="91"/>
      <c r="EJW207" s="119"/>
      <c r="EJX207" s="91"/>
      <c r="EJY207" s="119"/>
      <c r="EJZ207" s="91"/>
      <c r="EKA207" s="119"/>
      <c r="EKB207" s="91"/>
      <c r="EKC207" s="119"/>
      <c r="EKD207" s="91"/>
      <c r="EKE207" s="119"/>
      <c r="EKF207" s="91"/>
      <c r="EKG207" s="119"/>
      <c r="EKH207" s="91"/>
      <c r="EKI207" s="119"/>
      <c r="EKJ207" s="91"/>
      <c r="EKK207" s="119"/>
      <c r="EKL207" s="91"/>
      <c r="EKM207" s="119"/>
      <c r="EKN207" s="91"/>
      <c r="EKO207" s="119"/>
      <c r="EKP207" s="91"/>
      <c r="EKQ207" s="119"/>
      <c r="EKR207" s="91"/>
      <c r="EKS207" s="119"/>
      <c r="EKT207" s="91"/>
      <c r="EKU207" s="119"/>
      <c r="EKV207" s="91"/>
      <c r="EKW207" s="119"/>
      <c r="EKX207" s="91"/>
      <c r="EKY207" s="119"/>
      <c r="EKZ207" s="91"/>
      <c r="ELA207" s="119"/>
      <c r="ELB207" s="91"/>
      <c r="ELC207" s="119"/>
      <c r="ELD207" s="91"/>
      <c r="ELE207" s="119"/>
      <c r="ELF207" s="91"/>
      <c r="ELG207" s="119"/>
      <c r="ELH207" s="91"/>
      <c r="ELI207" s="119"/>
      <c r="ELJ207" s="91"/>
      <c r="ELK207" s="119"/>
      <c r="ELL207" s="91"/>
      <c r="ELM207" s="119"/>
      <c r="ELN207" s="91"/>
      <c r="ELO207" s="119"/>
      <c r="ELP207" s="91"/>
      <c r="ELQ207" s="119"/>
      <c r="ELR207" s="91"/>
      <c r="ELS207" s="119"/>
      <c r="ELT207" s="91"/>
      <c r="ELU207" s="119"/>
      <c r="ELV207" s="91"/>
      <c r="ELW207" s="119"/>
      <c r="ELX207" s="91"/>
      <c r="ELY207" s="119"/>
      <c r="ELZ207" s="91"/>
      <c r="EMA207" s="119"/>
      <c r="EMB207" s="91"/>
      <c r="EMC207" s="119"/>
      <c r="EMD207" s="91"/>
      <c r="EME207" s="119"/>
      <c r="EMF207" s="91"/>
      <c r="EMG207" s="119"/>
      <c r="EMH207" s="91"/>
      <c r="EMI207" s="119"/>
      <c r="EMJ207" s="91"/>
      <c r="EMK207" s="119"/>
      <c r="EML207" s="91"/>
      <c r="EMM207" s="119"/>
      <c r="EMN207" s="91"/>
      <c r="EMO207" s="119"/>
      <c r="EMP207" s="91"/>
      <c r="EMQ207" s="119"/>
      <c r="EMR207" s="91"/>
      <c r="EMS207" s="119"/>
      <c r="EMT207" s="91"/>
      <c r="EMU207" s="119"/>
      <c r="EMV207" s="91"/>
      <c r="EMW207" s="119"/>
      <c r="EMX207" s="91"/>
      <c r="EMY207" s="119"/>
      <c r="EMZ207" s="91"/>
      <c r="ENA207" s="119"/>
      <c r="ENB207" s="91"/>
      <c r="ENC207" s="119"/>
      <c r="END207" s="91"/>
      <c r="ENE207" s="119"/>
      <c r="ENF207" s="91"/>
      <c r="ENG207" s="119"/>
      <c r="ENH207" s="91"/>
      <c r="ENI207" s="119"/>
      <c r="ENJ207" s="91"/>
      <c r="ENK207" s="119"/>
      <c r="ENL207" s="91"/>
      <c r="ENM207" s="119"/>
      <c r="ENN207" s="91"/>
      <c r="ENO207" s="119"/>
      <c r="ENP207" s="91"/>
      <c r="ENQ207" s="119"/>
      <c r="ENR207" s="91"/>
      <c r="ENS207" s="119"/>
      <c r="ENT207" s="91"/>
      <c r="ENU207" s="119"/>
      <c r="ENV207" s="91"/>
      <c r="ENW207" s="119"/>
      <c r="ENX207" s="91"/>
      <c r="ENY207" s="119"/>
      <c r="ENZ207" s="91"/>
      <c r="EOA207" s="119"/>
      <c r="EOB207" s="91"/>
      <c r="EOC207" s="119"/>
      <c r="EOD207" s="91"/>
      <c r="EOE207" s="119"/>
      <c r="EOF207" s="91"/>
      <c r="EOG207" s="119"/>
      <c r="EOH207" s="91"/>
      <c r="EOI207" s="119"/>
      <c r="EOJ207" s="91"/>
      <c r="EOK207" s="119"/>
      <c r="EOL207" s="91"/>
      <c r="EOM207" s="119"/>
      <c r="EON207" s="91"/>
      <c r="EOO207" s="119"/>
      <c r="EOP207" s="91"/>
      <c r="EOQ207" s="119"/>
      <c r="EOR207" s="91"/>
      <c r="EOS207" s="119"/>
      <c r="EOT207" s="91"/>
      <c r="EOU207" s="119"/>
      <c r="EOV207" s="91"/>
      <c r="EOW207" s="119"/>
      <c r="EOX207" s="91"/>
      <c r="EOY207" s="119"/>
      <c r="EOZ207" s="91"/>
      <c r="EPA207" s="119"/>
      <c r="EPB207" s="91"/>
      <c r="EPC207" s="119"/>
      <c r="EPD207" s="91"/>
      <c r="EPE207" s="119"/>
      <c r="EPF207" s="91"/>
      <c r="EPG207" s="119"/>
      <c r="EPH207" s="91"/>
      <c r="EPI207" s="119"/>
      <c r="EPJ207" s="91"/>
      <c r="EPK207" s="119"/>
      <c r="EPL207" s="91"/>
      <c r="EPM207" s="119"/>
      <c r="EPN207" s="91"/>
      <c r="EPO207" s="119"/>
      <c r="EPP207" s="91"/>
      <c r="EPQ207" s="119"/>
      <c r="EPR207" s="91"/>
      <c r="EPS207" s="119"/>
      <c r="EPT207" s="91"/>
      <c r="EPU207" s="119"/>
      <c r="EPV207" s="91"/>
      <c r="EPW207" s="119"/>
      <c r="EPX207" s="91"/>
      <c r="EPY207" s="119"/>
      <c r="EPZ207" s="91"/>
      <c r="EQA207" s="119"/>
      <c r="EQB207" s="91"/>
      <c r="EQC207" s="119"/>
      <c r="EQD207" s="91"/>
      <c r="EQE207" s="119"/>
      <c r="EQF207" s="91"/>
      <c r="EQG207" s="119"/>
      <c r="EQH207" s="91"/>
      <c r="EQI207" s="119"/>
      <c r="EQJ207" s="91"/>
      <c r="EQK207" s="119"/>
      <c r="EQL207" s="91"/>
      <c r="EQM207" s="119"/>
      <c r="EQN207" s="91"/>
      <c r="EQO207" s="119"/>
      <c r="EQP207" s="91"/>
      <c r="EQQ207" s="119"/>
      <c r="EQR207" s="91"/>
      <c r="EQS207" s="119"/>
      <c r="EQT207" s="91"/>
      <c r="EQU207" s="119"/>
      <c r="EQV207" s="91"/>
      <c r="EQW207" s="119"/>
      <c r="EQX207" s="91"/>
      <c r="EQY207" s="119"/>
      <c r="EQZ207" s="91"/>
      <c r="ERA207" s="119"/>
      <c r="ERB207" s="91"/>
      <c r="ERC207" s="119"/>
      <c r="ERD207" s="91"/>
      <c r="ERE207" s="119"/>
      <c r="ERF207" s="91"/>
      <c r="ERG207" s="119"/>
      <c r="ERH207" s="91"/>
      <c r="ERI207" s="119"/>
      <c r="ERJ207" s="91"/>
      <c r="ERK207" s="119"/>
      <c r="ERL207" s="91"/>
      <c r="ERM207" s="119"/>
      <c r="ERN207" s="91"/>
      <c r="ERO207" s="119"/>
      <c r="ERP207" s="91"/>
      <c r="ERQ207" s="119"/>
      <c r="ERR207" s="91"/>
      <c r="ERS207" s="119"/>
      <c r="ERT207" s="91"/>
      <c r="ERU207" s="119"/>
      <c r="ERV207" s="91"/>
      <c r="ERW207" s="119"/>
      <c r="ERX207" s="91"/>
      <c r="ERY207" s="119"/>
      <c r="ERZ207" s="91"/>
      <c r="ESA207" s="119"/>
      <c r="ESB207" s="91"/>
      <c r="ESC207" s="119"/>
      <c r="ESD207" s="91"/>
      <c r="ESE207" s="119"/>
      <c r="ESF207" s="91"/>
      <c r="ESG207" s="119"/>
      <c r="ESH207" s="91"/>
      <c r="ESI207" s="119"/>
      <c r="ESJ207" s="91"/>
      <c r="ESK207" s="119"/>
      <c r="ESL207" s="91"/>
      <c r="ESM207" s="119"/>
      <c r="ESN207" s="91"/>
      <c r="ESO207" s="119"/>
      <c r="ESP207" s="91"/>
      <c r="ESQ207" s="119"/>
      <c r="ESR207" s="91"/>
      <c r="ESS207" s="119"/>
      <c r="EST207" s="91"/>
      <c r="ESU207" s="119"/>
      <c r="ESV207" s="91"/>
      <c r="ESW207" s="119"/>
      <c r="ESX207" s="91"/>
      <c r="ESY207" s="119"/>
      <c r="ESZ207" s="91"/>
      <c r="ETA207" s="119"/>
      <c r="ETB207" s="91"/>
      <c r="ETC207" s="119"/>
      <c r="ETD207" s="91"/>
      <c r="ETE207" s="119"/>
      <c r="ETF207" s="91"/>
      <c r="ETG207" s="119"/>
      <c r="ETH207" s="91"/>
      <c r="ETI207" s="119"/>
      <c r="ETJ207" s="91"/>
      <c r="ETK207" s="119"/>
      <c r="ETL207" s="91"/>
      <c r="ETM207" s="119"/>
      <c r="ETN207" s="91"/>
      <c r="ETO207" s="119"/>
      <c r="ETP207" s="91"/>
      <c r="ETQ207" s="119"/>
      <c r="ETR207" s="91"/>
      <c r="ETS207" s="119"/>
      <c r="ETT207" s="91"/>
      <c r="ETU207" s="119"/>
      <c r="ETV207" s="91"/>
      <c r="ETW207" s="119"/>
      <c r="ETX207" s="91"/>
      <c r="ETY207" s="119"/>
      <c r="ETZ207" s="91"/>
      <c r="EUA207" s="119"/>
      <c r="EUB207" s="91"/>
      <c r="EUC207" s="119"/>
      <c r="EUD207" s="91"/>
      <c r="EUE207" s="119"/>
      <c r="EUF207" s="91"/>
      <c r="EUG207" s="119"/>
      <c r="EUH207" s="91"/>
      <c r="EUI207" s="119"/>
      <c r="EUJ207" s="91"/>
      <c r="EUK207" s="119"/>
      <c r="EUL207" s="91"/>
      <c r="EUM207" s="119"/>
      <c r="EUN207" s="91"/>
      <c r="EUO207" s="119"/>
      <c r="EUP207" s="91"/>
      <c r="EUQ207" s="119"/>
      <c r="EUR207" s="91"/>
      <c r="EUS207" s="119"/>
      <c r="EUT207" s="91"/>
      <c r="EUU207" s="119"/>
      <c r="EUV207" s="91"/>
      <c r="EUW207" s="119"/>
      <c r="EUX207" s="91"/>
      <c r="EUY207" s="119"/>
      <c r="EUZ207" s="91"/>
      <c r="EVA207" s="119"/>
      <c r="EVB207" s="91"/>
      <c r="EVC207" s="119"/>
      <c r="EVD207" s="91"/>
      <c r="EVE207" s="119"/>
      <c r="EVF207" s="91"/>
      <c r="EVG207" s="119"/>
      <c r="EVH207" s="91"/>
      <c r="EVI207" s="119"/>
      <c r="EVJ207" s="91"/>
      <c r="EVK207" s="119"/>
      <c r="EVL207" s="91"/>
      <c r="EVM207" s="119"/>
      <c r="EVN207" s="91"/>
      <c r="EVO207" s="119"/>
      <c r="EVP207" s="91"/>
      <c r="EVQ207" s="119"/>
      <c r="EVR207" s="91"/>
      <c r="EVS207" s="119"/>
      <c r="EVT207" s="91"/>
      <c r="EVU207" s="119"/>
      <c r="EVV207" s="91"/>
      <c r="EVW207" s="119"/>
      <c r="EVX207" s="91"/>
      <c r="EVY207" s="119"/>
      <c r="EVZ207" s="91"/>
      <c r="EWA207" s="119"/>
      <c r="EWB207" s="91"/>
      <c r="EWC207" s="119"/>
      <c r="EWD207" s="91"/>
      <c r="EWE207" s="119"/>
      <c r="EWF207" s="91"/>
      <c r="EWG207" s="119"/>
      <c r="EWH207" s="91"/>
      <c r="EWI207" s="119"/>
      <c r="EWJ207" s="91"/>
      <c r="EWK207" s="119"/>
      <c r="EWL207" s="91"/>
      <c r="EWM207" s="119"/>
      <c r="EWN207" s="91"/>
      <c r="EWO207" s="119"/>
      <c r="EWP207" s="91"/>
      <c r="EWQ207" s="119"/>
      <c r="EWR207" s="91"/>
      <c r="EWS207" s="119"/>
      <c r="EWT207" s="91"/>
      <c r="EWU207" s="119"/>
      <c r="EWV207" s="91"/>
      <c r="EWW207" s="119"/>
      <c r="EWX207" s="91"/>
      <c r="EWY207" s="119"/>
      <c r="EWZ207" s="91"/>
      <c r="EXA207" s="119"/>
      <c r="EXB207" s="91"/>
      <c r="EXC207" s="119"/>
      <c r="EXD207" s="91"/>
      <c r="EXE207" s="119"/>
      <c r="EXF207" s="91"/>
      <c r="EXG207" s="119"/>
      <c r="EXH207" s="91"/>
      <c r="EXI207" s="119"/>
      <c r="EXJ207" s="91"/>
      <c r="EXK207" s="119"/>
      <c r="EXL207" s="91"/>
      <c r="EXM207" s="119"/>
      <c r="EXN207" s="91"/>
      <c r="EXO207" s="119"/>
      <c r="EXP207" s="91"/>
      <c r="EXQ207" s="119"/>
      <c r="EXR207" s="91"/>
      <c r="EXS207" s="119"/>
      <c r="EXT207" s="91"/>
      <c r="EXU207" s="119"/>
      <c r="EXV207" s="91"/>
      <c r="EXW207" s="119"/>
      <c r="EXX207" s="91"/>
      <c r="EXY207" s="119"/>
      <c r="EXZ207" s="91"/>
      <c r="EYA207" s="119"/>
      <c r="EYB207" s="91"/>
      <c r="EYC207" s="119"/>
      <c r="EYD207" s="91"/>
      <c r="EYE207" s="119"/>
      <c r="EYF207" s="91"/>
      <c r="EYG207" s="119"/>
      <c r="EYH207" s="91"/>
      <c r="EYI207" s="119"/>
      <c r="EYJ207" s="91"/>
      <c r="EYK207" s="119"/>
      <c r="EYL207" s="91"/>
      <c r="EYM207" s="119"/>
      <c r="EYN207" s="91"/>
      <c r="EYO207" s="119"/>
      <c r="EYP207" s="91"/>
      <c r="EYQ207" s="119"/>
      <c r="EYR207" s="91"/>
      <c r="EYS207" s="119"/>
      <c r="EYT207" s="91"/>
      <c r="EYU207" s="119"/>
      <c r="EYV207" s="91"/>
      <c r="EYW207" s="119"/>
      <c r="EYX207" s="91"/>
      <c r="EYY207" s="119"/>
      <c r="EYZ207" s="91"/>
      <c r="EZA207" s="119"/>
      <c r="EZB207" s="91"/>
      <c r="EZC207" s="119"/>
      <c r="EZD207" s="91"/>
      <c r="EZE207" s="119"/>
      <c r="EZF207" s="91"/>
      <c r="EZG207" s="119"/>
      <c r="EZH207" s="91"/>
      <c r="EZI207" s="119"/>
      <c r="EZJ207" s="91"/>
      <c r="EZK207" s="119"/>
      <c r="EZL207" s="91"/>
      <c r="EZM207" s="119"/>
      <c r="EZN207" s="91"/>
      <c r="EZO207" s="119"/>
      <c r="EZP207" s="91"/>
      <c r="EZQ207" s="119"/>
      <c r="EZR207" s="91"/>
      <c r="EZS207" s="119"/>
      <c r="EZT207" s="91"/>
      <c r="EZU207" s="119"/>
      <c r="EZV207" s="91"/>
      <c r="EZW207" s="119"/>
      <c r="EZX207" s="91"/>
      <c r="EZY207" s="119"/>
      <c r="EZZ207" s="91"/>
      <c r="FAA207" s="119"/>
      <c r="FAB207" s="91"/>
      <c r="FAC207" s="119"/>
      <c r="FAD207" s="91"/>
      <c r="FAE207" s="119"/>
      <c r="FAF207" s="91"/>
      <c r="FAG207" s="119"/>
      <c r="FAH207" s="91"/>
      <c r="FAI207" s="119"/>
      <c r="FAJ207" s="91"/>
      <c r="FAK207" s="119"/>
      <c r="FAL207" s="91"/>
      <c r="FAM207" s="119"/>
      <c r="FAN207" s="91"/>
      <c r="FAO207" s="119"/>
      <c r="FAP207" s="91"/>
      <c r="FAQ207" s="119"/>
      <c r="FAR207" s="91"/>
      <c r="FAS207" s="119"/>
      <c r="FAT207" s="91"/>
      <c r="FAU207" s="119"/>
      <c r="FAV207" s="91"/>
      <c r="FAW207" s="119"/>
      <c r="FAX207" s="91"/>
      <c r="FAY207" s="119"/>
      <c r="FAZ207" s="91"/>
      <c r="FBA207" s="119"/>
      <c r="FBB207" s="91"/>
      <c r="FBC207" s="119"/>
      <c r="FBD207" s="91"/>
      <c r="FBE207" s="119"/>
      <c r="FBF207" s="91"/>
      <c r="FBG207" s="119"/>
      <c r="FBH207" s="91"/>
      <c r="FBI207" s="119"/>
      <c r="FBJ207" s="91"/>
      <c r="FBK207" s="119"/>
      <c r="FBL207" s="91"/>
      <c r="FBM207" s="119"/>
      <c r="FBN207" s="91"/>
      <c r="FBO207" s="119"/>
      <c r="FBP207" s="91"/>
      <c r="FBQ207" s="119"/>
      <c r="FBR207" s="91"/>
      <c r="FBS207" s="119"/>
      <c r="FBT207" s="91"/>
      <c r="FBU207" s="119"/>
      <c r="FBV207" s="91"/>
      <c r="FBW207" s="119"/>
      <c r="FBX207" s="91"/>
      <c r="FBY207" s="119"/>
      <c r="FBZ207" s="91"/>
      <c r="FCA207" s="119"/>
      <c r="FCB207" s="91"/>
      <c r="FCC207" s="119"/>
      <c r="FCD207" s="91"/>
      <c r="FCE207" s="119"/>
      <c r="FCF207" s="91"/>
      <c r="FCG207" s="119"/>
      <c r="FCH207" s="91"/>
      <c r="FCI207" s="119"/>
      <c r="FCJ207" s="91"/>
      <c r="FCK207" s="119"/>
      <c r="FCL207" s="91"/>
      <c r="FCM207" s="119"/>
      <c r="FCN207" s="91"/>
      <c r="FCO207" s="119"/>
      <c r="FCP207" s="91"/>
      <c r="FCQ207" s="119"/>
      <c r="FCR207" s="91"/>
      <c r="FCS207" s="119"/>
      <c r="FCT207" s="91"/>
      <c r="FCU207" s="119"/>
      <c r="FCV207" s="91"/>
      <c r="FCW207" s="119"/>
      <c r="FCX207" s="91"/>
      <c r="FCY207" s="119"/>
      <c r="FCZ207" s="91"/>
      <c r="FDA207" s="119"/>
      <c r="FDB207" s="91"/>
      <c r="FDC207" s="119"/>
      <c r="FDD207" s="91"/>
      <c r="FDE207" s="119"/>
      <c r="FDF207" s="91"/>
      <c r="FDG207" s="119"/>
      <c r="FDH207" s="91"/>
      <c r="FDI207" s="119"/>
      <c r="FDJ207" s="91"/>
      <c r="FDK207" s="119"/>
      <c r="FDL207" s="91"/>
      <c r="FDM207" s="119"/>
      <c r="FDN207" s="91"/>
      <c r="FDO207" s="119"/>
      <c r="FDP207" s="91"/>
      <c r="FDQ207" s="119"/>
      <c r="FDR207" s="91"/>
      <c r="FDS207" s="119"/>
      <c r="FDT207" s="91"/>
      <c r="FDU207" s="119"/>
      <c r="FDV207" s="91"/>
      <c r="FDW207" s="119"/>
      <c r="FDX207" s="91"/>
      <c r="FDY207" s="119"/>
      <c r="FDZ207" s="91"/>
      <c r="FEA207" s="119"/>
      <c r="FEB207" s="91"/>
      <c r="FEC207" s="119"/>
      <c r="FED207" s="91"/>
      <c r="FEE207" s="119"/>
      <c r="FEF207" s="91"/>
      <c r="FEG207" s="119"/>
      <c r="FEH207" s="91"/>
      <c r="FEI207" s="119"/>
      <c r="FEJ207" s="91"/>
      <c r="FEK207" s="119"/>
      <c r="FEL207" s="91"/>
      <c r="FEM207" s="119"/>
      <c r="FEN207" s="91"/>
      <c r="FEO207" s="119"/>
      <c r="FEP207" s="91"/>
      <c r="FEQ207" s="119"/>
      <c r="FER207" s="91"/>
      <c r="FES207" s="119"/>
      <c r="FET207" s="91"/>
      <c r="FEU207" s="119"/>
      <c r="FEV207" s="91"/>
      <c r="FEW207" s="119"/>
      <c r="FEX207" s="91"/>
      <c r="FEY207" s="119"/>
      <c r="FEZ207" s="91"/>
      <c r="FFA207" s="119"/>
      <c r="FFB207" s="91"/>
      <c r="FFC207" s="119"/>
      <c r="FFD207" s="91"/>
      <c r="FFE207" s="119"/>
      <c r="FFF207" s="91"/>
      <c r="FFG207" s="119"/>
      <c r="FFH207" s="91"/>
      <c r="FFI207" s="119"/>
      <c r="FFJ207" s="91"/>
      <c r="FFK207" s="119"/>
      <c r="FFL207" s="91"/>
      <c r="FFM207" s="119"/>
      <c r="FFN207" s="91"/>
      <c r="FFO207" s="119"/>
      <c r="FFP207" s="91"/>
      <c r="FFQ207" s="119"/>
      <c r="FFR207" s="91"/>
      <c r="FFS207" s="119"/>
      <c r="FFT207" s="91"/>
      <c r="FFU207" s="119"/>
      <c r="FFV207" s="91"/>
      <c r="FFW207" s="119"/>
      <c r="FFX207" s="91"/>
      <c r="FFY207" s="119"/>
      <c r="FFZ207" s="91"/>
      <c r="FGA207" s="119"/>
      <c r="FGB207" s="91"/>
      <c r="FGC207" s="119"/>
      <c r="FGD207" s="91"/>
      <c r="FGE207" s="119"/>
      <c r="FGF207" s="91"/>
      <c r="FGG207" s="119"/>
      <c r="FGH207" s="91"/>
      <c r="FGI207" s="119"/>
      <c r="FGJ207" s="91"/>
      <c r="FGK207" s="119"/>
      <c r="FGL207" s="91"/>
      <c r="FGM207" s="119"/>
      <c r="FGN207" s="91"/>
      <c r="FGO207" s="119"/>
      <c r="FGP207" s="91"/>
      <c r="FGQ207" s="119"/>
      <c r="FGR207" s="91"/>
      <c r="FGS207" s="119"/>
      <c r="FGT207" s="91"/>
      <c r="FGU207" s="119"/>
      <c r="FGV207" s="91"/>
      <c r="FGW207" s="119"/>
      <c r="FGX207" s="91"/>
      <c r="FGY207" s="119"/>
      <c r="FGZ207" s="91"/>
      <c r="FHA207" s="119"/>
      <c r="FHB207" s="91"/>
      <c r="FHC207" s="119"/>
      <c r="FHD207" s="91"/>
      <c r="FHE207" s="119"/>
      <c r="FHF207" s="91"/>
      <c r="FHG207" s="119"/>
      <c r="FHH207" s="91"/>
      <c r="FHI207" s="119"/>
      <c r="FHJ207" s="91"/>
      <c r="FHK207" s="119"/>
      <c r="FHL207" s="91"/>
      <c r="FHM207" s="119"/>
      <c r="FHN207" s="91"/>
      <c r="FHO207" s="119"/>
      <c r="FHP207" s="91"/>
      <c r="FHQ207" s="119"/>
      <c r="FHR207" s="91"/>
      <c r="FHS207" s="119"/>
      <c r="FHT207" s="91"/>
      <c r="FHU207" s="119"/>
      <c r="FHV207" s="91"/>
      <c r="FHW207" s="119"/>
      <c r="FHX207" s="91"/>
      <c r="FHY207" s="119"/>
      <c r="FHZ207" s="91"/>
      <c r="FIA207" s="119"/>
      <c r="FIB207" s="91"/>
      <c r="FIC207" s="119"/>
      <c r="FID207" s="91"/>
      <c r="FIE207" s="119"/>
      <c r="FIF207" s="91"/>
      <c r="FIG207" s="119"/>
      <c r="FIH207" s="91"/>
      <c r="FII207" s="119"/>
      <c r="FIJ207" s="91"/>
      <c r="FIK207" s="119"/>
      <c r="FIL207" s="91"/>
      <c r="FIM207" s="119"/>
      <c r="FIN207" s="91"/>
      <c r="FIO207" s="119"/>
      <c r="FIP207" s="91"/>
      <c r="FIQ207" s="119"/>
      <c r="FIR207" s="91"/>
      <c r="FIS207" s="119"/>
      <c r="FIT207" s="91"/>
      <c r="FIU207" s="119"/>
      <c r="FIV207" s="91"/>
      <c r="FIW207" s="119"/>
      <c r="FIX207" s="91"/>
      <c r="FIY207" s="119"/>
      <c r="FIZ207" s="91"/>
      <c r="FJA207" s="119"/>
      <c r="FJB207" s="91"/>
      <c r="FJC207" s="119"/>
      <c r="FJD207" s="91"/>
      <c r="FJE207" s="119"/>
      <c r="FJF207" s="91"/>
      <c r="FJG207" s="119"/>
      <c r="FJH207" s="91"/>
      <c r="FJI207" s="119"/>
      <c r="FJJ207" s="91"/>
      <c r="FJK207" s="119"/>
      <c r="FJL207" s="91"/>
      <c r="FJM207" s="119"/>
      <c r="FJN207" s="91"/>
      <c r="FJO207" s="119"/>
      <c r="FJP207" s="91"/>
      <c r="FJQ207" s="119"/>
      <c r="FJR207" s="91"/>
      <c r="FJS207" s="119"/>
      <c r="FJT207" s="91"/>
      <c r="FJU207" s="119"/>
      <c r="FJV207" s="91"/>
      <c r="FJW207" s="119"/>
      <c r="FJX207" s="91"/>
      <c r="FJY207" s="119"/>
      <c r="FJZ207" s="91"/>
      <c r="FKA207" s="119"/>
      <c r="FKB207" s="91"/>
      <c r="FKC207" s="119"/>
      <c r="FKD207" s="91"/>
      <c r="FKE207" s="119"/>
      <c r="FKF207" s="91"/>
      <c r="FKG207" s="119"/>
      <c r="FKH207" s="91"/>
      <c r="FKI207" s="119"/>
      <c r="FKJ207" s="91"/>
      <c r="FKK207" s="119"/>
      <c r="FKL207" s="91"/>
      <c r="FKM207" s="119"/>
      <c r="FKN207" s="91"/>
      <c r="FKO207" s="119"/>
      <c r="FKP207" s="91"/>
      <c r="FKQ207" s="119"/>
      <c r="FKR207" s="91"/>
      <c r="FKS207" s="119"/>
      <c r="FKT207" s="91"/>
      <c r="FKU207" s="119"/>
      <c r="FKV207" s="91"/>
      <c r="FKW207" s="119"/>
      <c r="FKX207" s="91"/>
      <c r="FKY207" s="119"/>
      <c r="FKZ207" s="91"/>
      <c r="FLA207" s="119"/>
      <c r="FLB207" s="91"/>
      <c r="FLC207" s="119"/>
      <c r="FLD207" s="91"/>
      <c r="FLE207" s="119"/>
      <c r="FLF207" s="91"/>
      <c r="FLG207" s="119"/>
      <c r="FLH207" s="91"/>
      <c r="FLI207" s="119"/>
      <c r="FLJ207" s="91"/>
      <c r="FLK207" s="119"/>
      <c r="FLL207" s="91"/>
      <c r="FLM207" s="119"/>
      <c r="FLN207" s="91"/>
      <c r="FLO207" s="119"/>
      <c r="FLP207" s="91"/>
      <c r="FLQ207" s="119"/>
      <c r="FLR207" s="91"/>
      <c r="FLS207" s="119"/>
      <c r="FLT207" s="91"/>
      <c r="FLU207" s="119"/>
      <c r="FLV207" s="91"/>
      <c r="FLW207" s="119"/>
      <c r="FLX207" s="91"/>
      <c r="FLY207" s="119"/>
      <c r="FLZ207" s="91"/>
      <c r="FMA207" s="119"/>
      <c r="FMB207" s="91"/>
      <c r="FMC207" s="119"/>
      <c r="FMD207" s="91"/>
      <c r="FME207" s="119"/>
      <c r="FMF207" s="91"/>
      <c r="FMG207" s="119"/>
      <c r="FMH207" s="91"/>
      <c r="FMI207" s="119"/>
      <c r="FMJ207" s="91"/>
      <c r="FMK207" s="119"/>
      <c r="FML207" s="91"/>
      <c r="FMM207" s="119"/>
      <c r="FMN207" s="91"/>
      <c r="FMO207" s="119"/>
      <c r="FMP207" s="91"/>
      <c r="FMQ207" s="119"/>
      <c r="FMR207" s="91"/>
      <c r="FMS207" s="119"/>
      <c r="FMT207" s="91"/>
      <c r="FMU207" s="119"/>
      <c r="FMV207" s="91"/>
      <c r="FMW207" s="119"/>
      <c r="FMX207" s="91"/>
      <c r="FMY207" s="119"/>
      <c r="FMZ207" s="91"/>
      <c r="FNA207" s="119"/>
      <c r="FNB207" s="91"/>
      <c r="FNC207" s="119"/>
      <c r="FND207" s="91"/>
      <c r="FNE207" s="119"/>
      <c r="FNF207" s="91"/>
      <c r="FNG207" s="119"/>
      <c r="FNH207" s="91"/>
      <c r="FNI207" s="119"/>
      <c r="FNJ207" s="91"/>
      <c r="FNK207" s="119"/>
      <c r="FNL207" s="91"/>
      <c r="FNM207" s="119"/>
      <c r="FNN207" s="91"/>
      <c r="FNO207" s="119"/>
      <c r="FNP207" s="91"/>
      <c r="FNQ207" s="119"/>
      <c r="FNR207" s="91"/>
      <c r="FNS207" s="119"/>
      <c r="FNT207" s="91"/>
      <c r="FNU207" s="119"/>
      <c r="FNV207" s="91"/>
      <c r="FNW207" s="119"/>
      <c r="FNX207" s="91"/>
      <c r="FNY207" s="119"/>
      <c r="FNZ207" s="91"/>
      <c r="FOA207" s="119"/>
      <c r="FOB207" s="91"/>
      <c r="FOC207" s="119"/>
      <c r="FOD207" s="91"/>
      <c r="FOE207" s="119"/>
      <c r="FOF207" s="91"/>
      <c r="FOG207" s="119"/>
      <c r="FOH207" s="91"/>
      <c r="FOI207" s="119"/>
      <c r="FOJ207" s="91"/>
      <c r="FOK207" s="119"/>
      <c r="FOL207" s="91"/>
      <c r="FOM207" s="119"/>
      <c r="FON207" s="91"/>
      <c r="FOO207" s="119"/>
      <c r="FOP207" s="91"/>
      <c r="FOQ207" s="119"/>
      <c r="FOR207" s="91"/>
      <c r="FOS207" s="119"/>
      <c r="FOT207" s="91"/>
      <c r="FOU207" s="119"/>
      <c r="FOV207" s="91"/>
      <c r="FOW207" s="119"/>
      <c r="FOX207" s="91"/>
      <c r="FOY207" s="119"/>
      <c r="FOZ207" s="91"/>
      <c r="FPA207" s="119"/>
      <c r="FPB207" s="91"/>
      <c r="FPC207" s="119"/>
      <c r="FPD207" s="91"/>
      <c r="FPE207" s="119"/>
      <c r="FPF207" s="91"/>
      <c r="FPG207" s="119"/>
      <c r="FPH207" s="91"/>
      <c r="FPI207" s="119"/>
      <c r="FPJ207" s="91"/>
      <c r="FPK207" s="119"/>
      <c r="FPL207" s="91"/>
      <c r="FPM207" s="119"/>
      <c r="FPN207" s="91"/>
      <c r="FPO207" s="119"/>
      <c r="FPP207" s="91"/>
      <c r="FPQ207" s="119"/>
      <c r="FPR207" s="91"/>
      <c r="FPS207" s="119"/>
      <c r="FPT207" s="91"/>
      <c r="FPU207" s="119"/>
      <c r="FPV207" s="91"/>
      <c r="FPW207" s="119"/>
      <c r="FPX207" s="91"/>
      <c r="FPY207" s="119"/>
      <c r="FPZ207" s="91"/>
      <c r="FQA207" s="119"/>
      <c r="FQB207" s="91"/>
      <c r="FQC207" s="119"/>
      <c r="FQD207" s="91"/>
      <c r="FQE207" s="119"/>
      <c r="FQF207" s="91"/>
      <c r="FQG207" s="119"/>
      <c r="FQH207" s="91"/>
      <c r="FQI207" s="119"/>
      <c r="FQJ207" s="91"/>
      <c r="FQK207" s="119"/>
      <c r="FQL207" s="91"/>
      <c r="FQM207" s="119"/>
      <c r="FQN207" s="91"/>
      <c r="FQO207" s="119"/>
      <c r="FQP207" s="91"/>
      <c r="FQQ207" s="119"/>
      <c r="FQR207" s="91"/>
      <c r="FQS207" s="119"/>
      <c r="FQT207" s="91"/>
      <c r="FQU207" s="119"/>
      <c r="FQV207" s="91"/>
      <c r="FQW207" s="119"/>
      <c r="FQX207" s="91"/>
      <c r="FQY207" s="119"/>
      <c r="FQZ207" s="91"/>
      <c r="FRA207" s="119"/>
      <c r="FRB207" s="91"/>
      <c r="FRC207" s="119"/>
      <c r="FRD207" s="91"/>
      <c r="FRE207" s="119"/>
      <c r="FRF207" s="91"/>
      <c r="FRG207" s="119"/>
      <c r="FRH207" s="91"/>
      <c r="FRI207" s="119"/>
      <c r="FRJ207" s="91"/>
      <c r="FRK207" s="119"/>
      <c r="FRL207" s="91"/>
      <c r="FRM207" s="119"/>
      <c r="FRN207" s="91"/>
      <c r="FRO207" s="119"/>
      <c r="FRP207" s="91"/>
      <c r="FRQ207" s="119"/>
      <c r="FRR207" s="91"/>
      <c r="FRS207" s="119"/>
      <c r="FRT207" s="91"/>
      <c r="FRU207" s="119"/>
      <c r="FRV207" s="91"/>
      <c r="FRW207" s="119"/>
      <c r="FRX207" s="91"/>
      <c r="FRY207" s="119"/>
      <c r="FRZ207" s="91"/>
      <c r="FSA207" s="119"/>
      <c r="FSB207" s="91"/>
      <c r="FSC207" s="119"/>
      <c r="FSD207" s="91"/>
      <c r="FSE207" s="119"/>
      <c r="FSF207" s="91"/>
      <c r="FSG207" s="119"/>
      <c r="FSH207" s="91"/>
      <c r="FSI207" s="119"/>
      <c r="FSJ207" s="91"/>
      <c r="FSK207" s="119"/>
      <c r="FSL207" s="91"/>
      <c r="FSM207" s="119"/>
      <c r="FSN207" s="91"/>
      <c r="FSO207" s="119"/>
      <c r="FSP207" s="91"/>
      <c r="FSQ207" s="119"/>
      <c r="FSR207" s="91"/>
      <c r="FSS207" s="119"/>
      <c r="FST207" s="91"/>
      <c r="FSU207" s="119"/>
      <c r="FSV207" s="91"/>
      <c r="FSW207" s="119"/>
      <c r="FSX207" s="91"/>
      <c r="FSY207" s="119"/>
      <c r="FSZ207" s="91"/>
      <c r="FTA207" s="119"/>
      <c r="FTB207" s="91"/>
      <c r="FTC207" s="119"/>
      <c r="FTD207" s="91"/>
      <c r="FTE207" s="119"/>
      <c r="FTF207" s="91"/>
      <c r="FTG207" s="119"/>
      <c r="FTH207" s="91"/>
      <c r="FTI207" s="119"/>
      <c r="FTJ207" s="91"/>
      <c r="FTK207" s="119"/>
      <c r="FTL207" s="91"/>
      <c r="FTM207" s="119"/>
      <c r="FTN207" s="91"/>
      <c r="FTO207" s="119"/>
      <c r="FTP207" s="91"/>
      <c r="FTQ207" s="119"/>
      <c r="FTR207" s="91"/>
      <c r="FTS207" s="119"/>
      <c r="FTT207" s="91"/>
      <c r="FTU207" s="119"/>
      <c r="FTV207" s="91"/>
      <c r="FTW207" s="119"/>
      <c r="FTX207" s="91"/>
      <c r="FTY207" s="119"/>
      <c r="FTZ207" s="91"/>
      <c r="FUA207" s="119"/>
      <c r="FUB207" s="91"/>
      <c r="FUC207" s="119"/>
      <c r="FUD207" s="91"/>
      <c r="FUE207" s="119"/>
      <c r="FUF207" s="91"/>
      <c r="FUG207" s="119"/>
      <c r="FUH207" s="91"/>
      <c r="FUI207" s="119"/>
      <c r="FUJ207" s="91"/>
      <c r="FUK207" s="119"/>
      <c r="FUL207" s="91"/>
      <c r="FUM207" s="119"/>
      <c r="FUN207" s="91"/>
      <c r="FUO207" s="119"/>
      <c r="FUP207" s="91"/>
      <c r="FUQ207" s="119"/>
      <c r="FUR207" s="91"/>
      <c r="FUS207" s="119"/>
      <c r="FUT207" s="91"/>
      <c r="FUU207" s="119"/>
      <c r="FUV207" s="91"/>
      <c r="FUW207" s="119"/>
      <c r="FUX207" s="91"/>
      <c r="FUY207" s="119"/>
      <c r="FUZ207" s="91"/>
      <c r="FVA207" s="119"/>
      <c r="FVB207" s="91"/>
      <c r="FVC207" s="119"/>
      <c r="FVD207" s="91"/>
      <c r="FVE207" s="119"/>
      <c r="FVF207" s="91"/>
      <c r="FVG207" s="119"/>
      <c r="FVH207" s="91"/>
      <c r="FVI207" s="119"/>
      <c r="FVJ207" s="91"/>
      <c r="FVK207" s="119"/>
      <c r="FVL207" s="91"/>
      <c r="FVM207" s="119"/>
      <c r="FVN207" s="91"/>
      <c r="FVO207" s="119"/>
      <c r="FVP207" s="91"/>
      <c r="FVQ207" s="119"/>
      <c r="FVR207" s="91"/>
      <c r="FVS207" s="119"/>
      <c r="FVT207" s="91"/>
      <c r="FVU207" s="119"/>
      <c r="FVV207" s="91"/>
      <c r="FVW207" s="119"/>
      <c r="FVX207" s="91"/>
      <c r="FVY207" s="119"/>
      <c r="FVZ207" s="91"/>
      <c r="FWA207" s="119"/>
      <c r="FWB207" s="91"/>
      <c r="FWC207" s="119"/>
      <c r="FWD207" s="91"/>
      <c r="FWE207" s="119"/>
      <c r="FWF207" s="91"/>
      <c r="FWG207" s="119"/>
      <c r="FWH207" s="91"/>
      <c r="FWI207" s="119"/>
      <c r="FWJ207" s="91"/>
      <c r="FWK207" s="119"/>
      <c r="FWL207" s="91"/>
      <c r="FWM207" s="119"/>
      <c r="FWN207" s="91"/>
      <c r="FWO207" s="119"/>
      <c r="FWP207" s="91"/>
      <c r="FWQ207" s="119"/>
      <c r="FWR207" s="91"/>
      <c r="FWS207" s="119"/>
      <c r="FWT207" s="91"/>
      <c r="FWU207" s="119"/>
      <c r="FWV207" s="91"/>
      <c r="FWW207" s="119"/>
      <c r="FWX207" s="91"/>
      <c r="FWY207" s="119"/>
      <c r="FWZ207" s="91"/>
      <c r="FXA207" s="119"/>
      <c r="FXB207" s="91"/>
      <c r="FXC207" s="119"/>
      <c r="FXD207" s="91"/>
      <c r="FXE207" s="119"/>
      <c r="FXF207" s="91"/>
      <c r="FXG207" s="119"/>
      <c r="FXH207" s="91"/>
      <c r="FXI207" s="119"/>
      <c r="FXJ207" s="91"/>
      <c r="FXK207" s="119"/>
      <c r="FXL207" s="91"/>
      <c r="FXM207" s="119"/>
      <c r="FXN207" s="91"/>
      <c r="FXO207" s="119"/>
      <c r="FXP207" s="91"/>
      <c r="FXQ207" s="119"/>
      <c r="FXR207" s="91"/>
      <c r="FXS207" s="119"/>
      <c r="FXT207" s="91"/>
      <c r="FXU207" s="119"/>
      <c r="FXV207" s="91"/>
      <c r="FXW207" s="119"/>
      <c r="FXX207" s="91"/>
      <c r="FXY207" s="119"/>
      <c r="FXZ207" s="91"/>
      <c r="FYA207" s="119"/>
      <c r="FYB207" s="91"/>
      <c r="FYC207" s="119"/>
      <c r="FYD207" s="91"/>
      <c r="FYE207" s="119"/>
      <c r="FYF207" s="91"/>
      <c r="FYG207" s="119"/>
      <c r="FYH207" s="91"/>
      <c r="FYI207" s="119"/>
      <c r="FYJ207" s="91"/>
      <c r="FYK207" s="119"/>
      <c r="FYL207" s="91"/>
      <c r="FYM207" s="119"/>
      <c r="FYN207" s="91"/>
      <c r="FYO207" s="119"/>
      <c r="FYP207" s="91"/>
      <c r="FYQ207" s="119"/>
      <c r="FYR207" s="91"/>
      <c r="FYS207" s="119"/>
      <c r="FYT207" s="91"/>
      <c r="FYU207" s="119"/>
      <c r="FYV207" s="91"/>
      <c r="FYW207" s="119"/>
      <c r="FYX207" s="91"/>
      <c r="FYY207" s="119"/>
      <c r="FYZ207" s="91"/>
      <c r="FZA207" s="119"/>
      <c r="FZB207" s="91"/>
      <c r="FZC207" s="119"/>
      <c r="FZD207" s="91"/>
      <c r="FZE207" s="119"/>
      <c r="FZF207" s="91"/>
      <c r="FZG207" s="119"/>
      <c r="FZH207" s="91"/>
      <c r="FZI207" s="119"/>
      <c r="FZJ207" s="91"/>
      <c r="FZK207" s="119"/>
      <c r="FZL207" s="91"/>
      <c r="FZM207" s="119"/>
      <c r="FZN207" s="91"/>
      <c r="FZO207" s="119"/>
      <c r="FZP207" s="91"/>
      <c r="FZQ207" s="119"/>
      <c r="FZR207" s="91"/>
      <c r="FZS207" s="119"/>
      <c r="FZT207" s="91"/>
      <c r="FZU207" s="119"/>
      <c r="FZV207" s="91"/>
      <c r="FZW207" s="119"/>
      <c r="FZX207" s="91"/>
      <c r="FZY207" s="119"/>
      <c r="FZZ207" s="91"/>
      <c r="GAA207" s="119"/>
      <c r="GAB207" s="91"/>
      <c r="GAC207" s="119"/>
      <c r="GAD207" s="91"/>
      <c r="GAE207" s="119"/>
      <c r="GAF207" s="91"/>
      <c r="GAG207" s="119"/>
      <c r="GAH207" s="91"/>
      <c r="GAI207" s="119"/>
      <c r="GAJ207" s="91"/>
      <c r="GAK207" s="119"/>
      <c r="GAL207" s="91"/>
      <c r="GAM207" s="119"/>
      <c r="GAN207" s="91"/>
      <c r="GAO207" s="119"/>
      <c r="GAP207" s="91"/>
      <c r="GAQ207" s="119"/>
      <c r="GAR207" s="91"/>
      <c r="GAS207" s="119"/>
      <c r="GAT207" s="91"/>
      <c r="GAU207" s="119"/>
      <c r="GAV207" s="91"/>
      <c r="GAW207" s="119"/>
      <c r="GAX207" s="91"/>
      <c r="GAY207" s="119"/>
      <c r="GAZ207" s="91"/>
      <c r="GBA207" s="119"/>
      <c r="GBB207" s="91"/>
      <c r="GBC207" s="119"/>
      <c r="GBD207" s="91"/>
      <c r="GBE207" s="119"/>
      <c r="GBF207" s="91"/>
      <c r="GBG207" s="119"/>
      <c r="GBH207" s="91"/>
      <c r="GBI207" s="119"/>
      <c r="GBJ207" s="91"/>
      <c r="GBK207" s="119"/>
      <c r="GBL207" s="91"/>
      <c r="GBM207" s="119"/>
      <c r="GBN207" s="91"/>
      <c r="GBO207" s="119"/>
      <c r="GBP207" s="91"/>
      <c r="GBQ207" s="119"/>
      <c r="GBR207" s="91"/>
      <c r="GBS207" s="119"/>
      <c r="GBT207" s="91"/>
      <c r="GBU207" s="119"/>
      <c r="GBV207" s="91"/>
      <c r="GBW207" s="119"/>
      <c r="GBX207" s="91"/>
      <c r="GBY207" s="119"/>
      <c r="GBZ207" s="91"/>
      <c r="GCA207" s="119"/>
      <c r="GCB207" s="91"/>
      <c r="GCC207" s="119"/>
      <c r="GCD207" s="91"/>
      <c r="GCE207" s="119"/>
      <c r="GCF207" s="91"/>
      <c r="GCG207" s="119"/>
      <c r="GCH207" s="91"/>
      <c r="GCI207" s="119"/>
      <c r="GCJ207" s="91"/>
      <c r="GCK207" s="119"/>
      <c r="GCL207" s="91"/>
      <c r="GCM207" s="119"/>
      <c r="GCN207" s="91"/>
      <c r="GCO207" s="119"/>
      <c r="GCP207" s="91"/>
      <c r="GCQ207" s="119"/>
      <c r="GCR207" s="91"/>
      <c r="GCS207" s="119"/>
      <c r="GCT207" s="91"/>
      <c r="GCU207" s="119"/>
      <c r="GCV207" s="91"/>
      <c r="GCW207" s="119"/>
      <c r="GCX207" s="91"/>
      <c r="GCY207" s="119"/>
      <c r="GCZ207" s="91"/>
      <c r="GDA207" s="119"/>
      <c r="GDB207" s="91"/>
      <c r="GDC207" s="119"/>
      <c r="GDD207" s="91"/>
      <c r="GDE207" s="119"/>
      <c r="GDF207" s="91"/>
      <c r="GDG207" s="119"/>
      <c r="GDH207" s="91"/>
      <c r="GDI207" s="119"/>
      <c r="GDJ207" s="91"/>
      <c r="GDK207" s="119"/>
      <c r="GDL207" s="91"/>
      <c r="GDM207" s="119"/>
      <c r="GDN207" s="91"/>
      <c r="GDO207" s="119"/>
      <c r="GDP207" s="91"/>
      <c r="GDQ207" s="119"/>
      <c r="GDR207" s="91"/>
      <c r="GDS207" s="119"/>
      <c r="GDT207" s="91"/>
      <c r="GDU207" s="119"/>
      <c r="GDV207" s="91"/>
      <c r="GDW207" s="119"/>
      <c r="GDX207" s="91"/>
      <c r="GDY207" s="119"/>
      <c r="GDZ207" s="91"/>
      <c r="GEA207" s="119"/>
      <c r="GEB207" s="91"/>
      <c r="GEC207" s="119"/>
      <c r="GED207" s="91"/>
      <c r="GEE207" s="119"/>
      <c r="GEF207" s="91"/>
      <c r="GEG207" s="119"/>
      <c r="GEH207" s="91"/>
      <c r="GEI207" s="119"/>
      <c r="GEJ207" s="91"/>
      <c r="GEK207" s="119"/>
      <c r="GEL207" s="91"/>
      <c r="GEM207" s="119"/>
      <c r="GEN207" s="91"/>
      <c r="GEO207" s="119"/>
      <c r="GEP207" s="91"/>
      <c r="GEQ207" s="119"/>
      <c r="GER207" s="91"/>
      <c r="GES207" s="119"/>
      <c r="GET207" s="91"/>
      <c r="GEU207" s="119"/>
      <c r="GEV207" s="91"/>
      <c r="GEW207" s="119"/>
      <c r="GEX207" s="91"/>
      <c r="GEY207" s="119"/>
      <c r="GEZ207" s="91"/>
      <c r="GFA207" s="119"/>
      <c r="GFB207" s="91"/>
      <c r="GFC207" s="119"/>
      <c r="GFD207" s="91"/>
      <c r="GFE207" s="119"/>
      <c r="GFF207" s="91"/>
      <c r="GFG207" s="119"/>
      <c r="GFH207" s="91"/>
      <c r="GFI207" s="119"/>
      <c r="GFJ207" s="91"/>
      <c r="GFK207" s="119"/>
      <c r="GFL207" s="91"/>
      <c r="GFM207" s="119"/>
      <c r="GFN207" s="91"/>
      <c r="GFO207" s="119"/>
      <c r="GFP207" s="91"/>
      <c r="GFQ207" s="119"/>
      <c r="GFR207" s="91"/>
      <c r="GFS207" s="119"/>
      <c r="GFT207" s="91"/>
      <c r="GFU207" s="119"/>
      <c r="GFV207" s="91"/>
      <c r="GFW207" s="119"/>
      <c r="GFX207" s="91"/>
      <c r="GFY207" s="119"/>
      <c r="GFZ207" s="91"/>
      <c r="GGA207" s="119"/>
      <c r="GGB207" s="91"/>
      <c r="GGC207" s="119"/>
      <c r="GGD207" s="91"/>
      <c r="GGE207" s="119"/>
      <c r="GGF207" s="91"/>
      <c r="GGG207" s="119"/>
      <c r="GGH207" s="91"/>
      <c r="GGI207" s="119"/>
      <c r="GGJ207" s="91"/>
      <c r="GGK207" s="119"/>
      <c r="GGL207" s="91"/>
      <c r="GGM207" s="119"/>
      <c r="GGN207" s="91"/>
      <c r="GGO207" s="119"/>
      <c r="GGP207" s="91"/>
      <c r="GGQ207" s="119"/>
      <c r="GGR207" s="91"/>
      <c r="GGS207" s="119"/>
      <c r="GGT207" s="91"/>
      <c r="GGU207" s="119"/>
      <c r="GGV207" s="91"/>
      <c r="GGW207" s="119"/>
      <c r="GGX207" s="91"/>
      <c r="GGY207" s="119"/>
      <c r="GGZ207" s="91"/>
      <c r="GHA207" s="119"/>
      <c r="GHB207" s="91"/>
      <c r="GHC207" s="119"/>
      <c r="GHD207" s="91"/>
      <c r="GHE207" s="119"/>
      <c r="GHF207" s="91"/>
      <c r="GHG207" s="119"/>
      <c r="GHH207" s="91"/>
      <c r="GHI207" s="119"/>
      <c r="GHJ207" s="91"/>
      <c r="GHK207" s="119"/>
      <c r="GHL207" s="91"/>
      <c r="GHM207" s="119"/>
      <c r="GHN207" s="91"/>
      <c r="GHO207" s="119"/>
      <c r="GHP207" s="91"/>
      <c r="GHQ207" s="119"/>
      <c r="GHR207" s="91"/>
      <c r="GHS207" s="119"/>
      <c r="GHT207" s="91"/>
      <c r="GHU207" s="119"/>
      <c r="GHV207" s="91"/>
      <c r="GHW207" s="119"/>
      <c r="GHX207" s="91"/>
      <c r="GHY207" s="119"/>
      <c r="GHZ207" s="91"/>
      <c r="GIA207" s="119"/>
      <c r="GIB207" s="91"/>
      <c r="GIC207" s="119"/>
      <c r="GID207" s="91"/>
      <c r="GIE207" s="119"/>
      <c r="GIF207" s="91"/>
      <c r="GIG207" s="119"/>
      <c r="GIH207" s="91"/>
      <c r="GII207" s="119"/>
      <c r="GIJ207" s="91"/>
      <c r="GIK207" s="119"/>
      <c r="GIL207" s="91"/>
      <c r="GIM207" s="119"/>
      <c r="GIN207" s="91"/>
      <c r="GIO207" s="119"/>
      <c r="GIP207" s="91"/>
      <c r="GIQ207" s="119"/>
      <c r="GIR207" s="91"/>
      <c r="GIS207" s="119"/>
      <c r="GIT207" s="91"/>
      <c r="GIU207" s="119"/>
      <c r="GIV207" s="91"/>
      <c r="GIW207" s="119"/>
      <c r="GIX207" s="91"/>
      <c r="GIY207" s="119"/>
      <c r="GIZ207" s="91"/>
      <c r="GJA207" s="119"/>
      <c r="GJB207" s="91"/>
      <c r="GJC207" s="119"/>
      <c r="GJD207" s="91"/>
      <c r="GJE207" s="119"/>
      <c r="GJF207" s="91"/>
      <c r="GJG207" s="119"/>
      <c r="GJH207" s="91"/>
      <c r="GJI207" s="119"/>
      <c r="GJJ207" s="91"/>
      <c r="GJK207" s="119"/>
      <c r="GJL207" s="91"/>
      <c r="GJM207" s="119"/>
      <c r="GJN207" s="91"/>
      <c r="GJO207" s="119"/>
      <c r="GJP207" s="91"/>
      <c r="GJQ207" s="119"/>
      <c r="GJR207" s="91"/>
      <c r="GJS207" s="119"/>
      <c r="GJT207" s="91"/>
      <c r="GJU207" s="119"/>
      <c r="GJV207" s="91"/>
      <c r="GJW207" s="119"/>
      <c r="GJX207" s="91"/>
      <c r="GJY207" s="119"/>
      <c r="GJZ207" s="91"/>
      <c r="GKA207" s="119"/>
      <c r="GKB207" s="91"/>
      <c r="GKC207" s="119"/>
      <c r="GKD207" s="91"/>
      <c r="GKE207" s="119"/>
      <c r="GKF207" s="91"/>
      <c r="GKG207" s="119"/>
      <c r="GKH207" s="91"/>
      <c r="GKI207" s="119"/>
      <c r="GKJ207" s="91"/>
      <c r="GKK207" s="119"/>
      <c r="GKL207" s="91"/>
      <c r="GKM207" s="119"/>
      <c r="GKN207" s="91"/>
      <c r="GKO207" s="119"/>
      <c r="GKP207" s="91"/>
      <c r="GKQ207" s="119"/>
      <c r="GKR207" s="91"/>
      <c r="GKS207" s="119"/>
      <c r="GKT207" s="91"/>
      <c r="GKU207" s="119"/>
      <c r="GKV207" s="91"/>
      <c r="GKW207" s="119"/>
      <c r="GKX207" s="91"/>
      <c r="GKY207" s="119"/>
      <c r="GKZ207" s="91"/>
      <c r="GLA207" s="119"/>
      <c r="GLB207" s="91"/>
      <c r="GLC207" s="119"/>
      <c r="GLD207" s="91"/>
      <c r="GLE207" s="119"/>
      <c r="GLF207" s="91"/>
      <c r="GLG207" s="119"/>
      <c r="GLH207" s="91"/>
      <c r="GLI207" s="119"/>
      <c r="GLJ207" s="91"/>
      <c r="GLK207" s="119"/>
      <c r="GLL207" s="91"/>
      <c r="GLM207" s="119"/>
      <c r="GLN207" s="91"/>
      <c r="GLO207" s="119"/>
      <c r="GLP207" s="91"/>
      <c r="GLQ207" s="119"/>
      <c r="GLR207" s="91"/>
      <c r="GLS207" s="119"/>
      <c r="GLT207" s="91"/>
      <c r="GLU207" s="119"/>
      <c r="GLV207" s="91"/>
      <c r="GLW207" s="119"/>
      <c r="GLX207" s="91"/>
      <c r="GLY207" s="119"/>
      <c r="GLZ207" s="91"/>
      <c r="GMA207" s="119"/>
      <c r="GMB207" s="91"/>
      <c r="GMC207" s="119"/>
      <c r="GMD207" s="91"/>
      <c r="GME207" s="119"/>
      <c r="GMF207" s="91"/>
      <c r="GMG207" s="119"/>
      <c r="GMH207" s="91"/>
      <c r="GMI207" s="119"/>
      <c r="GMJ207" s="91"/>
      <c r="GMK207" s="119"/>
      <c r="GML207" s="91"/>
      <c r="GMM207" s="119"/>
      <c r="GMN207" s="91"/>
      <c r="GMO207" s="119"/>
      <c r="GMP207" s="91"/>
      <c r="GMQ207" s="119"/>
      <c r="GMR207" s="91"/>
      <c r="GMS207" s="119"/>
      <c r="GMT207" s="91"/>
      <c r="GMU207" s="119"/>
      <c r="GMV207" s="91"/>
      <c r="GMW207" s="119"/>
      <c r="GMX207" s="91"/>
      <c r="GMY207" s="119"/>
      <c r="GMZ207" s="91"/>
      <c r="GNA207" s="119"/>
      <c r="GNB207" s="91"/>
      <c r="GNC207" s="119"/>
      <c r="GND207" s="91"/>
      <c r="GNE207" s="119"/>
      <c r="GNF207" s="91"/>
      <c r="GNG207" s="119"/>
      <c r="GNH207" s="91"/>
      <c r="GNI207" s="119"/>
      <c r="GNJ207" s="91"/>
      <c r="GNK207" s="119"/>
      <c r="GNL207" s="91"/>
      <c r="GNM207" s="119"/>
      <c r="GNN207" s="91"/>
      <c r="GNO207" s="119"/>
      <c r="GNP207" s="91"/>
      <c r="GNQ207" s="119"/>
      <c r="GNR207" s="91"/>
      <c r="GNS207" s="119"/>
      <c r="GNT207" s="91"/>
      <c r="GNU207" s="119"/>
      <c r="GNV207" s="91"/>
      <c r="GNW207" s="119"/>
      <c r="GNX207" s="91"/>
      <c r="GNY207" s="119"/>
      <c r="GNZ207" s="91"/>
      <c r="GOA207" s="119"/>
      <c r="GOB207" s="91"/>
      <c r="GOC207" s="119"/>
      <c r="GOD207" s="91"/>
      <c r="GOE207" s="119"/>
      <c r="GOF207" s="91"/>
      <c r="GOG207" s="119"/>
      <c r="GOH207" s="91"/>
      <c r="GOI207" s="119"/>
      <c r="GOJ207" s="91"/>
      <c r="GOK207" s="119"/>
      <c r="GOL207" s="91"/>
      <c r="GOM207" s="119"/>
      <c r="GON207" s="91"/>
      <c r="GOO207" s="119"/>
      <c r="GOP207" s="91"/>
      <c r="GOQ207" s="119"/>
      <c r="GOR207" s="91"/>
      <c r="GOS207" s="119"/>
      <c r="GOT207" s="91"/>
      <c r="GOU207" s="119"/>
      <c r="GOV207" s="91"/>
      <c r="GOW207" s="119"/>
      <c r="GOX207" s="91"/>
      <c r="GOY207" s="119"/>
      <c r="GOZ207" s="91"/>
      <c r="GPA207" s="119"/>
      <c r="GPB207" s="91"/>
      <c r="GPC207" s="119"/>
      <c r="GPD207" s="91"/>
      <c r="GPE207" s="119"/>
      <c r="GPF207" s="91"/>
      <c r="GPG207" s="119"/>
      <c r="GPH207" s="91"/>
      <c r="GPI207" s="119"/>
      <c r="GPJ207" s="91"/>
      <c r="GPK207" s="119"/>
      <c r="GPL207" s="91"/>
      <c r="GPM207" s="119"/>
      <c r="GPN207" s="91"/>
      <c r="GPO207" s="119"/>
      <c r="GPP207" s="91"/>
      <c r="GPQ207" s="119"/>
      <c r="GPR207" s="91"/>
      <c r="GPS207" s="119"/>
      <c r="GPT207" s="91"/>
      <c r="GPU207" s="119"/>
      <c r="GPV207" s="91"/>
      <c r="GPW207" s="119"/>
      <c r="GPX207" s="91"/>
      <c r="GPY207" s="119"/>
      <c r="GPZ207" s="91"/>
      <c r="GQA207" s="119"/>
      <c r="GQB207" s="91"/>
      <c r="GQC207" s="119"/>
      <c r="GQD207" s="91"/>
      <c r="GQE207" s="119"/>
      <c r="GQF207" s="91"/>
      <c r="GQG207" s="119"/>
      <c r="GQH207" s="91"/>
      <c r="GQI207" s="119"/>
      <c r="GQJ207" s="91"/>
      <c r="GQK207" s="119"/>
      <c r="GQL207" s="91"/>
      <c r="GQM207" s="119"/>
      <c r="GQN207" s="91"/>
      <c r="GQO207" s="119"/>
      <c r="GQP207" s="91"/>
      <c r="GQQ207" s="119"/>
      <c r="GQR207" s="91"/>
      <c r="GQS207" s="119"/>
      <c r="GQT207" s="91"/>
      <c r="GQU207" s="119"/>
      <c r="GQV207" s="91"/>
      <c r="GQW207" s="119"/>
      <c r="GQX207" s="91"/>
      <c r="GQY207" s="119"/>
      <c r="GQZ207" s="91"/>
      <c r="GRA207" s="119"/>
      <c r="GRB207" s="91"/>
      <c r="GRC207" s="119"/>
      <c r="GRD207" s="91"/>
      <c r="GRE207" s="119"/>
      <c r="GRF207" s="91"/>
      <c r="GRG207" s="119"/>
      <c r="GRH207" s="91"/>
      <c r="GRI207" s="119"/>
      <c r="GRJ207" s="91"/>
      <c r="GRK207" s="119"/>
      <c r="GRL207" s="91"/>
      <c r="GRM207" s="119"/>
      <c r="GRN207" s="91"/>
      <c r="GRO207" s="119"/>
      <c r="GRP207" s="91"/>
      <c r="GRQ207" s="119"/>
      <c r="GRR207" s="91"/>
      <c r="GRS207" s="119"/>
      <c r="GRT207" s="91"/>
      <c r="GRU207" s="119"/>
      <c r="GRV207" s="91"/>
      <c r="GRW207" s="119"/>
      <c r="GRX207" s="91"/>
      <c r="GRY207" s="119"/>
      <c r="GRZ207" s="91"/>
      <c r="GSA207" s="119"/>
      <c r="GSB207" s="91"/>
      <c r="GSC207" s="119"/>
      <c r="GSD207" s="91"/>
      <c r="GSE207" s="119"/>
      <c r="GSF207" s="91"/>
      <c r="GSG207" s="119"/>
      <c r="GSH207" s="91"/>
      <c r="GSI207" s="119"/>
      <c r="GSJ207" s="91"/>
      <c r="GSK207" s="119"/>
      <c r="GSL207" s="91"/>
      <c r="GSM207" s="119"/>
      <c r="GSN207" s="91"/>
      <c r="GSO207" s="119"/>
      <c r="GSP207" s="91"/>
      <c r="GSQ207" s="119"/>
      <c r="GSR207" s="91"/>
      <c r="GSS207" s="119"/>
      <c r="GST207" s="91"/>
      <c r="GSU207" s="119"/>
      <c r="GSV207" s="91"/>
      <c r="GSW207" s="119"/>
      <c r="GSX207" s="91"/>
      <c r="GSY207" s="119"/>
      <c r="GSZ207" s="91"/>
      <c r="GTA207" s="119"/>
      <c r="GTB207" s="91"/>
      <c r="GTC207" s="119"/>
      <c r="GTD207" s="91"/>
      <c r="GTE207" s="119"/>
      <c r="GTF207" s="91"/>
      <c r="GTG207" s="119"/>
      <c r="GTH207" s="91"/>
      <c r="GTI207" s="119"/>
      <c r="GTJ207" s="91"/>
      <c r="GTK207" s="119"/>
      <c r="GTL207" s="91"/>
      <c r="GTM207" s="119"/>
      <c r="GTN207" s="91"/>
      <c r="GTO207" s="119"/>
      <c r="GTP207" s="91"/>
      <c r="GTQ207" s="119"/>
      <c r="GTR207" s="91"/>
      <c r="GTS207" s="119"/>
      <c r="GTT207" s="91"/>
      <c r="GTU207" s="119"/>
      <c r="GTV207" s="91"/>
      <c r="GTW207" s="119"/>
      <c r="GTX207" s="91"/>
      <c r="GTY207" s="119"/>
      <c r="GTZ207" s="91"/>
      <c r="GUA207" s="119"/>
      <c r="GUB207" s="91"/>
      <c r="GUC207" s="119"/>
      <c r="GUD207" s="91"/>
      <c r="GUE207" s="119"/>
      <c r="GUF207" s="91"/>
      <c r="GUG207" s="119"/>
      <c r="GUH207" s="91"/>
      <c r="GUI207" s="119"/>
      <c r="GUJ207" s="91"/>
      <c r="GUK207" s="119"/>
      <c r="GUL207" s="91"/>
      <c r="GUM207" s="119"/>
      <c r="GUN207" s="91"/>
      <c r="GUO207" s="119"/>
      <c r="GUP207" s="91"/>
      <c r="GUQ207" s="119"/>
      <c r="GUR207" s="91"/>
      <c r="GUS207" s="119"/>
      <c r="GUT207" s="91"/>
      <c r="GUU207" s="119"/>
      <c r="GUV207" s="91"/>
      <c r="GUW207" s="119"/>
      <c r="GUX207" s="91"/>
      <c r="GUY207" s="119"/>
      <c r="GUZ207" s="91"/>
      <c r="GVA207" s="119"/>
      <c r="GVB207" s="91"/>
      <c r="GVC207" s="119"/>
      <c r="GVD207" s="91"/>
      <c r="GVE207" s="119"/>
      <c r="GVF207" s="91"/>
      <c r="GVG207" s="119"/>
      <c r="GVH207" s="91"/>
      <c r="GVI207" s="119"/>
      <c r="GVJ207" s="91"/>
      <c r="GVK207" s="119"/>
      <c r="GVL207" s="91"/>
      <c r="GVM207" s="119"/>
      <c r="GVN207" s="91"/>
      <c r="GVO207" s="119"/>
      <c r="GVP207" s="91"/>
      <c r="GVQ207" s="119"/>
      <c r="GVR207" s="91"/>
      <c r="GVS207" s="119"/>
      <c r="GVT207" s="91"/>
      <c r="GVU207" s="119"/>
      <c r="GVV207" s="91"/>
      <c r="GVW207" s="119"/>
      <c r="GVX207" s="91"/>
      <c r="GVY207" s="119"/>
      <c r="GVZ207" s="91"/>
      <c r="GWA207" s="119"/>
      <c r="GWB207" s="91"/>
      <c r="GWC207" s="119"/>
      <c r="GWD207" s="91"/>
      <c r="GWE207" s="119"/>
      <c r="GWF207" s="91"/>
      <c r="GWG207" s="119"/>
      <c r="GWH207" s="91"/>
      <c r="GWI207" s="119"/>
      <c r="GWJ207" s="91"/>
      <c r="GWK207" s="119"/>
      <c r="GWL207" s="91"/>
      <c r="GWM207" s="119"/>
      <c r="GWN207" s="91"/>
      <c r="GWO207" s="119"/>
      <c r="GWP207" s="91"/>
      <c r="GWQ207" s="119"/>
      <c r="GWR207" s="91"/>
      <c r="GWS207" s="119"/>
      <c r="GWT207" s="91"/>
      <c r="GWU207" s="119"/>
      <c r="GWV207" s="91"/>
      <c r="GWW207" s="119"/>
      <c r="GWX207" s="91"/>
      <c r="GWY207" s="119"/>
      <c r="GWZ207" s="91"/>
      <c r="GXA207" s="119"/>
      <c r="GXB207" s="91"/>
      <c r="GXC207" s="119"/>
      <c r="GXD207" s="91"/>
      <c r="GXE207" s="119"/>
      <c r="GXF207" s="91"/>
      <c r="GXG207" s="119"/>
      <c r="GXH207" s="91"/>
      <c r="GXI207" s="119"/>
      <c r="GXJ207" s="91"/>
      <c r="GXK207" s="119"/>
      <c r="GXL207" s="91"/>
      <c r="GXM207" s="119"/>
      <c r="GXN207" s="91"/>
      <c r="GXO207" s="119"/>
      <c r="GXP207" s="91"/>
      <c r="GXQ207" s="119"/>
      <c r="GXR207" s="91"/>
      <c r="GXS207" s="119"/>
      <c r="GXT207" s="91"/>
      <c r="GXU207" s="119"/>
      <c r="GXV207" s="91"/>
      <c r="GXW207" s="119"/>
      <c r="GXX207" s="91"/>
      <c r="GXY207" s="119"/>
      <c r="GXZ207" s="91"/>
      <c r="GYA207" s="119"/>
      <c r="GYB207" s="91"/>
      <c r="GYC207" s="119"/>
      <c r="GYD207" s="91"/>
      <c r="GYE207" s="119"/>
      <c r="GYF207" s="91"/>
      <c r="GYG207" s="119"/>
      <c r="GYH207" s="91"/>
      <c r="GYI207" s="119"/>
      <c r="GYJ207" s="91"/>
      <c r="GYK207" s="119"/>
      <c r="GYL207" s="91"/>
      <c r="GYM207" s="119"/>
      <c r="GYN207" s="91"/>
      <c r="GYO207" s="119"/>
      <c r="GYP207" s="91"/>
      <c r="GYQ207" s="119"/>
      <c r="GYR207" s="91"/>
      <c r="GYS207" s="119"/>
      <c r="GYT207" s="91"/>
      <c r="GYU207" s="119"/>
      <c r="GYV207" s="91"/>
      <c r="GYW207" s="119"/>
      <c r="GYX207" s="91"/>
      <c r="GYY207" s="119"/>
      <c r="GYZ207" s="91"/>
      <c r="GZA207" s="119"/>
      <c r="GZB207" s="91"/>
      <c r="GZC207" s="119"/>
      <c r="GZD207" s="91"/>
      <c r="GZE207" s="119"/>
      <c r="GZF207" s="91"/>
      <c r="GZG207" s="119"/>
      <c r="GZH207" s="91"/>
      <c r="GZI207" s="119"/>
      <c r="GZJ207" s="91"/>
      <c r="GZK207" s="119"/>
      <c r="GZL207" s="91"/>
      <c r="GZM207" s="119"/>
      <c r="GZN207" s="91"/>
      <c r="GZO207" s="119"/>
      <c r="GZP207" s="91"/>
      <c r="GZQ207" s="119"/>
      <c r="GZR207" s="91"/>
      <c r="GZS207" s="119"/>
      <c r="GZT207" s="91"/>
      <c r="GZU207" s="119"/>
      <c r="GZV207" s="91"/>
      <c r="GZW207" s="119"/>
      <c r="GZX207" s="91"/>
      <c r="GZY207" s="119"/>
      <c r="GZZ207" s="91"/>
      <c r="HAA207" s="119"/>
      <c r="HAB207" s="91"/>
      <c r="HAC207" s="119"/>
      <c r="HAD207" s="91"/>
      <c r="HAE207" s="119"/>
      <c r="HAF207" s="91"/>
      <c r="HAG207" s="119"/>
      <c r="HAH207" s="91"/>
      <c r="HAI207" s="119"/>
      <c r="HAJ207" s="91"/>
      <c r="HAK207" s="119"/>
      <c r="HAL207" s="91"/>
      <c r="HAM207" s="119"/>
      <c r="HAN207" s="91"/>
      <c r="HAO207" s="119"/>
      <c r="HAP207" s="91"/>
      <c r="HAQ207" s="119"/>
      <c r="HAR207" s="91"/>
      <c r="HAS207" s="119"/>
      <c r="HAT207" s="91"/>
      <c r="HAU207" s="119"/>
      <c r="HAV207" s="91"/>
      <c r="HAW207" s="119"/>
      <c r="HAX207" s="91"/>
      <c r="HAY207" s="119"/>
      <c r="HAZ207" s="91"/>
      <c r="HBA207" s="119"/>
      <c r="HBB207" s="91"/>
      <c r="HBC207" s="119"/>
      <c r="HBD207" s="91"/>
      <c r="HBE207" s="119"/>
      <c r="HBF207" s="91"/>
      <c r="HBG207" s="119"/>
      <c r="HBH207" s="91"/>
      <c r="HBI207" s="119"/>
      <c r="HBJ207" s="91"/>
      <c r="HBK207" s="119"/>
      <c r="HBL207" s="91"/>
      <c r="HBM207" s="119"/>
      <c r="HBN207" s="91"/>
      <c r="HBO207" s="119"/>
      <c r="HBP207" s="91"/>
      <c r="HBQ207" s="119"/>
      <c r="HBR207" s="91"/>
      <c r="HBS207" s="119"/>
      <c r="HBT207" s="91"/>
      <c r="HBU207" s="119"/>
      <c r="HBV207" s="91"/>
      <c r="HBW207" s="119"/>
      <c r="HBX207" s="91"/>
      <c r="HBY207" s="119"/>
      <c r="HBZ207" s="91"/>
      <c r="HCA207" s="119"/>
      <c r="HCB207" s="91"/>
      <c r="HCC207" s="119"/>
      <c r="HCD207" s="91"/>
      <c r="HCE207" s="119"/>
      <c r="HCF207" s="91"/>
      <c r="HCG207" s="119"/>
      <c r="HCH207" s="91"/>
      <c r="HCI207" s="119"/>
      <c r="HCJ207" s="91"/>
      <c r="HCK207" s="119"/>
      <c r="HCL207" s="91"/>
      <c r="HCM207" s="119"/>
      <c r="HCN207" s="91"/>
      <c r="HCO207" s="119"/>
      <c r="HCP207" s="91"/>
      <c r="HCQ207" s="119"/>
      <c r="HCR207" s="91"/>
      <c r="HCS207" s="119"/>
      <c r="HCT207" s="91"/>
      <c r="HCU207" s="119"/>
      <c r="HCV207" s="91"/>
      <c r="HCW207" s="119"/>
      <c r="HCX207" s="91"/>
      <c r="HCY207" s="119"/>
      <c r="HCZ207" s="91"/>
      <c r="HDA207" s="119"/>
      <c r="HDB207" s="91"/>
      <c r="HDC207" s="119"/>
      <c r="HDD207" s="91"/>
      <c r="HDE207" s="119"/>
      <c r="HDF207" s="91"/>
      <c r="HDG207" s="119"/>
      <c r="HDH207" s="91"/>
      <c r="HDI207" s="119"/>
      <c r="HDJ207" s="91"/>
      <c r="HDK207" s="119"/>
      <c r="HDL207" s="91"/>
      <c r="HDM207" s="119"/>
      <c r="HDN207" s="91"/>
      <c r="HDO207" s="119"/>
      <c r="HDP207" s="91"/>
      <c r="HDQ207" s="119"/>
      <c r="HDR207" s="91"/>
      <c r="HDS207" s="119"/>
      <c r="HDT207" s="91"/>
      <c r="HDU207" s="119"/>
      <c r="HDV207" s="91"/>
      <c r="HDW207" s="119"/>
      <c r="HDX207" s="91"/>
      <c r="HDY207" s="119"/>
      <c r="HDZ207" s="91"/>
      <c r="HEA207" s="119"/>
      <c r="HEB207" s="91"/>
      <c r="HEC207" s="119"/>
      <c r="HED207" s="91"/>
      <c r="HEE207" s="119"/>
      <c r="HEF207" s="91"/>
      <c r="HEG207" s="119"/>
      <c r="HEH207" s="91"/>
      <c r="HEI207" s="119"/>
      <c r="HEJ207" s="91"/>
      <c r="HEK207" s="119"/>
      <c r="HEL207" s="91"/>
      <c r="HEM207" s="119"/>
      <c r="HEN207" s="91"/>
      <c r="HEO207" s="119"/>
      <c r="HEP207" s="91"/>
      <c r="HEQ207" s="119"/>
      <c r="HER207" s="91"/>
      <c r="HES207" s="119"/>
      <c r="HET207" s="91"/>
      <c r="HEU207" s="119"/>
      <c r="HEV207" s="91"/>
      <c r="HEW207" s="119"/>
      <c r="HEX207" s="91"/>
      <c r="HEY207" s="119"/>
      <c r="HEZ207" s="91"/>
      <c r="HFA207" s="119"/>
      <c r="HFB207" s="91"/>
      <c r="HFC207" s="119"/>
      <c r="HFD207" s="91"/>
      <c r="HFE207" s="119"/>
      <c r="HFF207" s="91"/>
      <c r="HFG207" s="119"/>
      <c r="HFH207" s="91"/>
      <c r="HFI207" s="119"/>
      <c r="HFJ207" s="91"/>
      <c r="HFK207" s="119"/>
      <c r="HFL207" s="91"/>
      <c r="HFM207" s="119"/>
      <c r="HFN207" s="91"/>
      <c r="HFO207" s="119"/>
      <c r="HFP207" s="91"/>
      <c r="HFQ207" s="119"/>
      <c r="HFR207" s="91"/>
      <c r="HFS207" s="119"/>
      <c r="HFT207" s="91"/>
      <c r="HFU207" s="119"/>
      <c r="HFV207" s="91"/>
      <c r="HFW207" s="119"/>
      <c r="HFX207" s="91"/>
      <c r="HFY207" s="119"/>
      <c r="HFZ207" s="91"/>
      <c r="HGA207" s="119"/>
      <c r="HGB207" s="91"/>
      <c r="HGC207" s="119"/>
      <c r="HGD207" s="91"/>
      <c r="HGE207" s="119"/>
      <c r="HGF207" s="91"/>
      <c r="HGG207" s="119"/>
      <c r="HGH207" s="91"/>
      <c r="HGI207" s="119"/>
      <c r="HGJ207" s="91"/>
      <c r="HGK207" s="119"/>
      <c r="HGL207" s="91"/>
      <c r="HGM207" s="119"/>
      <c r="HGN207" s="91"/>
      <c r="HGO207" s="119"/>
      <c r="HGP207" s="91"/>
      <c r="HGQ207" s="119"/>
      <c r="HGR207" s="91"/>
      <c r="HGS207" s="119"/>
      <c r="HGT207" s="91"/>
      <c r="HGU207" s="119"/>
      <c r="HGV207" s="91"/>
      <c r="HGW207" s="119"/>
      <c r="HGX207" s="91"/>
      <c r="HGY207" s="119"/>
      <c r="HGZ207" s="91"/>
      <c r="HHA207" s="119"/>
      <c r="HHB207" s="91"/>
      <c r="HHC207" s="119"/>
      <c r="HHD207" s="91"/>
      <c r="HHE207" s="119"/>
      <c r="HHF207" s="91"/>
      <c r="HHG207" s="119"/>
      <c r="HHH207" s="91"/>
      <c r="HHI207" s="119"/>
      <c r="HHJ207" s="91"/>
      <c r="HHK207" s="119"/>
      <c r="HHL207" s="91"/>
      <c r="HHM207" s="119"/>
      <c r="HHN207" s="91"/>
      <c r="HHO207" s="119"/>
      <c r="HHP207" s="91"/>
      <c r="HHQ207" s="119"/>
      <c r="HHR207" s="91"/>
      <c r="HHS207" s="119"/>
      <c r="HHT207" s="91"/>
      <c r="HHU207" s="119"/>
      <c r="HHV207" s="91"/>
      <c r="HHW207" s="119"/>
      <c r="HHX207" s="91"/>
      <c r="HHY207" s="119"/>
      <c r="HHZ207" s="91"/>
      <c r="HIA207" s="119"/>
      <c r="HIB207" s="91"/>
      <c r="HIC207" s="119"/>
      <c r="HID207" s="91"/>
      <c r="HIE207" s="119"/>
      <c r="HIF207" s="91"/>
      <c r="HIG207" s="119"/>
      <c r="HIH207" s="91"/>
      <c r="HII207" s="119"/>
      <c r="HIJ207" s="91"/>
      <c r="HIK207" s="119"/>
      <c r="HIL207" s="91"/>
      <c r="HIM207" s="119"/>
      <c r="HIN207" s="91"/>
      <c r="HIO207" s="119"/>
      <c r="HIP207" s="91"/>
      <c r="HIQ207" s="119"/>
      <c r="HIR207" s="91"/>
      <c r="HIS207" s="119"/>
      <c r="HIT207" s="91"/>
      <c r="HIU207" s="119"/>
      <c r="HIV207" s="91"/>
      <c r="HIW207" s="119"/>
      <c r="HIX207" s="91"/>
      <c r="HIY207" s="119"/>
      <c r="HIZ207" s="91"/>
      <c r="HJA207" s="119"/>
      <c r="HJB207" s="91"/>
      <c r="HJC207" s="119"/>
      <c r="HJD207" s="91"/>
      <c r="HJE207" s="119"/>
      <c r="HJF207" s="91"/>
      <c r="HJG207" s="119"/>
      <c r="HJH207" s="91"/>
      <c r="HJI207" s="119"/>
      <c r="HJJ207" s="91"/>
      <c r="HJK207" s="119"/>
      <c r="HJL207" s="91"/>
      <c r="HJM207" s="119"/>
      <c r="HJN207" s="91"/>
      <c r="HJO207" s="119"/>
      <c r="HJP207" s="91"/>
      <c r="HJQ207" s="119"/>
      <c r="HJR207" s="91"/>
      <c r="HJS207" s="119"/>
      <c r="HJT207" s="91"/>
      <c r="HJU207" s="119"/>
      <c r="HJV207" s="91"/>
      <c r="HJW207" s="119"/>
      <c r="HJX207" s="91"/>
      <c r="HJY207" s="119"/>
      <c r="HJZ207" s="91"/>
      <c r="HKA207" s="119"/>
      <c r="HKB207" s="91"/>
      <c r="HKC207" s="119"/>
      <c r="HKD207" s="91"/>
      <c r="HKE207" s="119"/>
      <c r="HKF207" s="91"/>
      <c r="HKG207" s="119"/>
      <c r="HKH207" s="91"/>
      <c r="HKI207" s="119"/>
      <c r="HKJ207" s="91"/>
      <c r="HKK207" s="119"/>
      <c r="HKL207" s="91"/>
      <c r="HKM207" s="119"/>
      <c r="HKN207" s="91"/>
      <c r="HKO207" s="119"/>
      <c r="HKP207" s="91"/>
      <c r="HKQ207" s="119"/>
      <c r="HKR207" s="91"/>
      <c r="HKS207" s="119"/>
      <c r="HKT207" s="91"/>
      <c r="HKU207" s="119"/>
      <c r="HKV207" s="91"/>
      <c r="HKW207" s="119"/>
      <c r="HKX207" s="91"/>
      <c r="HKY207" s="119"/>
      <c r="HKZ207" s="91"/>
      <c r="HLA207" s="119"/>
      <c r="HLB207" s="91"/>
      <c r="HLC207" s="119"/>
      <c r="HLD207" s="91"/>
      <c r="HLE207" s="119"/>
      <c r="HLF207" s="91"/>
      <c r="HLG207" s="119"/>
      <c r="HLH207" s="91"/>
      <c r="HLI207" s="119"/>
      <c r="HLJ207" s="91"/>
      <c r="HLK207" s="119"/>
      <c r="HLL207" s="91"/>
      <c r="HLM207" s="119"/>
      <c r="HLN207" s="91"/>
      <c r="HLO207" s="119"/>
      <c r="HLP207" s="91"/>
      <c r="HLQ207" s="119"/>
      <c r="HLR207" s="91"/>
      <c r="HLS207" s="119"/>
      <c r="HLT207" s="91"/>
      <c r="HLU207" s="119"/>
      <c r="HLV207" s="91"/>
      <c r="HLW207" s="119"/>
      <c r="HLX207" s="91"/>
      <c r="HLY207" s="119"/>
      <c r="HLZ207" s="91"/>
      <c r="HMA207" s="119"/>
      <c r="HMB207" s="91"/>
      <c r="HMC207" s="119"/>
      <c r="HMD207" s="91"/>
      <c r="HME207" s="119"/>
      <c r="HMF207" s="91"/>
      <c r="HMG207" s="119"/>
      <c r="HMH207" s="91"/>
      <c r="HMI207" s="119"/>
      <c r="HMJ207" s="91"/>
      <c r="HMK207" s="119"/>
      <c r="HML207" s="91"/>
      <c r="HMM207" s="119"/>
      <c r="HMN207" s="91"/>
      <c r="HMO207" s="119"/>
      <c r="HMP207" s="91"/>
      <c r="HMQ207" s="119"/>
      <c r="HMR207" s="91"/>
      <c r="HMS207" s="119"/>
      <c r="HMT207" s="91"/>
      <c r="HMU207" s="119"/>
      <c r="HMV207" s="91"/>
      <c r="HMW207" s="119"/>
      <c r="HMX207" s="91"/>
      <c r="HMY207" s="119"/>
      <c r="HMZ207" s="91"/>
      <c r="HNA207" s="119"/>
      <c r="HNB207" s="91"/>
      <c r="HNC207" s="119"/>
      <c r="HND207" s="91"/>
      <c r="HNE207" s="119"/>
      <c r="HNF207" s="91"/>
      <c r="HNG207" s="119"/>
      <c r="HNH207" s="91"/>
      <c r="HNI207" s="119"/>
      <c r="HNJ207" s="91"/>
      <c r="HNK207" s="119"/>
      <c r="HNL207" s="91"/>
      <c r="HNM207" s="119"/>
      <c r="HNN207" s="91"/>
      <c r="HNO207" s="119"/>
      <c r="HNP207" s="91"/>
      <c r="HNQ207" s="119"/>
      <c r="HNR207" s="91"/>
      <c r="HNS207" s="119"/>
      <c r="HNT207" s="91"/>
      <c r="HNU207" s="119"/>
      <c r="HNV207" s="91"/>
      <c r="HNW207" s="119"/>
      <c r="HNX207" s="91"/>
      <c r="HNY207" s="119"/>
      <c r="HNZ207" s="91"/>
      <c r="HOA207" s="119"/>
      <c r="HOB207" s="91"/>
      <c r="HOC207" s="119"/>
      <c r="HOD207" s="91"/>
      <c r="HOE207" s="119"/>
      <c r="HOF207" s="91"/>
      <c r="HOG207" s="119"/>
      <c r="HOH207" s="91"/>
      <c r="HOI207" s="119"/>
      <c r="HOJ207" s="91"/>
      <c r="HOK207" s="119"/>
      <c r="HOL207" s="91"/>
      <c r="HOM207" s="119"/>
      <c r="HON207" s="91"/>
      <c r="HOO207" s="119"/>
      <c r="HOP207" s="91"/>
      <c r="HOQ207" s="119"/>
      <c r="HOR207" s="91"/>
      <c r="HOS207" s="119"/>
      <c r="HOT207" s="91"/>
      <c r="HOU207" s="119"/>
      <c r="HOV207" s="91"/>
      <c r="HOW207" s="119"/>
      <c r="HOX207" s="91"/>
      <c r="HOY207" s="119"/>
      <c r="HOZ207" s="91"/>
      <c r="HPA207" s="119"/>
      <c r="HPB207" s="91"/>
      <c r="HPC207" s="119"/>
      <c r="HPD207" s="91"/>
      <c r="HPE207" s="119"/>
      <c r="HPF207" s="91"/>
      <c r="HPG207" s="119"/>
      <c r="HPH207" s="91"/>
      <c r="HPI207" s="119"/>
      <c r="HPJ207" s="91"/>
      <c r="HPK207" s="119"/>
      <c r="HPL207" s="91"/>
      <c r="HPM207" s="119"/>
      <c r="HPN207" s="91"/>
      <c r="HPO207" s="119"/>
      <c r="HPP207" s="91"/>
      <c r="HPQ207" s="119"/>
      <c r="HPR207" s="91"/>
      <c r="HPS207" s="119"/>
      <c r="HPT207" s="91"/>
      <c r="HPU207" s="119"/>
      <c r="HPV207" s="91"/>
      <c r="HPW207" s="119"/>
      <c r="HPX207" s="91"/>
      <c r="HPY207" s="119"/>
      <c r="HPZ207" s="91"/>
      <c r="HQA207" s="119"/>
      <c r="HQB207" s="91"/>
      <c r="HQC207" s="119"/>
      <c r="HQD207" s="91"/>
      <c r="HQE207" s="119"/>
      <c r="HQF207" s="91"/>
      <c r="HQG207" s="119"/>
      <c r="HQH207" s="91"/>
      <c r="HQI207" s="119"/>
      <c r="HQJ207" s="91"/>
      <c r="HQK207" s="119"/>
      <c r="HQL207" s="91"/>
      <c r="HQM207" s="119"/>
      <c r="HQN207" s="91"/>
      <c r="HQO207" s="119"/>
      <c r="HQP207" s="91"/>
      <c r="HQQ207" s="119"/>
      <c r="HQR207" s="91"/>
      <c r="HQS207" s="119"/>
      <c r="HQT207" s="91"/>
      <c r="HQU207" s="119"/>
      <c r="HQV207" s="91"/>
      <c r="HQW207" s="119"/>
      <c r="HQX207" s="91"/>
      <c r="HQY207" s="119"/>
      <c r="HQZ207" s="91"/>
      <c r="HRA207" s="119"/>
      <c r="HRB207" s="91"/>
      <c r="HRC207" s="119"/>
      <c r="HRD207" s="91"/>
      <c r="HRE207" s="119"/>
      <c r="HRF207" s="91"/>
      <c r="HRG207" s="119"/>
      <c r="HRH207" s="91"/>
      <c r="HRI207" s="119"/>
      <c r="HRJ207" s="91"/>
      <c r="HRK207" s="119"/>
      <c r="HRL207" s="91"/>
      <c r="HRM207" s="119"/>
      <c r="HRN207" s="91"/>
      <c r="HRO207" s="119"/>
      <c r="HRP207" s="91"/>
      <c r="HRQ207" s="119"/>
      <c r="HRR207" s="91"/>
      <c r="HRS207" s="119"/>
      <c r="HRT207" s="91"/>
      <c r="HRU207" s="119"/>
      <c r="HRV207" s="91"/>
      <c r="HRW207" s="119"/>
      <c r="HRX207" s="91"/>
      <c r="HRY207" s="119"/>
      <c r="HRZ207" s="91"/>
      <c r="HSA207" s="119"/>
      <c r="HSB207" s="91"/>
      <c r="HSC207" s="119"/>
      <c r="HSD207" s="91"/>
      <c r="HSE207" s="119"/>
      <c r="HSF207" s="91"/>
      <c r="HSG207" s="119"/>
      <c r="HSH207" s="91"/>
      <c r="HSI207" s="119"/>
      <c r="HSJ207" s="91"/>
      <c r="HSK207" s="119"/>
      <c r="HSL207" s="91"/>
      <c r="HSM207" s="119"/>
      <c r="HSN207" s="91"/>
      <c r="HSO207" s="119"/>
      <c r="HSP207" s="91"/>
      <c r="HSQ207" s="119"/>
      <c r="HSR207" s="91"/>
      <c r="HSS207" s="119"/>
      <c r="HST207" s="91"/>
      <c r="HSU207" s="119"/>
      <c r="HSV207" s="91"/>
      <c r="HSW207" s="119"/>
      <c r="HSX207" s="91"/>
      <c r="HSY207" s="119"/>
      <c r="HSZ207" s="91"/>
      <c r="HTA207" s="119"/>
      <c r="HTB207" s="91"/>
      <c r="HTC207" s="119"/>
      <c r="HTD207" s="91"/>
      <c r="HTE207" s="119"/>
      <c r="HTF207" s="91"/>
      <c r="HTG207" s="119"/>
      <c r="HTH207" s="91"/>
      <c r="HTI207" s="119"/>
      <c r="HTJ207" s="91"/>
      <c r="HTK207" s="119"/>
      <c r="HTL207" s="91"/>
      <c r="HTM207" s="119"/>
      <c r="HTN207" s="91"/>
      <c r="HTO207" s="119"/>
      <c r="HTP207" s="91"/>
      <c r="HTQ207" s="119"/>
      <c r="HTR207" s="91"/>
      <c r="HTS207" s="119"/>
      <c r="HTT207" s="91"/>
      <c r="HTU207" s="119"/>
      <c r="HTV207" s="91"/>
      <c r="HTW207" s="119"/>
      <c r="HTX207" s="91"/>
      <c r="HTY207" s="119"/>
      <c r="HTZ207" s="91"/>
      <c r="HUA207" s="119"/>
      <c r="HUB207" s="91"/>
      <c r="HUC207" s="119"/>
      <c r="HUD207" s="91"/>
      <c r="HUE207" s="119"/>
      <c r="HUF207" s="91"/>
      <c r="HUG207" s="119"/>
      <c r="HUH207" s="91"/>
      <c r="HUI207" s="119"/>
      <c r="HUJ207" s="91"/>
      <c r="HUK207" s="119"/>
      <c r="HUL207" s="91"/>
      <c r="HUM207" s="119"/>
      <c r="HUN207" s="91"/>
      <c r="HUO207" s="119"/>
      <c r="HUP207" s="91"/>
      <c r="HUQ207" s="119"/>
      <c r="HUR207" s="91"/>
      <c r="HUS207" s="119"/>
      <c r="HUT207" s="91"/>
      <c r="HUU207" s="119"/>
      <c r="HUV207" s="91"/>
      <c r="HUW207" s="119"/>
      <c r="HUX207" s="91"/>
      <c r="HUY207" s="119"/>
      <c r="HUZ207" s="91"/>
      <c r="HVA207" s="119"/>
      <c r="HVB207" s="91"/>
      <c r="HVC207" s="119"/>
      <c r="HVD207" s="91"/>
      <c r="HVE207" s="119"/>
      <c r="HVF207" s="91"/>
      <c r="HVG207" s="119"/>
      <c r="HVH207" s="91"/>
      <c r="HVI207" s="119"/>
      <c r="HVJ207" s="91"/>
      <c r="HVK207" s="119"/>
      <c r="HVL207" s="91"/>
      <c r="HVM207" s="119"/>
      <c r="HVN207" s="91"/>
      <c r="HVO207" s="119"/>
      <c r="HVP207" s="91"/>
      <c r="HVQ207" s="119"/>
      <c r="HVR207" s="91"/>
      <c r="HVS207" s="119"/>
      <c r="HVT207" s="91"/>
      <c r="HVU207" s="119"/>
      <c r="HVV207" s="91"/>
      <c r="HVW207" s="119"/>
      <c r="HVX207" s="91"/>
      <c r="HVY207" s="119"/>
      <c r="HVZ207" s="91"/>
      <c r="HWA207" s="119"/>
      <c r="HWB207" s="91"/>
      <c r="HWC207" s="119"/>
      <c r="HWD207" s="91"/>
      <c r="HWE207" s="119"/>
      <c r="HWF207" s="91"/>
      <c r="HWG207" s="119"/>
      <c r="HWH207" s="91"/>
      <c r="HWI207" s="119"/>
      <c r="HWJ207" s="91"/>
      <c r="HWK207" s="119"/>
      <c r="HWL207" s="91"/>
      <c r="HWM207" s="119"/>
      <c r="HWN207" s="91"/>
      <c r="HWO207" s="119"/>
      <c r="HWP207" s="91"/>
      <c r="HWQ207" s="119"/>
      <c r="HWR207" s="91"/>
      <c r="HWS207" s="119"/>
      <c r="HWT207" s="91"/>
      <c r="HWU207" s="119"/>
      <c r="HWV207" s="91"/>
      <c r="HWW207" s="119"/>
      <c r="HWX207" s="91"/>
      <c r="HWY207" s="119"/>
      <c r="HWZ207" s="91"/>
      <c r="HXA207" s="119"/>
      <c r="HXB207" s="91"/>
      <c r="HXC207" s="119"/>
      <c r="HXD207" s="91"/>
      <c r="HXE207" s="119"/>
      <c r="HXF207" s="91"/>
      <c r="HXG207" s="119"/>
      <c r="HXH207" s="91"/>
      <c r="HXI207" s="119"/>
      <c r="HXJ207" s="91"/>
      <c r="HXK207" s="119"/>
      <c r="HXL207" s="91"/>
      <c r="HXM207" s="119"/>
      <c r="HXN207" s="91"/>
      <c r="HXO207" s="119"/>
      <c r="HXP207" s="91"/>
      <c r="HXQ207" s="119"/>
      <c r="HXR207" s="91"/>
      <c r="HXS207" s="119"/>
      <c r="HXT207" s="91"/>
      <c r="HXU207" s="119"/>
      <c r="HXV207" s="91"/>
      <c r="HXW207" s="119"/>
      <c r="HXX207" s="91"/>
      <c r="HXY207" s="119"/>
      <c r="HXZ207" s="91"/>
      <c r="HYA207" s="119"/>
      <c r="HYB207" s="91"/>
      <c r="HYC207" s="119"/>
      <c r="HYD207" s="91"/>
      <c r="HYE207" s="119"/>
      <c r="HYF207" s="91"/>
      <c r="HYG207" s="119"/>
      <c r="HYH207" s="91"/>
      <c r="HYI207" s="119"/>
      <c r="HYJ207" s="91"/>
      <c r="HYK207" s="119"/>
      <c r="HYL207" s="91"/>
      <c r="HYM207" s="119"/>
      <c r="HYN207" s="91"/>
      <c r="HYO207" s="119"/>
      <c r="HYP207" s="91"/>
      <c r="HYQ207" s="119"/>
      <c r="HYR207" s="91"/>
      <c r="HYS207" s="119"/>
      <c r="HYT207" s="91"/>
      <c r="HYU207" s="119"/>
      <c r="HYV207" s="91"/>
      <c r="HYW207" s="119"/>
      <c r="HYX207" s="91"/>
      <c r="HYY207" s="119"/>
      <c r="HYZ207" s="91"/>
      <c r="HZA207" s="119"/>
      <c r="HZB207" s="91"/>
      <c r="HZC207" s="119"/>
      <c r="HZD207" s="91"/>
      <c r="HZE207" s="119"/>
      <c r="HZF207" s="91"/>
      <c r="HZG207" s="119"/>
      <c r="HZH207" s="91"/>
      <c r="HZI207" s="119"/>
      <c r="HZJ207" s="91"/>
      <c r="HZK207" s="119"/>
      <c r="HZL207" s="91"/>
      <c r="HZM207" s="119"/>
      <c r="HZN207" s="91"/>
      <c r="HZO207" s="119"/>
      <c r="HZP207" s="91"/>
      <c r="HZQ207" s="119"/>
      <c r="HZR207" s="91"/>
      <c r="HZS207" s="119"/>
      <c r="HZT207" s="91"/>
      <c r="HZU207" s="119"/>
      <c r="HZV207" s="91"/>
      <c r="HZW207" s="119"/>
      <c r="HZX207" s="91"/>
      <c r="HZY207" s="119"/>
      <c r="HZZ207" s="91"/>
      <c r="IAA207" s="119"/>
      <c r="IAB207" s="91"/>
      <c r="IAC207" s="119"/>
      <c r="IAD207" s="91"/>
      <c r="IAE207" s="119"/>
      <c r="IAF207" s="91"/>
      <c r="IAG207" s="119"/>
      <c r="IAH207" s="91"/>
      <c r="IAI207" s="119"/>
      <c r="IAJ207" s="91"/>
      <c r="IAK207" s="119"/>
      <c r="IAL207" s="91"/>
      <c r="IAM207" s="119"/>
      <c r="IAN207" s="91"/>
      <c r="IAO207" s="119"/>
      <c r="IAP207" s="91"/>
      <c r="IAQ207" s="119"/>
      <c r="IAR207" s="91"/>
      <c r="IAS207" s="119"/>
      <c r="IAT207" s="91"/>
      <c r="IAU207" s="119"/>
      <c r="IAV207" s="91"/>
      <c r="IAW207" s="119"/>
      <c r="IAX207" s="91"/>
      <c r="IAY207" s="119"/>
      <c r="IAZ207" s="91"/>
      <c r="IBA207" s="119"/>
      <c r="IBB207" s="91"/>
      <c r="IBC207" s="119"/>
      <c r="IBD207" s="91"/>
      <c r="IBE207" s="119"/>
      <c r="IBF207" s="91"/>
      <c r="IBG207" s="119"/>
      <c r="IBH207" s="91"/>
      <c r="IBI207" s="119"/>
      <c r="IBJ207" s="91"/>
      <c r="IBK207" s="119"/>
      <c r="IBL207" s="91"/>
      <c r="IBM207" s="119"/>
      <c r="IBN207" s="91"/>
      <c r="IBO207" s="119"/>
      <c r="IBP207" s="91"/>
      <c r="IBQ207" s="119"/>
      <c r="IBR207" s="91"/>
      <c r="IBS207" s="119"/>
      <c r="IBT207" s="91"/>
      <c r="IBU207" s="119"/>
      <c r="IBV207" s="91"/>
      <c r="IBW207" s="119"/>
      <c r="IBX207" s="91"/>
      <c r="IBY207" s="119"/>
      <c r="IBZ207" s="91"/>
      <c r="ICA207" s="119"/>
      <c r="ICB207" s="91"/>
      <c r="ICC207" s="119"/>
      <c r="ICD207" s="91"/>
      <c r="ICE207" s="119"/>
      <c r="ICF207" s="91"/>
      <c r="ICG207" s="119"/>
      <c r="ICH207" s="91"/>
      <c r="ICI207" s="119"/>
      <c r="ICJ207" s="91"/>
      <c r="ICK207" s="119"/>
      <c r="ICL207" s="91"/>
      <c r="ICM207" s="119"/>
      <c r="ICN207" s="91"/>
      <c r="ICO207" s="119"/>
      <c r="ICP207" s="91"/>
      <c r="ICQ207" s="119"/>
      <c r="ICR207" s="91"/>
      <c r="ICS207" s="119"/>
      <c r="ICT207" s="91"/>
      <c r="ICU207" s="119"/>
      <c r="ICV207" s="91"/>
      <c r="ICW207" s="119"/>
      <c r="ICX207" s="91"/>
      <c r="ICY207" s="119"/>
      <c r="ICZ207" s="91"/>
      <c r="IDA207" s="119"/>
      <c r="IDB207" s="91"/>
      <c r="IDC207" s="119"/>
      <c r="IDD207" s="91"/>
      <c r="IDE207" s="119"/>
      <c r="IDF207" s="91"/>
      <c r="IDG207" s="119"/>
      <c r="IDH207" s="91"/>
      <c r="IDI207" s="119"/>
      <c r="IDJ207" s="91"/>
      <c r="IDK207" s="119"/>
      <c r="IDL207" s="91"/>
      <c r="IDM207" s="119"/>
      <c r="IDN207" s="91"/>
      <c r="IDO207" s="119"/>
      <c r="IDP207" s="91"/>
      <c r="IDQ207" s="119"/>
      <c r="IDR207" s="91"/>
      <c r="IDS207" s="119"/>
      <c r="IDT207" s="91"/>
      <c r="IDU207" s="119"/>
      <c r="IDV207" s="91"/>
      <c r="IDW207" s="119"/>
      <c r="IDX207" s="91"/>
      <c r="IDY207" s="119"/>
      <c r="IDZ207" s="91"/>
      <c r="IEA207" s="119"/>
      <c r="IEB207" s="91"/>
      <c r="IEC207" s="119"/>
      <c r="IED207" s="91"/>
      <c r="IEE207" s="119"/>
      <c r="IEF207" s="91"/>
      <c r="IEG207" s="119"/>
      <c r="IEH207" s="91"/>
      <c r="IEI207" s="119"/>
      <c r="IEJ207" s="91"/>
      <c r="IEK207" s="119"/>
      <c r="IEL207" s="91"/>
      <c r="IEM207" s="119"/>
      <c r="IEN207" s="91"/>
      <c r="IEO207" s="119"/>
      <c r="IEP207" s="91"/>
      <c r="IEQ207" s="119"/>
      <c r="IER207" s="91"/>
      <c r="IES207" s="119"/>
      <c r="IET207" s="91"/>
      <c r="IEU207" s="119"/>
      <c r="IEV207" s="91"/>
      <c r="IEW207" s="119"/>
      <c r="IEX207" s="91"/>
      <c r="IEY207" s="119"/>
      <c r="IEZ207" s="91"/>
      <c r="IFA207" s="119"/>
      <c r="IFB207" s="91"/>
      <c r="IFC207" s="119"/>
      <c r="IFD207" s="91"/>
      <c r="IFE207" s="119"/>
      <c r="IFF207" s="91"/>
      <c r="IFG207" s="119"/>
      <c r="IFH207" s="91"/>
      <c r="IFI207" s="119"/>
      <c r="IFJ207" s="91"/>
      <c r="IFK207" s="119"/>
      <c r="IFL207" s="91"/>
      <c r="IFM207" s="119"/>
      <c r="IFN207" s="91"/>
      <c r="IFO207" s="119"/>
      <c r="IFP207" s="91"/>
      <c r="IFQ207" s="119"/>
      <c r="IFR207" s="91"/>
      <c r="IFS207" s="119"/>
      <c r="IFT207" s="91"/>
      <c r="IFU207" s="119"/>
      <c r="IFV207" s="91"/>
      <c r="IFW207" s="119"/>
      <c r="IFX207" s="91"/>
      <c r="IFY207" s="119"/>
      <c r="IFZ207" s="91"/>
      <c r="IGA207" s="119"/>
      <c r="IGB207" s="91"/>
      <c r="IGC207" s="119"/>
      <c r="IGD207" s="91"/>
      <c r="IGE207" s="119"/>
      <c r="IGF207" s="91"/>
      <c r="IGG207" s="119"/>
      <c r="IGH207" s="91"/>
      <c r="IGI207" s="119"/>
      <c r="IGJ207" s="91"/>
      <c r="IGK207" s="119"/>
      <c r="IGL207" s="91"/>
      <c r="IGM207" s="119"/>
      <c r="IGN207" s="91"/>
      <c r="IGO207" s="119"/>
      <c r="IGP207" s="91"/>
      <c r="IGQ207" s="119"/>
      <c r="IGR207" s="91"/>
      <c r="IGS207" s="119"/>
      <c r="IGT207" s="91"/>
      <c r="IGU207" s="119"/>
      <c r="IGV207" s="91"/>
      <c r="IGW207" s="119"/>
      <c r="IGX207" s="91"/>
      <c r="IGY207" s="119"/>
      <c r="IGZ207" s="91"/>
      <c r="IHA207" s="119"/>
      <c r="IHB207" s="91"/>
      <c r="IHC207" s="119"/>
      <c r="IHD207" s="91"/>
      <c r="IHE207" s="119"/>
      <c r="IHF207" s="91"/>
      <c r="IHG207" s="119"/>
      <c r="IHH207" s="91"/>
      <c r="IHI207" s="119"/>
      <c r="IHJ207" s="91"/>
      <c r="IHK207" s="119"/>
      <c r="IHL207" s="91"/>
      <c r="IHM207" s="119"/>
      <c r="IHN207" s="91"/>
      <c r="IHO207" s="119"/>
      <c r="IHP207" s="91"/>
      <c r="IHQ207" s="119"/>
      <c r="IHR207" s="91"/>
      <c r="IHS207" s="119"/>
      <c r="IHT207" s="91"/>
      <c r="IHU207" s="119"/>
      <c r="IHV207" s="91"/>
      <c r="IHW207" s="119"/>
      <c r="IHX207" s="91"/>
      <c r="IHY207" s="119"/>
      <c r="IHZ207" s="91"/>
      <c r="IIA207" s="119"/>
      <c r="IIB207" s="91"/>
      <c r="IIC207" s="119"/>
      <c r="IID207" s="91"/>
      <c r="IIE207" s="119"/>
      <c r="IIF207" s="91"/>
      <c r="IIG207" s="119"/>
      <c r="IIH207" s="91"/>
      <c r="III207" s="119"/>
      <c r="IIJ207" s="91"/>
      <c r="IIK207" s="119"/>
      <c r="IIL207" s="91"/>
      <c r="IIM207" s="119"/>
      <c r="IIN207" s="91"/>
      <c r="IIO207" s="119"/>
      <c r="IIP207" s="91"/>
      <c r="IIQ207" s="119"/>
      <c r="IIR207" s="91"/>
      <c r="IIS207" s="119"/>
      <c r="IIT207" s="91"/>
      <c r="IIU207" s="119"/>
      <c r="IIV207" s="91"/>
      <c r="IIW207" s="119"/>
      <c r="IIX207" s="91"/>
      <c r="IIY207" s="119"/>
      <c r="IIZ207" s="91"/>
      <c r="IJA207" s="119"/>
      <c r="IJB207" s="91"/>
      <c r="IJC207" s="119"/>
      <c r="IJD207" s="91"/>
      <c r="IJE207" s="119"/>
      <c r="IJF207" s="91"/>
      <c r="IJG207" s="119"/>
      <c r="IJH207" s="91"/>
      <c r="IJI207" s="119"/>
      <c r="IJJ207" s="91"/>
      <c r="IJK207" s="119"/>
      <c r="IJL207" s="91"/>
      <c r="IJM207" s="119"/>
      <c r="IJN207" s="91"/>
      <c r="IJO207" s="119"/>
      <c r="IJP207" s="91"/>
      <c r="IJQ207" s="119"/>
      <c r="IJR207" s="91"/>
      <c r="IJS207" s="119"/>
      <c r="IJT207" s="91"/>
      <c r="IJU207" s="119"/>
      <c r="IJV207" s="91"/>
      <c r="IJW207" s="119"/>
      <c r="IJX207" s="91"/>
      <c r="IJY207" s="119"/>
      <c r="IJZ207" s="91"/>
      <c r="IKA207" s="119"/>
      <c r="IKB207" s="91"/>
      <c r="IKC207" s="119"/>
      <c r="IKD207" s="91"/>
      <c r="IKE207" s="119"/>
      <c r="IKF207" s="91"/>
      <c r="IKG207" s="119"/>
      <c r="IKH207" s="91"/>
      <c r="IKI207" s="119"/>
      <c r="IKJ207" s="91"/>
      <c r="IKK207" s="119"/>
      <c r="IKL207" s="91"/>
      <c r="IKM207" s="119"/>
      <c r="IKN207" s="91"/>
      <c r="IKO207" s="119"/>
      <c r="IKP207" s="91"/>
      <c r="IKQ207" s="119"/>
      <c r="IKR207" s="91"/>
      <c r="IKS207" s="119"/>
      <c r="IKT207" s="91"/>
      <c r="IKU207" s="119"/>
      <c r="IKV207" s="91"/>
      <c r="IKW207" s="119"/>
      <c r="IKX207" s="91"/>
      <c r="IKY207" s="119"/>
      <c r="IKZ207" s="91"/>
      <c r="ILA207" s="119"/>
      <c r="ILB207" s="91"/>
      <c r="ILC207" s="119"/>
      <c r="ILD207" s="91"/>
      <c r="ILE207" s="119"/>
      <c r="ILF207" s="91"/>
      <c r="ILG207" s="119"/>
      <c r="ILH207" s="91"/>
      <c r="ILI207" s="119"/>
      <c r="ILJ207" s="91"/>
      <c r="ILK207" s="119"/>
      <c r="ILL207" s="91"/>
      <c r="ILM207" s="119"/>
      <c r="ILN207" s="91"/>
      <c r="ILO207" s="119"/>
      <c r="ILP207" s="91"/>
      <c r="ILQ207" s="119"/>
      <c r="ILR207" s="91"/>
      <c r="ILS207" s="119"/>
      <c r="ILT207" s="91"/>
      <c r="ILU207" s="119"/>
      <c r="ILV207" s="91"/>
      <c r="ILW207" s="119"/>
      <c r="ILX207" s="91"/>
      <c r="ILY207" s="119"/>
      <c r="ILZ207" s="91"/>
      <c r="IMA207" s="119"/>
      <c r="IMB207" s="91"/>
      <c r="IMC207" s="119"/>
      <c r="IMD207" s="91"/>
      <c r="IME207" s="119"/>
      <c r="IMF207" s="91"/>
      <c r="IMG207" s="119"/>
      <c r="IMH207" s="91"/>
      <c r="IMI207" s="119"/>
      <c r="IMJ207" s="91"/>
      <c r="IMK207" s="119"/>
      <c r="IML207" s="91"/>
      <c r="IMM207" s="119"/>
      <c r="IMN207" s="91"/>
      <c r="IMO207" s="119"/>
      <c r="IMP207" s="91"/>
      <c r="IMQ207" s="119"/>
      <c r="IMR207" s="91"/>
      <c r="IMS207" s="119"/>
      <c r="IMT207" s="91"/>
      <c r="IMU207" s="119"/>
      <c r="IMV207" s="91"/>
      <c r="IMW207" s="119"/>
      <c r="IMX207" s="91"/>
      <c r="IMY207" s="119"/>
      <c r="IMZ207" s="91"/>
      <c r="INA207" s="119"/>
      <c r="INB207" s="91"/>
      <c r="INC207" s="119"/>
      <c r="IND207" s="91"/>
      <c r="INE207" s="119"/>
      <c r="INF207" s="91"/>
      <c r="ING207" s="119"/>
      <c r="INH207" s="91"/>
      <c r="INI207" s="119"/>
      <c r="INJ207" s="91"/>
      <c r="INK207" s="119"/>
      <c r="INL207" s="91"/>
      <c r="INM207" s="119"/>
      <c r="INN207" s="91"/>
      <c r="INO207" s="119"/>
      <c r="INP207" s="91"/>
      <c r="INQ207" s="119"/>
      <c r="INR207" s="91"/>
      <c r="INS207" s="119"/>
      <c r="INT207" s="91"/>
      <c r="INU207" s="119"/>
      <c r="INV207" s="91"/>
      <c r="INW207" s="119"/>
      <c r="INX207" s="91"/>
      <c r="INY207" s="119"/>
      <c r="INZ207" s="91"/>
      <c r="IOA207" s="119"/>
      <c r="IOB207" s="91"/>
      <c r="IOC207" s="119"/>
      <c r="IOD207" s="91"/>
      <c r="IOE207" s="119"/>
      <c r="IOF207" s="91"/>
      <c r="IOG207" s="119"/>
      <c r="IOH207" s="91"/>
      <c r="IOI207" s="119"/>
      <c r="IOJ207" s="91"/>
      <c r="IOK207" s="119"/>
      <c r="IOL207" s="91"/>
      <c r="IOM207" s="119"/>
      <c r="ION207" s="91"/>
      <c r="IOO207" s="119"/>
      <c r="IOP207" s="91"/>
      <c r="IOQ207" s="119"/>
      <c r="IOR207" s="91"/>
      <c r="IOS207" s="119"/>
      <c r="IOT207" s="91"/>
      <c r="IOU207" s="119"/>
      <c r="IOV207" s="91"/>
      <c r="IOW207" s="119"/>
      <c r="IOX207" s="91"/>
      <c r="IOY207" s="119"/>
      <c r="IOZ207" s="91"/>
      <c r="IPA207" s="119"/>
      <c r="IPB207" s="91"/>
      <c r="IPC207" s="119"/>
      <c r="IPD207" s="91"/>
      <c r="IPE207" s="119"/>
      <c r="IPF207" s="91"/>
      <c r="IPG207" s="119"/>
      <c r="IPH207" s="91"/>
      <c r="IPI207" s="119"/>
      <c r="IPJ207" s="91"/>
      <c r="IPK207" s="119"/>
      <c r="IPL207" s="91"/>
      <c r="IPM207" s="119"/>
      <c r="IPN207" s="91"/>
      <c r="IPO207" s="119"/>
      <c r="IPP207" s="91"/>
      <c r="IPQ207" s="119"/>
      <c r="IPR207" s="91"/>
      <c r="IPS207" s="119"/>
      <c r="IPT207" s="91"/>
      <c r="IPU207" s="119"/>
      <c r="IPV207" s="91"/>
      <c r="IPW207" s="119"/>
      <c r="IPX207" s="91"/>
      <c r="IPY207" s="119"/>
      <c r="IPZ207" s="91"/>
      <c r="IQA207" s="119"/>
      <c r="IQB207" s="91"/>
      <c r="IQC207" s="119"/>
      <c r="IQD207" s="91"/>
      <c r="IQE207" s="119"/>
      <c r="IQF207" s="91"/>
      <c r="IQG207" s="119"/>
      <c r="IQH207" s="91"/>
      <c r="IQI207" s="119"/>
      <c r="IQJ207" s="91"/>
      <c r="IQK207" s="119"/>
      <c r="IQL207" s="91"/>
      <c r="IQM207" s="119"/>
      <c r="IQN207" s="91"/>
      <c r="IQO207" s="119"/>
      <c r="IQP207" s="91"/>
      <c r="IQQ207" s="119"/>
      <c r="IQR207" s="91"/>
      <c r="IQS207" s="119"/>
      <c r="IQT207" s="91"/>
      <c r="IQU207" s="119"/>
      <c r="IQV207" s="91"/>
      <c r="IQW207" s="119"/>
      <c r="IQX207" s="91"/>
      <c r="IQY207" s="119"/>
      <c r="IQZ207" s="91"/>
      <c r="IRA207" s="119"/>
      <c r="IRB207" s="91"/>
      <c r="IRC207" s="119"/>
      <c r="IRD207" s="91"/>
      <c r="IRE207" s="119"/>
      <c r="IRF207" s="91"/>
      <c r="IRG207" s="119"/>
      <c r="IRH207" s="91"/>
      <c r="IRI207" s="119"/>
      <c r="IRJ207" s="91"/>
      <c r="IRK207" s="119"/>
      <c r="IRL207" s="91"/>
      <c r="IRM207" s="119"/>
      <c r="IRN207" s="91"/>
      <c r="IRO207" s="119"/>
      <c r="IRP207" s="91"/>
      <c r="IRQ207" s="119"/>
      <c r="IRR207" s="91"/>
      <c r="IRS207" s="119"/>
      <c r="IRT207" s="91"/>
      <c r="IRU207" s="119"/>
      <c r="IRV207" s="91"/>
      <c r="IRW207" s="119"/>
      <c r="IRX207" s="91"/>
      <c r="IRY207" s="119"/>
      <c r="IRZ207" s="91"/>
      <c r="ISA207" s="119"/>
      <c r="ISB207" s="91"/>
      <c r="ISC207" s="119"/>
      <c r="ISD207" s="91"/>
      <c r="ISE207" s="119"/>
      <c r="ISF207" s="91"/>
      <c r="ISG207" s="119"/>
      <c r="ISH207" s="91"/>
      <c r="ISI207" s="119"/>
      <c r="ISJ207" s="91"/>
      <c r="ISK207" s="119"/>
      <c r="ISL207" s="91"/>
      <c r="ISM207" s="119"/>
      <c r="ISN207" s="91"/>
      <c r="ISO207" s="119"/>
      <c r="ISP207" s="91"/>
      <c r="ISQ207" s="119"/>
      <c r="ISR207" s="91"/>
      <c r="ISS207" s="119"/>
      <c r="IST207" s="91"/>
      <c r="ISU207" s="119"/>
      <c r="ISV207" s="91"/>
      <c r="ISW207" s="119"/>
      <c r="ISX207" s="91"/>
      <c r="ISY207" s="119"/>
      <c r="ISZ207" s="91"/>
      <c r="ITA207" s="119"/>
      <c r="ITB207" s="91"/>
      <c r="ITC207" s="119"/>
      <c r="ITD207" s="91"/>
      <c r="ITE207" s="119"/>
      <c r="ITF207" s="91"/>
      <c r="ITG207" s="119"/>
      <c r="ITH207" s="91"/>
      <c r="ITI207" s="119"/>
      <c r="ITJ207" s="91"/>
      <c r="ITK207" s="119"/>
      <c r="ITL207" s="91"/>
      <c r="ITM207" s="119"/>
      <c r="ITN207" s="91"/>
      <c r="ITO207" s="119"/>
      <c r="ITP207" s="91"/>
      <c r="ITQ207" s="119"/>
      <c r="ITR207" s="91"/>
      <c r="ITS207" s="119"/>
      <c r="ITT207" s="91"/>
      <c r="ITU207" s="119"/>
      <c r="ITV207" s="91"/>
      <c r="ITW207" s="119"/>
      <c r="ITX207" s="91"/>
      <c r="ITY207" s="119"/>
      <c r="ITZ207" s="91"/>
      <c r="IUA207" s="119"/>
      <c r="IUB207" s="91"/>
      <c r="IUC207" s="119"/>
      <c r="IUD207" s="91"/>
      <c r="IUE207" s="119"/>
      <c r="IUF207" s="91"/>
      <c r="IUG207" s="119"/>
      <c r="IUH207" s="91"/>
      <c r="IUI207" s="119"/>
      <c r="IUJ207" s="91"/>
      <c r="IUK207" s="119"/>
      <c r="IUL207" s="91"/>
      <c r="IUM207" s="119"/>
      <c r="IUN207" s="91"/>
      <c r="IUO207" s="119"/>
      <c r="IUP207" s="91"/>
      <c r="IUQ207" s="119"/>
      <c r="IUR207" s="91"/>
      <c r="IUS207" s="119"/>
      <c r="IUT207" s="91"/>
      <c r="IUU207" s="119"/>
      <c r="IUV207" s="91"/>
      <c r="IUW207" s="119"/>
      <c r="IUX207" s="91"/>
      <c r="IUY207" s="119"/>
      <c r="IUZ207" s="91"/>
      <c r="IVA207" s="119"/>
      <c r="IVB207" s="91"/>
      <c r="IVC207" s="119"/>
      <c r="IVD207" s="91"/>
      <c r="IVE207" s="119"/>
      <c r="IVF207" s="91"/>
      <c r="IVG207" s="119"/>
      <c r="IVH207" s="91"/>
      <c r="IVI207" s="119"/>
      <c r="IVJ207" s="91"/>
      <c r="IVK207" s="119"/>
      <c r="IVL207" s="91"/>
      <c r="IVM207" s="119"/>
      <c r="IVN207" s="91"/>
      <c r="IVO207" s="119"/>
      <c r="IVP207" s="91"/>
      <c r="IVQ207" s="119"/>
      <c r="IVR207" s="91"/>
      <c r="IVS207" s="119"/>
      <c r="IVT207" s="91"/>
      <c r="IVU207" s="119"/>
      <c r="IVV207" s="91"/>
      <c r="IVW207" s="119"/>
      <c r="IVX207" s="91"/>
      <c r="IVY207" s="119"/>
      <c r="IVZ207" s="91"/>
      <c r="IWA207" s="119"/>
      <c r="IWB207" s="91"/>
      <c r="IWC207" s="119"/>
      <c r="IWD207" s="91"/>
      <c r="IWE207" s="119"/>
      <c r="IWF207" s="91"/>
      <c r="IWG207" s="119"/>
      <c r="IWH207" s="91"/>
      <c r="IWI207" s="119"/>
      <c r="IWJ207" s="91"/>
      <c r="IWK207" s="119"/>
      <c r="IWL207" s="91"/>
      <c r="IWM207" s="119"/>
      <c r="IWN207" s="91"/>
      <c r="IWO207" s="119"/>
      <c r="IWP207" s="91"/>
      <c r="IWQ207" s="119"/>
      <c r="IWR207" s="91"/>
      <c r="IWS207" s="119"/>
      <c r="IWT207" s="91"/>
      <c r="IWU207" s="119"/>
      <c r="IWV207" s="91"/>
      <c r="IWW207" s="119"/>
      <c r="IWX207" s="91"/>
      <c r="IWY207" s="119"/>
      <c r="IWZ207" s="91"/>
      <c r="IXA207" s="119"/>
      <c r="IXB207" s="91"/>
      <c r="IXC207" s="119"/>
      <c r="IXD207" s="91"/>
      <c r="IXE207" s="119"/>
      <c r="IXF207" s="91"/>
      <c r="IXG207" s="119"/>
      <c r="IXH207" s="91"/>
      <c r="IXI207" s="119"/>
      <c r="IXJ207" s="91"/>
      <c r="IXK207" s="119"/>
      <c r="IXL207" s="91"/>
      <c r="IXM207" s="119"/>
      <c r="IXN207" s="91"/>
      <c r="IXO207" s="119"/>
      <c r="IXP207" s="91"/>
      <c r="IXQ207" s="119"/>
      <c r="IXR207" s="91"/>
      <c r="IXS207" s="119"/>
      <c r="IXT207" s="91"/>
      <c r="IXU207" s="119"/>
      <c r="IXV207" s="91"/>
      <c r="IXW207" s="119"/>
      <c r="IXX207" s="91"/>
      <c r="IXY207" s="119"/>
      <c r="IXZ207" s="91"/>
      <c r="IYA207" s="119"/>
      <c r="IYB207" s="91"/>
      <c r="IYC207" s="119"/>
      <c r="IYD207" s="91"/>
      <c r="IYE207" s="119"/>
      <c r="IYF207" s="91"/>
      <c r="IYG207" s="119"/>
      <c r="IYH207" s="91"/>
      <c r="IYI207" s="119"/>
      <c r="IYJ207" s="91"/>
      <c r="IYK207" s="119"/>
      <c r="IYL207" s="91"/>
      <c r="IYM207" s="119"/>
      <c r="IYN207" s="91"/>
      <c r="IYO207" s="119"/>
      <c r="IYP207" s="91"/>
      <c r="IYQ207" s="119"/>
      <c r="IYR207" s="91"/>
      <c r="IYS207" s="119"/>
      <c r="IYT207" s="91"/>
      <c r="IYU207" s="119"/>
      <c r="IYV207" s="91"/>
      <c r="IYW207" s="119"/>
      <c r="IYX207" s="91"/>
      <c r="IYY207" s="119"/>
      <c r="IYZ207" s="91"/>
      <c r="IZA207" s="119"/>
      <c r="IZB207" s="91"/>
      <c r="IZC207" s="119"/>
      <c r="IZD207" s="91"/>
      <c r="IZE207" s="119"/>
      <c r="IZF207" s="91"/>
      <c r="IZG207" s="119"/>
      <c r="IZH207" s="91"/>
      <c r="IZI207" s="119"/>
      <c r="IZJ207" s="91"/>
      <c r="IZK207" s="119"/>
      <c r="IZL207" s="91"/>
      <c r="IZM207" s="119"/>
      <c r="IZN207" s="91"/>
      <c r="IZO207" s="119"/>
      <c r="IZP207" s="91"/>
      <c r="IZQ207" s="119"/>
      <c r="IZR207" s="91"/>
      <c r="IZS207" s="119"/>
      <c r="IZT207" s="91"/>
      <c r="IZU207" s="119"/>
      <c r="IZV207" s="91"/>
      <c r="IZW207" s="119"/>
      <c r="IZX207" s="91"/>
      <c r="IZY207" s="119"/>
      <c r="IZZ207" s="91"/>
      <c r="JAA207" s="119"/>
      <c r="JAB207" s="91"/>
      <c r="JAC207" s="119"/>
      <c r="JAD207" s="91"/>
      <c r="JAE207" s="119"/>
      <c r="JAF207" s="91"/>
      <c r="JAG207" s="119"/>
      <c r="JAH207" s="91"/>
      <c r="JAI207" s="119"/>
      <c r="JAJ207" s="91"/>
      <c r="JAK207" s="119"/>
      <c r="JAL207" s="91"/>
      <c r="JAM207" s="119"/>
      <c r="JAN207" s="91"/>
      <c r="JAO207" s="119"/>
      <c r="JAP207" s="91"/>
      <c r="JAQ207" s="119"/>
      <c r="JAR207" s="91"/>
      <c r="JAS207" s="119"/>
      <c r="JAT207" s="91"/>
      <c r="JAU207" s="119"/>
      <c r="JAV207" s="91"/>
      <c r="JAW207" s="119"/>
      <c r="JAX207" s="91"/>
      <c r="JAY207" s="119"/>
      <c r="JAZ207" s="91"/>
      <c r="JBA207" s="119"/>
      <c r="JBB207" s="91"/>
      <c r="JBC207" s="119"/>
      <c r="JBD207" s="91"/>
      <c r="JBE207" s="119"/>
      <c r="JBF207" s="91"/>
      <c r="JBG207" s="119"/>
      <c r="JBH207" s="91"/>
      <c r="JBI207" s="119"/>
      <c r="JBJ207" s="91"/>
      <c r="JBK207" s="119"/>
      <c r="JBL207" s="91"/>
      <c r="JBM207" s="119"/>
      <c r="JBN207" s="91"/>
      <c r="JBO207" s="119"/>
      <c r="JBP207" s="91"/>
      <c r="JBQ207" s="119"/>
      <c r="JBR207" s="91"/>
      <c r="JBS207" s="119"/>
      <c r="JBT207" s="91"/>
      <c r="JBU207" s="119"/>
      <c r="JBV207" s="91"/>
      <c r="JBW207" s="119"/>
      <c r="JBX207" s="91"/>
      <c r="JBY207" s="119"/>
      <c r="JBZ207" s="91"/>
      <c r="JCA207" s="119"/>
      <c r="JCB207" s="91"/>
      <c r="JCC207" s="119"/>
      <c r="JCD207" s="91"/>
      <c r="JCE207" s="119"/>
      <c r="JCF207" s="91"/>
      <c r="JCG207" s="119"/>
      <c r="JCH207" s="91"/>
      <c r="JCI207" s="119"/>
      <c r="JCJ207" s="91"/>
      <c r="JCK207" s="119"/>
      <c r="JCL207" s="91"/>
      <c r="JCM207" s="119"/>
      <c r="JCN207" s="91"/>
      <c r="JCO207" s="119"/>
      <c r="JCP207" s="91"/>
      <c r="JCQ207" s="119"/>
      <c r="JCR207" s="91"/>
      <c r="JCS207" s="119"/>
      <c r="JCT207" s="91"/>
      <c r="JCU207" s="119"/>
      <c r="JCV207" s="91"/>
      <c r="JCW207" s="119"/>
      <c r="JCX207" s="91"/>
      <c r="JCY207" s="119"/>
      <c r="JCZ207" s="91"/>
      <c r="JDA207" s="119"/>
      <c r="JDB207" s="91"/>
      <c r="JDC207" s="119"/>
      <c r="JDD207" s="91"/>
      <c r="JDE207" s="119"/>
      <c r="JDF207" s="91"/>
      <c r="JDG207" s="119"/>
      <c r="JDH207" s="91"/>
      <c r="JDI207" s="119"/>
      <c r="JDJ207" s="91"/>
      <c r="JDK207" s="119"/>
      <c r="JDL207" s="91"/>
      <c r="JDM207" s="119"/>
      <c r="JDN207" s="91"/>
      <c r="JDO207" s="119"/>
      <c r="JDP207" s="91"/>
      <c r="JDQ207" s="119"/>
      <c r="JDR207" s="91"/>
      <c r="JDS207" s="119"/>
      <c r="JDT207" s="91"/>
      <c r="JDU207" s="119"/>
      <c r="JDV207" s="91"/>
      <c r="JDW207" s="119"/>
      <c r="JDX207" s="91"/>
      <c r="JDY207" s="119"/>
      <c r="JDZ207" s="91"/>
      <c r="JEA207" s="119"/>
      <c r="JEB207" s="91"/>
      <c r="JEC207" s="119"/>
      <c r="JED207" s="91"/>
      <c r="JEE207" s="119"/>
      <c r="JEF207" s="91"/>
      <c r="JEG207" s="119"/>
      <c r="JEH207" s="91"/>
      <c r="JEI207" s="119"/>
      <c r="JEJ207" s="91"/>
      <c r="JEK207" s="119"/>
      <c r="JEL207" s="91"/>
      <c r="JEM207" s="119"/>
      <c r="JEN207" s="91"/>
      <c r="JEO207" s="119"/>
      <c r="JEP207" s="91"/>
      <c r="JEQ207" s="119"/>
      <c r="JER207" s="91"/>
      <c r="JES207" s="119"/>
      <c r="JET207" s="91"/>
      <c r="JEU207" s="119"/>
      <c r="JEV207" s="91"/>
      <c r="JEW207" s="119"/>
      <c r="JEX207" s="91"/>
      <c r="JEY207" s="119"/>
      <c r="JEZ207" s="91"/>
      <c r="JFA207" s="119"/>
      <c r="JFB207" s="91"/>
      <c r="JFC207" s="119"/>
      <c r="JFD207" s="91"/>
      <c r="JFE207" s="119"/>
      <c r="JFF207" s="91"/>
      <c r="JFG207" s="119"/>
      <c r="JFH207" s="91"/>
      <c r="JFI207" s="119"/>
      <c r="JFJ207" s="91"/>
      <c r="JFK207" s="119"/>
      <c r="JFL207" s="91"/>
      <c r="JFM207" s="119"/>
      <c r="JFN207" s="91"/>
      <c r="JFO207" s="119"/>
      <c r="JFP207" s="91"/>
      <c r="JFQ207" s="119"/>
      <c r="JFR207" s="91"/>
      <c r="JFS207" s="119"/>
      <c r="JFT207" s="91"/>
      <c r="JFU207" s="119"/>
      <c r="JFV207" s="91"/>
      <c r="JFW207" s="119"/>
      <c r="JFX207" s="91"/>
      <c r="JFY207" s="119"/>
      <c r="JFZ207" s="91"/>
      <c r="JGA207" s="119"/>
      <c r="JGB207" s="91"/>
      <c r="JGC207" s="119"/>
      <c r="JGD207" s="91"/>
      <c r="JGE207" s="119"/>
      <c r="JGF207" s="91"/>
      <c r="JGG207" s="119"/>
      <c r="JGH207" s="91"/>
      <c r="JGI207" s="119"/>
      <c r="JGJ207" s="91"/>
      <c r="JGK207" s="119"/>
      <c r="JGL207" s="91"/>
      <c r="JGM207" s="119"/>
      <c r="JGN207" s="91"/>
      <c r="JGO207" s="119"/>
      <c r="JGP207" s="91"/>
      <c r="JGQ207" s="119"/>
      <c r="JGR207" s="91"/>
      <c r="JGS207" s="119"/>
      <c r="JGT207" s="91"/>
      <c r="JGU207" s="119"/>
      <c r="JGV207" s="91"/>
      <c r="JGW207" s="119"/>
      <c r="JGX207" s="91"/>
      <c r="JGY207" s="119"/>
      <c r="JGZ207" s="91"/>
      <c r="JHA207" s="119"/>
      <c r="JHB207" s="91"/>
      <c r="JHC207" s="119"/>
      <c r="JHD207" s="91"/>
      <c r="JHE207" s="119"/>
      <c r="JHF207" s="91"/>
      <c r="JHG207" s="119"/>
      <c r="JHH207" s="91"/>
      <c r="JHI207" s="119"/>
      <c r="JHJ207" s="91"/>
      <c r="JHK207" s="119"/>
      <c r="JHL207" s="91"/>
      <c r="JHM207" s="119"/>
      <c r="JHN207" s="91"/>
      <c r="JHO207" s="119"/>
      <c r="JHP207" s="91"/>
      <c r="JHQ207" s="119"/>
      <c r="JHR207" s="91"/>
      <c r="JHS207" s="119"/>
      <c r="JHT207" s="91"/>
      <c r="JHU207" s="119"/>
      <c r="JHV207" s="91"/>
      <c r="JHW207" s="119"/>
      <c r="JHX207" s="91"/>
      <c r="JHY207" s="119"/>
      <c r="JHZ207" s="91"/>
      <c r="JIA207" s="119"/>
      <c r="JIB207" s="91"/>
      <c r="JIC207" s="119"/>
      <c r="JID207" s="91"/>
      <c r="JIE207" s="119"/>
      <c r="JIF207" s="91"/>
      <c r="JIG207" s="119"/>
      <c r="JIH207" s="91"/>
      <c r="JII207" s="119"/>
      <c r="JIJ207" s="91"/>
      <c r="JIK207" s="119"/>
      <c r="JIL207" s="91"/>
      <c r="JIM207" s="119"/>
      <c r="JIN207" s="91"/>
      <c r="JIO207" s="119"/>
      <c r="JIP207" s="91"/>
      <c r="JIQ207" s="119"/>
      <c r="JIR207" s="91"/>
      <c r="JIS207" s="119"/>
      <c r="JIT207" s="91"/>
      <c r="JIU207" s="119"/>
      <c r="JIV207" s="91"/>
      <c r="JIW207" s="119"/>
      <c r="JIX207" s="91"/>
      <c r="JIY207" s="119"/>
      <c r="JIZ207" s="91"/>
      <c r="JJA207" s="119"/>
      <c r="JJB207" s="91"/>
      <c r="JJC207" s="119"/>
      <c r="JJD207" s="91"/>
      <c r="JJE207" s="119"/>
      <c r="JJF207" s="91"/>
      <c r="JJG207" s="119"/>
      <c r="JJH207" s="91"/>
      <c r="JJI207" s="119"/>
      <c r="JJJ207" s="91"/>
      <c r="JJK207" s="119"/>
      <c r="JJL207" s="91"/>
      <c r="JJM207" s="119"/>
      <c r="JJN207" s="91"/>
      <c r="JJO207" s="119"/>
      <c r="JJP207" s="91"/>
      <c r="JJQ207" s="119"/>
      <c r="JJR207" s="91"/>
      <c r="JJS207" s="119"/>
      <c r="JJT207" s="91"/>
      <c r="JJU207" s="119"/>
      <c r="JJV207" s="91"/>
      <c r="JJW207" s="119"/>
      <c r="JJX207" s="91"/>
      <c r="JJY207" s="119"/>
      <c r="JJZ207" s="91"/>
      <c r="JKA207" s="119"/>
      <c r="JKB207" s="91"/>
      <c r="JKC207" s="119"/>
      <c r="JKD207" s="91"/>
      <c r="JKE207" s="119"/>
      <c r="JKF207" s="91"/>
      <c r="JKG207" s="119"/>
      <c r="JKH207" s="91"/>
      <c r="JKI207" s="119"/>
      <c r="JKJ207" s="91"/>
      <c r="JKK207" s="119"/>
      <c r="JKL207" s="91"/>
      <c r="JKM207" s="119"/>
      <c r="JKN207" s="91"/>
      <c r="JKO207" s="119"/>
      <c r="JKP207" s="91"/>
      <c r="JKQ207" s="119"/>
      <c r="JKR207" s="91"/>
      <c r="JKS207" s="119"/>
      <c r="JKT207" s="91"/>
      <c r="JKU207" s="119"/>
      <c r="JKV207" s="91"/>
      <c r="JKW207" s="119"/>
      <c r="JKX207" s="91"/>
      <c r="JKY207" s="119"/>
      <c r="JKZ207" s="91"/>
      <c r="JLA207" s="119"/>
      <c r="JLB207" s="91"/>
      <c r="JLC207" s="119"/>
      <c r="JLD207" s="91"/>
      <c r="JLE207" s="119"/>
      <c r="JLF207" s="91"/>
      <c r="JLG207" s="119"/>
      <c r="JLH207" s="91"/>
      <c r="JLI207" s="119"/>
      <c r="JLJ207" s="91"/>
      <c r="JLK207" s="119"/>
      <c r="JLL207" s="91"/>
      <c r="JLM207" s="119"/>
      <c r="JLN207" s="91"/>
      <c r="JLO207" s="119"/>
      <c r="JLP207" s="91"/>
      <c r="JLQ207" s="119"/>
      <c r="JLR207" s="91"/>
      <c r="JLS207" s="119"/>
      <c r="JLT207" s="91"/>
      <c r="JLU207" s="119"/>
      <c r="JLV207" s="91"/>
      <c r="JLW207" s="119"/>
      <c r="JLX207" s="91"/>
      <c r="JLY207" s="119"/>
      <c r="JLZ207" s="91"/>
      <c r="JMA207" s="119"/>
      <c r="JMB207" s="91"/>
      <c r="JMC207" s="119"/>
      <c r="JMD207" s="91"/>
      <c r="JME207" s="119"/>
      <c r="JMF207" s="91"/>
      <c r="JMG207" s="119"/>
      <c r="JMH207" s="91"/>
      <c r="JMI207" s="119"/>
      <c r="JMJ207" s="91"/>
      <c r="JMK207" s="119"/>
      <c r="JML207" s="91"/>
      <c r="JMM207" s="119"/>
      <c r="JMN207" s="91"/>
      <c r="JMO207" s="119"/>
      <c r="JMP207" s="91"/>
      <c r="JMQ207" s="119"/>
      <c r="JMR207" s="91"/>
      <c r="JMS207" s="119"/>
      <c r="JMT207" s="91"/>
      <c r="JMU207" s="119"/>
      <c r="JMV207" s="91"/>
      <c r="JMW207" s="119"/>
      <c r="JMX207" s="91"/>
      <c r="JMY207" s="119"/>
      <c r="JMZ207" s="91"/>
      <c r="JNA207" s="119"/>
      <c r="JNB207" s="91"/>
      <c r="JNC207" s="119"/>
      <c r="JND207" s="91"/>
      <c r="JNE207" s="119"/>
      <c r="JNF207" s="91"/>
      <c r="JNG207" s="119"/>
      <c r="JNH207" s="91"/>
      <c r="JNI207" s="119"/>
      <c r="JNJ207" s="91"/>
      <c r="JNK207" s="119"/>
      <c r="JNL207" s="91"/>
      <c r="JNM207" s="119"/>
      <c r="JNN207" s="91"/>
      <c r="JNO207" s="119"/>
      <c r="JNP207" s="91"/>
      <c r="JNQ207" s="119"/>
      <c r="JNR207" s="91"/>
      <c r="JNS207" s="119"/>
      <c r="JNT207" s="91"/>
      <c r="JNU207" s="119"/>
      <c r="JNV207" s="91"/>
      <c r="JNW207" s="119"/>
      <c r="JNX207" s="91"/>
      <c r="JNY207" s="119"/>
      <c r="JNZ207" s="91"/>
      <c r="JOA207" s="119"/>
      <c r="JOB207" s="91"/>
      <c r="JOC207" s="119"/>
      <c r="JOD207" s="91"/>
      <c r="JOE207" s="119"/>
      <c r="JOF207" s="91"/>
      <c r="JOG207" s="119"/>
      <c r="JOH207" s="91"/>
      <c r="JOI207" s="119"/>
      <c r="JOJ207" s="91"/>
      <c r="JOK207" s="119"/>
      <c r="JOL207" s="91"/>
      <c r="JOM207" s="119"/>
      <c r="JON207" s="91"/>
      <c r="JOO207" s="119"/>
      <c r="JOP207" s="91"/>
      <c r="JOQ207" s="119"/>
      <c r="JOR207" s="91"/>
      <c r="JOS207" s="119"/>
      <c r="JOT207" s="91"/>
      <c r="JOU207" s="119"/>
      <c r="JOV207" s="91"/>
      <c r="JOW207" s="119"/>
      <c r="JOX207" s="91"/>
      <c r="JOY207" s="119"/>
      <c r="JOZ207" s="91"/>
      <c r="JPA207" s="119"/>
      <c r="JPB207" s="91"/>
      <c r="JPC207" s="119"/>
      <c r="JPD207" s="91"/>
      <c r="JPE207" s="119"/>
      <c r="JPF207" s="91"/>
      <c r="JPG207" s="119"/>
      <c r="JPH207" s="91"/>
      <c r="JPI207" s="119"/>
      <c r="JPJ207" s="91"/>
      <c r="JPK207" s="119"/>
      <c r="JPL207" s="91"/>
      <c r="JPM207" s="119"/>
      <c r="JPN207" s="91"/>
      <c r="JPO207" s="119"/>
      <c r="JPP207" s="91"/>
      <c r="JPQ207" s="119"/>
      <c r="JPR207" s="91"/>
      <c r="JPS207" s="119"/>
      <c r="JPT207" s="91"/>
      <c r="JPU207" s="119"/>
      <c r="JPV207" s="91"/>
      <c r="JPW207" s="119"/>
      <c r="JPX207" s="91"/>
      <c r="JPY207" s="119"/>
      <c r="JPZ207" s="91"/>
      <c r="JQA207" s="119"/>
      <c r="JQB207" s="91"/>
      <c r="JQC207" s="119"/>
      <c r="JQD207" s="91"/>
      <c r="JQE207" s="119"/>
      <c r="JQF207" s="91"/>
      <c r="JQG207" s="119"/>
      <c r="JQH207" s="91"/>
      <c r="JQI207" s="119"/>
      <c r="JQJ207" s="91"/>
      <c r="JQK207" s="119"/>
      <c r="JQL207" s="91"/>
      <c r="JQM207" s="119"/>
      <c r="JQN207" s="91"/>
      <c r="JQO207" s="119"/>
      <c r="JQP207" s="91"/>
      <c r="JQQ207" s="119"/>
      <c r="JQR207" s="91"/>
      <c r="JQS207" s="119"/>
      <c r="JQT207" s="91"/>
      <c r="JQU207" s="119"/>
      <c r="JQV207" s="91"/>
      <c r="JQW207" s="119"/>
      <c r="JQX207" s="91"/>
      <c r="JQY207" s="119"/>
      <c r="JQZ207" s="91"/>
      <c r="JRA207" s="119"/>
      <c r="JRB207" s="91"/>
      <c r="JRC207" s="119"/>
      <c r="JRD207" s="91"/>
      <c r="JRE207" s="119"/>
      <c r="JRF207" s="91"/>
      <c r="JRG207" s="119"/>
      <c r="JRH207" s="91"/>
      <c r="JRI207" s="119"/>
      <c r="JRJ207" s="91"/>
      <c r="JRK207" s="119"/>
      <c r="JRL207" s="91"/>
      <c r="JRM207" s="119"/>
      <c r="JRN207" s="91"/>
      <c r="JRO207" s="119"/>
      <c r="JRP207" s="91"/>
      <c r="JRQ207" s="119"/>
      <c r="JRR207" s="91"/>
      <c r="JRS207" s="119"/>
      <c r="JRT207" s="91"/>
      <c r="JRU207" s="119"/>
      <c r="JRV207" s="91"/>
      <c r="JRW207" s="119"/>
      <c r="JRX207" s="91"/>
      <c r="JRY207" s="119"/>
      <c r="JRZ207" s="91"/>
      <c r="JSA207" s="119"/>
      <c r="JSB207" s="91"/>
      <c r="JSC207" s="119"/>
      <c r="JSD207" s="91"/>
      <c r="JSE207" s="119"/>
      <c r="JSF207" s="91"/>
      <c r="JSG207" s="119"/>
      <c r="JSH207" s="91"/>
      <c r="JSI207" s="119"/>
      <c r="JSJ207" s="91"/>
      <c r="JSK207" s="119"/>
      <c r="JSL207" s="91"/>
      <c r="JSM207" s="119"/>
      <c r="JSN207" s="91"/>
      <c r="JSO207" s="119"/>
      <c r="JSP207" s="91"/>
      <c r="JSQ207" s="119"/>
      <c r="JSR207" s="91"/>
      <c r="JSS207" s="119"/>
      <c r="JST207" s="91"/>
      <c r="JSU207" s="119"/>
      <c r="JSV207" s="91"/>
      <c r="JSW207" s="119"/>
      <c r="JSX207" s="91"/>
      <c r="JSY207" s="119"/>
      <c r="JSZ207" s="91"/>
      <c r="JTA207" s="119"/>
      <c r="JTB207" s="91"/>
      <c r="JTC207" s="119"/>
      <c r="JTD207" s="91"/>
      <c r="JTE207" s="119"/>
      <c r="JTF207" s="91"/>
      <c r="JTG207" s="119"/>
      <c r="JTH207" s="91"/>
      <c r="JTI207" s="119"/>
      <c r="JTJ207" s="91"/>
      <c r="JTK207" s="119"/>
      <c r="JTL207" s="91"/>
      <c r="JTM207" s="119"/>
      <c r="JTN207" s="91"/>
      <c r="JTO207" s="119"/>
      <c r="JTP207" s="91"/>
      <c r="JTQ207" s="119"/>
      <c r="JTR207" s="91"/>
      <c r="JTS207" s="119"/>
      <c r="JTT207" s="91"/>
      <c r="JTU207" s="119"/>
      <c r="JTV207" s="91"/>
      <c r="JTW207" s="119"/>
      <c r="JTX207" s="91"/>
      <c r="JTY207" s="119"/>
      <c r="JTZ207" s="91"/>
      <c r="JUA207" s="119"/>
      <c r="JUB207" s="91"/>
      <c r="JUC207" s="119"/>
      <c r="JUD207" s="91"/>
      <c r="JUE207" s="119"/>
      <c r="JUF207" s="91"/>
      <c r="JUG207" s="119"/>
      <c r="JUH207" s="91"/>
      <c r="JUI207" s="119"/>
      <c r="JUJ207" s="91"/>
      <c r="JUK207" s="119"/>
      <c r="JUL207" s="91"/>
      <c r="JUM207" s="119"/>
      <c r="JUN207" s="91"/>
      <c r="JUO207" s="119"/>
      <c r="JUP207" s="91"/>
      <c r="JUQ207" s="119"/>
      <c r="JUR207" s="91"/>
      <c r="JUS207" s="119"/>
      <c r="JUT207" s="91"/>
      <c r="JUU207" s="119"/>
      <c r="JUV207" s="91"/>
      <c r="JUW207" s="119"/>
      <c r="JUX207" s="91"/>
      <c r="JUY207" s="119"/>
      <c r="JUZ207" s="91"/>
      <c r="JVA207" s="119"/>
      <c r="JVB207" s="91"/>
      <c r="JVC207" s="119"/>
      <c r="JVD207" s="91"/>
      <c r="JVE207" s="119"/>
      <c r="JVF207" s="91"/>
      <c r="JVG207" s="119"/>
      <c r="JVH207" s="91"/>
      <c r="JVI207" s="119"/>
      <c r="JVJ207" s="91"/>
      <c r="JVK207" s="119"/>
      <c r="JVL207" s="91"/>
      <c r="JVM207" s="119"/>
      <c r="JVN207" s="91"/>
      <c r="JVO207" s="119"/>
      <c r="JVP207" s="91"/>
      <c r="JVQ207" s="119"/>
      <c r="JVR207" s="91"/>
      <c r="JVS207" s="119"/>
      <c r="JVT207" s="91"/>
      <c r="JVU207" s="119"/>
      <c r="JVV207" s="91"/>
      <c r="JVW207" s="119"/>
      <c r="JVX207" s="91"/>
      <c r="JVY207" s="119"/>
      <c r="JVZ207" s="91"/>
      <c r="JWA207" s="119"/>
      <c r="JWB207" s="91"/>
      <c r="JWC207" s="119"/>
      <c r="JWD207" s="91"/>
      <c r="JWE207" s="119"/>
      <c r="JWF207" s="91"/>
      <c r="JWG207" s="119"/>
      <c r="JWH207" s="91"/>
      <c r="JWI207" s="119"/>
      <c r="JWJ207" s="91"/>
      <c r="JWK207" s="119"/>
      <c r="JWL207" s="91"/>
      <c r="JWM207" s="119"/>
      <c r="JWN207" s="91"/>
      <c r="JWO207" s="119"/>
      <c r="JWP207" s="91"/>
      <c r="JWQ207" s="119"/>
      <c r="JWR207" s="91"/>
      <c r="JWS207" s="119"/>
      <c r="JWT207" s="91"/>
      <c r="JWU207" s="119"/>
      <c r="JWV207" s="91"/>
      <c r="JWW207" s="119"/>
      <c r="JWX207" s="91"/>
      <c r="JWY207" s="119"/>
      <c r="JWZ207" s="91"/>
      <c r="JXA207" s="119"/>
      <c r="JXB207" s="91"/>
      <c r="JXC207" s="119"/>
      <c r="JXD207" s="91"/>
      <c r="JXE207" s="119"/>
      <c r="JXF207" s="91"/>
      <c r="JXG207" s="119"/>
      <c r="JXH207" s="91"/>
      <c r="JXI207" s="119"/>
      <c r="JXJ207" s="91"/>
      <c r="JXK207" s="119"/>
      <c r="JXL207" s="91"/>
      <c r="JXM207" s="119"/>
      <c r="JXN207" s="91"/>
      <c r="JXO207" s="119"/>
      <c r="JXP207" s="91"/>
      <c r="JXQ207" s="119"/>
      <c r="JXR207" s="91"/>
      <c r="JXS207" s="119"/>
      <c r="JXT207" s="91"/>
      <c r="JXU207" s="119"/>
      <c r="JXV207" s="91"/>
      <c r="JXW207" s="119"/>
      <c r="JXX207" s="91"/>
      <c r="JXY207" s="119"/>
      <c r="JXZ207" s="91"/>
      <c r="JYA207" s="119"/>
      <c r="JYB207" s="91"/>
      <c r="JYC207" s="119"/>
      <c r="JYD207" s="91"/>
      <c r="JYE207" s="119"/>
      <c r="JYF207" s="91"/>
      <c r="JYG207" s="119"/>
      <c r="JYH207" s="91"/>
      <c r="JYI207" s="119"/>
      <c r="JYJ207" s="91"/>
      <c r="JYK207" s="119"/>
      <c r="JYL207" s="91"/>
      <c r="JYM207" s="119"/>
      <c r="JYN207" s="91"/>
      <c r="JYO207" s="119"/>
      <c r="JYP207" s="91"/>
      <c r="JYQ207" s="119"/>
      <c r="JYR207" s="91"/>
      <c r="JYS207" s="119"/>
      <c r="JYT207" s="91"/>
      <c r="JYU207" s="119"/>
      <c r="JYV207" s="91"/>
      <c r="JYW207" s="119"/>
      <c r="JYX207" s="91"/>
      <c r="JYY207" s="119"/>
      <c r="JYZ207" s="91"/>
      <c r="JZA207" s="119"/>
      <c r="JZB207" s="91"/>
      <c r="JZC207" s="119"/>
      <c r="JZD207" s="91"/>
      <c r="JZE207" s="119"/>
      <c r="JZF207" s="91"/>
      <c r="JZG207" s="119"/>
      <c r="JZH207" s="91"/>
      <c r="JZI207" s="119"/>
      <c r="JZJ207" s="91"/>
      <c r="JZK207" s="119"/>
      <c r="JZL207" s="91"/>
      <c r="JZM207" s="119"/>
      <c r="JZN207" s="91"/>
      <c r="JZO207" s="119"/>
      <c r="JZP207" s="91"/>
      <c r="JZQ207" s="119"/>
      <c r="JZR207" s="91"/>
      <c r="JZS207" s="119"/>
      <c r="JZT207" s="91"/>
      <c r="JZU207" s="119"/>
      <c r="JZV207" s="91"/>
      <c r="JZW207" s="119"/>
      <c r="JZX207" s="91"/>
      <c r="JZY207" s="119"/>
      <c r="JZZ207" s="91"/>
      <c r="KAA207" s="119"/>
      <c r="KAB207" s="91"/>
      <c r="KAC207" s="119"/>
      <c r="KAD207" s="91"/>
      <c r="KAE207" s="119"/>
      <c r="KAF207" s="91"/>
      <c r="KAG207" s="119"/>
      <c r="KAH207" s="91"/>
      <c r="KAI207" s="119"/>
      <c r="KAJ207" s="91"/>
      <c r="KAK207" s="119"/>
      <c r="KAL207" s="91"/>
      <c r="KAM207" s="119"/>
      <c r="KAN207" s="91"/>
      <c r="KAO207" s="119"/>
      <c r="KAP207" s="91"/>
      <c r="KAQ207" s="119"/>
      <c r="KAR207" s="91"/>
      <c r="KAS207" s="119"/>
      <c r="KAT207" s="91"/>
      <c r="KAU207" s="119"/>
      <c r="KAV207" s="91"/>
      <c r="KAW207" s="119"/>
      <c r="KAX207" s="91"/>
      <c r="KAY207" s="119"/>
      <c r="KAZ207" s="91"/>
      <c r="KBA207" s="119"/>
      <c r="KBB207" s="91"/>
      <c r="KBC207" s="119"/>
      <c r="KBD207" s="91"/>
      <c r="KBE207" s="119"/>
      <c r="KBF207" s="91"/>
      <c r="KBG207" s="119"/>
      <c r="KBH207" s="91"/>
      <c r="KBI207" s="119"/>
      <c r="KBJ207" s="91"/>
      <c r="KBK207" s="119"/>
      <c r="KBL207" s="91"/>
      <c r="KBM207" s="119"/>
      <c r="KBN207" s="91"/>
      <c r="KBO207" s="119"/>
      <c r="KBP207" s="91"/>
      <c r="KBQ207" s="119"/>
      <c r="KBR207" s="91"/>
      <c r="KBS207" s="119"/>
      <c r="KBT207" s="91"/>
      <c r="KBU207" s="119"/>
      <c r="KBV207" s="91"/>
      <c r="KBW207" s="119"/>
      <c r="KBX207" s="91"/>
      <c r="KBY207" s="119"/>
      <c r="KBZ207" s="91"/>
      <c r="KCA207" s="119"/>
      <c r="KCB207" s="91"/>
      <c r="KCC207" s="119"/>
      <c r="KCD207" s="91"/>
      <c r="KCE207" s="119"/>
      <c r="KCF207" s="91"/>
      <c r="KCG207" s="119"/>
      <c r="KCH207" s="91"/>
      <c r="KCI207" s="119"/>
      <c r="KCJ207" s="91"/>
      <c r="KCK207" s="119"/>
      <c r="KCL207" s="91"/>
      <c r="KCM207" s="119"/>
      <c r="KCN207" s="91"/>
      <c r="KCO207" s="119"/>
      <c r="KCP207" s="91"/>
      <c r="KCQ207" s="119"/>
      <c r="KCR207" s="91"/>
      <c r="KCS207" s="119"/>
      <c r="KCT207" s="91"/>
      <c r="KCU207" s="119"/>
      <c r="KCV207" s="91"/>
      <c r="KCW207" s="119"/>
      <c r="KCX207" s="91"/>
      <c r="KCY207" s="119"/>
      <c r="KCZ207" s="91"/>
      <c r="KDA207" s="119"/>
      <c r="KDB207" s="91"/>
      <c r="KDC207" s="119"/>
      <c r="KDD207" s="91"/>
      <c r="KDE207" s="119"/>
      <c r="KDF207" s="91"/>
      <c r="KDG207" s="119"/>
      <c r="KDH207" s="91"/>
      <c r="KDI207" s="119"/>
      <c r="KDJ207" s="91"/>
      <c r="KDK207" s="119"/>
      <c r="KDL207" s="91"/>
      <c r="KDM207" s="119"/>
      <c r="KDN207" s="91"/>
      <c r="KDO207" s="119"/>
      <c r="KDP207" s="91"/>
      <c r="KDQ207" s="119"/>
      <c r="KDR207" s="91"/>
      <c r="KDS207" s="119"/>
      <c r="KDT207" s="91"/>
      <c r="KDU207" s="119"/>
      <c r="KDV207" s="91"/>
      <c r="KDW207" s="119"/>
      <c r="KDX207" s="91"/>
      <c r="KDY207" s="119"/>
      <c r="KDZ207" s="91"/>
      <c r="KEA207" s="119"/>
      <c r="KEB207" s="91"/>
      <c r="KEC207" s="119"/>
      <c r="KED207" s="91"/>
      <c r="KEE207" s="119"/>
      <c r="KEF207" s="91"/>
      <c r="KEG207" s="119"/>
      <c r="KEH207" s="91"/>
      <c r="KEI207" s="119"/>
      <c r="KEJ207" s="91"/>
      <c r="KEK207" s="119"/>
      <c r="KEL207" s="91"/>
      <c r="KEM207" s="119"/>
      <c r="KEN207" s="91"/>
      <c r="KEO207" s="119"/>
      <c r="KEP207" s="91"/>
      <c r="KEQ207" s="119"/>
      <c r="KER207" s="91"/>
      <c r="KES207" s="119"/>
      <c r="KET207" s="91"/>
      <c r="KEU207" s="119"/>
      <c r="KEV207" s="91"/>
      <c r="KEW207" s="119"/>
      <c r="KEX207" s="91"/>
      <c r="KEY207" s="119"/>
      <c r="KEZ207" s="91"/>
      <c r="KFA207" s="119"/>
      <c r="KFB207" s="91"/>
      <c r="KFC207" s="119"/>
      <c r="KFD207" s="91"/>
      <c r="KFE207" s="119"/>
      <c r="KFF207" s="91"/>
      <c r="KFG207" s="119"/>
      <c r="KFH207" s="91"/>
      <c r="KFI207" s="119"/>
      <c r="KFJ207" s="91"/>
      <c r="KFK207" s="119"/>
      <c r="KFL207" s="91"/>
      <c r="KFM207" s="119"/>
      <c r="KFN207" s="91"/>
      <c r="KFO207" s="119"/>
      <c r="KFP207" s="91"/>
      <c r="KFQ207" s="119"/>
      <c r="KFR207" s="91"/>
      <c r="KFS207" s="119"/>
      <c r="KFT207" s="91"/>
      <c r="KFU207" s="119"/>
      <c r="KFV207" s="91"/>
      <c r="KFW207" s="119"/>
      <c r="KFX207" s="91"/>
      <c r="KFY207" s="119"/>
      <c r="KFZ207" s="91"/>
      <c r="KGA207" s="119"/>
      <c r="KGB207" s="91"/>
      <c r="KGC207" s="119"/>
      <c r="KGD207" s="91"/>
      <c r="KGE207" s="119"/>
      <c r="KGF207" s="91"/>
      <c r="KGG207" s="119"/>
      <c r="KGH207" s="91"/>
      <c r="KGI207" s="119"/>
      <c r="KGJ207" s="91"/>
      <c r="KGK207" s="119"/>
      <c r="KGL207" s="91"/>
      <c r="KGM207" s="119"/>
      <c r="KGN207" s="91"/>
      <c r="KGO207" s="119"/>
      <c r="KGP207" s="91"/>
      <c r="KGQ207" s="119"/>
      <c r="KGR207" s="91"/>
      <c r="KGS207" s="119"/>
      <c r="KGT207" s="91"/>
      <c r="KGU207" s="119"/>
      <c r="KGV207" s="91"/>
      <c r="KGW207" s="119"/>
      <c r="KGX207" s="91"/>
      <c r="KGY207" s="119"/>
      <c r="KGZ207" s="91"/>
      <c r="KHA207" s="119"/>
      <c r="KHB207" s="91"/>
      <c r="KHC207" s="119"/>
      <c r="KHD207" s="91"/>
      <c r="KHE207" s="119"/>
      <c r="KHF207" s="91"/>
      <c r="KHG207" s="119"/>
      <c r="KHH207" s="91"/>
      <c r="KHI207" s="119"/>
      <c r="KHJ207" s="91"/>
      <c r="KHK207" s="119"/>
      <c r="KHL207" s="91"/>
      <c r="KHM207" s="119"/>
      <c r="KHN207" s="91"/>
      <c r="KHO207" s="119"/>
      <c r="KHP207" s="91"/>
      <c r="KHQ207" s="119"/>
      <c r="KHR207" s="91"/>
      <c r="KHS207" s="119"/>
      <c r="KHT207" s="91"/>
      <c r="KHU207" s="119"/>
      <c r="KHV207" s="91"/>
      <c r="KHW207" s="119"/>
      <c r="KHX207" s="91"/>
      <c r="KHY207" s="119"/>
      <c r="KHZ207" s="91"/>
      <c r="KIA207" s="119"/>
      <c r="KIB207" s="91"/>
      <c r="KIC207" s="119"/>
      <c r="KID207" s="91"/>
      <c r="KIE207" s="119"/>
      <c r="KIF207" s="91"/>
      <c r="KIG207" s="119"/>
      <c r="KIH207" s="91"/>
      <c r="KII207" s="119"/>
      <c r="KIJ207" s="91"/>
      <c r="KIK207" s="119"/>
      <c r="KIL207" s="91"/>
      <c r="KIM207" s="119"/>
      <c r="KIN207" s="91"/>
      <c r="KIO207" s="119"/>
      <c r="KIP207" s="91"/>
      <c r="KIQ207" s="119"/>
      <c r="KIR207" s="91"/>
      <c r="KIS207" s="119"/>
      <c r="KIT207" s="91"/>
      <c r="KIU207" s="119"/>
      <c r="KIV207" s="91"/>
      <c r="KIW207" s="119"/>
      <c r="KIX207" s="91"/>
      <c r="KIY207" s="119"/>
      <c r="KIZ207" s="91"/>
      <c r="KJA207" s="119"/>
      <c r="KJB207" s="91"/>
      <c r="KJC207" s="119"/>
      <c r="KJD207" s="91"/>
      <c r="KJE207" s="119"/>
      <c r="KJF207" s="91"/>
      <c r="KJG207" s="119"/>
      <c r="KJH207" s="91"/>
      <c r="KJI207" s="119"/>
      <c r="KJJ207" s="91"/>
      <c r="KJK207" s="119"/>
      <c r="KJL207" s="91"/>
      <c r="KJM207" s="119"/>
      <c r="KJN207" s="91"/>
      <c r="KJO207" s="119"/>
      <c r="KJP207" s="91"/>
      <c r="KJQ207" s="119"/>
      <c r="KJR207" s="91"/>
      <c r="KJS207" s="119"/>
      <c r="KJT207" s="91"/>
      <c r="KJU207" s="119"/>
      <c r="KJV207" s="91"/>
      <c r="KJW207" s="119"/>
      <c r="KJX207" s="91"/>
      <c r="KJY207" s="119"/>
      <c r="KJZ207" s="91"/>
      <c r="KKA207" s="119"/>
      <c r="KKB207" s="91"/>
      <c r="KKC207" s="119"/>
      <c r="KKD207" s="91"/>
      <c r="KKE207" s="119"/>
      <c r="KKF207" s="91"/>
      <c r="KKG207" s="119"/>
      <c r="KKH207" s="91"/>
      <c r="KKI207" s="119"/>
      <c r="KKJ207" s="91"/>
      <c r="KKK207" s="119"/>
      <c r="KKL207" s="91"/>
      <c r="KKM207" s="119"/>
      <c r="KKN207" s="91"/>
      <c r="KKO207" s="119"/>
      <c r="KKP207" s="91"/>
      <c r="KKQ207" s="119"/>
      <c r="KKR207" s="91"/>
      <c r="KKS207" s="119"/>
      <c r="KKT207" s="91"/>
      <c r="KKU207" s="119"/>
      <c r="KKV207" s="91"/>
      <c r="KKW207" s="119"/>
      <c r="KKX207" s="91"/>
      <c r="KKY207" s="119"/>
      <c r="KKZ207" s="91"/>
      <c r="KLA207" s="119"/>
      <c r="KLB207" s="91"/>
      <c r="KLC207" s="119"/>
      <c r="KLD207" s="91"/>
      <c r="KLE207" s="119"/>
      <c r="KLF207" s="91"/>
      <c r="KLG207" s="119"/>
      <c r="KLH207" s="91"/>
      <c r="KLI207" s="119"/>
      <c r="KLJ207" s="91"/>
      <c r="KLK207" s="119"/>
      <c r="KLL207" s="91"/>
      <c r="KLM207" s="119"/>
      <c r="KLN207" s="91"/>
      <c r="KLO207" s="119"/>
      <c r="KLP207" s="91"/>
      <c r="KLQ207" s="119"/>
      <c r="KLR207" s="91"/>
      <c r="KLS207" s="119"/>
      <c r="KLT207" s="91"/>
      <c r="KLU207" s="119"/>
      <c r="KLV207" s="91"/>
      <c r="KLW207" s="119"/>
      <c r="KLX207" s="91"/>
      <c r="KLY207" s="119"/>
      <c r="KLZ207" s="91"/>
      <c r="KMA207" s="119"/>
      <c r="KMB207" s="91"/>
      <c r="KMC207" s="119"/>
      <c r="KMD207" s="91"/>
      <c r="KME207" s="119"/>
      <c r="KMF207" s="91"/>
      <c r="KMG207" s="119"/>
      <c r="KMH207" s="91"/>
      <c r="KMI207" s="119"/>
      <c r="KMJ207" s="91"/>
      <c r="KMK207" s="119"/>
      <c r="KML207" s="91"/>
      <c r="KMM207" s="119"/>
      <c r="KMN207" s="91"/>
      <c r="KMO207" s="119"/>
      <c r="KMP207" s="91"/>
      <c r="KMQ207" s="119"/>
      <c r="KMR207" s="91"/>
      <c r="KMS207" s="119"/>
      <c r="KMT207" s="91"/>
      <c r="KMU207" s="119"/>
      <c r="KMV207" s="91"/>
      <c r="KMW207" s="119"/>
      <c r="KMX207" s="91"/>
      <c r="KMY207" s="119"/>
      <c r="KMZ207" s="91"/>
      <c r="KNA207" s="119"/>
      <c r="KNB207" s="91"/>
      <c r="KNC207" s="119"/>
      <c r="KND207" s="91"/>
      <c r="KNE207" s="119"/>
      <c r="KNF207" s="91"/>
      <c r="KNG207" s="119"/>
      <c r="KNH207" s="91"/>
      <c r="KNI207" s="119"/>
      <c r="KNJ207" s="91"/>
      <c r="KNK207" s="119"/>
      <c r="KNL207" s="91"/>
      <c r="KNM207" s="119"/>
      <c r="KNN207" s="91"/>
      <c r="KNO207" s="119"/>
      <c r="KNP207" s="91"/>
      <c r="KNQ207" s="119"/>
      <c r="KNR207" s="91"/>
      <c r="KNS207" s="119"/>
      <c r="KNT207" s="91"/>
      <c r="KNU207" s="119"/>
      <c r="KNV207" s="91"/>
      <c r="KNW207" s="119"/>
      <c r="KNX207" s="91"/>
      <c r="KNY207" s="119"/>
      <c r="KNZ207" s="91"/>
      <c r="KOA207" s="119"/>
      <c r="KOB207" s="91"/>
      <c r="KOC207" s="119"/>
      <c r="KOD207" s="91"/>
      <c r="KOE207" s="119"/>
      <c r="KOF207" s="91"/>
      <c r="KOG207" s="119"/>
      <c r="KOH207" s="91"/>
      <c r="KOI207" s="119"/>
      <c r="KOJ207" s="91"/>
      <c r="KOK207" s="119"/>
      <c r="KOL207" s="91"/>
      <c r="KOM207" s="119"/>
      <c r="KON207" s="91"/>
      <c r="KOO207" s="119"/>
      <c r="KOP207" s="91"/>
      <c r="KOQ207" s="119"/>
      <c r="KOR207" s="91"/>
      <c r="KOS207" s="119"/>
      <c r="KOT207" s="91"/>
      <c r="KOU207" s="119"/>
      <c r="KOV207" s="91"/>
      <c r="KOW207" s="119"/>
      <c r="KOX207" s="91"/>
      <c r="KOY207" s="119"/>
      <c r="KOZ207" s="91"/>
      <c r="KPA207" s="119"/>
      <c r="KPB207" s="91"/>
      <c r="KPC207" s="119"/>
      <c r="KPD207" s="91"/>
      <c r="KPE207" s="119"/>
      <c r="KPF207" s="91"/>
      <c r="KPG207" s="119"/>
      <c r="KPH207" s="91"/>
      <c r="KPI207" s="119"/>
      <c r="KPJ207" s="91"/>
      <c r="KPK207" s="119"/>
      <c r="KPL207" s="91"/>
      <c r="KPM207" s="119"/>
      <c r="KPN207" s="91"/>
      <c r="KPO207" s="119"/>
      <c r="KPP207" s="91"/>
      <c r="KPQ207" s="119"/>
      <c r="KPR207" s="91"/>
      <c r="KPS207" s="119"/>
      <c r="KPT207" s="91"/>
      <c r="KPU207" s="119"/>
      <c r="KPV207" s="91"/>
      <c r="KPW207" s="119"/>
      <c r="KPX207" s="91"/>
      <c r="KPY207" s="119"/>
      <c r="KPZ207" s="91"/>
      <c r="KQA207" s="119"/>
      <c r="KQB207" s="91"/>
      <c r="KQC207" s="119"/>
      <c r="KQD207" s="91"/>
      <c r="KQE207" s="119"/>
      <c r="KQF207" s="91"/>
      <c r="KQG207" s="119"/>
      <c r="KQH207" s="91"/>
      <c r="KQI207" s="119"/>
      <c r="KQJ207" s="91"/>
      <c r="KQK207" s="119"/>
      <c r="KQL207" s="91"/>
      <c r="KQM207" s="119"/>
      <c r="KQN207" s="91"/>
      <c r="KQO207" s="119"/>
      <c r="KQP207" s="91"/>
      <c r="KQQ207" s="119"/>
      <c r="KQR207" s="91"/>
      <c r="KQS207" s="119"/>
      <c r="KQT207" s="91"/>
      <c r="KQU207" s="119"/>
      <c r="KQV207" s="91"/>
      <c r="KQW207" s="119"/>
      <c r="KQX207" s="91"/>
      <c r="KQY207" s="119"/>
      <c r="KQZ207" s="91"/>
      <c r="KRA207" s="119"/>
      <c r="KRB207" s="91"/>
      <c r="KRC207" s="119"/>
      <c r="KRD207" s="91"/>
      <c r="KRE207" s="119"/>
      <c r="KRF207" s="91"/>
      <c r="KRG207" s="119"/>
      <c r="KRH207" s="91"/>
      <c r="KRI207" s="119"/>
      <c r="KRJ207" s="91"/>
      <c r="KRK207" s="119"/>
      <c r="KRL207" s="91"/>
      <c r="KRM207" s="119"/>
      <c r="KRN207" s="91"/>
      <c r="KRO207" s="119"/>
      <c r="KRP207" s="91"/>
      <c r="KRQ207" s="119"/>
      <c r="KRR207" s="91"/>
      <c r="KRS207" s="119"/>
      <c r="KRT207" s="91"/>
      <c r="KRU207" s="119"/>
      <c r="KRV207" s="91"/>
      <c r="KRW207" s="119"/>
      <c r="KRX207" s="91"/>
      <c r="KRY207" s="119"/>
      <c r="KRZ207" s="91"/>
      <c r="KSA207" s="119"/>
      <c r="KSB207" s="91"/>
      <c r="KSC207" s="119"/>
      <c r="KSD207" s="91"/>
      <c r="KSE207" s="119"/>
      <c r="KSF207" s="91"/>
      <c r="KSG207" s="119"/>
      <c r="KSH207" s="91"/>
      <c r="KSI207" s="119"/>
      <c r="KSJ207" s="91"/>
      <c r="KSK207" s="119"/>
      <c r="KSL207" s="91"/>
      <c r="KSM207" s="119"/>
      <c r="KSN207" s="91"/>
      <c r="KSO207" s="119"/>
      <c r="KSP207" s="91"/>
      <c r="KSQ207" s="119"/>
      <c r="KSR207" s="91"/>
      <c r="KSS207" s="119"/>
      <c r="KST207" s="91"/>
      <c r="KSU207" s="119"/>
      <c r="KSV207" s="91"/>
      <c r="KSW207" s="119"/>
      <c r="KSX207" s="91"/>
      <c r="KSY207" s="119"/>
      <c r="KSZ207" s="91"/>
      <c r="KTA207" s="119"/>
      <c r="KTB207" s="91"/>
      <c r="KTC207" s="119"/>
      <c r="KTD207" s="91"/>
      <c r="KTE207" s="119"/>
      <c r="KTF207" s="91"/>
      <c r="KTG207" s="119"/>
      <c r="KTH207" s="91"/>
      <c r="KTI207" s="119"/>
      <c r="KTJ207" s="91"/>
      <c r="KTK207" s="119"/>
      <c r="KTL207" s="91"/>
      <c r="KTM207" s="119"/>
      <c r="KTN207" s="91"/>
      <c r="KTO207" s="119"/>
      <c r="KTP207" s="91"/>
      <c r="KTQ207" s="119"/>
      <c r="KTR207" s="91"/>
      <c r="KTS207" s="119"/>
      <c r="KTT207" s="91"/>
      <c r="KTU207" s="119"/>
      <c r="KTV207" s="91"/>
      <c r="KTW207" s="119"/>
      <c r="KTX207" s="91"/>
      <c r="KTY207" s="119"/>
      <c r="KTZ207" s="91"/>
      <c r="KUA207" s="119"/>
      <c r="KUB207" s="91"/>
      <c r="KUC207" s="119"/>
      <c r="KUD207" s="91"/>
      <c r="KUE207" s="119"/>
      <c r="KUF207" s="91"/>
      <c r="KUG207" s="119"/>
      <c r="KUH207" s="91"/>
      <c r="KUI207" s="119"/>
      <c r="KUJ207" s="91"/>
      <c r="KUK207" s="119"/>
      <c r="KUL207" s="91"/>
      <c r="KUM207" s="119"/>
      <c r="KUN207" s="91"/>
      <c r="KUO207" s="119"/>
      <c r="KUP207" s="91"/>
      <c r="KUQ207" s="119"/>
      <c r="KUR207" s="91"/>
      <c r="KUS207" s="119"/>
      <c r="KUT207" s="91"/>
      <c r="KUU207" s="119"/>
      <c r="KUV207" s="91"/>
      <c r="KUW207" s="119"/>
      <c r="KUX207" s="91"/>
      <c r="KUY207" s="119"/>
      <c r="KUZ207" s="91"/>
      <c r="KVA207" s="119"/>
      <c r="KVB207" s="91"/>
      <c r="KVC207" s="119"/>
      <c r="KVD207" s="91"/>
      <c r="KVE207" s="119"/>
      <c r="KVF207" s="91"/>
      <c r="KVG207" s="119"/>
      <c r="KVH207" s="91"/>
      <c r="KVI207" s="119"/>
      <c r="KVJ207" s="91"/>
      <c r="KVK207" s="119"/>
      <c r="KVL207" s="91"/>
      <c r="KVM207" s="119"/>
      <c r="KVN207" s="91"/>
      <c r="KVO207" s="119"/>
      <c r="KVP207" s="91"/>
      <c r="KVQ207" s="119"/>
      <c r="KVR207" s="91"/>
      <c r="KVS207" s="119"/>
      <c r="KVT207" s="91"/>
      <c r="KVU207" s="119"/>
      <c r="KVV207" s="91"/>
      <c r="KVW207" s="119"/>
      <c r="KVX207" s="91"/>
      <c r="KVY207" s="119"/>
      <c r="KVZ207" s="91"/>
      <c r="KWA207" s="119"/>
      <c r="KWB207" s="91"/>
      <c r="KWC207" s="119"/>
      <c r="KWD207" s="91"/>
      <c r="KWE207" s="119"/>
      <c r="KWF207" s="91"/>
      <c r="KWG207" s="119"/>
      <c r="KWH207" s="91"/>
      <c r="KWI207" s="119"/>
      <c r="KWJ207" s="91"/>
      <c r="KWK207" s="119"/>
      <c r="KWL207" s="91"/>
      <c r="KWM207" s="119"/>
      <c r="KWN207" s="91"/>
      <c r="KWO207" s="119"/>
      <c r="KWP207" s="91"/>
      <c r="KWQ207" s="119"/>
      <c r="KWR207" s="91"/>
      <c r="KWS207" s="119"/>
      <c r="KWT207" s="91"/>
      <c r="KWU207" s="119"/>
      <c r="KWV207" s="91"/>
      <c r="KWW207" s="119"/>
      <c r="KWX207" s="91"/>
      <c r="KWY207" s="119"/>
      <c r="KWZ207" s="91"/>
      <c r="KXA207" s="119"/>
      <c r="KXB207" s="91"/>
      <c r="KXC207" s="119"/>
      <c r="KXD207" s="91"/>
      <c r="KXE207" s="119"/>
      <c r="KXF207" s="91"/>
      <c r="KXG207" s="119"/>
      <c r="KXH207" s="91"/>
      <c r="KXI207" s="119"/>
      <c r="KXJ207" s="91"/>
      <c r="KXK207" s="119"/>
      <c r="KXL207" s="91"/>
      <c r="KXM207" s="119"/>
      <c r="KXN207" s="91"/>
      <c r="KXO207" s="119"/>
      <c r="KXP207" s="91"/>
      <c r="KXQ207" s="119"/>
      <c r="KXR207" s="91"/>
      <c r="KXS207" s="119"/>
      <c r="KXT207" s="91"/>
      <c r="KXU207" s="119"/>
      <c r="KXV207" s="91"/>
      <c r="KXW207" s="119"/>
      <c r="KXX207" s="91"/>
      <c r="KXY207" s="119"/>
      <c r="KXZ207" s="91"/>
      <c r="KYA207" s="119"/>
      <c r="KYB207" s="91"/>
      <c r="KYC207" s="119"/>
      <c r="KYD207" s="91"/>
      <c r="KYE207" s="119"/>
      <c r="KYF207" s="91"/>
      <c r="KYG207" s="119"/>
      <c r="KYH207" s="91"/>
      <c r="KYI207" s="119"/>
      <c r="KYJ207" s="91"/>
      <c r="KYK207" s="119"/>
      <c r="KYL207" s="91"/>
      <c r="KYM207" s="119"/>
      <c r="KYN207" s="91"/>
      <c r="KYO207" s="119"/>
      <c r="KYP207" s="91"/>
      <c r="KYQ207" s="119"/>
      <c r="KYR207" s="91"/>
      <c r="KYS207" s="119"/>
      <c r="KYT207" s="91"/>
      <c r="KYU207" s="119"/>
      <c r="KYV207" s="91"/>
      <c r="KYW207" s="119"/>
      <c r="KYX207" s="91"/>
      <c r="KYY207" s="119"/>
      <c r="KYZ207" s="91"/>
      <c r="KZA207" s="119"/>
      <c r="KZB207" s="91"/>
      <c r="KZC207" s="119"/>
      <c r="KZD207" s="91"/>
      <c r="KZE207" s="119"/>
      <c r="KZF207" s="91"/>
      <c r="KZG207" s="119"/>
      <c r="KZH207" s="91"/>
      <c r="KZI207" s="119"/>
      <c r="KZJ207" s="91"/>
      <c r="KZK207" s="119"/>
      <c r="KZL207" s="91"/>
      <c r="KZM207" s="119"/>
      <c r="KZN207" s="91"/>
      <c r="KZO207" s="119"/>
      <c r="KZP207" s="91"/>
      <c r="KZQ207" s="119"/>
      <c r="KZR207" s="91"/>
      <c r="KZS207" s="119"/>
      <c r="KZT207" s="91"/>
      <c r="KZU207" s="119"/>
      <c r="KZV207" s="91"/>
      <c r="KZW207" s="119"/>
      <c r="KZX207" s="91"/>
      <c r="KZY207" s="119"/>
      <c r="KZZ207" s="91"/>
      <c r="LAA207" s="119"/>
      <c r="LAB207" s="91"/>
      <c r="LAC207" s="119"/>
      <c r="LAD207" s="91"/>
      <c r="LAE207" s="119"/>
      <c r="LAF207" s="91"/>
      <c r="LAG207" s="119"/>
      <c r="LAH207" s="91"/>
      <c r="LAI207" s="119"/>
      <c r="LAJ207" s="91"/>
      <c r="LAK207" s="119"/>
      <c r="LAL207" s="91"/>
      <c r="LAM207" s="119"/>
      <c r="LAN207" s="91"/>
      <c r="LAO207" s="119"/>
      <c r="LAP207" s="91"/>
      <c r="LAQ207" s="119"/>
      <c r="LAR207" s="91"/>
      <c r="LAS207" s="119"/>
      <c r="LAT207" s="91"/>
      <c r="LAU207" s="119"/>
      <c r="LAV207" s="91"/>
      <c r="LAW207" s="119"/>
      <c r="LAX207" s="91"/>
      <c r="LAY207" s="119"/>
      <c r="LAZ207" s="91"/>
      <c r="LBA207" s="119"/>
      <c r="LBB207" s="91"/>
      <c r="LBC207" s="119"/>
      <c r="LBD207" s="91"/>
      <c r="LBE207" s="119"/>
      <c r="LBF207" s="91"/>
      <c r="LBG207" s="119"/>
      <c r="LBH207" s="91"/>
      <c r="LBI207" s="119"/>
      <c r="LBJ207" s="91"/>
      <c r="LBK207" s="119"/>
      <c r="LBL207" s="91"/>
      <c r="LBM207" s="119"/>
      <c r="LBN207" s="91"/>
      <c r="LBO207" s="119"/>
      <c r="LBP207" s="91"/>
      <c r="LBQ207" s="119"/>
      <c r="LBR207" s="91"/>
      <c r="LBS207" s="119"/>
      <c r="LBT207" s="91"/>
      <c r="LBU207" s="119"/>
      <c r="LBV207" s="91"/>
      <c r="LBW207" s="119"/>
      <c r="LBX207" s="91"/>
      <c r="LBY207" s="119"/>
      <c r="LBZ207" s="91"/>
      <c r="LCA207" s="119"/>
      <c r="LCB207" s="91"/>
      <c r="LCC207" s="119"/>
      <c r="LCD207" s="91"/>
      <c r="LCE207" s="119"/>
      <c r="LCF207" s="91"/>
      <c r="LCG207" s="119"/>
      <c r="LCH207" s="91"/>
      <c r="LCI207" s="119"/>
      <c r="LCJ207" s="91"/>
      <c r="LCK207" s="119"/>
      <c r="LCL207" s="91"/>
      <c r="LCM207" s="119"/>
      <c r="LCN207" s="91"/>
      <c r="LCO207" s="119"/>
      <c r="LCP207" s="91"/>
      <c r="LCQ207" s="119"/>
      <c r="LCR207" s="91"/>
      <c r="LCS207" s="119"/>
      <c r="LCT207" s="91"/>
      <c r="LCU207" s="119"/>
      <c r="LCV207" s="91"/>
      <c r="LCW207" s="119"/>
      <c r="LCX207" s="91"/>
      <c r="LCY207" s="119"/>
      <c r="LCZ207" s="91"/>
      <c r="LDA207" s="119"/>
      <c r="LDB207" s="91"/>
      <c r="LDC207" s="119"/>
      <c r="LDD207" s="91"/>
      <c r="LDE207" s="119"/>
      <c r="LDF207" s="91"/>
      <c r="LDG207" s="119"/>
      <c r="LDH207" s="91"/>
      <c r="LDI207" s="119"/>
      <c r="LDJ207" s="91"/>
      <c r="LDK207" s="119"/>
      <c r="LDL207" s="91"/>
      <c r="LDM207" s="119"/>
      <c r="LDN207" s="91"/>
      <c r="LDO207" s="119"/>
      <c r="LDP207" s="91"/>
      <c r="LDQ207" s="119"/>
      <c r="LDR207" s="91"/>
      <c r="LDS207" s="119"/>
      <c r="LDT207" s="91"/>
      <c r="LDU207" s="119"/>
      <c r="LDV207" s="91"/>
      <c r="LDW207" s="119"/>
      <c r="LDX207" s="91"/>
      <c r="LDY207" s="119"/>
      <c r="LDZ207" s="91"/>
      <c r="LEA207" s="119"/>
      <c r="LEB207" s="91"/>
      <c r="LEC207" s="119"/>
      <c r="LED207" s="91"/>
      <c r="LEE207" s="119"/>
      <c r="LEF207" s="91"/>
      <c r="LEG207" s="119"/>
      <c r="LEH207" s="91"/>
      <c r="LEI207" s="119"/>
      <c r="LEJ207" s="91"/>
      <c r="LEK207" s="119"/>
      <c r="LEL207" s="91"/>
      <c r="LEM207" s="119"/>
      <c r="LEN207" s="91"/>
      <c r="LEO207" s="119"/>
      <c r="LEP207" s="91"/>
      <c r="LEQ207" s="119"/>
      <c r="LER207" s="91"/>
      <c r="LES207" s="119"/>
      <c r="LET207" s="91"/>
      <c r="LEU207" s="119"/>
      <c r="LEV207" s="91"/>
      <c r="LEW207" s="119"/>
      <c r="LEX207" s="91"/>
      <c r="LEY207" s="119"/>
      <c r="LEZ207" s="91"/>
      <c r="LFA207" s="119"/>
      <c r="LFB207" s="91"/>
      <c r="LFC207" s="119"/>
      <c r="LFD207" s="91"/>
      <c r="LFE207" s="119"/>
      <c r="LFF207" s="91"/>
      <c r="LFG207" s="119"/>
      <c r="LFH207" s="91"/>
      <c r="LFI207" s="119"/>
      <c r="LFJ207" s="91"/>
      <c r="LFK207" s="119"/>
      <c r="LFL207" s="91"/>
      <c r="LFM207" s="119"/>
      <c r="LFN207" s="91"/>
      <c r="LFO207" s="119"/>
      <c r="LFP207" s="91"/>
      <c r="LFQ207" s="119"/>
      <c r="LFR207" s="91"/>
      <c r="LFS207" s="119"/>
      <c r="LFT207" s="91"/>
      <c r="LFU207" s="119"/>
      <c r="LFV207" s="91"/>
      <c r="LFW207" s="119"/>
      <c r="LFX207" s="91"/>
      <c r="LFY207" s="119"/>
      <c r="LFZ207" s="91"/>
      <c r="LGA207" s="119"/>
      <c r="LGB207" s="91"/>
      <c r="LGC207" s="119"/>
      <c r="LGD207" s="91"/>
      <c r="LGE207" s="119"/>
      <c r="LGF207" s="91"/>
      <c r="LGG207" s="119"/>
      <c r="LGH207" s="91"/>
      <c r="LGI207" s="119"/>
      <c r="LGJ207" s="91"/>
      <c r="LGK207" s="119"/>
      <c r="LGL207" s="91"/>
      <c r="LGM207" s="119"/>
      <c r="LGN207" s="91"/>
      <c r="LGO207" s="119"/>
      <c r="LGP207" s="91"/>
      <c r="LGQ207" s="119"/>
      <c r="LGR207" s="91"/>
      <c r="LGS207" s="119"/>
      <c r="LGT207" s="91"/>
      <c r="LGU207" s="119"/>
      <c r="LGV207" s="91"/>
      <c r="LGW207" s="119"/>
      <c r="LGX207" s="91"/>
      <c r="LGY207" s="119"/>
      <c r="LGZ207" s="91"/>
      <c r="LHA207" s="119"/>
      <c r="LHB207" s="91"/>
      <c r="LHC207" s="119"/>
      <c r="LHD207" s="91"/>
      <c r="LHE207" s="119"/>
      <c r="LHF207" s="91"/>
      <c r="LHG207" s="119"/>
      <c r="LHH207" s="91"/>
      <c r="LHI207" s="119"/>
      <c r="LHJ207" s="91"/>
      <c r="LHK207" s="119"/>
      <c r="LHL207" s="91"/>
      <c r="LHM207" s="119"/>
      <c r="LHN207" s="91"/>
      <c r="LHO207" s="119"/>
      <c r="LHP207" s="91"/>
      <c r="LHQ207" s="119"/>
      <c r="LHR207" s="91"/>
      <c r="LHS207" s="119"/>
      <c r="LHT207" s="91"/>
      <c r="LHU207" s="119"/>
      <c r="LHV207" s="91"/>
      <c r="LHW207" s="119"/>
      <c r="LHX207" s="91"/>
      <c r="LHY207" s="119"/>
      <c r="LHZ207" s="91"/>
      <c r="LIA207" s="119"/>
      <c r="LIB207" s="91"/>
      <c r="LIC207" s="119"/>
      <c r="LID207" s="91"/>
      <c r="LIE207" s="119"/>
      <c r="LIF207" s="91"/>
      <c r="LIG207" s="119"/>
      <c r="LIH207" s="91"/>
      <c r="LII207" s="119"/>
      <c r="LIJ207" s="91"/>
      <c r="LIK207" s="119"/>
      <c r="LIL207" s="91"/>
      <c r="LIM207" s="119"/>
      <c r="LIN207" s="91"/>
      <c r="LIO207" s="119"/>
      <c r="LIP207" s="91"/>
      <c r="LIQ207" s="119"/>
      <c r="LIR207" s="91"/>
      <c r="LIS207" s="119"/>
      <c r="LIT207" s="91"/>
      <c r="LIU207" s="119"/>
      <c r="LIV207" s="91"/>
      <c r="LIW207" s="119"/>
      <c r="LIX207" s="91"/>
      <c r="LIY207" s="119"/>
      <c r="LIZ207" s="91"/>
      <c r="LJA207" s="119"/>
      <c r="LJB207" s="91"/>
      <c r="LJC207" s="119"/>
      <c r="LJD207" s="91"/>
      <c r="LJE207" s="119"/>
      <c r="LJF207" s="91"/>
      <c r="LJG207" s="119"/>
      <c r="LJH207" s="91"/>
      <c r="LJI207" s="119"/>
      <c r="LJJ207" s="91"/>
      <c r="LJK207" s="119"/>
      <c r="LJL207" s="91"/>
      <c r="LJM207" s="119"/>
      <c r="LJN207" s="91"/>
      <c r="LJO207" s="119"/>
      <c r="LJP207" s="91"/>
      <c r="LJQ207" s="119"/>
      <c r="LJR207" s="91"/>
      <c r="LJS207" s="119"/>
      <c r="LJT207" s="91"/>
      <c r="LJU207" s="119"/>
      <c r="LJV207" s="91"/>
      <c r="LJW207" s="119"/>
      <c r="LJX207" s="91"/>
      <c r="LJY207" s="119"/>
      <c r="LJZ207" s="91"/>
      <c r="LKA207" s="119"/>
      <c r="LKB207" s="91"/>
      <c r="LKC207" s="119"/>
      <c r="LKD207" s="91"/>
      <c r="LKE207" s="119"/>
      <c r="LKF207" s="91"/>
      <c r="LKG207" s="119"/>
      <c r="LKH207" s="91"/>
      <c r="LKI207" s="119"/>
      <c r="LKJ207" s="91"/>
      <c r="LKK207" s="119"/>
      <c r="LKL207" s="91"/>
      <c r="LKM207" s="119"/>
      <c r="LKN207" s="91"/>
      <c r="LKO207" s="119"/>
      <c r="LKP207" s="91"/>
      <c r="LKQ207" s="119"/>
      <c r="LKR207" s="91"/>
      <c r="LKS207" s="119"/>
      <c r="LKT207" s="91"/>
      <c r="LKU207" s="119"/>
      <c r="LKV207" s="91"/>
      <c r="LKW207" s="119"/>
      <c r="LKX207" s="91"/>
      <c r="LKY207" s="119"/>
      <c r="LKZ207" s="91"/>
      <c r="LLA207" s="119"/>
      <c r="LLB207" s="91"/>
      <c r="LLC207" s="119"/>
      <c r="LLD207" s="91"/>
      <c r="LLE207" s="119"/>
      <c r="LLF207" s="91"/>
      <c r="LLG207" s="119"/>
      <c r="LLH207" s="91"/>
      <c r="LLI207" s="119"/>
      <c r="LLJ207" s="91"/>
      <c r="LLK207" s="119"/>
      <c r="LLL207" s="91"/>
      <c r="LLM207" s="119"/>
      <c r="LLN207" s="91"/>
      <c r="LLO207" s="119"/>
      <c r="LLP207" s="91"/>
      <c r="LLQ207" s="119"/>
      <c r="LLR207" s="91"/>
      <c r="LLS207" s="119"/>
      <c r="LLT207" s="91"/>
      <c r="LLU207" s="119"/>
      <c r="LLV207" s="91"/>
      <c r="LLW207" s="119"/>
      <c r="LLX207" s="91"/>
      <c r="LLY207" s="119"/>
      <c r="LLZ207" s="91"/>
      <c r="LMA207" s="119"/>
      <c r="LMB207" s="91"/>
      <c r="LMC207" s="119"/>
      <c r="LMD207" s="91"/>
      <c r="LME207" s="119"/>
      <c r="LMF207" s="91"/>
      <c r="LMG207" s="119"/>
      <c r="LMH207" s="91"/>
      <c r="LMI207" s="119"/>
      <c r="LMJ207" s="91"/>
      <c r="LMK207" s="119"/>
      <c r="LML207" s="91"/>
      <c r="LMM207" s="119"/>
      <c r="LMN207" s="91"/>
      <c r="LMO207" s="119"/>
      <c r="LMP207" s="91"/>
      <c r="LMQ207" s="119"/>
      <c r="LMR207" s="91"/>
      <c r="LMS207" s="119"/>
      <c r="LMT207" s="91"/>
      <c r="LMU207" s="119"/>
      <c r="LMV207" s="91"/>
      <c r="LMW207" s="119"/>
      <c r="LMX207" s="91"/>
      <c r="LMY207" s="119"/>
      <c r="LMZ207" s="91"/>
      <c r="LNA207" s="119"/>
      <c r="LNB207" s="91"/>
      <c r="LNC207" s="119"/>
      <c r="LND207" s="91"/>
      <c r="LNE207" s="119"/>
      <c r="LNF207" s="91"/>
      <c r="LNG207" s="119"/>
      <c r="LNH207" s="91"/>
      <c r="LNI207" s="119"/>
      <c r="LNJ207" s="91"/>
      <c r="LNK207" s="119"/>
      <c r="LNL207" s="91"/>
      <c r="LNM207" s="119"/>
      <c r="LNN207" s="91"/>
      <c r="LNO207" s="119"/>
      <c r="LNP207" s="91"/>
      <c r="LNQ207" s="119"/>
      <c r="LNR207" s="91"/>
      <c r="LNS207" s="119"/>
      <c r="LNT207" s="91"/>
      <c r="LNU207" s="119"/>
      <c r="LNV207" s="91"/>
      <c r="LNW207" s="119"/>
      <c r="LNX207" s="91"/>
      <c r="LNY207" s="119"/>
      <c r="LNZ207" s="91"/>
      <c r="LOA207" s="119"/>
      <c r="LOB207" s="91"/>
      <c r="LOC207" s="119"/>
      <c r="LOD207" s="91"/>
      <c r="LOE207" s="119"/>
      <c r="LOF207" s="91"/>
      <c r="LOG207" s="119"/>
      <c r="LOH207" s="91"/>
      <c r="LOI207" s="119"/>
      <c r="LOJ207" s="91"/>
      <c r="LOK207" s="119"/>
      <c r="LOL207" s="91"/>
      <c r="LOM207" s="119"/>
      <c r="LON207" s="91"/>
      <c r="LOO207" s="119"/>
      <c r="LOP207" s="91"/>
      <c r="LOQ207" s="119"/>
      <c r="LOR207" s="91"/>
      <c r="LOS207" s="119"/>
      <c r="LOT207" s="91"/>
      <c r="LOU207" s="119"/>
      <c r="LOV207" s="91"/>
      <c r="LOW207" s="119"/>
      <c r="LOX207" s="91"/>
      <c r="LOY207" s="119"/>
      <c r="LOZ207" s="91"/>
      <c r="LPA207" s="119"/>
      <c r="LPB207" s="91"/>
      <c r="LPC207" s="119"/>
      <c r="LPD207" s="91"/>
      <c r="LPE207" s="119"/>
      <c r="LPF207" s="91"/>
      <c r="LPG207" s="119"/>
      <c r="LPH207" s="91"/>
      <c r="LPI207" s="119"/>
      <c r="LPJ207" s="91"/>
      <c r="LPK207" s="119"/>
      <c r="LPL207" s="91"/>
      <c r="LPM207" s="119"/>
      <c r="LPN207" s="91"/>
      <c r="LPO207" s="119"/>
      <c r="LPP207" s="91"/>
      <c r="LPQ207" s="119"/>
      <c r="LPR207" s="91"/>
      <c r="LPS207" s="119"/>
      <c r="LPT207" s="91"/>
      <c r="LPU207" s="119"/>
      <c r="LPV207" s="91"/>
      <c r="LPW207" s="119"/>
      <c r="LPX207" s="91"/>
      <c r="LPY207" s="119"/>
      <c r="LPZ207" s="91"/>
      <c r="LQA207" s="119"/>
      <c r="LQB207" s="91"/>
      <c r="LQC207" s="119"/>
      <c r="LQD207" s="91"/>
      <c r="LQE207" s="119"/>
      <c r="LQF207" s="91"/>
      <c r="LQG207" s="119"/>
      <c r="LQH207" s="91"/>
      <c r="LQI207" s="119"/>
      <c r="LQJ207" s="91"/>
      <c r="LQK207" s="119"/>
      <c r="LQL207" s="91"/>
      <c r="LQM207" s="119"/>
      <c r="LQN207" s="91"/>
      <c r="LQO207" s="119"/>
      <c r="LQP207" s="91"/>
      <c r="LQQ207" s="119"/>
      <c r="LQR207" s="91"/>
      <c r="LQS207" s="119"/>
      <c r="LQT207" s="91"/>
      <c r="LQU207" s="119"/>
      <c r="LQV207" s="91"/>
      <c r="LQW207" s="119"/>
      <c r="LQX207" s="91"/>
      <c r="LQY207" s="119"/>
      <c r="LQZ207" s="91"/>
      <c r="LRA207" s="119"/>
      <c r="LRB207" s="91"/>
      <c r="LRC207" s="119"/>
      <c r="LRD207" s="91"/>
      <c r="LRE207" s="119"/>
      <c r="LRF207" s="91"/>
      <c r="LRG207" s="119"/>
      <c r="LRH207" s="91"/>
      <c r="LRI207" s="119"/>
      <c r="LRJ207" s="91"/>
      <c r="LRK207" s="119"/>
      <c r="LRL207" s="91"/>
      <c r="LRM207" s="119"/>
      <c r="LRN207" s="91"/>
      <c r="LRO207" s="119"/>
      <c r="LRP207" s="91"/>
      <c r="LRQ207" s="119"/>
      <c r="LRR207" s="91"/>
      <c r="LRS207" s="119"/>
      <c r="LRT207" s="91"/>
      <c r="LRU207" s="119"/>
      <c r="LRV207" s="91"/>
      <c r="LRW207" s="119"/>
      <c r="LRX207" s="91"/>
      <c r="LRY207" s="119"/>
      <c r="LRZ207" s="91"/>
      <c r="LSA207" s="119"/>
      <c r="LSB207" s="91"/>
      <c r="LSC207" s="119"/>
      <c r="LSD207" s="91"/>
      <c r="LSE207" s="119"/>
      <c r="LSF207" s="91"/>
      <c r="LSG207" s="119"/>
      <c r="LSH207" s="91"/>
      <c r="LSI207" s="119"/>
      <c r="LSJ207" s="91"/>
      <c r="LSK207" s="119"/>
      <c r="LSL207" s="91"/>
      <c r="LSM207" s="119"/>
      <c r="LSN207" s="91"/>
      <c r="LSO207" s="119"/>
      <c r="LSP207" s="91"/>
      <c r="LSQ207" s="119"/>
      <c r="LSR207" s="91"/>
      <c r="LSS207" s="119"/>
      <c r="LST207" s="91"/>
      <c r="LSU207" s="119"/>
      <c r="LSV207" s="91"/>
      <c r="LSW207" s="119"/>
      <c r="LSX207" s="91"/>
      <c r="LSY207" s="119"/>
      <c r="LSZ207" s="91"/>
      <c r="LTA207" s="119"/>
      <c r="LTB207" s="91"/>
      <c r="LTC207" s="119"/>
      <c r="LTD207" s="91"/>
      <c r="LTE207" s="119"/>
      <c r="LTF207" s="91"/>
      <c r="LTG207" s="119"/>
      <c r="LTH207" s="91"/>
      <c r="LTI207" s="119"/>
      <c r="LTJ207" s="91"/>
      <c r="LTK207" s="119"/>
      <c r="LTL207" s="91"/>
      <c r="LTM207" s="119"/>
      <c r="LTN207" s="91"/>
      <c r="LTO207" s="119"/>
      <c r="LTP207" s="91"/>
      <c r="LTQ207" s="119"/>
      <c r="LTR207" s="91"/>
      <c r="LTS207" s="119"/>
      <c r="LTT207" s="91"/>
      <c r="LTU207" s="119"/>
      <c r="LTV207" s="91"/>
      <c r="LTW207" s="119"/>
      <c r="LTX207" s="91"/>
      <c r="LTY207" s="119"/>
      <c r="LTZ207" s="91"/>
      <c r="LUA207" s="119"/>
      <c r="LUB207" s="91"/>
      <c r="LUC207" s="119"/>
      <c r="LUD207" s="91"/>
      <c r="LUE207" s="119"/>
      <c r="LUF207" s="91"/>
      <c r="LUG207" s="119"/>
      <c r="LUH207" s="91"/>
      <c r="LUI207" s="119"/>
      <c r="LUJ207" s="91"/>
      <c r="LUK207" s="119"/>
      <c r="LUL207" s="91"/>
      <c r="LUM207" s="119"/>
      <c r="LUN207" s="91"/>
      <c r="LUO207" s="119"/>
      <c r="LUP207" s="91"/>
      <c r="LUQ207" s="119"/>
      <c r="LUR207" s="91"/>
      <c r="LUS207" s="119"/>
      <c r="LUT207" s="91"/>
      <c r="LUU207" s="119"/>
      <c r="LUV207" s="91"/>
      <c r="LUW207" s="119"/>
      <c r="LUX207" s="91"/>
      <c r="LUY207" s="119"/>
      <c r="LUZ207" s="91"/>
      <c r="LVA207" s="119"/>
      <c r="LVB207" s="91"/>
      <c r="LVC207" s="119"/>
      <c r="LVD207" s="91"/>
      <c r="LVE207" s="119"/>
      <c r="LVF207" s="91"/>
      <c r="LVG207" s="119"/>
      <c r="LVH207" s="91"/>
      <c r="LVI207" s="119"/>
      <c r="LVJ207" s="91"/>
      <c r="LVK207" s="119"/>
      <c r="LVL207" s="91"/>
      <c r="LVM207" s="119"/>
      <c r="LVN207" s="91"/>
      <c r="LVO207" s="119"/>
      <c r="LVP207" s="91"/>
      <c r="LVQ207" s="119"/>
      <c r="LVR207" s="91"/>
      <c r="LVS207" s="119"/>
      <c r="LVT207" s="91"/>
      <c r="LVU207" s="119"/>
      <c r="LVV207" s="91"/>
      <c r="LVW207" s="119"/>
      <c r="LVX207" s="91"/>
      <c r="LVY207" s="119"/>
      <c r="LVZ207" s="91"/>
      <c r="LWA207" s="119"/>
      <c r="LWB207" s="91"/>
      <c r="LWC207" s="119"/>
      <c r="LWD207" s="91"/>
      <c r="LWE207" s="119"/>
      <c r="LWF207" s="91"/>
      <c r="LWG207" s="119"/>
      <c r="LWH207" s="91"/>
      <c r="LWI207" s="119"/>
      <c r="LWJ207" s="91"/>
      <c r="LWK207" s="119"/>
      <c r="LWL207" s="91"/>
      <c r="LWM207" s="119"/>
      <c r="LWN207" s="91"/>
      <c r="LWO207" s="119"/>
      <c r="LWP207" s="91"/>
      <c r="LWQ207" s="119"/>
      <c r="LWR207" s="91"/>
      <c r="LWS207" s="119"/>
      <c r="LWT207" s="91"/>
      <c r="LWU207" s="119"/>
      <c r="LWV207" s="91"/>
      <c r="LWW207" s="119"/>
      <c r="LWX207" s="91"/>
      <c r="LWY207" s="119"/>
      <c r="LWZ207" s="91"/>
      <c r="LXA207" s="119"/>
      <c r="LXB207" s="91"/>
      <c r="LXC207" s="119"/>
      <c r="LXD207" s="91"/>
      <c r="LXE207" s="119"/>
      <c r="LXF207" s="91"/>
      <c r="LXG207" s="119"/>
      <c r="LXH207" s="91"/>
      <c r="LXI207" s="119"/>
      <c r="LXJ207" s="91"/>
      <c r="LXK207" s="119"/>
      <c r="LXL207" s="91"/>
      <c r="LXM207" s="119"/>
      <c r="LXN207" s="91"/>
      <c r="LXO207" s="119"/>
      <c r="LXP207" s="91"/>
      <c r="LXQ207" s="119"/>
      <c r="LXR207" s="91"/>
      <c r="LXS207" s="119"/>
      <c r="LXT207" s="91"/>
      <c r="LXU207" s="119"/>
      <c r="LXV207" s="91"/>
      <c r="LXW207" s="119"/>
      <c r="LXX207" s="91"/>
      <c r="LXY207" s="119"/>
      <c r="LXZ207" s="91"/>
      <c r="LYA207" s="119"/>
      <c r="LYB207" s="91"/>
      <c r="LYC207" s="119"/>
      <c r="LYD207" s="91"/>
      <c r="LYE207" s="119"/>
      <c r="LYF207" s="91"/>
      <c r="LYG207" s="119"/>
      <c r="LYH207" s="91"/>
      <c r="LYI207" s="119"/>
      <c r="LYJ207" s="91"/>
      <c r="LYK207" s="119"/>
      <c r="LYL207" s="91"/>
      <c r="LYM207" s="119"/>
      <c r="LYN207" s="91"/>
      <c r="LYO207" s="119"/>
      <c r="LYP207" s="91"/>
      <c r="LYQ207" s="119"/>
      <c r="LYR207" s="91"/>
      <c r="LYS207" s="119"/>
      <c r="LYT207" s="91"/>
      <c r="LYU207" s="119"/>
      <c r="LYV207" s="91"/>
      <c r="LYW207" s="119"/>
      <c r="LYX207" s="91"/>
      <c r="LYY207" s="119"/>
      <c r="LYZ207" s="91"/>
      <c r="LZA207" s="119"/>
      <c r="LZB207" s="91"/>
      <c r="LZC207" s="119"/>
      <c r="LZD207" s="91"/>
      <c r="LZE207" s="119"/>
      <c r="LZF207" s="91"/>
      <c r="LZG207" s="119"/>
      <c r="LZH207" s="91"/>
      <c r="LZI207" s="119"/>
      <c r="LZJ207" s="91"/>
      <c r="LZK207" s="119"/>
      <c r="LZL207" s="91"/>
      <c r="LZM207" s="119"/>
      <c r="LZN207" s="91"/>
      <c r="LZO207" s="119"/>
      <c r="LZP207" s="91"/>
      <c r="LZQ207" s="119"/>
      <c r="LZR207" s="91"/>
      <c r="LZS207" s="119"/>
      <c r="LZT207" s="91"/>
      <c r="LZU207" s="119"/>
      <c r="LZV207" s="91"/>
      <c r="LZW207" s="119"/>
      <c r="LZX207" s="91"/>
      <c r="LZY207" s="119"/>
      <c r="LZZ207" s="91"/>
      <c r="MAA207" s="119"/>
      <c r="MAB207" s="91"/>
      <c r="MAC207" s="119"/>
      <c r="MAD207" s="91"/>
      <c r="MAE207" s="119"/>
      <c r="MAF207" s="91"/>
      <c r="MAG207" s="119"/>
      <c r="MAH207" s="91"/>
      <c r="MAI207" s="119"/>
      <c r="MAJ207" s="91"/>
      <c r="MAK207" s="119"/>
      <c r="MAL207" s="91"/>
      <c r="MAM207" s="119"/>
      <c r="MAN207" s="91"/>
      <c r="MAO207" s="119"/>
      <c r="MAP207" s="91"/>
      <c r="MAQ207" s="119"/>
      <c r="MAR207" s="91"/>
      <c r="MAS207" s="119"/>
      <c r="MAT207" s="91"/>
      <c r="MAU207" s="119"/>
      <c r="MAV207" s="91"/>
      <c r="MAW207" s="119"/>
      <c r="MAX207" s="91"/>
      <c r="MAY207" s="119"/>
      <c r="MAZ207" s="91"/>
      <c r="MBA207" s="119"/>
      <c r="MBB207" s="91"/>
      <c r="MBC207" s="119"/>
      <c r="MBD207" s="91"/>
      <c r="MBE207" s="119"/>
      <c r="MBF207" s="91"/>
      <c r="MBG207" s="119"/>
      <c r="MBH207" s="91"/>
      <c r="MBI207" s="119"/>
      <c r="MBJ207" s="91"/>
      <c r="MBK207" s="119"/>
      <c r="MBL207" s="91"/>
      <c r="MBM207" s="119"/>
      <c r="MBN207" s="91"/>
      <c r="MBO207" s="119"/>
      <c r="MBP207" s="91"/>
      <c r="MBQ207" s="119"/>
      <c r="MBR207" s="91"/>
      <c r="MBS207" s="119"/>
      <c r="MBT207" s="91"/>
      <c r="MBU207" s="119"/>
      <c r="MBV207" s="91"/>
      <c r="MBW207" s="119"/>
      <c r="MBX207" s="91"/>
      <c r="MBY207" s="119"/>
      <c r="MBZ207" s="91"/>
      <c r="MCA207" s="119"/>
      <c r="MCB207" s="91"/>
      <c r="MCC207" s="119"/>
      <c r="MCD207" s="91"/>
      <c r="MCE207" s="119"/>
      <c r="MCF207" s="91"/>
      <c r="MCG207" s="119"/>
      <c r="MCH207" s="91"/>
      <c r="MCI207" s="119"/>
      <c r="MCJ207" s="91"/>
      <c r="MCK207" s="119"/>
      <c r="MCL207" s="91"/>
      <c r="MCM207" s="119"/>
      <c r="MCN207" s="91"/>
      <c r="MCO207" s="119"/>
      <c r="MCP207" s="91"/>
      <c r="MCQ207" s="119"/>
      <c r="MCR207" s="91"/>
      <c r="MCS207" s="119"/>
      <c r="MCT207" s="91"/>
      <c r="MCU207" s="119"/>
      <c r="MCV207" s="91"/>
      <c r="MCW207" s="119"/>
      <c r="MCX207" s="91"/>
      <c r="MCY207" s="119"/>
      <c r="MCZ207" s="91"/>
      <c r="MDA207" s="119"/>
      <c r="MDB207" s="91"/>
      <c r="MDC207" s="119"/>
      <c r="MDD207" s="91"/>
      <c r="MDE207" s="119"/>
      <c r="MDF207" s="91"/>
      <c r="MDG207" s="119"/>
      <c r="MDH207" s="91"/>
      <c r="MDI207" s="119"/>
      <c r="MDJ207" s="91"/>
      <c r="MDK207" s="119"/>
      <c r="MDL207" s="91"/>
      <c r="MDM207" s="119"/>
      <c r="MDN207" s="91"/>
      <c r="MDO207" s="119"/>
      <c r="MDP207" s="91"/>
      <c r="MDQ207" s="119"/>
      <c r="MDR207" s="91"/>
      <c r="MDS207" s="119"/>
      <c r="MDT207" s="91"/>
      <c r="MDU207" s="119"/>
      <c r="MDV207" s="91"/>
      <c r="MDW207" s="119"/>
      <c r="MDX207" s="91"/>
      <c r="MDY207" s="119"/>
      <c r="MDZ207" s="91"/>
      <c r="MEA207" s="119"/>
      <c r="MEB207" s="91"/>
      <c r="MEC207" s="119"/>
      <c r="MED207" s="91"/>
      <c r="MEE207" s="119"/>
      <c r="MEF207" s="91"/>
      <c r="MEG207" s="119"/>
      <c r="MEH207" s="91"/>
      <c r="MEI207" s="119"/>
      <c r="MEJ207" s="91"/>
      <c r="MEK207" s="119"/>
      <c r="MEL207" s="91"/>
      <c r="MEM207" s="119"/>
      <c r="MEN207" s="91"/>
      <c r="MEO207" s="119"/>
      <c r="MEP207" s="91"/>
      <c r="MEQ207" s="119"/>
      <c r="MER207" s="91"/>
      <c r="MES207" s="119"/>
      <c r="MET207" s="91"/>
      <c r="MEU207" s="119"/>
      <c r="MEV207" s="91"/>
      <c r="MEW207" s="119"/>
      <c r="MEX207" s="91"/>
      <c r="MEY207" s="119"/>
      <c r="MEZ207" s="91"/>
      <c r="MFA207" s="119"/>
      <c r="MFB207" s="91"/>
      <c r="MFC207" s="119"/>
      <c r="MFD207" s="91"/>
      <c r="MFE207" s="119"/>
      <c r="MFF207" s="91"/>
      <c r="MFG207" s="119"/>
      <c r="MFH207" s="91"/>
      <c r="MFI207" s="119"/>
      <c r="MFJ207" s="91"/>
      <c r="MFK207" s="119"/>
      <c r="MFL207" s="91"/>
      <c r="MFM207" s="119"/>
      <c r="MFN207" s="91"/>
      <c r="MFO207" s="119"/>
      <c r="MFP207" s="91"/>
      <c r="MFQ207" s="119"/>
      <c r="MFR207" s="91"/>
      <c r="MFS207" s="119"/>
      <c r="MFT207" s="91"/>
      <c r="MFU207" s="119"/>
      <c r="MFV207" s="91"/>
      <c r="MFW207" s="119"/>
      <c r="MFX207" s="91"/>
      <c r="MFY207" s="119"/>
      <c r="MFZ207" s="91"/>
      <c r="MGA207" s="119"/>
      <c r="MGB207" s="91"/>
      <c r="MGC207" s="119"/>
      <c r="MGD207" s="91"/>
      <c r="MGE207" s="119"/>
      <c r="MGF207" s="91"/>
      <c r="MGG207" s="119"/>
      <c r="MGH207" s="91"/>
      <c r="MGI207" s="119"/>
      <c r="MGJ207" s="91"/>
      <c r="MGK207" s="119"/>
      <c r="MGL207" s="91"/>
      <c r="MGM207" s="119"/>
      <c r="MGN207" s="91"/>
      <c r="MGO207" s="119"/>
      <c r="MGP207" s="91"/>
      <c r="MGQ207" s="119"/>
      <c r="MGR207" s="91"/>
      <c r="MGS207" s="119"/>
      <c r="MGT207" s="91"/>
      <c r="MGU207" s="119"/>
      <c r="MGV207" s="91"/>
      <c r="MGW207" s="119"/>
      <c r="MGX207" s="91"/>
      <c r="MGY207" s="119"/>
      <c r="MGZ207" s="91"/>
      <c r="MHA207" s="119"/>
      <c r="MHB207" s="91"/>
      <c r="MHC207" s="119"/>
      <c r="MHD207" s="91"/>
      <c r="MHE207" s="119"/>
      <c r="MHF207" s="91"/>
      <c r="MHG207" s="119"/>
      <c r="MHH207" s="91"/>
      <c r="MHI207" s="119"/>
      <c r="MHJ207" s="91"/>
      <c r="MHK207" s="119"/>
      <c r="MHL207" s="91"/>
      <c r="MHM207" s="119"/>
      <c r="MHN207" s="91"/>
      <c r="MHO207" s="119"/>
      <c r="MHP207" s="91"/>
      <c r="MHQ207" s="119"/>
      <c r="MHR207" s="91"/>
      <c r="MHS207" s="119"/>
      <c r="MHT207" s="91"/>
      <c r="MHU207" s="119"/>
      <c r="MHV207" s="91"/>
      <c r="MHW207" s="119"/>
      <c r="MHX207" s="91"/>
      <c r="MHY207" s="119"/>
      <c r="MHZ207" s="91"/>
      <c r="MIA207" s="119"/>
      <c r="MIB207" s="91"/>
      <c r="MIC207" s="119"/>
      <c r="MID207" s="91"/>
      <c r="MIE207" s="119"/>
      <c r="MIF207" s="91"/>
      <c r="MIG207" s="119"/>
      <c r="MIH207" s="91"/>
      <c r="MII207" s="119"/>
      <c r="MIJ207" s="91"/>
      <c r="MIK207" s="119"/>
      <c r="MIL207" s="91"/>
      <c r="MIM207" s="119"/>
      <c r="MIN207" s="91"/>
      <c r="MIO207" s="119"/>
      <c r="MIP207" s="91"/>
      <c r="MIQ207" s="119"/>
      <c r="MIR207" s="91"/>
      <c r="MIS207" s="119"/>
      <c r="MIT207" s="91"/>
      <c r="MIU207" s="119"/>
      <c r="MIV207" s="91"/>
      <c r="MIW207" s="119"/>
      <c r="MIX207" s="91"/>
      <c r="MIY207" s="119"/>
      <c r="MIZ207" s="91"/>
      <c r="MJA207" s="119"/>
      <c r="MJB207" s="91"/>
      <c r="MJC207" s="119"/>
      <c r="MJD207" s="91"/>
      <c r="MJE207" s="119"/>
      <c r="MJF207" s="91"/>
      <c r="MJG207" s="119"/>
      <c r="MJH207" s="91"/>
      <c r="MJI207" s="119"/>
      <c r="MJJ207" s="91"/>
      <c r="MJK207" s="119"/>
      <c r="MJL207" s="91"/>
      <c r="MJM207" s="119"/>
      <c r="MJN207" s="91"/>
      <c r="MJO207" s="119"/>
      <c r="MJP207" s="91"/>
      <c r="MJQ207" s="119"/>
      <c r="MJR207" s="91"/>
      <c r="MJS207" s="119"/>
      <c r="MJT207" s="91"/>
      <c r="MJU207" s="119"/>
      <c r="MJV207" s="91"/>
      <c r="MJW207" s="119"/>
      <c r="MJX207" s="91"/>
      <c r="MJY207" s="119"/>
      <c r="MJZ207" s="91"/>
      <c r="MKA207" s="119"/>
      <c r="MKB207" s="91"/>
      <c r="MKC207" s="119"/>
      <c r="MKD207" s="91"/>
      <c r="MKE207" s="119"/>
      <c r="MKF207" s="91"/>
      <c r="MKG207" s="119"/>
      <c r="MKH207" s="91"/>
      <c r="MKI207" s="119"/>
      <c r="MKJ207" s="91"/>
      <c r="MKK207" s="119"/>
      <c r="MKL207" s="91"/>
      <c r="MKM207" s="119"/>
      <c r="MKN207" s="91"/>
      <c r="MKO207" s="119"/>
      <c r="MKP207" s="91"/>
      <c r="MKQ207" s="119"/>
      <c r="MKR207" s="91"/>
      <c r="MKS207" s="119"/>
      <c r="MKT207" s="91"/>
      <c r="MKU207" s="119"/>
      <c r="MKV207" s="91"/>
      <c r="MKW207" s="119"/>
      <c r="MKX207" s="91"/>
      <c r="MKY207" s="119"/>
      <c r="MKZ207" s="91"/>
      <c r="MLA207" s="119"/>
      <c r="MLB207" s="91"/>
      <c r="MLC207" s="119"/>
      <c r="MLD207" s="91"/>
      <c r="MLE207" s="119"/>
      <c r="MLF207" s="91"/>
      <c r="MLG207" s="119"/>
      <c r="MLH207" s="91"/>
      <c r="MLI207" s="119"/>
      <c r="MLJ207" s="91"/>
      <c r="MLK207" s="119"/>
      <c r="MLL207" s="91"/>
      <c r="MLM207" s="119"/>
      <c r="MLN207" s="91"/>
      <c r="MLO207" s="119"/>
      <c r="MLP207" s="91"/>
      <c r="MLQ207" s="119"/>
      <c r="MLR207" s="91"/>
      <c r="MLS207" s="119"/>
      <c r="MLT207" s="91"/>
      <c r="MLU207" s="119"/>
      <c r="MLV207" s="91"/>
      <c r="MLW207" s="119"/>
      <c r="MLX207" s="91"/>
      <c r="MLY207" s="119"/>
      <c r="MLZ207" s="91"/>
      <c r="MMA207" s="119"/>
      <c r="MMB207" s="91"/>
      <c r="MMC207" s="119"/>
      <c r="MMD207" s="91"/>
      <c r="MME207" s="119"/>
      <c r="MMF207" s="91"/>
      <c r="MMG207" s="119"/>
      <c r="MMH207" s="91"/>
      <c r="MMI207" s="119"/>
      <c r="MMJ207" s="91"/>
      <c r="MMK207" s="119"/>
      <c r="MML207" s="91"/>
      <c r="MMM207" s="119"/>
      <c r="MMN207" s="91"/>
      <c r="MMO207" s="119"/>
      <c r="MMP207" s="91"/>
      <c r="MMQ207" s="119"/>
      <c r="MMR207" s="91"/>
      <c r="MMS207" s="119"/>
      <c r="MMT207" s="91"/>
      <c r="MMU207" s="119"/>
      <c r="MMV207" s="91"/>
      <c r="MMW207" s="119"/>
      <c r="MMX207" s="91"/>
      <c r="MMY207" s="119"/>
      <c r="MMZ207" s="91"/>
      <c r="MNA207" s="119"/>
      <c r="MNB207" s="91"/>
      <c r="MNC207" s="119"/>
      <c r="MND207" s="91"/>
      <c r="MNE207" s="119"/>
      <c r="MNF207" s="91"/>
      <c r="MNG207" s="119"/>
      <c r="MNH207" s="91"/>
      <c r="MNI207" s="119"/>
      <c r="MNJ207" s="91"/>
      <c r="MNK207" s="119"/>
      <c r="MNL207" s="91"/>
      <c r="MNM207" s="119"/>
      <c r="MNN207" s="91"/>
      <c r="MNO207" s="119"/>
      <c r="MNP207" s="91"/>
      <c r="MNQ207" s="119"/>
      <c r="MNR207" s="91"/>
      <c r="MNS207" s="119"/>
      <c r="MNT207" s="91"/>
      <c r="MNU207" s="119"/>
      <c r="MNV207" s="91"/>
      <c r="MNW207" s="119"/>
      <c r="MNX207" s="91"/>
      <c r="MNY207" s="119"/>
      <c r="MNZ207" s="91"/>
      <c r="MOA207" s="119"/>
      <c r="MOB207" s="91"/>
      <c r="MOC207" s="119"/>
      <c r="MOD207" s="91"/>
      <c r="MOE207" s="119"/>
      <c r="MOF207" s="91"/>
      <c r="MOG207" s="119"/>
      <c r="MOH207" s="91"/>
      <c r="MOI207" s="119"/>
      <c r="MOJ207" s="91"/>
      <c r="MOK207" s="119"/>
      <c r="MOL207" s="91"/>
      <c r="MOM207" s="119"/>
      <c r="MON207" s="91"/>
      <c r="MOO207" s="119"/>
      <c r="MOP207" s="91"/>
      <c r="MOQ207" s="119"/>
      <c r="MOR207" s="91"/>
      <c r="MOS207" s="119"/>
      <c r="MOT207" s="91"/>
      <c r="MOU207" s="119"/>
      <c r="MOV207" s="91"/>
      <c r="MOW207" s="119"/>
      <c r="MOX207" s="91"/>
      <c r="MOY207" s="119"/>
      <c r="MOZ207" s="91"/>
      <c r="MPA207" s="119"/>
      <c r="MPB207" s="91"/>
      <c r="MPC207" s="119"/>
      <c r="MPD207" s="91"/>
      <c r="MPE207" s="119"/>
      <c r="MPF207" s="91"/>
      <c r="MPG207" s="119"/>
      <c r="MPH207" s="91"/>
      <c r="MPI207" s="119"/>
      <c r="MPJ207" s="91"/>
      <c r="MPK207" s="119"/>
      <c r="MPL207" s="91"/>
      <c r="MPM207" s="119"/>
      <c r="MPN207" s="91"/>
      <c r="MPO207" s="119"/>
      <c r="MPP207" s="91"/>
      <c r="MPQ207" s="119"/>
      <c r="MPR207" s="91"/>
      <c r="MPS207" s="119"/>
      <c r="MPT207" s="91"/>
      <c r="MPU207" s="119"/>
      <c r="MPV207" s="91"/>
      <c r="MPW207" s="119"/>
      <c r="MPX207" s="91"/>
      <c r="MPY207" s="119"/>
      <c r="MPZ207" s="91"/>
      <c r="MQA207" s="119"/>
      <c r="MQB207" s="91"/>
      <c r="MQC207" s="119"/>
      <c r="MQD207" s="91"/>
      <c r="MQE207" s="119"/>
      <c r="MQF207" s="91"/>
      <c r="MQG207" s="119"/>
      <c r="MQH207" s="91"/>
      <c r="MQI207" s="119"/>
      <c r="MQJ207" s="91"/>
      <c r="MQK207" s="119"/>
      <c r="MQL207" s="91"/>
      <c r="MQM207" s="119"/>
      <c r="MQN207" s="91"/>
      <c r="MQO207" s="119"/>
      <c r="MQP207" s="91"/>
      <c r="MQQ207" s="119"/>
      <c r="MQR207" s="91"/>
      <c r="MQS207" s="119"/>
      <c r="MQT207" s="91"/>
      <c r="MQU207" s="119"/>
      <c r="MQV207" s="91"/>
      <c r="MQW207" s="119"/>
      <c r="MQX207" s="91"/>
      <c r="MQY207" s="119"/>
      <c r="MQZ207" s="91"/>
      <c r="MRA207" s="119"/>
      <c r="MRB207" s="91"/>
      <c r="MRC207" s="119"/>
      <c r="MRD207" s="91"/>
      <c r="MRE207" s="119"/>
      <c r="MRF207" s="91"/>
      <c r="MRG207" s="119"/>
      <c r="MRH207" s="91"/>
      <c r="MRI207" s="119"/>
      <c r="MRJ207" s="91"/>
      <c r="MRK207" s="119"/>
      <c r="MRL207" s="91"/>
      <c r="MRM207" s="119"/>
      <c r="MRN207" s="91"/>
      <c r="MRO207" s="119"/>
      <c r="MRP207" s="91"/>
      <c r="MRQ207" s="119"/>
      <c r="MRR207" s="91"/>
      <c r="MRS207" s="119"/>
      <c r="MRT207" s="91"/>
      <c r="MRU207" s="119"/>
      <c r="MRV207" s="91"/>
      <c r="MRW207" s="119"/>
      <c r="MRX207" s="91"/>
      <c r="MRY207" s="119"/>
      <c r="MRZ207" s="91"/>
      <c r="MSA207" s="119"/>
      <c r="MSB207" s="91"/>
      <c r="MSC207" s="119"/>
      <c r="MSD207" s="91"/>
      <c r="MSE207" s="119"/>
      <c r="MSF207" s="91"/>
      <c r="MSG207" s="119"/>
      <c r="MSH207" s="91"/>
      <c r="MSI207" s="119"/>
      <c r="MSJ207" s="91"/>
      <c r="MSK207" s="119"/>
      <c r="MSL207" s="91"/>
      <c r="MSM207" s="119"/>
      <c r="MSN207" s="91"/>
      <c r="MSO207" s="119"/>
      <c r="MSP207" s="91"/>
      <c r="MSQ207" s="119"/>
      <c r="MSR207" s="91"/>
      <c r="MSS207" s="119"/>
      <c r="MST207" s="91"/>
      <c r="MSU207" s="119"/>
      <c r="MSV207" s="91"/>
      <c r="MSW207" s="119"/>
      <c r="MSX207" s="91"/>
      <c r="MSY207" s="119"/>
      <c r="MSZ207" s="91"/>
      <c r="MTA207" s="119"/>
      <c r="MTB207" s="91"/>
      <c r="MTC207" s="119"/>
      <c r="MTD207" s="91"/>
      <c r="MTE207" s="119"/>
      <c r="MTF207" s="91"/>
      <c r="MTG207" s="119"/>
      <c r="MTH207" s="91"/>
      <c r="MTI207" s="119"/>
      <c r="MTJ207" s="91"/>
      <c r="MTK207" s="119"/>
      <c r="MTL207" s="91"/>
      <c r="MTM207" s="119"/>
      <c r="MTN207" s="91"/>
      <c r="MTO207" s="119"/>
      <c r="MTP207" s="91"/>
      <c r="MTQ207" s="119"/>
      <c r="MTR207" s="91"/>
      <c r="MTS207" s="119"/>
      <c r="MTT207" s="91"/>
      <c r="MTU207" s="119"/>
      <c r="MTV207" s="91"/>
      <c r="MTW207" s="119"/>
      <c r="MTX207" s="91"/>
      <c r="MTY207" s="119"/>
      <c r="MTZ207" s="91"/>
      <c r="MUA207" s="119"/>
      <c r="MUB207" s="91"/>
      <c r="MUC207" s="119"/>
      <c r="MUD207" s="91"/>
      <c r="MUE207" s="119"/>
      <c r="MUF207" s="91"/>
      <c r="MUG207" s="119"/>
      <c r="MUH207" s="91"/>
      <c r="MUI207" s="119"/>
      <c r="MUJ207" s="91"/>
      <c r="MUK207" s="119"/>
      <c r="MUL207" s="91"/>
      <c r="MUM207" s="119"/>
      <c r="MUN207" s="91"/>
      <c r="MUO207" s="119"/>
      <c r="MUP207" s="91"/>
      <c r="MUQ207" s="119"/>
      <c r="MUR207" s="91"/>
      <c r="MUS207" s="119"/>
      <c r="MUT207" s="91"/>
      <c r="MUU207" s="119"/>
      <c r="MUV207" s="91"/>
      <c r="MUW207" s="119"/>
      <c r="MUX207" s="91"/>
      <c r="MUY207" s="119"/>
      <c r="MUZ207" s="91"/>
      <c r="MVA207" s="119"/>
      <c r="MVB207" s="91"/>
      <c r="MVC207" s="119"/>
      <c r="MVD207" s="91"/>
      <c r="MVE207" s="119"/>
      <c r="MVF207" s="91"/>
      <c r="MVG207" s="119"/>
      <c r="MVH207" s="91"/>
      <c r="MVI207" s="119"/>
      <c r="MVJ207" s="91"/>
      <c r="MVK207" s="119"/>
      <c r="MVL207" s="91"/>
      <c r="MVM207" s="119"/>
      <c r="MVN207" s="91"/>
      <c r="MVO207" s="119"/>
      <c r="MVP207" s="91"/>
      <c r="MVQ207" s="119"/>
      <c r="MVR207" s="91"/>
      <c r="MVS207" s="119"/>
      <c r="MVT207" s="91"/>
      <c r="MVU207" s="119"/>
      <c r="MVV207" s="91"/>
      <c r="MVW207" s="119"/>
      <c r="MVX207" s="91"/>
      <c r="MVY207" s="119"/>
      <c r="MVZ207" s="91"/>
      <c r="MWA207" s="119"/>
      <c r="MWB207" s="91"/>
      <c r="MWC207" s="119"/>
      <c r="MWD207" s="91"/>
      <c r="MWE207" s="119"/>
      <c r="MWF207" s="91"/>
      <c r="MWG207" s="119"/>
      <c r="MWH207" s="91"/>
      <c r="MWI207" s="119"/>
      <c r="MWJ207" s="91"/>
      <c r="MWK207" s="119"/>
      <c r="MWL207" s="91"/>
      <c r="MWM207" s="119"/>
      <c r="MWN207" s="91"/>
      <c r="MWO207" s="119"/>
      <c r="MWP207" s="91"/>
      <c r="MWQ207" s="119"/>
      <c r="MWR207" s="91"/>
      <c r="MWS207" s="119"/>
      <c r="MWT207" s="91"/>
      <c r="MWU207" s="119"/>
      <c r="MWV207" s="91"/>
      <c r="MWW207" s="119"/>
      <c r="MWX207" s="91"/>
      <c r="MWY207" s="119"/>
      <c r="MWZ207" s="91"/>
      <c r="MXA207" s="119"/>
      <c r="MXB207" s="91"/>
      <c r="MXC207" s="119"/>
      <c r="MXD207" s="91"/>
      <c r="MXE207" s="119"/>
      <c r="MXF207" s="91"/>
      <c r="MXG207" s="119"/>
      <c r="MXH207" s="91"/>
      <c r="MXI207" s="119"/>
      <c r="MXJ207" s="91"/>
      <c r="MXK207" s="119"/>
      <c r="MXL207" s="91"/>
      <c r="MXM207" s="119"/>
      <c r="MXN207" s="91"/>
      <c r="MXO207" s="119"/>
      <c r="MXP207" s="91"/>
      <c r="MXQ207" s="119"/>
      <c r="MXR207" s="91"/>
      <c r="MXS207" s="119"/>
      <c r="MXT207" s="91"/>
      <c r="MXU207" s="119"/>
      <c r="MXV207" s="91"/>
      <c r="MXW207" s="119"/>
      <c r="MXX207" s="91"/>
      <c r="MXY207" s="119"/>
      <c r="MXZ207" s="91"/>
      <c r="MYA207" s="119"/>
      <c r="MYB207" s="91"/>
      <c r="MYC207" s="119"/>
      <c r="MYD207" s="91"/>
      <c r="MYE207" s="119"/>
      <c r="MYF207" s="91"/>
      <c r="MYG207" s="119"/>
      <c r="MYH207" s="91"/>
      <c r="MYI207" s="119"/>
      <c r="MYJ207" s="91"/>
      <c r="MYK207" s="119"/>
      <c r="MYL207" s="91"/>
      <c r="MYM207" s="119"/>
      <c r="MYN207" s="91"/>
      <c r="MYO207" s="119"/>
      <c r="MYP207" s="91"/>
      <c r="MYQ207" s="119"/>
      <c r="MYR207" s="91"/>
      <c r="MYS207" s="119"/>
      <c r="MYT207" s="91"/>
      <c r="MYU207" s="119"/>
      <c r="MYV207" s="91"/>
      <c r="MYW207" s="119"/>
      <c r="MYX207" s="91"/>
      <c r="MYY207" s="119"/>
      <c r="MYZ207" s="91"/>
      <c r="MZA207" s="119"/>
      <c r="MZB207" s="91"/>
      <c r="MZC207" s="119"/>
      <c r="MZD207" s="91"/>
      <c r="MZE207" s="119"/>
      <c r="MZF207" s="91"/>
      <c r="MZG207" s="119"/>
      <c r="MZH207" s="91"/>
      <c r="MZI207" s="119"/>
      <c r="MZJ207" s="91"/>
      <c r="MZK207" s="119"/>
      <c r="MZL207" s="91"/>
      <c r="MZM207" s="119"/>
      <c r="MZN207" s="91"/>
      <c r="MZO207" s="119"/>
      <c r="MZP207" s="91"/>
      <c r="MZQ207" s="119"/>
      <c r="MZR207" s="91"/>
      <c r="MZS207" s="119"/>
      <c r="MZT207" s="91"/>
      <c r="MZU207" s="119"/>
      <c r="MZV207" s="91"/>
      <c r="MZW207" s="119"/>
      <c r="MZX207" s="91"/>
      <c r="MZY207" s="119"/>
      <c r="MZZ207" s="91"/>
      <c r="NAA207" s="119"/>
      <c r="NAB207" s="91"/>
      <c r="NAC207" s="119"/>
      <c r="NAD207" s="91"/>
      <c r="NAE207" s="119"/>
      <c r="NAF207" s="91"/>
      <c r="NAG207" s="119"/>
      <c r="NAH207" s="91"/>
      <c r="NAI207" s="119"/>
      <c r="NAJ207" s="91"/>
      <c r="NAK207" s="119"/>
      <c r="NAL207" s="91"/>
      <c r="NAM207" s="119"/>
      <c r="NAN207" s="91"/>
      <c r="NAO207" s="119"/>
      <c r="NAP207" s="91"/>
      <c r="NAQ207" s="119"/>
      <c r="NAR207" s="91"/>
      <c r="NAS207" s="119"/>
      <c r="NAT207" s="91"/>
      <c r="NAU207" s="119"/>
      <c r="NAV207" s="91"/>
      <c r="NAW207" s="119"/>
      <c r="NAX207" s="91"/>
      <c r="NAY207" s="119"/>
      <c r="NAZ207" s="91"/>
      <c r="NBA207" s="119"/>
      <c r="NBB207" s="91"/>
      <c r="NBC207" s="119"/>
      <c r="NBD207" s="91"/>
      <c r="NBE207" s="119"/>
      <c r="NBF207" s="91"/>
      <c r="NBG207" s="119"/>
      <c r="NBH207" s="91"/>
      <c r="NBI207" s="119"/>
      <c r="NBJ207" s="91"/>
      <c r="NBK207" s="119"/>
      <c r="NBL207" s="91"/>
      <c r="NBM207" s="119"/>
      <c r="NBN207" s="91"/>
      <c r="NBO207" s="119"/>
      <c r="NBP207" s="91"/>
      <c r="NBQ207" s="119"/>
      <c r="NBR207" s="91"/>
      <c r="NBS207" s="119"/>
      <c r="NBT207" s="91"/>
      <c r="NBU207" s="119"/>
      <c r="NBV207" s="91"/>
      <c r="NBW207" s="119"/>
      <c r="NBX207" s="91"/>
      <c r="NBY207" s="119"/>
      <c r="NBZ207" s="91"/>
      <c r="NCA207" s="119"/>
      <c r="NCB207" s="91"/>
      <c r="NCC207" s="119"/>
      <c r="NCD207" s="91"/>
      <c r="NCE207" s="119"/>
      <c r="NCF207" s="91"/>
      <c r="NCG207" s="119"/>
      <c r="NCH207" s="91"/>
      <c r="NCI207" s="119"/>
      <c r="NCJ207" s="91"/>
      <c r="NCK207" s="119"/>
      <c r="NCL207" s="91"/>
      <c r="NCM207" s="119"/>
      <c r="NCN207" s="91"/>
      <c r="NCO207" s="119"/>
      <c r="NCP207" s="91"/>
      <c r="NCQ207" s="119"/>
      <c r="NCR207" s="91"/>
      <c r="NCS207" s="119"/>
      <c r="NCT207" s="91"/>
      <c r="NCU207" s="119"/>
      <c r="NCV207" s="91"/>
      <c r="NCW207" s="119"/>
      <c r="NCX207" s="91"/>
      <c r="NCY207" s="119"/>
      <c r="NCZ207" s="91"/>
      <c r="NDA207" s="119"/>
      <c r="NDB207" s="91"/>
      <c r="NDC207" s="119"/>
      <c r="NDD207" s="91"/>
      <c r="NDE207" s="119"/>
      <c r="NDF207" s="91"/>
      <c r="NDG207" s="119"/>
      <c r="NDH207" s="91"/>
      <c r="NDI207" s="119"/>
      <c r="NDJ207" s="91"/>
      <c r="NDK207" s="119"/>
      <c r="NDL207" s="91"/>
      <c r="NDM207" s="119"/>
      <c r="NDN207" s="91"/>
      <c r="NDO207" s="119"/>
      <c r="NDP207" s="91"/>
      <c r="NDQ207" s="119"/>
      <c r="NDR207" s="91"/>
      <c r="NDS207" s="119"/>
      <c r="NDT207" s="91"/>
      <c r="NDU207" s="119"/>
      <c r="NDV207" s="91"/>
      <c r="NDW207" s="119"/>
      <c r="NDX207" s="91"/>
      <c r="NDY207" s="119"/>
      <c r="NDZ207" s="91"/>
      <c r="NEA207" s="119"/>
      <c r="NEB207" s="91"/>
      <c r="NEC207" s="119"/>
      <c r="NED207" s="91"/>
      <c r="NEE207" s="119"/>
      <c r="NEF207" s="91"/>
      <c r="NEG207" s="119"/>
      <c r="NEH207" s="91"/>
      <c r="NEI207" s="119"/>
      <c r="NEJ207" s="91"/>
      <c r="NEK207" s="119"/>
      <c r="NEL207" s="91"/>
      <c r="NEM207" s="119"/>
      <c r="NEN207" s="91"/>
      <c r="NEO207" s="119"/>
      <c r="NEP207" s="91"/>
      <c r="NEQ207" s="119"/>
      <c r="NER207" s="91"/>
      <c r="NES207" s="119"/>
      <c r="NET207" s="91"/>
      <c r="NEU207" s="119"/>
      <c r="NEV207" s="91"/>
      <c r="NEW207" s="119"/>
      <c r="NEX207" s="91"/>
      <c r="NEY207" s="119"/>
      <c r="NEZ207" s="91"/>
      <c r="NFA207" s="119"/>
      <c r="NFB207" s="91"/>
      <c r="NFC207" s="119"/>
      <c r="NFD207" s="91"/>
      <c r="NFE207" s="119"/>
      <c r="NFF207" s="91"/>
      <c r="NFG207" s="119"/>
      <c r="NFH207" s="91"/>
      <c r="NFI207" s="119"/>
      <c r="NFJ207" s="91"/>
      <c r="NFK207" s="119"/>
      <c r="NFL207" s="91"/>
      <c r="NFM207" s="119"/>
      <c r="NFN207" s="91"/>
      <c r="NFO207" s="119"/>
      <c r="NFP207" s="91"/>
      <c r="NFQ207" s="119"/>
      <c r="NFR207" s="91"/>
      <c r="NFS207" s="119"/>
      <c r="NFT207" s="91"/>
      <c r="NFU207" s="119"/>
      <c r="NFV207" s="91"/>
      <c r="NFW207" s="119"/>
      <c r="NFX207" s="91"/>
      <c r="NFY207" s="119"/>
      <c r="NFZ207" s="91"/>
      <c r="NGA207" s="119"/>
      <c r="NGB207" s="91"/>
      <c r="NGC207" s="119"/>
      <c r="NGD207" s="91"/>
      <c r="NGE207" s="119"/>
      <c r="NGF207" s="91"/>
      <c r="NGG207" s="119"/>
      <c r="NGH207" s="91"/>
      <c r="NGI207" s="119"/>
      <c r="NGJ207" s="91"/>
      <c r="NGK207" s="119"/>
      <c r="NGL207" s="91"/>
      <c r="NGM207" s="119"/>
      <c r="NGN207" s="91"/>
      <c r="NGO207" s="119"/>
      <c r="NGP207" s="91"/>
      <c r="NGQ207" s="119"/>
      <c r="NGR207" s="91"/>
      <c r="NGS207" s="119"/>
      <c r="NGT207" s="91"/>
      <c r="NGU207" s="119"/>
      <c r="NGV207" s="91"/>
      <c r="NGW207" s="119"/>
      <c r="NGX207" s="91"/>
      <c r="NGY207" s="119"/>
      <c r="NGZ207" s="91"/>
      <c r="NHA207" s="119"/>
      <c r="NHB207" s="91"/>
      <c r="NHC207" s="119"/>
      <c r="NHD207" s="91"/>
      <c r="NHE207" s="119"/>
      <c r="NHF207" s="91"/>
      <c r="NHG207" s="119"/>
      <c r="NHH207" s="91"/>
      <c r="NHI207" s="119"/>
      <c r="NHJ207" s="91"/>
      <c r="NHK207" s="119"/>
      <c r="NHL207" s="91"/>
      <c r="NHM207" s="119"/>
      <c r="NHN207" s="91"/>
      <c r="NHO207" s="119"/>
      <c r="NHP207" s="91"/>
      <c r="NHQ207" s="119"/>
      <c r="NHR207" s="91"/>
      <c r="NHS207" s="119"/>
      <c r="NHT207" s="91"/>
      <c r="NHU207" s="119"/>
      <c r="NHV207" s="91"/>
      <c r="NHW207" s="119"/>
      <c r="NHX207" s="91"/>
      <c r="NHY207" s="119"/>
      <c r="NHZ207" s="91"/>
      <c r="NIA207" s="119"/>
      <c r="NIB207" s="91"/>
      <c r="NIC207" s="119"/>
      <c r="NID207" s="91"/>
      <c r="NIE207" s="119"/>
      <c r="NIF207" s="91"/>
      <c r="NIG207" s="119"/>
      <c r="NIH207" s="91"/>
      <c r="NII207" s="119"/>
      <c r="NIJ207" s="91"/>
      <c r="NIK207" s="119"/>
      <c r="NIL207" s="91"/>
      <c r="NIM207" s="119"/>
      <c r="NIN207" s="91"/>
      <c r="NIO207" s="119"/>
      <c r="NIP207" s="91"/>
      <c r="NIQ207" s="119"/>
      <c r="NIR207" s="91"/>
      <c r="NIS207" s="119"/>
      <c r="NIT207" s="91"/>
      <c r="NIU207" s="119"/>
      <c r="NIV207" s="91"/>
      <c r="NIW207" s="119"/>
      <c r="NIX207" s="91"/>
      <c r="NIY207" s="119"/>
      <c r="NIZ207" s="91"/>
      <c r="NJA207" s="119"/>
      <c r="NJB207" s="91"/>
      <c r="NJC207" s="119"/>
      <c r="NJD207" s="91"/>
      <c r="NJE207" s="119"/>
      <c r="NJF207" s="91"/>
      <c r="NJG207" s="119"/>
      <c r="NJH207" s="91"/>
      <c r="NJI207" s="119"/>
      <c r="NJJ207" s="91"/>
      <c r="NJK207" s="119"/>
      <c r="NJL207" s="91"/>
      <c r="NJM207" s="119"/>
      <c r="NJN207" s="91"/>
      <c r="NJO207" s="119"/>
      <c r="NJP207" s="91"/>
      <c r="NJQ207" s="119"/>
      <c r="NJR207" s="91"/>
      <c r="NJS207" s="119"/>
      <c r="NJT207" s="91"/>
      <c r="NJU207" s="119"/>
      <c r="NJV207" s="91"/>
      <c r="NJW207" s="119"/>
      <c r="NJX207" s="91"/>
      <c r="NJY207" s="119"/>
      <c r="NJZ207" s="91"/>
      <c r="NKA207" s="119"/>
      <c r="NKB207" s="91"/>
      <c r="NKC207" s="119"/>
      <c r="NKD207" s="91"/>
      <c r="NKE207" s="119"/>
      <c r="NKF207" s="91"/>
      <c r="NKG207" s="119"/>
      <c r="NKH207" s="91"/>
      <c r="NKI207" s="119"/>
      <c r="NKJ207" s="91"/>
      <c r="NKK207" s="119"/>
      <c r="NKL207" s="91"/>
      <c r="NKM207" s="119"/>
      <c r="NKN207" s="91"/>
      <c r="NKO207" s="119"/>
      <c r="NKP207" s="91"/>
      <c r="NKQ207" s="119"/>
      <c r="NKR207" s="91"/>
      <c r="NKS207" s="119"/>
      <c r="NKT207" s="91"/>
      <c r="NKU207" s="119"/>
      <c r="NKV207" s="91"/>
      <c r="NKW207" s="119"/>
      <c r="NKX207" s="91"/>
      <c r="NKY207" s="119"/>
      <c r="NKZ207" s="91"/>
      <c r="NLA207" s="119"/>
      <c r="NLB207" s="91"/>
      <c r="NLC207" s="119"/>
      <c r="NLD207" s="91"/>
      <c r="NLE207" s="119"/>
      <c r="NLF207" s="91"/>
      <c r="NLG207" s="119"/>
      <c r="NLH207" s="91"/>
      <c r="NLI207" s="119"/>
      <c r="NLJ207" s="91"/>
      <c r="NLK207" s="119"/>
      <c r="NLL207" s="91"/>
      <c r="NLM207" s="119"/>
      <c r="NLN207" s="91"/>
      <c r="NLO207" s="119"/>
      <c r="NLP207" s="91"/>
      <c r="NLQ207" s="119"/>
      <c r="NLR207" s="91"/>
      <c r="NLS207" s="119"/>
      <c r="NLT207" s="91"/>
      <c r="NLU207" s="119"/>
      <c r="NLV207" s="91"/>
      <c r="NLW207" s="119"/>
      <c r="NLX207" s="91"/>
      <c r="NLY207" s="119"/>
      <c r="NLZ207" s="91"/>
      <c r="NMA207" s="119"/>
      <c r="NMB207" s="91"/>
      <c r="NMC207" s="119"/>
      <c r="NMD207" s="91"/>
      <c r="NME207" s="119"/>
      <c r="NMF207" s="91"/>
      <c r="NMG207" s="119"/>
      <c r="NMH207" s="91"/>
      <c r="NMI207" s="119"/>
      <c r="NMJ207" s="91"/>
      <c r="NMK207" s="119"/>
      <c r="NML207" s="91"/>
      <c r="NMM207" s="119"/>
      <c r="NMN207" s="91"/>
      <c r="NMO207" s="119"/>
      <c r="NMP207" s="91"/>
      <c r="NMQ207" s="119"/>
      <c r="NMR207" s="91"/>
      <c r="NMS207" s="119"/>
      <c r="NMT207" s="91"/>
      <c r="NMU207" s="119"/>
      <c r="NMV207" s="91"/>
      <c r="NMW207" s="119"/>
      <c r="NMX207" s="91"/>
      <c r="NMY207" s="119"/>
      <c r="NMZ207" s="91"/>
      <c r="NNA207" s="119"/>
      <c r="NNB207" s="91"/>
      <c r="NNC207" s="119"/>
      <c r="NND207" s="91"/>
      <c r="NNE207" s="119"/>
      <c r="NNF207" s="91"/>
      <c r="NNG207" s="119"/>
      <c r="NNH207" s="91"/>
      <c r="NNI207" s="119"/>
      <c r="NNJ207" s="91"/>
      <c r="NNK207" s="119"/>
      <c r="NNL207" s="91"/>
      <c r="NNM207" s="119"/>
      <c r="NNN207" s="91"/>
      <c r="NNO207" s="119"/>
      <c r="NNP207" s="91"/>
      <c r="NNQ207" s="119"/>
      <c r="NNR207" s="91"/>
      <c r="NNS207" s="119"/>
      <c r="NNT207" s="91"/>
      <c r="NNU207" s="119"/>
      <c r="NNV207" s="91"/>
      <c r="NNW207" s="119"/>
      <c r="NNX207" s="91"/>
      <c r="NNY207" s="119"/>
      <c r="NNZ207" s="91"/>
      <c r="NOA207" s="119"/>
      <c r="NOB207" s="91"/>
      <c r="NOC207" s="119"/>
      <c r="NOD207" s="91"/>
      <c r="NOE207" s="119"/>
      <c r="NOF207" s="91"/>
      <c r="NOG207" s="119"/>
      <c r="NOH207" s="91"/>
      <c r="NOI207" s="119"/>
      <c r="NOJ207" s="91"/>
      <c r="NOK207" s="119"/>
      <c r="NOL207" s="91"/>
      <c r="NOM207" s="119"/>
      <c r="NON207" s="91"/>
      <c r="NOO207" s="119"/>
      <c r="NOP207" s="91"/>
      <c r="NOQ207" s="119"/>
      <c r="NOR207" s="91"/>
      <c r="NOS207" s="119"/>
      <c r="NOT207" s="91"/>
      <c r="NOU207" s="119"/>
      <c r="NOV207" s="91"/>
      <c r="NOW207" s="119"/>
      <c r="NOX207" s="91"/>
      <c r="NOY207" s="119"/>
      <c r="NOZ207" s="91"/>
      <c r="NPA207" s="119"/>
      <c r="NPB207" s="91"/>
      <c r="NPC207" s="119"/>
      <c r="NPD207" s="91"/>
      <c r="NPE207" s="119"/>
      <c r="NPF207" s="91"/>
      <c r="NPG207" s="119"/>
      <c r="NPH207" s="91"/>
      <c r="NPI207" s="119"/>
      <c r="NPJ207" s="91"/>
      <c r="NPK207" s="119"/>
      <c r="NPL207" s="91"/>
      <c r="NPM207" s="119"/>
      <c r="NPN207" s="91"/>
      <c r="NPO207" s="119"/>
      <c r="NPP207" s="91"/>
      <c r="NPQ207" s="119"/>
      <c r="NPR207" s="91"/>
      <c r="NPS207" s="119"/>
      <c r="NPT207" s="91"/>
      <c r="NPU207" s="119"/>
      <c r="NPV207" s="91"/>
      <c r="NPW207" s="119"/>
      <c r="NPX207" s="91"/>
      <c r="NPY207" s="119"/>
      <c r="NPZ207" s="91"/>
      <c r="NQA207" s="119"/>
      <c r="NQB207" s="91"/>
      <c r="NQC207" s="119"/>
      <c r="NQD207" s="91"/>
      <c r="NQE207" s="119"/>
      <c r="NQF207" s="91"/>
      <c r="NQG207" s="119"/>
      <c r="NQH207" s="91"/>
      <c r="NQI207" s="119"/>
      <c r="NQJ207" s="91"/>
      <c r="NQK207" s="119"/>
      <c r="NQL207" s="91"/>
      <c r="NQM207" s="119"/>
      <c r="NQN207" s="91"/>
      <c r="NQO207" s="119"/>
      <c r="NQP207" s="91"/>
      <c r="NQQ207" s="119"/>
      <c r="NQR207" s="91"/>
      <c r="NQS207" s="119"/>
      <c r="NQT207" s="91"/>
      <c r="NQU207" s="119"/>
      <c r="NQV207" s="91"/>
      <c r="NQW207" s="119"/>
      <c r="NQX207" s="91"/>
      <c r="NQY207" s="119"/>
      <c r="NQZ207" s="91"/>
      <c r="NRA207" s="119"/>
      <c r="NRB207" s="91"/>
      <c r="NRC207" s="119"/>
      <c r="NRD207" s="91"/>
      <c r="NRE207" s="119"/>
      <c r="NRF207" s="91"/>
      <c r="NRG207" s="119"/>
      <c r="NRH207" s="91"/>
      <c r="NRI207" s="119"/>
      <c r="NRJ207" s="91"/>
      <c r="NRK207" s="119"/>
      <c r="NRL207" s="91"/>
      <c r="NRM207" s="119"/>
      <c r="NRN207" s="91"/>
      <c r="NRO207" s="119"/>
      <c r="NRP207" s="91"/>
      <c r="NRQ207" s="119"/>
      <c r="NRR207" s="91"/>
      <c r="NRS207" s="119"/>
      <c r="NRT207" s="91"/>
      <c r="NRU207" s="119"/>
      <c r="NRV207" s="91"/>
      <c r="NRW207" s="119"/>
      <c r="NRX207" s="91"/>
      <c r="NRY207" s="119"/>
      <c r="NRZ207" s="91"/>
      <c r="NSA207" s="119"/>
      <c r="NSB207" s="91"/>
      <c r="NSC207" s="119"/>
      <c r="NSD207" s="91"/>
      <c r="NSE207" s="119"/>
      <c r="NSF207" s="91"/>
      <c r="NSG207" s="119"/>
      <c r="NSH207" s="91"/>
      <c r="NSI207" s="119"/>
      <c r="NSJ207" s="91"/>
      <c r="NSK207" s="119"/>
      <c r="NSL207" s="91"/>
      <c r="NSM207" s="119"/>
      <c r="NSN207" s="91"/>
      <c r="NSO207" s="119"/>
      <c r="NSP207" s="91"/>
      <c r="NSQ207" s="119"/>
      <c r="NSR207" s="91"/>
      <c r="NSS207" s="119"/>
      <c r="NST207" s="91"/>
      <c r="NSU207" s="119"/>
      <c r="NSV207" s="91"/>
      <c r="NSW207" s="119"/>
      <c r="NSX207" s="91"/>
      <c r="NSY207" s="119"/>
      <c r="NSZ207" s="91"/>
      <c r="NTA207" s="119"/>
      <c r="NTB207" s="91"/>
      <c r="NTC207" s="119"/>
      <c r="NTD207" s="91"/>
      <c r="NTE207" s="119"/>
      <c r="NTF207" s="91"/>
      <c r="NTG207" s="119"/>
      <c r="NTH207" s="91"/>
      <c r="NTI207" s="119"/>
      <c r="NTJ207" s="91"/>
      <c r="NTK207" s="119"/>
      <c r="NTL207" s="91"/>
      <c r="NTM207" s="119"/>
      <c r="NTN207" s="91"/>
      <c r="NTO207" s="119"/>
      <c r="NTP207" s="91"/>
      <c r="NTQ207" s="119"/>
      <c r="NTR207" s="91"/>
      <c r="NTS207" s="119"/>
      <c r="NTT207" s="91"/>
      <c r="NTU207" s="119"/>
      <c r="NTV207" s="91"/>
      <c r="NTW207" s="119"/>
      <c r="NTX207" s="91"/>
      <c r="NTY207" s="119"/>
      <c r="NTZ207" s="91"/>
      <c r="NUA207" s="119"/>
      <c r="NUB207" s="91"/>
      <c r="NUC207" s="119"/>
      <c r="NUD207" s="91"/>
      <c r="NUE207" s="119"/>
      <c r="NUF207" s="91"/>
      <c r="NUG207" s="119"/>
      <c r="NUH207" s="91"/>
      <c r="NUI207" s="119"/>
      <c r="NUJ207" s="91"/>
      <c r="NUK207" s="119"/>
      <c r="NUL207" s="91"/>
      <c r="NUM207" s="119"/>
      <c r="NUN207" s="91"/>
      <c r="NUO207" s="119"/>
      <c r="NUP207" s="91"/>
      <c r="NUQ207" s="119"/>
      <c r="NUR207" s="91"/>
      <c r="NUS207" s="119"/>
      <c r="NUT207" s="91"/>
      <c r="NUU207" s="119"/>
      <c r="NUV207" s="91"/>
      <c r="NUW207" s="119"/>
      <c r="NUX207" s="91"/>
      <c r="NUY207" s="119"/>
      <c r="NUZ207" s="91"/>
      <c r="NVA207" s="119"/>
      <c r="NVB207" s="91"/>
      <c r="NVC207" s="119"/>
      <c r="NVD207" s="91"/>
      <c r="NVE207" s="119"/>
      <c r="NVF207" s="91"/>
      <c r="NVG207" s="119"/>
      <c r="NVH207" s="91"/>
      <c r="NVI207" s="119"/>
      <c r="NVJ207" s="91"/>
      <c r="NVK207" s="119"/>
      <c r="NVL207" s="91"/>
      <c r="NVM207" s="119"/>
      <c r="NVN207" s="91"/>
      <c r="NVO207" s="119"/>
      <c r="NVP207" s="91"/>
      <c r="NVQ207" s="119"/>
      <c r="NVR207" s="91"/>
      <c r="NVS207" s="119"/>
      <c r="NVT207" s="91"/>
      <c r="NVU207" s="119"/>
      <c r="NVV207" s="91"/>
      <c r="NVW207" s="119"/>
      <c r="NVX207" s="91"/>
      <c r="NVY207" s="119"/>
      <c r="NVZ207" s="91"/>
      <c r="NWA207" s="119"/>
      <c r="NWB207" s="91"/>
      <c r="NWC207" s="119"/>
      <c r="NWD207" s="91"/>
      <c r="NWE207" s="119"/>
      <c r="NWF207" s="91"/>
      <c r="NWG207" s="119"/>
      <c r="NWH207" s="91"/>
      <c r="NWI207" s="119"/>
      <c r="NWJ207" s="91"/>
      <c r="NWK207" s="119"/>
      <c r="NWL207" s="91"/>
      <c r="NWM207" s="119"/>
      <c r="NWN207" s="91"/>
      <c r="NWO207" s="119"/>
      <c r="NWP207" s="91"/>
      <c r="NWQ207" s="119"/>
      <c r="NWR207" s="91"/>
      <c r="NWS207" s="119"/>
      <c r="NWT207" s="91"/>
      <c r="NWU207" s="119"/>
      <c r="NWV207" s="91"/>
      <c r="NWW207" s="119"/>
      <c r="NWX207" s="91"/>
      <c r="NWY207" s="119"/>
      <c r="NWZ207" s="91"/>
      <c r="NXA207" s="119"/>
      <c r="NXB207" s="91"/>
      <c r="NXC207" s="119"/>
      <c r="NXD207" s="91"/>
      <c r="NXE207" s="119"/>
      <c r="NXF207" s="91"/>
      <c r="NXG207" s="119"/>
      <c r="NXH207" s="91"/>
      <c r="NXI207" s="119"/>
      <c r="NXJ207" s="91"/>
      <c r="NXK207" s="119"/>
      <c r="NXL207" s="91"/>
      <c r="NXM207" s="119"/>
      <c r="NXN207" s="91"/>
      <c r="NXO207" s="119"/>
      <c r="NXP207" s="91"/>
      <c r="NXQ207" s="119"/>
      <c r="NXR207" s="91"/>
      <c r="NXS207" s="119"/>
      <c r="NXT207" s="91"/>
      <c r="NXU207" s="119"/>
      <c r="NXV207" s="91"/>
      <c r="NXW207" s="119"/>
      <c r="NXX207" s="91"/>
      <c r="NXY207" s="119"/>
      <c r="NXZ207" s="91"/>
      <c r="NYA207" s="119"/>
      <c r="NYB207" s="91"/>
      <c r="NYC207" s="119"/>
      <c r="NYD207" s="91"/>
      <c r="NYE207" s="119"/>
      <c r="NYF207" s="91"/>
      <c r="NYG207" s="119"/>
      <c r="NYH207" s="91"/>
      <c r="NYI207" s="119"/>
      <c r="NYJ207" s="91"/>
      <c r="NYK207" s="119"/>
      <c r="NYL207" s="91"/>
      <c r="NYM207" s="119"/>
      <c r="NYN207" s="91"/>
      <c r="NYO207" s="119"/>
      <c r="NYP207" s="91"/>
      <c r="NYQ207" s="119"/>
      <c r="NYR207" s="91"/>
      <c r="NYS207" s="119"/>
      <c r="NYT207" s="91"/>
      <c r="NYU207" s="119"/>
      <c r="NYV207" s="91"/>
      <c r="NYW207" s="119"/>
      <c r="NYX207" s="91"/>
      <c r="NYY207" s="119"/>
      <c r="NYZ207" s="91"/>
      <c r="NZA207" s="119"/>
      <c r="NZB207" s="91"/>
      <c r="NZC207" s="119"/>
      <c r="NZD207" s="91"/>
      <c r="NZE207" s="119"/>
      <c r="NZF207" s="91"/>
      <c r="NZG207" s="119"/>
      <c r="NZH207" s="91"/>
      <c r="NZI207" s="119"/>
      <c r="NZJ207" s="91"/>
      <c r="NZK207" s="119"/>
      <c r="NZL207" s="91"/>
      <c r="NZM207" s="119"/>
      <c r="NZN207" s="91"/>
      <c r="NZO207" s="119"/>
      <c r="NZP207" s="91"/>
      <c r="NZQ207" s="119"/>
      <c r="NZR207" s="91"/>
      <c r="NZS207" s="119"/>
      <c r="NZT207" s="91"/>
      <c r="NZU207" s="119"/>
      <c r="NZV207" s="91"/>
      <c r="NZW207" s="119"/>
      <c r="NZX207" s="91"/>
      <c r="NZY207" s="119"/>
      <c r="NZZ207" s="91"/>
      <c r="OAA207" s="119"/>
      <c r="OAB207" s="91"/>
      <c r="OAC207" s="119"/>
      <c r="OAD207" s="91"/>
      <c r="OAE207" s="119"/>
      <c r="OAF207" s="91"/>
      <c r="OAG207" s="119"/>
      <c r="OAH207" s="91"/>
      <c r="OAI207" s="119"/>
      <c r="OAJ207" s="91"/>
      <c r="OAK207" s="119"/>
      <c r="OAL207" s="91"/>
      <c r="OAM207" s="119"/>
      <c r="OAN207" s="91"/>
      <c r="OAO207" s="119"/>
      <c r="OAP207" s="91"/>
      <c r="OAQ207" s="119"/>
      <c r="OAR207" s="91"/>
      <c r="OAS207" s="119"/>
      <c r="OAT207" s="91"/>
      <c r="OAU207" s="119"/>
      <c r="OAV207" s="91"/>
      <c r="OAW207" s="119"/>
      <c r="OAX207" s="91"/>
      <c r="OAY207" s="119"/>
      <c r="OAZ207" s="91"/>
      <c r="OBA207" s="119"/>
      <c r="OBB207" s="91"/>
      <c r="OBC207" s="119"/>
      <c r="OBD207" s="91"/>
      <c r="OBE207" s="119"/>
      <c r="OBF207" s="91"/>
      <c r="OBG207" s="119"/>
      <c r="OBH207" s="91"/>
      <c r="OBI207" s="119"/>
      <c r="OBJ207" s="91"/>
      <c r="OBK207" s="119"/>
      <c r="OBL207" s="91"/>
      <c r="OBM207" s="119"/>
      <c r="OBN207" s="91"/>
      <c r="OBO207" s="119"/>
      <c r="OBP207" s="91"/>
      <c r="OBQ207" s="119"/>
      <c r="OBR207" s="91"/>
      <c r="OBS207" s="119"/>
      <c r="OBT207" s="91"/>
      <c r="OBU207" s="119"/>
      <c r="OBV207" s="91"/>
      <c r="OBW207" s="119"/>
      <c r="OBX207" s="91"/>
      <c r="OBY207" s="119"/>
      <c r="OBZ207" s="91"/>
      <c r="OCA207" s="119"/>
      <c r="OCB207" s="91"/>
      <c r="OCC207" s="119"/>
      <c r="OCD207" s="91"/>
      <c r="OCE207" s="119"/>
      <c r="OCF207" s="91"/>
      <c r="OCG207" s="119"/>
      <c r="OCH207" s="91"/>
      <c r="OCI207" s="119"/>
      <c r="OCJ207" s="91"/>
      <c r="OCK207" s="119"/>
      <c r="OCL207" s="91"/>
      <c r="OCM207" s="119"/>
      <c r="OCN207" s="91"/>
      <c r="OCO207" s="119"/>
      <c r="OCP207" s="91"/>
      <c r="OCQ207" s="119"/>
      <c r="OCR207" s="91"/>
      <c r="OCS207" s="119"/>
      <c r="OCT207" s="91"/>
      <c r="OCU207" s="119"/>
      <c r="OCV207" s="91"/>
      <c r="OCW207" s="119"/>
      <c r="OCX207" s="91"/>
      <c r="OCY207" s="119"/>
      <c r="OCZ207" s="91"/>
      <c r="ODA207" s="119"/>
      <c r="ODB207" s="91"/>
      <c r="ODC207" s="119"/>
      <c r="ODD207" s="91"/>
      <c r="ODE207" s="119"/>
      <c r="ODF207" s="91"/>
      <c r="ODG207" s="119"/>
      <c r="ODH207" s="91"/>
      <c r="ODI207" s="119"/>
      <c r="ODJ207" s="91"/>
      <c r="ODK207" s="119"/>
      <c r="ODL207" s="91"/>
      <c r="ODM207" s="119"/>
      <c r="ODN207" s="91"/>
      <c r="ODO207" s="119"/>
      <c r="ODP207" s="91"/>
      <c r="ODQ207" s="119"/>
      <c r="ODR207" s="91"/>
      <c r="ODS207" s="119"/>
      <c r="ODT207" s="91"/>
      <c r="ODU207" s="119"/>
      <c r="ODV207" s="91"/>
      <c r="ODW207" s="119"/>
      <c r="ODX207" s="91"/>
      <c r="ODY207" s="119"/>
      <c r="ODZ207" s="91"/>
      <c r="OEA207" s="119"/>
      <c r="OEB207" s="91"/>
      <c r="OEC207" s="119"/>
      <c r="OED207" s="91"/>
      <c r="OEE207" s="119"/>
      <c r="OEF207" s="91"/>
      <c r="OEG207" s="119"/>
      <c r="OEH207" s="91"/>
      <c r="OEI207" s="119"/>
      <c r="OEJ207" s="91"/>
      <c r="OEK207" s="119"/>
      <c r="OEL207" s="91"/>
      <c r="OEM207" s="119"/>
      <c r="OEN207" s="91"/>
      <c r="OEO207" s="119"/>
      <c r="OEP207" s="91"/>
      <c r="OEQ207" s="119"/>
      <c r="OER207" s="91"/>
      <c r="OES207" s="119"/>
      <c r="OET207" s="91"/>
      <c r="OEU207" s="119"/>
      <c r="OEV207" s="91"/>
      <c r="OEW207" s="119"/>
      <c r="OEX207" s="91"/>
      <c r="OEY207" s="119"/>
      <c r="OEZ207" s="91"/>
      <c r="OFA207" s="119"/>
      <c r="OFB207" s="91"/>
      <c r="OFC207" s="119"/>
      <c r="OFD207" s="91"/>
      <c r="OFE207" s="119"/>
      <c r="OFF207" s="91"/>
      <c r="OFG207" s="119"/>
      <c r="OFH207" s="91"/>
      <c r="OFI207" s="119"/>
      <c r="OFJ207" s="91"/>
      <c r="OFK207" s="119"/>
      <c r="OFL207" s="91"/>
      <c r="OFM207" s="119"/>
      <c r="OFN207" s="91"/>
      <c r="OFO207" s="119"/>
      <c r="OFP207" s="91"/>
      <c r="OFQ207" s="119"/>
      <c r="OFR207" s="91"/>
      <c r="OFS207" s="119"/>
      <c r="OFT207" s="91"/>
      <c r="OFU207" s="119"/>
      <c r="OFV207" s="91"/>
      <c r="OFW207" s="119"/>
      <c r="OFX207" s="91"/>
      <c r="OFY207" s="119"/>
      <c r="OFZ207" s="91"/>
      <c r="OGA207" s="119"/>
      <c r="OGB207" s="91"/>
      <c r="OGC207" s="119"/>
      <c r="OGD207" s="91"/>
      <c r="OGE207" s="119"/>
      <c r="OGF207" s="91"/>
      <c r="OGG207" s="119"/>
      <c r="OGH207" s="91"/>
      <c r="OGI207" s="119"/>
      <c r="OGJ207" s="91"/>
      <c r="OGK207" s="119"/>
      <c r="OGL207" s="91"/>
      <c r="OGM207" s="119"/>
      <c r="OGN207" s="91"/>
      <c r="OGO207" s="119"/>
      <c r="OGP207" s="91"/>
      <c r="OGQ207" s="119"/>
      <c r="OGR207" s="91"/>
      <c r="OGS207" s="119"/>
      <c r="OGT207" s="91"/>
      <c r="OGU207" s="119"/>
      <c r="OGV207" s="91"/>
      <c r="OGW207" s="119"/>
      <c r="OGX207" s="91"/>
      <c r="OGY207" s="119"/>
      <c r="OGZ207" s="91"/>
      <c r="OHA207" s="119"/>
      <c r="OHB207" s="91"/>
      <c r="OHC207" s="119"/>
      <c r="OHD207" s="91"/>
      <c r="OHE207" s="119"/>
      <c r="OHF207" s="91"/>
      <c r="OHG207" s="119"/>
      <c r="OHH207" s="91"/>
      <c r="OHI207" s="119"/>
      <c r="OHJ207" s="91"/>
      <c r="OHK207" s="119"/>
      <c r="OHL207" s="91"/>
      <c r="OHM207" s="119"/>
      <c r="OHN207" s="91"/>
      <c r="OHO207" s="119"/>
      <c r="OHP207" s="91"/>
      <c r="OHQ207" s="119"/>
      <c r="OHR207" s="91"/>
      <c r="OHS207" s="119"/>
      <c r="OHT207" s="91"/>
      <c r="OHU207" s="119"/>
      <c r="OHV207" s="91"/>
      <c r="OHW207" s="119"/>
      <c r="OHX207" s="91"/>
      <c r="OHY207" s="119"/>
      <c r="OHZ207" s="91"/>
      <c r="OIA207" s="119"/>
      <c r="OIB207" s="91"/>
      <c r="OIC207" s="119"/>
      <c r="OID207" s="91"/>
      <c r="OIE207" s="119"/>
      <c r="OIF207" s="91"/>
      <c r="OIG207" s="119"/>
      <c r="OIH207" s="91"/>
      <c r="OII207" s="119"/>
      <c r="OIJ207" s="91"/>
      <c r="OIK207" s="119"/>
      <c r="OIL207" s="91"/>
      <c r="OIM207" s="119"/>
      <c r="OIN207" s="91"/>
      <c r="OIO207" s="119"/>
      <c r="OIP207" s="91"/>
      <c r="OIQ207" s="119"/>
      <c r="OIR207" s="91"/>
      <c r="OIS207" s="119"/>
      <c r="OIT207" s="91"/>
      <c r="OIU207" s="119"/>
      <c r="OIV207" s="91"/>
      <c r="OIW207" s="119"/>
      <c r="OIX207" s="91"/>
      <c r="OIY207" s="119"/>
      <c r="OIZ207" s="91"/>
      <c r="OJA207" s="119"/>
      <c r="OJB207" s="91"/>
      <c r="OJC207" s="119"/>
      <c r="OJD207" s="91"/>
      <c r="OJE207" s="119"/>
      <c r="OJF207" s="91"/>
      <c r="OJG207" s="119"/>
      <c r="OJH207" s="91"/>
      <c r="OJI207" s="119"/>
      <c r="OJJ207" s="91"/>
      <c r="OJK207" s="119"/>
      <c r="OJL207" s="91"/>
      <c r="OJM207" s="119"/>
      <c r="OJN207" s="91"/>
      <c r="OJO207" s="119"/>
      <c r="OJP207" s="91"/>
      <c r="OJQ207" s="119"/>
      <c r="OJR207" s="91"/>
      <c r="OJS207" s="119"/>
      <c r="OJT207" s="91"/>
      <c r="OJU207" s="119"/>
      <c r="OJV207" s="91"/>
      <c r="OJW207" s="119"/>
      <c r="OJX207" s="91"/>
      <c r="OJY207" s="119"/>
      <c r="OJZ207" s="91"/>
      <c r="OKA207" s="119"/>
      <c r="OKB207" s="91"/>
      <c r="OKC207" s="119"/>
      <c r="OKD207" s="91"/>
      <c r="OKE207" s="119"/>
      <c r="OKF207" s="91"/>
      <c r="OKG207" s="119"/>
      <c r="OKH207" s="91"/>
      <c r="OKI207" s="119"/>
      <c r="OKJ207" s="91"/>
      <c r="OKK207" s="119"/>
      <c r="OKL207" s="91"/>
      <c r="OKM207" s="119"/>
      <c r="OKN207" s="91"/>
      <c r="OKO207" s="119"/>
      <c r="OKP207" s="91"/>
      <c r="OKQ207" s="119"/>
      <c r="OKR207" s="91"/>
      <c r="OKS207" s="119"/>
      <c r="OKT207" s="91"/>
      <c r="OKU207" s="119"/>
      <c r="OKV207" s="91"/>
      <c r="OKW207" s="119"/>
      <c r="OKX207" s="91"/>
      <c r="OKY207" s="119"/>
      <c r="OKZ207" s="91"/>
      <c r="OLA207" s="119"/>
      <c r="OLB207" s="91"/>
      <c r="OLC207" s="119"/>
      <c r="OLD207" s="91"/>
      <c r="OLE207" s="119"/>
      <c r="OLF207" s="91"/>
      <c r="OLG207" s="119"/>
      <c r="OLH207" s="91"/>
      <c r="OLI207" s="119"/>
      <c r="OLJ207" s="91"/>
      <c r="OLK207" s="119"/>
      <c r="OLL207" s="91"/>
      <c r="OLM207" s="119"/>
      <c r="OLN207" s="91"/>
      <c r="OLO207" s="119"/>
      <c r="OLP207" s="91"/>
      <c r="OLQ207" s="119"/>
      <c r="OLR207" s="91"/>
      <c r="OLS207" s="119"/>
      <c r="OLT207" s="91"/>
      <c r="OLU207" s="119"/>
      <c r="OLV207" s="91"/>
      <c r="OLW207" s="119"/>
      <c r="OLX207" s="91"/>
      <c r="OLY207" s="119"/>
      <c r="OLZ207" s="91"/>
      <c r="OMA207" s="119"/>
      <c r="OMB207" s="91"/>
      <c r="OMC207" s="119"/>
      <c r="OMD207" s="91"/>
      <c r="OME207" s="119"/>
      <c r="OMF207" s="91"/>
      <c r="OMG207" s="119"/>
      <c r="OMH207" s="91"/>
      <c r="OMI207" s="119"/>
      <c r="OMJ207" s="91"/>
      <c r="OMK207" s="119"/>
      <c r="OML207" s="91"/>
      <c r="OMM207" s="119"/>
      <c r="OMN207" s="91"/>
      <c r="OMO207" s="119"/>
      <c r="OMP207" s="91"/>
      <c r="OMQ207" s="119"/>
      <c r="OMR207" s="91"/>
      <c r="OMS207" s="119"/>
      <c r="OMT207" s="91"/>
      <c r="OMU207" s="119"/>
      <c r="OMV207" s="91"/>
      <c r="OMW207" s="119"/>
      <c r="OMX207" s="91"/>
      <c r="OMY207" s="119"/>
      <c r="OMZ207" s="91"/>
      <c r="ONA207" s="119"/>
      <c r="ONB207" s="91"/>
      <c r="ONC207" s="119"/>
      <c r="OND207" s="91"/>
      <c r="ONE207" s="119"/>
      <c r="ONF207" s="91"/>
      <c r="ONG207" s="119"/>
      <c r="ONH207" s="91"/>
      <c r="ONI207" s="119"/>
      <c r="ONJ207" s="91"/>
      <c r="ONK207" s="119"/>
      <c r="ONL207" s="91"/>
      <c r="ONM207" s="119"/>
      <c r="ONN207" s="91"/>
      <c r="ONO207" s="119"/>
      <c r="ONP207" s="91"/>
      <c r="ONQ207" s="119"/>
      <c r="ONR207" s="91"/>
      <c r="ONS207" s="119"/>
      <c r="ONT207" s="91"/>
      <c r="ONU207" s="119"/>
      <c r="ONV207" s="91"/>
      <c r="ONW207" s="119"/>
      <c r="ONX207" s="91"/>
      <c r="ONY207" s="119"/>
      <c r="ONZ207" s="91"/>
      <c r="OOA207" s="119"/>
      <c r="OOB207" s="91"/>
      <c r="OOC207" s="119"/>
      <c r="OOD207" s="91"/>
      <c r="OOE207" s="119"/>
      <c r="OOF207" s="91"/>
      <c r="OOG207" s="119"/>
      <c r="OOH207" s="91"/>
      <c r="OOI207" s="119"/>
      <c r="OOJ207" s="91"/>
      <c r="OOK207" s="119"/>
      <c r="OOL207" s="91"/>
      <c r="OOM207" s="119"/>
      <c r="OON207" s="91"/>
      <c r="OOO207" s="119"/>
      <c r="OOP207" s="91"/>
      <c r="OOQ207" s="119"/>
      <c r="OOR207" s="91"/>
      <c r="OOS207" s="119"/>
      <c r="OOT207" s="91"/>
      <c r="OOU207" s="119"/>
      <c r="OOV207" s="91"/>
      <c r="OOW207" s="119"/>
      <c r="OOX207" s="91"/>
      <c r="OOY207" s="119"/>
      <c r="OOZ207" s="91"/>
      <c r="OPA207" s="119"/>
      <c r="OPB207" s="91"/>
      <c r="OPC207" s="119"/>
      <c r="OPD207" s="91"/>
      <c r="OPE207" s="119"/>
      <c r="OPF207" s="91"/>
      <c r="OPG207" s="119"/>
      <c r="OPH207" s="91"/>
      <c r="OPI207" s="119"/>
      <c r="OPJ207" s="91"/>
      <c r="OPK207" s="119"/>
      <c r="OPL207" s="91"/>
      <c r="OPM207" s="119"/>
      <c r="OPN207" s="91"/>
      <c r="OPO207" s="119"/>
      <c r="OPP207" s="91"/>
      <c r="OPQ207" s="119"/>
      <c r="OPR207" s="91"/>
      <c r="OPS207" s="119"/>
      <c r="OPT207" s="91"/>
      <c r="OPU207" s="119"/>
      <c r="OPV207" s="91"/>
      <c r="OPW207" s="119"/>
      <c r="OPX207" s="91"/>
      <c r="OPY207" s="119"/>
      <c r="OPZ207" s="91"/>
      <c r="OQA207" s="119"/>
      <c r="OQB207" s="91"/>
      <c r="OQC207" s="119"/>
      <c r="OQD207" s="91"/>
      <c r="OQE207" s="119"/>
      <c r="OQF207" s="91"/>
      <c r="OQG207" s="119"/>
      <c r="OQH207" s="91"/>
      <c r="OQI207" s="119"/>
      <c r="OQJ207" s="91"/>
      <c r="OQK207" s="119"/>
      <c r="OQL207" s="91"/>
      <c r="OQM207" s="119"/>
      <c r="OQN207" s="91"/>
      <c r="OQO207" s="119"/>
      <c r="OQP207" s="91"/>
      <c r="OQQ207" s="119"/>
      <c r="OQR207" s="91"/>
      <c r="OQS207" s="119"/>
      <c r="OQT207" s="91"/>
      <c r="OQU207" s="119"/>
      <c r="OQV207" s="91"/>
      <c r="OQW207" s="119"/>
      <c r="OQX207" s="91"/>
      <c r="OQY207" s="119"/>
      <c r="OQZ207" s="91"/>
      <c r="ORA207" s="119"/>
      <c r="ORB207" s="91"/>
      <c r="ORC207" s="119"/>
      <c r="ORD207" s="91"/>
      <c r="ORE207" s="119"/>
      <c r="ORF207" s="91"/>
      <c r="ORG207" s="119"/>
      <c r="ORH207" s="91"/>
      <c r="ORI207" s="119"/>
      <c r="ORJ207" s="91"/>
      <c r="ORK207" s="119"/>
      <c r="ORL207" s="91"/>
      <c r="ORM207" s="119"/>
      <c r="ORN207" s="91"/>
      <c r="ORO207" s="119"/>
      <c r="ORP207" s="91"/>
      <c r="ORQ207" s="119"/>
      <c r="ORR207" s="91"/>
      <c r="ORS207" s="119"/>
      <c r="ORT207" s="91"/>
      <c r="ORU207" s="119"/>
      <c r="ORV207" s="91"/>
      <c r="ORW207" s="119"/>
      <c r="ORX207" s="91"/>
      <c r="ORY207" s="119"/>
      <c r="ORZ207" s="91"/>
      <c r="OSA207" s="119"/>
      <c r="OSB207" s="91"/>
      <c r="OSC207" s="119"/>
      <c r="OSD207" s="91"/>
      <c r="OSE207" s="119"/>
      <c r="OSF207" s="91"/>
      <c r="OSG207" s="119"/>
      <c r="OSH207" s="91"/>
      <c r="OSI207" s="119"/>
      <c r="OSJ207" s="91"/>
      <c r="OSK207" s="119"/>
      <c r="OSL207" s="91"/>
      <c r="OSM207" s="119"/>
      <c r="OSN207" s="91"/>
      <c r="OSO207" s="119"/>
      <c r="OSP207" s="91"/>
      <c r="OSQ207" s="119"/>
      <c r="OSR207" s="91"/>
      <c r="OSS207" s="119"/>
      <c r="OST207" s="91"/>
      <c r="OSU207" s="119"/>
      <c r="OSV207" s="91"/>
      <c r="OSW207" s="119"/>
      <c r="OSX207" s="91"/>
      <c r="OSY207" s="119"/>
      <c r="OSZ207" s="91"/>
      <c r="OTA207" s="119"/>
      <c r="OTB207" s="91"/>
      <c r="OTC207" s="119"/>
      <c r="OTD207" s="91"/>
      <c r="OTE207" s="119"/>
      <c r="OTF207" s="91"/>
      <c r="OTG207" s="119"/>
      <c r="OTH207" s="91"/>
      <c r="OTI207" s="119"/>
      <c r="OTJ207" s="91"/>
      <c r="OTK207" s="119"/>
      <c r="OTL207" s="91"/>
      <c r="OTM207" s="119"/>
      <c r="OTN207" s="91"/>
      <c r="OTO207" s="119"/>
      <c r="OTP207" s="91"/>
      <c r="OTQ207" s="119"/>
      <c r="OTR207" s="91"/>
      <c r="OTS207" s="119"/>
      <c r="OTT207" s="91"/>
      <c r="OTU207" s="119"/>
      <c r="OTV207" s="91"/>
      <c r="OTW207" s="119"/>
      <c r="OTX207" s="91"/>
      <c r="OTY207" s="119"/>
      <c r="OTZ207" s="91"/>
      <c r="OUA207" s="119"/>
      <c r="OUB207" s="91"/>
      <c r="OUC207" s="119"/>
      <c r="OUD207" s="91"/>
      <c r="OUE207" s="119"/>
      <c r="OUF207" s="91"/>
      <c r="OUG207" s="119"/>
      <c r="OUH207" s="91"/>
      <c r="OUI207" s="119"/>
      <c r="OUJ207" s="91"/>
      <c r="OUK207" s="119"/>
      <c r="OUL207" s="91"/>
      <c r="OUM207" s="119"/>
      <c r="OUN207" s="91"/>
      <c r="OUO207" s="119"/>
      <c r="OUP207" s="91"/>
      <c r="OUQ207" s="119"/>
      <c r="OUR207" s="91"/>
      <c r="OUS207" s="119"/>
      <c r="OUT207" s="91"/>
      <c r="OUU207" s="119"/>
      <c r="OUV207" s="91"/>
      <c r="OUW207" s="119"/>
      <c r="OUX207" s="91"/>
      <c r="OUY207" s="119"/>
      <c r="OUZ207" s="91"/>
      <c r="OVA207" s="119"/>
      <c r="OVB207" s="91"/>
      <c r="OVC207" s="119"/>
      <c r="OVD207" s="91"/>
      <c r="OVE207" s="119"/>
      <c r="OVF207" s="91"/>
      <c r="OVG207" s="119"/>
      <c r="OVH207" s="91"/>
      <c r="OVI207" s="119"/>
      <c r="OVJ207" s="91"/>
      <c r="OVK207" s="119"/>
      <c r="OVL207" s="91"/>
      <c r="OVM207" s="119"/>
      <c r="OVN207" s="91"/>
      <c r="OVO207" s="119"/>
      <c r="OVP207" s="91"/>
      <c r="OVQ207" s="119"/>
      <c r="OVR207" s="91"/>
      <c r="OVS207" s="119"/>
      <c r="OVT207" s="91"/>
      <c r="OVU207" s="119"/>
      <c r="OVV207" s="91"/>
      <c r="OVW207" s="119"/>
      <c r="OVX207" s="91"/>
      <c r="OVY207" s="119"/>
      <c r="OVZ207" s="91"/>
      <c r="OWA207" s="119"/>
      <c r="OWB207" s="91"/>
      <c r="OWC207" s="119"/>
      <c r="OWD207" s="91"/>
      <c r="OWE207" s="119"/>
      <c r="OWF207" s="91"/>
      <c r="OWG207" s="119"/>
      <c r="OWH207" s="91"/>
      <c r="OWI207" s="119"/>
      <c r="OWJ207" s="91"/>
      <c r="OWK207" s="119"/>
      <c r="OWL207" s="91"/>
      <c r="OWM207" s="119"/>
      <c r="OWN207" s="91"/>
      <c r="OWO207" s="119"/>
      <c r="OWP207" s="91"/>
      <c r="OWQ207" s="119"/>
      <c r="OWR207" s="91"/>
      <c r="OWS207" s="119"/>
      <c r="OWT207" s="91"/>
      <c r="OWU207" s="119"/>
      <c r="OWV207" s="91"/>
      <c r="OWW207" s="119"/>
      <c r="OWX207" s="91"/>
      <c r="OWY207" s="119"/>
      <c r="OWZ207" s="91"/>
      <c r="OXA207" s="119"/>
      <c r="OXB207" s="91"/>
      <c r="OXC207" s="119"/>
      <c r="OXD207" s="91"/>
      <c r="OXE207" s="119"/>
      <c r="OXF207" s="91"/>
      <c r="OXG207" s="119"/>
      <c r="OXH207" s="91"/>
      <c r="OXI207" s="119"/>
      <c r="OXJ207" s="91"/>
      <c r="OXK207" s="119"/>
      <c r="OXL207" s="91"/>
      <c r="OXM207" s="119"/>
      <c r="OXN207" s="91"/>
      <c r="OXO207" s="119"/>
      <c r="OXP207" s="91"/>
      <c r="OXQ207" s="119"/>
      <c r="OXR207" s="91"/>
      <c r="OXS207" s="119"/>
      <c r="OXT207" s="91"/>
      <c r="OXU207" s="119"/>
      <c r="OXV207" s="91"/>
      <c r="OXW207" s="119"/>
      <c r="OXX207" s="91"/>
      <c r="OXY207" s="119"/>
      <c r="OXZ207" s="91"/>
      <c r="OYA207" s="119"/>
      <c r="OYB207" s="91"/>
      <c r="OYC207" s="119"/>
      <c r="OYD207" s="91"/>
      <c r="OYE207" s="119"/>
      <c r="OYF207" s="91"/>
      <c r="OYG207" s="119"/>
      <c r="OYH207" s="91"/>
      <c r="OYI207" s="119"/>
      <c r="OYJ207" s="91"/>
      <c r="OYK207" s="119"/>
      <c r="OYL207" s="91"/>
      <c r="OYM207" s="119"/>
      <c r="OYN207" s="91"/>
      <c r="OYO207" s="119"/>
      <c r="OYP207" s="91"/>
      <c r="OYQ207" s="119"/>
      <c r="OYR207" s="91"/>
      <c r="OYS207" s="119"/>
      <c r="OYT207" s="91"/>
      <c r="OYU207" s="119"/>
      <c r="OYV207" s="91"/>
      <c r="OYW207" s="119"/>
      <c r="OYX207" s="91"/>
      <c r="OYY207" s="119"/>
      <c r="OYZ207" s="91"/>
      <c r="OZA207" s="119"/>
      <c r="OZB207" s="91"/>
      <c r="OZC207" s="119"/>
      <c r="OZD207" s="91"/>
      <c r="OZE207" s="119"/>
      <c r="OZF207" s="91"/>
      <c r="OZG207" s="119"/>
      <c r="OZH207" s="91"/>
      <c r="OZI207" s="119"/>
      <c r="OZJ207" s="91"/>
      <c r="OZK207" s="119"/>
      <c r="OZL207" s="91"/>
      <c r="OZM207" s="119"/>
      <c r="OZN207" s="91"/>
      <c r="OZO207" s="119"/>
      <c r="OZP207" s="91"/>
      <c r="OZQ207" s="119"/>
      <c r="OZR207" s="91"/>
      <c r="OZS207" s="119"/>
      <c r="OZT207" s="91"/>
      <c r="OZU207" s="119"/>
      <c r="OZV207" s="91"/>
      <c r="OZW207" s="119"/>
      <c r="OZX207" s="91"/>
      <c r="OZY207" s="119"/>
      <c r="OZZ207" s="91"/>
      <c r="PAA207" s="119"/>
      <c r="PAB207" s="91"/>
      <c r="PAC207" s="119"/>
      <c r="PAD207" s="91"/>
      <c r="PAE207" s="119"/>
      <c r="PAF207" s="91"/>
      <c r="PAG207" s="119"/>
      <c r="PAH207" s="91"/>
      <c r="PAI207" s="119"/>
      <c r="PAJ207" s="91"/>
      <c r="PAK207" s="119"/>
      <c r="PAL207" s="91"/>
      <c r="PAM207" s="119"/>
      <c r="PAN207" s="91"/>
      <c r="PAO207" s="119"/>
      <c r="PAP207" s="91"/>
      <c r="PAQ207" s="119"/>
      <c r="PAR207" s="91"/>
      <c r="PAS207" s="119"/>
      <c r="PAT207" s="91"/>
      <c r="PAU207" s="119"/>
      <c r="PAV207" s="91"/>
      <c r="PAW207" s="119"/>
      <c r="PAX207" s="91"/>
      <c r="PAY207" s="119"/>
      <c r="PAZ207" s="91"/>
      <c r="PBA207" s="119"/>
      <c r="PBB207" s="91"/>
      <c r="PBC207" s="119"/>
      <c r="PBD207" s="91"/>
      <c r="PBE207" s="119"/>
      <c r="PBF207" s="91"/>
      <c r="PBG207" s="119"/>
      <c r="PBH207" s="91"/>
      <c r="PBI207" s="119"/>
      <c r="PBJ207" s="91"/>
      <c r="PBK207" s="119"/>
      <c r="PBL207" s="91"/>
      <c r="PBM207" s="119"/>
      <c r="PBN207" s="91"/>
      <c r="PBO207" s="119"/>
      <c r="PBP207" s="91"/>
      <c r="PBQ207" s="119"/>
      <c r="PBR207" s="91"/>
      <c r="PBS207" s="119"/>
      <c r="PBT207" s="91"/>
      <c r="PBU207" s="119"/>
      <c r="PBV207" s="91"/>
      <c r="PBW207" s="119"/>
      <c r="PBX207" s="91"/>
      <c r="PBY207" s="119"/>
      <c r="PBZ207" s="91"/>
      <c r="PCA207" s="119"/>
      <c r="PCB207" s="91"/>
      <c r="PCC207" s="119"/>
      <c r="PCD207" s="91"/>
      <c r="PCE207" s="119"/>
      <c r="PCF207" s="91"/>
      <c r="PCG207" s="119"/>
      <c r="PCH207" s="91"/>
      <c r="PCI207" s="119"/>
      <c r="PCJ207" s="91"/>
      <c r="PCK207" s="119"/>
      <c r="PCL207" s="91"/>
      <c r="PCM207" s="119"/>
      <c r="PCN207" s="91"/>
      <c r="PCO207" s="119"/>
      <c r="PCP207" s="91"/>
      <c r="PCQ207" s="119"/>
      <c r="PCR207" s="91"/>
      <c r="PCS207" s="119"/>
      <c r="PCT207" s="91"/>
      <c r="PCU207" s="119"/>
      <c r="PCV207" s="91"/>
      <c r="PCW207" s="119"/>
      <c r="PCX207" s="91"/>
      <c r="PCY207" s="119"/>
      <c r="PCZ207" s="91"/>
      <c r="PDA207" s="119"/>
      <c r="PDB207" s="91"/>
      <c r="PDC207" s="119"/>
      <c r="PDD207" s="91"/>
      <c r="PDE207" s="119"/>
      <c r="PDF207" s="91"/>
      <c r="PDG207" s="119"/>
      <c r="PDH207" s="91"/>
      <c r="PDI207" s="119"/>
      <c r="PDJ207" s="91"/>
      <c r="PDK207" s="119"/>
      <c r="PDL207" s="91"/>
      <c r="PDM207" s="119"/>
      <c r="PDN207" s="91"/>
      <c r="PDO207" s="119"/>
      <c r="PDP207" s="91"/>
      <c r="PDQ207" s="119"/>
      <c r="PDR207" s="91"/>
      <c r="PDS207" s="119"/>
      <c r="PDT207" s="91"/>
      <c r="PDU207" s="119"/>
      <c r="PDV207" s="91"/>
      <c r="PDW207" s="119"/>
      <c r="PDX207" s="91"/>
      <c r="PDY207" s="119"/>
      <c r="PDZ207" s="91"/>
      <c r="PEA207" s="119"/>
      <c r="PEB207" s="91"/>
      <c r="PEC207" s="119"/>
      <c r="PED207" s="91"/>
      <c r="PEE207" s="119"/>
      <c r="PEF207" s="91"/>
      <c r="PEG207" s="119"/>
      <c r="PEH207" s="91"/>
      <c r="PEI207" s="119"/>
      <c r="PEJ207" s="91"/>
      <c r="PEK207" s="119"/>
      <c r="PEL207" s="91"/>
      <c r="PEM207" s="119"/>
      <c r="PEN207" s="91"/>
      <c r="PEO207" s="119"/>
      <c r="PEP207" s="91"/>
      <c r="PEQ207" s="119"/>
      <c r="PER207" s="91"/>
      <c r="PES207" s="119"/>
      <c r="PET207" s="91"/>
      <c r="PEU207" s="119"/>
      <c r="PEV207" s="91"/>
      <c r="PEW207" s="119"/>
      <c r="PEX207" s="91"/>
      <c r="PEY207" s="119"/>
      <c r="PEZ207" s="91"/>
      <c r="PFA207" s="119"/>
      <c r="PFB207" s="91"/>
      <c r="PFC207" s="119"/>
      <c r="PFD207" s="91"/>
      <c r="PFE207" s="119"/>
      <c r="PFF207" s="91"/>
      <c r="PFG207" s="119"/>
      <c r="PFH207" s="91"/>
      <c r="PFI207" s="119"/>
      <c r="PFJ207" s="91"/>
      <c r="PFK207" s="119"/>
      <c r="PFL207" s="91"/>
      <c r="PFM207" s="119"/>
      <c r="PFN207" s="91"/>
      <c r="PFO207" s="119"/>
      <c r="PFP207" s="91"/>
      <c r="PFQ207" s="119"/>
      <c r="PFR207" s="91"/>
      <c r="PFS207" s="119"/>
      <c r="PFT207" s="91"/>
      <c r="PFU207" s="119"/>
      <c r="PFV207" s="91"/>
      <c r="PFW207" s="119"/>
      <c r="PFX207" s="91"/>
      <c r="PFY207" s="119"/>
      <c r="PFZ207" s="91"/>
      <c r="PGA207" s="119"/>
      <c r="PGB207" s="91"/>
      <c r="PGC207" s="119"/>
      <c r="PGD207" s="91"/>
      <c r="PGE207" s="119"/>
      <c r="PGF207" s="91"/>
      <c r="PGG207" s="119"/>
      <c r="PGH207" s="91"/>
      <c r="PGI207" s="119"/>
      <c r="PGJ207" s="91"/>
      <c r="PGK207" s="119"/>
      <c r="PGL207" s="91"/>
      <c r="PGM207" s="119"/>
      <c r="PGN207" s="91"/>
      <c r="PGO207" s="119"/>
      <c r="PGP207" s="91"/>
      <c r="PGQ207" s="119"/>
      <c r="PGR207" s="91"/>
      <c r="PGS207" s="119"/>
      <c r="PGT207" s="91"/>
      <c r="PGU207" s="119"/>
      <c r="PGV207" s="91"/>
      <c r="PGW207" s="119"/>
      <c r="PGX207" s="91"/>
      <c r="PGY207" s="119"/>
      <c r="PGZ207" s="91"/>
      <c r="PHA207" s="119"/>
      <c r="PHB207" s="91"/>
      <c r="PHC207" s="119"/>
      <c r="PHD207" s="91"/>
      <c r="PHE207" s="119"/>
      <c r="PHF207" s="91"/>
      <c r="PHG207" s="119"/>
      <c r="PHH207" s="91"/>
      <c r="PHI207" s="119"/>
      <c r="PHJ207" s="91"/>
      <c r="PHK207" s="119"/>
      <c r="PHL207" s="91"/>
      <c r="PHM207" s="119"/>
      <c r="PHN207" s="91"/>
      <c r="PHO207" s="119"/>
      <c r="PHP207" s="91"/>
      <c r="PHQ207" s="119"/>
      <c r="PHR207" s="91"/>
      <c r="PHS207" s="119"/>
      <c r="PHT207" s="91"/>
      <c r="PHU207" s="119"/>
      <c r="PHV207" s="91"/>
      <c r="PHW207" s="119"/>
      <c r="PHX207" s="91"/>
      <c r="PHY207" s="119"/>
      <c r="PHZ207" s="91"/>
      <c r="PIA207" s="119"/>
      <c r="PIB207" s="91"/>
      <c r="PIC207" s="119"/>
      <c r="PID207" s="91"/>
      <c r="PIE207" s="119"/>
      <c r="PIF207" s="91"/>
      <c r="PIG207" s="119"/>
      <c r="PIH207" s="91"/>
      <c r="PII207" s="119"/>
      <c r="PIJ207" s="91"/>
      <c r="PIK207" s="119"/>
      <c r="PIL207" s="91"/>
      <c r="PIM207" s="119"/>
      <c r="PIN207" s="91"/>
      <c r="PIO207" s="119"/>
      <c r="PIP207" s="91"/>
      <c r="PIQ207" s="119"/>
      <c r="PIR207" s="91"/>
      <c r="PIS207" s="119"/>
      <c r="PIT207" s="91"/>
      <c r="PIU207" s="119"/>
      <c r="PIV207" s="91"/>
      <c r="PIW207" s="119"/>
      <c r="PIX207" s="91"/>
      <c r="PIY207" s="119"/>
      <c r="PIZ207" s="91"/>
      <c r="PJA207" s="119"/>
      <c r="PJB207" s="91"/>
      <c r="PJC207" s="119"/>
      <c r="PJD207" s="91"/>
      <c r="PJE207" s="119"/>
      <c r="PJF207" s="91"/>
      <c r="PJG207" s="119"/>
      <c r="PJH207" s="91"/>
      <c r="PJI207" s="119"/>
      <c r="PJJ207" s="91"/>
      <c r="PJK207" s="119"/>
      <c r="PJL207" s="91"/>
      <c r="PJM207" s="119"/>
      <c r="PJN207" s="91"/>
      <c r="PJO207" s="119"/>
      <c r="PJP207" s="91"/>
      <c r="PJQ207" s="119"/>
      <c r="PJR207" s="91"/>
      <c r="PJS207" s="119"/>
      <c r="PJT207" s="91"/>
      <c r="PJU207" s="119"/>
      <c r="PJV207" s="91"/>
      <c r="PJW207" s="119"/>
      <c r="PJX207" s="91"/>
      <c r="PJY207" s="119"/>
      <c r="PJZ207" s="91"/>
      <c r="PKA207" s="119"/>
      <c r="PKB207" s="91"/>
      <c r="PKC207" s="119"/>
      <c r="PKD207" s="91"/>
      <c r="PKE207" s="119"/>
      <c r="PKF207" s="91"/>
      <c r="PKG207" s="119"/>
      <c r="PKH207" s="91"/>
      <c r="PKI207" s="119"/>
      <c r="PKJ207" s="91"/>
      <c r="PKK207" s="119"/>
      <c r="PKL207" s="91"/>
      <c r="PKM207" s="119"/>
      <c r="PKN207" s="91"/>
      <c r="PKO207" s="119"/>
      <c r="PKP207" s="91"/>
      <c r="PKQ207" s="119"/>
      <c r="PKR207" s="91"/>
      <c r="PKS207" s="119"/>
      <c r="PKT207" s="91"/>
      <c r="PKU207" s="119"/>
      <c r="PKV207" s="91"/>
      <c r="PKW207" s="119"/>
      <c r="PKX207" s="91"/>
      <c r="PKY207" s="119"/>
      <c r="PKZ207" s="91"/>
      <c r="PLA207" s="119"/>
      <c r="PLB207" s="91"/>
      <c r="PLC207" s="119"/>
      <c r="PLD207" s="91"/>
      <c r="PLE207" s="119"/>
      <c r="PLF207" s="91"/>
      <c r="PLG207" s="119"/>
      <c r="PLH207" s="91"/>
      <c r="PLI207" s="119"/>
      <c r="PLJ207" s="91"/>
      <c r="PLK207" s="119"/>
      <c r="PLL207" s="91"/>
      <c r="PLM207" s="119"/>
      <c r="PLN207" s="91"/>
      <c r="PLO207" s="119"/>
      <c r="PLP207" s="91"/>
      <c r="PLQ207" s="119"/>
      <c r="PLR207" s="91"/>
      <c r="PLS207" s="119"/>
      <c r="PLT207" s="91"/>
      <c r="PLU207" s="119"/>
      <c r="PLV207" s="91"/>
      <c r="PLW207" s="119"/>
      <c r="PLX207" s="91"/>
      <c r="PLY207" s="119"/>
      <c r="PLZ207" s="91"/>
      <c r="PMA207" s="119"/>
      <c r="PMB207" s="91"/>
      <c r="PMC207" s="119"/>
      <c r="PMD207" s="91"/>
      <c r="PME207" s="119"/>
      <c r="PMF207" s="91"/>
      <c r="PMG207" s="119"/>
      <c r="PMH207" s="91"/>
      <c r="PMI207" s="119"/>
      <c r="PMJ207" s="91"/>
      <c r="PMK207" s="119"/>
      <c r="PML207" s="91"/>
      <c r="PMM207" s="119"/>
      <c r="PMN207" s="91"/>
      <c r="PMO207" s="119"/>
      <c r="PMP207" s="91"/>
      <c r="PMQ207" s="119"/>
      <c r="PMR207" s="91"/>
      <c r="PMS207" s="119"/>
      <c r="PMT207" s="91"/>
      <c r="PMU207" s="119"/>
      <c r="PMV207" s="91"/>
      <c r="PMW207" s="119"/>
      <c r="PMX207" s="91"/>
      <c r="PMY207" s="119"/>
      <c r="PMZ207" s="91"/>
      <c r="PNA207" s="119"/>
      <c r="PNB207" s="91"/>
      <c r="PNC207" s="119"/>
      <c r="PND207" s="91"/>
      <c r="PNE207" s="119"/>
      <c r="PNF207" s="91"/>
      <c r="PNG207" s="119"/>
      <c r="PNH207" s="91"/>
      <c r="PNI207" s="119"/>
      <c r="PNJ207" s="91"/>
      <c r="PNK207" s="119"/>
      <c r="PNL207" s="91"/>
      <c r="PNM207" s="119"/>
      <c r="PNN207" s="91"/>
      <c r="PNO207" s="119"/>
      <c r="PNP207" s="91"/>
      <c r="PNQ207" s="119"/>
      <c r="PNR207" s="91"/>
      <c r="PNS207" s="119"/>
      <c r="PNT207" s="91"/>
      <c r="PNU207" s="119"/>
      <c r="PNV207" s="91"/>
      <c r="PNW207" s="119"/>
      <c r="PNX207" s="91"/>
      <c r="PNY207" s="119"/>
      <c r="PNZ207" s="91"/>
      <c r="POA207" s="119"/>
      <c r="POB207" s="91"/>
      <c r="POC207" s="119"/>
      <c r="POD207" s="91"/>
      <c r="POE207" s="119"/>
      <c r="POF207" s="91"/>
      <c r="POG207" s="119"/>
      <c r="POH207" s="91"/>
      <c r="POI207" s="119"/>
      <c r="POJ207" s="91"/>
      <c r="POK207" s="119"/>
      <c r="POL207" s="91"/>
      <c r="POM207" s="119"/>
      <c r="PON207" s="91"/>
      <c r="POO207" s="119"/>
      <c r="POP207" s="91"/>
      <c r="POQ207" s="119"/>
      <c r="POR207" s="91"/>
      <c r="POS207" s="119"/>
      <c r="POT207" s="91"/>
      <c r="POU207" s="119"/>
      <c r="POV207" s="91"/>
      <c r="POW207" s="119"/>
      <c r="POX207" s="91"/>
      <c r="POY207" s="119"/>
      <c r="POZ207" s="91"/>
      <c r="PPA207" s="119"/>
      <c r="PPB207" s="91"/>
      <c r="PPC207" s="119"/>
      <c r="PPD207" s="91"/>
      <c r="PPE207" s="119"/>
      <c r="PPF207" s="91"/>
      <c r="PPG207" s="119"/>
      <c r="PPH207" s="91"/>
      <c r="PPI207" s="119"/>
      <c r="PPJ207" s="91"/>
      <c r="PPK207" s="119"/>
      <c r="PPL207" s="91"/>
      <c r="PPM207" s="119"/>
      <c r="PPN207" s="91"/>
      <c r="PPO207" s="119"/>
      <c r="PPP207" s="91"/>
      <c r="PPQ207" s="119"/>
      <c r="PPR207" s="91"/>
      <c r="PPS207" s="119"/>
      <c r="PPT207" s="91"/>
      <c r="PPU207" s="119"/>
      <c r="PPV207" s="91"/>
      <c r="PPW207" s="119"/>
      <c r="PPX207" s="91"/>
      <c r="PPY207" s="119"/>
      <c r="PPZ207" s="91"/>
      <c r="PQA207" s="119"/>
      <c r="PQB207" s="91"/>
      <c r="PQC207" s="119"/>
      <c r="PQD207" s="91"/>
      <c r="PQE207" s="119"/>
      <c r="PQF207" s="91"/>
      <c r="PQG207" s="119"/>
      <c r="PQH207" s="91"/>
      <c r="PQI207" s="119"/>
      <c r="PQJ207" s="91"/>
      <c r="PQK207" s="119"/>
      <c r="PQL207" s="91"/>
      <c r="PQM207" s="119"/>
      <c r="PQN207" s="91"/>
      <c r="PQO207" s="119"/>
      <c r="PQP207" s="91"/>
      <c r="PQQ207" s="119"/>
      <c r="PQR207" s="91"/>
      <c r="PQS207" s="119"/>
      <c r="PQT207" s="91"/>
      <c r="PQU207" s="119"/>
      <c r="PQV207" s="91"/>
      <c r="PQW207" s="119"/>
      <c r="PQX207" s="91"/>
      <c r="PQY207" s="119"/>
      <c r="PQZ207" s="91"/>
      <c r="PRA207" s="119"/>
      <c r="PRB207" s="91"/>
      <c r="PRC207" s="119"/>
      <c r="PRD207" s="91"/>
      <c r="PRE207" s="119"/>
      <c r="PRF207" s="91"/>
      <c r="PRG207" s="119"/>
      <c r="PRH207" s="91"/>
      <c r="PRI207" s="119"/>
      <c r="PRJ207" s="91"/>
      <c r="PRK207" s="119"/>
      <c r="PRL207" s="91"/>
      <c r="PRM207" s="119"/>
      <c r="PRN207" s="91"/>
      <c r="PRO207" s="119"/>
      <c r="PRP207" s="91"/>
      <c r="PRQ207" s="119"/>
      <c r="PRR207" s="91"/>
      <c r="PRS207" s="119"/>
      <c r="PRT207" s="91"/>
      <c r="PRU207" s="119"/>
      <c r="PRV207" s="91"/>
      <c r="PRW207" s="119"/>
      <c r="PRX207" s="91"/>
      <c r="PRY207" s="119"/>
      <c r="PRZ207" s="91"/>
      <c r="PSA207" s="119"/>
      <c r="PSB207" s="91"/>
      <c r="PSC207" s="119"/>
      <c r="PSD207" s="91"/>
      <c r="PSE207" s="119"/>
      <c r="PSF207" s="91"/>
      <c r="PSG207" s="119"/>
      <c r="PSH207" s="91"/>
      <c r="PSI207" s="119"/>
      <c r="PSJ207" s="91"/>
      <c r="PSK207" s="119"/>
      <c r="PSL207" s="91"/>
      <c r="PSM207" s="119"/>
      <c r="PSN207" s="91"/>
      <c r="PSO207" s="119"/>
      <c r="PSP207" s="91"/>
      <c r="PSQ207" s="119"/>
      <c r="PSR207" s="91"/>
      <c r="PSS207" s="119"/>
      <c r="PST207" s="91"/>
      <c r="PSU207" s="119"/>
      <c r="PSV207" s="91"/>
      <c r="PSW207" s="119"/>
      <c r="PSX207" s="91"/>
      <c r="PSY207" s="119"/>
      <c r="PSZ207" s="91"/>
      <c r="PTA207" s="119"/>
      <c r="PTB207" s="91"/>
      <c r="PTC207" s="119"/>
      <c r="PTD207" s="91"/>
      <c r="PTE207" s="119"/>
      <c r="PTF207" s="91"/>
      <c r="PTG207" s="119"/>
      <c r="PTH207" s="91"/>
      <c r="PTI207" s="119"/>
      <c r="PTJ207" s="91"/>
      <c r="PTK207" s="119"/>
      <c r="PTL207" s="91"/>
      <c r="PTM207" s="119"/>
      <c r="PTN207" s="91"/>
      <c r="PTO207" s="119"/>
      <c r="PTP207" s="91"/>
      <c r="PTQ207" s="119"/>
      <c r="PTR207" s="91"/>
      <c r="PTS207" s="119"/>
      <c r="PTT207" s="91"/>
      <c r="PTU207" s="119"/>
      <c r="PTV207" s="91"/>
      <c r="PTW207" s="119"/>
      <c r="PTX207" s="91"/>
      <c r="PTY207" s="119"/>
      <c r="PTZ207" s="91"/>
      <c r="PUA207" s="119"/>
      <c r="PUB207" s="91"/>
      <c r="PUC207" s="119"/>
      <c r="PUD207" s="91"/>
      <c r="PUE207" s="119"/>
      <c r="PUF207" s="91"/>
      <c r="PUG207" s="119"/>
      <c r="PUH207" s="91"/>
      <c r="PUI207" s="119"/>
      <c r="PUJ207" s="91"/>
      <c r="PUK207" s="119"/>
      <c r="PUL207" s="91"/>
      <c r="PUM207" s="119"/>
      <c r="PUN207" s="91"/>
      <c r="PUO207" s="119"/>
      <c r="PUP207" s="91"/>
      <c r="PUQ207" s="119"/>
      <c r="PUR207" s="91"/>
      <c r="PUS207" s="119"/>
      <c r="PUT207" s="91"/>
      <c r="PUU207" s="119"/>
      <c r="PUV207" s="91"/>
      <c r="PUW207" s="119"/>
      <c r="PUX207" s="91"/>
      <c r="PUY207" s="119"/>
      <c r="PUZ207" s="91"/>
      <c r="PVA207" s="119"/>
      <c r="PVB207" s="91"/>
      <c r="PVC207" s="119"/>
      <c r="PVD207" s="91"/>
      <c r="PVE207" s="119"/>
      <c r="PVF207" s="91"/>
      <c r="PVG207" s="119"/>
      <c r="PVH207" s="91"/>
      <c r="PVI207" s="119"/>
      <c r="PVJ207" s="91"/>
      <c r="PVK207" s="119"/>
      <c r="PVL207" s="91"/>
      <c r="PVM207" s="119"/>
      <c r="PVN207" s="91"/>
      <c r="PVO207" s="119"/>
      <c r="PVP207" s="91"/>
      <c r="PVQ207" s="119"/>
      <c r="PVR207" s="91"/>
      <c r="PVS207" s="119"/>
      <c r="PVT207" s="91"/>
      <c r="PVU207" s="119"/>
      <c r="PVV207" s="91"/>
      <c r="PVW207" s="119"/>
      <c r="PVX207" s="91"/>
      <c r="PVY207" s="119"/>
      <c r="PVZ207" s="91"/>
      <c r="PWA207" s="119"/>
      <c r="PWB207" s="91"/>
      <c r="PWC207" s="119"/>
      <c r="PWD207" s="91"/>
      <c r="PWE207" s="119"/>
      <c r="PWF207" s="91"/>
      <c r="PWG207" s="119"/>
      <c r="PWH207" s="91"/>
      <c r="PWI207" s="119"/>
      <c r="PWJ207" s="91"/>
      <c r="PWK207" s="119"/>
      <c r="PWL207" s="91"/>
      <c r="PWM207" s="119"/>
      <c r="PWN207" s="91"/>
      <c r="PWO207" s="119"/>
      <c r="PWP207" s="91"/>
      <c r="PWQ207" s="119"/>
      <c r="PWR207" s="91"/>
      <c r="PWS207" s="119"/>
      <c r="PWT207" s="91"/>
      <c r="PWU207" s="119"/>
      <c r="PWV207" s="91"/>
      <c r="PWW207" s="119"/>
      <c r="PWX207" s="91"/>
      <c r="PWY207" s="119"/>
      <c r="PWZ207" s="91"/>
      <c r="PXA207" s="119"/>
      <c r="PXB207" s="91"/>
      <c r="PXC207" s="119"/>
      <c r="PXD207" s="91"/>
      <c r="PXE207" s="119"/>
      <c r="PXF207" s="91"/>
      <c r="PXG207" s="119"/>
      <c r="PXH207" s="91"/>
      <c r="PXI207" s="119"/>
      <c r="PXJ207" s="91"/>
      <c r="PXK207" s="119"/>
      <c r="PXL207" s="91"/>
      <c r="PXM207" s="119"/>
      <c r="PXN207" s="91"/>
      <c r="PXO207" s="119"/>
      <c r="PXP207" s="91"/>
      <c r="PXQ207" s="119"/>
      <c r="PXR207" s="91"/>
      <c r="PXS207" s="119"/>
      <c r="PXT207" s="91"/>
      <c r="PXU207" s="119"/>
      <c r="PXV207" s="91"/>
      <c r="PXW207" s="119"/>
      <c r="PXX207" s="91"/>
      <c r="PXY207" s="119"/>
      <c r="PXZ207" s="91"/>
      <c r="PYA207" s="119"/>
      <c r="PYB207" s="91"/>
      <c r="PYC207" s="119"/>
      <c r="PYD207" s="91"/>
      <c r="PYE207" s="119"/>
      <c r="PYF207" s="91"/>
      <c r="PYG207" s="119"/>
      <c r="PYH207" s="91"/>
      <c r="PYI207" s="119"/>
      <c r="PYJ207" s="91"/>
      <c r="PYK207" s="119"/>
      <c r="PYL207" s="91"/>
      <c r="PYM207" s="119"/>
      <c r="PYN207" s="91"/>
      <c r="PYO207" s="119"/>
      <c r="PYP207" s="91"/>
      <c r="PYQ207" s="119"/>
      <c r="PYR207" s="91"/>
      <c r="PYS207" s="119"/>
      <c r="PYT207" s="91"/>
      <c r="PYU207" s="119"/>
      <c r="PYV207" s="91"/>
      <c r="PYW207" s="119"/>
      <c r="PYX207" s="91"/>
      <c r="PYY207" s="119"/>
      <c r="PYZ207" s="91"/>
      <c r="PZA207" s="119"/>
      <c r="PZB207" s="91"/>
      <c r="PZC207" s="119"/>
      <c r="PZD207" s="91"/>
      <c r="PZE207" s="119"/>
      <c r="PZF207" s="91"/>
      <c r="PZG207" s="119"/>
      <c r="PZH207" s="91"/>
      <c r="PZI207" s="119"/>
      <c r="PZJ207" s="91"/>
      <c r="PZK207" s="119"/>
      <c r="PZL207" s="91"/>
      <c r="PZM207" s="119"/>
      <c r="PZN207" s="91"/>
      <c r="PZO207" s="119"/>
      <c r="PZP207" s="91"/>
      <c r="PZQ207" s="119"/>
      <c r="PZR207" s="91"/>
      <c r="PZS207" s="119"/>
      <c r="PZT207" s="91"/>
      <c r="PZU207" s="119"/>
      <c r="PZV207" s="91"/>
      <c r="PZW207" s="119"/>
      <c r="PZX207" s="91"/>
      <c r="PZY207" s="119"/>
      <c r="PZZ207" s="91"/>
      <c r="QAA207" s="119"/>
      <c r="QAB207" s="91"/>
      <c r="QAC207" s="119"/>
      <c r="QAD207" s="91"/>
      <c r="QAE207" s="119"/>
      <c r="QAF207" s="91"/>
      <c r="QAG207" s="119"/>
      <c r="QAH207" s="91"/>
      <c r="QAI207" s="119"/>
      <c r="QAJ207" s="91"/>
      <c r="QAK207" s="119"/>
      <c r="QAL207" s="91"/>
      <c r="QAM207" s="119"/>
      <c r="QAN207" s="91"/>
      <c r="QAO207" s="119"/>
      <c r="QAP207" s="91"/>
      <c r="QAQ207" s="119"/>
      <c r="QAR207" s="91"/>
      <c r="QAS207" s="119"/>
      <c r="QAT207" s="91"/>
      <c r="QAU207" s="119"/>
      <c r="QAV207" s="91"/>
      <c r="QAW207" s="119"/>
      <c r="QAX207" s="91"/>
      <c r="QAY207" s="119"/>
      <c r="QAZ207" s="91"/>
      <c r="QBA207" s="119"/>
      <c r="QBB207" s="91"/>
      <c r="QBC207" s="119"/>
      <c r="QBD207" s="91"/>
      <c r="QBE207" s="119"/>
      <c r="QBF207" s="91"/>
      <c r="QBG207" s="119"/>
      <c r="QBH207" s="91"/>
      <c r="QBI207" s="119"/>
      <c r="QBJ207" s="91"/>
      <c r="QBK207" s="119"/>
      <c r="QBL207" s="91"/>
      <c r="QBM207" s="119"/>
      <c r="QBN207" s="91"/>
      <c r="QBO207" s="119"/>
      <c r="QBP207" s="91"/>
      <c r="QBQ207" s="119"/>
      <c r="QBR207" s="91"/>
      <c r="QBS207" s="119"/>
      <c r="QBT207" s="91"/>
      <c r="QBU207" s="119"/>
      <c r="QBV207" s="91"/>
      <c r="QBW207" s="119"/>
      <c r="QBX207" s="91"/>
      <c r="QBY207" s="119"/>
      <c r="QBZ207" s="91"/>
      <c r="QCA207" s="119"/>
      <c r="QCB207" s="91"/>
      <c r="QCC207" s="119"/>
      <c r="QCD207" s="91"/>
      <c r="QCE207" s="119"/>
      <c r="QCF207" s="91"/>
      <c r="QCG207" s="119"/>
      <c r="QCH207" s="91"/>
      <c r="QCI207" s="119"/>
      <c r="QCJ207" s="91"/>
      <c r="QCK207" s="119"/>
      <c r="QCL207" s="91"/>
      <c r="QCM207" s="119"/>
      <c r="QCN207" s="91"/>
      <c r="QCO207" s="119"/>
      <c r="QCP207" s="91"/>
      <c r="QCQ207" s="119"/>
      <c r="QCR207" s="91"/>
      <c r="QCS207" s="119"/>
      <c r="QCT207" s="91"/>
      <c r="QCU207" s="119"/>
      <c r="QCV207" s="91"/>
      <c r="QCW207" s="119"/>
      <c r="QCX207" s="91"/>
      <c r="QCY207" s="119"/>
      <c r="QCZ207" s="91"/>
      <c r="QDA207" s="119"/>
      <c r="QDB207" s="91"/>
      <c r="QDC207" s="119"/>
      <c r="QDD207" s="91"/>
      <c r="QDE207" s="119"/>
      <c r="QDF207" s="91"/>
      <c r="QDG207" s="119"/>
      <c r="QDH207" s="91"/>
      <c r="QDI207" s="119"/>
      <c r="QDJ207" s="91"/>
      <c r="QDK207" s="119"/>
      <c r="QDL207" s="91"/>
      <c r="QDM207" s="119"/>
      <c r="QDN207" s="91"/>
      <c r="QDO207" s="119"/>
      <c r="QDP207" s="91"/>
      <c r="QDQ207" s="119"/>
      <c r="QDR207" s="91"/>
      <c r="QDS207" s="119"/>
      <c r="QDT207" s="91"/>
      <c r="QDU207" s="119"/>
      <c r="QDV207" s="91"/>
      <c r="QDW207" s="119"/>
      <c r="QDX207" s="91"/>
      <c r="QDY207" s="119"/>
      <c r="QDZ207" s="91"/>
      <c r="QEA207" s="119"/>
      <c r="QEB207" s="91"/>
      <c r="QEC207" s="119"/>
      <c r="QED207" s="91"/>
      <c r="QEE207" s="119"/>
      <c r="QEF207" s="91"/>
      <c r="QEG207" s="119"/>
      <c r="QEH207" s="91"/>
      <c r="QEI207" s="119"/>
      <c r="QEJ207" s="91"/>
      <c r="QEK207" s="119"/>
      <c r="QEL207" s="91"/>
      <c r="QEM207" s="119"/>
      <c r="QEN207" s="91"/>
      <c r="QEO207" s="119"/>
      <c r="QEP207" s="91"/>
      <c r="QEQ207" s="119"/>
      <c r="QER207" s="91"/>
      <c r="QES207" s="119"/>
      <c r="QET207" s="91"/>
      <c r="QEU207" s="119"/>
      <c r="QEV207" s="91"/>
      <c r="QEW207" s="119"/>
      <c r="QEX207" s="91"/>
      <c r="QEY207" s="119"/>
      <c r="QEZ207" s="91"/>
      <c r="QFA207" s="119"/>
      <c r="QFB207" s="91"/>
      <c r="QFC207" s="119"/>
      <c r="QFD207" s="91"/>
      <c r="QFE207" s="119"/>
      <c r="QFF207" s="91"/>
      <c r="QFG207" s="119"/>
      <c r="QFH207" s="91"/>
      <c r="QFI207" s="119"/>
      <c r="QFJ207" s="91"/>
      <c r="QFK207" s="119"/>
      <c r="QFL207" s="91"/>
      <c r="QFM207" s="119"/>
      <c r="QFN207" s="91"/>
      <c r="QFO207" s="119"/>
      <c r="QFP207" s="91"/>
      <c r="QFQ207" s="119"/>
      <c r="QFR207" s="91"/>
      <c r="QFS207" s="119"/>
      <c r="QFT207" s="91"/>
      <c r="QFU207" s="119"/>
      <c r="QFV207" s="91"/>
      <c r="QFW207" s="119"/>
      <c r="QFX207" s="91"/>
      <c r="QFY207" s="119"/>
      <c r="QFZ207" s="91"/>
      <c r="QGA207" s="119"/>
      <c r="QGB207" s="91"/>
      <c r="QGC207" s="119"/>
      <c r="QGD207" s="91"/>
      <c r="QGE207" s="119"/>
      <c r="QGF207" s="91"/>
      <c r="QGG207" s="119"/>
      <c r="QGH207" s="91"/>
      <c r="QGI207" s="119"/>
      <c r="QGJ207" s="91"/>
      <c r="QGK207" s="119"/>
      <c r="QGL207" s="91"/>
      <c r="QGM207" s="119"/>
      <c r="QGN207" s="91"/>
      <c r="QGO207" s="119"/>
      <c r="QGP207" s="91"/>
      <c r="QGQ207" s="119"/>
      <c r="QGR207" s="91"/>
      <c r="QGS207" s="119"/>
      <c r="QGT207" s="91"/>
      <c r="QGU207" s="119"/>
      <c r="QGV207" s="91"/>
      <c r="QGW207" s="119"/>
      <c r="QGX207" s="91"/>
      <c r="QGY207" s="119"/>
      <c r="QGZ207" s="91"/>
      <c r="QHA207" s="119"/>
      <c r="QHB207" s="91"/>
      <c r="QHC207" s="119"/>
      <c r="QHD207" s="91"/>
      <c r="QHE207" s="119"/>
      <c r="QHF207" s="91"/>
      <c r="QHG207" s="119"/>
      <c r="QHH207" s="91"/>
      <c r="QHI207" s="119"/>
      <c r="QHJ207" s="91"/>
      <c r="QHK207" s="119"/>
      <c r="QHL207" s="91"/>
      <c r="QHM207" s="119"/>
      <c r="QHN207" s="91"/>
      <c r="QHO207" s="119"/>
      <c r="QHP207" s="91"/>
      <c r="QHQ207" s="119"/>
      <c r="QHR207" s="91"/>
      <c r="QHS207" s="119"/>
      <c r="QHT207" s="91"/>
      <c r="QHU207" s="119"/>
      <c r="QHV207" s="91"/>
      <c r="QHW207" s="119"/>
      <c r="QHX207" s="91"/>
      <c r="QHY207" s="119"/>
      <c r="QHZ207" s="91"/>
      <c r="QIA207" s="119"/>
      <c r="QIB207" s="91"/>
      <c r="QIC207" s="119"/>
      <c r="QID207" s="91"/>
      <c r="QIE207" s="119"/>
      <c r="QIF207" s="91"/>
      <c r="QIG207" s="119"/>
      <c r="QIH207" s="91"/>
      <c r="QII207" s="119"/>
      <c r="QIJ207" s="91"/>
      <c r="QIK207" s="119"/>
      <c r="QIL207" s="91"/>
      <c r="QIM207" s="119"/>
      <c r="QIN207" s="91"/>
      <c r="QIO207" s="119"/>
      <c r="QIP207" s="91"/>
      <c r="QIQ207" s="119"/>
      <c r="QIR207" s="91"/>
      <c r="QIS207" s="119"/>
      <c r="QIT207" s="91"/>
      <c r="QIU207" s="119"/>
      <c r="QIV207" s="91"/>
      <c r="QIW207" s="119"/>
      <c r="QIX207" s="91"/>
      <c r="QIY207" s="119"/>
      <c r="QIZ207" s="91"/>
      <c r="QJA207" s="119"/>
      <c r="QJB207" s="91"/>
      <c r="QJC207" s="119"/>
      <c r="QJD207" s="91"/>
      <c r="QJE207" s="119"/>
      <c r="QJF207" s="91"/>
      <c r="QJG207" s="119"/>
      <c r="QJH207" s="91"/>
      <c r="QJI207" s="119"/>
      <c r="QJJ207" s="91"/>
      <c r="QJK207" s="119"/>
      <c r="QJL207" s="91"/>
      <c r="QJM207" s="119"/>
      <c r="QJN207" s="91"/>
      <c r="QJO207" s="119"/>
      <c r="QJP207" s="91"/>
      <c r="QJQ207" s="119"/>
      <c r="QJR207" s="91"/>
      <c r="QJS207" s="119"/>
      <c r="QJT207" s="91"/>
      <c r="QJU207" s="119"/>
      <c r="QJV207" s="91"/>
      <c r="QJW207" s="119"/>
      <c r="QJX207" s="91"/>
      <c r="QJY207" s="119"/>
      <c r="QJZ207" s="91"/>
      <c r="QKA207" s="119"/>
      <c r="QKB207" s="91"/>
      <c r="QKC207" s="119"/>
      <c r="QKD207" s="91"/>
      <c r="QKE207" s="119"/>
      <c r="QKF207" s="91"/>
      <c r="QKG207" s="119"/>
      <c r="QKH207" s="91"/>
      <c r="QKI207" s="119"/>
      <c r="QKJ207" s="91"/>
      <c r="QKK207" s="119"/>
      <c r="QKL207" s="91"/>
      <c r="QKM207" s="119"/>
      <c r="QKN207" s="91"/>
      <c r="QKO207" s="119"/>
      <c r="QKP207" s="91"/>
      <c r="QKQ207" s="119"/>
      <c r="QKR207" s="91"/>
      <c r="QKS207" s="119"/>
      <c r="QKT207" s="91"/>
      <c r="QKU207" s="119"/>
      <c r="QKV207" s="91"/>
      <c r="QKW207" s="119"/>
      <c r="QKX207" s="91"/>
      <c r="QKY207" s="119"/>
      <c r="QKZ207" s="91"/>
      <c r="QLA207" s="119"/>
      <c r="QLB207" s="91"/>
      <c r="QLC207" s="119"/>
      <c r="QLD207" s="91"/>
      <c r="QLE207" s="119"/>
      <c r="QLF207" s="91"/>
      <c r="QLG207" s="119"/>
      <c r="QLH207" s="91"/>
      <c r="QLI207" s="119"/>
      <c r="QLJ207" s="91"/>
      <c r="QLK207" s="119"/>
      <c r="QLL207" s="91"/>
      <c r="QLM207" s="119"/>
      <c r="QLN207" s="91"/>
      <c r="QLO207" s="119"/>
      <c r="QLP207" s="91"/>
      <c r="QLQ207" s="119"/>
      <c r="QLR207" s="91"/>
      <c r="QLS207" s="119"/>
      <c r="QLT207" s="91"/>
      <c r="QLU207" s="119"/>
      <c r="QLV207" s="91"/>
      <c r="QLW207" s="119"/>
      <c r="QLX207" s="91"/>
      <c r="QLY207" s="119"/>
      <c r="QLZ207" s="91"/>
      <c r="QMA207" s="119"/>
      <c r="QMB207" s="91"/>
      <c r="QMC207" s="119"/>
      <c r="QMD207" s="91"/>
      <c r="QME207" s="119"/>
      <c r="QMF207" s="91"/>
      <c r="QMG207" s="119"/>
      <c r="QMH207" s="91"/>
      <c r="QMI207" s="119"/>
      <c r="QMJ207" s="91"/>
      <c r="QMK207" s="119"/>
      <c r="QML207" s="91"/>
      <c r="QMM207" s="119"/>
      <c r="QMN207" s="91"/>
      <c r="QMO207" s="119"/>
      <c r="QMP207" s="91"/>
      <c r="QMQ207" s="119"/>
      <c r="QMR207" s="91"/>
      <c r="QMS207" s="119"/>
      <c r="QMT207" s="91"/>
      <c r="QMU207" s="119"/>
      <c r="QMV207" s="91"/>
      <c r="QMW207" s="119"/>
      <c r="QMX207" s="91"/>
      <c r="QMY207" s="119"/>
      <c r="QMZ207" s="91"/>
      <c r="QNA207" s="119"/>
      <c r="QNB207" s="91"/>
      <c r="QNC207" s="119"/>
      <c r="QND207" s="91"/>
      <c r="QNE207" s="119"/>
      <c r="QNF207" s="91"/>
      <c r="QNG207" s="119"/>
      <c r="QNH207" s="91"/>
      <c r="QNI207" s="119"/>
      <c r="QNJ207" s="91"/>
      <c r="QNK207" s="119"/>
      <c r="QNL207" s="91"/>
      <c r="QNM207" s="119"/>
      <c r="QNN207" s="91"/>
      <c r="QNO207" s="119"/>
      <c r="QNP207" s="91"/>
      <c r="QNQ207" s="119"/>
      <c r="QNR207" s="91"/>
      <c r="QNS207" s="119"/>
      <c r="QNT207" s="91"/>
      <c r="QNU207" s="119"/>
      <c r="QNV207" s="91"/>
      <c r="QNW207" s="119"/>
      <c r="QNX207" s="91"/>
      <c r="QNY207" s="119"/>
      <c r="QNZ207" s="91"/>
      <c r="QOA207" s="119"/>
      <c r="QOB207" s="91"/>
      <c r="QOC207" s="119"/>
      <c r="QOD207" s="91"/>
      <c r="QOE207" s="119"/>
      <c r="QOF207" s="91"/>
      <c r="QOG207" s="119"/>
      <c r="QOH207" s="91"/>
      <c r="QOI207" s="119"/>
      <c r="QOJ207" s="91"/>
      <c r="QOK207" s="119"/>
      <c r="QOL207" s="91"/>
      <c r="QOM207" s="119"/>
      <c r="QON207" s="91"/>
      <c r="QOO207" s="119"/>
      <c r="QOP207" s="91"/>
      <c r="QOQ207" s="119"/>
      <c r="QOR207" s="91"/>
      <c r="QOS207" s="119"/>
      <c r="QOT207" s="91"/>
      <c r="QOU207" s="119"/>
      <c r="QOV207" s="91"/>
      <c r="QOW207" s="119"/>
      <c r="QOX207" s="91"/>
      <c r="QOY207" s="119"/>
      <c r="QOZ207" s="91"/>
      <c r="QPA207" s="119"/>
      <c r="QPB207" s="91"/>
      <c r="QPC207" s="119"/>
      <c r="QPD207" s="91"/>
      <c r="QPE207" s="119"/>
      <c r="QPF207" s="91"/>
      <c r="QPG207" s="119"/>
      <c r="QPH207" s="91"/>
      <c r="QPI207" s="119"/>
      <c r="QPJ207" s="91"/>
      <c r="QPK207" s="119"/>
      <c r="QPL207" s="91"/>
      <c r="QPM207" s="119"/>
      <c r="QPN207" s="91"/>
      <c r="QPO207" s="119"/>
      <c r="QPP207" s="91"/>
      <c r="QPQ207" s="119"/>
      <c r="QPR207" s="91"/>
      <c r="QPS207" s="119"/>
      <c r="QPT207" s="91"/>
      <c r="QPU207" s="119"/>
      <c r="QPV207" s="91"/>
      <c r="QPW207" s="119"/>
      <c r="QPX207" s="91"/>
      <c r="QPY207" s="119"/>
      <c r="QPZ207" s="91"/>
      <c r="QQA207" s="119"/>
      <c r="QQB207" s="91"/>
      <c r="QQC207" s="119"/>
      <c r="QQD207" s="91"/>
      <c r="QQE207" s="119"/>
      <c r="QQF207" s="91"/>
      <c r="QQG207" s="119"/>
      <c r="QQH207" s="91"/>
      <c r="QQI207" s="119"/>
      <c r="QQJ207" s="91"/>
      <c r="QQK207" s="119"/>
      <c r="QQL207" s="91"/>
      <c r="QQM207" s="119"/>
      <c r="QQN207" s="91"/>
      <c r="QQO207" s="119"/>
      <c r="QQP207" s="91"/>
      <c r="QQQ207" s="119"/>
      <c r="QQR207" s="91"/>
      <c r="QQS207" s="119"/>
      <c r="QQT207" s="91"/>
      <c r="QQU207" s="119"/>
      <c r="QQV207" s="91"/>
      <c r="QQW207" s="119"/>
      <c r="QQX207" s="91"/>
      <c r="QQY207" s="119"/>
      <c r="QQZ207" s="91"/>
      <c r="QRA207" s="119"/>
      <c r="QRB207" s="91"/>
      <c r="QRC207" s="119"/>
      <c r="QRD207" s="91"/>
      <c r="QRE207" s="119"/>
      <c r="QRF207" s="91"/>
      <c r="QRG207" s="119"/>
      <c r="QRH207" s="91"/>
      <c r="QRI207" s="119"/>
      <c r="QRJ207" s="91"/>
      <c r="QRK207" s="119"/>
      <c r="QRL207" s="91"/>
      <c r="QRM207" s="119"/>
      <c r="QRN207" s="91"/>
      <c r="QRO207" s="119"/>
      <c r="QRP207" s="91"/>
      <c r="QRQ207" s="119"/>
      <c r="QRR207" s="91"/>
      <c r="QRS207" s="119"/>
      <c r="QRT207" s="91"/>
      <c r="QRU207" s="119"/>
      <c r="QRV207" s="91"/>
      <c r="QRW207" s="119"/>
      <c r="QRX207" s="91"/>
      <c r="QRY207" s="119"/>
      <c r="QRZ207" s="91"/>
      <c r="QSA207" s="119"/>
      <c r="QSB207" s="91"/>
      <c r="QSC207" s="119"/>
      <c r="QSD207" s="91"/>
      <c r="QSE207" s="119"/>
      <c r="QSF207" s="91"/>
      <c r="QSG207" s="119"/>
      <c r="QSH207" s="91"/>
      <c r="QSI207" s="119"/>
      <c r="QSJ207" s="91"/>
      <c r="QSK207" s="119"/>
      <c r="QSL207" s="91"/>
      <c r="QSM207" s="119"/>
      <c r="QSN207" s="91"/>
      <c r="QSO207" s="119"/>
      <c r="QSP207" s="91"/>
      <c r="QSQ207" s="119"/>
      <c r="QSR207" s="91"/>
      <c r="QSS207" s="119"/>
      <c r="QST207" s="91"/>
      <c r="QSU207" s="119"/>
      <c r="QSV207" s="91"/>
      <c r="QSW207" s="119"/>
      <c r="QSX207" s="91"/>
      <c r="QSY207" s="119"/>
      <c r="QSZ207" s="91"/>
      <c r="QTA207" s="119"/>
      <c r="QTB207" s="91"/>
      <c r="QTC207" s="119"/>
      <c r="QTD207" s="91"/>
      <c r="QTE207" s="119"/>
      <c r="QTF207" s="91"/>
      <c r="QTG207" s="119"/>
      <c r="QTH207" s="91"/>
      <c r="QTI207" s="119"/>
      <c r="QTJ207" s="91"/>
      <c r="QTK207" s="119"/>
      <c r="QTL207" s="91"/>
      <c r="QTM207" s="119"/>
      <c r="QTN207" s="91"/>
      <c r="QTO207" s="119"/>
      <c r="QTP207" s="91"/>
      <c r="QTQ207" s="119"/>
      <c r="QTR207" s="91"/>
      <c r="QTS207" s="119"/>
      <c r="QTT207" s="91"/>
      <c r="QTU207" s="119"/>
      <c r="QTV207" s="91"/>
      <c r="QTW207" s="119"/>
      <c r="QTX207" s="91"/>
      <c r="QTY207" s="119"/>
      <c r="QTZ207" s="91"/>
      <c r="QUA207" s="119"/>
      <c r="QUB207" s="91"/>
      <c r="QUC207" s="119"/>
      <c r="QUD207" s="91"/>
      <c r="QUE207" s="119"/>
      <c r="QUF207" s="91"/>
      <c r="QUG207" s="119"/>
      <c r="QUH207" s="91"/>
      <c r="QUI207" s="119"/>
      <c r="QUJ207" s="91"/>
      <c r="QUK207" s="119"/>
      <c r="QUL207" s="91"/>
      <c r="QUM207" s="119"/>
      <c r="QUN207" s="91"/>
      <c r="QUO207" s="119"/>
      <c r="QUP207" s="91"/>
      <c r="QUQ207" s="119"/>
      <c r="QUR207" s="91"/>
      <c r="QUS207" s="119"/>
      <c r="QUT207" s="91"/>
      <c r="QUU207" s="119"/>
      <c r="QUV207" s="91"/>
      <c r="QUW207" s="119"/>
      <c r="QUX207" s="91"/>
      <c r="QUY207" s="119"/>
      <c r="QUZ207" s="91"/>
      <c r="QVA207" s="119"/>
      <c r="QVB207" s="91"/>
      <c r="QVC207" s="119"/>
      <c r="QVD207" s="91"/>
      <c r="QVE207" s="119"/>
      <c r="QVF207" s="91"/>
      <c r="QVG207" s="119"/>
      <c r="QVH207" s="91"/>
      <c r="QVI207" s="119"/>
      <c r="QVJ207" s="91"/>
      <c r="QVK207" s="119"/>
      <c r="QVL207" s="91"/>
      <c r="QVM207" s="119"/>
      <c r="QVN207" s="91"/>
      <c r="QVO207" s="119"/>
      <c r="QVP207" s="91"/>
      <c r="QVQ207" s="119"/>
      <c r="QVR207" s="91"/>
      <c r="QVS207" s="119"/>
      <c r="QVT207" s="91"/>
      <c r="QVU207" s="119"/>
      <c r="QVV207" s="91"/>
      <c r="QVW207" s="119"/>
      <c r="QVX207" s="91"/>
      <c r="QVY207" s="119"/>
      <c r="QVZ207" s="91"/>
      <c r="QWA207" s="119"/>
      <c r="QWB207" s="91"/>
      <c r="QWC207" s="119"/>
      <c r="QWD207" s="91"/>
      <c r="QWE207" s="119"/>
      <c r="QWF207" s="91"/>
      <c r="QWG207" s="119"/>
      <c r="QWH207" s="91"/>
      <c r="QWI207" s="119"/>
      <c r="QWJ207" s="91"/>
      <c r="QWK207" s="119"/>
      <c r="QWL207" s="91"/>
      <c r="QWM207" s="119"/>
      <c r="QWN207" s="91"/>
      <c r="QWO207" s="119"/>
      <c r="QWP207" s="91"/>
      <c r="QWQ207" s="119"/>
      <c r="QWR207" s="91"/>
      <c r="QWS207" s="119"/>
      <c r="QWT207" s="91"/>
      <c r="QWU207" s="119"/>
      <c r="QWV207" s="91"/>
      <c r="QWW207" s="119"/>
      <c r="QWX207" s="91"/>
      <c r="QWY207" s="119"/>
      <c r="QWZ207" s="91"/>
      <c r="QXA207" s="119"/>
      <c r="QXB207" s="91"/>
      <c r="QXC207" s="119"/>
      <c r="QXD207" s="91"/>
      <c r="QXE207" s="119"/>
      <c r="QXF207" s="91"/>
      <c r="QXG207" s="119"/>
      <c r="QXH207" s="91"/>
      <c r="QXI207" s="119"/>
      <c r="QXJ207" s="91"/>
      <c r="QXK207" s="119"/>
      <c r="QXL207" s="91"/>
      <c r="QXM207" s="119"/>
      <c r="QXN207" s="91"/>
      <c r="QXO207" s="119"/>
      <c r="QXP207" s="91"/>
      <c r="QXQ207" s="119"/>
      <c r="QXR207" s="91"/>
      <c r="QXS207" s="119"/>
      <c r="QXT207" s="91"/>
      <c r="QXU207" s="119"/>
      <c r="QXV207" s="91"/>
      <c r="QXW207" s="119"/>
      <c r="QXX207" s="91"/>
      <c r="QXY207" s="119"/>
      <c r="QXZ207" s="91"/>
      <c r="QYA207" s="119"/>
      <c r="QYB207" s="91"/>
      <c r="QYC207" s="119"/>
      <c r="QYD207" s="91"/>
      <c r="QYE207" s="119"/>
      <c r="QYF207" s="91"/>
      <c r="QYG207" s="119"/>
      <c r="QYH207" s="91"/>
      <c r="QYI207" s="119"/>
      <c r="QYJ207" s="91"/>
      <c r="QYK207" s="119"/>
      <c r="QYL207" s="91"/>
      <c r="QYM207" s="119"/>
      <c r="QYN207" s="91"/>
      <c r="QYO207" s="119"/>
      <c r="QYP207" s="91"/>
      <c r="QYQ207" s="119"/>
      <c r="QYR207" s="91"/>
      <c r="QYS207" s="119"/>
      <c r="QYT207" s="91"/>
      <c r="QYU207" s="119"/>
      <c r="QYV207" s="91"/>
      <c r="QYW207" s="119"/>
      <c r="QYX207" s="91"/>
      <c r="QYY207" s="119"/>
      <c r="QYZ207" s="91"/>
      <c r="QZA207" s="119"/>
      <c r="QZB207" s="91"/>
      <c r="QZC207" s="119"/>
      <c r="QZD207" s="91"/>
      <c r="QZE207" s="119"/>
      <c r="QZF207" s="91"/>
      <c r="QZG207" s="119"/>
      <c r="QZH207" s="91"/>
      <c r="QZI207" s="119"/>
      <c r="QZJ207" s="91"/>
      <c r="QZK207" s="119"/>
      <c r="QZL207" s="91"/>
      <c r="QZM207" s="119"/>
      <c r="QZN207" s="91"/>
      <c r="QZO207" s="119"/>
      <c r="QZP207" s="91"/>
      <c r="QZQ207" s="119"/>
      <c r="QZR207" s="91"/>
      <c r="QZS207" s="119"/>
      <c r="QZT207" s="91"/>
      <c r="QZU207" s="119"/>
      <c r="QZV207" s="91"/>
      <c r="QZW207" s="119"/>
      <c r="QZX207" s="91"/>
      <c r="QZY207" s="119"/>
      <c r="QZZ207" s="91"/>
      <c r="RAA207" s="119"/>
      <c r="RAB207" s="91"/>
      <c r="RAC207" s="119"/>
      <c r="RAD207" s="91"/>
      <c r="RAE207" s="119"/>
      <c r="RAF207" s="91"/>
      <c r="RAG207" s="119"/>
      <c r="RAH207" s="91"/>
      <c r="RAI207" s="119"/>
      <c r="RAJ207" s="91"/>
      <c r="RAK207" s="119"/>
      <c r="RAL207" s="91"/>
      <c r="RAM207" s="119"/>
      <c r="RAN207" s="91"/>
      <c r="RAO207" s="119"/>
      <c r="RAP207" s="91"/>
      <c r="RAQ207" s="119"/>
      <c r="RAR207" s="91"/>
      <c r="RAS207" s="119"/>
      <c r="RAT207" s="91"/>
      <c r="RAU207" s="119"/>
      <c r="RAV207" s="91"/>
      <c r="RAW207" s="119"/>
      <c r="RAX207" s="91"/>
      <c r="RAY207" s="119"/>
      <c r="RAZ207" s="91"/>
      <c r="RBA207" s="119"/>
      <c r="RBB207" s="91"/>
      <c r="RBC207" s="119"/>
      <c r="RBD207" s="91"/>
      <c r="RBE207" s="119"/>
      <c r="RBF207" s="91"/>
      <c r="RBG207" s="119"/>
      <c r="RBH207" s="91"/>
      <c r="RBI207" s="119"/>
      <c r="RBJ207" s="91"/>
      <c r="RBK207" s="119"/>
      <c r="RBL207" s="91"/>
      <c r="RBM207" s="119"/>
      <c r="RBN207" s="91"/>
      <c r="RBO207" s="119"/>
      <c r="RBP207" s="91"/>
      <c r="RBQ207" s="119"/>
      <c r="RBR207" s="91"/>
      <c r="RBS207" s="119"/>
      <c r="RBT207" s="91"/>
      <c r="RBU207" s="119"/>
      <c r="RBV207" s="91"/>
      <c r="RBW207" s="119"/>
      <c r="RBX207" s="91"/>
      <c r="RBY207" s="119"/>
      <c r="RBZ207" s="91"/>
      <c r="RCA207" s="119"/>
      <c r="RCB207" s="91"/>
      <c r="RCC207" s="119"/>
      <c r="RCD207" s="91"/>
      <c r="RCE207" s="119"/>
      <c r="RCF207" s="91"/>
      <c r="RCG207" s="119"/>
      <c r="RCH207" s="91"/>
      <c r="RCI207" s="119"/>
      <c r="RCJ207" s="91"/>
      <c r="RCK207" s="119"/>
      <c r="RCL207" s="91"/>
      <c r="RCM207" s="119"/>
      <c r="RCN207" s="91"/>
      <c r="RCO207" s="119"/>
      <c r="RCP207" s="91"/>
      <c r="RCQ207" s="119"/>
      <c r="RCR207" s="91"/>
      <c r="RCS207" s="119"/>
      <c r="RCT207" s="91"/>
      <c r="RCU207" s="119"/>
      <c r="RCV207" s="91"/>
      <c r="RCW207" s="119"/>
      <c r="RCX207" s="91"/>
      <c r="RCY207" s="119"/>
      <c r="RCZ207" s="91"/>
      <c r="RDA207" s="119"/>
      <c r="RDB207" s="91"/>
      <c r="RDC207" s="119"/>
      <c r="RDD207" s="91"/>
      <c r="RDE207" s="119"/>
      <c r="RDF207" s="91"/>
      <c r="RDG207" s="119"/>
      <c r="RDH207" s="91"/>
      <c r="RDI207" s="119"/>
      <c r="RDJ207" s="91"/>
      <c r="RDK207" s="119"/>
      <c r="RDL207" s="91"/>
      <c r="RDM207" s="119"/>
      <c r="RDN207" s="91"/>
      <c r="RDO207" s="119"/>
      <c r="RDP207" s="91"/>
      <c r="RDQ207" s="119"/>
      <c r="RDR207" s="91"/>
      <c r="RDS207" s="119"/>
      <c r="RDT207" s="91"/>
      <c r="RDU207" s="119"/>
      <c r="RDV207" s="91"/>
      <c r="RDW207" s="119"/>
      <c r="RDX207" s="91"/>
      <c r="RDY207" s="119"/>
      <c r="RDZ207" s="91"/>
      <c r="REA207" s="119"/>
      <c r="REB207" s="91"/>
      <c r="REC207" s="119"/>
      <c r="RED207" s="91"/>
      <c r="REE207" s="119"/>
      <c r="REF207" s="91"/>
      <c r="REG207" s="119"/>
      <c r="REH207" s="91"/>
      <c r="REI207" s="119"/>
      <c r="REJ207" s="91"/>
      <c r="REK207" s="119"/>
      <c r="REL207" s="91"/>
      <c r="REM207" s="119"/>
      <c r="REN207" s="91"/>
      <c r="REO207" s="119"/>
      <c r="REP207" s="91"/>
      <c r="REQ207" s="119"/>
      <c r="RER207" s="91"/>
      <c r="RES207" s="119"/>
      <c r="RET207" s="91"/>
      <c r="REU207" s="119"/>
      <c r="REV207" s="91"/>
      <c r="REW207" s="119"/>
      <c r="REX207" s="91"/>
      <c r="REY207" s="119"/>
      <c r="REZ207" s="91"/>
      <c r="RFA207" s="119"/>
      <c r="RFB207" s="91"/>
      <c r="RFC207" s="119"/>
      <c r="RFD207" s="91"/>
      <c r="RFE207" s="119"/>
      <c r="RFF207" s="91"/>
      <c r="RFG207" s="119"/>
      <c r="RFH207" s="91"/>
      <c r="RFI207" s="119"/>
      <c r="RFJ207" s="91"/>
      <c r="RFK207" s="119"/>
      <c r="RFL207" s="91"/>
      <c r="RFM207" s="119"/>
      <c r="RFN207" s="91"/>
      <c r="RFO207" s="119"/>
      <c r="RFP207" s="91"/>
      <c r="RFQ207" s="119"/>
      <c r="RFR207" s="91"/>
      <c r="RFS207" s="119"/>
      <c r="RFT207" s="91"/>
      <c r="RFU207" s="119"/>
      <c r="RFV207" s="91"/>
      <c r="RFW207" s="119"/>
      <c r="RFX207" s="91"/>
      <c r="RFY207" s="119"/>
      <c r="RFZ207" s="91"/>
      <c r="RGA207" s="119"/>
      <c r="RGB207" s="91"/>
      <c r="RGC207" s="119"/>
      <c r="RGD207" s="91"/>
      <c r="RGE207" s="119"/>
      <c r="RGF207" s="91"/>
      <c r="RGG207" s="119"/>
      <c r="RGH207" s="91"/>
      <c r="RGI207" s="119"/>
      <c r="RGJ207" s="91"/>
      <c r="RGK207" s="119"/>
      <c r="RGL207" s="91"/>
      <c r="RGM207" s="119"/>
      <c r="RGN207" s="91"/>
      <c r="RGO207" s="119"/>
      <c r="RGP207" s="91"/>
      <c r="RGQ207" s="119"/>
      <c r="RGR207" s="91"/>
      <c r="RGS207" s="119"/>
      <c r="RGT207" s="91"/>
      <c r="RGU207" s="119"/>
      <c r="RGV207" s="91"/>
      <c r="RGW207" s="119"/>
      <c r="RGX207" s="91"/>
      <c r="RGY207" s="119"/>
      <c r="RGZ207" s="91"/>
      <c r="RHA207" s="119"/>
      <c r="RHB207" s="91"/>
      <c r="RHC207" s="119"/>
      <c r="RHD207" s="91"/>
      <c r="RHE207" s="119"/>
      <c r="RHF207" s="91"/>
      <c r="RHG207" s="119"/>
      <c r="RHH207" s="91"/>
      <c r="RHI207" s="119"/>
      <c r="RHJ207" s="91"/>
      <c r="RHK207" s="119"/>
      <c r="RHL207" s="91"/>
      <c r="RHM207" s="119"/>
      <c r="RHN207" s="91"/>
      <c r="RHO207" s="119"/>
      <c r="RHP207" s="91"/>
      <c r="RHQ207" s="119"/>
      <c r="RHR207" s="91"/>
      <c r="RHS207" s="119"/>
      <c r="RHT207" s="91"/>
      <c r="RHU207" s="119"/>
      <c r="RHV207" s="91"/>
      <c r="RHW207" s="119"/>
      <c r="RHX207" s="91"/>
      <c r="RHY207" s="119"/>
      <c r="RHZ207" s="91"/>
      <c r="RIA207" s="119"/>
      <c r="RIB207" s="91"/>
      <c r="RIC207" s="119"/>
      <c r="RID207" s="91"/>
      <c r="RIE207" s="119"/>
      <c r="RIF207" s="91"/>
      <c r="RIG207" s="119"/>
      <c r="RIH207" s="91"/>
      <c r="RII207" s="119"/>
      <c r="RIJ207" s="91"/>
      <c r="RIK207" s="119"/>
      <c r="RIL207" s="91"/>
      <c r="RIM207" s="119"/>
      <c r="RIN207" s="91"/>
      <c r="RIO207" s="119"/>
      <c r="RIP207" s="91"/>
      <c r="RIQ207" s="119"/>
      <c r="RIR207" s="91"/>
      <c r="RIS207" s="119"/>
      <c r="RIT207" s="91"/>
      <c r="RIU207" s="119"/>
      <c r="RIV207" s="91"/>
      <c r="RIW207" s="119"/>
      <c r="RIX207" s="91"/>
      <c r="RIY207" s="119"/>
      <c r="RIZ207" s="91"/>
      <c r="RJA207" s="119"/>
      <c r="RJB207" s="91"/>
      <c r="RJC207" s="119"/>
      <c r="RJD207" s="91"/>
      <c r="RJE207" s="119"/>
      <c r="RJF207" s="91"/>
      <c r="RJG207" s="119"/>
      <c r="RJH207" s="91"/>
      <c r="RJI207" s="119"/>
      <c r="RJJ207" s="91"/>
      <c r="RJK207" s="119"/>
      <c r="RJL207" s="91"/>
      <c r="RJM207" s="119"/>
      <c r="RJN207" s="91"/>
      <c r="RJO207" s="119"/>
      <c r="RJP207" s="91"/>
      <c r="RJQ207" s="119"/>
      <c r="RJR207" s="91"/>
      <c r="RJS207" s="119"/>
      <c r="RJT207" s="91"/>
      <c r="RJU207" s="119"/>
      <c r="RJV207" s="91"/>
      <c r="RJW207" s="119"/>
      <c r="RJX207" s="91"/>
      <c r="RJY207" s="119"/>
      <c r="RJZ207" s="91"/>
      <c r="RKA207" s="119"/>
      <c r="RKB207" s="91"/>
      <c r="RKC207" s="119"/>
      <c r="RKD207" s="91"/>
      <c r="RKE207" s="119"/>
      <c r="RKF207" s="91"/>
      <c r="RKG207" s="119"/>
      <c r="RKH207" s="91"/>
      <c r="RKI207" s="119"/>
      <c r="RKJ207" s="91"/>
      <c r="RKK207" s="119"/>
      <c r="RKL207" s="91"/>
      <c r="RKM207" s="119"/>
      <c r="RKN207" s="91"/>
      <c r="RKO207" s="119"/>
      <c r="RKP207" s="91"/>
      <c r="RKQ207" s="119"/>
      <c r="RKR207" s="91"/>
      <c r="RKS207" s="119"/>
      <c r="RKT207" s="91"/>
      <c r="RKU207" s="119"/>
      <c r="RKV207" s="91"/>
      <c r="RKW207" s="119"/>
      <c r="RKX207" s="91"/>
      <c r="RKY207" s="119"/>
      <c r="RKZ207" s="91"/>
      <c r="RLA207" s="119"/>
      <c r="RLB207" s="91"/>
      <c r="RLC207" s="119"/>
      <c r="RLD207" s="91"/>
      <c r="RLE207" s="119"/>
      <c r="RLF207" s="91"/>
      <c r="RLG207" s="119"/>
      <c r="RLH207" s="91"/>
      <c r="RLI207" s="119"/>
      <c r="RLJ207" s="91"/>
      <c r="RLK207" s="119"/>
      <c r="RLL207" s="91"/>
      <c r="RLM207" s="119"/>
      <c r="RLN207" s="91"/>
      <c r="RLO207" s="119"/>
      <c r="RLP207" s="91"/>
      <c r="RLQ207" s="119"/>
      <c r="RLR207" s="91"/>
      <c r="RLS207" s="119"/>
      <c r="RLT207" s="91"/>
      <c r="RLU207" s="119"/>
      <c r="RLV207" s="91"/>
      <c r="RLW207" s="119"/>
      <c r="RLX207" s="91"/>
      <c r="RLY207" s="119"/>
      <c r="RLZ207" s="91"/>
      <c r="RMA207" s="119"/>
      <c r="RMB207" s="91"/>
      <c r="RMC207" s="119"/>
      <c r="RMD207" s="91"/>
      <c r="RME207" s="119"/>
      <c r="RMF207" s="91"/>
      <c r="RMG207" s="119"/>
      <c r="RMH207" s="91"/>
      <c r="RMI207" s="119"/>
      <c r="RMJ207" s="91"/>
      <c r="RMK207" s="119"/>
      <c r="RML207" s="91"/>
      <c r="RMM207" s="119"/>
      <c r="RMN207" s="91"/>
      <c r="RMO207" s="119"/>
      <c r="RMP207" s="91"/>
      <c r="RMQ207" s="119"/>
      <c r="RMR207" s="91"/>
      <c r="RMS207" s="119"/>
      <c r="RMT207" s="91"/>
      <c r="RMU207" s="119"/>
      <c r="RMV207" s="91"/>
      <c r="RMW207" s="119"/>
      <c r="RMX207" s="91"/>
      <c r="RMY207" s="119"/>
      <c r="RMZ207" s="91"/>
      <c r="RNA207" s="119"/>
      <c r="RNB207" s="91"/>
      <c r="RNC207" s="119"/>
      <c r="RND207" s="91"/>
      <c r="RNE207" s="119"/>
      <c r="RNF207" s="91"/>
      <c r="RNG207" s="119"/>
      <c r="RNH207" s="91"/>
      <c r="RNI207" s="119"/>
      <c r="RNJ207" s="91"/>
      <c r="RNK207" s="119"/>
      <c r="RNL207" s="91"/>
      <c r="RNM207" s="119"/>
      <c r="RNN207" s="91"/>
      <c r="RNO207" s="119"/>
      <c r="RNP207" s="91"/>
      <c r="RNQ207" s="119"/>
      <c r="RNR207" s="91"/>
      <c r="RNS207" s="119"/>
      <c r="RNT207" s="91"/>
      <c r="RNU207" s="119"/>
      <c r="RNV207" s="91"/>
      <c r="RNW207" s="119"/>
      <c r="RNX207" s="91"/>
      <c r="RNY207" s="119"/>
      <c r="RNZ207" s="91"/>
      <c r="ROA207" s="119"/>
      <c r="ROB207" s="91"/>
      <c r="ROC207" s="119"/>
      <c r="ROD207" s="91"/>
      <c r="ROE207" s="119"/>
      <c r="ROF207" s="91"/>
      <c r="ROG207" s="119"/>
      <c r="ROH207" s="91"/>
      <c r="ROI207" s="119"/>
      <c r="ROJ207" s="91"/>
      <c r="ROK207" s="119"/>
      <c r="ROL207" s="91"/>
      <c r="ROM207" s="119"/>
      <c r="RON207" s="91"/>
      <c r="ROO207" s="119"/>
      <c r="ROP207" s="91"/>
      <c r="ROQ207" s="119"/>
      <c r="ROR207" s="91"/>
      <c r="ROS207" s="119"/>
      <c r="ROT207" s="91"/>
      <c r="ROU207" s="119"/>
      <c r="ROV207" s="91"/>
      <c r="ROW207" s="119"/>
      <c r="ROX207" s="91"/>
      <c r="ROY207" s="119"/>
      <c r="ROZ207" s="91"/>
      <c r="RPA207" s="119"/>
      <c r="RPB207" s="91"/>
      <c r="RPC207" s="119"/>
      <c r="RPD207" s="91"/>
      <c r="RPE207" s="119"/>
      <c r="RPF207" s="91"/>
      <c r="RPG207" s="119"/>
      <c r="RPH207" s="91"/>
      <c r="RPI207" s="119"/>
      <c r="RPJ207" s="91"/>
      <c r="RPK207" s="119"/>
      <c r="RPL207" s="91"/>
      <c r="RPM207" s="119"/>
      <c r="RPN207" s="91"/>
      <c r="RPO207" s="119"/>
      <c r="RPP207" s="91"/>
      <c r="RPQ207" s="119"/>
      <c r="RPR207" s="91"/>
      <c r="RPS207" s="119"/>
      <c r="RPT207" s="91"/>
      <c r="RPU207" s="119"/>
      <c r="RPV207" s="91"/>
      <c r="RPW207" s="119"/>
      <c r="RPX207" s="91"/>
      <c r="RPY207" s="119"/>
      <c r="RPZ207" s="91"/>
      <c r="RQA207" s="119"/>
      <c r="RQB207" s="91"/>
      <c r="RQC207" s="119"/>
      <c r="RQD207" s="91"/>
      <c r="RQE207" s="119"/>
      <c r="RQF207" s="91"/>
      <c r="RQG207" s="119"/>
      <c r="RQH207" s="91"/>
      <c r="RQI207" s="119"/>
      <c r="RQJ207" s="91"/>
      <c r="RQK207" s="119"/>
      <c r="RQL207" s="91"/>
      <c r="RQM207" s="119"/>
      <c r="RQN207" s="91"/>
      <c r="RQO207" s="119"/>
      <c r="RQP207" s="91"/>
      <c r="RQQ207" s="119"/>
      <c r="RQR207" s="91"/>
      <c r="RQS207" s="119"/>
      <c r="RQT207" s="91"/>
      <c r="RQU207" s="119"/>
      <c r="RQV207" s="91"/>
      <c r="RQW207" s="119"/>
      <c r="RQX207" s="91"/>
      <c r="RQY207" s="119"/>
      <c r="RQZ207" s="91"/>
      <c r="RRA207" s="119"/>
      <c r="RRB207" s="91"/>
      <c r="RRC207" s="119"/>
      <c r="RRD207" s="91"/>
      <c r="RRE207" s="119"/>
      <c r="RRF207" s="91"/>
      <c r="RRG207" s="119"/>
      <c r="RRH207" s="91"/>
      <c r="RRI207" s="119"/>
      <c r="RRJ207" s="91"/>
      <c r="RRK207" s="119"/>
      <c r="RRL207" s="91"/>
      <c r="RRM207" s="119"/>
      <c r="RRN207" s="91"/>
      <c r="RRO207" s="119"/>
      <c r="RRP207" s="91"/>
      <c r="RRQ207" s="119"/>
      <c r="RRR207" s="91"/>
      <c r="RRS207" s="119"/>
      <c r="RRT207" s="91"/>
      <c r="RRU207" s="119"/>
      <c r="RRV207" s="91"/>
      <c r="RRW207" s="119"/>
      <c r="RRX207" s="91"/>
      <c r="RRY207" s="119"/>
      <c r="RRZ207" s="91"/>
      <c r="RSA207" s="119"/>
      <c r="RSB207" s="91"/>
      <c r="RSC207" s="119"/>
      <c r="RSD207" s="91"/>
      <c r="RSE207" s="119"/>
      <c r="RSF207" s="91"/>
      <c r="RSG207" s="119"/>
      <c r="RSH207" s="91"/>
      <c r="RSI207" s="119"/>
      <c r="RSJ207" s="91"/>
      <c r="RSK207" s="119"/>
      <c r="RSL207" s="91"/>
      <c r="RSM207" s="119"/>
      <c r="RSN207" s="91"/>
      <c r="RSO207" s="119"/>
      <c r="RSP207" s="91"/>
      <c r="RSQ207" s="119"/>
      <c r="RSR207" s="91"/>
      <c r="RSS207" s="119"/>
      <c r="RST207" s="91"/>
      <c r="RSU207" s="119"/>
      <c r="RSV207" s="91"/>
      <c r="RSW207" s="119"/>
      <c r="RSX207" s="91"/>
      <c r="RSY207" s="119"/>
      <c r="RSZ207" s="91"/>
      <c r="RTA207" s="119"/>
      <c r="RTB207" s="91"/>
      <c r="RTC207" s="119"/>
      <c r="RTD207" s="91"/>
      <c r="RTE207" s="119"/>
      <c r="RTF207" s="91"/>
      <c r="RTG207" s="119"/>
      <c r="RTH207" s="91"/>
      <c r="RTI207" s="119"/>
      <c r="RTJ207" s="91"/>
      <c r="RTK207" s="119"/>
      <c r="RTL207" s="91"/>
      <c r="RTM207" s="119"/>
      <c r="RTN207" s="91"/>
      <c r="RTO207" s="119"/>
      <c r="RTP207" s="91"/>
      <c r="RTQ207" s="119"/>
      <c r="RTR207" s="91"/>
      <c r="RTS207" s="119"/>
      <c r="RTT207" s="91"/>
      <c r="RTU207" s="119"/>
      <c r="RTV207" s="91"/>
      <c r="RTW207" s="119"/>
      <c r="RTX207" s="91"/>
      <c r="RTY207" s="119"/>
      <c r="RTZ207" s="91"/>
      <c r="RUA207" s="119"/>
      <c r="RUB207" s="91"/>
      <c r="RUC207" s="119"/>
      <c r="RUD207" s="91"/>
      <c r="RUE207" s="119"/>
      <c r="RUF207" s="91"/>
      <c r="RUG207" s="119"/>
      <c r="RUH207" s="91"/>
      <c r="RUI207" s="119"/>
      <c r="RUJ207" s="91"/>
      <c r="RUK207" s="119"/>
      <c r="RUL207" s="91"/>
      <c r="RUM207" s="119"/>
      <c r="RUN207" s="91"/>
      <c r="RUO207" s="119"/>
      <c r="RUP207" s="91"/>
      <c r="RUQ207" s="119"/>
      <c r="RUR207" s="91"/>
      <c r="RUS207" s="119"/>
      <c r="RUT207" s="91"/>
      <c r="RUU207" s="119"/>
      <c r="RUV207" s="91"/>
      <c r="RUW207" s="119"/>
      <c r="RUX207" s="91"/>
      <c r="RUY207" s="119"/>
      <c r="RUZ207" s="91"/>
      <c r="RVA207" s="119"/>
      <c r="RVB207" s="91"/>
      <c r="RVC207" s="119"/>
      <c r="RVD207" s="91"/>
      <c r="RVE207" s="119"/>
      <c r="RVF207" s="91"/>
      <c r="RVG207" s="119"/>
      <c r="RVH207" s="91"/>
      <c r="RVI207" s="119"/>
      <c r="RVJ207" s="91"/>
      <c r="RVK207" s="119"/>
      <c r="RVL207" s="91"/>
      <c r="RVM207" s="119"/>
      <c r="RVN207" s="91"/>
      <c r="RVO207" s="119"/>
      <c r="RVP207" s="91"/>
      <c r="RVQ207" s="119"/>
      <c r="RVR207" s="91"/>
      <c r="RVS207" s="119"/>
      <c r="RVT207" s="91"/>
      <c r="RVU207" s="119"/>
      <c r="RVV207" s="91"/>
      <c r="RVW207" s="119"/>
      <c r="RVX207" s="91"/>
      <c r="RVY207" s="119"/>
      <c r="RVZ207" s="91"/>
      <c r="RWA207" s="119"/>
      <c r="RWB207" s="91"/>
      <c r="RWC207" s="119"/>
      <c r="RWD207" s="91"/>
      <c r="RWE207" s="119"/>
      <c r="RWF207" s="91"/>
      <c r="RWG207" s="119"/>
      <c r="RWH207" s="91"/>
      <c r="RWI207" s="119"/>
      <c r="RWJ207" s="91"/>
      <c r="RWK207" s="119"/>
      <c r="RWL207" s="91"/>
      <c r="RWM207" s="119"/>
      <c r="RWN207" s="91"/>
      <c r="RWO207" s="119"/>
      <c r="RWP207" s="91"/>
      <c r="RWQ207" s="119"/>
      <c r="RWR207" s="91"/>
      <c r="RWS207" s="119"/>
      <c r="RWT207" s="91"/>
      <c r="RWU207" s="119"/>
      <c r="RWV207" s="91"/>
      <c r="RWW207" s="119"/>
      <c r="RWX207" s="91"/>
      <c r="RWY207" s="119"/>
      <c r="RWZ207" s="91"/>
      <c r="RXA207" s="119"/>
      <c r="RXB207" s="91"/>
      <c r="RXC207" s="119"/>
      <c r="RXD207" s="91"/>
      <c r="RXE207" s="119"/>
      <c r="RXF207" s="91"/>
      <c r="RXG207" s="119"/>
      <c r="RXH207" s="91"/>
      <c r="RXI207" s="119"/>
      <c r="RXJ207" s="91"/>
      <c r="RXK207" s="119"/>
      <c r="RXL207" s="91"/>
      <c r="RXM207" s="119"/>
      <c r="RXN207" s="91"/>
      <c r="RXO207" s="119"/>
      <c r="RXP207" s="91"/>
      <c r="RXQ207" s="119"/>
      <c r="RXR207" s="91"/>
      <c r="RXS207" s="119"/>
      <c r="RXT207" s="91"/>
      <c r="RXU207" s="119"/>
      <c r="RXV207" s="91"/>
      <c r="RXW207" s="119"/>
      <c r="RXX207" s="91"/>
      <c r="RXY207" s="119"/>
      <c r="RXZ207" s="91"/>
      <c r="RYA207" s="119"/>
      <c r="RYB207" s="91"/>
      <c r="RYC207" s="119"/>
      <c r="RYD207" s="91"/>
      <c r="RYE207" s="119"/>
      <c r="RYF207" s="91"/>
      <c r="RYG207" s="119"/>
      <c r="RYH207" s="91"/>
      <c r="RYI207" s="119"/>
      <c r="RYJ207" s="91"/>
      <c r="RYK207" s="119"/>
      <c r="RYL207" s="91"/>
      <c r="RYM207" s="119"/>
      <c r="RYN207" s="91"/>
      <c r="RYO207" s="119"/>
      <c r="RYP207" s="91"/>
      <c r="RYQ207" s="119"/>
      <c r="RYR207" s="91"/>
      <c r="RYS207" s="119"/>
      <c r="RYT207" s="91"/>
      <c r="RYU207" s="119"/>
      <c r="RYV207" s="91"/>
      <c r="RYW207" s="119"/>
      <c r="RYX207" s="91"/>
      <c r="RYY207" s="119"/>
      <c r="RYZ207" s="91"/>
      <c r="RZA207" s="119"/>
      <c r="RZB207" s="91"/>
      <c r="RZC207" s="119"/>
      <c r="RZD207" s="91"/>
      <c r="RZE207" s="119"/>
      <c r="RZF207" s="91"/>
      <c r="RZG207" s="119"/>
      <c r="RZH207" s="91"/>
      <c r="RZI207" s="119"/>
      <c r="RZJ207" s="91"/>
      <c r="RZK207" s="119"/>
      <c r="RZL207" s="91"/>
      <c r="RZM207" s="119"/>
      <c r="RZN207" s="91"/>
      <c r="RZO207" s="119"/>
      <c r="RZP207" s="91"/>
      <c r="RZQ207" s="119"/>
      <c r="RZR207" s="91"/>
      <c r="RZS207" s="119"/>
      <c r="RZT207" s="91"/>
      <c r="RZU207" s="119"/>
      <c r="RZV207" s="91"/>
      <c r="RZW207" s="119"/>
      <c r="RZX207" s="91"/>
      <c r="RZY207" s="119"/>
      <c r="RZZ207" s="91"/>
      <c r="SAA207" s="119"/>
      <c r="SAB207" s="91"/>
      <c r="SAC207" s="119"/>
      <c r="SAD207" s="91"/>
      <c r="SAE207" s="119"/>
      <c r="SAF207" s="91"/>
      <c r="SAG207" s="119"/>
      <c r="SAH207" s="91"/>
      <c r="SAI207" s="119"/>
      <c r="SAJ207" s="91"/>
      <c r="SAK207" s="119"/>
      <c r="SAL207" s="91"/>
      <c r="SAM207" s="119"/>
      <c r="SAN207" s="91"/>
      <c r="SAO207" s="119"/>
      <c r="SAP207" s="91"/>
      <c r="SAQ207" s="119"/>
      <c r="SAR207" s="91"/>
      <c r="SAS207" s="119"/>
      <c r="SAT207" s="91"/>
      <c r="SAU207" s="119"/>
      <c r="SAV207" s="91"/>
      <c r="SAW207" s="119"/>
      <c r="SAX207" s="91"/>
      <c r="SAY207" s="119"/>
      <c r="SAZ207" s="91"/>
      <c r="SBA207" s="119"/>
      <c r="SBB207" s="91"/>
      <c r="SBC207" s="119"/>
      <c r="SBD207" s="91"/>
      <c r="SBE207" s="119"/>
      <c r="SBF207" s="91"/>
      <c r="SBG207" s="119"/>
      <c r="SBH207" s="91"/>
      <c r="SBI207" s="119"/>
      <c r="SBJ207" s="91"/>
      <c r="SBK207" s="119"/>
      <c r="SBL207" s="91"/>
      <c r="SBM207" s="119"/>
      <c r="SBN207" s="91"/>
      <c r="SBO207" s="119"/>
      <c r="SBP207" s="91"/>
      <c r="SBQ207" s="119"/>
      <c r="SBR207" s="91"/>
      <c r="SBS207" s="119"/>
      <c r="SBT207" s="91"/>
      <c r="SBU207" s="119"/>
      <c r="SBV207" s="91"/>
      <c r="SBW207" s="119"/>
      <c r="SBX207" s="91"/>
      <c r="SBY207" s="119"/>
      <c r="SBZ207" s="91"/>
      <c r="SCA207" s="119"/>
      <c r="SCB207" s="91"/>
      <c r="SCC207" s="119"/>
      <c r="SCD207" s="91"/>
      <c r="SCE207" s="119"/>
      <c r="SCF207" s="91"/>
      <c r="SCG207" s="119"/>
      <c r="SCH207" s="91"/>
      <c r="SCI207" s="119"/>
      <c r="SCJ207" s="91"/>
      <c r="SCK207" s="119"/>
      <c r="SCL207" s="91"/>
      <c r="SCM207" s="119"/>
      <c r="SCN207" s="91"/>
      <c r="SCO207" s="119"/>
      <c r="SCP207" s="91"/>
      <c r="SCQ207" s="119"/>
      <c r="SCR207" s="91"/>
      <c r="SCS207" s="119"/>
      <c r="SCT207" s="91"/>
      <c r="SCU207" s="119"/>
      <c r="SCV207" s="91"/>
      <c r="SCW207" s="119"/>
      <c r="SCX207" s="91"/>
      <c r="SCY207" s="119"/>
      <c r="SCZ207" s="91"/>
      <c r="SDA207" s="119"/>
      <c r="SDB207" s="91"/>
      <c r="SDC207" s="119"/>
      <c r="SDD207" s="91"/>
      <c r="SDE207" s="119"/>
      <c r="SDF207" s="91"/>
      <c r="SDG207" s="119"/>
      <c r="SDH207" s="91"/>
      <c r="SDI207" s="119"/>
      <c r="SDJ207" s="91"/>
      <c r="SDK207" s="119"/>
      <c r="SDL207" s="91"/>
      <c r="SDM207" s="119"/>
      <c r="SDN207" s="91"/>
      <c r="SDO207" s="119"/>
      <c r="SDP207" s="91"/>
      <c r="SDQ207" s="119"/>
      <c r="SDR207" s="91"/>
      <c r="SDS207" s="119"/>
      <c r="SDT207" s="91"/>
      <c r="SDU207" s="119"/>
      <c r="SDV207" s="91"/>
      <c r="SDW207" s="119"/>
      <c r="SDX207" s="91"/>
      <c r="SDY207" s="119"/>
      <c r="SDZ207" s="91"/>
      <c r="SEA207" s="119"/>
      <c r="SEB207" s="91"/>
      <c r="SEC207" s="119"/>
      <c r="SED207" s="91"/>
      <c r="SEE207" s="119"/>
      <c r="SEF207" s="91"/>
      <c r="SEG207" s="119"/>
      <c r="SEH207" s="91"/>
      <c r="SEI207" s="119"/>
      <c r="SEJ207" s="91"/>
      <c r="SEK207" s="119"/>
      <c r="SEL207" s="91"/>
      <c r="SEM207" s="119"/>
      <c r="SEN207" s="91"/>
      <c r="SEO207" s="119"/>
      <c r="SEP207" s="91"/>
      <c r="SEQ207" s="119"/>
      <c r="SER207" s="91"/>
      <c r="SES207" s="119"/>
      <c r="SET207" s="91"/>
      <c r="SEU207" s="119"/>
      <c r="SEV207" s="91"/>
      <c r="SEW207" s="119"/>
      <c r="SEX207" s="91"/>
      <c r="SEY207" s="119"/>
      <c r="SEZ207" s="91"/>
      <c r="SFA207" s="119"/>
      <c r="SFB207" s="91"/>
      <c r="SFC207" s="119"/>
      <c r="SFD207" s="91"/>
      <c r="SFE207" s="119"/>
      <c r="SFF207" s="91"/>
      <c r="SFG207" s="119"/>
      <c r="SFH207" s="91"/>
      <c r="SFI207" s="119"/>
      <c r="SFJ207" s="91"/>
      <c r="SFK207" s="119"/>
      <c r="SFL207" s="91"/>
      <c r="SFM207" s="119"/>
      <c r="SFN207" s="91"/>
      <c r="SFO207" s="119"/>
      <c r="SFP207" s="91"/>
      <c r="SFQ207" s="119"/>
      <c r="SFR207" s="91"/>
      <c r="SFS207" s="119"/>
      <c r="SFT207" s="91"/>
      <c r="SFU207" s="119"/>
      <c r="SFV207" s="91"/>
      <c r="SFW207" s="119"/>
      <c r="SFX207" s="91"/>
      <c r="SFY207" s="119"/>
      <c r="SFZ207" s="91"/>
      <c r="SGA207" s="119"/>
      <c r="SGB207" s="91"/>
      <c r="SGC207" s="119"/>
      <c r="SGD207" s="91"/>
      <c r="SGE207" s="119"/>
      <c r="SGF207" s="91"/>
      <c r="SGG207" s="119"/>
      <c r="SGH207" s="91"/>
      <c r="SGI207" s="119"/>
      <c r="SGJ207" s="91"/>
      <c r="SGK207" s="119"/>
      <c r="SGL207" s="91"/>
      <c r="SGM207" s="119"/>
      <c r="SGN207" s="91"/>
      <c r="SGO207" s="119"/>
      <c r="SGP207" s="91"/>
      <c r="SGQ207" s="119"/>
      <c r="SGR207" s="91"/>
      <c r="SGS207" s="119"/>
      <c r="SGT207" s="91"/>
      <c r="SGU207" s="119"/>
      <c r="SGV207" s="91"/>
      <c r="SGW207" s="119"/>
      <c r="SGX207" s="91"/>
      <c r="SGY207" s="119"/>
      <c r="SGZ207" s="91"/>
      <c r="SHA207" s="119"/>
      <c r="SHB207" s="91"/>
      <c r="SHC207" s="119"/>
      <c r="SHD207" s="91"/>
      <c r="SHE207" s="119"/>
      <c r="SHF207" s="91"/>
      <c r="SHG207" s="119"/>
      <c r="SHH207" s="91"/>
      <c r="SHI207" s="119"/>
      <c r="SHJ207" s="91"/>
      <c r="SHK207" s="119"/>
      <c r="SHL207" s="91"/>
      <c r="SHM207" s="119"/>
      <c r="SHN207" s="91"/>
      <c r="SHO207" s="119"/>
      <c r="SHP207" s="91"/>
      <c r="SHQ207" s="119"/>
      <c r="SHR207" s="91"/>
      <c r="SHS207" s="119"/>
      <c r="SHT207" s="91"/>
      <c r="SHU207" s="119"/>
      <c r="SHV207" s="91"/>
      <c r="SHW207" s="119"/>
      <c r="SHX207" s="91"/>
      <c r="SHY207" s="119"/>
      <c r="SHZ207" s="91"/>
      <c r="SIA207" s="119"/>
      <c r="SIB207" s="91"/>
      <c r="SIC207" s="119"/>
      <c r="SID207" s="91"/>
      <c r="SIE207" s="119"/>
      <c r="SIF207" s="91"/>
      <c r="SIG207" s="119"/>
      <c r="SIH207" s="91"/>
      <c r="SII207" s="119"/>
      <c r="SIJ207" s="91"/>
      <c r="SIK207" s="119"/>
      <c r="SIL207" s="91"/>
      <c r="SIM207" s="119"/>
      <c r="SIN207" s="91"/>
      <c r="SIO207" s="119"/>
      <c r="SIP207" s="91"/>
      <c r="SIQ207" s="119"/>
      <c r="SIR207" s="91"/>
      <c r="SIS207" s="119"/>
      <c r="SIT207" s="91"/>
      <c r="SIU207" s="119"/>
      <c r="SIV207" s="91"/>
      <c r="SIW207" s="119"/>
      <c r="SIX207" s="91"/>
      <c r="SIY207" s="119"/>
      <c r="SIZ207" s="91"/>
      <c r="SJA207" s="119"/>
      <c r="SJB207" s="91"/>
      <c r="SJC207" s="119"/>
      <c r="SJD207" s="91"/>
      <c r="SJE207" s="119"/>
      <c r="SJF207" s="91"/>
      <c r="SJG207" s="119"/>
      <c r="SJH207" s="91"/>
      <c r="SJI207" s="119"/>
      <c r="SJJ207" s="91"/>
      <c r="SJK207" s="119"/>
      <c r="SJL207" s="91"/>
      <c r="SJM207" s="119"/>
      <c r="SJN207" s="91"/>
      <c r="SJO207" s="119"/>
      <c r="SJP207" s="91"/>
      <c r="SJQ207" s="119"/>
      <c r="SJR207" s="91"/>
      <c r="SJS207" s="119"/>
      <c r="SJT207" s="91"/>
      <c r="SJU207" s="119"/>
      <c r="SJV207" s="91"/>
      <c r="SJW207" s="119"/>
      <c r="SJX207" s="91"/>
      <c r="SJY207" s="119"/>
      <c r="SJZ207" s="91"/>
      <c r="SKA207" s="119"/>
      <c r="SKB207" s="91"/>
      <c r="SKC207" s="119"/>
      <c r="SKD207" s="91"/>
      <c r="SKE207" s="119"/>
      <c r="SKF207" s="91"/>
      <c r="SKG207" s="119"/>
      <c r="SKH207" s="91"/>
      <c r="SKI207" s="119"/>
      <c r="SKJ207" s="91"/>
      <c r="SKK207" s="119"/>
      <c r="SKL207" s="91"/>
      <c r="SKM207" s="119"/>
      <c r="SKN207" s="91"/>
      <c r="SKO207" s="119"/>
      <c r="SKP207" s="91"/>
      <c r="SKQ207" s="119"/>
      <c r="SKR207" s="91"/>
      <c r="SKS207" s="119"/>
      <c r="SKT207" s="91"/>
      <c r="SKU207" s="119"/>
      <c r="SKV207" s="91"/>
      <c r="SKW207" s="119"/>
      <c r="SKX207" s="91"/>
      <c r="SKY207" s="119"/>
      <c r="SKZ207" s="91"/>
      <c r="SLA207" s="119"/>
      <c r="SLB207" s="91"/>
      <c r="SLC207" s="119"/>
      <c r="SLD207" s="91"/>
      <c r="SLE207" s="119"/>
      <c r="SLF207" s="91"/>
      <c r="SLG207" s="119"/>
      <c r="SLH207" s="91"/>
      <c r="SLI207" s="119"/>
      <c r="SLJ207" s="91"/>
      <c r="SLK207" s="119"/>
      <c r="SLL207" s="91"/>
      <c r="SLM207" s="119"/>
      <c r="SLN207" s="91"/>
      <c r="SLO207" s="119"/>
      <c r="SLP207" s="91"/>
      <c r="SLQ207" s="119"/>
      <c r="SLR207" s="91"/>
      <c r="SLS207" s="119"/>
      <c r="SLT207" s="91"/>
      <c r="SLU207" s="119"/>
      <c r="SLV207" s="91"/>
      <c r="SLW207" s="119"/>
      <c r="SLX207" s="91"/>
      <c r="SLY207" s="119"/>
      <c r="SLZ207" s="91"/>
      <c r="SMA207" s="119"/>
      <c r="SMB207" s="91"/>
      <c r="SMC207" s="119"/>
      <c r="SMD207" s="91"/>
      <c r="SME207" s="119"/>
      <c r="SMF207" s="91"/>
      <c r="SMG207" s="119"/>
      <c r="SMH207" s="91"/>
      <c r="SMI207" s="119"/>
      <c r="SMJ207" s="91"/>
      <c r="SMK207" s="119"/>
      <c r="SML207" s="91"/>
      <c r="SMM207" s="119"/>
      <c r="SMN207" s="91"/>
      <c r="SMO207" s="119"/>
      <c r="SMP207" s="91"/>
      <c r="SMQ207" s="119"/>
      <c r="SMR207" s="91"/>
      <c r="SMS207" s="119"/>
      <c r="SMT207" s="91"/>
      <c r="SMU207" s="119"/>
      <c r="SMV207" s="91"/>
      <c r="SMW207" s="119"/>
      <c r="SMX207" s="91"/>
      <c r="SMY207" s="119"/>
      <c r="SMZ207" s="91"/>
      <c r="SNA207" s="119"/>
      <c r="SNB207" s="91"/>
      <c r="SNC207" s="119"/>
      <c r="SND207" s="91"/>
      <c r="SNE207" s="119"/>
      <c r="SNF207" s="91"/>
      <c r="SNG207" s="119"/>
      <c r="SNH207" s="91"/>
      <c r="SNI207" s="119"/>
      <c r="SNJ207" s="91"/>
      <c r="SNK207" s="119"/>
      <c r="SNL207" s="91"/>
      <c r="SNM207" s="119"/>
      <c r="SNN207" s="91"/>
      <c r="SNO207" s="119"/>
      <c r="SNP207" s="91"/>
      <c r="SNQ207" s="119"/>
      <c r="SNR207" s="91"/>
      <c r="SNS207" s="119"/>
      <c r="SNT207" s="91"/>
      <c r="SNU207" s="119"/>
      <c r="SNV207" s="91"/>
      <c r="SNW207" s="119"/>
      <c r="SNX207" s="91"/>
      <c r="SNY207" s="119"/>
      <c r="SNZ207" s="91"/>
      <c r="SOA207" s="119"/>
      <c r="SOB207" s="91"/>
      <c r="SOC207" s="119"/>
      <c r="SOD207" s="91"/>
      <c r="SOE207" s="119"/>
      <c r="SOF207" s="91"/>
      <c r="SOG207" s="119"/>
      <c r="SOH207" s="91"/>
      <c r="SOI207" s="119"/>
      <c r="SOJ207" s="91"/>
      <c r="SOK207" s="119"/>
      <c r="SOL207" s="91"/>
      <c r="SOM207" s="119"/>
      <c r="SON207" s="91"/>
      <c r="SOO207" s="119"/>
      <c r="SOP207" s="91"/>
      <c r="SOQ207" s="119"/>
      <c r="SOR207" s="91"/>
      <c r="SOS207" s="119"/>
      <c r="SOT207" s="91"/>
      <c r="SOU207" s="119"/>
      <c r="SOV207" s="91"/>
      <c r="SOW207" s="119"/>
      <c r="SOX207" s="91"/>
      <c r="SOY207" s="119"/>
      <c r="SOZ207" s="91"/>
      <c r="SPA207" s="119"/>
      <c r="SPB207" s="91"/>
      <c r="SPC207" s="119"/>
      <c r="SPD207" s="91"/>
      <c r="SPE207" s="119"/>
      <c r="SPF207" s="91"/>
      <c r="SPG207" s="119"/>
      <c r="SPH207" s="91"/>
      <c r="SPI207" s="119"/>
      <c r="SPJ207" s="91"/>
      <c r="SPK207" s="119"/>
      <c r="SPL207" s="91"/>
      <c r="SPM207" s="119"/>
      <c r="SPN207" s="91"/>
      <c r="SPO207" s="119"/>
      <c r="SPP207" s="91"/>
      <c r="SPQ207" s="119"/>
      <c r="SPR207" s="91"/>
      <c r="SPS207" s="119"/>
      <c r="SPT207" s="91"/>
      <c r="SPU207" s="119"/>
      <c r="SPV207" s="91"/>
      <c r="SPW207" s="119"/>
      <c r="SPX207" s="91"/>
      <c r="SPY207" s="119"/>
      <c r="SPZ207" s="91"/>
      <c r="SQA207" s="119"/>
      <c r="SQB207" s="91"/>
      <c r="SQC207" s="119"/>
      <c r="SQD207" s="91"/>
      <c r="SQE207" s="119"/>
      <c r="SQF207" s="91"/>
      <c r="SQG207" s="119"/>
      <c r="SQH207" s="91"/>
      <c r="SQI207" s="119"/>
      <c r="SQJ207" s="91"/>
      <c r="SQK207" s="119"/>
      <c r="SQL207" s="91"/>
      <c r="SQM207" s="119"/>
      <c r="SQN207" s="91"/>
      <c r="SQO207" s="119"/>
      <c r="SQP207" s="91"/>
      <c r="SQQ207" s="119"/>
      <c r="SQR207" s="91"/>
      <c r="SQS207" s="119"/>
      <c r="SQT207" s="91"/>
      <c r="SQU207" s="119"/>
      <c r="SQV207" s="91"/>
      <c r="SQW207" s="119"/>
      <c r="SQX207" s="91"/>
      <c r="SQY207" s="119"/>
      <c r="SQZ207" s="91"/>
      <c r="SRA207" s="119"/>
      <c r="SRB207" s="91"/>
      <c r="SRC207" s="119"/>
      <c r="SRD207" s="91"/>
      <c r="SRE207" s="119"/>
      <c r="SRF207" s="91"/>
      <c r="SRG207" s="119"/>
      <c r="SRH207" s="91"/>
      <c r="SRI207" s="119"/>
      <c r="SRJ207" s="91"/>
      <c r="SRK207" s="119"/>
      <c r="SRL207" s="91"/>
      <c r="SRM207" s="119"/>
      <c r="SRN207" s="91"/>
      <c r="SRO207" s="119"/>
      <c r="SRP207" s="91"/>
      <c r="SRQ207" s="119"/>
      <c r="SRR207" s="91"/>
      <c r="SRS207" s="119"/>
      <c r="SRT207" s="91"/>
      <c r="SRU207" s="119"/>
      <c r="SRV207" s="91"/>
      <c r="SRW207" s="119"/>
      <c r="SRX207" s="91"/>
      <c r="SRY207" s="119"/>
      <c r="SRZ207" s="91"/>
      <c r="SSA207" s="119"/>
      <c r="SSB207" s="91"/>
      <c r="SSC207" s="119"/>
      <c r="SSD207" s="91"/>
      <c r="SSE207" s="119"/>
      <c r="SSF207" s="91"/>
      <c r="SSG207" s="119"/>
      <c r="SSH207" s="91"/>
      <c r="SSI207" s="119"/>
      <c r="SSJ207" s="91"/>
      <c r="SSK207" s="119"/>
      <c r="SSL207" s="91"/>
      <c r="SSM207" s="119"/>
      <c r="SSN207" s="91"/>
      <c r="SSO207" s="119"/>
      <c r="SSP207" s="91"/>
      <c r="SSQ207" s="119"/>
      <c r="SSR207" s="91"/>
      <c r="SSS207" s="119"/>
      <c r="SST207" s="91"/>
      <c r="SSU207" s="119"/>
      <c r="SSV207" s="91"/>
      <c r="SSW207" s="119"/>
      <c r="SSX207" s="91"/>
      <c r="SSY207" s="119"/>
      <c r="SSZ207" s="91"/>
      <c r="STA207" s="119"/>
      <c r="STB207" s="91"/>
      <c r="STC207" s="119"/>
      <c r="STD207" s="91"/>
      <c r="STE207" s="119"/>
      <c r="STF207" s="91"/>
      <c r="STG207" s="119"/>
      <c r="STH207" s="91"/>
      <c r="STI207" s="119"/>
      <c r="STJ207" s="91"/>
      <c r="STK207" s="119"/>
      <c r="STL207" s="91"/>
      <c r="STM207" s="119"/>
      <c r="STN207" s="91"/>
      <c r="STO207" s="119"/>
      <c r="STP207" s="91"/>
      <c r="STQ207" s="119"/>
      <c r="STR207" s="91"/>
      <c r="STS207" s="119"/>
      <c r="STT207" s="91"/>
      <c r="STU207" s="119"/>
      <c r="STV207" s="91"/>
      <c r="STW207" s="119"/>
      <c r="STX207" s="91"/>
      <c r="STY207" s="119"/>
      <c r="STZ207" s="91"/>
      <c r="SUA207" s="119"/>
      <c r="SUB207" s="91"/>
      <c r="SUC207" s="119"/>
      <c r="SUD207" s="91"/>
      <c r="SUE207" s="119"/>
      <c r="SUF207" s="91"/>
      <c r="SUG207" s="119"/>
      <c r="SUH207" s="91"/>
      <c r="SUI207" s="119"/>
      <c r="SUJ207" s="91"/>
      <c r="SUK207" s="119"/>
      <c r="SUL207" s="91"/>
      <c r="SUM207" s="119"/>
      <c r="SUN207" s="91"/>
      <c r="SUO207" s="119"/>
      <c r="SUP207" s="91"/>
      <c r="SUQ207" s="119"/>
      <c r="SUR207" s="91"/>
      <c r="SUS207" s="119"/>
      <c r="SUT207" s="91"/>
      <c r="SUU207" s="119"/>
      <c r="SUV207" s="91"/>
      <c r="SUW207" s="119"/>
      <c r="SUX207" s="91"/>
      <c r="SUY207" s="119"/>
      <c r="SUZ207" s="91"/>
      <c r="SVA207" s="119"/>
      <c r="SVB207" s="91"/>
      <c r="SVC207" s="119"/>
      <c r="SVD207" s="91"/>
      <c r="SVE207" s="119"/>
      <c r="SVF207" s="91"/>
      <c r="SVG207" s="119"/>
      <c r="SVH207" s="91"/>
      <c r="SVI207" s="119"/>
      <c r="SVJ207" s="91"/>
      <c r="SVK207" s="119"/>
      <c r="SVL207" s="91"/>
      <c r="SVM207" s="119"/>
      <c r="SVN207" s="91"/>
      <c r="SVO207" s="119"/>
      <c r="SVP207" s="91"/>
      <c r="SVQ207" s="119"/>
      <c r="SVR207" s="91"/>
      <c r="SVS207" s="119"/>
      <c r="SVT207" s="91"/>
      <c r="SVU207" s="119"/>
      <c r="SVV207" s="91"/>
      <c r="SVW207" s="119"/>
      <c r="SVX207" s="91"/>
      <c r="SVY207" s="119"/>
      <c r="SVZ207" s="91"/>
      <c r="SWA207" s="119"/>
      <c r="SWB207" s="91"/>
      <c r="SWC207" s="119"/>
      <c r="SWD207" s="91"/>
      <c r="SWE207" s="119"/>
      <c r="SWF207" s="91"/>
      <c r="SWG207" s="119"/>
      <c r="SWH207" s="91"/>
      <c r="SWI207" s="119"/>
      <c r="SWJ207" s="91"/>
      <c r="SWK207" s="119"/>
      <c r="SWL207" s="91"/>
      <c r="SWM207" s="119"/>
      <c r="SWN207" s="91"/>
      <c r="SWO207" s="119"/>
      <c r="SWP207" s="91"/>
      <c r="SWQ207" s="119"/>
      <c r="SWR207" s="91"/>
      <c r="SWS207" s="119"/>
      <c r="SWT207" s="91"/>
      <c r="SWU207" s="119"/>
      <c r="SWV207" s="91"/>
      <c r="SWW207" s="119"/>
      <c r="SWX207" s="91"/>
      <c r="SWY207" s="119"/>
      <c r="SWZ207" s="91"/>
      <c r="SXA207" s="119"/>
      <c r="SXB207" s="91"/>
      <c r="SXC207" s="119"/>
      <c r="SXD207" s="91"/>
      <c r="SXE207" s="119"/>
      <c r="SXF207" s="91"/>
      <c r="SXG207" s="119"/>
      <c r="SXH207" s="91"/>
      <c r="SXI207" s="119"/>
      <c r="SXJ207" s="91"/>
      <c r="SXK207" s="119"/>
      <c r="SXL207" s="91"/>
      <c r="SXM207" s="119"/>
      <c r="SXN207" s="91"/>
      <c r="SXO207" s="119"/>
      <c r="SXP207" s="91"/>
      <c r="SXQ207" s="119"/>
      <c r="SXR207" s="91"/>
      <c r="SXS207" s="119"/>
      <c r="SXT207" s="91"/>
      <c r="SXU207" s="119"/>
      <c r="SXV207" s="91"/>
      <c r="SXW207" s="119"/>
      <c r="SXX207" s="91"/>
      <c r="SXY207" s="119"/>
      <c r="SXZ207" s="91"/>
      <c r="SYA207" s="119"/>
      <c r="SYB207" s="91"/>
      <c r="SYC207" s="119"/>
      <c r="SYD207" s="91"/>
      <c r="SYE207" s="119"/>
      <c r="SYF207" s="91"/>
      <c r="SYG207" s="119"/>
      <c r="SYH207" s="91"/>
      <c r="SYI207" s="119"/>
      <c r="SYJ207" s="91"/>
      <c r="SYK207" s="119"/>
      <c r="SYL207" s="91"/>
      <c r="SYM207" s="119"/>
      <c r="SYN207" s="91"/>
      <c r="SYO207" s="119"/>
      <c r="SYP207" s="91"/>
      <c r="SYQ207" s="119"/>
      <c r="SYR207" s="91"/>
      <c r="SYS207" s="119"/>
      <c r="SYT207" s="91"/>
      <c r="SYU207" s="119"/>
      <c r="SYV207" s="91"/>
      <c r="SYW207" s="119"/>
      <c r="SYX207" s="91"/>
      <c r="SYY207" s="119"/>
      <c r="SYZ207" s="91"/>
      <c r="SZA207" s="119"/>
      <c r="SZB207" s="91"/>
      <c r="SZC207" s="119"/>
      <c r="SZD207" s="91"/>
      <c r="SZE207" s="119"/>
      <c r="SZF207" s="91"/>
      <c r="SZG207" s="119"/>
      <c r="SZH207" s="91"/>
      <c r="SZI207" s="119"/>
      <c r="SZJ207" s="91"/>
      <c r="SZK207" s="119"/>
      <c r="SZL207" s="91"/>
      <c r="SZM207" s="119"/>
      <c r="SZN207" s="91"/>
      <c r="SZO207" s="119"/>
      <c r="SZP207" s="91"/>
      <c r="SZQ207" s="119"/>
      <c r="SZR207" s="91"/>
      <c r="SZS207" s="119"/>
      <c r="SZT207" s="91"/>
      <c r="SZU207" s="119"/>
      <c r="SZV207" s="91"/>
      <c r="SZW207" s="119"/>
      <c r="SZX207" s="91"/>
      <c r="SZY207" s="119"/>
      <c r="SZZ207" s="91"/>
      <c r="TAA207" s="119"/>
      <c r="TAB207" s="91"/>
      <c r="TAC207" s="119"/>
      <c r="TAD207" s="91"/>
      <c r="TAE207" s="119"/>
      <c r="TAF207" s="91"/>
      <c r="TAG207" s="119"/>
      <c r="TAH207" s="91"/>
      <c r="TAI207" s="119"/>
      <c r="TAJ207" s="91"/>
      <c r="TAK207" s="119"/>
      <c r="TAL207" s="91"/>
      <c r="TAM207" s="119"/>
      <c r="TAN207" s="91"/>
      <c r="TAO207" s="119"/>
      <c r="TAP207" s="91"/>
      <c r="TAQ207" s="119"/>
      <c r="TAR207" s="91"/>
      <c r="TAS207" s="119"/>
      <c r="TAT207" s="91"/>
      <c r="TAU207" s="119"/>
      <c r="TAV207" s="91"/>
      <c r="TAW207" s="119"/>
      <c r="TAX207" s="91"/>
      <c r="TAY207" s="119"/>
      <c r="TAZ207" s="91"/>
      <c r="TBA207" s="119"/>
      <c r="TBB207" s="91"/>
      <c r="TBC207" s="119"/>
      <c r="TBD207" s="91"/>
      <c r="TBE207" s="119"/>
      <c r="TBF207" s="91"/>
      <c r="TBG207" s="119"/>
      <c r="TBH207" s="91"/>
      <c r="TBI207" s="119"/>
      <c r="TBJ207" s="91"/>
      <c r="TBK207" s="119"/>
      <c r="TBL207" s="91"/>
      <c r="TBM207" s="119"/>
      <c r="TBN207" s="91"/>
      <c r="TBO207" s="119"/>
      <c r="TBP207" s="91"/>
      <c r="TBQ207" s="119"/>
      <c r="TBR207" s="91"/>
      <c r="TBS207" s="119"/>
      <c r="TBT207" s="91"/>
      <c r="TBU207" s="119"/>
      <c r="TBV207" s="91"/>
      <c r="TBW207" s="119"/>
      <c r="TBX207" s="91"/>
      <c r="TBY207" s="119"/>
      <c r="TBZ207" s="91"/>
      <c r="TCA207" s="119"/>
      <c r="TCB207" s="91"/>
      <c r="TCC207" s="119"/>
      <c r="TCD207" s="91"/>
      <c r="TCE207" s="119"/>
      <c r="TCF207" s="91"/>
      <c r="TCG207" s="119"/>
      <c r="TCH207" s="91"/>
      <c r="TCI207" s="119"/>
      <c r="TCJ207" s="91"/>
      <c r="TCK207" s="119"/>
      <c r="TCL207" s="91"/>
      <c r="TCM207" s="119"/>
      <c r="TCN207" s="91"/>
      <c r="TCO207" s="119"/>
      <c r="TCP207" s="91"/>
      <c r="TCQ207" s="119"/>
      <c r="TCR207" s="91"/>
      <c r="TCS207" s="119"/>
      <c r="TCT207" s="91"/>
      <c r="TCU207" s="119"/>
      <c r="TCV207" s="91"/>
      <c r="TCW207" s="119"/>
      <c r="TCX207" s="91"/>
      <c r="TCY207" s="119"/>
      <c r="TCZ207" s="91"/>
      <c r="TDA207" s="119"/>
      <c r="TDB207" s="91"/>
      <c r="TDC207" s="119"/>
      <c r="TDD207" s="91"/>
      <c r="TDE207" s="119"/>
      <c r="TDF207" s="91"/>
      <c r="TDG207" s="119"/>
      <c r="TDH207" s="91"/>
      <c r="TDI207" s="119"/>
      <c r="TDJ207" s="91"/>
      <c r="TDK207" s="119"/>
      <c r="TDL207" s="91"/>
      <c r="TDM207" s="119"/>
      <c r="TDN207" s="91"/>
      <c r="TDO207" s="119"/>
      <c r="TDP207" s="91"/>
      <c r="TDQ207" s="119"/>
      <c r="TDR207" s="91"/>
      <c r="TDS207" s="119"/>
      <c r="TDT207" s="91"/>
      <c r="TDU207" s="119"/>
      <c r="TDV207" s="91"/>
      <c r="TDW207" s="119"/>
      <c r="TDX207" s="91"/>
      <c r="TDY207" s="119"/>
      <c r="TDZ207" s="91"/>
      <c r="TEA207" s="119"/>
      <c r="TEB207" s="91"/>
      <c r="TEC207" s="119"/>
      <c r="TED207" s="91"/>
      <c r="TEE207" s="119"/>
      <c r="TEF207" s="91"/>
      <c r="TEG207" s="119"/>
      <c r="TEH207" s="91"/>
      <c r="TEI207" s="119"/>
      <c r="TEJ207" s="91"/>
      <c r="TEK207" s="119"/>
      <c r="TEL207" s="91"/>
      <c r="TEM207" s="119"/>
      <c r="TEN207" s="91"/>
      <c r="TEO207" s="119"/>
      <c r="TEP207" s="91"/>
      <c r="TEQ207" s="119"/>
      <c r="TER207" s="91"/>
      <c r="TES207" s="119"/>
      <c r="TET207" s="91"/>
      <c r="TEU207" s="119"/>
      <c r="TEV207" s="91"/>
      <c r="TEW207" s="119"/>
      <c r="TEX207" s="91"/>
      <c r="TEY207" s="119"/>
      <c r="TEZ207" s="91"/>
      <c r="TFA207" s="119"/>
      <c r="TFB207" s="91"/>
      <c r="TFC207" s="119"/>
      <c r="TFD207" s="91"/>
      <c r="TFE207" s="119"/>
      <c r="TFF207" s="91"/>
      <c r="TFG207" s="119"/>
      <c r="TFH207" s="91"/>
      <c r="TFI207" s="119"/>
      <c r="TFJ207" s="91"/>
      <c r="TFK207" s="119"/>
      <c r="TFL207" s="91"/>
      <c r="TFM207" s="119"/>
      <c r="TFN207" s="91"/>
      <c r="TFO207" s="119"/>
      <c r="TFP207" s="91"/>
      <c r="TFQ207" s="119"/>
      <c r="TFR207" s="91"/>
      <c r="TFS207" s="119"/>
      <c r="TFT207" s="91"/>
      <c r="TFU207" s="119"/>
      <c r="TFV207" s="91"/>
      <c r="TFW207" s="119"/>
      <c r="TFX207" s="91"/>
      <c r="TFY207" s="119"/>
      <c r="TFZ207" s="91"/>
      <c r="TGA207" s="119"/>
      <c r="TGB207" s="91"/>
      <c r="TGC207" s="119"/>
      <c r="TGD207" s="91"/>
      <c r="TGE207" s="119"/>
      <c r="TGF207" s="91"/>
      <c r="TGG207" s="119"/>
      <c r="TGH207" s="91"/>
      <c r="TGI207" s="119"/>
      <c r="TGJ207" s="91"/>
      <c r="TGK207" s="119"/>
      <c r="TGL207" s="91"/>
      <c r="TGM207" s="119"/>
      <c r="TGN207" s="91"/>
      <c r="TGO207" s="119"/>
      <c r="TGP207" s="91"/>
      <c r="TGQ207" s="119"/>
      <c r="TGR207" s="91"/>
      <c r="TGS207" s="119"/>
      <c r="TGT207" s="91"/>
      <c r="TGU207" s="119"/>
      <c r="TGV207" s="91"/>
      <c r="TGW207" s="119"/>
      <c r="TGX207" s="91"/>
      <c r="TGY207" s="119"/>
      <c r="TGZ207" s="91"/>
      <c r="THA207" s="119"/>
      <c r="THB207" s="91"/>
      <c r="THC207" s="119"/>
      <c r="THD207" s="91"/>
      <c r="THE207" s="119"/>
      <c r="THF207" s="91"/>
      <c r="THG207" s="119"/>
      <c r="THH207" s="91"/>
      <c r="THI207" s="119"/>
      <c r="THJ207" s="91"/>
      <c r="THK207" s="119"/>
      <c r="THL207" s="91"/>
      <c r="THM207" s="119"/>
      <c r="THN207" s="91"/>
      <c r="THO207" s="119"/>
      <c r="THP207" s="91"/>
      <c r="THQ207" s="119"/>
      <c r="THR207" s="91"/>
      <c r="THS207" s="119"/>
      <c r="THT207" s="91"/>
      <c r="THU207" s="119"/>
      <c r="THV207" s="91"/>
      <c r="THW207" s="119"/>
      <c r="THX207" s="91"/>
      <c r="THY207" s="119"/>
      <c r="THZ207" s="91"/>
      <c r="TIA207" s="119"/>
      <c r="TIB207" s="91"/>
      <c r="TIC207" s="119"/>
      <c r="TID207" s="91"/>
      <c r="TIE207" s="119"/>
      <c r="TIF207" s="91"/>
      <c r="TIG207" s="119"/>
      <c r="TIH207" s="91"/>
      <c r="TII207" s="119"/>
      <c r="TIJ207" s="91"/>
      <c r="TIK207" s="119"/>
      <c r="TIL207" s="91"/>
      <c r="TIM207" s="119"/>
      <c r="TIN207" s="91"/>
      <c r="TIO207" s="119"/>
      <c r="TIP207" s="91"/>
      <c r="TIQ207" s="119"/>
      <c r="TIR207" s="91"/>
      <c r="TIS207" s="119"/>
      <c r="TIT207" s="91"/>
      <c r="TIU207" s="119"/>
      <c r="TIV207" s="91"/>
      <c r="TIW207" s="119"/>
      <c r="TIX207" s="91"/>
      <c r="TIY207" s="119"/>
      <c r="TIZ207" s="91"/>
      <c r="TJA207" s="119"/>
      <c r="TJB207" s="91"/>
      <c r="TJC207" s="119"/>
      <c r="TJD207" s="91"/>
      <c r="TJE207" s="119"/>
      <c r="TJF207" s="91"/>
      <c r="TJG207" s="119"/>
      <c r="TJH207" s="91"/>
      <c r="TJI207" s="119"/>
      <c r="TJJ207" s="91"/>
      <c r="TJK207" s="119"/>
      <c r="TJL207" s="91"/>
      <c r="TJM207" s="119"/>
      <c r="TJN207" s="91"/>
      <c r="TJO207" s="119"/>
      <c r="TJP207" s="91"/>
      <c r="TJQ207" s="119"/>
      <c r="TJR207" s="91"/>
      <c r="TJS207" s="119"/>
      <c r="TJT207" s="91"/>
      <c r="TJU207" s="119"/>
      <c r="TJV207" s="91"/>
      <c r="TJW207" s="119"/>
      <c r="TJX207" s="91"/>
      <c r="TJY207" s="119"/>
      <c r="TJZ207" s="91"/>
      <c r="TKA207" s="119"/>
      <c r="TKB207" s="91"/>
      <c r="TKC207" s="119"/>
      <c r="TKD207" s="91"/>
      <c r="TKE207" s="119"/>
      <c r="TKF207" s="91"/>
      <c r="TKG207" s="119"/>
      <c r="TKH207" s="91"/>
      <c r="TKI207" s="119"/>
      <c r="TKJ207" s="91"/>
      <c r="TKK207" s="119"/>
      <c r="TKL207" s="91"/>
      <c r="TKM207" s="119"/>
      <c r="TKN207" s="91"/>
      <c r="TKO207" s="119"/>
      <c r="TKP207" s="91"/>
      <c r="TKQ207" s="119"/>
      <c r="TKR207" s="91"/>
      <c r="TKS207" s="119"/>
      <c r="TKT207" s="91"/>
      <c r="TKU207" s="119"/>
      <c r="TKV207" s="91"/>
      <c r="TKW207" s="119"/>
      <c r="TKX207" s="91"/>
      <c r="TKY207" s="119"/>
      <c r="TKZ207" s="91"/>
      <c r="TLA207" s="119"/>
      <c r="TLB207" s="91"/>
      <c r="TLC207" s="119"/>
      <c r="TLD207" s="91"/>
      <c r="TLE207" s="119"/>
      <c r="TLF207" s="91"/>
      <c r="TLG207" s="119"/>
      <c r="TLH207" s="91"/>
      <c r="TLI207" s="119"/>
      <c r="TLJ207" s="91"/>
      <c r="TLK207" s="119"/>
      <c r="TLL207" s="91"/>
      <c r="TLM207" s="119"/>
      <c r="TLN207" s="91"/>
      <c r="TLO207" s="119"/>
      <c r="TLP207" s="91"/>
      <c r="TLQ207" s="119"/>
      <c r="TLR207" s="91"/>
      <c r="TLS207" s="119"/>
      <c r="TLT207" s="91"/>
      <c r="TLU207" s="119"/>
      <c r="TLV207" s="91"/>
      <c r="TLW207" s="119"/>
      <c r="TLX207" s="91"/>
      <c r="TLY207" s="119"/>
      <c r="TLZ207" s="91"/>
      <c r="TMA207" s="119"/>
      <c r="TMB207" s="91"/>
      <c r="TMC207" s="119"/>
      <c r="TMD207" s="91"/>
      <c r="TME207" s="119"/>
      <c r="TMF207" s="91"/>
      <c r="TMG207" s="119"/>
      <c r="TMH207" s="91"/>
      <c r="TMI207" s="119"/>
      <c r="TMJ207" s="91"/>
      <c r="TMK207" s="119"/>
      <c r="TML207" s="91"/>
      <c r="TMM207" s="119"/>
      <c r="TMN207" s="91"/>
      <c r="TMO207" s="119"/>
      <c r="TMP207" s="91"/>
      <c r="TMQ207" s="119"/>
      <c r="TMR207" s="91"/>
      <c r="TMS207" s="119"/>
      <c r="TMT207" s="91"/>
      <c r="TMU207" s="119"/>
      <c r="TMV207" s="91"/>
      <c r="TMW207" s="119"/>
      <c r="TMX207" s="91"/>
      <c r="TMY207" s="119"/>
      <c r="TMZ207" s="91"/>
      <c r="TNA207" s="119"/>
      <c r="TNB207" s="91"/>
      <c r="TNC207" s="119"/>
      <c r="TND207" s="91"/>
      <c r="TNE207" s="119"/>
      <c r="TNF207" s="91"/>
      <c r="TNG207" s="119"/>
      <c r="TNH207" s="91"/>
      <c r="TNI207" s="119"/>
      <c r="TNJ207" s="91"/>
      <c r="TNK207" s="119"/>
      <c r="TNL207" s="91"/>
      <c r="TNM207" s="119"/>
      <c r="TNN207" s="91"/>
      <c r="TNO207" s="119"/>
      <c r="TNP207" s="91"/>
      <c r="TNQ207" s="119"/>
      <c r="TNR207" s="91"/>
      <c r="TNS207" s="119"/>
      <c r="TNT207" s="91"/>
      <c r="TNU207" s="119"/>
      <c r="TNV207" s="91"/>
      <c r="TNW207" s="119"/>
      <c r="TNX207" s="91"/>
      <c r="TNY207" s="119"/>
      <c r="TNZ207" s="91"/>
      <c r="TOA207" s="119"/>
      <c r="TOB207" s="91"/>
      <c r="TOC207" s="119"/>
      <c r="TOD207" s="91"/>
      <c r="TOE207" s="119"/>
      <c r="TOF207" s="91"/>
      <c r="TOG207" s="119"/>
      <c r="TOH207" s="91"/>
      <c r="TOI207" s="119"/>
      <c r="TOJ207" s="91"/>
      <c r="TOK207" s="119"/>
      <c r="TOL207" s="91"/>
      <c r="TOM207" s="119"/>
      <c r="TON207" s="91"/>
      <c r="TOO207" s="119"/>
      <c r="TOP207" s="91"/>
      <c r="TOQ207" s="119"/>
      <c r="TOR207" s="91"/>
      <c r="TOS207" s="119"/>
      <c r="TOT207" s="91"/>
      <c r="TOU207" s="119"/>
      <c r="TOV207" s="91"/>
      <c r="TOW207" s="119"/>
      <c r="TOX207" s="91"/>
      <c r="TOY207" s="119"/>
      <c r="TOZ207" s="91"/>
      <c r="TPA207" s="119"/>
      <c r="TPB207" s="91"/>
      <c r="TPC207" s="119"/>
      <c r="TPD207" s="91"/>
      <c r="TPE207" s="119"/>
      <c r="TPF207" s="91"/>
      <c r="TPG207" s="119"/>
      <c r="TPH207" s="91"/>
      <c r="TPI207" s="119"/>
      <c r="TPJ207" s="91"/>
      <c r="TPK207" s="119"/>
      <c r="TPL207" s="91"/>
      <c r="TPM207" s="119"/>
      <c r="TPN207" s="91"/>
      <c r="TPO207" s="119"/>
      <c r="TPP207" s="91"/>
      <c r="TPQ207" s="119"/>
      <c r="TPR207" s="91"/>
      <c r="TPS207" s="119"/>
      <c r="TPT207" s="91"/>
      <c r="TPU207" s="119"/>
      <c r="TPV207" s="91"/>
      <c r="TPW207" s="119"/>
      <c r="TPX207" s="91"/>
      <c r="TPY207" s="119"/>
      <c r="TPZ207" s="91"/>
      <c r="TQA207" s="119"/>
      <c r="TQB207" s="91"/>
      <c r="TQC207" s="119"/>
      <c r="TQD207" s="91"/>
      <c r="TQE207" s="119"/>
      <c r="TQF207" s="91"/>
      <c r="TQG207" s="119"/>
      <c r="TQH207" s="91"/>
      <c r="TQI207" s="119"/>
      <c r="TQJ207" s="91"/>
      <c r="TQK207" s="119"/>
      <c r="TQL207" s="91"/>
      <c r="TQM207" s="119"/>
      <c r="TQN207" s="91"/>
      <c r="TQO207" s="119"/>
      <c r="TQP207" s="91"/>
      <c r="TQQ207" s="119"/>
      <c r="TQR207" s="91"/>
      <c r="TQS207" s="119"/>
      <c r="TQT207" s="91"/>
      <c r="TQU207" s="119"/>
      <c r="TQV207" s="91"/>
      <c r="TQW207" s="119"/>
      <c r="TQX207" s="91"/>
      <c r="TQY207" s="119"/>
      <c r="TQZ207" s="91"/>
      <c r="TRA207" s="119"/>
      <c r="TRB207" s="91"/>
      <c r="TRC207" s="119"/>
      <c r="TRD207" s="91"/>
      <c r="TRE207" s="119"/>
      <c r="TRF207" s="91"/>
      <c r="TRG207" s="119"/>
      <c r="TRH207" s="91"/>
      <c r="TRI207" s="119"/>
      <c r="TRJ207" s="91"/>
      <c r="TRK207" s="119"/>
      <c r="TRL207" s="91"/>
      <c r="TRM207" s="119"/>
      <c r="TRN207" s="91"/>
      <c r="TRO207" s="119"/>
      <c r="TRP207" s="91"/>
      <c r="TRQ207" s="119"/>
      <c r="TRR207" s="91"/>
      <c r="TRS207" s="119"/>
      <c r="TRT207" s="91"/>
      <c r="TRU207" s="119"/>
      <c r="TRV207" s="91"/>
      <c r="TRW207" s="119"/>
      <c r="TRX207" s="91"/>
      <c r="TRY207" s="119"/>
      <c r="TRZ207" s="91"/>
      <c r="TSA207" s="119"/>
      <c r="TSB207" s="91"/>
      <c r="TSC207" s="119"/>
      <c r="TSD207" s="91"/>
      <c r="TSE207" s="119"/>
      <c r="TSF207" s="91"/>
      <c r="TSG207" s="119"/>
      <c r="TSH207" s="91"/>
      <c r="TSI207" s="119"/>
      <c r="TSJ207" s="91"/>
      <c r="TSK207" s="119"/>
      <c r="TSL207" s="91"/>
      <c r="TSM207" s="119"/>
      <c r="TSN207" s="91"/>
      <c r="TSO207" s="119"/>
      <c r="TSP207" s="91"/>
      <c r="TSQ207" s="119"/>
      <c r="TSR207" s="91"/>
      <c r="TSS207" s="119"/>
      <c r="TST207" s="91"/>
      <c r="TSU207" s="119"/>
      <c r="TSV207" s="91"/>
      <c r="TSW207" s="119"/>
      <c r="TSX207" s="91"/>
      <c r="TSY207" s="119"/>
      <c r="TSZ207" s="91"/>
      <c r="TTA207" s="119"/>
      <c r="TTB207" s="91"/>
      <c r="TTC207" s="119"/>
      <c r="TTD207" s="91"/>
      <c r="TTE207" s="119"/>
      <c r="TTF207" s="91"/>
      <c r="TTG207" s="119"/>
      <c r="TTH207" s="91"/>
      <c r="TTI207" s="119"/>
      <c r="TTJ207" s="91"/>
      <c r="TTK207" s="119"/>
      <c r="TTL207" s="91"/>
      <c r="TTM207" s="119"/>
      <c r="TTN207" s="91"/>
      <c r="TTO207" s="119"/>
      <c r="TTP207" s="91"/>
      <c r="TTQ207" s="119"/>
      <c r="TTR207" s="91"/>
      <c r="TTS207" s="119"/>
      <c r="TTT207" s="91"/>
      <c r="TTU207" s="119"/>
      <c r="TTV207" s="91"/>
      <c r="TTW207" s="119"/>
      <c r="TTX207" s="91"/>
      <c r="TTY207" s="119"/>
      <c r="TTZ207" s="91"/>
      <c r="TUA207" s="119"/>
      <c r="TUB207" s="91"/>
      <c r="TUC207" s="119"/>
      <c r="TUD207" s="91"/>
      <c r="TUE207" s="119"/>
      <c r="TUF207" s="91"/>
      <c r="TUG207" s="119"/>
      <c r="TUH207" s="91"/>
      <c r="TUI207" s="119"/>
      <c r="TUJ207" s="91"/>
      <c r="TUK207" s="119"/>
      <c r="TUL207" s="91"/>
      <c r="TUM207" s="119"/>
      <c r="TUN207" s="91"/>
      <c r="TUO207" s="119"/>
      <c r="TUP207" s="91"/>
      <c r="TUQ207" s="119"/>
      <c r="TUR207" s="91"/>
      <c r="TUS207" s="119"/>
      <c r="TUT207" s="91"/>
      <c r="TUU207" s="119"/>
      <c r="TUV207" s="91"/>
      <c r="TUW207" s="119"/>
      <c r="TUX207" s="91"/>
      <c r="TUY207" s="119"/>
      <c r="TUZ207" s="91"/>
      <c r="TVA207" s="119"/>
      <c r="TVB207" s="91"/>
      <c r="TVC207" s="119"/>
      <c r="TVD207" s="91"/>
      <c r="TVE207" s="119"/>
      <c r="TVF207" s="91"/>
      <c r="TVG207" s="119"/>
      <c r="TVH207" s="91"/>
      <c r="TVI207" s="119"/>
      <c r="TVJ207" s="91"/>
      <c r="TVK207" s="119"/>
      <c r="TVL207" s="91"/>
      <c r="TVM207" s="119"/>
      <c r="TVN207" s="91"/>
      <c r="TVO207" s="119"/>
      <c r="TVP207" s="91"/>
      <c r="TVQ207" s="119"/>
      <c r="TVR207" s="91"/>
      <c r="TVS207" s="119"/>
      <c r="TVT207" s="91"/>
      <c r="TVU207" s="119"/>
      <c r="TVV207" s="91"/>
      <c r="TVW207" s="119"/>
      <c r="TVX207" s="91"/>
      <c r="TVY207" s="119"/>
      <c r="TVZ207" s="91"/>
      <c r="TWA207" s="119"/>
      <c r="TWB207" s="91"/>
      <c r="TWC207" s="119"/>
      <c r="TWD207" s="91"/>
      <c r="TWE207" s="119"/>
      <c r="TWF207" s="91"/>
      <c r="TWG207" s="119"/>
      <c r="TWH207" s="91"/>
      <c r="TWI207" s="119"/>
      <c r="TWJ207" s="91"/>
      <c r="TWK207" s="119"/>
      <c r="TWL207" s="91"/>
      <c r="TWM207" s="119"/>
      <c r="TWN207" s="91"/>
      <c r="TWO207" s="119"/>
      <c r="TWP207" s="91"/>
      <c r="TWQ207" s="119"/>
      <c r="TWR207" s="91"/>
      <c r="TWS207" s="119"/>
      <c r="TWT207" s="91"/>
      <c r="TWU207" s="119"/>
      <c r="TWV207" s="91"/>
      <c r="TWW207" s="119"/>
      <c r="TWX207" s="91"/>
      <c r="TWY207" s="119"/>
      <c r="TWZ207" s="91"/>
      <c r="TXA207" s="119"/>
      <c r="TXB207" s="91"/>
      <c r="TXC207" s="119"/>
      <c r="TXD207" s="91"/>
      <c r="TXE207" s="119"/>
      <c r="TXF207" s="91"/>
      <c r="TXG207" s="119"/>
      <c r="TXH207" s="91"/>
      <c r="TXI207" s="119"/>
      <c r="TXJ207" s="91"/>
      <c r="TXK207" s="119"/>
      <c r="TXL207" s="91"/>
      <c r="TXM207" s="119"/>
      <c r="TXN207" s="91"/>
      <c r="TXO207" s="119"/>
      <c r="TXP207" s="91"/>
      <c r="TXQ207" s="119"/>
      <c r="TXR207" s="91"/>
      <c r="TXS207" s="119"/>
      <c r="TXT207" s="91"/>
      <c r="TXU207" s="119"/>
      <c r="TXV207" s="91"/>
      <c r="TXW207" s="119"/>
      <c r="TXX207" s="91"/>
      <c r="TXY207" s="119"/>
      <c r="TXZ207" s="91"/>
      <c r="TYA207" s="119"/>
      <c r="TYB207" s="91"/>
      <c r="TYC207" s="119"/>
      <c r="TYD207" s="91"/>
      <c r="TYE207" s="119"/>
      <c r="TYF207" s="91"/>
      <c r="TYG207" s="119"/>
      <c r="TYH207" s="91"/>
      <c r="TYI207" s="119"/>
      <c r="TYJ207" s="91"/>
      <c r="TYK207" s="119"/>
      <c r="TYL207" s="91"/>
      <c r="TYM207" s="119"/>
      <c r="TYN207" s="91"/>
      <c r="TYO207" s="119"/>
      <c r="TYP207" s="91"/>
      <c r="TYQ207" s="119"/>
      <c r="TYR207" s="91"/>
      <c r="TYS207" s="119"/>
      <c r="TYT207" s="91"/>
      <c r="TYU207" s="119"/>
      <c r="TYV207" s="91"/>
      <c r="TYW207" s="119"/>
      <c r="TYX207" s="91"/>
      <c r="TYY207" s="119"/>
      <c r="TYZ207" s="91"/>
      <c r="TZA207" s="119"/>
      <c r="TZB207" s="91"/>
      <c r="TZC207" s="119"/>
      <c r="TZD207" s="91"/>
      <c r="TZE207" s="119"/>
      <c r="TZF207" s="91"/>
      <c r="TZG207" s="119"/>
      <c r="TZH207" s="91"/>
      <c r="TZI207" s="119"/>
      <c r="TZJ207" s="91"/>
      <c r="TZK207" s="119"/>
      <c r="TZL207" s="91"/>
      <c r="TZM207" s="119"/>
      <c r="TZN207" s="91"/>
      <c r="TZO207" s="119"/>
      <c r="TZP207" s="91"/>
      <c r="TZQ207" s="119"/>
      <c r="TZR207" s="91"/>
      <c r="TZS207" s="119"/>
      <c r="TZT207" s="91"/>
      <c r="TZU207" s="119"/>
      <c r="TZV207" s="91"/>
      <c r="TZW207" s="119"/>
      <c r="TZX207" s="91"/>
      <c r="TZY207" s="119"/>
      <c r="TZZ207" s="91"/>
      <c r="UAA207" s="119"/>
      <c r="UAB207" s="91"/>
      <c r="UAC207" s="119"/>
      <c r="UAD207" s="91"/>
      <c r="UAE207" s="119"/>
      <c r="UAF207" s="91"/>
      <c r="UAG207" s="119"/>
      <c r="UAH207" s="91"/>
      <c r="UAI207" s="119"/>
      <c r="UAJ207" s="91"/>
      <c r="UAK207" s="119"/>
      <c r="UAL207" s="91"/>
      <c r="UAM207" s="119"/>
      <c r="UAN207" s="91"/>
      <c r="UAO207" s="119"/>
      <c r="UAP207" s="91"/>
      <c r="UAQ207" s="119"/>
      <c r="UAR207" s="91"/>
      <c r="UAS207" s="119"/>
      <c r="UAT207" s="91"/>
      <c r="UAU207" s="119"/>
      <c r="UAV207" s="91"/>
      <c r="UAW207" s="119"/>
      <c r="UAX207" s="91"/>
      <c r="UAY207" s="119"/>
      <c r="UAZ207" s="91"/>
      <c r="UBA207" s="119"/>
      <c r="UBB207" s="91"/>
      <c r="UBC207" s="119"/>
      <c r="UBD207" s="91"/>
      <c r="UBE207" s="119"/>
      <c r="UBF207" s="91"/>
      <c r="UBG207" s="119"/>
      <c r="UBH207" s="91"/>
      <c r="UBI207" s="119"/>
      <c r="UBJ207" s="91"/>
      <c r="UBK207" s="119"/>
      <c r="UBL207" s="91"/>
      <c r="UBM207" s="119"/>
      <c r="UBN207" s="91"/>
      <c r="UBO207" s="119"/>
      <c r="UBP207" s="91"/>
      <c r="UBQ207" s="119"/>
      <c r="UBR207" s="91"/>
      <c r="UBS207" s="119"/>
      <c r="UBT207" s="91"/>
      <c r="UBU207" s="119"/>
      <c r="UBV207" s="91"/>
      <c r="UBW207" s="119"/>
      <c r="UBX207" s="91"/>
      <c r="UBY207" s="119"/>
      <c r="UBZ207" s="91"/>
      <c r="UCA207" s="119"/>
      <c r="UCB207" s="91"/>
      <c r="UCC207" s="119"/>
      <c r="UCD207" s="91"/>
      <c r="UCE207" s="119"/>
      <c r="UCF207" s="91"/>
      <c r="UCG207" s="119"/>
      <c r="UCH207" s="91"/>
      <c r="UCI207" s="119"/>
      <c r="UCJ207" s="91"/>
      <c r="UCK207" s="119"/>
      <c r="UCL207" s="91"/>
      <c r="UCM207" s="119"/>
      <c r="UCN207" s="91"/>
      <c r="UCO207" s="119"/>
      <c r="UCP207" s="91"/>
      <c r="UCQ207" s="119"/>
      <c r="UCR207" s="91"/>
      <c r="UCS207" s="119"/>
      <c r="UCT207" s="91"/>
      <c r="UCU207" s="119"/>
      <c r="UCV207" s="91"/>
      <c r="UCW207" s="119"/>
      <c r="UCX207" s="91"/>
      <c r="UCY207" s="119"/>
      <c r="UCZ207" s="91"/>
      <c r="UDA207" s="119"/>
      <c r="UDB207" s="91"/>
      <c r="UDC207" s="119"/>
      <c r="UDD207" s="91"/>
      <c r="UDE207" s="119"/>
      <c r="UDF207" s="91"/>
      <c r="UDG207" s="119"/>
      <c r="UDH207" s="91"/>
      <c r="UDI207" s="119"/>
      <c r="UDJ207" s="91"/>
      <c r="UDK207" s="119"/>
      <c r="UDL207" s="91"/>
      <c r="UDM207" s="119"/>
      <c r="UDN207" s="91"/>
      <c r="UDO207" s="119"/>
      <c r="UDP207" s="91"/>
      <c r="UDQ207" s="119"/>
      <c r="UDR207" s="91"/>
      <c r="UDS207" s="119"/>
      <c r="UDT207" s="91"/>
      <c r="UDU207" s="119"/>
      <c r="UDV207" s="91"/>
      <c r="UDW207" s="119"/>
      <c r="UDX207" s="91"/>
      <c r="UDY207" s="119"/>
      <c r="UDZ207" s="91"/>
      <c r="UEA207" s="119"/>
      <c r="UEB207" s="91"/>
      <c r="UEC207" s="119"/>
      <c r="UED207" s="91"/>
      <c r="UEE207" s="119"/>
      <c r="UEF207" s="91"/>
      <c r="UEG207" s="119"/>
      <c r="UEH207" s="91"/>
      <c r="UEI207" s="119"/>
      <c r="UEJ207" s="91"/>
      <c r="UEK207" s="119"/>
      <c r="UEL207" s="91"/>
      <c r="UEM207" s="119"/>
      <c r="UEN207" s="91"/>
      <c r="UEO207" s="119"/>
      <c r="UEP207" s="91"/>
      <c r="UEQ207" s="119"/>
      <c r="UER207" s="91"/>
      <c r="UES207" s="119"/>
      <c r="UET207" s="91"/>
      <c r="UEU207" s="119"/>
      <c r="UEV207" s="91"/>
      <c r="UEW207" s="119"/>
      <c r="UEX207" s="91"/>
      <c r="UEY207" s="119"/>
      <c r="UEZ207" s="91"/>
      <c r="UFA207" s="119"/>
      <c r="UFB207" s="91"/>
      <c r="UFC207" s="119"/>
      <c r="UFD207" s="91"/>
      <c r="UFE207" s="119"/>
      <c r="UFF207" s="91"/>
      <c r="UFG207" s="119"/>
      <c r="UFH207" s="91"/>
      <c r="UFI207" s="119"/>
      <c r="UFJ207" s="91"/>
      <c r="UFK207" s="119"/>
      <c r="UFL207" s="91"/>
      <c r="UFM207" s="119"/>
      <c r="UFN207" s="91"/>
      <c r="UFO207" s="119"/>
      <c r="UFP207" s="91"/>
      <c r="UFQ207" s="119"/>
      <c r="UFR207" s="91"/>
      <c r="UFS207" s="119"/>
      <c r="UFT207" s="91"/>
      <c r="UFU207" s="119"/>
      <c r="UFV207" s="91"/>
      <c r="UFW207" s="119"/>
      <c r="UFX207" s="91"/>
      <c r="UFY207" s="119"/>
      <c r="UFZ207" s="91"/>
      <c r="UGA207" s="119"/>
      <c r="UGB207" s="91"/>
      <c r="UGC207" s="119"/>
      <c r="UGD207" s="91"/>
      <c r="UGE207" s="119"/>
      <c r="UGF207" s="91"/>
      <c r="UGG207" s="119"/>
      <c r="UGH207" s="91"/>
      <c r="UGI207" s="119"/>
      <c r="UGJ207" s="91"/>
      <c r="UGK207" s="119"/>
      <c r="UGL207" s="91"/>
      <c r="UGM207" s="119"/>
      <c r="UGN207" s="91"/>
      <c r="UGO207" s="119"/>
      <c r="UGP207" s="91"/>
      <c r="UGQ207" s="119"/>
      <c r="UGR207" s="91"/>
      <c r="UGS207" s="119"/>
      <c r="UGT207" s="91"/>
      <c r="UGU207" s="119"/>
      <c r="UGV207" s="91"/>
      <c r="UGW207" s="119"/>
      <c r="UGX207" s="91"/>
      <c r="UGY207" s="119"/>
      <c r="UGZ207" s="91"/>
      <c r="UHA207" s="119"/>
      <c r="UHB207" s="91"/>
      <c r="UHC207" s="119"/>
      <c r="UHD207" s="91"/>
      <c r="UHE207" s="119"/>
      <c r="UHF207" s="91"/>
      <c r="UHG207" s="119"/>
      <c r="UHH207" s="91"/>
      <c r="UHI207" s="119"/>
      <c r="UHJ207" s="91"/>
      <c r="UHK207" s="119"/>
      <c r="UHL207" s="91"/>
      <c r="UHM207" s="119"/>
      <c r="UHN207" s="91"/>
      <c r="UHO207" s="119"/>
      <c r="UHP207" s="91"/>
      <c r="UHQ207" s="119"/>
      <c r="UHR207" s="91"/>
      <c r="UHS207" s="119"/>
      <c r="UHT207" s="91"/>
      <c r="UHU207" s="119"/>
      <c r="UHV207" s="91"/>
      <c r="UHW207" s="119"/>
      <c r="UHX207" s="91"/>
      <c r="UHY207" s="119"/>
      <c r="UHZ207" s="91"/>
      <c r="UIA207" s="119"/>
      <c r="UIB207" s="91"/>
      <c r="UIC207" s="119"/>
      <c r="UID207" s="91"/>
      <c r="UIE207" s="119"/>
      <c r="UIF207" s="91"/>
      <c r="UIG207" s="119"/>
      <c r="UIH207" s="91"/>
      <c r="UII207" s="119"/>
      <c r="UIJ207" s="91"/>
      <c r="UIK207" s="119"/>
      <c r="UIL207" s="91"/>
      <c r="UIM207" s="119"/>
      <c r="UIN207" s="91"/>
      <c r="UIO207" s="119"/>
      <c r="UIP207" s="91"/>
      <c r="UIQ207" s="119"/>
      <c r="UIR207" s="91"/>
      <c r="UIS207" s="119"/>
      <c r="UIT207" s="91"/>
      <c r="UIU207" s="119"/>
      <c r="UIV207" s="91"/>
      <c r="UIW207" s="119"/>
      <c r="UIX207" s="91"/>
      <c r="UIY207" s="119"/>
      <c r="UIZ207" s="91"/>
      <c r="UJA207" s="119"/>
      <c r="UJB207" s="91"/>
      <c r="UJC207" s="119"/>
      <c r="UJD207" s="91"/>
      <c r="UJE207" s="119"/>
      <c r="UJF207" s="91"/>
      <c r="UJG207" s="119"/>
      <c r="UJH207" s="91"/>
      <c r="UJI207" s="119"/>
      <c r="UJJ207" s="91"/>
      <c r="UJK207" s="119"/>
      <c r="UJL207" s="91"/>
      <c r="UJM207" s="119"/>
      <c r="UJN207" s="91"/>
      <c r="UJO207" s="119"/>
      <c r="UJP207" s="91"/>
      <c r="UJQ207" s="119"/>
      <c r="UJR207" s="91"/>
      <c r="UJS207" s="119"/>
      <c r="UJT207" s="91"/>
      <c r="UJU207" s="119"/>
      <c r="UJV207" s="91"/>
      <c r="UJW207" s="119"/>
      <c r="UJX207" s="91"/>
      <c r="UJY207" s="119"/>
      <c r="UJZ207" s="91"/>
      <c r="UKA207" s="119"/>
      <c r="UKB207" s="91"/>
      <c r="UKC207" s="119"/>
      <c r="UKD207" s="91"/>
      <c r="UKE207" s="119"/>
      <c r="UKF207" s="91"/>
      <c r="UKG207" s="119"/>
      <c r="UKH207" s="91"/>
      <c r="UKI207" s="119"/>
      <c r="UKJ207" s="91"/>
      <c r="UKK207" s="119"/>
      <c r="UKL207" s="91"/>
      <c r="UKM207" s="119"/>
      <c r="UKN207" s="91"/>
      <c r="UKO207" s="119"/>
      <c r="UKP207" s="91"/>
      <c r="UKQ207" s="119"/>
      <c r="UKR207" s="91"/>
      <c r="UKS207" s="119"/>
      <c r="UKT207" s="91"/>
      <c r="UKU207" s="119"/>
      <c r="UKV207" s="91"/>
      <c r="UKW207" s="119"/>
      <c r="UKX207" s="91"/>
      <c r="UKY207" s="119"/>
      <c r="UKZ207" s="91"/>
      <c r="ULA207" s="119"/>
      <c r="ULB207" s="91"/>
      <c r="ULC207" s="119"/>
      <c r="ULD207" s="91"/>
      <c r="ULE207" s="119"/>
      <c r="ULF207" s="91"/>
      <c r="ULG207" s="119"/>
      <c r="ULH207" s="91"/>
      <c r="ULI207" s="119"/>
      <c r="ULJ207" s="91"/>
      <c r="ULK207" s="119"/>
      <c r="ULL207" s="91"/>
      <c r="ULM207" s="119"/>
      <c r="ULN207" s="91"/>
      <c r="ULO207" s="119"/>
      <c r="ULP207" s="91"/>
      <c r="ULQ207" s="119"/>
      <c r="ULR207" s="91"/>
      <c r="ULS207" s="119"/>
      <c r="ULT207" s="91"/>
      <c r="ULU207" s="119"/>
      <c r="ULV207" s="91"/>
      <c r="ULW207" s="119"/>
      <c r="ULX207" s="91"/>
      <c r="ULY207" s="119"/>
      <c r="ULZ207" s="91"/>
      <c r="UMA207" s="119"/>
      <c r="UMB207" s="91"/>
      <c r="UMC207" s="119"/>
      <c r="UMD207" s="91"/>
      <c r="UME207" s="119"/>
      <c r="UMF207" s="91"/>
      <c r="UMG207" s="119"/>
      <c r="UMH207" s="91"/>
      <c r="UMI207" s="119"/>
      <c r="UMJ207" s="91"/>
      <c r="UMK207" s="119"/>
      <c r="UML207" s="91"/>
      <c r="UMM207" s="119"/>
      <c r="UMN207" s="91"/>
      <c r="UMO207" s="119"/>
      <c r="UMP207" s="91"/>
      <c r="UMQ207" s="119"/>
      <c r="UMR207" s="91"/>
      <c r="UMS207" s="119"/>
      <c r="UMT207" s="91"/>
      <c r="UMU207" s="119"/>
      <c r="UMV207" s="91"/>
      <c r="UMW207" s="119"/>
      <c r="UMX207" s="91"/>
      <c r="UMY207" s="119"/>
      <c r="UMZ207" s="91"/>
      <c r="UNA207" s="119"/>
      <c r="UNB207" s="91"/>
      <c r="UNC207" s="119"/>
      <c r="UND207" s="91"/>
      <c r="UNE207" s="119"/>
      <c r="UNF207" s="91"/>
      <c r="UNG207" s="119"/>
      <c r="UNH207" s="91"/>
      <c r="UNI207" s="119"/>
      <c r="UNJ207" s="91"/>
      <c r="UNK207" s="119"/>
      <c r="UNL207" s="91"/>
      <c r="UNM207" s="119"/>
      <c r="UNN207" s="91"/>
      <c r="UNO207" s="119"/>
      <c r="UNP207" s="91"/>
      <c r="UNQ207" s="119"/>
      <c r="UNR207" s="91"/>
      <c r="UNS207" s="119"/>
      <c r="UNT207" s="91"/>
      <c r="UNU207" s="119"/>
      <c r="UNV207" s="91"/>
      <c r="UNW207" s="119"/>
      <c r="UNX207" s="91"/>
      <c r="UNY207" s="119"/>
      <c r="UNZ207" s="91"/>
      <c r="UOA207" s="119"/>
      <c r="UOB207" s="91"/>
      <c r="UOC207" s="119"/>
      <c r="UOD207" s="91"/>
      <c r="UOE207" s="119"/>
      <c r="UOF207" s="91"/>
      <c r="UOG207" s="119"/>
      <c r="UOH207" s="91"/>
      <c r="UOI207" s="119"/>
      <c r="UOJ207" s="91"/>
      <c r="UOK207" s="119"/>
      <c r="UOL207" s="91"/>
      <c r="UOM207" s="119"/>
      <c r="UON207" s="91"/>
      <c r="UOO207" s="119"/>
      <c r="UOP207" s="91"/>
      <c r="UOQ207" s="119"/>
      <c r="UOR207" s="91"/>
      <c r="UOS207" s="119"/>
      <c r="UOT207" s="91"/>
      <c r="UOU207" s="119"/>
      <c r="UOV207" s="91"/>
      <c r="UOW207" s="119"/>
      <c r="UOX207" s="91"/>
      <c r="UOY207" s="119"/>
      <c r="UOZ207" s="91"/>
      <c r="UPA207" s="119"/>
      <c r="UPB207" s="91"/>
      <c r="UPC207" s="119"/>
      <c r="UPD207" s="91"/>
      <c r="UPE207" s="119"/>
      <c r="UPF207" s="91"/>
      <c r="UPG207" s="119"/>
      <c r="UPH207" s="91"/>
      <c r="UPI207" s="119"/>
      <c r="UPJ207" s="91"/>
      <c r="UPK207" s="119"/>
      <c r="UPL207" s="91"/>
      <c r="UPM207" s="119"/>
      <c r="UPN207" s="91"/>
      <c r="UPO207" s="119"/>
      <c r="UPP207" s="91"/>
      <c r="UPQ207" s="119"/>
      <c r="UPR207" s="91"/>
      <c r="UPS207" s="119"/>
      <c r="UPT207" s="91"/>
      <c r="UPU207" s="119"/>
      <c r="UPV207" s="91"/>
      <c r="UPW207" s="119"/>
      <c r="UPX207" s="91"/>
      <c r="UPY207" s="119"/>
      <c r="UPZ207" s="91"/>
      <c r="UQA207" s="119"/>
      <c r="UQB207" s="91"/>
      <c r="UQC207" s="119"/>
      <c r="UQD207" s="91"/>
      <c r="UQE207" s="119"/>
      <c r="UQF207" s="91"/>
      <c r="UQG207" s="119"/>
      <c r="UQH207" s="91"/>
      <c r="UQI207" s="119"/>
      <c r="UQJ207" s="91"/>
      <c r="UQK207" s="119"/>
      <c r="UQL207" s="91"/>
      <c r="UQM207" s="119"/>
      <c r="UQN207" s="91"/>
      <c r="UQO207" s="119"/>
      <c r="UQP207" s="91"/>
      <c r="UQQ207" s="119"/>
      <c r="UQR207" s="91"/>
      <c r="UQS207" s="119"/>
      <c r="UQT207" s="91"/>
      <c r="UQU207" s="119"/>
      <c r="UQV207" s="91"/>
      <c r="UQW207" s="119"/>
      <c r="UQX207" s="91"/>
      <c r="UQY207" s="119"/>
      <c r="UQZ207" s="91"/>
      <c r="URA207" s="119"/>
      <c r="URB207" s="91"/>
      <c r="URC207" s="119"/>
      <c r="URD207" s="91"/>
      <c r="URE207" s="119"/>
      <c r="URF207" s="91"/>
      <c r="URG207" s="119"/>
      <c r="URH207" s="91"/>
      <c r="URI207" s="119"/>
      <c r="URJ207" s="91"/>
      <c r="URK207" s="119"/>
      <c r="URL207" s="91"/>
      <c r="URM207" s="119"/>
      <c r="URN207" s="91"/>
      <c r="URO207" s="119"/>
      <c r="URP207" s="91"/>
      <c r="URQ207" s="119"/>
      <c r="URR207" s="91"/>
      <c r="URS207" s="119"/>
      <c r="URT207" s="91"/>
      <c r="URU207" s="119"/>
      <c r="URV207" s="91"/>
      <c r="URW207" s="119"/>
      <c r="URX207" s="91"/>
      <c r="URY207" s="119"/>
      <c r="URZ207" s="91"/>
      <c r="USA207" s="119"/>
      <c r="USB207" s="91"/>
      <c r="USC207" s="119"/>
      <c r="USD207" s="91"/>
      <c r="USE207" s="119"/>
      <c r="USF207" s="91"/>
      <c r="USG207" s="119"/>
      <c r="USH207" s="91"/>
      <c r="USI207" s="119"/>
      <c r="USJ207" s="91"/>
      <c r="USK207" s="119"/>
      <c r="USL207" s="91"/>
      <c r="USM207" s="119"/>
      <c r="USN207" s="91"/>
      <c r="USO207" s="119"/>
      <c r="USP207" s="91"/>
      <c r="USQ207" s="119"/>
      <c r="USR207" s="91"/>
      <c r="USS207" s="119"/>
      <c r="UST207" s="91"/>
      <c r="USU207" s="119"/>
      <c r="USV207" s="91"/>
      <c r="USW207" s="119"/>
      <c r="USX207" s="91"/>
      <c r="USY207" s="119"/>
      <c r="USZ207" s="91"/>
      <c r="UTA207" s="119"/>
      <c r="UTB207" s="91"/>
      <c r="UTC207" s="119"/>
      <c r="UTD207" s="91"/>
      <c r="UTE207" s="119"/>
      <c r="UTF207" s="91"/>
      <c r="UTG207" s="119"/>
      <c r="UTH207" s="91"/>
      <c r="UTI207" s="119"/>
      <c r="UTJ207" s="91"/>
      <c r="UTK207" s="119"/>
      <c r="UTL207" s="91"/>
      <c r="UTM207" s="119"/>
      <c r="UTN207" s="91"/>
      <c r="UTO207" s="119"/>
      <c r="UTP207" s="91"/>
      <c r="UTQ207" s="119"/>
      <c r="UTR207" s="91"/>
      <c r="UTS207" s="119"/>
      <c r="UTT207" s="91"/>
      <c r="UTU207" s="119"/>
      <c r="UTV207" s="91"/>
      <c r="UTW207" s="119"/>
      <c r="UTX207" s="91"/>
      <c r="UTY207" s="119"/>
      <c r="UTZ207" s="91"/>
      <c r="UUA207" s="119"/>
      <c r="UUB207" s="91"/>
      <c r="UUC207" s="119"/>
      <c r="UUD207" s="91"/>
      <c r="UUE207" s="119"/>
      <c r="UUF207" s="91"/>
      <c r="UUG207" s="119"/>
      <c r="UUH207" s="91"/>
      <c r="UUI207" s="119"/>
      <c r="UUJ207" s="91"/>
      <c r="UUK207" s="119"/>
      <c r="UUL207" s="91"/>
      <c r="UUM207" s="119"/>
      <c r="UUN207" s="91"/>
      <c r="UUO207" s="119"/>
      <c r="UUP207" s="91"/>
      <c r="UUQ207" s="119"/>
      <c r="UUR207" s="91"/>
      <c r="UUS207" s="119"/>
      <c r="UUT207" s="91"/>
      <c r="UUU207" s="119"/>
      <c r="UUV207" s="91"/>
      <c r="UUW207" s="119"/>
      <c r="UUX207" s="91"/>
      <c r="UUY207" s="119"/>
      <c r="UUZ207" s="91"/>
      <c r="UVA207" s="119"/>
      <c r="UVB207" s="91"/>
      <c r="UVC207" s="119"/>
      <c r="UVD207" s="91"/>
      <c r="UVE207" s="119"/>
      <c r="UVF207" s="91"/>
      <c r="UVG207" s="119"/>
      <c r="UVH207" s="91"/>
      <c r="UVI207" s="119"/>
      <c r="UVJ207" s="91"/>
      <c r="UVK207" s="119"/>
      <c r="UVL207" s="91"/>
      <c r="UVM207" s="119"/>
      <c r="UVN207" s="91"/>
      <c r="UVO207" s="119"/>
      <c r="UVP207" s="91"/>
      <c r="UVQ207" s="119"/>
      <c r="UVR207" s="91"/>
      <c r="UVS207" s="119"/>
      <c r="UVT207" s="91"/>
      <c r="UVU207" s="119"/>
      <c r="UVV207" s="91"/>
      <c r="UVW207" s="119"/>
      <c r="UVX207" s="91"/>
      <c r="UVY207" s="119"/>
      <c r="UVZ207" s="91"/>
      <c r="UWA207" s="119"/>
      <c r="UWB207" s="91"/>
      <c r="UWC207" s="119"/>
      <c r="UWD207" s="91"/>
      <c r="UWE207" s="119"/>
      <c r="UWF207" s="91"/>
      <c r="UWG207" s="119"/>
      <c r="UWH207" s="91"/>
      <c r="UWI207" s="119"/>
      <c r="UWJ207" s="91"/>
      <c r="UWK207" s="119"/>
      <c r="UWL207" s="91"/>
      <c r="UWM207" s="119"/>
      <c r="UWN207" s="91"/>
      <c r="UWO207" s="119"/>
      <c r="UWP207" s="91"/>
      <c r="UWQ207" s="119"/>
      <c r="UWR207" s="91"/>
      <c r="UWS207" s="119"/>
      <c r="UWT207" s="91"/>
      <c r="UWU207" s="119"/>
      <c r="UWV207" s="91"/>
      <c r="UWW207" s="119"/>
      <c r="UWX207" s="91"/>
      <c r="UWY207" s="119"/>
      <c r="UWZ207" s="91"/>
      <c r="UXA207" s="119"/>
      <c r="UXB207" s="91"/>
      <c r="UXC207" s="119"/>
      <c r="UXD207" s="91"/>
      <c r="UXE207" s="119"/>
      <c r="UXF207" s="91"/>
      <c r="UXG207" s="119"/>
      <c r="UXH207" s="91"/>
      <c r="UXI207" s="119"/>
      <c r="UXJ207" s="91"/>
      <c r="UXK207" s="119"/>
      <c r="UXL207" s="91"/>
      <c r="UXM207" s="119"/>
      <c r="UXN207" s="91"/>
      <c r="UXO207" s="119"/>
      <c r="UXP207" s="91"/>
      <c r="UXQ207" s="119"/>
      <c r="UXR207" s="91"/>
      <c r="UXS207" s="119"/>
      <c r="UXT207" s="91"/>
      <c r="UXU207" s="119"/>
      <c r="UXV207" s="91"/>
      <c r="UXW207" s="119"/>
      <c r="UXX207" s="91"/>
      <c r="UXY207" s="119"/>
      <c r="UXZ207" s="91"/>
      <c r="UYA207" s="119"/>
      <c r="UYB207" s="91"/>
      <c r="UYC207" s="119"/>
      <c r="UYD207" s="91"/>
      <c r="UYE207" s="119"/>
      <c r="UYF207" s="91"/>
      <c r="UYG207" s="119"/>
      <c r="UYH207" s="91"/>
      <c r="UYI207" s="119"/>
      <c r="UYJ207" s="91"/>
      <c r="UYK207" s="119"/>
      <c r="UYL207" s="91"/>
      <c r="UYM207" s="119"/>
      <c r="UYN207" s="91"/>
      <c r="UYO207" s="119"/>
      <c r="UYP207" s="91"/>
      <c r="UYQ207" s="119"/>
      <c r="UYR207" s="91"/>
      <c r="UYS207" s="119"/>
      <c r="UYT207" s="91"/>
      <c r="UYU207" s="119"/>
      <c r="UYV207" s="91"/>
      <c r="UYW207" s="119"/>
      <c r="UYX207" s="91"/>
      <c r="UYY207" s="119"/>
      <c r="UYZ207" s="91"/>
      <c r="UZA207" s="119"/>
      <c r="UZB207" s="91"/>
      <c r="UZC207" s="119"/>
      <c r="UZD207" s="91"/>
      <c r="UZE207" s="119"/>
      <c r="UZF207" s="91"/>
      <c r="UZG207" s="119"/>
      <c r="UZH207" s="91"/>
      <c r="UZI207" s="119"/>
      <c r="UZJ207" s="91"/>
      <c r="UZK207" s="119"/>
      <c r="UZL207" s="91"/>
      <c r="UZM207" s="119"/>
      <c r="UZN207" s="91"/>
      <c r="UZO207" s="119"/>
      <c r="UZP207" s="91"/>
      <c r="UZQ207" s="119"/>
      <c r="UZR207" s="91"/>
      <c r="UZS207" s="119"/>
      <c r="UZT207" s="91"/>
      <c r="UZU207" s="119"/>
      <c r="UZV207" s="91"/>
      <c r="UZW207" s="119"/>
      <c r="UZX207" s="91"/>
      <c r="UZY207" s="119"/>
      <c r="UZZ207" s="91"/>
      <c r="VAA207" s="119"/>
      <c r="VAB207" s="91"/>
      <c r="VAC207" s="119"/>
      <c r="VAD207" s="91"/>
      <c r="VAE207" s="119"/>
      <c r="VAF207" s="91"/>
      <c r="VAG207" s="119"/>
      <c r="VAH207" s="91"/>
      <c r="VAI207" s="119"/>
      <c r="VAJ207" s="91"/>
      <c r="VAK207" s="119"/>
      <c r="VAL207" s="91"/>
      <c r="VAM207" s="119"/>
      <c r="VAN207" s="91"/>
      <c r="VAO207" s="119"/>
      <c r="VAP207" s="91"/>
      <c r="VAQ207" s="119"/>
      <c r="VAR207" s="91"/>
      <c r="VAS207" s="119"/>
      <c r="VAT207" s="91"/>
      <c r="VAU207" s="119"/>
      <c r="VAV207" s="91"/>
      <c r="VAW207" s="119"/>
      <c r="VAX207" s="91"/>
      <c r="VAY207" s="119"/>
      <c r="VAZ207" s="91"/>
      <c r="VBA207" s="119"/>
      <c r="VBB207" s="91"/>
      <c r="VBC207" s="119"/>
      <c r="VBD207" s="91"/>
      <c r="VBE207" s="119"/>
      <c r="VBF207" s="91"/>
      <c r="VBG207" s="119"/>
      <c r="VBH207" s="91"/>
      <c r="VBI207" s="119"/>
      <c r="VBJ207" s="91"/>
      <c r="VBK207" s="119"/>
      <c r="VBL207" s="91"/>
      <c r="VBM207" s="119"/>
      <c r="VBN207" s="91"/>
      <c r="VBO207" s="119"/>
      <c r="VBP207" s="91"/>
      <c r="VBQ207" s="119"/>
      <c r="VBR207" s="91"/>
      <c r="VBS207" s="119"/>
      <c r="VBT207" s="91"/>
      <c r="VBU207" s="119"/>
      <c r="VBV207" s="91"/>
      <c r="VBW207" s="119"/>
      <c r="VBX207" s="91"/>
      <c r="VBY207" s="119"/>
      <c r="VBZ207" s="91"/>
      <c r="VCA207" s="119"/>
      <c r="VCB207" s="91"/>
      <c r="VCC207" s="119"/>
      <c r="VCD207" s="91"/>
      <c r="VCE207" s="119"/>
      <c r="VCF207" s="91"/>
      <c r="VCG207" s="119"/>
      <c r="VCH207" s="91"/>
      <c r="VCI207" s="119"/>
      <c r="VCJ207" s="91"/>
      <c r="VCK207" s="119"/>
      <c r="VCL207" s="91"/>
      <c r="VCM207" s="119"/>
      <c r="VCN207" s="91"/>
      <c r="VCO207" s="119"/>
      <c r="VCP207" s="91"/>
      <c r="VCQ207" s="119"/>
      <c r="VCR207" s="91"/>
      <c r="VCS207" s="119"/>
      <c r="VCT207" s="91"/>
      <c r="VCU207" s="119"/>
      <c r="VCV207" s="91"/>
      <c r="VCW207" s="119"/>
      <c r="VCX207" s="91"/>
      <c r="VCY207" s="119"/>
      <c r="VCZ207" s="91"/>
      <c r="VDA207" s="119"/>
      <c r="VDB207" s="91"/>
      <c r="VDC207" s="119"/>
      <c r="VDD207" s="91"/>
      <c r="VDE207" s="119"/>
      <c r="VDF207" s="91"/>
      <c r="VDG207" s="119"/>
      <c r="VDH207" s="91"/>
      <c r="VDI207" s="119"/>
      <c r="VDJ207" s="91"/>
      <c r="VDK207" s="119"/>
      <c r="VDL207" s="91"/>
      <c r="VDM207" s="119"/>
      <c r="VDN207" s="91"/>
      <c r="VDO207" s="119"/>
      <c r="VDP207" s="91"/>
      <c r="VDQ207" s="119"/>
      <c r="VDR207" s="91"/>
      <c r="VDS207" s="119"/>
      <c r="VDT207" s="91"/>
      <c r="VDU207" s="119"/>
      <c r="VDV207" s="91"/>
      <c r="VDW207" s="119"/>
      <c r="VDX207" s="91"/>
      <c r="VDY207" s="119"/>
      <c r="VDZ207" s="91"/>
      <c r="VEA207" s="119"/>
      <c r="VEB207" s="91"/>
      <c r="VEC207" s="119"/>
      <c r="VED207" s="91"/>
      <c r="VEE207" s="119"/>
      <c r="VEF207" s="91"/>
      <c r="VEG207" s="119"/>
      <c r="VEH207" s="91"/>
      <c r="VEI207" s="119"/>
      <c r="VEJ207" s="91"/>
      <c r="VEK207" s="119"/>
      <c r="VEL207" s="91"/>
      <c r="VEM207" s="119"/>
      <c r="VEN207" s="91"/>
      <c r="VEO207" s="119"/>
      <c r="VEP207" s="91"/>
      <c r="VEQ207" s="119"/>
      <c r="VER207" s="91"/>
      <c r="VES207" s="119"/>
      <c r="VET207" s="91"/>
      <c r="VEU207" s="119"/>
      <c r="VEV207" s="91"/>
      <c r="VEW207" s="119"/>
      <c r="VEX207" s="91"/>
      <c r="VEY207" s="119"/>
      <c r="VEZ207" s="91"/>
      <c r="VFA207" s="119"/>
      <c r="VFB207" s="91"/>
      <c r="VFC207" s="119"/>
      <c r="VFD207" s="91"/>
      <c r="VFE207" s="119"/>
      <c r="VFF207" s="91"/>
      <c r="VFG207" s="119"/>
      <c r="VFH207" s="91"/>
      <c r="VFI207" s="119"/>
      <c r="VFJ207" s="91"/>
      <c r="VFK207" s="119"/>
      <c r="VFL207" s="91"/>
      <c r="VFM207" s="119"/>
      <c r="VFN207" s="91"/>
      <c r="VFO207" s="119"/>
      <c r="VFP207" s="91"/>
      <c r="VFQ207" s="119"/>
      <c r="VFR207" s="91"/>
      <c r="VFS207" s="119"/>
      <c r="VFT207" s="91"/>
      <c r="VFU207" s="119"/>
      <c r="VFV207" s="91"/>
      <c r="VFW207" s="119"/>
      <c r="VFX207" s="91"/>
      <c r="VFY207" s="119"/>
      <c r="VFZ207" s="91"/>
      <c r="VGA207" s="119"/>
      <c r="VGB207" s="91"/>
      <c r="VGC207" s="119"/>
      <c r="VGD207" s="91"/>
      <c r="VGE207" s="119"/>
      <c r="VGF207" s="91"/>
      <c r="VGG207" s="119"/>
      <c r="VGH207" s="91"/>
      <c r="VGI207" s="119"/>
      <c r="VGJ207" s="91"/>
      <c r="VGK207" s="119"/>
      <c r="VGL207" s="91"/>
      <c r="VGM207" s="119"/>
      <c r="VGN207" s="91"/>
      <c r="VGO207" s="119"/>
      <c r="VGP207" s="91"/>
      <c r="VGQ207" s="119"/>
      <c r="VGR207" s="91"/>
      <c r="VGS207" s="119"/>
      <c r="VGT207" s="91"/>
      <c r="VGU207" s="119"/>
      <c r="VGV207" s="91"/>
      <c r="VGW207" s="119"/>
      <c r="VGX207" s="91"/>
      <c r="VGY207" s="119"/>
      <c r="VGZ207" s="91"/>
      <c r="VHA207" s="119"/>
      <c r="VHB207" s="91"/>
      <c r="VHC207" s="119"/>
      <c r="VHD207" s="91"/>
      <c r="VHE207" s="119"/>
      <c r="VHF207" s="91"/>
      <c r="VHG207" s="119"/>
      <c r="VHH207" s="91"/>
      <c r="VHI207" s="119"/>
      <c r="VHJ207" s="91"/>
      <c r="VHK207" s="119"/>
      <c r="VHL207" s="91"/>
      <c r="VHM207" s="119"/>
      <c r="VHN207" s="91"/>
      <c r="VHO207" s="119"/>
      <c r="VHP207" s="91"/>
      <c r="VHQ207" s="119"/>
      <c r="VHR207" s="91"/>
      <c r="VHS207" s="119"/>
      <c r="VHT207" s="91"/>
      <c r="VHU207" s="119"/>
      <c r="VHV207" s="91"/>
      <c r="VHW207" s="119"/>
      <c r="VHX207" s="91"/>
      <c r="VHY207" s="119"/>
      <c r="VHZ207" s="91"/>
      <c r="VIA207" s="119"/>
      <c r="VIB207" s="91"/>
      <c r="VIC207" s="119"/>
      <c r="VID207" s="91"/>
      <c r="VIE207" s="119"/>
      <c r="VIF207" s="91"/>
      <c r="VIG207" s="119"/>
      <c r="VIH207" s="91"/>
      <c r="VII207" s="119"/>
      <c r="VIJ207" s="91"/>
      <c r="VIK207" s="119"/>
      <c r="VIL207" s="91"/>
      <c r="VIM207" s="119"/>
      <c r="VIN207" s="91"/>
      <c r="VIO207" s="119"/>
      <c r="VIP207" s="91"/>
      <c r="VIQ207" s="119"/>
      <c r="VIR207" s="91"/>
      <c r="VIS207" s="119"/>
      <c r="VIT207" s="91"/>
      <c r="VIU207" s="119"/>
      <c r="VIV207" s="91"/>
      <c r="VIW207" s="119"/>
      <c r="VIX207" s="91"/>
      <c r="VIY207" s="119"/>
      <c r="VIZ207" s="91"/>
      <c r="VJA207" s="119"/>
      <c r="VJB207" s="91"/>
      <c r="VJC207" s="119"/>
      <c r="VJD207" s="91"/>
      <c r="VJE207" s="119"/>
      <c r="VJF207" s="91"/>
      <c r="VJG207" s="119"/>
      <c r="VJH207" s="91"/>
      <c r="VJI207" s="119"/>
      <c r="VJJ207" s="91"/>
      <c r="VJK207" s="119"/>
      <c r="VJL207" s="91"/>
      <c r="VJM207" s="119"/>
      <c r="VJN207" s="91"/>
      <c r="VJO207" s="119"/>
      <c r="VJP207" s="91"/>
      <c r="VJQ207" s="119"/>
      <c r="VJR207" s="91"/>
      <c r="VJS207" s="119"/>
      <c r="VJT207" s="91"/>
      <c r="VJU207" s="119"/>
      <c r="VJV207" s="91"/>
      <c r="VJW207" s="119"/>
      <c r="VJX207" s="91"/>
      <c r="VJY207" s="119"/>
      <c r="VJZ207" s="91"/>
      <c r="VKA207" s="119"/>
      <c r="VKB207" s="91"/>
      <c r="VKC207" s="119"/>
      <c r="VKD207" s="91"/>
      <c r="VKE207" s="119"/>
      <c r="VKF207" s="91"/>
      <c r="VKG207" s="119"/>
      <c r="VKH207" s="91"/>
      <c r="VKI207" s="119"/>
      <c r="VKJ207" s="91"/>
      <c r="VKK207" s="119"/>
      <c r="VKL207" s="91"/>
      <c r="VKM207" s="119"/>
      <c r="VKN207" s="91"/>
      <c r="VKO207" s="119"/>
      <c r="VKP207" s="91"/>
      <c r="VKQ207" s="119"/>
      <c r="VKR207" s="91"/>
      <c r="VKS207" s="119"/>
      <c r="VKT207" s="91"/>
      <c r="VKU207" s="119"/>
      <c r="VKV207" s="91"/>
      <c r="VKW207" s="119"/>
      <c r="VKX207" s="91"/>
      <c r="VKY207" s="119"/>
      <c r="VKZ207" s="91"/>
      <c r="VLA207" s="119"/>
      <c r="VLB207" s="91"/>
      <c r="VLC207" s="119"/>
      <c r="VLD207" s="91"/>
      <c r="VLE207" s="119"/>
      <c r="VLF207" s="91"/>
      <c r="VLG207" s="119"/>
      <c r="VLH207" s="91"/>
      <c r="VLI207" s="119"/>
      <c r="VLJ207" s="91"/>
      <c r="VLK207" s="119"/>
      <c r="VLL207" s="91"/>
      <c r="VLM207" s="119"/>
      <c r="VLN207" s="91"/>
      <c r="VLO207" s="119"/>
      <c r="VLP207" s="91"/>
      <c r="VLQ207" s="119"/>
      <c r="VLR207" s="91"/>
      <c r="VLS207" s="119"/>
      <c r="VLT207" s="91"/>
      <c r="VLU207" s="119"/>
      <c r="VLV207" s="91"/>
      <c r="VLW207" s="119"/>
      <c r="VLX207" s="91"/>
      <c r="VLY207" s="119"/>
      <c r="VLZ207" s="91"/>
      <c r="VMA207" s="119"/>
      <c r="VMB207" s="91"/>
      <c r="VMC207" s="119"/>
      <c r="VMD207" s="91"/>
      <c r="VME207" s="119"/>
      <c r="VMF207" s="91"/>
      <c r="VMG207" s="119"/>
      <c r="VMH207" s="91"/>
      <c r="VMI207" s="119"/>
      <c r="VMJ207" s="91"/>
      <c r="VMK207" s="119"/>
      <c r="VML207" s="91"/>
      <c r="VMM207" s="119"/>
      <c r="VMN207" s="91"/>
      <c r="VMO207" s="119"/>
      <c r="VMP207" s="91"/>
      <c r="VMQ207" s="119"/>
      <c r="VMR207" s="91"/>
      <c r="VMS207" s="119"/>
      <c r="VMT207" s="91"/>
      <c r="VMU207" s="119"/>
      <c r="VMV207" s="91"/>
      <c r="VMW207" s="119"/>
      <c r="VMX207" s="91"/>
      <c r="VMY207" s="119"/>
      <c r="VMZ207" s="91"/>
      <c r="VNA207" s="119"/>
      <c r="VNB207" s="91"/>
      <c r="VNC207" s="119"/>
      <c r="VND207" s="91"/>
      <c r="VNE207" s="119"/>
      <c r="VNF207" s="91"/>
      <c r="VNG207" s="119"/>
      <c r="VNH207" s="91"/>
      <c r="VNI207" s="119"/>
      <c r="VNJ207" s="91"/>
      <c r="VNK207" s="119"/>
      <c r="VNL207" s="91"/>
      <c r="VNM207" s="119"/>
      <c r="VNN207" s="91"/>
      <c r="VNO207" s="119"/>
      <c r="VNP207" s="91"/>
      <c r="VNQ207" s="119"/>
      <c r="VNR207" s="91"/>
      <c r="VNS207" s="119"/>
      <c r="VNT207" s="91"/>
      <c r="VNU207" s="119"/>
      <c r="VNV207" s="91"/>
      <c r="VNW207" s="119"/>
      <c r="VNX207" s="91"/>
      <c r="VNY207" s="119"/>
      <c r="VNZ207" s="91"/>
      <c r="VOA207" s="119"/>
      <c r="VOB207" s="91"/>
      <c r="VOC207" s="119"/>
      <c r="VOD207" s="91"/>
      <c r="VOE207" s="119"/>
      <c r="VOF207" s="91"/>
      <c r="VOG207" s="119"/>
      <c r="VOH207" s="91"/>
      <c r="VOI207" s="119"/>
      <c r="VOJ207" s="91"/>
      <c r="VOK207" s="119"/>
      <c r="VOL207" s="91"/>
      <c r="VOM207" s="119"/>
      <c r="VON207" s="91"/>
      <c r="VOO207" s="119"/>
      <c r="VOP207" s="91"/>
      <c r="VOQ207" s="119"/>
      <c r="VOR207" s="91"/>
      <c r="VOS207" s="119"/>
      <c r="VOT207" s="91"/>
      <c r="VOU207" s="119"/>
      <c r="VOV207" s="91"/>
      <c r="VOW207" s="119"/>
      <c r="VOX207" s="91"/>
      <c r="VOY207" s="119"/>
      <c r="VOZ207" s="91"/>
      <c r="VPA207" s="119"/>
      <c r="VPB207" s="91"/>
      <c r="VPC207" s="119"/>
      <c r="VPD207" s="91"/>
      <c r="VPE207" s="119"/>
      <c r="VPF207" s="91"/>
      <c r="VPG207" s="119"/>
      <c r="VPH207" s="91"/>
      <c r="VPI207" s="119"/>
      <c r="VPJ207" s="91"/>
      <c r="VPK207" s="119"/>
      <c r="VPL207" s="91"/>
      <c r="VPM207" s="119"/>
      <c r="VPN207" s="91"/>
      <c r="VPO207" s="119"/>
      <c r="VPP207" s="91"/>
      <c r="VPQ207" s="119"/>
      <c r="VPR207" s="91"/>
      <c r="VPS207" s="119"/>
      <c r="VPT207" s="91"/>
      <c r="VPU207" s="119"/>
      <c r="VPV207" s="91"/>
      <c r="VPW207" s="119"/>
      <c r="VPX207" s="91"/>
      <c r="VPY207" s="119"/>
      <c r="VPZ207" s="91"/>
      <c r="VQA207" s="119"/>
      <c r="VQB207" s="91"/>
      <c r="VQC207" s="119"/>
      <c r="VQD207" s="91"/>
      <c r="VQE207" s="119"/>
      <c r="VQF207" s="91"/>
      <c r="VQG207" s="119"/>
      <c r="VQH207" s="91"/>
      <c r="VQI207" s="119"/>
      <c r="VQJ207" s="91"/>
      <c r="VQK207" s="119"/>
      <c r="VQL207" s="91"/>
      <c r="VQM207" s="119"/>
      <c r="VQN207" s="91"/>
      <c r="VQO207" s="119"/>
      <c r="VQP207" s="91"/>
      <c r="VQQ207" s="119"/>
      <c r="VQR207" s="91"/>
      <c r="VQS207" s="119"/>
      <c r="VQT207" s="91"/>
      <c r="VQU207" s="119"/>
      <c r="VQV207" s="91"/>
      <c r="VQW207" s="119"/>
      <c r="VQX207" s="91"/>
      <c r="VQY207" s="119"/>
      <c r="VQZ207" s="91"/>
      <c r="VRA207" s="119"/>
      <c r="VRB207" s="91"/>
      <c r="VRC207" s="119"/>
      <c r="VRD207" s="91"/>
      <c r="VRE207" s="119"/>
      <c r="VRF207" s="91"/>
      <c r="VRG207" s="119"/>
      <c r="VRH207" s="91"/>
      <c r="VRI207" s="119"/>
      <c r="VRJ207" s="91"/>
      <c r="VRK207" s="119"/>
      <c r="VRL207" s="91"/>
      <c r="VRM207" s="119"/>
      <c r="VRN207" s="91"/>
      <c r="VRO207" s="119"/>
      <c r="VRP207" s="91"/>
      <c r="VRQ207" s="119"/>
      <c r="VRR207" s="91"/>
      <c r="VRS207" s="119"/>
      <c r="VRT207" s="91"/>
      <c r="VRU207" s="119"/>
      <c r="VRV207" s="91"/>
      <c r="VRW207" s="119"/>
      <c r="VRX207" s="91"/>
      <c r="VRY207" s="119"/>
      <c r="VRZ207" s="91"/>
      <c r="VSA207" s="119"/>
      <c r="VSB207" s="91"/>
      <c r="VSC207" s="119"/>
      <c r="VSD207" s="91"/>
      <c r="VSE207" s="119"/>
      <c r="VSF207" s="91"/>
      <c r="VSG207" s="119"/>
      <c r="VSH207" s="91"/>
      <c r="VSI207" s="119"/>
      <c r="VSJ207" s="91"/>
      <c r="VSK207" s="119"/>
      <c r="VSL207" s="91"/>
      <c r="VSM207" s="119"/>
      <c r="VSN207" s="91"/>
      <c r="VSO207" s="119"/>
      <c r="VSP207" s="91"/>
      <c r="VSQ207" s="119"/>
      <c r="VSR207" s="91"/>
      <c r="VSS207" s="119"/>
      <c r="VST207" s="91"/>
      <c r="VSU207" s="119"/>
      <c r="VSV207" s="91"/>
      <c r="VSW207" s="119"/>
      <c r="VSX207" s="91"/>
      <c r="VSY207" s="119"/>
      <c r="VSZ207" s="91"/>
      <c r="VTA207" s="119"/>
      <c r="VTB207" s="91"/>
      <c r="VTC207" s="119"/>
      <c r="VTD207" s="91"/>
      <c r="VTE207" s="119"/>
      <c r="VTF207" s="91"/>
      <c r="VTG207" s="119"/>
      <c r="VTH207" s="91"/>
      <c r="VTI207" s="119"/>
      <c r="VTJ207" s="91"/>
      <c r="VTK207" s="119"/>
      <c r="VTL207" s="91"/>
      <c r="VTM207" s="119"/>
      <c r="VTN207" s="91"/>
      <c r="VTO207" s="119"/>
      <c r="VTP207" s="91"/>
      <c r="VTQ207" s="119"/>
      <c r="VTR207" s="91"/>
      <c r="VTS207" s="119"/>
      <c r="VTT207" s="91"/>
      <c r="VTU207" s="119"/>
      <c r="VTV207" s="91"/>
      <c r="VTW207" s="119"/>
      <c r="VTX207" s="91"/>
      <c r="VTY207" s="119"/>
      <c r="VTZ207" s="91"/>
      <c r="VUA207" s="119"/>
      <c r="VUB207" s="91"/>
      <c r="VUC207" s="119"/>
      <c r="VUD207" s="91"/>
      <c r="VUE207" s="119"/>
      <c r="VUF207" s="91"/>
      <c r="VUG207" s="119"/>
      <c r="VUH207" s="91"/>
      <c r="VUI207" s="119"/>
      <c r="VUJ207" s="91"/>
      <c r="VUK207" s="119"/>
      <c r="VUL207" s="91"/>
      <c r="VUM207" s="119"/>
      <c r="VUN207" s="91"/>
      <c r="VUO207" s="119"/>
      <c r="VUP207" s="91"/>
      <c r="VUQ207" s="119"/>
      <c r="VUR207" s="91"/>
      <c r="VUS207" s="119"/>
      <c r="VUT207" s="91"/>
      <c r="VUU207" s="119"/>
      <c r="VUV207" s="91"/>
      <c r="VUW207" s="119"/>
      <c r="VUX207" s="91"/>
      <c r="VUY207" s="119"/>
      <c r="VUZ207" s="91"/>
      <c r="VVA207" s="119"/>
      <c r="VVB207" s="91"/>
      <c r="VVC207" s="119"/>
      <c r="VVD207" s="91"/>
      <c r="VVE207" s="119"/>
      <c r="VVF207" s="91"/>
      <c r="VVG207" s="119"/>
      <c r="VVH207" s="91"/>
      <c r="VVI207" s="119"/>
      <c r="VVJ207" s="91"/>
      <c r="VVK207" s="119"/>
      <c r="VVL207" s="91"/>
      <c r="VVM207" s="119"/>
      <c r="VVN207" s="91"/>
      <c r="VVO207" s="119"/>
      <c r="VVP207" s="91"/>
      <c r="VVQ207" s="119"/>
      <c r="VVR207" s="91"/>
      <c r="VVS207" s="119"/>
      <c r="VVT207" s="91"/>
      <c r="VVU207" s="119"/>
      <c r="VVV207" s="91"/>
      <c r="VVW207" s="119"/>
      <c r="VVX207" s="91"/>
      <c r="VVY207" s="119"/>
      <c r="VVZ207" s="91"/>
      <c r="VWA207" s="119"/>
      <c r="VWB207" s="91"/>
      <c r="VWC207" s="119"/>
      <c r="VWD207" s="91"/>
      <c r="VWE207" s="119"/>
      <c r="VWF207" s="91"/>
      <c r="VWG207" s="119"/>
      <c r="VWH207" s="91"/>
      <c r="VWI207" s="119"/>
      <c r="VWJ207" s="91"/>
      <c r="VWK207" s="119"/>
      <c r="VWL207" s="91"/>
      <c r="VWM207" s="119"/>
      <c r="VWN207" s="91"/>
      <c r="VWO207" s="119"/>
      <c r="VWP207" s="91"/>
      <c r="VWQ207" s="119"/>
      <c r="VWR207" s="91"/>
      <c r="VWS207" s="119"/>
      <c r="VWT207" s="91"/>
      <c r="VWU207" s="119"/>
      <c r="VWV207" s="91"/>
      <c r="VWW207" s="119"/>
      <c r="VWX207" s="91"/>
      <c r="VWY207" s="119"/>
      <c r="VWZ207" s="91"/>
      <c r="VXA207" s="119"/>
      <c r="VXB207" s="91"/>
      <c r="VXC207" s="119"/>
      <c r="VXD207" s="91"/>
      <c r="VXE207" s="119"/>
      <c r="VXF207" s="91"/>
      <c r="VXG207" s="119"/>
      <c r="VXH207" s="91"/>
      <c r="VXI207" s="119"/>
      <c r="VXJ207" s="91"/>
      <c r="VXK207" s="119"/>
      <c r="VXL207" s="91"/>
      <c r="VXM207" s="119"/>
      <c r="VXN207" s="91"/>
      <c r="VXO207" s="119"/>
      <c r="VXP207" s="91"/>
      <c r="VXQ207" s="119"/>
      <c r="VXR207" s="91"/>
      <c r="VXS207" s="119"/>
      <c r="VXT207" s="91"/>
      <c r="VXU207" s="119"/>
      <c r="VXV207" s="91"/>
      <c r="VXW207" s="119"/>
      <c r="VXX207" s="91"/>
      <c r="VXY207" s="119"/>
      <c r="VXZ207" s="91"/>
      <c r="VYA207" s="119"/>
      <c r="VYB207" s="91"/>
      <c r="VYC207" s="119"/>
      <c r="VYD207" s="91"/>
      <c r="VYE207" s="119"/>
      <c r="VYF207" s="91"/>
      <c r="VYG207" s="119"/>
      <c r="VYH207" s="91"/>
      <c r="VYI207" s="119"/>
      <c r="VYJ207" s="91"/>
      <c r="VYK207" s="119"/>
      <c r="VYL207" s="91"/>
      <c r="VYM207" s="119"/>
      <c r="VYN207" s="91"/>
      <c r="VYO207" s="119"/>
      <c r="VYP207" s="91"/>
      <c r="VYQ207" s="119"/>
      <c r="VYR207" s="91"/>
      <c r="VYS207" s="119"/>
      <c r="VYT207" s="91"/>
      <c r="VYU207" s="119"/>
      <c r="VYV207" s="91"/>
      <c r="VYW207" s="119"/>
      <c r="VYX207" s="91"/>
      <c r="VYY207" s="119"/>
      <c r="VYZ207" s="91"/>
      <c r="VZA207" s="119"/>
      <c r="VZB207" s="91"/>
      <c r="VZC207" s="119"/>
      <c r="VZD207" s="91"/>
      <c r="VZE207" s="119"/>
      <c r="VZF207" s="91"/>
      <c r="VZG207" s="119"/>
      <c r="VZH207" s="91"/>
      <c r="VZI207" s="119"/>
      <c r="VZJ207" s="91"/>
      <c r="VZK207" s="119"/>
      <c r="VZL207" s="91"/>
      <c r="VZM207" s="119"/>
      <c r="VZN207" s="91"/>
      <c r="VZO207" s="119"/>
      <c r="VZP207" s="91"/>
      <c r="VZQ207" s="119"/>
      <c r="VZR207" s="91"/>
      <c r="VZS207" s="119"/>
      <c r="VZT207" s="91"/>
      <c r="VZU207" s="119"/>
      <c r="VZV207" s="91"/>
      <c r="VZW207" s="119"/>
      <c r="VZX207" s="91"/>
      <c r="VZY207" s="119"/>
      <c r="VZZ207" s="91"/>
      <c r="WAA207" s="119"/>
      <c r="WAB207" s="91"/>
      <c r="WAC207" s="119"/>
      <c r="WAD207" s="91"/>
      <c r="WAE207" s="119"/>
      <c r="WAF207" s="91"/>
      <c r="WAG207" s="119"/>
      <c r="WAH207" s="91"/>
      <c r="WAI207" s="119"/>
      <c r="WAJ207" s="91"/>
      <c r="WAK207" s="119"/>
      <c r="WAL207" s="91"/>
      <c r="WAM207" s="119"/>
      <c r="WAN207" s="91"/>
      <c r="WAO207" s="119"/>
      <c r="WAP207" s="91"/>
      <c r="WAQ207" s="119"/>
      <c r="WAR207" s="91"/>
      <c r="WAS207" s="119"/>
      <c r="WAT207" s="91"/>
      <c r="WAU207" s="119"/>
      <c r="WAV207" s="91"/>
      <c r="WAW207" s="119"/>
      <c r="WAX207" s="91"/>
      <c r="WAY207" s="119"/>
      <c r="WAZ207" s="91"/>
      <c r="WBA207" s="119"/>
      <c r="WBB207" s="91"/>
      <c r="WBC207" s="119"/>
      <c r="WBD207" s="91"/>
      <c r="WBE207" s="119"/>
      <c r="WBF207" s="91"/>
      <c r="WBG207" s="119"/>
      <c r="WBH207" s="91"/>
      <c r="WBI207" s="119"/>
      <c r="WBJ207" s="91"/>
      <c r="WBK207" s="119"/>
      <c r="WBL207" s="91"/>
      <c r="WBM207" s="119"/>
      <c r="WBN207" s="91"/>
      <c r="WBO207" s="119"/>
      <c r="WBP207" s="91"/>
      <c r="WBQ207" s="119"/>
      <c r="WBR207" s="91"/>
      <c r="WBS207" s="119"/>
      <c r="WBT207" s="91"/>
      <c r="WBU207" s="119"/>
      <c r="WBV207" s="91"/>
      <c r="WBW207" s="119"/>
      <c r="WBX207" s="91"/>
      <c r="WBY207" s="119"/>
      <c r="WBZ207" s="91"/>
      <c r="WCA207" s="119"/>
      <c r="WCB207" s="91"/>
      <c r="WCC207" s="119"/>
      <c r="WCD207" s="91"/>
      <c r="WCE207" s="119"/>
      <c r="WCF207" s="91"/>
      <c r="WCG207" s="119"/>
      <c r="WCH207" s="91"/>
      <c r="WCI207" s="119"/>
      <c r="WCJ207" s="91"/>
      <c r="WCK207" s="119"/>
      <c r="WCL207" s="91"/>
      <c r="WCM207" s="119"/>
      <c r="WCN207" s="91"/>
      <c r="WCO207" s="119"/>
      <c r="WCP207" s="91"/>
      <c r="WCQ207" s="119"/>
      <c r="WCR207" s="91"/>
      <c r="WCS207" s="119"/>
      <c r="WCT207" s="91"/>
      <c r="WCU207" s="119"/>
      <c r="WCV207" s="91"/>
      <c r="WCW207" s="119"/>
      <c r="WCX207" s="91"/>
      <c r="WCY207" s="119"/>
      <c r="WCZ207" s="91"/>
      <c r="WDA207" s="119"/>
      <c r="WDB207" s="91"/>
      <c r="WDC207" s="119"/>
      <c r="WDD207" s="91"/>
      <c r="WDE207" s="119"/>
      <c r="WDF207" s="91"/>
      <c r="WDG207" s="119"/>
      <c r="WDH207" s="91"/>
      <c r="WDI207" s="119"/>
      <c r="WDJ207" s="91"/>
      <c r="WDK207" s="119"/>
      <c r="WDL207" s="91"/>
      <c r="WDM207" s="119"/>
      <c r="WDN207" s="91"/>
      <c r="WDO207" s="119"/>
      <c r="WDP207" s="91"/>
      <c r="WDQ207" s="119"/>
      <c r="WDR207" s="91"/>
      <c r="WDS207" s="119"/>
      <c r="WDT207" s="91"/>
      <c r="WDU207" s="119"/>
      <c r="WDV207" s="91"/>
      <c r="WDW207" s="119"/>
      <c r="WDX207" s="91"/>
      <c r="WDY207" s="119"/>
      <c r="WDZ207" s="91"/>
      <c r="WEA207" s="119"/>
      <c r="WEB207" s="91"/>
      <c r="WEC207" s="119"/>
      <c r="WED207" s="91"/>
      <c r="WEE207" s="119"/>
      <c r="WEF207" s="91"/>
      <c r="WEG207" s="119"/>
      <c r="WEH207" s="91"/>
      <c r="WEI207" s="119"/>
      <c r="WEJ207" s="91"/>
      <c r="WEK207" s="119"/>
      <c r="WEL207" s="91"/>
      <c r="WEM207" s="119"/>
      <c r="WEN207" s="91"/>
      <c r="WEO207" s="119"/>
      <c r="WEP207" s="91"/>
      <c r="WEQ207" s="119"/>
      <c r="WER207" s="91"/>
      <c r="WES207" s="119"/>
      <c r="WET207" s="91"/>
      <c r="WEU207" s="119"/>
      <c r="WEV207" s="91"/>
      <c r="WEW207" s="119"/>
      <c r="WEX207" s="91"/>
      <c r="WEY207" s="119"/>
      <c r="WEZ207" s="91"/>
      <c r="WFA207" s="119"/>
      <c r="WFB207" s="91"/>
      <c r="WFC207" s="119"/>
      <c r="WFD207" s="91"/>
      <c r="WFE207" s="119"/>
      <c r="WFF207" s="91"/>
      <c r="WFG207" s="119"/>
      <c r="WFH207" s="91"/>
      <c r="WFI207" s="119"/>
      <c r="WFJ207" s="91"/>
      <c r="WFK207" s="119"/>
      <c r="WFL207" s="91"/>
      <c r="WFM207" s="119"/>
      <c r="WFN207" s="91"/>
      <c r="WFO207" s="119"/>
      <c r="WFP207" s="91"/>
      <c r="WFQ207" s="119"/>
      <c r="WFR207" s="91"/>
      <c r="WFS207" s="119"/>
      <c r="WFT207" s="91"/>
      <c r="WFU207" s="119"/>
      <c r="WFV207" s="91"/>
      <c r="WFW207" s="119"/>
      <c r="WFX207" s="91"/>
      <c r="WFY207" s="119"/>
      <c r="WFZ207" s="91"/>
      <c r="WGA207" s="119"/>
      <c r="WGB207" s="91"/>
      <c r="WGC207" s="119"/>
      <c r="WGD207" s="91"/>
      <c r="WGE207" s="119"/>
      <c r="WGF207" s="91"/>
      <c r="WGG207" s="119"/>
      <c r="WGH207" s="91"/>
      <c r="WGI207" s="119"/>
      <c r="WGJ207" s="91"/>
      <c r="WGK207" s="119"/>
      <c r="WGL207" s="91"/>
      <c r="WGM207" s="119"/>
      <c r="WGN207" s="91"/>
      <c r="WGO207" s="119"/>
      <c r="WGP207" s="91"/>
      <c r="WGQ207" s="119"/>
      <c r="WGR207" s="91"/>
      <c r="WGS207" s="119"/>
      <c r="WGT207" s="91"/>
      <c r="WGU207" s="119"/>
      <c r="WGV207" s="91"/>
      <c r="WGW207" s="119"/>
      <c r="WGX207" s="91"/>
      <c r="WGY207" s="119"/>
      <c r="WGZ207" s="91"/>
      <c r="WHA207" s="119"/>
      <c r="WHB207" s="91"/>
      <c r="WHC207" s="119"/>
      <c r="WHD207" s="91"/>
      <c r="WHE207" s="119"/>
      <c r="WHF207" s="91"/>
      <c r="WHG207" s="119"/>
      <c r="WHH207" s="91"/>
      <c r="WHI207" s="119"/>
      <c r="WHJ207" s="91"/>
      <c r="WHK207" s="119"/>
      <c r="WHL207" s="91"/>
      <c r="WHM207" s="119"/>
      <c r="WHN207" s="91"/>
      <c r="WHO207" s="119"/>
      <c r="WHP207" s="91"/>
      <c r="WHQ207" s="119"/>
      <c r="WHR207" s="91"/>
      <c r="WHS207" s="119"/>
      <c r="WHT207" s="91"/>
      <c r="WHU207" s="119"/>
      <c r="WHV207" s="91"/>
      <c r="WHW207" s="119"/>
      <c r="WHX207" s="91"/>
      <c r="WHY207" s="119"/>
      <c r="WHZ207" s="91"/>
      <c r="WIA207" s="119"/>
      <c r="WIB207" s="91"/>
      <c r="WIC207" s="119"/>
      <c r="WID207" s="91"/>
      <c r="WIE207" s="119"/>
      <c r="WIF207" s="91"/>
      <c r="WIG207" s="119"/>
      <c r="WIH207" s="91"/>
      <c r="WII207" s="119"/>
      <c r="WIJ207" s="91"/>
      <c r="WIK207" s="119"/>
      <c r="WIL207" s="91"/>
      <c r="WIM207" s="119"/>
      <c r="WIN207" s="91"/>
      <c r="WIO207" s="119"/>
      <c r="WIP207" s="91"/>
      <c r="WIQ207" s="119"/>
      <c r="WIR207" s="91"/>
      <c r="WIS207" s="119"/>
      <c r="WIT207" s="91"/>
      <c r="WIU207" s="119"/>
      <c r="WIV207" s="91"/>
      <c r="WIW207" s="119"/>
      <c r="WIX207" s="91"/>
      <c r="WIY207" s="119"/>
      <c r="WIZ207" s="91"/>
      <c r="WJA207" s="119"/>
      <c r="WJB207" s="91"/>
      <c r="WJC207" s="119"/>
      <c r="WJD207" s="91"/>
      <c r="WJE207" s="119"/>
      <c r="WJF207" s="91"/>
      <c r="WJG207" s="119"/>
      <c r="WJH207" s="91"/>
      <c r="WJI207" s="119"/>
      <c r="WJJ207" s="91"/>
      <c r="WJK207" s="119"/>
      <c r="WJL207" s="91"/>
      <c r="WJM207" s="119"/>
      <c r="WJN207" s="91"/>
      <c r="WJO207" s="119"/>
      <c r="WJP207" s="91"/>
      <c r="WJQ207" s="119"/>
      <c r="WJR207" s="91"/>
      <c r="WJS207" s="119"/>
      <c r="WJT207" s="91"/>
      <c r="WJU207" s="119"/>
      <c r="WJV207" s="91"/>
      <c r="WJW207" s="119"/>
      <c r="WJX207" s="91"/>
      <c r="WJY207" s="119"/>
      <c r="WJZ207" s="91"/>
      <c r="WKA207" s="119"/>
      <c r="WKB207" s="91"/>
      <c r="WKC207" s="119"/>
      <c r="WKD207" s="91"/>
      <c r="WKE207" s="119"/>
      <c r="WKF207" s="91"/>
      <c r="WKG207" s="119"/>
      <c r="WKH207" s="91"/>
      <c r="WKI207" s="119"/>
      <c r="WKJ207" s="91"/>
      <c r="WKK207" s="119"/>
      <c r="WKL207" s="91"/>
      <c r="WKM207" s="119"/>
      <c r="WKN207" s="91"/>
      <c r="WKO207" s="119"/>
      <c r="WKP207" s="91"/>
      <c r="WKQ207" s="119"/>
      <c r="WKR207" s="91"/>
      <c r="WKS207" s="119"/>
      <c r="WKT207" s="91"/>
      <c r="WKU207" s="119"/>
      <c r="WKV207" s="91"/>
      <c r="WKW207" s="119"/>
      <c r="WKX207" s="91"/>
      <c r="WKY207" s="119"/>
      <c r="WKZ207" s="91"/>
      <c r="WLA207" s="119"/>
      <c r="WLB207" s="91"/>
      <c r="WLC207" s="119"/>
      <c r="WLD207" s="91"/>
      <c r="WLE207" s="119"/>
      <c r="WLF207" s="91"/>
      <c r="WLG207" s="119"/>
      <c r="WLH207" s="91"/>
      <c r="WLI207" s="119"/>
      <c r="WLJ207" s="91"/>
      <c r="WLK207" s="119"/>
      <c r="WLL207" s="91"/>
      <c r="WLM207" s="119"/>
      <c r="WLN207" s="91"/>
      <c r="WLO207" s="119"/>
      <c r="WLP207" s="91"/>
      <c r="WLQ207" s="119"/>
      <c r="WLR207" s="91"/>
      <c r="WLS207" s="119"/>
      <c r="WLT207" s="91"/>
      <c r="WLU207" s="119"/>
      <c r="WLV207" s="91"/>
      <c r="WLW207" s="119"/>
      <c r="WLX207" s="91"/>
      <c r="WLY207" s="119"/>
      <c r="WLZ207" s="91"/>
      <c r="WMA207" s="119"/>
      <c r="WMB207" s="91"/>
      <c r="WMC207" s="119"/>
      <c r="WMD207" s="91"/>
      <c r="WME207" s="119"/>
      <c r="WMF207" s="91"/>
      <c r="WMG207" s="119"/>
      <c r="WMH207" s="91"/>
      <c r="WMI207" s="119"/>
      <c r="WMJ207" s="91"/>
      <c r="WMK207" s="119"/>
      <c r="WML207" s="91"/>
      <c r="WMM207" s="119"/>
      <c r="WMN207" s="91"/>
      <c r="WMO207" s="119"/>
      <c r="WMP207" s="91"/>
      <c r="WMQ207" s="119"/>
      <c r="WMR207" s="91"/>
      <c r="WMS207" s="119"/>
      <c r="WMT207" s="91"/>
      <c r="WMU207" s="119"/>
      <c r="WMV207" s="91"/>
      <c r="WMW207" s="119"/>
      <c r="WMX207" s="91"/>
      <c r="WMY207" s="119"/>
      <c r="WMZ207" s="91"/>
      <c r="WNA207" s="119"/>
      <c r="WNB207" s="91"/>
      <c r="WNC207" s="119"/>
      <c r="WND207" s="91"/>
      <c r="WNE207" s="119"/>
      <c r="WNF207" s="91"/>
      <c r="WNG207" s="119"/>
      <c r="WNH207" s="91"/>
      <c r="WNI207" s="119"/>
      <c r="WNJ207" s="91"/>
      <c r="WNK207" s="119"/>
      <c r="WNL207" s="91"/>
      <c r="WNM207" s="119"/>
      <c r="WNN207" s="91"/>
      <c r="WNO207" s="119"/>
      <c r="WNP207" s="91"/>
      <c r="WNQ207" s="119"/>
      <c r="WNR207" s="91"/>
      <c r="WNS207" s="119"/>
      <c r="WNT207" s="91"/>
      <c r="WNU207" s="119"/>
      <c r="WNV207" s="91"/>
      <c r="WNW207" s="119"/>
      <c r="WNX207" s="91"/>
      <c r="WNY207" s="119"/>
      <c r="WNZ207" s="91"/>
      <c r="WOA207" s="119"/>
      <c r="WOB207" s="91"/>
      <c r="WOC207" s="119"/>
      <c r="WOD207" s="91"/>
      <c r="WOE207" s="119"/>
      <c r="WOF207" s="91"/>
      <c r="WOG207" s="119"/>
      <c r="WOH207" s="91"/>
      <c r="WOI207" s="119"/>
      <c r="WOJ207" s="91"/>
      <c r="WOK207" s="119"/>
      <c r="WOL207" s="91"/>
      <c r="WOM207" s="119"/>
      <c r="WON207" s="91"/>
      <c r="WOO207" s="119"/>
      <c r="WOP207" s="91"/>
      <c r="WOQ207" s="119"/>
      <c r="WOR207" s="91"/>
      <c r="WOS207" s="119"/>
      <c r="WOT207" s="91"/>
      <c r="WOU207" s="119"/>
      <c r="WOV207" s="91"/>
      <c r="WOW207" s="119"/>
      <c r="WOX207" s="91"/>
      <c r="WOY207" s="119"/>
      <c r="WOZ207" s="91"/>
      <c r="WPA207" s="119"/>
      <c r="WPB207" s="91"/>
      <c r="WPC207" s="119"/>
      <c r="WPD207" s="91"/>
      <c r="WPE207" s="119"/>
      <c r="WPF207" s="91"/>
      <c r="WPG207" s="119"/>
      <c r="WPH207" s="91"/>
      <c r="WPI207" s="119"/>
      <c r="WPJ207" s="91"/>
      <c r="WPK207" s="119"/>
      <c r="WPL207" s="91"/>
      <c r="WPM207" s="119"/>
      <c r="WPN207" s="91"/>
      <c r="WPO207" s="119"/>
      <c r="WPP207" s="91"/>
      <c r="WPQ207" s="119"/>
      <c r="WPR207" s="91"/>
      <c r="WPS207" s="119"/>
      <c r="WPT207" s="91"/>
      <c r="WPU207" s="119"/>
      <c r="WPV207" s="91"/>
      <c r="WPW207" s="119"/>
      <c r="WPX207" s="91"/>
      <c r="WPY207" s="119"/>
      <c r="WPZ207" s="91"/>
      <c r="WQA207" s="119"/>
      <c r="WQB207" s="91"/>
      <c r="WQC207" s="119"/>
      <c r="WQD207" s="91"/>
      <c r="WQE207" s="119"/>
      <c r="WQF207" s="91"/>
      <c r="WQG207" s="119"/>
      <c r="WQH207" s="91"/>
      <c r="WQI207" s="119"/>
      <c r="WQJ207" s="91"/>
      <c r="WQK207" s="119"/>
      <c r="WQL207" s="91"/>
      <c r="WQM207" s="119"/>
      <c r="WQN207" s="91"/>
      <c r="WQO207" s="119"/>
      <c r="WQP207" s="91"/>
      <c r="WQQ207" s="119"/>
      <c r="WQR207" s="91"/>
      <c r="WQS207" s="119"/>
      <c r="WQT207" s="91"/>
      <c r="WQU207" s="119"/>
      <c r="WQV207" s="91"/>
      <c r="WQW207" s="119"/>
      <c r="WQX207" s="91"/>
      <c r="WQY207" s="119"/>
      <c r="WQZ207" s="91"/>
      <c r="WRA207" s="119"/>
      <c r="WRB207" s="91"/>
      <c r="WRC207" s="119"/>
      <c r="WRD207" s="91"/>
      <c r="WRE207" s="119"/>
      <c r="WRF207" s="91"/>
      <c r="WRG207" s="119"/>
      <c r="WRH207" s="91"/>
      <c r="WRI207" s="119"/>
      <c r="WRJ207" s="91"/>
      <c r="WRK207" s="119"/>
      <c r="WRL207" s="91"/>
      <c r="WRM207" s="119"/>
      <c r="WRN207" s="91"/>
      <c r="WRO207" s="119"/>
      <c r="WRP207" s="91"/>
      <c r="WRQ207" s="119"/>
      <c r="WRR207" s="91"/>
      <c r="WRS207" s="119"/>
      <c r="WRT207" s="91"/>
      <c r="WRU207" s="119"/>
      <c r="WRV207" s="91"/>
      <c r="WRW207" s="119"/>
      <c r="WRX207" s="91"/>
      <c r="WRY207" s="119"/>
      <c r="WRZ207" s="91"/>
      <c r="WSA207" s="119"/>
      <c r="WSB207" s="91"/>
      <c r="WSC207" s="119"/>
      <c r="WSD207" s="91"/>
      <c r="WSE207" s="119"/>
      <c r="WSF207" s="91"/>
      <c r="WSG207" s="119"/>
      <c r="WSH207" s="91"/>
      <c r="WSI207" s="119"/>
      <c r="WSJ207" s="91"/>
      <c r="WSK207" s="119"/>
      <c r="WSL207" s="91"/>
      <c r="WSM207" s="119"/>
      <c r="WSN207" s="91"/>
      <c r="WSO207" s="119"/>
      <c r="WSP207" s="91"/>
      <c r="WSQ207" s="119"/>
      <c r="WSR207" s="91"/>
      <c r="WSS207" s="119"/>
      <c r="WST207" s="91"/>
      <c r="WSU207" s="119"/>
      <c r="WSV207" s="91"/>
      <c r="WSW207" s="119"/>
      <c r="WSX207" s="91"/>
      <c r="WSY207" s="119"/>
      <c r="WSZ207" s="91"/>
      <c r="WTA207" s="119"/>
      <c r="WTB207" s="91"/>
      <c r="WTC207" s="119"/>
      <c r="WTD207" s="91"/>
      <c r="WTE207" s="119"/>
      <c r="WTF207" s="91"/>
      <c r="WTG207" s="119"/>
      <c r="WTH207" s="91"/>
      <c r="WTI207" s="119"/>
      <c r="WTJ207" s="91"/>
      <c r="WTK207" s="119"/>
      <c r="WTL207" s="91"/>
      <c r="WTM207" s="119"/>
      <c r="WTN207" s="91"/>
      <c r="WTO207" s="119"/>
      <c r="WTP207" s="91"/>
      <c r="WTQ207" s="119"/>
      <c r="WTR207" s="91"/>
      <c r="WTS207" s="119"/>
      <c r="WTT207" s="91"/>
      <c r="WTU207" s="119"/>
      <c r="WTV207" s="91"/>
      <c r="WTW207" s="119"/>
      <c r="WTX207" s="91"/>
      <c r="WTY207" s="119"/>
      <c r="WTZ207" s="91"/>
      <c r="WUA207" s="119"/>
      <c r="WUB207" s="91"/>
      <c r="WUC207" s="119"/>
      <c r="WUD207" s="91"/>
      <c r="WUE207" s="119"/>
      <c r="WUF207" s="91"/>
      <c r="WUG207" s="119"/>
      <c r="WUH207" s="91"/>
      <c r="WUI207" s="119"/>
      <c r="WUJ207" s="91"/>
      <c r="WUK207" s="119"/>
      <c r="WUL207" s="91"/>
      <c r="WUM207" s="119"/>
      <c r="WUN207" s="91"/>
      <c r="WUO207" s="119"/>
      <c r="WUP207" s="91"/>
      <c r="WUQ207" s="119"/>
      <c r="WUR207" s="91"/>
      <c r="WUS207" s="119"/>
      <c r="WUT207" s="91"/>
      <c r="WUU207" s="119"/>
      <c r="WUV207" s="91"/>
      <c r="WUW207" s="119"/>
      <c r="WUX207" s="91"/>
      <c r="WUY207" s="119"/>
      <c r="WUZ207" s="91"/>
      <c r="WVA207" s="119"/>
      <c r="WVB207" s="91"/>
      <c r="WVC207" s="119"/>
      <c r="WVD207" s="91"/>
      <c r="WVE207" s="119"/>
      <c r="WVF207" s="91"/>
      <c r="WVG207" s="119"/>
      <c r="WVH207" s="91"/>
      <c r="WVI207" s="119"/>
      <c r="WVJ207" s="91"/>
      <c r="WVK207" s="119"/>
      <c r="WVL207" s="91"/>
      <c r="WVM207" s="119"/>
      <c r="WVN207" s="91"/>
      <c r="WVO207" s="119"/>
      <c r="WVP207" s="91"/>
      <c r="WVQ207" s="119"/>
      <c r="WVR207" s="91"/>
      <c r="WVS207" s="119"/>
      <c r="WVT207" s="91"/>
      <c r="WVU207" s="119"/>
      <c r="WVV207" s="91"/>
      <c r="WVW207" s="119"/>
      <c r="WVX207" s="91"/>
      <c r="WVY207" s="119"/>
      <c r="WVZ207" s="91"/>
      <c r="WWA207" s="119"/>
      <c r="WWB207" s="91"/>
      <c r="WWC207" s="119"/>
      <c r="WWD207" s="91"/>
      <c r="WWE207" s="119"/>
      <c r="WWF207" s="91"/>
      <c r="WWG207" s="119"/>
      <c r="WWH207" s="91"/>
      <c r="WWI207" s="119"/>
      <c r="WWJ207" s="91"/>
      <c r="WWK207" s="119"/>
      <c r="WWL207" s="91"/>
      <c r="WWM207" s="119"/>
      <c r="WWN207" s="91"/>
      <c r="WWO207" s="119"/>
      <c r="WWP207" s="91"/>
      <c r="WWQ207" s="119"/>
      <c r="WWR207" s="91"/>
      <c r="WWS207" s="119"/>
      <c r="WWT207" s="91"/>
      <c r="WWU207" s="119"/>
      <c r="WWV207" s="91"/>
      <c r="WWW207" s="119"/>
      <c r="WWX207" s="91"/>
      <c r="WWY207" s="119"/>
      <c r="WWZ207" s="91"/>
      <c r="WXA207" s="119"/>
      <c r="WXB207" s="91"/>
      <c r="WXC207" s="119"/>
      <c r="WXD207" s="91"/>
      <c r="WXE207" s="119"/>
      <c r="WXF207" s="91"/>
      <c r="WXG207" s="119"/>
      <c r="WXH207" s="91"/>
      <c r="WXI207" s="119"/>
      <c r="WXJ207" s="91"/>
      <c r="WXK207" s="119"/>
      <c r="WXL207" s="91"/>
      <c r="WXM207" s="119"/>
      <c r="WXN207" s="91"/>
      <c r="WXO207" s="119"/>
      <c r="WXP207" s="91"/>
      <c r="WXQ207" s="119"/>
      <c r="WXR207" s="91"/>
      <c r="WXS207" s="119"/>
      <c r="WXT207" s="91"/>
      <c r="WXU207" s="119"/>
      <c r="WXV207" s="91"/>
      <c r="WXW207" s="119"/>
      <c r="WXX207" s="91"/>
      <c r="WXY207" s="119"/>
      <c r="WXZ207" s="91"/>
      <c r="WYA207" s="119"/>
      <c r="WYB207" s="91"/>
      <c r="WYC207" s="119"/>
      <c r="WYD207" s="91"/>
      <c r="WYE207" s="119"/>
      <c r="WYF207" s="91"/>
      <c r="WYG207" s="119"/>
      <c r="WYH207" s="91"/>
      <c r="WYI207" s="119"/>
      <c r="WYJ207" s="91"/>
      <c r="WYK207" s="119"/>
      <c r="WYL207" s="91"/>
      <c r="WYM207" s="119"/>
      <c r="WYN207" s="91"/>
      <c r="WYO207" s="119"/>
      <c r="WYP207" s="91"/>
      <c r="WYQ207" s="119"/>
      <c r="WYR207" s="91"/>
      <c r="WYS207" s="119"/>
      <c r="WYT207" s="91"/>
      <c r="WYU207" s="119"/>
      <c r="WYV207" s="91"/>
      <c r="WYW207" s="119"/>
      <c r="WYX207" s="91"/>
      <c r="WYY207" s="119"/>
      <c r="WYZ207" s="91"/>
      <c r="WZA207" s="119"/>
      <c r="WZB207" s="91"/>
      <c r="WZC207" s="119"/>
      <c r="WZD207" s="91"/>
      <c r="WZE207" s="119"/>
      <c r="WZF207" s="91"/>
      <c r="WZG207" s="119"/>
      <c r="WZH207" s="91"/>
      <c r="WZI207" s="119"/>
      <c r="WZJ207" s="91"/>
      <c r="WZK207" s="119"/>
      <c r="WZL207" s="91"/>
      <c r="WZM207" s="119"/>
      <c r="WZN207" s="91"/>
      <c r="WZO207" s="119"/>
      <c r="WZP207" s="91"/>
      <c r="WZQ207" s="119"/>
      <c r="WZR207" s="91"/>
      <c r="WZS207" s="119"/>
      <c r="WZT207" s="91"/>
      <c r="WZU207" s="119"/>
      <c r="WZV207" s="91"/>
      <c r="WZW207" s="119"/>
      <c r="WZX207" s="91"/>
      <c r="WZY207" s="119"/>
      <c r="WZZ207" s="91"/>
      <c r="XAA207" s="119"/>
      <c r="XAB207" s="91"/>
      <c r="XAC207" s="119"/>
      <c r="XAD207" s="91"/>
      <c r="XAE207" s="119"/>
      <c r="XAF207" s="91"/>
      <c r="XAG207" s="119"/>
      <c r="XAH207" s="91"/>
      <c r="XAI207" s="119"/>
      <c r="XAJ207" s="91"/>
      <c r="XAK207" s="119"/>
      <c r="XAL207" s="91"/>
      <c r="XAM207" s="119"/>
      <c r="XAN207" s="91"/>
      <c r="XAO207" s="119"/>
      <c r="XAP207" s="91"/>
      <c r="XAQ207" s="119"/>
      <c r="XAR207" s="91"/>
      <c r="XAS207" s="119"/>
      <c r="XAT207" s="91"/>
      <c r="XAU207" s="119"/>
      <c r="XAV207" s="91"/>
      <c r="XAW207" s="119"/>
      <c r="XAX207" s="91"/>
      <c r="XAY207" s="119"/>
      <c r="XAZ207" s="91"/>
      <c r="XBA207" s="119"/>
      <c r="XBB207" s="91"/>
      <c r="XBC207" s="119"/>
      <c r="XBD207" s="91"/>
      <c r="XBE207" s="119"/>
      <c r="XBF207" s="91"/>
      <c r="XBG207" s="119"/>
      <c r="XBH207" s="91"/>
      <c r="XBI207" s="119"/>
      <c r="XBJ207" s="91"/>
      <c r="XBK207" s="119"/>
      <c r="XBL207" s="91"/>
      <c r="XBM207" s="119"/>
      <c r="XBN207" s="91"/>
      <c r="XBO207" s="119"/>
      <c r="XBP207" s="91"/>
      <c r="XBQ207" s="119"/>
      <c r="XBR207" s="91"/>
      <c r="XBS207" s="119"/>
      <c r="XBT207" s="91"/>
      <c r="XBU207" s="119"/>
      <c r="XBV207" s="91"/>
      <c r="XBW207" s="119"/>
      <c r="XBX207" s="91"/>
      <c r="XBY207" s="119"/>
      <c r="XBZ207" s="91"/>
      <c r="XCA207" s="119"/>
      <c r="XCB207" s="91"/>
      <c r="XCC207" s="119"/>
      <c r="XCD207" s="91"/>
      <c r="XCE207" s="119"/>
      <c r="XCF207" s="91"/>
      <c r="XCG207" s="119"/>
      <c r="XCH207" s="91"/>
      <c r="XCI207" s="119"/>
      <c r="XCJ207" s="91"/>
      <c r="XCK207" s="119"/>
      <c r="XCL207" s="91"/>
      <c r="XCM207" s="119"/>
      <c r="XCN207" s="91"/>
      <c r="XCO207" s="119"/>
      <c r="XCP207" s="91"/>
      <c r="XCQ207" s="119"/>
      <c r="XCR207" s="91"/>
      <c r="XCS207" s="119"/>
      <c r="XCT207" s="91"/>
      <c r="XCU207" s="119"/>
      <c r="XCV207" s="91"/>
      <c r="XCW207" s="119"/>
      <c r="XCX207" s="91"/>
      <c r="XCY207" s="119"/>
      <c r="XCZ207" s="91"/>
    </row>
    <row r="208" spans="1:16328" x14ac:dyDescent="0.35">
      <c r="A208" s="343" t="s">
        <v>1068</v>
      </c>
      <c r="B208" t="s">
        <v>105</v>
      </c>
      <c r="C208" s="1">
        <v>2500</v>
      </c>
      <c r="D208" s="1">
        <v>0</v>
      </c>
      <c r="E208" s="303">
        <f t="shared" si="11"/>
        <v>0</v>
      </c>
      <c r="F208" s="303">
        <v>0</v>
      </c>
      <c r="AV208" s="91"/>
      <c r="AW208" s="119"/>
      <c r="AX208" s="91"/>
      <c r="AY208" s="119"/>
      <c r="AZ208" s="91"/>
      <c r="BA208" s="119"/>
      <c r="BB208" s="91"/>
      <c r="BC208" s="119"/>
      <c r="BD208" s="91"/>
      <c r="BE208" s="119"/>
      <c r="BF208" s="91"/>
      <c r="BG208" s="119"/>
      <c r="BH208" s="91"/>
      <c r="BI208" s="119"/>
      <c r="BJ208" s="91"/>
      <c r="BK208" s="119"/>
      <c r="BL208" s="91"/>
      <c r="BM208" s="119"/>
      <c r="BN208" s="91"/>
      <c r="BO208" s="119"/>
      <c r="BP208" s="91"/>
      <c r="BQ208" s="119"/>
      <c r="BR208" s="91"/>
      <c r="BS208" s="119"/>
      <c r="BT208" s="91"/>
      <c r="BU208" s="119"/>
      <c r="BV208" s="91"/>
      <c r="BW208" s="119"/>
      <c r="BX208" s="91"/>
      <c r="BY208" s="119"/>
      <c r="BZ208" s="91"/>
      <c r="CA208" s="119"/>
      <c r="CB208" s="91"/>
      <c r="CC208" s="119"/>
      <c r="CD208" s="91"/>
      <c r="CE208" s="119"/>
      <c r="CF208" s="91"/>
      <c r="CG208" s="119"/>
      <c r="CH208" s="91"/>
      <c r="CI208" s="119"/>
      <c r="CJ208" s="91"/>
      <c r="CK208" s="119"/>
      <c r="CL208" s="91"/>
      <c r="CM208" s="119"/>
      <c r="CN208" s="91"/>
      <c r="CO208" s="119"/>
      <c r="CP208" s="91"/>
      <c r="CQ208" s="119"/>
      <c r="CR208" s="91"/>
      <c r="CS208" s="119"/>
      <c r="CT208" s="91"/>
      <c r="CU208" s="119"/>
      <c r="CV208" s="91"/>
      <c r="CW208" s="119"/>
      <c r="CX208" s="91"/>
      <c r="CY208" s="119"/>
      <c r="CZ208" s="91"/>
      <c r="DA208" s="119"/>
      <c r="DB208" s="91"/>
      <c r="DC208" s="119"/>
      <c r="DD208" s="91"/>
      <c r="DE208" s="119"/>
      <c r="DF208" s="91"/>
      <c r="DG208" s="119"/>
      <c r="DH208" s="91"/>
      <c r="DI208" s="119"/>
      <c r="DJ208" s="91"/>
      <c r="DK208" s="119"/>
      <c r="DL208" s="91"/>
      <c r="DM208" s="119"/>
      <c r="DN208" s="91"/>
      <c r="DO208" s="119"/>
      <c r="DP208" s="91"/>
      <c r="DQ208" s="119"/>
      <c r="DR208" s="91"/>
      <c r="DS208" s="119"/>
      <c r="DT208" s="91"/>
      <c r="DU208" s="119"/>
      <c r="DV208" s="91"/>
      <c r="DW208" s="119"/>
      <c r="DX208" s="91"/>
      <c r="DY208" s="119"/>
      <c r="DZ208" s="91"/>
      <c r="EA208" s="119"/>
      <c r="EB208" s="91"/>
      <c r="EC208" s="119"/>
      <c r="ED208" s="91"/>
      <c r="EE208" s="119"/>
      <c r="EF208" s="91"/>
      <c r="EG208" s="119"/>
      <c r="EH208" s="91"/>
      <c r="EI208" s="119"/>
      <c r="EJ208" s="91"/>
      <c r="EK208" s="119"/>
      <c r="EL208" s="91"/>
      <c r="EM208" s="119"/>
      <c r="EN208" s="91"/>
      <c r="EO208" s="119"/>
      <c r="EP208" s="91"/>
      <c r="EQ208" s="119"/>
      <c r="ER208" s="91"/>
      <c r="ES208" s="119"/>
      <c r="ET208" s="91"/>
      <c r="EU208" s="119"/>
      <c r="EV208" s="91"/>
      <c r="EW208" s="119"/>
      <c r="EX208" s="91"/>
      <c r="EY208" s="119"/>
      <c r="EZ208" s="91"/>
      <c r="FA208" s="119"/>
      <c r="FB208" s="91"/>
      <c r="FC208" s="119"/>
      <c r="FD208" s="91"/>
      <c r="FE208" s="119"/>
      <c r="FF208" s="91"/>
      <c r="FG208" s="119"/>
      <c r="FH208" s="91"/>
      <c r="FI208" s="119"/>
      <c r="FJ208" s="91"/>
      <c r="FK208" s="119"/>
      <c r="FL208" s="91"/>
      <c r="FM208" s="119"/>
      <c r="FN208" s="91"/>
      <c r="FO208" s="119"/>
      <c r="FP208" s="91"/>
      <c r="FQ208" s="119"/>
      <c r="FR208" s="91"/>
      <c r="FS208" s="119"/>
      <c r="FT208" s="91"/>
      <c r="FU208" s="119"/>
      <c r="FV208" s="91"/>
      <c r="FW208" s="119"/>
      <c r="FX208" s="91"/>
      <c r="FY208" s="119"/>
      <c r="FZ208" s="91"/>
      <c r="GA208" s="119"/>
      <c r="GB208" s="91"/>
      <c r="GC208" s="119"/>
      <c r="GD208" s="91"/>
      <c r="GE208" s="119"/>
      <c r="GF208" s="91"/>
      <c r="GG208" s="119"/>
      <c r="GH208" s="91"/>
      <c r="GI208" s="119"/>
      <c r="GJ208" s="91"/>
      <c r="GK208" s="119"/>
      <c r="GL208" s="91"/>
      <c r="GM208" s="119"/>
      <c r="GN208" s="91"/>
      <c r="GO208" s="119"/>
      <c r="GP208" s="91"/>
      <c r="GQ208" s="119"/>
      <c r="GR208" s="91"/>
      <c r="GS208" s="119"/>
      <c r="GT208" s="91"/>
      <c r="GU208" s="119"/>
      <c r="GV208" s="91"/>
      <c r="GW208" s="119"/>
      <c r="GX208" s="91"/>
      <c r="GY208" s="119"/>
      <c r="GZ208" s="91"/>
      <c r="HA208" s="119"/>
      <c r="HB208" s="91"/>
      <c r="HC208" s="119"/>
      <c r="HD208" s="91"/>
      <c r="HE208" s="119"/>
      <c r="HF208" s="91"/>
      <c r="HG208" s="119"/>
      <c r="HH208" s="91"/>
      <c r="HI208" s="119"/>
      <c r="HJ208" s="91"/>
      <c r="HK208" s="119"/>
      <c r="HL208" s="91"/>
      <c r="HM208" s="119"/>
      <c r="HN208" s="91"/>
      <c r="HO208" s="119"/>
      <c r="HP208" s="91"/>
      <c r="HQ208" s="119"/>
      <c r="HR208" s="91"/>
      <c r="HS208" s="119"/>
      <c r="HT208" s="91"/>
      <c r="HU208" s="119"/>
      <c r="HV208" s="91"/>
      <c r="HW208" s="119"/>
      <c r="HX208" s="91"/>
      <c r="HY208" s="119"/>
      <c r="HZ208" s="91"/>
      <c r="IA208" s="119"/>
      <c r="IB208" s="91"/>
      <c r="IC208" s="119"/>
      <c r="ID208" s="91"/>
      <c r="IE208" s="119"/>
      <c r="IF208" s="91"/>
      <c r="IG208" s="119"/>
      <c r="IH208" s="91"/>
      <c r="II208" s="119"/>
      <c r="IJ208" s="91"/>
      <c r="IK208" s="119"/>
      <c r="IL208" s="91"/>
      <c r="IM208" s="119"/>
      <c r="IN208" s="91"/>
      <c r="IO208" s="119"/>
      <c r="IP208" s="91"/>
      <c r="IQ208" s="119"/>
      <c r="IR208" s="91"/>
      <c r="IS208" s="119"/>
      <c r="IT208" s="91"/>
      <c r="IU208" s="119"/>
      <c r="IV208" s="91"/>
      <c r="IW208" s="119"/>
      <c r="IX208" s="91"/>
      <c r="IY208" s="119"/>
      <c r="IZ208" s="91"/>
      <c r="JA208" s="119"/>
      <c r="JB208" s="91"/>
      <c r="JC208" s="119"/>
      <c r="JD208" s="91"/>
      <c r="JE208" s="119"/>
      <c r="JF208" s="91"/>
      <c r="JG208" s="119"/>
      <c r="JH208" s="91"/>
      <c r="JI208" s="119"/>
      <c r="JJ208" s="91"/>
      <c r="JK208" s="119"/>
      <c r="JL208" s="91"/>
      <c r="JM208" s="119"/>
      <c r="JN208" s="91"/>
      <c r="JO208" s="119"/>
      <c r="JP208" s="91"/>
      <c r="JQ208" s="119"/>
      <c r="JR208" s="91"/>
      <c r="JS208" s="119"/>
      <c r="JT208" s="91"/>
      <c r="JU208" s="119"/>
      <c r="JV208" s="91"/>
      <c r="JW208" s="119"/>
      <c r="JX208" s="91"/>
      <c r="JY208" s="119"/>
      <c r="JZ208" s="91"/>
      <c r="KA208" s="119"/>
      <c r="KB208" s="91"/>
      <c r="KC208" s="119"/>
      <c r="KD208" s="91"/>
      <c r="KE208" s="119"/>
      <c r="KF208" s="91"/>
      <c r="KG208" s="119"/>
      <c r="KH208" s="91"/>
      <c r="KI208" s="119"/>
      <c r="KJ208" s="91"/>
      <c r="KK208" s="119"/>
      <c r="KL208" s="91"/>
      <c r="KM208" s="119"/>
      <c r="KN208" s="91"/>
      <c r="KO208" s="119"/>
      <c r="KP208" s="91"/>
      <c r="KQ208" s="119"/>
      <c r="KR208" s="91"/>
      <c r="KS208" s="119"/>
      <c r="KT208" s="91"/>
      <c r="KU208" s="119"/>
      <c r="KV208" s="91"/>
      <c r="KW208" s="119"/>
      <c r="KX208" s="91"/>
      <c r="KY208" s="119"/>
      <c r="KZ208" s="91"/>
      <c r="LA208" s="119"/>
      <c r="LB208" s="91"/>
      <c r="LC208" s="119"/>
      <c r="LD208" s="91"/>
      <c r="LE208" s="119"/>
      <c r="LF208" s="91"/>
      <c r="LG208" s="119"/>
      <c r="LH208" s="91"/>
      <c r="LI208" s="119"/>
      <c r="LJ208" s="91"/>
      <c r="LK208" s="119"/>
      <c r="LL208" s="91"/>
      <c r="LM208" s="119"/>
      <c r="LN208" s="91"/>
      <c r="LO208" s="119"/>
      <c r="LP208" s="91"/>
      <c r="LQ208" s="119"/>
      <c r="LR208" s="91"/>
      <c r="LS208" s="119"/>
      <c r="LT208" s="91"/>
      <c r="LU208" s="119"/>
      <c r="LV208" s="91"/>
      <c r="LW208" s="119"/>
      <c r="LX208" s="91"/>
      <c r="LY208" s="119"/>
      <c r="LZ208" s="91"/>
      <c r="MA208" s="119"/>
      <c r="MB208" s="91"/>
      <c r="MC208" s="119"/>
      <c r="MD208" s="91"/>
      <c r="ME208" s="119"/>
      <c r="MF208" s="91"/>
      <c r="MG208" s="119"/>
      <c r="MH208" s="91"/>
      <c r="MI208" s="119"/>
      <c r="MJ208" s="91"/>
      <c r="MK208" s="119"/>
      <c r="ML208" s="91"/>
      <c r="MM208" s="119"/>
      <c r="MN208" s="91"/>
      <c r="MO208" s="119"/>
      <c r="MP208" s="91"/>
      <c r="MQ208" s="119"/>
      <c r="MR208" s="91"/>
      <c r="MS208" s="119"/>
      <c r="MT208" s="91"/>
      <c r="MU208" s="119"/>
      <c r="MV208" s="91"/>
      <c r="MW208" s="119"/>
      <c r="MX208" s="91"/>
      <c r="MY208" s="119"/>
      <c r="MZ208" s="91"/>
      <c r="NA208" s="119"/>
      <c r="NB208" s="91"/>
      <c r="NC208" s="119"/>
      <c r="ND208" s="91"/>
      <c r="NE208" s="119"/>
      <c r="NF208" s="91"/>
      <c r="NG208" s="119"/>
      <c r="NH208" s="91"/>
      <c r="NI208" s="119"/>
      <c r="NJ208" s="91"/>
      <c r="NK208" s="119"/>
      <c r="NL208" s="91"/>
      <c r="NM208" s="119"/>
      <c r="NN208" s="91"/>
      <c r="NO208" s="119"/>
      <c r="NP208" s="91"/>
      <c r="NQ208" s="119"/>
      <c r="NR208" s="91"/>
      <c r="NS208" s="119"/>
      <c r="NT208" s="91"/>
      <c r="NU208" s="119"/>
      <c r="NV208" s="91"/>
      <c r="NW208" s="119"/>
      <c r="NX208" s="91"/>
      <c r="NY208" s="119"/>
      <c r="NZ208" s="91"/>
      <c r="OA208" s="119"/>
      <c r="OB208" s="91"/>
      <c r="OC208" s="119"/>
      <c r="OD208" s="91"/>
      <c r="OE208" s="119"/>
      <c r="OF208" s="91"/>
      <c r="OG208" s="119"/>
      <c r="OH208" s="91"/>
      <c r="OI208" s="119"/>
      <c r="OJ208" s="91"/>
      <c r="OK208" s="119"/>
      <c r="OL208" s="91"/>
      <c r="OM208" s="119"/>
      <c r="ON208" s="91"/>
      <c r="OO208" s="119"/>
      <c r="OP208" s="91"/>
      <c r="OQ208" s="119"/>
      <c r="OR208" s="91"/>
      <c r="OS208" s="119"/>
      <c r="OT208" s="91"/>
      <c r="OU208" s="119"/>
      <c r="OV208" s="91"/>
      <c r="OW208" s="119"/>
      <c r="OX208" s="91"/>
      <c r="OY208" s="119"/>
      <c r="OZ208" s="91"/>
      <c r="PA208" s="119"/>
      <c r="PB208" s="91"/>
      <c r="PC208" s="119"/>
      <c r="PD208" s="91"/>
      <c r="PE208" s="119"/>
      <c r="PF208" s="91"/>
      <c r="PG208" s="119"/>
      <c r="PH208" s="91"/>
      <c r="PI208" s="119"/>
      <c r="PJ208" s="91"/>
      <c r="PK208" s="119"/>
      <c r="PL208" s="91"/>
      <c r="PM208" s="119"/>
      <c r="PN208" s="91"/>
      <c r="PO208" s="119"/>
      <c r="PP208" s="91"/>
      <c r="PQ208" s="119"/>
      <c r="PR208" s="91"/>
      <c r="PS208" s="119"/>
      <c r="PT208" s="91"/>
      <c r="PU208" s="119"/>
      <c r="PV208" s="91"/>
      <c r="PW208" s="119"/>
      <c r="PX208" s="91"/>
      <c r="PY208" s="119"/>
      <c r="PZ208" s="91"/>
      <c r="QA208" s="119"/>
      <c r="QB208" s="91"/>
      <c r="QC208" s="119"/>
      <c r="QD208" s="91"/>
      <c r="QE208" s="119"/>
      <c r="QF208" s="91"/>
      <c r="QG208" s="119"/>
      <c r="QH208" s="91"/>
      <c r="QI208" s="119"/>
      <c r="QJ208" s="91"/>
      <c r="QK208" s="119"/>
      <c r="QL208" s="91"/>
      <c r="QM208" s="119"/>
      <c r="QN208" s="91"/>
      <c r="QO208" s="119"/>
      <c r="QP208" s="91"/>
      <c r="QQ208" s="119"/>
      <c r="QR208" s="91"/>
      <c r="QS208" s="119"/>
      <c r="QT208" s="91"/>
      <c r="QU208" s="119"/>
      <c r="QV208" s="91"/>
      <c r="QW208" s="119"/>
      <c r="QX208" s="91"/>
      <c r="QY208" s="119"/>
      <c r="QZ208" s="91"/>
      <c r="RA208" s="119"/>
      <c r="RB208" s="91"/>
      <c r="RC208" s="119"/>
      <c r="RD208" s="91"/>
      <c r="RE208" s="119"/>
      <c r="RF208" s="91"/>
      <c r="RG208" s="119"/>
      <c r="RH208" s="91"/>
      <c r="RI208" s="119"/>
      <c r="RJ208" s="91"/>
      <c r="RK208" s="119"/>
      <c r="RL208" s="91"/>
      <c r="RM208" s="119"/>
      <c r="RN208" s="91"/>
      <c r="RO208" s="119"/>
      <c r="RP208" s="91"/>
      <c r="RQ208" s="119"/>
      <c r="RR208" s="91"/>
      <c r="RS208" s="119"/>
      <c r="RT208" s="91"/>
      <c r="RU208" s="119"/>
      <c r="RV208" s="91"/>
      <c r="RW208" s="119"/>
      <c r="RX208" s="91"/>
      <c r="RY208" s="119"/>
      <c r="RZ208" s="91"/>
      <c r="SA208" s="119"/>
      <c r="SB208" s="91"/>
      <c r="SC208" s="119"/>
      <c r="SD208" s="91"/>
      <c r="SE208" s="119"/>
      <c r="SF208" s="91"/>
      <c r="SG208" s="119"/>
      <c r="SH208" s="91"/>
      <c r="SI208" s="119"/>
      <c r="SJ208" s="91"/>
      <c r="SK208" s="119"/>
      <c r="SL208" s="91"/>
      <c r="SM208" s="119"/>
      <c r="SN208" s="91"/>
      <c r="SO208" s="119"/>
      <c r="SP208" s="91"/>
      <c r="SQ208" s="119"/>
      <c r="SR208" s="91"/>
      <c r="SS208" s="119"/>
      <c r="ST208" s="91"/>
      <c r="SU208" s="119"/>
      <c r="SV208" s="91"/>
      <c r="SW208" s="119"/>
      <c r="SX208" s="91"/>
      <c r="SY208" s="119"/>
      <c r="SZ208" s="91"/>
      <c r="TA208" s="119"/>
      <c r="TB208" s="91"/>
      <c r="TC208" s="119"/>
      <c r="TD208" s="91"/>
      <c r="TE208" s="119"/>
      <c r="TF208" s="91"/>
      <c r="TG208" s="119"/>
      <c r="TH208" s="91"/>
      <c r="TI208" s="119"/>
      <c r="TJ208" s="91"/>
      <c r="TK208" s="119"/>
      <c r="TL208" s="91"/>
      <c r="TM208" s="119"/>
      <c r="TN208" s="91"/>
      <c r="TO208" s="119"/>
      <c r="TP208" s="91"/>
      <c r="TQ208" s="119"/>
      <c r="TR208" s="91"/>
      <c r="TS208" s="119"/>
      <c r="TT208" s="91"/>
      <c r="TU208" s="119"/>
      <c r="TV208" s="91"/>
      <c r="TW208" s="119"/>
      <c r="TX208" s="91"/>
      <c r="TY208" s="119"/>
      <c r="TZ208" s="91"/>
      <c r="UA208" s="119"/>
      <c r="UB208" s="91"/>
      <c r="UC208" s="119"/>
      <c r="UD208" s="91"/>
      <c r="UE208" s="119"/>
      <c r="UF208" s="91"/>
      <c r="UG208" s="119"/>
      <c r="UH208" s="91"/>
      <c r="UI208" s="119"/>
      <c r="UJ208" s="91"/>
      <c r="UK208" s="119"/>
      <c r="UL208" s="91"/>
      <c r="UM208" s="119"/>
      <c r="UN208" s="91"/>
      <c r="UO208" s="119"/>
      <c r="UP208" s="91"/>
      <c r="UQ208" s="119"/>
      <c r="UR208" s="91"/>
      <c r="US208" s="119"/>
      <c r="UT208" s="91"/>
      <c r="UU208" s="119"/>
      <c r="UV208" s="91"/>
      <c r="UW208" s="119"/>
      <c r="UX208" s="91"/>
      <c r="UY208" s="119"/>
      <c r="UZ208" s="91"/>
      <c r="VA208" s="119"/>
      <c r="VB208" s="91"/>
      <c r="VC208" s="119"/>
      <c r="VD208" s="91"/>
      <c r="VE208" s="119"/>
      <c r="VF208" s="91"/>
      <c r="VG208" s="119"/>
      <c r="VH208" s="91"/>
      <c r="VI208" s="119"/>
      <c r="VJ208" s="91"/>
      <c r="VK208" s="119"/>
      <c r="VL208" s="91"/>
      <c r="VM208" s="119"/>
      <c r="VN208" s="91"/>
      <c r="VO208" s="119"/>
      <c r="VP208" s="91"/>
      <c r="VQ208" s="119"/>
      <c r="VR208" s="91"/>
      <c r="VS208" s="119"/>
      <c r="VT208" s="91"/>
      <c r="VU208" s="119"/>
      <c r="VV208" s="91"/>
      <c r="VW208" s="119"/>
      <c r="VX208" s="91"/>
      <c r="VY208" s="119"/>
      <c r="VZ208" s="91"/>
      <c r="WA208" s="119"/>
      <c r="WB208" s="91"/>
      <c r="WC208" s="119"/>
      <c r="WD208" s="91"/>
      <c r="WE208" s="119"/>
      <c r="WF208" s="91"/>
      <c r="WG208" s="119"/>
      <c r="WH208" s="91"/>
      <c r="WI208" s="119"/>
      <c r="WJ208" s="91"/>
      <c r="WK208" s="119"/>
      <c r="WL208" s="91"/>
      <c r="WM208" s="119"/>
      <c r="WN208" s="91"/>
      <c r="WO208" s="119"/>
      <c r="WP208" s="91"/>
      <c r="WQ208" s="119"/>
      <c r="WR208" s="91"/>
      <c r="WS208" s="119"/>
      <c r="WT208" s="91"/>
      <c r="WU208" s="119"/>
      <c r="WV208" s="91"/>
      <c r="WW208" s="119"/>
      <c r="WX208" s="91"/>
      <c r="WY208" s="119"/>
      <c r="WZ208" s="91"/>
      <c r="XA208" s="119"/>
      <c r="XB208" s="91"/>
      <c r="XC208" s="119"/>
      <c r="XD208" s="91"/>
      <c r="XE208" s="119"/>
      <c r="XF208" s="91"/>
      <c r="XG208" s="119"/>
      <c r="XH208" s="91"/>
      <c r="XI208" s="119"/>
      <c r="XJ208" s="91"/>
      <c r="XK208" s="119"/>
      <c r="XL208" s="91"/>
      <c r="XM208" s="119"/>
      <c r="XN208" s="91"/>
      <c r="XO208" s="119"/>
      <c r="XP208" s="91"/>
      <c r="XQ208" s="119"/>
      <c r="XR208" s="91"/>
      <c r="XS208" s="119"/>
      <c r="XT208" s="91"/>
      <c r="XU208" s="119"/>
      <c r="XV208" s="91"/>
      <c r="XW208" s="119"/>
      <c r="XX208" s="91"/>
      <c r="XY208" s="119"/>
      <c r="XZ208" s="91"/>
      <c r="YA208" s="119"/>
      <c r="YB208" s="91"/>
      <c r="YC208" s="119"/>
      <c r="YD208" s="91"/>
      <c r="YE208" s="119"/>
      <c r="YF208" s="91"/>
      <c r="YG208" s="119"/>
      <c r="YH208" s="91"/>
      <c r="YI208" s="119"/>
      <c r="YJ208" s="91"/>
      <c r="YK208" s="119"/>
      <c r="YL208" s="91"/>
      <c r="YM208" s="119"/>
      <c r="YN208" s="91"/>
      <c r="YO208" s="119"/>
      <c r="YP208" s="91"/>
      <c r="YQ208" s="119"/>
      <c r="YR208" s="91"/>
      <c r="YS208" s="119"/>
      <c r="YT208" s="91"/>
      <c r="YU208" s="119"/>
      <c r="YV208" s="91"/>
      <c r="YW208" s="119"/>
      <c r="YX208" s="91"/>
      <c r="YY208" s="119"/>
      <c r="YZ208" s="91"/>
      <c r="ZA208" s="119"/>
      <c r="ZB208" s="91"/>
      <c r="ZC208" s="119"/>
      <c r="ZD208" s="91"/>
      <c r="ZE208" s="119"/>
      <c r="ZF208" s="91"/>
      <c r="ZG208" s="119"/>
      <c r="ZH208" s="91"/>
      <c r="ZI208" s="119"/>
      <c r="ZJ208" s="91"/>
      <c r="ZK208" s="119"/>
      <c r="ZL208" s="91"/>
      <c r="ZM208" s="119"/>
      <c r="ZN208" s="91"/>
      <c r="ZO208" s="119"/>
      <c r="ZP208" s="91"/>
      <c r="ZQ208" s="119"/>
      <c r="ZR208" s="91"/>
      <c r="ZS208" s="119"/>
      <c r="ZT208" s="91"/>
      <c r="ZU208" s="119"/>
      <c r="ZV208" s="91"/>
      <c r="ZW208" s="119"/>
      <c r="ZX208" s="91"/>
      <c r="ZY208" s="119"/>
      <c r="ZZ208" s="91"/>
      <c r="AAA208" s="119"/>
      <c r="AAB208" s="91"/>
      <c r="AAC208" s="119"/>
      <c r="AAD208" s="91"/>
      <c r="AAE208" s="119"/>
      <c r="AAF208" s="91"/>
      <c r="AAG208" s="119"/>
      <c r="AAH208" s="91"/>
      <c r="AAI208" s="119"/>
      <c r="AAJ208" s="91"/>
      <c r="AAK208" s="119"/>
      <c r="AAL208" s="91"/>
      <c r="AAM208" s="119"/>
      <c r="AAN208" s="91"/>
      <c r="AAO208" s="119"/>
      <c r="AAP208" s="91"/>
      <c r="AAQ208" s="119"/>
      <c r="AAR208" s="91"/>
      <c r="AAS208" s="119"/>
      <c r="AAT208" s="91"/>
      <c r="AAU208" s="119"/>
      <c r="AAV208" s="91"/>
      <c r="AAW208" s="119"/>
      <c r="AAX208" s="91"/>
      <c r="AAY208" s="119"/>
      <c r="AAZ208" s="91"/>
      <c r="ABA208" s="119"/>
      <c r="ABB208" s="91"/>
      <c r="ABC208" s="119"/>
      <c r="ABD208" s="91"/>
      <c r="ABE208" s="119"/>
      <c r="ABF208" s="91"/>
      <c r="ABG208" s="119"/>
      <c r="ABH208" s="91"/>
      <c r="ABI208" s="119"/>
      <c r="ABJ208" s="91"/>
      <c r="ABK208" s="119"/>
      <c r="ABL208" s="91"/>
      <c r="ABM208" s="119"/>
      <c r="ABN208" s="91"/>
      <c r="ABO208" s="119"/>
      <c r="ABP208" s="91"/>
      <c r="ABQ208" s="119"/>
      <c r="ABR208" s="91"/>
      <c r="ABS208" s="119"/>
      <c r="ABT208" s="91"/>
      <c r="ABU208" s="119"/>
      <c r="ABV208" s="91"/>
      <c r="ABW208" s="119"/>
      <c r="ABX208" s="91"/>
      <c r="ABY208" s="119"/>
      <c r="ABZ208" s="91"/>
      <c r="ACA208" s="119"/>
      <c r="ACB208" s="91"/>
      <c r="ACC208" s="119"/>
      <c r="ACD208" s="91"/>
      <c r="ACE208" s="119"/>
      <c r="ACF208" s="91"/>
      <c r="ACG208" s="119"/>
      <c r="ACH208" s="91"/>
      <c r="ACI208" s="119"/>
      <c r="ACJ208" s="91"/>
      <c r="ACK208" s="119"/>
      <c r="ACL208" s="91"/>
      <c r="ACM208" s="119"/>
      <c r="ACN208" s="91"/>
      <c r="ACO208" s="119"/>
      <c r="ACP208" s="91"/>
      <c r="ACQ208" s="119"/>
      <c r="ACR208" s="91"/>
      <c r="ACS208" s="119"/>
      <c r="ACT208" s="91"/>
      <c r="ACU208" s="119"/>
      <c r="ACV208" s="91"/>
      <c r="ACW208" s="119"/>
      <c r="ACX208" s="91"/>
      <c r="ACY208" s="119"/>
      <c r="ACZ208" s="91"/>
      <c r="ADA208" s="119"/>
      <c r="ADB208" s="91"/>
      <c r="ADC208" s="119"/>
      <c r="ADD208" s="91"/>
      <c r="ADE208" s="119"/>
      <c r="ADF208" s="91"/>
      <c r="ADG208" s="119"/>
      <c r="ADH208" s="91"/>
      <c r="ADI208" s="119"/>
      <c r="ADJ208" s="91"/>
      <c r="ADK208" s="119"/>
      <c r="ADL208" s="91"/>
      <c r="ADM208" s="119"/>
      <c r="ADN208" s="91"/>
      <c r="ADO208" s="119"/>
      <c r="ADP208" s="91"/>
      <c r="ADQ208" s="119"/>
      <c r="ADR208" s="91"/>
      <c r="ADS208" s="119"/>
      <c r="ADT208" s="91"/>
      <c r="ADU208" s="119"/>
      <c r="ADV208" s="91"/>
      <c r="ADW208" s="119"/>
      <c r="ADX208" s="91"/>
      <c r="ADY208" s="119"/>
      <c r="ADZ208" s="91"/>
      <c r="AEA208" s="119"/>
      <c r="AEB208" s="91"/>
      <c r="AEC208" s="119"/>
      <c r="AED208" s="91"/>
      <c r="AEE208" s="119"/>
      <c r="AEF208" s="91"/>
      <c r="AEG208" s="119"/>
      <c r="AEH208" s="91"/>
      <c r="AEI208" s="119"/>
      <c r="AEJ208" s="91"/>
      <c r="AEK208" s="119"/>
      <c r="AEL208" s="91"/>
      <c r="AEM208" s="119"/>
      <c r="AEN208" s="91"/>
      <c r="AEO208" s="119"/>
      <c r="AEP208" s="91"/>
      <c r="AEQ208" s="119"/>
      <c r="AER208" s="91"/>
      <c r="AES208" s="119"/>
      <c r="AET208" s="91"/>
      <c r="AEU208" s="119"/>
      <c r="AEV208" s="91"/>
      <c r="AEW208" s="119"/>
      <c r="AEX208" s="91"/>
      <c r="AEY208" s="119"/>
      <c r="AEZ208" s="91"/>
      <c r="AFA208" s="119"/>
      <c r="AFB208" s="91"/>
      <c r="AFC208" s="119"/>
      <c r="AFD208" s="91"/>
      <c r="AFE208" s="119"/>
      <c r="AFF208" s="91"/>
      <c r="AFG208" s="119"/>
      <c r="AFH208" s="91"/>
      <c r="AFI208" s="119"/>
      <c r="AFJ208" s="91"/>
      <c r="AFK208" s="119"/>
      <c r="AFL208" s="91"/>
      <c r="AFM208" s="119"/>
      <c r="AFN208" s="91"/>
      <c r="AFO208" s="119"/>
      <c r="AFP208" s="91"/>
      <c r="AFQ208" s="119"/>
      <c r="AFR208" s="91"/>
      <c r="AFS208" s="119"/>
      <c r="AFT208" s="91"/>
      <c r="AFU208" s="119"/>
      <c r="AFV208" s="91"/>
      <c r="AFW208" s="119"/>
      <c r="AFX208" s="91"/>
      <c r="AFY208" s="119"/>
      <c r="AFZ208" s="91"/>
      <c r="AGA208" s="119"/>
      <c r="AGB208" s="91"/>
      <c r="AGC208" s="119"/>
      <c r="AGD208" s="91"/>
      <c r="AGE208" s="119"/>
      <c r="AGF208" s="91"/>
      <c r="AGG208" s="119"/>
      <c r="AGH208" s="91"/>
      <c r="AGI208" s="119"/>
      <c r="AGJ208" s="91"/>
      <c r="AGK208" s="119"/>
      <c r="AGL208" s="91"/>
      <c r="AGM208" s="119"/>
      <c r="AGN208" s="91"/>
      <c r="AGO208" s="119"/>
      <c r="AGP208" s="91"/>
      <c r="AGQ208" s="119"/>
      <c r="AGR208" s="91"/>
      <c r="AGS208" s="119"/>
      <c r="AGT208" s="91"/>
      <c r="AGU208" s="119"/>
      <c r="AGV208" s="91"/>
      <c r="AGW208" s="119"/>
      <c r="AGX208" s="91"/>
      <c r="AGY208" s="119"/>
      <c r="AGZ208" s="91"/>
      <c r="AHA208" s="119"/>
      <c r="AHB208" s="91"/>
      <c r="AHC208" s="119"/>
      <c r="AHD208" s="91"/>
      <c r="AHE208" s="119"/>
      <c r="AHF208" s="91"/>
      <c r="AHG208" s="119"/>
      <c r="AHH208" s="91"/>
      <c r="AHI208" s="119"/>
      <c r="AHJ208" s="91"/>
      <c r="AHK208" s="119"/>
      <c r="AHL208" s="91"/>
      <c r="AHM208" s="119"/>
      <c r="AHN208" s="91"/>
      <c r="AHO208" s="119"/>
      <c r="AHP208" s="91"/>
      <c r="AHQ208" s="119"/>
      <c r="AHR208" s="91"/>
      <c r="AHS208" s="119"/>
      <c r="AHT208" s="91"/>
      <c r="AHU208" s="119"/>
      <c r="AHV208" s="91"/>
      <c r="AHW208" s="119"/>
      <c r="AHX208" s="91"/>
      <c r="AHY208" s="119"/>
      <c r="AHZ208" s="91"/>
      <c r="AIA208" s="119"/>
      <c r="AIB208" s="91"/>
      <c r="AIC208" s="119"/>
      <c r="AID208" s="91"/>
      <c r="AIE208" s="119"/>
      <c r="AIF208" s="91"/>
      <c r="AIG208" s="119"/>
      <c r="AIH208" s="91"/>
      <c r="AII208" s="119"/>
      <c r="AIJ208" s="91"/>
      <c r="AIK208" s="119"/>
      <c r="AIL208" s="91"/>
      <c r="AIM208" s="119"/>
      <c r="AIN208" s="91"/>
      <c r="AIO208" s="119"/>
      <c r="AIP208" s="91"/>
      <c r="AIQ208" s="119"/>
      <c r="AIR208" s="91"/>
      <c r="AIS208" s="119"/>
      <c r="AIT208" s="91"/>
      <c r="AIU208" s="119"/>
      <c r="AIV208" s="91"/>
      <c r="AIW208" s="119"/>
      <c r="AIX208" s="91"/>
      <c r="AIY208" s="119"/>
      <c r="AIZ208" s="91"/>
      <c r="AJA208" s="119"/>
      <c r="AJB208" s="91"/>
      <c r="AJC208" s="119"/>
      <c r="AJD208" s="91"/>
      <c r="AJE208" s="119"/>
      <c r="AJF208" s="91"/>
      <c r="AJG208" s="119"/>
      <c r="AJH208" s="91"/>
      <c r="AJI208" s="119"/>
      <c r="AJJ208" s="91"/>
      <c r="AJK208" s="119"/>
      <c r="AJL208" s="91"/>
      <c r="AJM208" s="119"/>
      <c r="AJN208" s="91"/>
      <c r="AJO208" s="119"/>
      <c r="AJP208" s="91"/>
      <c r="AJQ208" s="119"/>
      <c r="AJR208" s="91"/>
      <c r="AJS208" s="119"/>
      <c r="AJT208" s="91"/>
      <c r="AJU208" s="119"/>
      <c r="AJV208" s="91"/>
      <c r="AJW208" s="119"/>
      <c r="AJX208" s="91"/>
      <c r="AJY208" s="119"/>
      <c r="AJZ208" s="91"/>
      <c r="AKA208" s="119"/>
      <c r="AKB208" s="91"/>
      <c r="AKC208" s="119"/>
      <c r="AKD208" s="91"/>
      <c r="AKE208" s="119"/>
      <c r="AKF208" s="91"/>
      <c r="AKG208" s="119"/>
      <c r="AKH208" s="91"/>
      <c r="AKI208" s="119"/>
      <c r="AKJ208" s="91"/>
      <c r="AKK208" s="119"/>
      <c r="AKL208" s="91"/>
      <c r="AKM208" s="119"/>
      <c r="AKN208" s="91"/>
      <c r="AKO208" s="119"/>
      <c r="AKP208" s="91"/>
      <c r="AKQ208" s="119"/>
      <c r="AKR208" s="91"/>
      <c r="AKS208" s="119"/>
      <c r="AKT208" s="91"/>
      <c r="AKU208" s="119"/>
      <c r="AKV208" s="91"/>
      <c r="AKW208" s="119"/>
      <c r="AKX208" s="91"/>
      <c r="AKY208" s="119"/>
      <c r="AKZ208" s="91"/>
      <c r="ALA208" s="119"/>
      <c r="ALB208" s="91"/>
      <c r="ALC208" s="119"/>
      <c r="ALD208" s="91"/>
      <c r="ALE208" s="119"/>
      <c r="ALF208" s="91"/>
      <c r="ALG208" s="119"/>
      <c r="ALH208" s="91"/>
      <c r="ALI208" s="119"/>
      <c r="ALJ208" s="91"/>
      <c r="ALK208" s="119"/>
      <c r="ALL208" s="91"/>
      <c r="ALM208" s="119"/>
      <c r="ALN208" s="91"/>
      <c r="ALO208" s="119"/>
      <c r="ALP208" s="91"/>
      <c r="ALQ208" s="119"/>
      <c r="ALR208" s="91"/>
      <c r="ALS208" s="119"/>
      <c r="ALT208" s="91"/>
      <c r="ALU208" s="119"/>
      <c r="ALV208" s="91"/>
      <c r="ALW208" s="119"/>
      <c r="ALX208" s="91"/>
      <c r="ALY208" s="119"/>
      <c r="ALZ208" s="91"/>
      <c r="AMA208" s="119"/>
      <c r="AMB208" s="91"/>
      <c r="AMC208" s="119"/>
      <c r="AMD208" s="91"/>
      <c r="AME208" s="119"/>
      <c r="AMF208" s="91"/>
      <c r="AMG208" s="119"/>
      <c r="AMH208" s="91"/>
      <c r="AMI208" s="119"/>
      <c r="AMJ208" s="91"/>
      <c r="AMK208" s="119"/>
      <c r="AML208" s="91"/>
      <c r="AMM208" s="119"/>
      <c r="AMN208" s="91"/>
      <c r="AMO208" s="119"/>
      <c r="AMP208" s="91"/>
      <c r="AMQ208" s="119"/>
      <c r="AMR208" s="91"/>
      <c r="AMS208" s="119"/>
      <c r="AMT208" s="91"/>
      <c r="AMU208" s="119"/>
      <c r="AMV208" s="91"/>
      <c r="AMW208" s="119"/>
      <c r="AMX208" s="91"/>
      <c r="AMY208" s="119"/>
      <c r="AMZ208" s="91"/>
      <c r="ANA208" s="119"/>
      <c r="ANB208" s="91"/>
      <c r="ANC208" s="119"/>
      <c r="AND208" s="91"/>
      <c r="ANE208" s="119"/>
      <c r="ANF208" s="91"/>
      <c r="ANG208" s="119"/>
      <c r="ANH208" s="91"/>
      <c r="ANI208" s="119"/>
      <c r="ANJ208" s="91"/>
      <c r="ANK208" s="119"/>
      <c r="ANL208" s="91"/>
      <c r="ANM208" s="119"/>
      <c r="ANN208" s="91"/>
      <c r="ANO208" s="119"/>
      <c r="ANP208" s="91"/>
      <c r="ANQ208" s="119"/>
      <c r="ANR208" s="91"/>
      <c r="ANS208" s="119"/>
      <c r="ANT208" s="91"/>
      <c r="ANU208" s="119"/>
      <c r="ANV208" s="91"/>
      <c r="ANW208" s="119"/>
      <c r="ANX208" s="91"/>
      <c r="ANY208" s="119"/>
      <c r="ANZ208" s="91"/>
      <c r="AOA208" s="119"/>
      <c r="AOB208" s="91"/>
      <c r="AOC208" s="119"/>
      <c r="AOD208" s="91"/>
      <c r="AOE208" s="119"/>
      <c r="AOF208" s="91"/>
      <c r="AOG208" s="119"/>
      <c r="AOH208" s="91"/>
      <c r="AOI208" s="119"/>
      <c r="AOJ208" s="91"/>
      <c r="AOK208" s="119"/>
      <c r="AOL208" s="91"/>
      <c r="AOM208" s="119"/>
      <c r="AON208" s="91"/>
      <c r="AOO208" s="119"/>
      <c r="AOP208" s="91"/>
      <c r="AOQ208" s="119"/>
      <c r="AOR208" s="91"/>
      <c r="AOS208" s="119"/>
      <c r="AOT208" s="91"/>
      <c r="AOU208" s="119"/>
      <c r="AOV208" s="91"/>
      <c r="AOW208" s="119"/>
      <c r="AOX208" s="91"/>
      <c r="AOY208" s="119"/>
      <c r="AOZ208" s="91"/>
      <c r="APA208" s="119"/>
      <c r="APB208" s="91"/>
      <c r="APC208" s="119"/>
      <c r="APD208" s="91"/>
      <c r="APE208" s="119"/>
      <c r="APF208" s="91"/>
      <c r="APG208" s="119"/>
      <c r="APH208" s="91"/>
      <c r="API208" s="119"/>
      <c r="APJ208" s="91"/>
      <c r="APK208" s="119"/>
      <c r="APL208" s="91"/>
      <c r="APM208" s="119"/>
      <c r="APN208" s="91"/>
      <c r="APO208" s="119"/>
      <c r="APP208" s="91"/>
      <c r="APQ208" s="119"/>
      <c r="APR208" s="91"/>
      <c r="APS208" s="119"/>
      <c r="APT208" s="91"/>
      <c r="APU208" s="119"/>
      <c r="APV208" s="91"/>
      <c r="APW208" s="119"/>
      <c r="APX208" s="91"/>
      <c r="APY208" s="119"/>
      <c r="APZ208" s="91"/>
      <c r="AQA208" s="119"/>
      <c r="AQB208" s="91"/>
      <c r="AQC208" s="119"/>
      <c r="AQD208" s="91"/>
      <c r="AQE208" s="119"/>
      <c r="AQF208" s="91"/>
      <c r="AQG208" s="119"/>
      <c r="AQH208" s="91"/>
      <c r="AQI208" s="119"/>
      <c r="AQJ208" s="91"/>
      <c r="AQK208" s="119"/>
      <c r="AQL208" s="91"/>
      <c r="AQM208" s="119"/>
      <c r="AQN208" s="91"/>
      <c r="AQO208" s="119"/>
      <c r="AQP208" s="91"/>
      <c r="AQQ208" s="119"/>
      <c r="AQR208" s="91"/>
      <c r="AQS208" s="119"/>
      <c r="AQT208" s="91"/>
      <c r="AQU208" s="119"/>
      <c r="AQV208" s="91"/>
      <c r="AQW208" s="119"/>
      <c r="AQX208" s="91"/>
      <c r="AQY208" s="119"/>
      <c r="AQZ208" s="91"/>
      <c r="ARA208" s="119"/>
      <c r="ARB208" s="91"/>
      <c r="ARC208" s="119"/>
      <c r="ARD208" s="91"/>
      <c r="ARE208" s="119"/>
      <c r="ARF208" s="91"/>
      <c r="ARG208" s="119"/>
      <c r="ARH208" s="91"/>
      <c r="ARI208" s="119"/>
      <c r="ARJ208" s="91"/>
      <c r="ARK208" s="119"/>
      <c r="ARL208" s="91"/>
      <c r="ARM208" s="119"/>
      <c r="ARN208" s="91"/>
      <c r="ARO208" s="119"/>
      <c r="ARP208" s="91"/>
      <c r="ARQ208" s="119"/>
      <c r="ARR208" s="91"/>
      <c r="ARS208" s="119"/>
      <c r="ART208" s="91"/>
      <c r="ARU208" s="119"/>
      <c r="ARV208" s="91"/>
      <c r="ARW208" s="119"/>
      <c r="ARX208" s="91"/>
      <c r="ARY208" s="119"/>
      <c r="ARZ208" s="91"/>
      <c r="ASA208" s="119"/>
      <c r="ASB208" s="91"/>
      <c r="ASC208" s="119"/>
      <c r="ASD208" s="91"/>
      <c r="ASE208" s="119"/>
      <c r="ASF208" s="91"/>
      <c r="ASG208" s="119"/>
      <c r="ASH208" s="91"/>
      <c r="ASI208" s="119"/>
      <c r="ASJ208" s="91"/>
      <c r="ASK208" s="119"/>
      <c r="ASL208" s="91"/>
      <c r="ASM208" s="119"/>
      <c r="ASN208" s="91"/>
      <c r="ASO208" s="119"/>
      <c r="ASP208" s="91"/>
      <c r="ASQ208" s="119"/>
      <c r="ASR208" s="91"/>
      <c r="ASS208" s="119"/>
      <c r="AST208" s="91"/>
      <c r="ASU208" s="119"/>
      <c r="ASV208" s="91"/>
      <c r="ASW208" s="119"/>
      <c r="ASX208" s="91"/>
      <c r="ASY208" s="119"/>
      <c r="ASZ208" s="91"/>
      <c r="ATA208" s="119"/>
      <c r="ATB208" s="91"/>
      <c r="ATC208" s="119"/>
      <c r="ATD208" s="91"/>
      <c r="ATE208" s="119"/>
      <c r="ATF208" s="91"/>
      <c r="ATG208" s="119"/>
      <c r="ATH208" s="91"/>
      <c r="ATI208" s="119"/>
      <c r="ATJ208" s="91"/>
      <c r="ATK208" s="119"/>
      <c r="ATL208" s="91"/>
      <c r="ATM208" s="119"/>
      <c r="ATN208" s="91"/>
      <c r="ATO208" s="119"/>
      <c r="ATP208" s="91"/>
      <c r="ATQ208" s="119"/>
      <c r="ATR208" s="91"/>
      <c r="ATS208" s="119"/>
      <c r="ATT208" s="91"/>
      <c r="ATU208" s="119"/>
      <c r="ATV208" s="91"/>
      <c r="ATW208" s="119"/>
      <c r="ATX208" s="91"/>
      <c r="ATY208" s="119"/>
      <c r="ATZ208" s="91"/>
      <c r="AUA208" s="119"/>
      <c r="AUB208" s="91"/>
      <c r="AUC208" s="119"/>
      <c r="AUD208" s="91"/>
      <c r="AUE208" s="119"/>
      <c r="AUF208" s="91"/>
      <c r="AUG208" s="119"/>
      <c r="AUH208" s="91"/>
      <c r="AUI208" s="119"/>
      <c r="AUJ208" s="91"/>
      <c r="AUK208" s="119"/>
      <c r="AUL208" s="91"/>
      <c r="AUM208" s="119"/>
      <c r="AUN208" s="91"/>
      <c r="AUO208" s="119"/>
      <c r="AUP208" s="91"/>
      <c r="AUQ208" s="119"/>
      <c r="AUR208" s="91"/>
      <c r="AUS208" s="119"/>
      <c r="AUT208" s="91"/>
      <c r="AUU208" s="119"/>
      <c r="AUV208" s="91"/>
      <c r="AUW208" s="119"/>
      <c r="AUX208" s="91"/>
      <c r="AUY208" s="119"/>
      <c r="AUZ208" s="91"/>
      <c r="AVA208" s="119"/>
      <c r="AVB208" s="91"/>
      <c r="AVC208" s="119"/>
      <c r="AVD208" s="91"/>
      <c r="AVE208" s="119"/>
      <c r="AVF208" s="91"/>
      <c r="AVG208" s="119"/>
      <c r="AVH208" s="91"/>
      <c r="AVI208" s="119"/>
      <c r="AVJ208" s="91"/>
      <c r="AVK208" s="119"/>
      <c r="AVL208" s="91"/>
      <c r="AVM208" s="119"/>
      <c r="AVN208" s="91"/>
      <c r="AVO208" s="119"/>
      <c r="AVP208" s="91"/>
      <c r="AVQ208" s="119"/>
      <c r="AVR208" s="91"/>
      <c r="AVS208" s="119"/>
      <c r="AVT208" s="91"/>
      <c r="AVU208" s="119"/>
      <c r="AVV208" s="91"/>
      <c r="AVW208" s="119"/>
      <c r="AVX208" s="91"/>
      <c r="AVY208" s="119"/>
      <c r="AVZ208" s="91"/>
      <c r="AWA208" s="119"/>
      <c r="AWB208" s="91"/>
      <c r="AWC208" s="119"/>
      <c r="AWD208" s="91"/>
      <c r="AWE208" s="119"/>
      <c r="AWF208" s="91"/>
      <c r="AWG208" s="119"/>
      <c r="AWH208" s="91"/>
      <c r="AWI208" s="119"/>
      <c r="AWJ208" s="91"/>
      <c r="AWK208" s="119"/>
      <c r="AWL208" s="91"/>
      <c r="AWM208" s="119"/>
      <c r="AWN208" s="91"/>
      <c r="AWO208" s="119"/>
      <c r="AWP208" s="91"/>
      <c r="AWQ208" s="119"/>
      <c r="AWR208" s="91"/>
      <c r="AWS208" s="119"/>
      <c r="AWT208" s="91"/>
      <c r="AWU208" s="119"/>
      <c r="AWV208" s="91"/>
      <c r="AWW208" s="119"/>
      <c r="AWX208" s="91"/>
      <c r="AWY208" s="119"/>
      <c r="AWZ208" s="91"/>
      <c r="AXA208" s="119"/>
      <c r="AXB208" s="91"/>
      <c r="AXC208" s="119"/>
      <c r="AXD208" s="91"/>
      <c r="AXE208" s="119"/>
      <c r="AXF208" s="91"/>
      <c r="AXG208" s="119"/>
      <c r="AXH208" s="91"/>
      <c r="AXI208" s="119"/>
      <c r="AXJ208" s="91"/>
      <c r="AXK208" s="119"/>
      <c r="AXL208" s="91"/>
      <c r="AXM208" s="119"/>
      <c r="AXN208" s="91"/>
      <c r="AXO208" s="119"/>
      <c r="AXP208" s="91"/>
      <c r="AXQ208" s="119"/>
      <c r="AXR208" s="91"/>
      <c r="AXS208" s="119"/>
      <c r="AXT208" s="91"/>
      <c r="AXU208" s="119"/>
      <c r="AXV208" s="91"/>
      <c r="AXW208" s="119"/>
      <c r="AXX208" s="91"/>
      <c r="AXY208" s="119"/>
      <c r="AXZ208" s="91"/>
      <c r="AYA208" s="119"/>
      <c r="AYB208" s="91"/>
      <c r="AYC208" s="119"/>
      <c r="AYD208" s="91"/>
      <c r="AYE208" s="119"/>
      <c r="AYF208" s="91"/>
      <c r="AYG208" s="119"/>
      <c r="AYH208" s="91"/>
      <c r="AYI208" s="119"/>
      <c r="AYJ208" s="91"/>
      <c r="AYK208" s="119"/>
      <c r="AYL208" s="91"/>
      <c r="AYM208" s="119"/>
      <c r="AYN208" s="91"/>
      <c r="AYO208" s="119"/>
      <c r="AYP208" s="91"/>
      <c r="AYQ208" s="119"/>
      <c r="AYR208" s="91"/>
      <c r="AYS208" s="119"/>
      <c r="AYT208" s="91"/>
      <c r="AYU208" s="119"/>
      <c r="AYV208" s="91"/>
      <c r="AYW208" s="119"/>
      <c r="AYX208" s="91"/>
      <c r="AYY208" s="119"/>
      <c r="AYZ208" s="91"/>
      <c r="AZA208" s="119"/>
      <c r="AZB208" s="91"/>
      <c r="AZC208" s="119"/>
      <c r="AZD208" s="91"/>
      <c r="AZE208" s="119"/>
      <c r="AZF208" s="91"/>
      <c r="AZG208" s="119"/>
      <c r="AZH208" s="91"/>
      <c r="AZI208" s="119"/>
      <c r="AZJ208" s="91"/>
      <c r="AZK208" s="119"/>
      <c r="AZL208" s="91"/>
      <c r="AZM208" s="119"/>
      <c r="AZN208" s="91"/>
      <c r="AZO208" s="119"/>
      <c r="AZP208" s="91"/>
      <c r="AZQ208" s="119"/>
      <c r="AZR208" s="91"/>
      <c r="AZS208" s="119"/>
      <c r="AZT208" s="91"/>
      <c r="AZU208" s="119"/>
      <c r="AZV208" s="91"/>
      <c r="AZW208" s="119"/>
      <c r="AZX208" s="91"/>
      <c r="AZY208" s="119"/>
      <c r="AZZ208" s="91"/>
      <c r="BAA208" s="119"/>
      <c r="BAB208" s="91"/>
      <c r="BAC208" s="119"/>
      <c r="BAD208" s="91"/>
      <c r="BAE208" s="119"/>
      <c r="BAF208" s="91"/>
      <c r="BAG208" s="119"/>
      <c r="BAH208" s="91"/>
      <c r="BAI208" s="119"/>
      <c r="BAJ208" s="91"/>
      <c r="BAK208" s="119"/>
      <c r="BAL208" s="91"/>
      <c r="BAM208" s="119"/>
      <c r="BAN208" s="91"/>
      <c r="BAO208" s="119"/>
      <c r="BAP208" s="91"/>
      <c r="BAQ208" s="119"/>
      <c r="BAR208" s="91"/>
      <c r="BAS208" s="119"/>
      <c r="BAT208" s="91"/>
      <c r="BAU208" s="119"/>
      <c r="BAV208" s="91"/>
      <c r="BAW208" s="119"/>
      <c r="BAX208" s="91"/>
      <c r="BAY208" s="119"/>
      <c r="BAZ208" s="91"/>
      <c r="BBA208" s="119"/>
      <c r="BBB208" s="91"/>
      <c r="BBC208" s="119"/>
      <c r="BBD208" s="91"/>
      <c r="BBE208" s="119"/>
      <c r="BBF208" s="91"/>
      <c r="BBG208" s="119"/>
      <c r="BBH208" s="91"/>
      <c r="BBI208" s="119"/>
      <c r="BBJ208" s="91"/>
      <c r="BBK208" s="119"/>
      <c r="BBL208" s="91"/>
      <c r="BBM208" s="119"/>
      <c r="BBN208" s="91"/>
      <c r="BBO208" s="119"/>
      <c r="BBP208" s="91"/>
      <c r="BBQ208" s="119"/>
      <c r="BBR208" s="91"/>
      <c r="BBS208" s="119"/>
      <c r="BBT208" s="91"/>
      <c r="BBU208" s="119"/>
      <c r="BBV208" s="91"/>
      <c r="BBW208" s="119"/>
      <c r="BBX208" s="91"/>
      <c r="BBY208" s="119"/>
      <c r="BBZ208" s="91"/>
      <c r="BCA208" s="119"/>
      <c r="BCB208" s="91"/>
      <c r="BCC208" s="119"/>
      <c r="BCD208" s="91"/>
      <c r="BCE208" s="119"/>
      <c r="BCF208" s="91"/>
      <c r="BCG208" s="119"/>
      <c r="BCH208" s="91"/>
      <c r="BCI208" s="119"/>
      <c r="BCJ208" s="91"/>
      <c r="BCK208" s="119"/>
      <c r="BCL208" s="91"/>
      <c r="BCM208" s="119"/>
      <c r="BCN208" s="91"/>
      <c r="BCO208" s="119"/>
      <c r="BCP208" s="91"/>
      <c r="BCQ208" s="119"/>
      <c r="BCR208" s="91"/>
      <c r="BCS208" s="119"/>
      <c r="BCT208" s="91"/>
      <c r="BCU208" s="119"/>
      <c r="BCV208" s="91"/>
      <c r="BCW208" s="119"/>
      <c r="BCX208" s="91"/>
      <c r="BCY208" s="119"/>
      <c r="BCZ208" s="91"/>
      <c r="BDA208" s="119"/>
      <c r="BDB208" s="91"/>
      <c r="BDC208" s="119"/>
      <c r="BDD208" s="91"/>
      <c r="BDE208" s="119"/>
      <c r="BDF208" s="91"/>
      <c r="BDG208" s="119"/>
      <c r="BDH208" s="91"/>
      <c r="BDI208" s="119"/>
      <c r="BDJ208" s="91"/>
      <c r="BDK208" s="119"/>
      <c r="BDL208" s="91"/>
      <c r="BDM208" s="119"/>
      <c r="BDN208" s="91"/>
      <c r="BDO208" s="119"/>
      <c r="BDP208" s="91"/>
      <c r="BDQ208" s="119"/>
      <c r="BDR208" s="91"/>
      <c r="BDS208" s="119"/>
      <c r="BDT208" s="91"/>
      <c r="BDU208" s="119"/>
      <c r="BDV208" s="91"/>
      <c r="BDW208" s="119"/>
      <c r="BDX208" s="91"/>
      <c r="BDY208" s="119"/>
      <c r="BDZ208" s="91"/>
      <c r="BEA208" s="119"/>
      <c r="BEB208" s="91"/>
      <c r="BEC208" s="119"/>
      <c r="BED208" s="91"/>
      <c r="BEE208" s="119"/>
      <c r="BEF208" s="91"/>
      <c r="BEG208" s="119"/>
      <c r="BEH208" s="91"/>
      <c r="BEI208" s="119"/>
      <c r="BEJ208" s="91"/>
      <c r="BEK208" s="119"/>
      <c r="BEL208" s="91"/>
      <c r="BEM208" s="119"/>
      <c r="BEN208" s="91"/>
      <c r="BEO208" s="119"/>
      <c r="BEP208" s="91"/>
      <c r="BEQ208" s="119"/>
      <c r="BER208" s="91"/>
      <c r="BES208" s="119"/>
      <c r="BET208" s="91"/>
      <c r="BEU208" s="119"/>
      <c r="BEV208" s="91"/>
      <c r="BEW208" s="119"/>
      <c r="BEX208" s="91"/>
      <c r="BEY208" s="119"/>
      <c r="BEZ208" s="91"/>
      <c r="BFA208" s="119"/>
      <c r="BFB208" s="91"/>
      <c r="BFC208" s="119"/>
      <c r="BFD208" s="91"/>
      <c r="BFE208" s="119"/>
      <c r="BFF208" s="91"/>
      <c r="BFG208" s="119"/>
      <c r="BFH208" s="91"/>
      <c r="BFI208" s="119"/>
      <c r="BFJ208" s="91"/>
      <c r="BFK208" s="119"/>
      <c r="BFL208" s="91"/>
      <c r="BFM208" s="119"/>
      <c r="BFN208" s="91"/>
      <c r="BFO208" s="119"/>
      <c r="BFP208" s="91"/>
      <c r="BFQ208" s="119"/>
      <c r="BFR208" s="91"/>
      <c r="BFS208" s="119"/>
      <c r="BFT208" s="91"/>
      <c r="BFU208" s="119"/>
      <c r="BFV208" s="91"/>
      <c r="BFW208" s="119"/>
      <c r="BFX208" s="91"/>
      <c r="BFY208" s="119"/>
      <c r="BFZ208" s="91"/>
      <c r="BGA208" s="119"/>
      <c r="BGB208" s="91"/>
      <c r="BGC208" s="119"/>
      <c r="BGD208" s="91"/>
      <c r="BGE208" s="119"/>
      <c r="BGF208" s="91"/>
      <c r="BGG208" s="119"/>
      <c r="BGH208" s="91"/>
      <c r="BGI208" s="119"/>
      <c r="BGJ208" s="91"/>
      <c r="BGK208" s="119"/>
      <c r="BGL208" s="91"/>
      <c r="BGM208" s="119"/>
      <c r="BGN208" s="91"/>
      <c r="BGO208" s="119"/>
      <c r="BGP208" s="91"/>
      <c r="BGQ208" s="119"/>
      <c r="BGR208" s="91"/>
      <c r="BGS208" s="119"/>
      <c r="BGT208" s="91"/>
      <c r="BGU208" s="119"/>
      <c r="BGV208" s="91"/>
      <c r="BGW208" s="119"/>
      <c r="BGX208" s="91"/>
      <c r="BGY208" s="119"/>
      <c r="BGZ208" s="91"/>
      <c r="BHA208" s="119"/>
      <c r="BHB208" s="91"/>
      <c r="BHC208" s="119"/>
      <c r="BHD208" s="91"/>
      <c r="BHE208" s="119"/>
      <c r="BHF208" s="91"/>
      <c r="BHG208" s="119"/>
      <c r="BHH208" s="91"/>
      <c r="BHI208" s="119"/>
      <c r="BHJ208" s="91"/>
      <c r="BHK208" s="119"/>
      <c r="BHL208" s="91"/>
      <c r="BHM208" s="119"/>
      <c r="BHN208" s="91"/>
      <c r="BHO208" s="119"/>
      <c r="BHP208" s="91"/>
      <c r="BHQ208" s="119"/>
      <c r="BHR208" s="91"/>
      <c r="BHS208" s="119"/>
      <c r="BHT208" s="91"/>
      <c r="BHU208" s="119"/>
      <c r="BHV208" s="91"/>
      <c r="BHW208" s="119"/>
      <c r="BHX208" s="91"/>
      <c r="BHY208" s="119"/>
      <c r="BHZ208" s="91"/>
      <c r="BIA208" s="119"/>
      <c r="BIB208" s="91"/>
      <c r="BIC208" s="119"/>
      <c r="BID208" s="91"/>
      <c r="BIE208" s="119"/>
      <c r="BIF208" s="91"/>
      <c r="BIG208" s="119"/>
      <c r="BIH208" s="91"/>
      <c r="BII208" s="119"/>
      <c r="BIJ208" s="91"/>
      <c r="BIK208" s="119"/>
      <c r="BIL208" s="91"/>
      <c r="BIM208" s="119"/>
      <c r="BIN208" s="91"/>
      <c r="BIO208" s="119"/>
      <c r="BIP208" s="91"/>
      <c r="BIQ208" s="119"/>
      <c r="BIR208" s="91"/>
      <c r="BIS208" s="119"/>
      <c r="BIT208" s="91"/>
      <c r="BIU208" s="119"/>
      <c r="BIV208" s="91"/>
      <c r="BIW208" s="119"/>
      <c r="BIX208" s="91"/>
      <c r="BIY208" s="119"/>
      <c r="BIZ208" s="91"/>
      <c r="BJA208" s="119"/>
      <c r="BJB208" s="91"/>
      <c r="BJC208" s="119"/>
      <c r="BJD208" s="91"/>
      <c r="BJE208" s="119"/>
      <c r="BJF208" s="91"/>
      <c r="BJG208" s="119"/>
      <c r="BJH208" s="91"/>
      <c r="BJI208" s="119"/>
      <c r="BJJ208" s="91"/>
      <c r="BJK208" s="119"/>
      <c r="BJL208" s="91"/>
      <c r="BJM208" s="119"/>
      <c r="BJN208" s="91"/>
      <c r="BJO208" s="119"/>
      <c r="BJP208" s="91"/>
      <c r="BJQ208" s="119"/>
      <c r="BJR208" s="91"/>
      <c r="BJS208" s="119"/>
      <c r="BJT208" s="91"/>
      <c r="BJU208" s="119"/>
      <c r="BJV208" s="91"/>
      <c r="BJW208" s="119"/>
      <c r="BJX208" s="91"/>
      <c r="BJY208" s="119"/>
      <c r="BJZ208" s="91"/>
      <c r="BKA208" s="119"/>
      <c r="BKB208" s="91"/>
      <c r="BKC208" s="119"/>
      <c r="BKD208" s="91"/>
      <c r="BKE208" s="119"/>
      <c r="BKF208" s="91"/>
      <c r="BKG208" s="119"/>
      <c r="BKH208" s="91"/>
      <c r="BKI208" s="119"/>
      <c r="BKJ208" s="91"/>
      <c r="BKK208" s="119"/>
      <c r="BKL208" s="91"/>
      <c r="BKM208" s="119"/>
      <c r="BKN208" s="91"/>
      <c r="BKO208" s="119"/>
      <c r="BKP208" s="91"/>
      <c r="BKQ208" s="119"/>
      <c r="BKR208" s="91"/>
      <c r="BKS208" s="119"/>
      <c r="BKT208" s="91"/>
      <c r="BKU208" s="119"/>
      <c r="BKV208" s="91"/>
      <c r="BKW208" s="119"/>
      <c r="BKX208" s="91"/>
      <c r="BKY208" s="119"/>
      <c r="BKZ208" s="91"/>
      <c r="BLA208" s="119"/>
      <c r="BLB208" s="91"/>
      <c r="BLC208" s="119"/>
      <c r="BLD208" s="91"/>
      <c r="BLE208" s="119"/>
      <c r="BLF208" s="91"/>
      <c r="BLG208" s="119"/>
      <c r="BLH208" s="91"/>
      <c r="BLI208" s="119"/>
      <c r="BLJ208" s="91"/>
      <c r="BLK208" s="119"/>
      <c r="BLL208" s="91"/>
      <c r="BLM208" s="119"/>
      <c r="BLN208" s="91"/>
      <c r="BLO208" s="119"/>
      <c r="BLP208" s="91"/>
      <c r="BLQ208" s="119"/>
      <c r="BLR208" s="91"/>
      <c r="BLS208" s="119"/>
      <c r="BLT208" s="91"/>
      <c r="BLU208" s="119"/>
      <c r="BLV208" s="91"/>
      <c r="BLW208" s="119"/>
      <c r="BLX208" s="91"/>
      <c r="BLY208" s="119"/>
      <c r="BLZ208" s="91"/>
      <c r="BMA208" s="119"/>
      <c r="BMB208" s="91"/>
      <c r="BMC208" s="119"/>
      <c r="BMD208" s="91"/>
      <c r="BME208" s="119"/>
      <c r="BMF208" s="91"/>
      <c r="BMG208" s="119"/>
      <c r="BMH208" s="91"/>
      <c r="BMI208" s="119"/>
      <c r="BMJ208" s="91"/>
      <c r="BMK208" s="119"/>
      <c r="BML208" s="91"/>
      <c r="BMM208" s="119"/>
      <c r="BMN208" s="91"/>
      <c r="BMO208" s="119"/>
      <c r="BMP208" s="91"/>
      <c r="BMQ208" s="119"/>
      <c r="BMR208" s="91"/>
      <c r="BMS208" s="119"/>
      <c r="BMT208" s="91"/>
      <c r="BMU208" s="119"/>
      <c r="BMV208" s="91"/>
      <c r="BMW208" s="119"/>
      <c r="BMX208" s="91"/>
      <c r="BMY208" s="119"/>
      <c r="BMZ208" s="91"/>
      <c r="BNA208" s="119"/>
      <c r="BNB208" s="91"/>
      <c r="BNC208" s="119"/>
      <c r="BND208" s="91"/>
      <c r="BNE208" s="119"/>
      <c r="BNF208" s="91"/>
      <c r="BNG208" s="119"/>
      <c r="BNH208" s="91"/>
      <c r="BNI208" s="119"/>
      <c r="BNJ208" s="91"/>
      <c r="BNK208" s="119"/>
      <c r="BNL208" s="91"/>
      <c r="BNM208" s="119"/>
      <c r="BNN208" s="91"/>
      <c r="BNO208" s="119"/>
      <c r="BNP208" s="91"/>
      <c r="BNQ208" s="119"/>
      <c r="BNR208" s="91"/>
      <c r="BNS208" s="119"/>
      <c r="BNT208" s="91"/>
      <c r="BNU208" s="119"/>
      <c r="BNV208" s="91"/>
      <c r="BNW208" s="119"/>
      <c r="BNX208" s="91"/>
      <c r="BNY208" s="119"/>
      <c r="BNZ208" s="91"/>
      <c r="BOA208" s="119"/>
      <c r="BOB208" s="91"/>
      <c r="BOC208" s="119"/>
      <c r="BOD208" s="91"/>
      <c r="BOE208" s="119"/>
      <c r="BOF208" s="91"/>
      <c r="BOG208" s="119"/>
      <c r="BOH208" s="91"/>
      <c r="BOI208" s="119"/>
      <c r="BOJ208" s="91"/>
      <c r="BOK208" s="119"/>
      <c r="BOL208" s="91"/>
      <c r="BOM208" s="119"/>
      <c r="BON208" s="91"/>
      <c r="BOO208" s="119"/>
      <c r="BOP208" s="91"/>
      <c r="BOQ208" s="119"/>
      <c r="BOR208" s="91"/>
      <c r="BOS208" s="119"/>
      <c r="BOT208" s="91"/>
      <c r="BOU208" s="119"/>
      <c r="BOV208" s="91"/>
      <c r="BOW208" s="119"/>
      <c r="BOX208" s="91"/>
      <c r="BOY208" s="119"/>
      <c r="BOZ208" s="91"/>
      <c r="BPA208" s="119"/>
      <c r="BPB208" s="91"/>
      <c r="BPC208" s="119"/>
      <c r="BPD208" s="91"/>
      <c r="BPE208" s="119"/>
      <c r="BPF208" s="91"/>
      <c r="BPG208" s="119"/>
      <c r="BPH208" s="91"/>
      <c r="BPI208" s="119"/>
      <c r="BPJ208" s="91"/>
      <c r="BPK208" s="119"/>
      <c r="BPL208" s="91"/>
      <c r="BPM208" s="119"/>
      <c r="BPN208" s="91"/>
      <c r="BPO208" s="119"/>
      <c r="BPP208" s="91"/>
      <c r="BPQ208" s="119"/>
      <c r="BPR208" s="91"/>
      <c r="BPS208" s="119"/>
      <c r="BPT208" s="91"/>
      <c r="BPU208" s="119"/>
      <c r="BPV208" s="91"/>
      <c r="BPW208" s="119"/>
      <c r="BPX208" s="91"/>
      <c r="BPY208" s="119"/>
      <c r="BPZ208" s="91"/>
      <c r="BQA208" s="119"/>
      <c r="BQB208" s="91"/>
      <c r="BQC208" s="119"/>
      <c r="BQD208" s="91"/>
      <c r="BQE208" s="119"/>
      <c r="BQF208" s="91"/>
      <c r="BQG208" s="119"/>
      <c r="BQH208" s="91"/>
      <c r="BQI208" s="119"/>
      <c r="BQJ208" s="91"/>
      <c r="BQK208" s="119"/>
      <c r="BQL208" s="91"/>
      <c r="BQM208" s="119"/>
      <c r="BQN208" s="91"/>
      <c r="BQO208" s="119"/>
      <c r="BQP208" s="91"/>
      <c r="BQQ208" s="119"/>
      <c r="BQR208" s="91"/>
      <c r="BQS208" s="119"/>
      <c r="BQT208" s="91"/>
      <c r="BQU208" s="119"/>
      <c r="BQV208" s="91"/>
      <c r="BQW208" s="119"/>
      <c r="BQX208" s="91"/>
      <c r="BQY208" s="119"/>
      <c r="BQZ208" s="91"/>
      <c r="BRA208" s="119"/>
      <c r="BRB208" s="91"/>
      <c r="BRC208" s="119"/>
      <c r="BRD208" s="91"/>
      <c r="BRE208" s="119"/>
      <c r="BRF208" s="91"/>
      <c r="BRG208" s="119"/>
      <c r="BRH208" s="91"/>
      <c r="BRI208" s="119"/>
      <c r="BRJ208" s="91"/>
      <c r="BRK208" s="119"/>
      <c r="BRL208" s="91"/>
      <c r="BRM208" s="119"/>
      <c r="BRN208" s="91"/>
      <c r="BRO208" s="119"/>
      <c r="BRP208" s="91"/>
      <c r="BRQ208" s="119"/>
      <c r="BRR208" s="91"/>
      <c r="BRS208" s="119"/>
      <c r="BRT208" s="91"/>
      <c r="BRU208" s="119"/>
      <c r="BRV208" s="91"/>
      <c r="BRW208" s="119"/>
      <c r="BRX208" s="91"/>
      <c r="BRY208" s="119"/>
      <c r="BRZ208" s="91"/>
      <c r="BSA208" s="119"/>
      <c r="BSB208" s="91"/>
      <c r="BSC208" s="119"/>
      <c r="BSD208" s="91"/>
      <c r="BSE208" s="119"/>
      <c r="BSF208" s="91"/>
      <c r="BSG208" s="119"/>
      <c r="BSH208" s="91"/>
      <c r="BSI208" s="119"/>
      <c r="BSJ208" s="91"/>
      <c r="BSK208" s="119"/>
      <c r="BSL208" s="91"/>
      <c r="BSM208" s="119"/>
      <c r="BSN208" s="91"/>
      <c r="BSO208" s="119"/>
      <c r="BSP208" s="91"/>
      <c r="BSQ208" s="119"/>
      <c r="BSR208" s="91"/>
      <c r="BSS208" s="119"/>
      <c r="BST208" s="91"/>
      <c r="BSU208" s="119"/>
      <c r="BSV208" s="91"/>
      <c r="BSW208" s="119"/>
      <c r="BSX208" s="91"/>
      <c r="BSY208" s="119"/>
      <c r="BSZ208" s="91"/>
      <c r="BTA208" s="119"/>
      <c r="BTB208" s="91"/>
      <c r="BTC208" s="119"/>
      <c r="BTD208" s="91"/>
      <c r="BTE208" s="119"/>
      <c r="BTF208" s="91"/>
      <c r="BTG208" s="119"/>
      <c r="BTH208" s="91"/>
      <c r="BTI208" s="119"/>
      <c r="BTJ208" s="91"/>
      <c r="BTK208" s="119"/>
      <c r="BTL208" s="91"/>
      <c r="BTM208" s="119"/>
      <c r="BTN208" s="91"/>
      <c r="BTO208" s="119"/>
      <c r="BTP208" s="91"/>
      <c r="BTQ208" s="119"/>
      <c r="BTR208" s="91"/>
      <c r="BTS208" s="119"/>
      <c r="BTT208" s="91"/>
      <c r="BTU208" s="119"/>
      <c r="BTV208" s="91"/>
      <c r="BTW208" s="119"/>
      <c r="BTX208" s="91"/>
      <c r="BTY208" s="119"/>
      <c r="BTZ208" s="91"/>
      <c r="BUA208" s="119"/>
      <c r="BUB208" s="91"/>
      <c r="BUC208" s="119"/>
      <c r="BUD208" s="91"/>
      <c r="BUE208" s="119"/>
      <c r="BUF208" s="91"/>
      <c r="BUG208" s="119"/>
      <c r="BUH208" s="91"/>
      <c r="BUI208" s="119"/>
      <c r="BUJ208" s="91"/>
      <c r="BUK208" s="119"/>
      <c r="BUL208" s="91"/>
      <c r="BUM208" s="119"/>
      <c r="BUN208" s="91"/>
      <c r="BUO208" s="119"/>
      <c r="BUP208" s="91"/>
      <c r="BUQ208" s="119"/>
      <c r="BUR208" s="91"/>
      <c r="BUS208" s="119"/>
      <c r="BUT208" s="91"/>
      <c r="BUU208" s="119"/>
      <c r="BUV208" s="91"/>
      <c r="BUW208" s="119"/>
      <c r="BUX208" s="91"/>
      <c r="BUY208" s="119"/>
      <c r="BUZ208" s="91"/>
      <c r="BVA208" s="119"/>
      <c r="BVB208" s="91"/>
      <c r="BVC208" s="119"/>
      <c r="BVD208" s="91"/>
      <c r="BVE208" s="119"/>
      <c r="BVF208" s="91"/>
      <c r="BVG208" s="119"/>
      <c r="BVH208" s="91"/>
      <c r="BVI208" s="119"/>
      <c r="BVJ208" s="91"/>
      <c r="BVK208" s="119"/>
      <c r="BVL208" s="91"/>
      <c r="BVM208" s="119"/>
      <c r="BVN208" s="91"/>
      <c r="BVO208" s="119"/>
      <c r="BVP208" s="91"/>
      <c r="BVQ208" s="119"/>
      <c r="BVR208" s="91"/>
      <c r="BVS208" s="119"/>
      <c r="BVT208" s="91"/>
      <c r="BVU208" s="119"/>
      <c r="BVV208" s="91"/>
      <c r="BVW208" s="119"/>
      <c r="BVX208" s="91"/>
      <c r="BVY208" s="119"/>
      <c r="BVZ208" s="91"/>
      <c r="BWA208" s="119"/>
      <c r="BWB208" s="91"/>
      <c r="BWC208" s="119"/>
      <c r="BWD208" s="91"/>
      <c r="BWE208" s="119"/>
      <c r="BWF208" s="91"/>
      <c r="BWG208" s="119"/>
      <c r="BWH208" s="91"/>
      <c r="BWI208" s="119"/>
      <c r="BWJ208" s="91"/>
      <c r="BWK208" s="119"/>
      <c r="BWL208" s="91"/>
      <c r="BWM208" s="119"/>
      <c r="BWN208" s="91"/>
      <c r="BWO208" s="119"/>
      <c r="BWP208" s="91"/>
      <c r="BWQ208" s="119"/>
      <c r="BWR208" s="91"/>
      <c r="BWS208" s="119"/>
      <c r="BWT208" s="91"/>
      <c r="BWU208" s="119"/>
      <c r="BWV208" s="91"/>
      <c r="BWW208" s="119"/>
      <c r="BWX208" s="91"/>
      <c r="BWY208" s="119"/>
      <c r="BWZ208" s="91"/>
      <c r="BXA208" s="119"/>
      <c r="BXB208" s="91"/>
      <c r="BXC208" s="119"/>
      <c r="BXD208" s="91"/>
      <c r="BXE208" s="119"/>
      <c r="BXF208" s="91"/>
      <c r="BXG208" s="119"/>
      <c r="BXH208" s="91"/>
      <c r="BXI208" s="119"/>
      <c r="BXJ208" s="91"/>
      <c r="BXK208" s="119"/>
      <c r="BXL208" s="91"/>
      <c r="BXM208" s="119"/>
      <c r="BXN208" s="91"/>
      <c r="BXO208" s="119"/>
      <c r="BXP208" s="91"/>
      <c r="BXQ208" s="119"/>
      <c r="BXR208" s="91"/>
      <c r="BXS208" s="119"/>
      <c r="BXT208" s="91"/>
      <c r="BXU208" s="119"/>
      <c r="BXV208" s="91"/>
      <c r="BXW208" s="119"/>
      <c r="BXX208" s="91"/>
      <c r="BXY208" s="119"/>
      <c r="BXZ208" s="91"/>
      <c r="BYA208" s="119"/>
      <c r="BYB208" s="91"/>
      <c r="BYC208" s="119"/>
      <c r="BYD208" s="91"/>
      <c r="BYE208" s="119"/>
      <c r="BYF208" s="91"/>
      <c r="BYG208" s="119"/>
      <c r="BYH208" s="91"/>
      <c r="BYI208" s="119"/>
      <c r="BYJ208" s="91"/>
      <c r="BYK208" s="119"/>
      <c r="BYL208" s="91"/>
      <c r="BYM208" s="119"/>
      <c r="BYN208" s="91"/>
      <c r="BYO208" s="119"/>
      <c r="BYP208" s="91"/>
      <c r="BYQ208" s="119"/>
      <c r="BYR208" s="91"/>
      <c r="BYS208" s="119"/>
      <c r="BYT208" s="91"/>
      <c r="BYU208" s="119"/>
      <c r="BYV208" s="91"/>
      <c r="BYW208" s="119"/>
      <c r="BYX208" s="91"/>
      <c r="BYY208" s="119"/>
      <c r="BYZ208" s="91"/>
      <c r="BZA208" s="119"/>
      <c r="BZB208" s="91"/>
      <c r="BZC208" s="119"/>
      <c r="BZD208" s="91"/>
      <c r="BZE208" s="119"/>
      <c r="BZF208" s="91"/>
      <c r="BZG208" s="119"/>
      <c r="BZH208" s="91"/>
      <c r="BZI208" s="119"/>
      <c r="BZJ208" s="91"/>
      <c r="BZK208" s="119"/>
      <c r="BZL208" s="91"/>
      <c r="BZM208" s="119"/>
      <c r="BZN208" s="91"/>
      <c r="BZO208" s="119"/>
      <c r="BZP208" s="91"/>
      <c r="BZQ208" s="119"/>
      <c r="BZR208" s="91"/>
      <c r="BZS208" s="119"/>
      <c r="BZT208" s="91"/>
      <c r="BZU208" s="119"/>
      <c r="BZV208" s="91"/>
      <c r="BZW208" s="119"/>
      <c r="BZX208" s="91"/>
      <c r="BZY208" s="119"/>
      <c r="BZZ208" s="91"/>
      <c r="CAA208" s="119"/>
      <c r="CAB208" s="91"/>
      <c r="CAC208" s="119"/>
      <c r="CAD208" s="91"/>
      <c r="CAE208" s="119"/>
      <c r="CAF208" s="91"/>
      <c r="CAG208" s="119"/>
      <c r="CAH208" s="91"/>
      <c r="CAI208" s="119"/>
      <c r="CAJ208" s="91"/>
      <c r="CAK208" s="119"/>
      <c r="CAL208" s="91"/>
      <c r="CAM208" s="119"/>
      <c r="CAN208" s="91"/>
      <c r="CAO208" s="119"/>
      <c r="CAP208" s="91"/>
      <c r="CAQ208" s="119"/>
      <c r="CAR208" s="91"/>
      <c r="CAS208" s="119"/>
      <c r="CAT208" s="91"/>
      <c r="CAU208" s="119"/>
      <c r="CAV208" s="91"/>
      <c r="CAW208" s="119"/>
      <c r="CAX208" s="91"/>
      <c r="CAY208" s="119"/>
      <c r="CAZ208" s="91"/>
      <c r="CBA208" s="119"/>
      <c r="CBB208" s="91"/>
      <c r="CBC208" s="119"/>
      <c r="CBD208" s="91"/>
      <c r="CBE208" s="119"/>
      <c r="CBF208" s="91"/>
      <c r="CBG208" s="119"/>
      <c r="CBH208" s="91"/>
      <c r="CBI208" s="119"/>
      <c r="CBJ208" s="91"/>
      <c r="CBK208" s="119"/>
      <c r="CBL208" s="91"/>
      <c r="CBM208" s="119"/>
      <c r="CBN208" s="91"/>
      <c r="CBO208" s="119"/>
      <c r="CBP208" s="91"/>
      <c r="CBQ208" s="119"/>
      <c r="CBR208" s="91"/>
      <c r="CBS208" s="119"/>
      <c r="CBT208" s="91"/>
      <c r="CBU208" s="119"/>
      <c r="CBV208" s="91"/>
      <c r="CBW208" s="119"/>
      <c r="CBX208" s="91"/>
      <c r="CBY208" s="119"/>
      <c r="CBZ208" s="91"/>
      <c r="CCA208" s="119"/>
      <c r="CCB208" s="91"/>
      <c r="CCC208" s="119"/>
      <c r="CCD208" s="91"/>
      <c r="CCE208" s="119"/>
      <c r="CCF208" s="91"/>
      <c r="CCG208" s="119"/>
      <c r="CCH208" s="91"/>
      <c r="CCI208" s="119"/>
      <c r="CCJ208" s="91"/>
      <c r="CCK208" s="119"/>
      <c r="CCL208" s="91"/>
      <c r="CCM208" s="119"/>
      <c r="CCN208" s="91"/>
      <c r="CCO208" s="119"/>
      <c r="CCP208" s="91"/>
      <c r="CCQ208" s="119"/>
      <c r="CCR208" s="91"/>
      <c r="CCS208" s="119"/>
      <c r="CCT208" s="91"/>
      <c r="CCU208" s="119"/>
      <c r="CCV208" s="91"/>
      <c r="CCW208" s="119"/>
      <c r="CCX208" s="91"/>
      <c r="CCY208" s="119"/>
      <c r="CCZ208" s="91"/>
      <c r="CDA208" s="119"/>
      <c r="CDB208" s="91"/>
      <c r="CDC208" s="119"/>
      <c r="CDD208" s="91"/>
      <c r="CDE208" s="119"/>
      <c r="CDF208" s="91"/>
      <c r="CDG208" s="119"/>
      <c r="CDH208" s="91"/>
      <c r="CDI208" s="119"/>
      <c r="CDJ208" s="91"/>
      <c r="CDK208" s="119"/>
      <c r="CDL208" s="91"/>
      <c r="CDM208" s="119"/>
      <c r="CDN208" s="91"/>
      <c r="CDO208" s="119"/>
      <c r="CDP208" s="91"/>
      <c r="CDQ208" s="119"/>
      <c r="CDR208" s="91"/>
      <c r="CDS208" s="119"/>
      <c r="CDT208" s="91"/>
      <c r="CDU208" s="119"/>
      <c r="CDV208" s="91"/>
      <c r="CDW208" s="119"/>
      <c r="CDX208" s="91"/>
      <c r="CDY208" s="119"/>
      <c r="CDZ208" s="91"/>
      <c r="CEA208" s="119"/>
      <c r="CEB208" s="91"/>
      <c r="CEC208" s="119"/>
      <c r="CED208" s="91"/>
      <c r="CEE208" s="119"/>
      <c r="CEF208" s="91"/>
      <c r="CEG208" s="119"/>
      <c r="CEH208" s="91"/>
      <c r="CEI208" s="119"/>
      <c r="CEJ208" s="91"/>
      <c r="CEK208" s="119"/>
      <c r="CEL208" s="91"/>
      <c r="CEM208" s="119"/>
      <c r="CEN208" s="91"/>
      <c r="CEO208" s="119"/>
      <c r="CEP208" s="91"/>
      <c r="CEQ208" s="119"/>
      <c r="CER208" s="91"/>
      <c r="CES208" s="119"/>
      <c r="CET208" s="91"/>
      <c r="CEU208" s="119"/>
      <c r="CEV208" s="91"/>
      <c r="CEW208" s="119"/>
      <c r="CEX208" s="91"/>
      <c r="CEY208" s="119"/>
      <c r="CEZ208" s="91"/>
      <c r="CFA208" s="119"/>
      <c r="CFB208" s="91"/>
      <c r="CFC208" s="119"/>
      <c r="CFD208" s="91"/>
      <c r="CFE208" s="119"/>
      <c r="CFF208" s="91"/>
      <c r="CFG208" s="119"/>
      <c r="CFH208" s="91"/>
      <c r="CFI208" s="119"/>
      <c r="CFJ208" s="91"/>
      <c r="CFK208" s="119"/>
      <c r="CFL208" s="91"/>
      <c r="CFM208" s="119"/>
      <c r="CFN208" s="91"/>
      <c r="CFO208" s="119"/>
      <c r="CFP208" s="91"/>
      <c r="CFQ208" s="119"/>
      <c r="CFR208" s="91"/>
      <c r="CFS208" s="119"/>
      <c r="CFT208" s="91"/>
      <c r="CFU208" s="119"/>
      <c r="CFV208" s="91"/>
      <c r="CFW208" s="119"/>
      <c r="CFX208" s="91"/>
      <c r="CFY208" s="119"/>
      <c r="CFZ208" s="91"/>
      <c r="CGA208" s="119"/>
      <c r="CGB208" s="91"/>
      <c r="CGC208" s="119"/>
      <c r="CGD208" s="91"/>
      <c r="CGE208" s="119"/>
      <c r="CGF208" s="91"/>
      <c r="CGG208" s="119"/>
      <c r="CGH208" s="91"/>
      <c r="CGI208" s="119"/>
      <c r="CGJ208" s="91"/>
      <c r="CGK208" s="119"/>
      <c r="CGL208" s="91"/>
      <c r="CGM208" s="119"/>
      <c r="CGN208" s="91"/>
      <c r="CGO208" s="119"/>
      <c r="CGP208" s="91"/>
      <c r="CGQ208" s="119"/>
      <c r="CGR208" s="91"/>
      <c r="CGS208" s="119"/>
      <c r="CGT208" s="91"/>
      <c r="CGU208" s="119"/>
      <c r="CGV208" s="91"/>
      <c r="CGW208" s="119"/>
      <c r="CGX208" s="91"/>
      <c r="CGY208" s="119"/>
      <c r="CGZ208" s="91"/>
      <c r="CHA208" s="119"/>
      <c r="CHB208" s="91"/>
      <c r="CHC208" s="119"/>
      <c r="CHD208" s="91"/>
      <c r="CHE208" s="119"/>
      <c r="CHF208" s="91"/>
      <c r="CHG208" s="119"/>
      <c r="CHH208" s="91"/>
      <c r="CHI208" s="119"/>
      <c r="CHJ208" s="91"/>
      <c r="CHK208" s="119"/>
      <c r="CHL208" s="91"/>
      <c r="CHM208" s="119"/>
      <c r="CHN208" s="91"/>
      <c r="CHO208" s="119"/>
      <c r="CHP208" s="91"/>
      <c r="CHQ208" s="119"/>
      <c r="CHR208" s="91"/>
      <c r="CHS208" s="119"/>
      <c r="CHT208" s="91"/>
      <c r="CHU208" s="119"/>
      <c r="CHV208" s="91"/>
      <c r="CHW208" s="119"/>
      <c r="CHX208" s="91"/>
      <c r="CHY208" s="119"/>
      <c r="CHZ208" s="91"/>
      <c r="CIA208" s="119"/>
      <c r="CIB208" s="91"/>
      <c r="CIC208" s="119"/>
      <c r="CID208" s="91"/>
      <c r="CIE208" s="119"/>
      <c r="CIF208" s="91"/>
      <c r="CIG208" s="119"/>
      <c r="CIH208" s="91"/>
      <c r="CII208" s="119"/>
      <c r="CIJ208" s="91"/>
      <c r="CIK208" s="119"/>
      <c r="CIL208" s="91"/>
      <c r="CIM208" s="119"/>
      <c r="CIN208" s="91"/>
      <c r="CIO208" s="119"/>
      <c r="CIP208" s="91"/>
      <c r="CIQ208" s="119"/>
      <c r="CIR208" s="91"/>
      <c r="CIS208" s="119"/>
      <c r="CIT208" s="91"/>
      <c r="CIU208" s="119"/>
      <c r="CIV208" s="91"/>
      <c r="CIW208" s="119"/>
      <c r="CIX208" s="91"/>
      <c r="CIY208" s="119"/>
      <c r="CIZ208" s="91"/>
      <c r="CJA208" s="119"/>
      <c r="CJB208" s="91"/>
      <c r="CJC208" s="119"/>
      <c r="CJD208" s="91"/>
      <c r="CJE208" s="119"/>
      <c r="CJF208" s="91"/>
      <c r="CJG208" s="119"/>
      <c r="CJH208" s="91"/>
      <c r="CJI208" s="119"/>
      <c r="CJJ208" s="91"/>
      <c r="CJK208" s="119"/>
      <c r="CJL208" s="91"/>
      <c r="CJM208" s="119"/>
      <c r="CJN208" s="91"/>
      <c r="CJO208" s="119"/>
      <c r="CJP208" s="91"/>
      <c r="CJQ208" s="119"/>
      <c r="CJR208" s="91"/>
      <c r="CJS208" s="119"/>
      <c r="CJT208" s="91"/>
      <c r="CJU208" s="119"/>
      <c r="CJV208" s="91"/>
      <c r="CJW208" s="119"/>
      <c r="CJX208" s="91"/>
      <c r="CJY208" s="119"/>
      <c r="CJZ208" s="91"/>
      <c r="CKA208" s="119"/>
      <c r="CKB208" s="91"/>
      <c r="CKC208" s="119"/>
      <c r="CKD208" s="91"/>
      <c r="CKE208" s="119"/>
      <c r="CKF208" s="91"/>
      <c r="CKG208" s="119"/>
      <c r="CKH208" s="91"/>
      <c r="CKI208" s="119"/>
      <c r="CKJ208" s="91"/>
      <c r="CKK208" s="119"/>
      <c r="CKL208" s="91"/>
      <c r="CKM208" s="119"/>
      <c r="CKN208" s="91"/>
      <c r="CKO208" s="119"/>
      <c r="CKP208" s="91"/>
      <c r="CKQ208" s="119"/>
      <c r="CKR208" s="91"/>
      <c r="CKS208" s="119"/>
      <c r="CKT208" s="91"/>
      <c r="CKU208" s="119"/>
      <c r="CKV208" s="91"/>
      <c r="CKW208" s="119"/>
      <c r="CKX208" s="91"/>
      <c r="CKY208" s="119"/>
      <c r="CKZ208" s="91"/>
      <c r="CLA208" s="119"/>
      <c r="CLB208" s="91"/>
      <c r="CLC208" s="119"/>
      <c r="CLD208" s="91"/>
      <c r="CLE208" s="119"/>
      <c r="CLF208" s="91"/>
      <c r="CLG208" s="119"/>
      <c r="CLH208" s="91"/>
      <c r="CLI208" s="119"/>
      <c r="CLJ208" s="91"/>
      <c r="CLK208" s="119"/>
      <c r="CLL208" s="91"/>
      <c r="CLM208" s="119"/>
      <c r="CLN208" s="91"/>
      <c r="CLO208" s="119"/>
      <c r="CLP208" s="91"/>
      <c r="CLQ208" s="119"/>
      <c r="CLR208" s="91"/>
      <c r="CLS208" s="119"/>
      <c r="CLT208" s="91"/>
      <c r="CLU208" s="119"/>
      <c r="CLV208" s="91"/>
      <c r="CLW208" s="119"/>
      <c r="CLX208" s="91"/>
      <c r="CLY208" s="119"/>
      <c r="CLZ208" s="91"/>
      <c r="CMA208" s="119"/>
      <c r="CMB208" s="91"/>
      <c r="CMC208" s="119"/>
      <c r="CMD208" s="91"/>
      <c r="CME208" s="119"/>
      <c r="CMF208" s="91"/>
      <c r="CMG208" s="119"/>
      <c r="CMH208" s="91"/>
      <c r="CMI208" s="119"/>
      <c r="CMJ208" s="91"/>
      <c r="CMK208" s="119"/>
      <c r="CML208" s="91"/>
      <c r="CMM208" s="119"/>
      <c r="CMN208" s="91"/>
      <c r="CMO208" s="119"/>
      <c r="CMP208" s="91"/>
      <c r="CMQ208" s="119"/>
      <c r="CMR208" s="91"/>
      <c r="CMS208" s="119"/>
      <c r="CMT208" s="91"/>
      <c r="CMU208" s="119"/>
      <c r="CMV208" s="91"/>
      <c r="CMW208" s="119"/>
      <c r="CMX208" s="91"/>
      <c r="CMY208" s="119"/>
      <c r="CMZ208" s="91"/>
      <c r="CNA208" s="119"/>
      <c r="CNB208" s="91"/>
      <c r="CNC208" s="119"/>
      <c r="CND208" s="91"/>
      <c r="CNE208" s="119"/>
      <c r="CNF208" s="91"/>
      <c r="CNG208" s="119"/>
      <c r="CNH208" s="91"/>
      <c r="CNI208" s="119"/>
      <c r="CNJ208" s="91"/>
      <c r="CNK208" s="119"/>
      <c r="CNL208" s="91"/>
      <c r="CNM208" s="119"/>
      <c r="CNN208" s="91"/>
      <c r="CNO208" s="119"/>
      <c r="CNP208" s="91"/>
      <c r="CNQ208" s="119"/>
      <c r="CNR208" s="91"/>
      <c r="CNS208" s="119"/>
      <c r="CNT208" s="91"/>
      <c r="CNU208" s="119"/>
      <c r="CNV208" s="91"/>
      <c r="CNW208" s="119"/>
      <c r="CNX208" s="91"/>
      <c r="CNY208" s="119"/>
      <c r="CNZ208" s="91"/>
      <c r="COA208" s="119"/>
      <c r="COB208" s="91"/>
      <c r="COC208" s="119"/>
      <c r="COD208" s="91"/>
      <c r="COE208" s="119"/>
      <c r="COF208" s="91"/>
      <c r="COG208" s="119"/>
      <c r="COH208" s="91"/>
      <c r="COI208" s="119"/>
      <c r="COJ208" s="91"/>
      <c r="COK208" s="119"/>
      <c r="COL208" s="91"/>
      <c r="COM208" s="119"/>
      <c r="CON208" s="91"/>
      <c r="COO208" s="119"/>
      <c r="COP208" s="91"/>
      <c r="COQ208" s="119"/>
      <c r="COR208" s="91"/>
      <c r="COS208" s="119"/>
      <c r="COT208" s="91"/>
      <c r="COU208" s="119"/>
      <c r="COV208" s="91"/>
      <c r="COW208" s="119"/>
      <c r="COX208" s="91"/>
      <c r="COY208" s="119"/>
      <c r="COZ208" s="91"/>
      <c r="CPA208" s="119"/>
      <c r="CPB208" s="91"/>
      <c r="CPC208" s="119"/>
      <c r="CPD208" s="91"/>
      <c r="CPE208" s="119"/>
      <c r="CPF208" s="91"/>
      <c r="CPG208" s="119"/>
      <c r="CPH208" s="91"/>
      <c r="CPI208" s="119"/>
      <c r="CPJ208" s="91"/>
      <c r="CPK208" s="119"/>
      <c r="CPL208" s="91"/>
      <c r="CPM208" s="119"/>
      <c r="CPN208" s="91"/>
      <c r="CPO208" s="119"/>
      <c r="CPP208" s="91"/>
      <c r="CPQ208" s="119"/>
      <c r="CPR208" s="91"/>
      <c r="CPS208" s="119"/>
      <c r="CPT208" s="91"/>
      <c r="CPU208" s="119"/>
      <c r="CPV208" s="91"/>
      <c r="CPW208" s="119"/>
      <c r="CPX208" s="91"/>
      <c r="CPY208" s="119"/>
      <c r="CPZ208" s="91"/>
      <c r="CQA208" s="119"/>
      <c r="CQB208" s="91"/>
      <c r="CQC208" s="119"/>
      <c r="CQD208" s="91"/>
      <c r="CQE208" s="119"/>
      <c r="CQF208" s="91"/>
      <c r="CQG208" s="119"/>
      <c r="CQH208" s="91"/>
      <c r="CQI208" s="119"/>
      <c r="CQJ208" s="91"/>
      <c r="CQK208" s="119"/>
      <c r="CQL208" s="91"/>
      <c r="CQM208" s="119"/>
      <c r="CQN208" s="91"/>
      <c r="CQO208" s="119"/>
      <c r="CQP208" s="91"/>
      <c r="CQQ208" s="119"/>
      <c r="CQR208" s="91"/>
      <c r="CQS208" s="119"/>
      <c r="CQT208" s="91"/>
      <c r="CQU208" s="119"/>
      <c r="CQV208" s="91"/>
      <c r="CQW208" s="119"/>
      <c r="CQX208" s="91"/>
      <c r="CQY208" s="119"/>
      <c r="CQZ208" s="91"/>
      <c r="CRA208" s="119"/>
      <c r="CRB208" s="91"/>
      <c r="CRC208" s="119"/>
      <c r="CRD208" s="91"/>
      <c r="CRE208" s="119"/>
      <c r="CRF208" s="91"/>
      <c r="CRG208" s="119"/>
      <c r="CRH208" s="91"/>
      <c r="CRI208" s="119"/>
      <c r="CRJ208" s="91"/>
      <c r="CRK208" s="119"/>
      <c r="CRL208" s="91"/>
      <c r="CRM208" s="119"/>
      <c r="CRN208" s="91"/>
      <c r="CRO208" s="119"/>
      <c r="CRP208" s="91"/>
      <c r="CRQ208" s="119"/>
      <c r="CRR208" s="91"/>
      <c r="CRS208" s="119"/>
      <c r="CRT208" s="91"/>
      <c r="CRU208" s="119"/>
      <c r="CRV208" s="91"/>
      <c r="CRW208" s="119"/>
      <c r="CRX208" s="91"/>
      <c r="CRY208" s="119"/>
      <c r="CRZ208" s="91"/>
      <c r="CSA208" s="119"/>
      <c r="CSB208" s="91"/>
      <c r="CSC208" s="119"/>
      <c r="CSD208" s="91"/>
      <c r="CSE208" s="119"/>
      <c r="CSF208" s="91"/>
      <c r="CSG208" s="119"/>
      <c r="CSH208" s="91"/>
      <c r="CSI208" s="119"/>
      <c r="CSJ208" s="91"/>
      <c r="CSK208" s="119"/>
      <c r="CSL208" s="91"/>
      <c r="CSM208" s="119"/>
      <c r="CSN208" s="91"/>
      <c r="CSO208" s="119"/>
      <c r="CSP208" s="91"/>
      <c r="CSQ208" s="119"/>
      <c r="CSR208" s="91"/>
      <c r="CSS208" s="119"/>
      <c r="CST208" s="91"/>
      <c r="CSU208" s="119"/>
      <c r="CSV208" s="91"/>
      <c r="CSW208" s="119"/>
      <c r="CSX208" s="91"/>
      <c r="CSY208" s="119"/>
      <c r="CSZ208" s="91"/>
      <c r="CTA208" s="119"/>
      <c r="CTB208" s="91"/>
      <c r="CTC208" s="119"/>
      <c r="CTD208" s="91"/>
      <c r="CTE208" s="119"/>
      <c r="CTF208" s="91"/>
      <c r="CTG208" s="119"/>
      <c r="CTH208" s="91"/>
      <c r="CTI208" s="119"/>
      <c r="CTJ208" s="91"/>
      <c r="CTK208" s="119"/>
      <c r="CTL208" s="91"/>
      <c r="CTM208" s="119"/>
      <c r="CTN208" s="91"/>
      <c r="CTO208" s="119"/>
      <c r="CTP208" s="91"/>
      <c r="CTQ208" s="119"/>
      <c r="CTR208" s="91"/>
      <c r="CTS208" s="119"/>
      <c r="CTT208" s="91"/>
      <c r="CTU208" s="119"/>
      <c r="CTV208" s="91"/>
      <c r="CTW208" s="119"/>
      <c r="CTX208" s="91"/>
      <c r="CTY208" s="119"/>
      <c r="CTZ208" s="91"/>
      <c r="CUA208" s="119"/>
      <c r="CUB208" s="91"/>
      <c r="CUC208" s="119"/>
      <c r="CUD208" s="91"/>
      <c r="CUE208" s="119"/>
      <c r="CUF208" s="91"/>
      <c r="CUG208" s="119"/>
      <c r="CUH208" s="91"/>
      <c r="CUI208" s="119"/>
      <c r="CUJ208" s="91"/>
      <c r="CUK208" s="119"/>
      <c r="CUL208" s="91"/>
      <c r="CUM208" s="119"/>
      <c r="CUN208" s="91"/>
      <c r="CUO208" s="119"/>
      <c r="CUP208" s="91"/>
      <c r="CUQ208" s="119"/>
      <c r="CUR208" s="91"/>
      <c r="CUS208" s="119"/>
      <c r="CUT208" s="91"/>
      <c r="CUU208" s="119"/>
      <c r="CUV208" s="91"/>
      <c r="CUW208" s="119"/>
      <c r="CUX208" s="91"/>
      <c r="CUY208" s="119"/>
      <c r="CUZ208" s="91"/>
      <c r="CVA208" s="119"/>
      <c r="CVB208" s="91"/>
      <c r="CVC208" s="119"/>
      <c r="CVD208" s="91"/>
      <c r="CVE208" s="119"/>
      <c r="CVF208" s="91"/>
      <c r="CVG208" s="119"/>
      <c r="CVH208" s="91"/>
      <c r="CVI208" s="119"/>
      <c r="CVJ208" s="91"/>
      <c r="CVK208" s="119"/>
      <c r="CVL208" s="91"/>
      <c r="CVM208" s="119"/>
      <c r="CVN208" s="91"/>
      <c r="CVO208" s="119"/>
      <c r="CVP208" s="91"/>
      <c r="CVQ208" s="119"/>
      <c r="CVR208" s="91"/>
      <c r="CVS208" s="119"/>
      <c r="CVT208" s="91"/>
      <c r="CVU208" s="119"/>
      <c r="CVV208" s="91"/>
      <c r="CVW208" s="119"/>
      <c r="CVX208" s="91"/>
      <c r="CVY208" s="119"/>
      <c r="CVZ208" s="91"/>
      <c r="CWA208" s="119"/>
      <c r="CWB208" s="91"/>
      <c r="CWC208" s="119"/>
      <c r="CWD208" s="91"/>
      <c r="CWE208" s="119"/>
      <c r="CWF208" s="91"/>
      <c r="CWG208" s="119"/>
      <c r="CWH208" s="91"/>
      <c r="CWI208" s="119"/>
      <c r="CWJ208" s="91"/>
      <c r="CWK208" s="119"/>
      <c r="CWL208" s="91"/>
      <c r="CWM208" s="119"/>
      <c r="CWN208" s="91"/>
      <c r="CWO208" s="119"/>
      <c r="CWP208" s="91"/>
      <c r="CWQ208" s="119"/>
      <c r="CWR208" s="91"/>
      <c r="CWS208" s="119"/>
      <c r="CWT208" s="91"/>
      <c r="CWU208" s="119"/>
      <c r="CWV208" s="91"/>
      <c r="CWW208" s="119"/>
      <c r="CWX208" s="91"/>
      <c r="CWY208" s="119"/>
      <c r="CWZ208" s="91"/>
      <c r="CXA208" s="119"/>
      <c r="CXB208" s="91"/>
      <c r="CXC208" s="119"/>
      <c r="CXD208" s="91"/>
      <c r="CXE208" s="119"/>
      <c r="CXF208" s="91"/>
      <c r="CXG208" s="119"/>
      <c r="CXH208" s="91"/>
      <c r="CXI208" s="119"/>
      <c r="CXJ208" s="91"/>
      <c r="CXK208" s="119"/>
      <c r="CXL208" s="91"/>
      <c r="CXM208" s="119"/>
      <c r="CXN208" s="91"/>
      <c r="CXO208" s="119"/>
      <c r="CXP208" s="91"/>
      <c r="CXQ208" s="119"/>
      <c r="CXR208" s="91"/>
      <c r="CXS208" s="119"/>
      <c r="CXT208" s="91"/>
      <c r="CXU208" s="119"/>
      <c r="CXV208" s="91"/>
      <c r="CXW208" s="119"/>
      <c r="CXX208" s="91"/>
      <c r="CXY208" s="119"/>
      <c r="CXZ208" s="91"/>
      <c r="CYA208" s="119"/>
      <c r="CYB208" s="91"/>
      <c r="CYC208" s="119"/>
      <c r="CYD208" s="91"/>
      <c r="CYE208" s="119"/>
      <c r="CYF208" s="91"/>
      <c r="CYG208" s="119"/>
      <c r="CYH208" s="91"/>
      <c r="CYI208" s="119"/>
      <c r="CYJ208" s="91"/>
      <c r="CYK208" s="119"/>
      <c r="CYL208" s="91"/>
      <c r="CYM208" s="119"/>
      <c r="CYN208" s="91"/>
      <c r="CYO208" s="119"/>
      <c r="CYP208" s="91"/>
      <c r="CYQ208" s="119"/>
      <c r="CYR208" s="91"/>
      <c r="CYS208" s="119"/>
      <c r="CYT208" s="91"/>
      <c r="CYU208" s="119"/>
      <c r="CYV208" s="91"/>
      <c r="CYW208" s="119"/>
      <c r="CYX208" s="91"/>
      <c r="CYY208" s="119"/>
      <c r="CYZ208" s="91"/>
      <c r="CZA208" s="119"/>
      <c r="CZB208" s="91"/>
      <c r="CZC208" s="119"/>
      <c r="CZD208" s="91"/>
      <c r="CZE208" s="119"/>
      <c r="CZF208" s="91"/>
      <c r="CZG208" s="119"/>
      <c r="CZH208" s="91"/>
      <c r="CZI208" s="119"/>
      <c r="CZJ208" s="91"/>
      <c r="CZK208" s="119"/>
      <c r="CZL208" s="91"/>
      <c r="CZM208" s="119"/>
      <c r="CZN208" s="91"/>
      <c r="CZO208" s="119"/>
      <c r="CZP208" s="91"/>
      <c r="CZQ208" s="119"/>
      <c r="CZR208" s="91"/>
      <c r="CZS208" s="119"/>
      <c r="CZT208" s="91"/>
      <c r="CZU208" s="119"/>
      <c r="CZV208" s="91"/>
      <c r="CZW208" s="119"/>
      <c r="CZX208" s="91"/>
      <c r="CZY208" s="119"/>
      <c r="CZZ208" s="91"/>
      <c r="DAA208" s="119"/>
      <c r="DAB208" s="91"/>
      <c r="DAC208" s="119"/>
      <c r="DAD208" s="91"/>
      <c r="DAE208" s="119"/>
      <c r="DAF208" s="91"/>
      <c r="DAG208" s="119"/>
      <c r="DAH208" s="91"/>
      <c r="DAI208" s="119"/>
      <c r="DAJ208" s="91"/>
      <c r="DAK208" s="119"/>
      <c r="DAL208" s="91"/>
      <c r="DAM208" s="119"/>
      <c r="DAN208" s="91"/>
      <c r="DAO208" s="119"/>
      <c r="DAP208" s="91"/>
      <c r="DAQ208" s="119"/>
      <c r="DAR208" s="91"/>
      <c r="DAS208" s="119"/>
      <c r="DAT208" s="91"/>
      <c r="DAU208" s="119"/>
      <c r="DAV208" s="91"/>
      <c r="DAW208" s="119"/>
      <c r="DAX208" s="91"/>
      <c r="DAY208" s="119"/>
      <c r="DAZ208" s="91"/>
      <c r="DBA208" s="119"/>
      <c r="DBB208" s="91"/>
      <c r="DBC208" s="119"/>
      <c r="DBD208" s="91"/>
      <c r="DBE208" s="119"/>
      <c r="DBF208" s="91"/>
      <c r="DBG208" s="119"/>
      <c r="DBH208" s="91"/>
      <c r="DBI208" s="119"/>
      <c r="DBJ208" s="91"/>
      <c r="DBK208" s="119"/>
      <c r="DBL208" s="91"/>
      <c r="DBM208" s="119"/>
      <c r="DBN208" s="91"/>
      <c r="DBO208" s="119"/>
      <c r="DBP208" s="91"/>
      <c r="DBQ208" s="119"/>
      <c r="DBR208" s="91"/>
      <c r="DBS208" s="119"/>
      <c r="DBT208" s="91"/>
      <c r="DBU208" s="119"/>
      <c r="DBV208" s="91"/>
      <c r="DBW208" s="119"/>
      <c r="DBX208" s="91"/>
      <c r="DBY208" s="119"/>
      <c r="DBZ208" s="91"/>
      <c r="DCA208" s="119"/>
      <c r="DCB208" s="91"/>
      <c r="DCC208" s="119"/>
      <c r="DCD208" s="91"/>
      <c r="DCE208" s="119"/>
      <c r="DCF208" s="91"/>
      <c r="DCG208" s="119"/>
      <c r="DCH208" s="91"/>
      <c r="DCI208" s="119"/>
      <c r="DCJ208" s="91"/>
      <c r="DCK208" s="119"/>
      <c r="DCL208" s="91"/>
      <c r="DCM208" s="119"/>
      <c r="DCN208" s="91"/>
      <c r="DCO208" s="119"/>
      <c r="DCP208" s="91"/>
      <c r="DCQ208" s="119"/>
      <c r="DCR208" s="91"/>
      <c r="DCS208" s="119"/>
      <c r="DCT208" s="91"/>
      <c r="DCU208" s="119"/>
      <c r="DCV208" s="91"/>
      <c r="DCW208" s="119"/>
      <c r="DCX208" s="91"/>
      <c r="DCY208" s="119"/>
      <c r="DCZ208" s="91"/>
      <c r="DDA208" s="119"/>
      <c r="DDB208" s="91"/>
      <c r="DDC208" s="119"/>
      <c r="DDD208" s="91"/>
      <c r="DDE208" s="119"/>
      <c r="DDF208" s="91"/>
      <c r="DDG208" s="119"/>
      <c r="DDH208" s="91"/>
      <c r="DDI208" s="119"/>
      <c r="DDJ208" s="91"/>
      <c r="DDK208" s="119"/>
      <c r="DDL208" s="91"/>
      <c r="DDM208" s="119"/>
      <c r="DDN208" s="91"/>
      <c r="DDO208" s="119"/>
      <c r="DDP208" s="91"/>
      <c r="DDQ208" s="119"/>
      <c r="DDR208" s="91"/>
      <c r="DDS208" s="119"/>
      <c r="DDT208" s="91"/>
      <c r="DDU208" s="119"/>
      <c r="DDV208" s="91"/>
      <c r="DDW208" s="119"/>
      <c r="DDX208" s="91"/>
      <c r="DDY208" s="119"/>
      <c r="DDZ208" s="91"/>
      <c r="DEA208" s="119"/>
      <c r="DEB208" s="91"/>
      <c r="DEC208" s="119"/>
      <c r="DED208" s="91"/>
      <c r="DEE208" s="119"/>
      <c r="DEF208" s="91"/>
      <c r="DEG208" s="119"/>
      <c r="DEH208" s="91"/>
      <c r="DEI208" s="119"/>
      <c r="DEJ208" s="91"/>
      <c r="DEK208" s="119"/>
      <c r="DEL208" s="91"/>
      <c r="DEM208" s="119"/>
      <c r="DEN208" s="91"/>
      <c r="DEO208" s="119"/>
      <c r="DEP208" s="91"/>
      <c r="DEQ208" s="119"/>
      <c r="DER208" s="91"/>
      <c r="DES208" s="119"/>
      <c r="DET208" s="91"/>
      <c r="DEU208" s="119"/>
      <c r="DEV208" s="91"/>
      <c r="DEW208" s="119"/>
      <c r="DEX208" s="91"/>
      <c r="DEY208" s="119"/>
      <c r="DEZ208" s="91"/>
      <c r="DFA208" s="119"/>
      <c r="DFB208" s="91"/>
      <c r="DFC208" s="119"/>
      <c r="DFD208" s="91"/>
      <c r="DFE208" s="119"/>
      <c r="DFF208" s="91"/>
      <c r="DFG208" s="119"/>
      <c r="DFH208" s="91"/>
      <c r="DFI208" s="119"/>
      <c r="DFJ208" s="91"/>
      <c r="DFK208" s="119"/>
      <c r="DFL208" s="91"/>
      <c r="DFM208" s="119"/>
      <c r="DFN208" s="91"/>
      <c r="DFO208" s="119"/>
      <c r="DFP208" s="91"/>
      <c r="DFQ208" s="119"/>
      <c r="DFR208" s="91"/>
      <c r="DFS208" s="119"/>
      <c r="DFT208" s="91"/>
      <c r="DFU208" s="119"/>
      <c r="DFV208" s="91"/>
      <c r="DFW208" s="119"/>
      <c r="DFX208" s="91"/>
      <c r="DFY208" s="119"/>
      <c r="DFZ208" s="91"/>
      <c r="DGA208" s="119"/>
      <c r="DGB208" s="91"/>
      <c r="DGC208" s="119"/>
      <c r="DGD208" s="91"/>
      <c r="DGE208" s="119"/>
      <c r="DGF208" s="91"/>
      <c r="DGG208" s="119"/>
      <c r="DGH208" s="91"/>
      <c r="DGI208" s="119"/>
      <c r="DGJ208" s="91"/>
      <c r="DGK208" s="119"/>
      <c r="DGL208" s="91"/>
      <c r="DGM208" s="119"/>
      <c r="DGN208" s="91"/>
      <c r="DGO208" s="119"/>
      <c r="DGP208" s="91"/>
      <c r="DGQ208" s="119"/>
      <c r="DGR208" s="91"/>
      <c r="DGS208" s="119"/>
      <c r="DGT208" s="91"/>
      <c r="DGU208" s="119"/>
      <c r="DGV208" s="91"/>
      <c r="DGW208" s="119"/>
      <c r="DGX208" s="91"/>
      <c r="DGY208" s="119"/>
      <c r="DGZ208" s="91"/>
      <c r="DHA208" s="119"/>
      <c r="DHB208" s="91"/>
      <c r="DHC208" s="119"/>
      <c r="DHD208" s="91"/>
      <c r="DHE208" s="119"/>
      <c r="DHF208" s="91"/>
      <c r="DHG208" s="119"/>
      <c r="DHH208" s="91"/>
      <c r="DHI208" s="119"/>
      <c r="DHJ208" s="91"/>
      <c r="DHK208" s="119"/>
      <c r="DHL208" s="91"/>
      <c r="DHM208" s="119"/>
      <c r="DHN208" s="91"/>
      <c r="DHO208" s="119"/>
      <c r="DHP208" s="91"/>
      <c r="DHQ208" s="119"/>
      <c r="DHR208" s="91"/>
      <c r="DHS208" s="119"/>
      <c r="DHT208" s="91"/>
      <c r="DHU208" s="119"/>
      <c r="DHV208" s="91"/>
      <c r="DHW208" s="119"/>
      <c r="DHX208" s="91"/>
      <c r="DHY208" s="119"/>
      <c r="DHZ208" s="91"/>
      <c r="DIA208" s="119"/>
      <c r="DIB208" s="91"/>
      <c r="DIC208" s="119"/>
      <c r="DID208" s="91"/>
      <c r="DIE208" s="119"/>
      <c r="DIF208" s="91"/>
      <c r="DIG208" s="119"/>
      <c r="DIH208" s="91"/>
      <c r="DII208" s="119"/>
      <c r="DIJ208" s="91"/>
      <c r="DIK208" s="119"/>
      <c r="DIL208" s="91"/>
      <c r="DIM208" s="119"/>
      <c r="DIN208" s="91"/>
      <c r="DIO208" s="119"/>
      <c r="DIP208" s="91"/>
      <c r="DIQ208" s="119"/>
      <c r="DIR208" s="91"/>
      <c r="DIS208" s="119"/>
      <c r="DIT208" s="91"/>
      <c r="DIU208" s="119"/>
      <c r="DIV208" s="91"/>
      <c r="DIW208" s="119"/>
      <c r="DIX208" s="91"/>
      <c r="DIY208" s="119"/>
      <c r="DIZ208" s="91"/>
      <c r="DJA208" s="119"/>
      <c r="DJB208" s="91"/>
      <c r="DJC208" s="119"/>
      <c r="DJD208" s="91"/>
      <c r="DJE208" s="119"/>
      <c r="DJF208" s="91"/>
      <c r="DJG208" s="119"/>
      <c r="DJH208" s="91"/>
      <c r="DJI208" s="119"/>
      <c r="DJJ208" s="91"/>
      <c r="DJK208" s="119"/>
      <c r="DJL208" s="91"/>
      <c r="DJM208" s="119"/>
      <c r="DJN208" s="91"/>
      <c r="DJO208" s="119"/>
      <c r="DJP208" s="91"/>
      <c r="DJQ208" s="119"/>
      <c r="DJR208" s="91"/>
      <c r="DJS208" s="119"/>
      <c r="DJT208" s="91"/>
      <c r="DJU208" s="119"/>
      <c r="DJV208" s="91"/>
      <c r="DJW208" s="119"/>
      <c r="DJX208" s="91"/>
      <c r="DJY208" s="119"/>
      <c r="DJZ208" s="91"/>
      <c r="DKA208" s="119"/>
      <c r="DKB208" s="91"/>
      <c r="DKC208" s="119"/>
      <c r="DKD208" s="91"/>
      <c r="DKE208" s="119"/>
      <c r="DKF208" s="91"/>
      <c r="DKG208" s="119"/>
      <c r="DKH208" s="91"/>
      <c r="DKI208" s="119"/>
      <c r="DKJ208" s="91"/>
      <c r="DKK208" s="119"/>
      <c r="DKL208" s="91"/>
      <c r="DKM208" s="119"/>
      <c r="DKN208" s="91"/>
      <c r="DKO208" s="119"/>
      <c r="DKP208" s="91"/>
      <c r="DKQ208" s="119"/>
      <c r="DKR208" s="91"/>
      <c r="DKS208" s="119"/>
      <c r="DKT208" s="91"/>
      <c r="DKU208" s="119"/>
      <c r="DKV208" s="91"/>
      <c r="DKW208" s="119"/>
      <c r="DKX208" s="91"/>
      <c r="DKY208" s="119"/>
      <c r="DKZ208" s="91"/>
      <c r="DLA208" s="119"/>
      <c r="DLB208" s="91"/>
      <c r="DLC208" s="119"/>
      <c r="DLD208" s="91"/>
      <c r="DLE208" s="119"/>
      <c r="DLF208" s="91"/>
      <c r="DLG208" s="119"/>
      <c r="DLH208" s="91"/>
      <c r="DLI208" s="119"/>
      <c r="DLJ208" s="91"/>
      <c r="DLK208" s="119"/>
      <c r="DLL208" s="91"/>
      <c r="DLM208" s="119"/>
      <c r="DLN208" s="91"/>
      <c r="DLO208" s="119"/>
      <c r="DLP208" s="91"/>
      <c r="DLQ208" s="119"/>
      <c r="DLR208" s="91"/>
      <c r="DLS208" s="119"/>
      <c r="DLT208" s="91"/>
      <c r="DLU208" s="119"/>
      <c r="DLV208" s="91"/>
      <c r="DLW208" s="119"/>
      <c r="DLX208" s="91"/>
      <c r="DLY208" s="119"/>
      <c r="DLZ208" s="91"/>
      <c r="DMA208" s="119"/>
      <c r="DMB208" s="91"/>
      <c r="DMC208" s="119"/>
      <c r="DMD208" s="91"/>
      <c r="DME208" s="119"/>
      <c r="DMF208" s="91"/>
      <c r="DMG208" s="119"/>
      <c r="DMH208" s="91"/>
      <c r="DMI208" s="119"/>
      <c r="DMJ208" s="91"/>
      <c r="DMK208" s="119"/>
      <c r="DML208" s="91"/>
      <c r="DMM208" s="119"/>
      <c r="DMN208" s="91"/>
      <c r="DMO208" s="119"/>
      <c r="DMP208" s="91"/>
      <c r="DMQ208" s="119"/>
      <c r="DMR208" s="91"/>
      <c r="DMS208" s="119"/>
      <c r="DMT208" s="91"/>
      <c r="DMU208" s="119"/>
      <c r="DMV208" s="91"/>
      <c r="DMW208" s="119"/>
      <c r="DMX208" s="91"/>
      <c r="DMY208" s="119"/>
      <c r="DMZ208" s="91"/>
      <c r="DNA208" s="119"/>
      <c r="DNB208" s="91"/>
      <c r="DNC208" s="119"/>
      <c r="DND208" s="91"/>
      <c r="DNE208" s="119"/>
      <c r="DNF208" s="91"/>
      <c r="DNG208" s="119"/>
      <c r="DNH208" s="91"/>
      <c r="DNI208" s="119"/>
      <c r="DNJ208" s="91"/>
      <c r="DNK208" s="119"/>
      <c r="DNL208" s="91"/>
      <c r="DNM208" s="119"/>
      <c r="DNN208" s="91"/>
      <c r="DNO208" s="119"/>
      <c r="DNP208" s="91"/>
      <c r="DNQ208" s="119"/>
      <c r="DNR208" s="91"/>
      <c r="DNS208" s="119"/>
      <c r="DNT208" s="91"/>
      <c r="DNU208" s="119"/>
      <c r="DNV208" s="91"/>
      <c r="DNW208" s="119"/>
      <c r="DNX208" s="91"/>
      <c r="DNY208" s="119"/>
      <c r="DNZ208" s="91"/>
      <c r="DOA208" s="119"/>
      <c r="DOB208" s="91"/>
      <c r="DOC208" s="119"/>
      <c r="DOD208" s="91"/>
      <c r="DOE208" s="119"/>
      <c r="DOF208" s="91"/>
      <c r="DOG208" s="119"/>
      <c r="DOH208" s="91"/>
      <c r="DOI208" s="119"/>
      <c r="DOJ208" s="91"/>
      <c r="DOK208" s="119"/>
      <c r="DOL208" s="91"/>
      <c r="DOM208" s="119"/>
      <c r="DON208" s="91"/>
      <c r="DOO208" s="119"/>
      <c r="DOP208" s="91"/>
      <c r="DOQ208" s="119"/>
      <c r="DOR208" s="91"/>
      <c r="DOS208" s="119"/>
      <c r="DOT208" s="91"/>
      <c r="DOU208" s="119"/>
      <c r="DOV208" s="91"/>
      <c r="DOW208" s="119"/>
      <c r="DOX208" s="91"/>
      <c r="DOY208" s="119"/>
      <c r="DOZ208" s="91"/>
      <c r="DPA208" s="119"/>
      <c r="DPB208" s="91"/>
      <c r="DPC208" s="119"/>
      <c r="DPD208" s="91"/>
      <c r="DPE208" s="119"/>
      <c r="DPF208" s="91"/>
      <c r="DPG208" s="119"/>
      <c r="DPH208" s="91"/>
      <c r="DPI208" s="119"/>
      <c r="DPJ208" s="91"/>
      <c r="DPK208" s="119"/>
      <c r="DPL208" s="91"/>
      <c r="DPM208" s="119"/>
      <c r="DPN208" s="91"/>
      <c r="DPO208" s="119"/>
      <c r="DPP208" s="91"/>
      <c r="DPQ208" s="119"/>
      <c r="DPR208" s="91"/>
      <c r="DPS208" s="119"/>
      <c r="DPT208" s="91"/>
      <c r="DPU208" s="119"/>
      <c r="DPV208" s="91"/>
      <c r="DPW208" s="119"/>
      <c r="DPX208" s="91"/>
      <c r="DPY208" s="119"/>
      <c r="DPZ208" s="91"/>
      <c r="DQA208" s="119"/>
      <c r="DQB208" s="91"/>
      <c r="DQC208" s="119"/>
      <c r="DQD208" s="91"/>
      <c r="DQE208" s="119"/>
      <c r="DQF208" s="91"/>
      <c r="DQG208" s="119"/>
      <c r="DQH208" s="91"/>
      <c r="DQI208" s="119"/>
      <c r="DQJ208" s="91"/>
      <c r="DQK208" s="119"/>
      <c r="DQL208" s="91"/>
      <c r="DQM208" s="119"/>
      <c r="DQN208" s="91"/>
      <c r="DQO208" s="119"/>
      <c r="DQP208" s="91"/>
      <c r="DQQ208" s="119"/>
      <c r="DQR208" s="91"/>
      <c r="DQS208" s="119"/>
      <c r="DQT208" s="91"/>
      <c r="DQU208" s="119"/>
      <c r="DQV208" s="91"/>
      <c r="DQW208" s="119"/>
      <c r="DQX208" s="91"/>
      <c r="DQY208" s="119"/>
      <c r="DQZ208" s="91"/>
      <c r="DRA208" s="119"/>
      <c r="DRB208" s="91"/>
      <c r="DRC208" s="119"/>
      <c r="DRD208" s="91"/>
      <c r="DRE208" s="119"/>
      <c r="DRF208" s="91"/>
      <c r="DRG208" s="119"/>
      <c r="DRH208" s="91"/>
      <c r="DRI208" s="119"/>
      <c r="DRJ208" s="91"/>
      <c r="DRK208" s="119"/>
      <c r="DRL208" s="91"/>
      <c r="DRM208" s="119"/>
      <c r="DRN208" s="91"/>
      <c r="DRO208" s="119"/>
      <c r="DRP208" s="91"/>
      <c r="DRQ208" s="119"/>
      <c r="DRR208" s="91"/>
      <c r="DRS208" s="119"/>
      <c r="DRT208" s="91"/>
      <c r="DRU208" s="119"/>
      <c r="DRV208" s="91"/>
      <c r="DRW208" s="119"/>
      <c r="DRX208" s="91"/>
      <c r="DRY208" s="119"/>
      <c r="DRZ208" s="91"/>
      <c r="DSA208" s="119"/>
      <c r="DSB208" s="91"/>
      <c r="DSC208" s="119"/>
      <c r="DSD208" s="91"/>
      <c r="DSE208" s="119"/>
      <c r="DSF208" s="91"/>
      <c r="DSG208" s="119"/>
      <c r="DSH208" s="91"/>
      <c r="DSI208" s="119"/>
      <c r="DSJ208" s="91"/>
      <c r="DSK208" s="119"/>
      <c r="DSL208" s="91"/>
      <c r="DSM208" s="119"/>
      <c r="DSN208" s="91"/>
      <c r="DSO208" s="119"/>
      <c r="DSP208" s="91"/>
      <c r="DSQ208" s="119"/>
      <c r="DSR208" s="91"/>
      <c r="DSS208" s="119"/>
      <c r="DST208" s="91"/>
      <c r="DSU208" s="119"/>
      <c r="DSV208" s="91"/>
      <c r="DSW208" s="119"/>
      <c r="DSX208" s="91"/>
      <c r="DSY208" s="119"/>
      <c r="DSZ208" s="91"/>
      <c r="DTA208" s="119"/>
      <c r="DTB208" s="91"/>
      <c r="DTC208" s="119"/>
      <c r="DTD208" s="91"/>
      <c r="DTE208" s="119"/>
      <c r="DTF208" s="91"/>
      <c r="DTG208" s="119"/>
      <c r="DTH208" s="91"/>
      <c r="DTI208" s="119"/>
      <c r="DTJ208" s="91"/>
      <c r="DTK208" s="119"/>
      <c r="DTL208" s="91"/>
      <c r="DTM208" s="119"/>
      <c r="DTN208" s="91"/>
      <c r="DTO208" s="119"/>
      <c r="DTP208" s="91"/>
      <c r="DTQ208" s="119"/>
      <c r="DTR208" s="91"/>
      <c r="DTS208" s="119"/>
      <c r="DTT208" s="91"/>
      <c r="DTU208" s="119"/>
      <c r="DTV208" s="91"/>
      <c r="DTW208" s="119"/>
      <c r="DTX208" s="91"/>
      <c r="DTY208" s="119"/>
      <c r="DTZ208" s="91"/>
      <c r="DUA208" s="119"/>
      <c r="DUB208" s="91"/>
      <c r="DUC208" s="119"/>
      <c r="DUD208" s="91"/>
      <c r="DUE208" s="119"/>
      <c r="DUF208" s="91"/>
      <c r="DUG208" s="119"/>
      <c r="DUH208" s="91"/>
      <c r="DUI208" s="119"/>
      <c r="DUJ208" s="91"/>
      <c r="DUK208" s="119"/>
      <c r="DUL208" s="91"/>
      <c r="DUM208" s="119"/>
      <c r="DUN208" s="91"/>
      <c r="DUO208" s="119"/>
      <c r="DUP208" s="91"/>
      <c r="DUQ208" s="119"/>
      <c r="DUR208" s="91"/>
      <c r="DUS208" s="119"/>
      <c r="DUT208" s="91"/>
      <c r="DUU208" s="119"/>
      <c r="DUV208" s="91"/>
      <c r="DUW208" s="119"/>
      <c r="DUX208" s="91"/>
      <c r="DUY208" s="119"/>
      <c r="DUZ208" s="91"/>
      <c r="DVA208" s="119"/>
      <c r="DVB208" s="91"/>
      <c r="DVC208" s="119"/>
      <c r="DVD208" s="91"/>
      <c r="DVE208" s="119"/>
      <c r="DVF208" s="91"/>
      <c r="DVG208" s="119"/>
      <c r="DVH208" s="91"/>
      <c r="DVI208" s="119"/>
      <c r="DVJ208" s="91"/>
      <c r="DVK208" s="119"/>
      <c r="DVL208" s="91"/>
      <c r="DVM208" s="119"/>
      <c r="DVN208" s="91"/>
      <c r="DVO208" s="119"/>
      <c r="DVP208" s="91"/>
      <c r="DVQ208" s="119"/>
      <c r="DVR208" s="91"/>
      <c r="DVS208" s="119"/>
      <c r="DVT208" s="91"/>
      <c r="DVU208" s="119"/>
      <c r="DVV208" s="91"/>
      <c r="DVW208" s="119"/>
      <c r="DVX208" s="91"/>
      <c r="DVY208" s="119"/>
      <c r="DVZ208" s="91"/>
      <c r="DWA208" s="119"/>
      <c r="DWB208" s="91"/>
      <c r="DWC208" s="119"/>
      <c r="DWD208" s="91"/>
      <c r="DWE208" s="119"/>
      <c r="DWF208" s="91"/>
      <c r="DWG208" s="119"/>
      <c r="DWH208" s="91"/>
      <c r="DWI208" s="119"/>
      <c r="DWJ208" s="91"/>
      <c r="DWK208" s="119"/>
      <c r="DWL208" s="91"/>
      <c r="DWM208" s="119"/>
      <c r="DWN208" s="91"/>
      <c r="DWO208" s="119"/>
      <c r="DWP208" s="91"/>
      <c r="DWQ208" s="119"/>
      <c r="DWR208" s="91"/>
      <c r="DWS208" s="119"/>
      <c r="DWT208" s="91"/>
      <c r="DWU208" s="119"/>
      <c r="DWV208" s="91"/>
      <c r="DWW208" s="119"/>
      <c r="DWX208" s="91"/>
      <c r="DWY208" s="119"/>
      <c r="DWZ208" s="91"/>
      <c r="DXA208" s="119"/>
      <c r="DXB208" s="91"/>
      <c r="DXC208" s="119"/>
      <c r="DXD208" s="91"/>
      <c r="DXE208" s="119"/>
      <c r="DXF208" s="91"/>
      <c r="DXG208" s="119"/>
      <c r="DXH208" s="91"/>
      <c r="DXI208" s="119"/>
      <c r="DXJ208" s="91"/>
      <c r="DXK208" s="119"/>
      <c r="DXL208" s="91"/>
      <c r="DXM208" s="119"/>
      <c r="DXN208" s="91"/>
      <c r="DXO208" s="119"/>
      <c r="DXP208" s="91"/>
      <c r="DXQ208" s="119"/>
      <c r="DXR208" s="91"/>
      <c r="DXS208" s="119"/>
      <c r="DXT208" s="91"/>
      <c r="DXU208" s="119"/>
      <c r="DXV208" s="91"/>
      <c r="DXW208" s="119"/>
      <c r="DXX208" s="91"/>
      <c r="DXY208" s="119"/>
      <c r="DXZ208" s="91"/>
      <c r="DYA208" s="119"/>
      <c r="DYB208" s="91"/>
      <c r="DYC208" s="119"/>
      <c r="DYD208" s="91"/>
      <c r="DYE208" s="119"/>
      <c r="DYF208" s="91"/>
      <c r="DYG208" s="119"/>
      <c r="DYH208" s="91"/>
      <c r="DYI208" s="119"/>
      <c r="DYJ208" s="91"/>
      <c r="DYK208" s="119"/>
      <c r="DYL208" s="91"/>
      <c r="DYM208" s="119"/>
      <c r="DYN208" s="91"/>
      <c r="DYO208" s="119"/>
      <c r="DYP208" s="91"/>
      <c r="DYQ208" s="119"/>
      <c r="DYR208" s="91"/>
      <c r="DYS208" s="119"/>
      <c r="DYT208" s="91"/>
      <c r="DYU208" s="119"/>
      <c r="DYV208" s="91"/>
      <c r="DYW208" s="119"/>
      <c r="DYX208" s="91"/>
      <c r="DYY208" s="119"/>
      <c r="DYZ208" s="91"/>
      <c r="DZA208" s="119"/>
      <c r="DZB208" s="91"/>
      <c r="DZC208" s="119"/>
      <c r="DZD208" s="91"/>
      <c r="DZE208" s="119"/>
      <c r="DZF208" s="91"/>
      <c r="DZG208" s="119"/>
      <c r="DZH208" s="91"/>
      <c r="DZI208" s="119"/>
      <c r="DZJ208" s="91"/>
      <c r="DZK208" s="119"/>
      <c r="DZL208" s="91"/>
      <c r="DZM208" s="119"/>
      <c r="DZN208" s="91"/>
      <c r="DZO208" s="119"/>
      <c r="DZP208" s="91"/>
      <c r="DZQ208" s="119"/>
      <c r="DZR208" s="91"/>
      <c r="DZS208" s="119"/>
      <c r="DZT208" s="91"/>
      <c r="DZU208" s="119"/>
      <c r="DZV208" s="91"/>
      <c r="DZW208" s="119"/>
      <c r="DZX208" s="91"/>
      <c r="DZY208" s="119"/>
      <c r="DZZ208" s="91"/>
      <c r="EAA208" s="119"/>
      <c r="EAB208" s="91"/>
      <c r="EAC208" s="119"/>
      <c r="EAD208" s="91"/>
      <c r="EAE208" s="119"/>
      <c r="EAF208" s="91"/>
      <c r="EAG208" s="119"/>
      <c r="EAH208" s="91"/>
      <c r="EAI208" s="119"/>
      <c r="EAJ208" s="91"/>
      <c r="EAK208" s="119"/>
      <c r="EAL208" s="91"/>
      <c r="EAM208" s="119"/>
      <c r="EAN208" s="91"/>
      <c r="EAO208" s="119"/>
      <c r="EAP208" s="91"/>
      <c r="EAQ208" s="119"/>
      <c r="EAR208" s="91"/>
      <c r="EAS208" s="119"/>
      <c r="EAT208" s="91"/>
      <c r="EAU208" s="119"/>
      <c r="EAV208" s="91"/>
      <c r="EAW208" s="119"/>
      <c r="EAX208" s="91"/>
      <c r="EAY208" s="119"/>
      <c r="EAZ208" s="91"/>
      <c r="EBA208" s="119"/>
      <c r="EBB208" s="91"/>
      <c r="EBC208" s="119"/>
      <c r="EBD208" s="91"/>
      <c r="EBE208" s="119"/>
      <c r="EBF208" s="91"/>
      <c r="EBG208" s="119"/>
      <c r="EBH208" s="91"/>
      <c r="EBI208" s="119"/>
      <c r="EBJ208" s="91"/>
      <c r="EBK208" s="119"/>
      <c r="EBL208" s="91"/>
      <c r="EBM208" s="119"/>
      <c r="EBN208" s="91"/>
      <c r="EBO208" s="119"/>
      <c r="EBP208" s="91"/>
      <c r="EBQ208" s="119"/>
      <c r="EBR208" s="91"/>
      <c r="EBS208" s="119"/>
      <c r="EBT208" s="91"/>
      <c r="EBU208" s="119"/>
      <c r="EBV208" s="91"/>
      <c r="EBW208" s="119"/>
      <c r="EBX208" s="91"/>
      <c r="EBY208" s="119"/>
      <c r="EBZ208" s="91"/>
      <c r="ECA208" s="119"/>
      <c r="ECB208" s="91"/>
      <c r="ECC208" s="119"/>
      <c r="ECD208" s="91"/>
      <c r="ECE208" s="119"/>
      <c r="ECF208" s="91"/>
      <c r="ECG208" s="119"/>
      <c r="ECH208" s="91"/>
      <c r="ECI208" s="119"/>
      <c r="ECJ208" s="91"/>
      <c r="ECK208" s="119"/>
      <c r="ECL208" s="91"/>
      <c r="ECM208" s="119"/>
      <c r="ECN208" s="91"/>
      <c r="ECO208" s="119"/>
      <c r="ECP208" s="91"/>
      <c r="ECQ208" s="119"/>
      <c r="ECR208" s="91"/>
      <c r="ECS208" s="119"/>
      <c r="ECT208" s="91"/>
      <c r="ECU208" s="119"/>
      <c r="ECV208" s="91"/>
      <c r="ECW208" s="119"/>
      <c r="ECX208" s="91"/>
      <c r="ECY208" s="119"/>
      <c r="ECZ208" s="91"/>
      <c r="EDA208" s="119"/>
      <c r="EDB208" s="91"/>
      <c r="EDC208" s="119"/>
      <c r="EDD208" s="91"/>
      <c r="EDE208" s="119"/>
      <c r="EDF208" s="91"/>
      <c r="EDG208" s="119"/>
      <c r="EDH208" s="91"/>
      <c r="EDI208" s="119"/>
      <c r="EDJ208" s="91"/>
      <c r="EDK208" s="119"/>
      <c r="EDL208" s="91"/>
      <c r="EDM208" s="119"/>
      <c r="EDN208" s="91"/>
      <c r="EDO208" s="119"/>
      <c r="EDP208" s="91"/>
      <c r="EDQ208" s="119"/>
      <c r="EDR208" s="91"/>
      <c r="EDS208" s="119"/>
      <c r="EDT208" s="91"/>
      <c r="EDU208" s="119"/>
      <c r="EDV208" s="91"/>
      <c r="EDW208" s="119"/>
      <c r="EDX208" s="91"/>
      <c r="EDY208" s="119"/>
      <c r="EDZ208" s="91"/>
      <c r="EEA208" s="119"/>
      <c r="EEB208" s="91"/>
      <c r="EEC208" s="119"/>
      <c r="EED208" s="91"/>
      <c r="EEE208" s="119"/>
      <c r="EEF208" s="91"/>
      <c r="EEG208" s="119"/>
      <c r="EEH208" s="91"/>
      <c r="EEI208" s="119"/>
      <c r="EEJ208" s="91"/>
      <c r="EEK208" s="119"/>
      <c r="EEL208" s="91"/>
      <c r="EEM208" s="119"/>
      <c r="EEN208" s="91"/>
      <c r="EEO208" s="119"/>
      <c r="EEP208" s="91"/>
      <c r="EEQ208" s="119"/>
      <c r="EER208" s="91"/>
      <c r="EES208" s="119"/>
      <c r="EET208" s="91"/>
      <c r="EEU208" s="119"/>
      <c r="EEV208" s="91"/>
      <c r="EEW208" s="119"/>
      <c r="EEX208" s="91"/>
      <c r="EEY208" s="119"/>
      <c r="EEZ208" s="91"/>
      <c r="EFA208" s="119"/>
      <c r="EFB208" s="91"/>
      <c r="EFC208" s="119"/>
      <c r="EFD208" s="91"/>
      <c r="EFE208" s="119"/>
      <c r="EFF208" s="91"/>
      <c r="EFG208" s="119"/>
      <c r="EFH208" s="91"/>
      <c r="EFI208" s="119"/>
      <c r="EFJ208" s="91"/>
      <c r="EFK208" s="119"/>
      <c r="EFL208" s="91"/>
      <c r="EFM208" s="119"/>
      <c r="EFN208" s="91"/>
      <c r="EFO208" s="119"/>
      <c r="EFP208" s="91"/>
      <c r="EFQ208" s="119"/>
      <c r="EFR208" s="91"/>
      <c r="EFS208" s="119"/>
      <c r="EFT208" s="91"/>
      <c r="EFU208" s="119"/>
      <c r="EFV208" s="91"/>
      <c r="EFW208" s="119"/>
      <c r="EFX208" s="91"/>
      <c r="EFY208" s="119"/>
      <c r="EFZ208" s="91"/>
      <c r="EGA208" s="119"/>
      <c r="EGB208" s="91"/>
      <c r="EGC208" s="119"/>
      <c r="EGD208" s="91"/>
      <c r="EGE208" s="119"/>
      <c r="EGF208" s="91"/>
      <c r="EGG208" s="119"/>
      <c r="EGH208" s="91"/>
      <c r="EGI208" s="119"/>
      <c r="EGJ208" s="91"/>
      <c r="EGK208" s="119"/>
      <c r="EGL208" s="91"/>
      <c r="EGM208" s="119"/>
      <c r="EGN208" s="91"/>
      <c r="EGO208" s="119"/>
      <c r="EGP208" s="91"/>
      <c r="EGQ208" s="119"/>
      <c r="EGR208" s="91"/>
      <c r="EGS208" s="119"/>
      <c r="EGT208" s="91"/>
      <c r="EGU208" s="119"/>
      <c r="EGV208" s="91"/>
      <c r="EGW208" s="119"/>
      <c r="EGX208" s="91"/>
      <c r="EGY208" s="119"/>
      <c r="EGZ208" s="91"/>
      <c r="EHA208" s="119"/>
      <c r="EHB208" s="91"/>
      <c r="EHC208" s="119"/>
      <c r="EHD208" s="91"/>
      <c r="EHE208" s="119"/>
      <c r="EHF208" s="91"/>
      <c r="EHG208" s="119"/>
      <c r="EHH208" s="91"/>
      <c r="EHI208" s="119"/>
      <c r="EHJ208" s="91"/>
      <c r="EHK208" s="119"/>
      <c r="EHL208" s="91"/>
      <c r="EHM208" s="119"/>
      <c r="EHN208" s="91"/>
      <c r="EHO208" s="119"/>
      <c r="EHP208" s="91"/>
      <c r="EHQ208" s="119"/>
      <c r="EHR208" s="91"/>
      <c r="EHS208" s="119"/>
      <c r="EHT208" s="91"/>
      <c r="EHU208" s="119"/>
      <c r="EHV208" s="91"/>
      <c r="EHW208" s="119"/>
      <c r="EHX208" s="91"/>
      <c r="EHY208" s="119"/>
      <c r="EHZ208" s="91"/>
      <c r="EIA208" s="119"/>
      <c r="EIB208" s="91"/>
      <c r="EIC208" s="119"/>
      <c r="EID208" s="91"/>
      <c r="EIE208" s="119"/>
      <c r="EIF208" s="91"/>
      <c r="EIG208" s="119"/>
      <c r="EIH208" s="91"/>
      <c r="EII208" s="119"/>
      <c r="EIJ208" s="91"/>
      <c r="EIK208" s="119"/>
      <c r="EIL208" s="91"/>
      <c r="EIM208" s="119"/>
      <c r="EIN208" s="91"/>
      <c r="EIO208" s="119"/>
      <c r="EIP208" s="91"/>
      <c r="EIQ208" s="119"/>
      <c r="EIR208" s="91"/>
      <c r="EIS208" s="119"/>
      <c r="EIT208" s="91"/>
      <c r="EIU208" s="119"/>
      <c r="EIV208" s="91"/>
      <c r="EIW208" s="119"/>
      <c r="EIX208" s="91"/>
      <c r="EIY208" s="119"/>
      <c r="EIZ208" s="91"/>
      <c r="EJA208" s="119"/>
      <c r="EJB208" s="91"/>
      <c r="EJC208" s="119"/>
      <c r="EJD208" s="91"/>
      <c r="EJE208" s="119"/>
      <c r="EJF208" s="91"/>
      <c r="EJG208" s="119"/>
      <c r="EJH208" s="91"/>
      <c r="EJI208" s="119"/>
      <c r="EJJ208" s="91"/>
      <c r="EJK208" s="119"/>
      <c r="EJL208" s="91"/>
      <c r="EJM208" s="119"/>
      <c r="EJN208" s="91"/>
      <c r="EJO208" s="119"/>
      <c r="EJP208" s="91"/>
      <c r="EJQ208" s="119"/>
      <c r="EJR208" s="91"/>
      <c r="EJS208" s="119"/>
      <c r="EJT208" s="91"/>
      <c r="EJU208" s="119"/>
      <c r="EJV208" s="91"/>
      <c r="EJW208" s="119"/>
      <c r="EJX208" s="91"/>
      <c r="EJY208" s="119"/>
      <c r="EJZ208" s="91"/>
      <c r="EKA208" s="119"/>
      <c r="EKB208" s="91"/>
      <c r="EKC208" s="119"/>
      <c r="EKD208" s="91"/>
      <c r="EKE208" s="119"/>
      <c r="EKF208" s="91"/>
      <c r="EKG208" s="119"/>
      <c r="EKH208" s="91"/>
      <c r="EKI208" s="119"/>
      <c r="EKJ208" s="91"/>
      <c r="EKK208" s="119"/>
      <c r="EKL208" s="91"/>
      <c r="EKM208" s="119"/>
      <c r="EKN208" s="91"/>
      <c r="EKO208" s="119"/>
      <c r="EKP208" s="91"/>
      <c r="EKQ208" s="119"/>
      <c r="EKR208" s="91"/>
      <c r="EKS208" s="119"/>
      <c r="EKT208" s="91"/>
      <c r="EKU208" s="119"/>
      <c r="EKV208" s="91"/>
      <c r="EKW208" s="119"/>
      <c r="EKX208" s="91"/>
      <c r="EKY208" s="119"/>
      <c r="EKZ208" s="91"/>
      <c r="ELA208" s="119"/>
      <c r="ELB208" s="91"/>
      <c r="ELC208" s="119"/>
      <c r="ELD208" s="91"/>
      <c r="ELE208" s="119"/>
      <c r="ELF208" s="91"/>
      <c r="ELG208" s="119"/>
      <c r="ELH208" s="91"/>
      <c r="ELI208" s="119"/>
      <c r="ELJ208" s="91"/>
      <c r="ELK208" s="119"/>
      <c r="ELL208" s="91"/>
      <c r="ELM208" s="119"/>
      <c r="ELN208" s="91"/>
      <c r="ELO208" s="119"/>
      <c r="ELP208" s="91"/>
      <c r="ELQ208" s="119"/>
      <c r="ELR208" s="91"/>
      <c r="ELS208" s="119"/>
      <c r="ELT208" s="91"/>
      <c r="ELU208" s="119"/>
      <c r="ELV208" s="91"/>
      <c r="ELW208" s="119"/>
      <c r="ELX208" s="91"/>
      <c r="ELY208" s="119"/>
      <c r="ELZ208" s="91"/>
      <c r="EMA208" s="119"/>
      <c r="EMB208" s="91"/>
      <c r="EMC208" s="119"/>
      <c r="EMD208" s="91"/>
      <c r="EME208" s="119"/>
      <c r="EMF208" s="91"/>
      <c r="EMG208" s="119"/>
      <c r="EMH208" s="91"/>
      <c r="EMI208" s="119"/>
      <c r="EMJ208" s="91"/>
      <c r="EMK208" s="119"/>
      <c r="EML208" s="91"/>
      <c r="EMM208" s="119"/>
      <c r="EMN208" s="91"/>
      <c r="EMO208" s="119"/>
      <c r="EMP208" s="91"/>
      <c r="EMQ208" s="119"/>
      <c r="EMR208" s="91"/>
      <c r="EMS208" s="119"/>
      <c r="EMT208" s="91"/>
      <c r="EMU208" s="119"/>
      <c r="EMV208" s="91"/>
      <c r="EMW208" s="119"/>
      <c r="EMX208" s="91"/>
      <c r="EMY208" s="119"/>
      <c r="EMZ208" s="91"/>
      <c r="ENA208" s="119"/>
      <c r="ENB208" s="91"/>
      <c r="ENC208" s="119"/>
      <c r="END208" s="91"/>
      <c r="ENE208" s="119"/>
      <c r="ENF208" s="91"/>
      <c r="ENG208" s="119"/>
      <c r="ENH208" s="91"/>
      <c r="ENI208" s="119"/>
      <c r="ENJ208" s="91"/>
      <c r="ENK208" s="119"/>
      <c r="ENL208" s="91"/>
      <c r="ENM208" s="119"/>
      <c r="ENN208" s="91"/>
      <c r="ENO208" s="119"/>
      <c r="ENP208" s="91"/>
      <c r="ENQ208" s="119"/>
      <c r="ENR208" s="91"/>
      <c r="ENS208" s="119"/>
      <c r="ENT208" s="91"/>
      <c r="ENU208" s="119"/>
      <c r="ENV208" s="91"/>
      <c r="ENW208" s="119"/>
      <c r="ENX208" s="91"/>
      <c r="ENY208" s="119"/>
      <c r="ENZ208" s="91"/>
      <c r="EOA208" s="119"/>
      <c r="EOB208" s="91"/>
      <c r="EOC208" s="119"/>
      <c r="EOD208" s="91"/>
      <c r="EOE208" s="119"/>
      <c r="EOF208" s="91"/>
      <c r="EOG208" s="119"/>
      <c r="EOH208" s="91"/>
      <c r="EOI208" s="119"/>
      <c r="EOJ208" s="91"/>
      <c r="EOK208" s="119"/>
      <c r="EOL208" s="91"/>
      <c r="EOM208" s="119"/>
      <c r="EON208" s="91"/>
      <c r="EOO208" s="119"/>
      <c r="EOP208" s="91"/>
      <c r="EOQ208" s="119"/>
      <c r="EOR208" s="91"/>
      <c r="EOS208" s="119"/>
      <c r="EOT208" s="91"/>
      <c r="EOU208" s="119"/>
      <c r="EOV208" s="91"/>
      <c r="EOW208" s="119"/>
      <c r="EOX208" s="91"/>
      <c r="EOY208" s="119"/>
      <c r="EOZ208" s="91"/>
      <c r="EPA208" s="119"/>
      <c r="EPB208" s="91"/>
      <c r="EPC208" s="119"/>
      <c r="EPD208" s="91"/>
      <c r="EPE208" s="119"/>
      <c r="EPF208" s="91"/>
      <c r="EPG208" s="119"/>
      <c r="EPH208" s="91"/>
      <c r="EPI208" s="119"/>
      <c r="EPJ208" s="91"/>
      <c r="EPK208" s="119"/>
      <c r="EPL208" s="91"/>
      <c r="EPM208" s="119"/>
      <c r="EPN208" s="91"/>
      <c r="EPO208" s="119"/>
      <c r="EPP208" s="91"/>
      <c r="EPQ208" s="119"/>
      <c r="EPR208" s="91"/>
      <c r="EPS208" s="119"/>
      <c r="EPT208" s="91"/>
      <c r="EPU208" s="119"/>
      <c r="EPV208" s="91"/>
      <c r="EPW208" s="119"/>
      <c r="EPX208" s="91"/>
      <c r="EPY208" s="119"/>
      <c r="EPZ208" s="91"/>
      <c r="EQA208" s="119"/>
      <c r="EQB208" s="91"/>
      <c r="EQC208" s="119"/>
      <c r="EQD208" s="91"/>
      <c r="EQE208" s="119"/>
      <c r="EQF208" s="91"/>
      <c r="EQG208" s="119"/>
      <c r="EQH208" s="91"/>
      <c r="EQI208" s="119"/>
      <c r="EQJ208" s="91"/>
      <c r="EQK208" s="119"/>
      <c r="EQL208" s="91"/>
      <c r="EQM208" s="119"/>
      <c r="EQN208" s="91"/>
      <c r="EQO208" s="119"/>
      <c r="EQP208" s="91"/>
      <c r="EQQ208" s="119"/>
      <c r="EQR208" s="91"/>
      <c r="EQS208" s="119"/>
      <c r="EQT208" s="91"/>
      <c r="EQU208" s="119"/>
      <c r="EQV208" s="91"/>
      <c r="EQW208" s="119"/>
      <c r="EQX208" s="91"/>
      <c r="EQY208" s="119"/>
      <c r="EQZ208" s="91"/>
      <c r="ERA208" s="119"/>
      <c r="ERB208" s="91"/>
      <c r="ERC208" s="119"/>
      <c r="ERD208" s="91"/>
      <c r="ERE208" s="119"/>
      <c r="ERF208" s="91"/>
      <c r="ERG208" s="119"/>
      <c r="ERH208" s="91"/>
      <c r="ERI208" s="119"/>
      <c r="ERJ208" s="91"/>
      <c r="ERK208" s="119"/>
      <c r="ERL208" s="91"/>
      <c r="ERM208" s="119"/>
      <c r="ERN208" s="91"/>
      <c r="ERO208" s="119"/>
      <c r="ERP208" s="91"/>
      <c r="ERQ208" s="119"/>
      <c r="ERR208" s="91"/>
      <c r="ERS208" s="119"/>
      <c r="ERT208" s="91"/>
      <c r="ERU208" s="119"/>
      <c r="ERV208" s="91"/>
      <c r="ERW208" s="119"/>
      <c r="ERX208" s="91"/>
      <c r="ERY208" s="119"/>
      <c r="ERZ208" s="91"/>
      <c r="ESA208" s="119"/>
      <c r="ESB208" s="91"/>
      <c r="ESC208" s="119"/>
      <c r="ESD208" s="91"/>
      <c r="ESE208" s="119"/>
      <c r="ESF208" s="91"/>
      <c r="ESG208" s="119"/>
      <c r="ESH208" s="91"/>
      <c r="ESI208" s="119"/>
      <c r="ESJ208" s="91"/>
      <c r="ESK208" s="119"/>
      <c r="ESL208" s="91"/>
      <c r="ESM208" s="119"/>
      <c r="ESN208" s="91"/>
      <c r="ESO208" s="119"/>
      <c r="ESP208" s="91"/>
      <c r="ESQ208" s="119"/>
      <c r="ESR208" s="91"/>
      <c r="ESS208" s="119"/>
      <c r="EST208" s="91"/>
      <c r="ESU208" s="119"/>
      <c r="ESV208" s="91"/>
      <c r="ESW208" s="119"/>
      <c r="ESX208" s="91"/>
      <c r="ESY208" s="119"/>
      <c r="ESZ208" s="91"/>
      <c r="ETA208" s="119"/>
      <c r="ETB208" s="91"/>
      <c r="ETC208" s="119"/>
      <c r="ETD208" s="91"/>
      <c r="ETE208" s="119"/>
      <c r="ETF208" s="91"/>
      <c r="ETG208" s="119"/>
      <c r="ETH208" s="91"/>
      <c r="ETI208" s="119"/>
      <c r="ETJ208" s="91"/>
      <c r="ETK208" s="119"/>
      <c r="ETL208" s="91"/>
      <c r="ETM208" s="119"/>
      <c r="ETN208" s="91"/>
      <c r="ETO208" s="119"/>
      <c r="ETP208" s="91"/>
      <c r="ETQ208" s="119"/>
      <c r="ETR208" s="91"/>
      <c r="ETS208" s="119"/>
      <c r="ETT208" s="91"/>
      <c r="ETU208" s="119"/>
      <c r="ETV208" s="91"/>
      <c r="ETW208" s="119"/>
      <c r="ETX208" s="91"/>
      <c r="ETY208" s="119"/>
      <c r="ETZ208" s="91"/>
      <c r="EUA208" s="119"/>
      <c r="EUB208" s="91"/>
      <c r="EUC208" s="119"/>
      <c r="EUD208" s="91"/>
      <c r="EUE208" s="119"/>
      <c r="EUF208" s="91"/>
      <c r="EUG208" s="119"/>
      <c r="EUH208" s="91"/>
      <c r="EUI208" s="119"/>
      <c r="EUJ208" s="91"/>
      <c r="EUK208" s="119"/>
      <c r="EUL208" s="91"/>
      <c r="EUM208" s="119"/>
      <c r="EUN208" s="91"/>
      <c r="EUO208" s="119"/>
      <c r="EUP208" s="91"/>
      <c r="EUQ208" s="119"/>
      <c r="EUR208" s="91"/>
      <c r="EUS208" s="119"/>
      <c r="EUT208" s="91"/>
      <c r="EUU208" s="119"/>
      <c r="EUV208" s="91"/>
      <c r="EUW208" s="119"/>
      <c r="EUX208" s="91"/>
      <c r="EUY208" s="119"/>
      <c r="EUZ208" s="91"/>
      <c r="EVA208" s="119"/>
      <c r="EVB208" s="91"/>
      <c r="EVC208" s="119"/>
      <c r="EVD208" s="91"/>
      <c r="EVE208" s="119"/>
      <c r="EVF208" s="91"/>
      <c r="EVG208" s="119"/>
      <c r="EVH208" s="91"/>
      <c r="EVI208" s="119"/>
      <c r="EVJ208" s="91"/>
      <c r="EVK208" s="119"/>
      <c r="EVL208" s="91"/>
      <c r="EVM208" s="119"/>
      <c r="EVN208" s="91"/>
      <c r="EVO208" s="119"/>
      <c r="EVP208" s="91"/>
      <c r="EVQ208" s="119"/>
      <c r="EVR208" s="91"/>
      <c r="EVS208" s="119"/>
      <c r="EVT208" s="91"/>
      <c r="EVU208" s="119"/>
      <c r="EVV208" s="91"/>
      <c r="EVW208" s="119"/>
      <c r="EVX208" s="91"/>
      <c r="EVY208" s="119"/>
      <c r="EVZ208" s="91"/>
      <c r="EWA208" s="119"/>
      <c r="EWB208" s="91"/>
      <c r="EWC208" s="119"/>
      <c r="EWD208" s="91"/>
      <c r="EWE208" s="119"/>
      <c r="EWF208" s="91"/>
      <c r="EWG208" s="119"/>
      <c r="EWH208" s="91"/>
      <c r="EWI208" s="119"/>
      <c r="EWJ208" s="91"/>
      <c r="EWK208" s="119"/>
      <c r="EWL208" s="91"/>
      <c r="EWM208" s="119"/>
      <c r="EWN208" s="91"/>
      <c r="EWO208" s="119"/>
      <c r="EWP208" s="91"/>
      <c r="EWQ208" s="119"/>
      <c r="EWR208" s="91"/>
      <c r="EWS208" s="119"/>
      <c r="EWT208" s="91"/>
      <c r="EWU208" s="119"/>
      <c r="EWV208" s="91"/>
      <c r="EWW208" s="119"/>
      <c r="EWX208" s="91"/>
      <c r="EWY208" s="119"/>
      <c r="EWZ208" s="91"/>
      <c r="EXA208" s="119"/>
      <c r="EXB208" s="91"/>
      <c r="EXC208" s="119"/>
      <c r="EXD208" s="91"/>
      <c r="EXE208" s="119"/>
      <c r="EXF208" s="91"/>
      <c r="EXG208" s="119"/>
      <c r="EXH208" s="91"/>
      <c r="EXI208" s="119"/>
      <c r="EXJ208" s="91"/>
      <c r="EXK208" s="119"/>
      <c r="EXL208" s="91"/>
      <c r="EXM208" s="119"/>
      <c r="EXN208" s="91"/>
      <c r="EXO208" s="119"/>
      <c r="EXP208" s="91"/>
      <c r="EXQ208" s="119"/>
      <c r="EXR208" s="91"/>
      <c r="EXS208" s="119"/>
      <c r="EXT208" s="91"/>
      <c r="EXU208" s="119"/>
      <c r="EXV208" s="91"/>
      <c r="EXW208" s="119"/>
      <c r="EXX208" s="91"/>
      <c r="EXY208" s="119"/>
      <c r="EXZ208" s="91"/>
      <c r="EYA208" s="119"/>
      <c r="EYB208" s="91"/>
      <c r="EYC208" s="119"/>
      <c r="EYD208" s="91"/>
      <c r="EYE208" s="119"/>
      <c r="EYF208" s="91"/>
      <c r="EYG208" s="119"/>
      <c r="EYH208" s="91"/>
      <c r="EYI208" s="119"/>
      <c r="EYJ208" s="91"/>
      <c r="EYK208" s="119"/>
      <c r="EYL208" s="91"/>
      <c r="EYM208" s="119"/>
      <c r="EYN208" s="91"/>
      <c r="EYO208" s="119"/>
      <c r="EYP208" s="91"/>
      <c r="EYQ208" s="119"/>
      <c r="EYR208" s="91"/>
      <c r="EYS208" s="119"/>
      <c r="EYT208" s="91"/>
      <c r="EYU208" s="119"/>
      <c r="EYV208" s="91"/>
      <c r="EYW208" s="119"/>
      <c r="EYX208" s="91"/>
      <c r="EYY208" s="119"/>
      <c r="EYZ208" s="91"/>
      <c r="EZA208" s="119"/>
      <c r="EZB208" s="91"/>
      <c r="EZC208" s="119"/>
      <c r="EZD208" s="91"/>
      <c r="EZE208" s="119"/>
      <c r="EZF208" s="91"/>
      <c r="EZG208" s="119"/>
      <c r="EZH208" s="91"/>
      <c r="EZI208" s="119"/>
      <c r="EZJ208" s="91"/>
      <c r="EZK208" s="119"/>
      <c r="EZL208" s="91"/>
      <c r="EZM208" s="119"/>
      <c r="EZN208" s="91"/>
      <c r="EZO208" s="119"/>
      <c r="EZP208" s="91"/>
      <c r="EZQ208" s="119"/>
      <c r="EZR208" s="91"/>
      <c r="EZS208" s="119"/>
      <c r="EZT208" s="91"/>
      <c r="EZU208" s="119"/>
      <c r="EZV208" s="91"/>
      <c r="EZW208" s="119"/>
      <c r="EZX208" s="91"/>
      <c r="EZY208" s="119"/>
      <c r="EZZ208" s="91"/>
      <c r="FAA208" s="119"/>
      <c r="FAB208" s="91"/>
      <c r="FAC208" s="119"/>
      <c r="FAD208" s="91"/>
      <c r="FAE208" s="119"/>
      <c r="FAF208" s="91"/>
      <c r="FAG208" s="119"/>
      <c r="FAH208" s="91"/>
      <c r="FAI208" s="119"/>
      <c r="FAJ208" s="91"/>
      <c r="FAK208" s="119"/>
      <c r="FAL208" s="91"/>
      <c r="FAM208" s="119"/>
      <c r="FAN208" s="91"/>
      <c r="FAO208" s="119"/>
      <c r="FAP208" s="91"/>
      <c r="FAQ208" s="119"/>
      <c r="FAR208" s="91"/>
      <c r="FAS208" s="119"/>
      <c r="FAT208" s="91"/>
      <c r="FAU208" s="119"/>
      <c r="FAV208" s="91"/>
      <c r="FAW208" s="119"/>
      <c r="FAX208" s="91"/>
      <c r="FAY208" s="119"/>
      <c r="FAZ208" s="91"/>
      <c r="FBA208" s="119"/>
      <c r="FBB208" s="91"/>
      <c r="FBC208" s="119"/>
      <c r="FBD208" s="91"/>
      <c r="FBE208" s="119"/>
      <c r="FBF208" s="91"/>
      <c r="FBG208" s="119"/>
      <c r="FBH208" s="91"/>
      <c r="FBI208" s="119"/>
      <c r="FBJ208" s="91"/>
      <c r="FBK208" s="119"/>
      <c r="FBL208" s="91"/>
      <c r="FBM208" s="119"/>
      <c r="FBN208" s="91"/>
      <c r="FBO208" s="119"/>
      <c r="FBP208" s="91"/>
      <c r="FBQ208" s="119"/>
      <c r="FBR208" s="91"/>
      <c r="FBS208" s="119"/>
      <c r="FBT208" s="91"/>
      <c r="FBU208" s="119"/>
      <c r="FBV208" s="91"/>
      <c r="FBW208" s="119"/>
      <c r="FBX208" s="91"/>
      <c r="FBY208" s="119"/>
      <c r="FBZ208" s="91"/>
      <c r="FCA208" s="119"/>
      <c r="FCB208" s="91"/>
      <c r="FCC208" s="119"/>
      <c r="FCD208" s="91"/>
      <c r="FCE208" s="119"/>
      <c r="FCF208" s="91"/>
      <c r="FCG208" s="119"/>
      <c r="FCH208" s="91"/>
      <c r="FCI208" s="119"/>
      <c r="FCJ208" s="91"/>
      <c r="FCK208" s="119"/>
      <c r="FCL208" s="91"/>
      <c r="FCM208" s="119"/>
      <c r="FCN208" s="91"/>
      <c r="FCO208" s="119"/>
      <c r="FCP208" s="91"/>
      <c r="FCQ208" s="119"/>
      <c r="FCR208" s="91"/>
      <c r="FCS208" s="119"/>
      <c r="FCT208" s="91"/>
      <c r="FCU208" s="119"/>
      <c r="FCV208" s="91"/>
      <c r="FCW208" s="119"/>
      <c r="FCX208" s="91"/>
      <c r="FCY208" s="119"/>
      <c r="FCZ208" s="91"/>
      <c r="FDA208" s="119"/>
      <c r="FDB208" s="91"/>
      <c r="FDC208" s="119"/>
      <c r="FDD208" s="91"/>
      <c r="FDE208" s="119"/>
      <c r="FDF208" s="91"/>
      <c r="FDG208" s="119"/>
      <c r="FDH208" s="91"/>
      <c r="FDI208" s="119"/>
      <c r="FDJ208" s="91"/>
      <c r="FDK208" s="119"/>
      <c r="FDL208" s="91"/>
      <c r="FDM208" s="119"/>
      <c r="FDN208" s="91"/>
      <c r="FDO208" s="119"/>
      <c r="FDP208" s="91"/>
      <c r="FDQ208" s="119"/>
      <c r="FDR208" s="91"/>
      <c r="FDS208" s="119"/>
      <c r="FDT208" s="91"/>
      <c r="FDU208" s="119"/>
      <c r="FDV208" s="91"/>
      <c r="FDW208" s="119"/>
      <c r="FDX208" s="91"/>
      <c r="FDY208" s="119"/>
      <c r="FDZ208" s="91"/>
      <c r="FEA208" s="119"/>
      <c r="FEB208" s="91"/>
      <c r="FEC208" s="119"/>
      <c r="FED208" s="91"/>
      <c r="FEE208" s="119"/>
      <c r="FEF208" s="91"/>
      <c r="FEG208" s="119"/>
      <c r="FEH208" s="91"/>
      <c r="FEI208" s="119"/>
      <c r="FEJ208" s="91"/>
      <c r="FEK208" s="119"/>
      <c r="FEL208" s="91"/>
      <c r="FEM208" s="119"/>
      <c r="FEN208" s="91"/>
      <c r="FEO208" s="119"/>
      <c r="FEP208" s="91"/>
      <c r="FEQ208" s="119"/>
      <c r="FER208" s="91"/>
      <c r="FES208" s="119"/>
      <c r="FET208" s="91"/>
      <c r="FEU208" s="119"/>
      <c r="FEV208" s="91"/>
      <c r="FEW208" s="119"/>
      <c r="FEX208" s="91"/>
      <c r="FEY208" s="119"/>
      <c r="FEZ208" s="91"/>
      <c r="FFA208" s="119"/>
      <c r="FFB208" s="91"/>
      <c r="FFC208" s="119"/>
      <c r="FFD208" s="91"/>
      <c r="FFE208" s="119"/>
      <c r="FFF208" s="91"/>
      <c r="FFG208" s="119"/>
      <c r="FFH208" s="91"/>
      <c r="FFI208" s="119"/>
      <c r="FFJ208" s="91"/>
      <c r="FFK208" s="119"/>
      <c r="FFL208" s="91"/>
      <c r="FFM208" s="119"/>
      <c r="FFN208" s="91"/>
      <c r="FFO208" s="119"/>
      <c r="FFP208" s="91"/>
      <c r="FFQ208" s="119"/>
      <c r="FFR208" s="91"/>
      <c r="FFS208" s="119"/>
      <c r="FFT208" s="91"/>
      <c r="FFU208" s="119"/>
      <c r="FFV208" s="91"/>
      <c r="FFW208" s="119"/>
      <c r="FFX208" s="91"/>
      <c r="FFY208" s="119"/>
      <c r="FFZ208" s="91"/>
      <c r="FGA208" s="119"/>
      <c r="FGB208" s="91"/>
      <c r="FGC208" s="119"/>
      <c r="FGD208" s="91"/>
      <c r="FGE208" s="119"/>
      <c r="FGF208" s="91"/>
      <c r="FGG208" s="119"/>
      <c r="FGH208" s="91"/>
      <c r="FGI208" s="119"/>
      <c r="FGJ208" s="91"/>
      <c r="FGK208" s="119"/>
      <c r="FGL208" s="91"/>
      <c r="FGM208" s="119"/>
      <c r="FGN208" s="91"/>
      <c r="FGO208" s="119"/>
      <c r="FGP208" s="91"/>
      <c r="FGQ208" s="119"/>
      <c r="FGR208" s="91"/>
      <c r="FGS208" s="119"/>
      <c r="FGT208" s="91"/>
      <c r="FGU208" s="119"/>
      <c r="FGV208" s="91"/>
      <c r="FGW208" s="119"/>
      <c r="FGX208" s="91"/>
      <c r="FGY208" s="119"/>
      <c r="FGZ208" s="91"/>
      <c r="FHA208" s="119"/>
      <c r="FHB208" s="91"/>
      <c r="FHC208" s="119"/>
      <c r="FHD208" s="91"/>
      <c r="FHE208" s="119"/>
      <c r="FHF208" s="91"/>
      <c r="FHG208" s="119"/>
      <c r="FHH208" s="91"/>
      <c r="FHI208" s="119"/>
      <c r="FHJ208" s="91"/>
      <c r="FHK208" s="119"/>
      <c r="FHL208" s="91"/>
      <c r="FHM208" s="119"/>
      <c r="FHN208" s="91"/>
      <c r="FHO208" s="119"/>
      <c r="FHP208" s="91"/>
      <c r="FHQ208" s="119"/>
      <c r="FHR208" s="91"/>
      <c r="FHS208" s="119"/>
      <c r="FHT208" s="91"/>
      <c r="FHU208" s="119"/>
      <c r="FHV208" s="91"/>
      <c r="FHW208" s="119"/>
      <c r="FHX208" s="91"/>
      <c r="FHY208" s="119"/>
      <c r="FHZ208" s="91"/>
      <c r="FIA208" s="119"/>
      <c r="FIB208" s="91"/>
      <c r="FIC208" s="119"/>
      <c r="FID208" s="91"/>
      <c r="FIE208" s="119"/>
      <c r="FIF208" s="91"/>
      <c r="FIG208" s="119"/>
      <c r="FIH208" s="91"/>
      <c r="FII208" s="119"/>
      <c r="FIJ208" s="91"/>
      <c r="FIK208" s="119"/>
      <c r="FIL208" s="91"/>
      <c r="FIM208" s="119"/>
      <c r="FIN208" s="91"/>
      <c r="FIO208" s="119"/>
      <c r="FIP208" s="91"/>
      <c r="FIQ208" s="119"/>
      <c r="FIR208" s="91"/>
      <c r="FIS208" s="119"/>
      <c r="FIT208" s="91"/>
      <c r="FIU208" s="119"/>
      <c r="FIV208" s="91"/>
      <c r="FIW208" s="119"/>
      <c r="FIX208" s="91"/>
      <c r="FIY208" s="119"/>
      <c r="FIZ208" s="91"/>
      <c r="FJA208" s="119"/>
      <c r="FJB208" s="91"/>
      <c r="FJC208" s="119"/>
      <c r="FJD208" s="91"/>
      <c r="FJE208" s="119"/>
      <c r="FJF208" s="91"/>
      <c r="FJG208" s="119"/>
      <c r="FJH208" s="91"/>
      <c r="FJI208" s="119"/>
      <c r="FJJ208" s="91"/>
      <c r="FJK208" s="119"/>
      <c r="FJL208" s="91"/>
      <c r="FJM208" s="119"/>
      <c r="FJN208" s="91"/>
      <c r="FJO208" s="119"/>
      <c r="FJP208" s="91"/>
      <c r="FJQ208" s="119"/>
      <c r="FJR208" s="91"/>
      <c r="FJS208" s="119"/>
      <c r="FJT208" s="91"/>
      <c r="FJU208" s="119"/>
      <c r="FJV208" s="91"/>
      <c r="FJW208" s="119"/>
      <c r="FJX208" s="91"/>
      <c r="FJY208" s="119"/>
      <c r="FJZ208" s="91"/>
      <c r="FKA208" s="119"/>
      <c r="FKB208" s="91"/>
      <c r="FKC208" s="119"/>
      <c r="FKD208" s="91"/>
      <c r="FKE208" s="119"/>
      <c r="FKF208" s="91"/>
      <c r="FKG208" s="119"/>
      <c r="FKH208" s="91"/>
      <c r="FKI208" s="119"/>
      <c r="FKJ208" s="91"/>
      <c r="FKK208" s="119"/>
      <c r="FKL208" s="91"/>
      <c r="FKM208" s="119"/>
      <c r="FKN208" s="91"/>
      <c r="FKO208" s="119"/>
      <c r="FKP208" s="91"/>
      <c r="FKQ208" s="119"/>
      <c r="FKR208" s="91"/>
      <c r="FKS208" s="119"/>
      <c r="FKT208" s="91"/>
      <c r="FKU208" s="119"/>
      <c r="FKV208" s="91"/>
      <c r="FKW208" s="119"/>
      <c r="FKX208" s="91"/>
      <c r="FKY208" s="119"/>
      <c r="FKZ208" s="91"/>
      <c r="FLA208" s="119"/>
      <c r="FLB208" s="91"/>
      <c r="FLC208" s="119"/>
      <c r="FLD208" s="91"/>
      <c r="FLE208" s="119"/>
      <c r="FLF208" s="91"/>
      <c r="FLG208" s="119"/>
      <c r="FLH208" s="91"/>
      <c r="FLI208" s="119"/>
      <c r="FLJ208" s="91"/>
      <c r="FLK208" s="119"/>
      <c r="FLL208" s="91"/>
      <c r="FLM208" s="119"/>
      <c r="FLN208" s="91"/>
      <c r="FLO208" s="119"/>
      <c r="FLP208" s="91"/>
      <c r="FLQ208" s="119"/>
      <c r="FLR208" s="91"/>
      <c r="FLS208" s="119"/>
      <c r="FLT208" s="91"/>
      <c r="FLU208" s="119"/>
      <c r="FLV208" s="91"/>
      <c r="FLW208" s="119"/>
      <c r="FLX208" s="91"/>
      <c r="FLY208" s="119"/>
      <c r="FLZ208" s="91"/>
      <c r="FMA208" s="119"/>
      <c r="FMB208" s="91"/>
      <c r="FMC208" s="119"/>
      <c r="FMD208" s="91"/>
      <c r="FME208" s="119"/>
      <c r="FMF208" s="91"/>
      <c r="FMG208" s="119"/>
      <c r="FMH208" s="91"/>
      <c r="FMI208" s="119"/>
      <c r="FMJ208" s="91"/>
      <c r="FMK208" s="119"/>
      <c r="FML208" s="91"/>
      <c r="FMM208" s="119"/>
      <c r="FMN208" s="91"/>
      <c r="FMO208" s="119"/>
      <c r="FMP208" s="91"/>
      <c r="FMQ208" s="119"/>
      <c r="FMR208" s="91"/>
      <c r="FMS208" s="119"/>
      <c r="FMT208" s="91"/>
      <c r="FMU208" s="119"/>
      <c r="FMV208" s="91"/>
      <c r="FMW208" s="119"/>
      <c r="FMX208" s="91"/>
      <c r="FMY208" s="119"/>
      <c r="FMZ208" s="91"/>
      <c r="FNA208" s="119"/>
      <c r="FNB208" s="91"/>
      <c r="FNC208" s="119"/>
      <c r="FND208" s="91"/>
      <c r="FNE208" s="119"/>
      <c r="FNF208" s="91"/>
      <c r="FNG208" s="119"/>
      <c r="FNH208" s="91"/>
      <c r="FNI208" s="119"/>
      <c r="FNJ208" s="91"/>
      <c r="FNK208" s="119"/>
      <c r="FNL208" s="91"/>
      <c r="FNM208" s="119"/>
      <c r="FNN208" s="91"/>
      <c r="FNO208" s="119"/>
      <c r="FNP208" s="91"/>
      <c r="FNQ208" s="119"/>
      <c r="FNR208" s="91"/>
      <c r="FNS208" s="119"/>
      <c r="FNT208" s="91"/>
      <c r="FNU208" s="119"/>
      <c r="FNV208" s="91"/>
      <c r="FNW208" s="119"/>
      <c r="FNX208" s="91"/>
      <c r="FNY208" s="119"/>
      <c r="FNZ208" s="91"/>
      <c r="FOA208" s="119"/>
      <c r="FOB208" s="91"/>
      <c r="FOC208" s="119"/>
      <c r="FOD208" s="91"/>
      <c r="FOE208" s="119"/>
      <c r="FOF208" s="91"/>
      <c r="FOG208" s="119"/>
      <c r="FOH208" s="91"/>
      <c r="FOI208" s="119"/>
      <c r="FOJ208" s="91"/>
      <c r="FOK208" s="119"/>
      <c r="FOL208" s="91"/>
      <c r="FOM208" s="119"/>
      <c r="FON208" s="91"/>
      <c r="FOO208" s="119"/>
      <c r="FOP208" s="91"/>
      <c r="FOQ208" s="119"/>
      <c r="FOR208" s="91"/>
      <c r="FOS208" s="119"/>
      <c r="FOT208" s="91"/>
      <c r="FOU208" s="119"/>
      <c r="FOV208" s="91"/>
      <c r="FOW208" s="119"/>
      <c r="FOX208" s="91"/>
      <c r="FOY208" s="119"/>
      <c r="FOZ208" s="91"/>
      <c r="FPA208" s="119"/>
      <c r="FPB208" s="91"/>
      <c r="FPC208" s="119"/>
      <c r="FPD208" s="91"/>
      <c r="FPE208" s="119"/>
      <c r="FPF208" s="91"/>
      <c r="FPG208" s="119"/>
      <c r="FPH208" s="91"/>
      <c r="FPI208" s="119"/>
      <c r="FPJ208" s="91"/>
      <c r="FPK208" s="119"/>
      <c r="FPL208" s="91"/>
      <c r="FPM208" s="119"/>
      <c r="FPN208" s="91"/>
      <c r="FPO208" s="119"/>
      <c r="FPP208" s="91"/>
      <c r="FPQ208" s="119"/>
      <c r="FPR208" s="91"/>
      <c r="FPS208" s="119"/>
      <c r="FPT208" s="91"/>
      <c r="FPU208" s="119"/>
      <c r="FPV208" s="91"/>
      <c r="FPW208" s="119"/>
      <c r="FPX208" s="91"/>
      <c r="FPY208" s="119"/>
      <c r="FPZ208" s="91"/>
      <c r="FQA208" s="119"/>
      <c r="FQB208" s="91"/>
      <c r="FQC208" s="119"/>
      <c r="FQD208" s="91"/>
      <c r="FQE208" s="119"/>
      <c r="FQF208" s="91"/>
      <c r="FQG208" s="119"/>
      <c r="FQH208" s="91"/>
      <c r="FQI208" s="119"/>
      <c r="FQJ208" s="91"/>
      <c r="FQK208" s="119"/>
      <c r="FQL208" s="91"/>
      <c r="FQM208" s="119"/>
      <c r="FQN208" s="91"/>
      <c r="FQO208" s="119"/>
      <c r="FQP208" s="91"/>
      <c r="FQQ208" s="119"/>
      <c r="FQR208" s="91"/>
      <c r="FQS208" s="119"/>
      <c r="FQT208" s="91"/>
      <c r="FQU208" s="119"/>
      <c r="FQV208" s="91"/>
      <c r="FQW208" s="119"/>
      <c r="FQX208" s="91"/>
      <c r="FQY208" s="119"/>
      <c r="FQZ208" s="91"/>
      <c r="FRA208" s="119"/>
      <c r="FRB208" s="91"/>
      <c r="FRC208" s="119"/>
      <c r="FRD208" s="91"/>
      <c r="FRE208" s="119"/>
      <c r="FRF208" s="91"/>
      <c r="FRG208" s="119"/>
      <c r="FRH208" s="91"/>
      <c r="FRI208" s="119"/>
      <c r="FRJ208" s="91"/>
      <c r="FRK208" s="119"/>
      <c r="FRL208" s="91"/>
      <c r="FRM208" s="119"/>
      <c r="FRN208" s="91"/>
      <c r="FRO208" s="119"/>
      <c r="FRP208" s="91"/>
      <c r="FRQ208" s="119"/>
      <c r="FRR208" s="91"/>
      <c r="FRS208" s="119"/>
      <c r="FRT208" s="91"/>
      <c r="FRU208" s="119"/>
      <c r="FRV208" s="91"/>
      <c r="FRW208" s="119"/>
      <c r="FRX208" s="91"/>
      <c r="FRY208" s="119"/>
      <c r="FRZ208" s="91"/>
      <c r="FSA208" s="119"/>
      <c r="FSB208" s="91"/>
      <c r="FSC208" s="119"/>
      <c r="FSD208" s="91"/>
      <c r="FSE208" s="119"/>
      <c r="FSF208" s="91"/>
      <c r="FSG208" s="119"/>
      <c r="FSH208" s="91"/>
      <c r="FSI208" s="119"/>
      <c r="FSJ208" s="91"/>
      <c r="FSK208" s="119"/>
      <c r="FSL208" s="91"/>
      <c r="FSM208" s="119"/>
      <c r="FSN208" s="91"/>
      <c r="FSO208" s="119"/>
      <c r="FSP208" s="91"/>
      <c r="FSQ208" s="119"/>
      <c r="FSR208" s="91"/>
      <c r="FSS208" s="119"/>
      <c r="FST208" s="91"/>
      <c r="FSU208" s="119"/>
      <c r="FSV208" s="91"/>
      <c r="FSW208" s="119"/>
      <c r="FSX208" s="91"/>
      <c r="FSY208" s="119"/>
      <c r="FSZ208" s="91"/>
      <c r="FTA208" s="119"/>
      <c r="FTB208" s="91"/>
      <c r="FTC208" s="119"/>
      <c r="FTD208" s="91"/>
      <c r="FTE208" s="119"/>
      <c r="FTF208" s="91"/>
      <c r="FTG208" s="119"/>
      <c r="FTH208" s="91"/>
      <c r="FTI208" s="119"/>
      <c r="FTJ208" s="91"/>
      <c r="FTK208" s="119"/>
      <c r="FTL208" s="91"/>
      <c r="FTM208" s="119"/>
      <c r="FTN208" s="91"/>
      <c r="FTO208" s="119"/>
      <c r="FTP208" s="91"/>
      <c r="FTQ208" s="119"/>
      <c r="FTR208" s="91"/>
      <c r="FTS208" s="119"/>
      <c r="FTT208" s="91"/>
      <c r="FTU208" s="119"/>
      <c r="FTV208" s="91"/>
      <c r="FTW208" s="119"/>
      <c r="FTX208" s="91"/>
      <c r="FTY208" s="119"/>
      <c r="FTZ208" s="91"/>
      <c r="FUA208" s="119"/>
      <c r="FUB208" s="91"/>
      <c r="FUC208" s="119"/>
      <c r="FUD208" s="91"/>
      <c r="FUE208" s="119"/>
      <c r="FUF208" s="91"/>
      <c r="FUG208" s="119"/>
      <c r="FUH208" s="91"/>
      <c r="FUI208" s="119"/>
      <c r="FUJ208" s="91"/>
      <c r="FUK208" s="119"/>
      <c r="FUL208" s="91"/>
      <c r="FUM208" s="119"/>
      <c r="FUN208" s="91"/>
      <c r="FUO208" s="119"/>
      <c r="FUP208" s="91"/>
      <c r="FUQ208" s="119"/>
      <c r="FUR208" s="91"/>
      <c r="FUS208" s="119"/>
      <c r="FUT208" s="91"/>
      <c r="FUU208" s="119"/>
      <c r="FUV208" s="91"/>
      <c r="FUW208" s="119"/>
      <c r="FUX208" s="91"/>
      <c r="FUY208" s="119"/>
      <c r="FUZ208" s="91"/>
      <c r="FVA208" s="119"/>
      <c r="FVB208" s="91"/>
      <c r="FVC208" s="119"/>
      <c r="FVD208" s="91"/>
      <c r="FVE208" s="119"/>
      <c r="FVF208" s="91"/>
      <c r="FVG208" s="119"/>
      <c r="FVH208" s="91"/>
      <c r="FVI208" s="119"/>
      <c r="FVJ208" s="91"/>
      <c r="FVK208" s="119"/>
      <c r="FVL208" s="91"/>
      <c r="FVM208" s="119"/>
      <c r="FVN208" s="91"/>
      <c r="FVO208" s="119"/>
      <c r="FVP208" s="91"/>
      <c r="FVQ208" s="119"/>
      <c r="FVR208" s="91"/>
      <c r="FVS208" s="119"/>
      <c r="FVT208" s="91"/>
      <c r="FVU208" s="119"/>
      <c r="FVV208" s="91"/>
      <c r="FVW208" s="119"/>
      <c r="FVX208" s="91"/>
      <c r="FVY208" s="119"/>
      <c r="FVZ208" s="91"/>
      <c r="FWA208" s="119"/>
      <c r="FWB208" s="91"/>
      <c r="FWC208" s="119"/>
      <c r="FWD208" s="91"/>
      <c r="FWE208" s="119"/>
      <c r="FWF208" s="91"/>
      <c r="FWG208" s="119"/>
      <c r="FWH208" s="91"/>
      <c r="FWI208" s="119"/>
      <c r="FWJ208" s="91"/>
      <c r="FWK208" s="119"/>
      <c r="FWL208" s="91"/>
      <c r="FWM208" s="119"/>
      <c r="FWN208" s="91"/>
      <c r="FWO208" s="119"/>
      <c r="FWP208" s="91"/>
      <c r="FWQ208" s="119"/>
      <c r="FWR208" s="91"/>
      <c r="FWS208" s="119"/>
      <c r="FWT208" s="91"/>
      <c r="FWU208" s="119"/>
      <c r="FWV208" s="91"/>
      <c r="FWW208" s="119"/>
      <c r="FWX208" s="91"/>
      <c r="FWY208" s="119"/>
      <c r="FWZ208" s="91"/>
      <c r="FXA208" s="119"/>
      <c r="FXB208" s="91"/>
      <c r="FXC208" s="119"/>
      <c r="FXD208" s="91"/>
      <c r="FXE208" s="119"/>
      <c r="FXF208" s="91"/>
      <c r="FXG208" s="119"/>
      <c r="FXH208" s="91"/>
      <c r="FXI208" s="119"/>
      <c r="FXJ208" s="91"/>
      <c r="FXK208" s="119"/>
      <c r="FXL208" s="91"/>
      <c r="FXM208" s="119"/>
      <c r="FXN208" s="91"/>
      <c r="FXO208" s="119"/>
      <c r="FXP208" s="91"/>
      <c r="FXQ208" s="119"/>
      <c r="FXR208" s="91"/>
      <c r="FXS208" s="119"/>
      <c r="FXT208" s="91"/>
      <c r="FXU208" s="119"/>
      <c r="FXV208" s="91"/>
      <c r="FXW208" s="119"/>
      <c r="FXX208" s="91"/>
      <c r="FXY208" s="119"/>
      <c r="FXZ208" s="91"/>
      <c r="FYA208" s="119"/>
      <c r="FYB208" s="91"/>
      <c r="FYC208" s="119"/>
      <c r="FYD208" s="91"/>
      <c r="FYE208" s="119"/>
      <c r="FYF208" s="91"/>
      <c r="FYG208" s="119"/>
      <c r="FYH208" s="91"/>
      <c r="FYI208" s="119"/>
      <c r="FYJ208" s="91"/>
      <c r="FYK208" s="119"/>
      <c r="FYL208" s="91"/>
      <c r="FYM208" s="119"/>
      <c r="FYN208" s="91"/>
      <c r="FYO208" s="119"/>
      <c r="FYP208" s="91"/>
      <c r="FYQ208" s="119"/>
      <c r="FYR208" s="91"/>
      <c r="FYS208" s="119"/>
      <c r="FYT208" s="91"/>
      <c r="FYU208" s="119"/>
      <c r="FYV208" s="91"/>
      <c r="FYW208" s="119"/>
      <c r="FYX208" s="91"/>
      <c r="FYY208" s="119"/>
      <c r="FYZ208" s="91"/>
      <c r="FZA208" s="119"/>
      <c r="FZB208" s="91"/>
      <c r="FZC208" s="119"/>
      <c r="FZD208" s="91"/>
      <c r="FZE208" s="119"/>
      <c r="FZF208" s="91"/>
      <c r="FZG208" s="119"/>
      <c r="FZH208" s="91"/>
      <c r="FZI208" s="119"/>
      <c r="FZJ208" s="91"/>
      <c r="FZK208" s="119"/>
      <c r="FZL208" s="91"/>
      <c r="FZM208" s="119"/>
      <c r="FZN208" s="91"/>
      <c r="FZO208" s="119"/>
      <c r="FZP208" s="91"/>
      <c r="FZQ208" s="119"/>
      <c r="FZR208" s="91"/>
      <c r="FZS208" s="119"/>
      <c r="FZT208" s="91"/>
      <c r="FZU208" s="119"/>
      <c r="FZV208" s="91"/>
      <c r="FZW208" s="119"/>
      <c r="FZX208" s="91"/>
      <c r="FZY208" s="119"/>
      <c r="FZZ208" s="91"/>
      <c r="GAA208" s="119"/>
      <c r="GAB208" s="91"/>
      <c r="GAC208" s="119"/>
      <c r="GAD208" s="91"/>
      <c r="GAE208" s="119"/>
      <c r="GAF208" s="91"/>
      <c r="GAG208" s="119"/>
      <c r="GAH208" s="91"/>
      <c r="GAI208" s="119"/>
      <c r="GAJ208" s="91"/>
      <c r="GAK208" s="119"/>
      <c r="GAL208" s="91"/>
      <c r="GAM208" s="119"/>
      <c r="GAN208" s="91"/>
      <c r="GAO208" s="119"/>
      <c r="GAP208" s="91"/>
      <c r="GAQ208" s="119"/>
      <c r="GAR208" s="91"/>
      <c r="GAS208" s="119"/>
      <c r="GAT208" s="91"/>
      <c r="GAU208" s="119"/>
      <c r="GAV208" s="91"/>
      <c r="GAW208" s="119"/>
      <c r="GAX208" s="91"/>
      <c r="GAY208" s="119"/>
      <c r="GAZ208" s="91"/>
      <c r="GBA208" s="119"/>
      <c r="GBB208" s="91"/>
      <c r="GBC208" s="119"/>
      <c r="GBD208" s="91"/>
      <c r="GBE208" s="119"/>
      <c r="GBF208" s="91"/>
      <c r="GBG208" s="119"/>
      <c r="GBH208" s="91"/>
      <c r="GBI208" s="119"/>
      <c r="GBJ208" s="91"/>
      <c r="GBK208" s="119"/>
      <c r="GBL208" s="91"/>
      <c r="GBM208" s="119"/>
      <c r="GBN208" s="91"/>
      <c r="GBO208" s="119"/>
      <c r="GBP208" s="91"/>
      <c r="GBQ208" s="119"/>
      <c r="GBR208" s="91"/>
      <c r="GBS208" s="119"/>
      <c r="GBT208" s="91"/>
      <c r="GBU208" s="119"/>
      <c r="GBV208" s="91"/>
      <c r="GBW208" s="119"/>
      <c r="GBX208" s="91"/>
      <c r="GBY208" s="119"/>
      <c r="GBZ208" s="91"/>
      <c r="GCA208" s="119"/>
      <c r="GCB208" s="91"/>
      <c r="GCC208" s="119"/>
      <c r="GCD208" s="91"/>
      <c r="GCE208" s="119"/>
      <c r="GCF208" s="91"/>
      <c r="GCG208" s="119"/>
      <c r="GCH208" s="91"/>
      <c r="GCI208" s="119"/>
      <c r="GCJ208" s="91"/>
      <c r="GCK208" s="119"/>
      <c r="GCL208" s="91"/>
      <c r="GCM208" s="119"/>
      <c r="GCN208" s="91"/>
      <c r="GCO208" s="119"/>
      <c r="GCP208" s="91"/>
      <c r="GCQ208" s="119"/>
      <c r="GCR208" s="91"/>
      <c r="GCS208" s="119"/>
      <c r="GCT208" s="91"/>
      <c r="GCU208" s="119"/>
      <c r="GCV208" s="91"/>
      <c r="GCW208" s="119"/>
      <c r="GCX208" s="91"/>
      <c r="GCY208" s="119"/>
      <c r="GCZ208" s="91"/>
      <c r="GDA208" s="119"/>
      <c r="GDB208" s="91"/>
      <c r="GDC208" s="119"/>
      <c r="GDD208" s="91"/>
      <c r="GDE208" s="119"/>
      <c r="GDF208" s="91"/>
      <c r="GDG208" s="119"/>
      <c r="GDH208" s="91"/>
      <c r="GDI208" s="119"/>
      <c r="GDJ208" s="91"/>
      <c r="GDK208" s="119"/>
      <c r="GDL208" s="91"/>
      <c r="GDM208" s="119"/>
      <c r="GDN208" s="91"/>
      <c r="GDO208" s="119"/>
      <c r="GDP208" s="91"/>
      <c r="GDQ208" s="119"/>
      <c r="GDR208" s="91"/>
      <c r="GDS208" s="119"/>
      <c r="GDT208" s="91"/>
      <c r="GDU208" s="119"/>
      <c r="GDV208" s="91"/>
      <c r="GDW208" s="119"/>
      <c r="GDX208" s="91"/>
      <c r="GDY208" s="119"/>
      <c r="GDZ208" s="91"/>
      <c r="GEA208" s="119"/>
      <c r="GEB208" s="91"/>
      <c r="GEC208" s="119"/>
      <c r="GED208" s="91"/>
      <c r="GEE208" s="119"/>
      <c r="GEF208" s="91"/>
      <c r="GEG208" s="119"/>
      <c r="GEH208" s="91"/>
      <c r="GEI208" s="119"/>
      <c r="GEJ208" s="91"/>
      <c r="GEK208" s="119"/>
      <c r="GEL208" s="91"/>
      <c r="GEM208" s="119"/>
      <c r="GEN208" s="91"/>
      <c r="GEO208" s="119"/>
      <c r="GEP208" s="91"/>
      <c r="GEQ208" s="119"/>
      <c r="GER208" s="91"/>
      <c r="GES208" s="119"/>
      <c r="GET208" s="91"/>
      <c r="GEU208" s="119"/>
      <c r="GEV208" s="91"/>
      <c r="GEW208" s="119"/>
      <c r="GEX208" s="91"/>
      <c r="GEY208" s="119"/>
      <c r="GEZ208" s="91"/>
      <c r="GFA208" s="119"/>
      <c r="GFB208" s="91"/>
      <c r="GFC208" s="119"/>
      <c r="GFD208" s="91"/>
      <c r="GFE208" s="119"/>
      <c r="GFF208" s="91"/>
      <c r="GFG208" s="119"/>
      <c r="GFH208" s="91"/>
      <c r="GFI208" s="119"/>
      <c r="GFJ208" s="91"/>
      <c r="GFK208" s="119"/>
      <c r="GFL208" s="91"/>
      <c r="GFM208" s="119"/>
      <c r="GFN208" s="91"/>
      <c r="GFO208" s="119"/>
      <c r="GFP208" s="91"/>
      <c r="GFQ208" s="119"/>
      <c r="GFR208" s="91"/>
      <c r="GFS208" s="119"/>
      <c r="GFT208" s="91"/>
      <c r="GFU208" s="119"/>
      <c r="GFV208" s="91"/>
      <c r="GFW208" s="119"/>
      <c r="GFX208" s="91"/>
      <c r="GFY208" s="119"/>
      <c r="GFZ208" s="91"/>
      <c r="GGA208" s="119"/>
      <c r="GGB208" s="91"/>
      <c r="GGC208" s="119"/>
      <c r="GGD208" s="91"/>
      <c r="GGE208" s="119"/>
      <c r="GGF208" s="91"/>
      <c r="GGG208" s="119"/>
      <c r="GGH208" s="91"/>
      <c r="GGI208" s="119"/>
      <c r="GGJ208" s="91"/>
      <c r="GGK208" s="119"/>
      <c r="GGL208" s="91"/>
      <c r="GGM208" s="119"/>
      <c r="GGN208" s="91"/>
      <c r="GGO208" s="119"/>
      <c r="GGP208" s="91"/>
      <c r="GGQ208" s="119"/>
      <c r="GGR208" s="91"/>
      <c r="GGS208" s="119"/>
      <c r="GGT208" s="91"/>
      <c r="GGU208" s="119"/>
      <c r="GGV208" s="91"/>
      <c r="GGW208" s="119"/>
      <c r="GGX208" s="91"/>
      <c r="GGY208" s="119"/>
      <c r="GGZ208" s="91"/>
      <c r="GHA208" s="119"/>
      <c r="GHB208" s="91"/>
      <c r="GHC208" s="119"/>
      <c r="GHD208" s="91"/>
      <c r="GHE208" s="119"/>
      <c r="GHF208" s="91"/>
      <c r="GHG208" s="119"/>
      <c r="GHH208" s="91"/>
      <c r="GHI208" s="119"/>
      <c r="GHJ208" s="91"/>
      <c r="GHK208" s="119"/>
      <c r="GHL208" s="91"/>
      <c r="GHM208" s="119"/>
      <c r="GHN208" s="91"/>
      <c r="GHO208" s="119"/>
      <c r="GHP208" s="91"/>
      <c r="GHQ208" s="119"/>
      <c r="GHR208" s="91"/>
      <c r="GHS208" s="119"/>
      <c r="GHT208" s="91"/>
      <c r="GHU208" s="119"/>
      <c r="GHV208" s="91"/>
      <c r="GHW208" s="119"/>
      <c r="GHX208" s="91"/>
      <c r="GHY208" s="119"/>
      <c r="GHZ208" s="91"/>
      <c r="GIA208" s="119"/>
      <c r="GIB208" s="91"/>
      <c r="GIC208" s="119"/>
      <c r="GID208" s="91"/>
      <c r="GIE208" s="119"/>
      <c r="GIF208" s="91"/>
      <c r="GIG208" s="119"/>
      <c r="GIH208" s="91"/>
      <c r="GII208" s="119"/>
      <c r="GIJ208" s="91"/>
      <c r="GIK208" s="119"/>
      <c r="GIL208" s="91"/>
      <c r="GIM208" s="119"/>
      <c r="GIN208" s="91"/>
      <c r="GIO208" s="119"/>
      <c r="GIP208" s="91"/>
      <c r="GIQ208" s="119"/>
      <c r="GIR208" s="91"/>
      <c r="GIS208" s="119"/>
      <c r="GIT208" s="91"/>
      <c r="GIU208" s="119"/>
      <c r="GIV208" s="91"/>
      <c r="GIW208" s="119"/>
      <c r="GIX208" s="91"/>
      <c r="GIY208" s="119"/>
      <c r="GIZ208" s="91"/>
      <c r="GJA208" s="119"/>
      <c r="GJB208" s="91"/>
      <c r="GJC208" s="119"/>
      <c r="GJD208" s="91"/>
      <c r="GJE208" s="119"/>
      <c r="GJF208" s="91"/>
      <c r="GJG208" s="119"/>
      <c r="GJH208" s="91"/>
      <c r="GJI208" s="119"/>
      <c r="GJJ208" s="91"/>
      <c r="GJK208" s="119"/>
      <c r="GJL208" s="91"/>
      <c r="GJM208" s="119"/>
      <c r="GJN208" s="91"/>
      <c r="GJO208" s="119"/>
      <c r="GJP208" s="91"/>
      <c r="GJQ208" s="119"/>
      <c r="GJR208" s="91"/>
      <c r="GJS208" s="119"/>
      <c r="GJT208" s="91"/>
      <c r="GJU208" s="119"/>
      <c r="GJV208" s="91"/>
      <c r="GJW208" s="119"/>
      <c r="GJX208" s="91"/>
      <c r="GJY208" s="119"/>
      <c r="GJZ208" s="91"/>
      <c r="GKA208" s="119"/>
      <c r="GKB208" s="91"/>
      <c r="GKC208" s="119"/>
      <c r="GKD208" s="91"/>
      <c r="GKE208" s="119"/>
      <c r="GKF208" s="91"/>
      <c r="GKG208" s="119"/>
      <c r="GKH208" s="91"/>
      <c r="GKI208" s="119"/>
      <c r="GKJ208" s="91"/>
      <c r="GKK208" s="119"/>
      <c r="GKL208" s="91"/>
      <c r="GKM208" s="119"/>
      <c r="GKN208" s="91"/>
      <c r="GKO208" s="119"/>
      <c r="GKP208" s="91"/>
      <c r="GKQ208" s="119"/>
      <c r="GKR208" s="91"/>
      <c r="GKS208" s="119"/>
      <c r="GKT208" s="91"/>
      <c r="GKU208" s="119"/>
      <c r="GKV208" s="91"/>
      <c r="GKW208" s="119"/>
      <c r="GKX208" s="91"/>
      <c r="GKY208" s="119"/>
      <c r="GKZ208" s="91"/>
      <c r="GLA208" s="119"/>
      <c r="GLB208" s="91"/>
      <c r="GLC208" s="119"/>
      <c r="GLD208" s="91"/>
      <c r="GLE208" s="119"/>
      <c r="GLF208" s="91"/>
      <c r="GLG208" s="119"/>
      <c r="GLH208" s="91"/>
      <c r="GLI208" s="119"/>
      <c r="GLJ208" s="91"/>
      <c r="GLK208" s="119"/>
      <c r="GLL208" s="91"/>
      <c r="GLM208" s="119"/>
      <c r="GLN208" s="91"/>
      <c r="GLO208" s="119"/>
      <c r="GLP208" s="91"/>
      <c r="GLQ208" s="119"/>
      <c r="GLR208" s="91"/>
      <c r="GLS208" s="119"/>
      <c r="GLT208" s="91"/>
      <c r="GLU208" s="119"/>
      <c r="GLV208" s="91"/>
      <c r="GLW208" s="119"/>
      <c r="GLX208" s="91"/>
      <c r="GLY208" s="119"/>
      <c r="GLZ208" s="91"/>
      <c r="GMA208" s="119"/>
      <c r="GMB208" s="91"/>
      <c r="GMC208" s="119"/>
      <c r="GMD208" s="91"/>
      <c r="GME208" s="119"/>
      <c r="GMF208" s="91"/>
      <c r="GMG208" s="119"/>
      <c r="GMH208" s="91"/>
      <c r="GMI208" s="119"/>
      <c r="GMJ208" s="91"/>
      <c r="GMK208" s="119"/>
      <c r="GML208" s="91"/>
      <c r="GMM208" s="119"/>
      <c r="GMN208" s="91"/>
      <c r="GMO208" s="119"/>
      <c r="GMP208" s="91"/>
      <c r="GMQ208" s="119"/>
      <c r="GMR208" s="91"/>
      <c r="GMS208" s="119"/>
      <c r="GMT208" s="91"/>
      <c r="GMU208" s="119"/>
      <c r="GMV208" s="91"/>
      <c r="GMW208" s="119"/>
      <c r="GMX208" s="91"/>
      <c r="GMY208" s="119"/>
      <c r="GMZ208" s="91"/>
      <c r="GNA208" s="119"/>
      <c r="GNB208" s="91"/>
      <c r="GNC208" s="119"/>
      <c r="GND208" s="91"/>
      <c r="GNE208" s="119"/>
      <c r="GNF208" s="91"/>
      <c r="GNG208" s="119"/>
      <c r="GNH208" s="91"/>
      <c r="GNI208" s="119"/>
      <c r="GNJ208" s="91"/>
      <c r="GNK208" s="119"/>
      <c r="GNL208" s="91"/>
      <c r="GNM208" s="119"/>
      <c r="GNN208" s="91"/>
      <c r="GNO208" s="119"/>
      <c r="GNP208" s="91"/>
      <c r="GNQ208" s="119"/>
      <c r="GNR208" s="91"/>
      <c r="GNS208" s="119"/>
      <c r="GNT208" s="91"/>
      <c r="GNU208" s="119"/>
      <c r="GNV208" s="91"/>
      <c r="GNW208" s="119"/>
      <c r="GNX208" s="91"/>
      <c r="GNY208" s="119"/>
      <c r="GNZ208" s="91"/>
      <c r="GOA208" s="119"/>
      <c r="GOB208" s="91"/>
      <c r="GOC208" s="119"/>
      <c r="GOD208" s="91"/>
      <c r="GOE208" s="119"/>
      <c r="GOF208" s="91"/>
      <c r="GOG208" s="119"/>
      <c r="GOH208" s="91"/>
      <c r="GOI208" s="119"/>
      <c r="GOJ208" s="91"/>
      <c r="GOK208" s="119"/>
      <c r="GOL208" s="91"/>
      <c r="GOM208" s="119"/>
      <c r="GON208" s="91"/>
      <c r="GOO208" s="119"/>
      <c r="GOP208" s="91"/>
      <c r="GOQ208" s="119"/>
      <c r="GOR208" s="91"/>
      <c r="GOS208" s="119"/>
      <c r="GOT208" s="91"/>
      <c r="GOU208" s="119"/>
      <c r="GOV208" s="91"/>
      <c r="GOW208" s="119"/>
      <c r="GOX208" s="91"/>
      <c r="GOY208" s="119"/>
      <c r="GOZ208" s="91"/>
      <c r="GPA208" s="119"/>
      <c r="GPB208" s="91"/>
      <c r="GPC208" s="119"/>
      <c r="GPD208" s="91"/>
      <c r="GPE208" s="119"/>
      <c r="GPF208" s="91"/>
      <c r="GPG208" s="119"/>
      <c r="GPH208" s="91"/>
      <c r="GPI208" s="119"/>
      <c r="GPJ208" s="91"/>
      <c r="GPK208" s="119"/>
      <c r="GPL208" s="91"/>
      <c r="GPM208" s="119"/>
      <c r="GPN208" s="91"/>
      <c r="GPO208" s="119"/>
      <c r="GPP208" s="91"/>
      <c r="GPQ208" s="119"/>
      <c r="GPR208" s="91"/>
      <c r="GPS208" s="119"/>
      <c r="GPT208" s="91"/>
      <c r="GPU208" s="119"/>
      <c r="GPV208" s="91"/>
      <c r="GPW208" s="119"/>
      <c r="GPX208" s="91"/>
      <c r="GPY208" s="119"/>
      <c r="GPZ208" s="91"/>
      <c r="GQA208" s="119"/>
      <c r="GQB208" s="91"/>
      <c r="GQC208" s="119"/>
      <c r="GQD208" s="91"/>
      <c r="GQE208" s="119"/>
      <c r="GQF208" s="91"/>
      <c r="GQG208" s="119"/>
      <c r="GQH208" s="91"/>
      <c r="GQI208" s="119"/>
      <c r="GQJ208" s="91"/>
      <c r="GQK208" s="119"/>
      <c r="GQL208" s="91"/>
      <c r="GQM208" s="119"/>
      <c r="GQN208" s="91"/>
      <c r="GQO208" s="119"/>
      <c r="GQP208" s="91"/>
      <c r="GQQ208" s="119"/>
      <c r="GQR208" s="91"/>
      <c r="GQS208" s="119"/>
      <c r="GQT208" s="91"/>
      <c r="GQU208" s="119"/>
      <c r="GQV208" s="91"/>
      <c r="GQW208" s="119"/>
      <c r="GQX208" s="91"/>
      <c r="GQY208" s="119"/>
      <c r="GQZ208" s="91"/>
      <c r="GRA208" s="119"/>
      <c r="GRB208" s="91"/>
      <c r="GRC208" s="119"/>
      <c r="GRD208" s="91"/>
      <c r="GRE208" s="119"/>
      <c r="GRF208" s="91"/>
      <c r="GRG208" s="119"/>
      <c r="GRH208" s="91"/>
      <c r="GRI208" s="119"/>
      <c r="GRJ208" s="91"/>
      <c r="GRK208" s="119"/>
      <c r="GRL208" s="91"/>
      <c r="GRM208" s="119"/>
      <c r="GRN208" s="91"/>
      <c r="GRO208" s="119"/>
      <c r="GRP208" s="91"/>
      <c r="GRQ208" s="119"/>
      <c r="GRR208" s="91"/>
      <c r="GRS208" s="119"/>
      <c r="GRT208" s="91"/>
      <c r="GRU208" s="119"/>
      <c r="GRV208" s="91"/>
      <c r="GRW208" s="119"/>
      <c r="GRX208" s="91"/>
      <c r="GRY208" s="119"/>
      <c r="GRZ208" s="91"/>
      <c r="GSA208" s="119"/>
      <c r="GSB208" s="91"/>
      <c r="GSC208" s="119"/>
      <c r="GSD208" s="91"/>
      <c r="GSE208" s="119"/>
      <c r="GSF208" s="91"/>
      <c r="GSG208" s="119"/>
      <c r="GSH208" s="91"/>
      <c r="GSI208" s="119"/>
      <c r="GSJ208" s="91"/>
      <c r="GSK208" s="119"/>
      <c r="GSL208" s="91"/>
      <c r="GSM208" s="119"/>
      <c r="GSN208" s="91"/>
      <c r="GSO208" s="119"/>
      <c r="GSP208" s="91"/>
      <c r="GSQ208" s="119"/>
      <c r="GSR208" s="91"/>
      <c r="GSS208" s="119"/>
      <c r="GST208" s="91"/>
      <c r="GSU208" s="119"/>
      <c r="GSV208" s="91"/>
      <c r="GSW208" s="119"/>
      <c r="GSX208" s="91"/>
      <c r="GSY208" s="119"/>
      <c r="GSZ208" s="91"/>
      <c r="GTA208" s="119"/>
      <c r="GTB208" s="91"/>
      <c r="GTC208" s="119"/>
      <c r="GTD208" s="91"/>
      <c r="GTE208" s="119"/>
      <c r="GTF208" s="91"/>
      <c r="GTG208" s="119"/>
      <c r="GTH208" s="91"/>
      <c r="GTI208" s="119"/>
      <c r="GTJ208" s="91"/>
      <c r="GTK208" s="119"/>
      <c r="GTL208" s="91"/>
      <c r="GTM208" s="119"/>
      <c r="GTN208" s="91"/>
      <c r="GTO208" s="119"/>
      <c r="GTP208" s="91"/>
      <c r="GTQ208" s="119"/>
      <c r="GTR208" s="91"/>
      <c r="GTS208" s="119"/>
      <c r="GTT208" s="91"/>
      <c r="GTU208" s="119"/>
      <c r="GTV208" s="91"/>
      <c r="GTW208" s="119"/>
      <c r="GTX208" s="91"/>
      <c r="GTY208" s="119"/>
      <c r="GTZ208" s="91"/>
      <c r="GUA208" s="119"/>
      <c r="GUB208" s="91"/>
      <c r="GUC208" s="119"/>
      <c r="GUD208" s="91"/>
      <c r="GUE208" s="119"/>
      <c r="GUF208" s="91"/>
      <c r="GUG208" s="119"/>
      <c r="GUH208" s="91"/>
      <c r="GUI208" s="119"/>
      <c r="GUJ208" s="91"/>
      <c r="GUK208" s="119"/>
      <c r="GUL208" s="91"/>
      <c r="GUM208" s="119"/>
      <c r="GUN208" s="91"/>
      <c r="GUO208" s="119"/>
      <c r="GUP208" s="91"/>
      <c r="GUQ208" s="119"/>
      <c r="GUR208" s="91"/>
      <c r="GUS208" s="119"/>
      <c r="GUT208" s="91"/>
      <c r="GUU208" s="119"/>
      <c r="GUV208" s="91"/>
      <c r="GUW208" s="119"/>
      <c r="GUX208" s="91"/>
      <c r="GUY208" s="119"/>
      <c r="GUZ208" s="91"/>
      <c r="GVA208" s="119"/>
      <c r="GVB208" s="91"/>
      <c r="GVC208" s="119"/>
      <c r="GVD208" s="91"/>
      <c r="GVE208" s="119"/>
      <c r="GVF208" s="91"/>
      <c r="GVG208" s="119"/>
      <c r="GVH208" s="91"/>
      <c r="GVI208" s="119"/>
      <c r="GVJ208" s="91"/>
      <c r="GVK208" s="119"/>
      <c r="GVL208" s="91"/>
      <c r="GVM208" s="119"/>
      <c r="GVN208" s="91"/>
      <c r="GVO208" s="119"/>
      <c r="GVP208" s="91"/>
      <c r="GVQ208" s="119"/>
      <c r="GVR208" s="91"/>
      <c r="GVS208" s="119"/>
      <c r="GVT208" s="91"/>
      <c r="GVU208" s="119"/>
      <c r="GVV208" s="91"/>
      <c r="GVW208" s="119"/>
      <c r="GVX208" s="91"/>
      <c r="GVY208" s="119"/>
      <c r="GVZ208" s="91"/>
      <c r="GWA208" s="119"/>
      <c r="GWB208" s="91"/>
      <c r="GWC208" s="119"/>
      <c r="GWD208" s="91"/>
      <c r="GWE208" s="119"/>
      <c r="GWF208" s="91"/>
      <c r="GWG208" s="119"/>
      <c r="GWH208" s="91"/>
      <c r="GWI208" s="119"/>
      <c r="GWJ208" s="91"/>
      <c r="GWK208" s="119"/>
      <c r="GWL208" s="91"/>
      <c r="GWM208" s="119"/>
      <c r="GWN208" s="91"/>
      <c r="GWO208" s="119"/>
      <c r="GWP208" s="91"/>
      <c r="GWQ208" s="119"/>
      <c r="GWR208" s="91"/>
      <c r="GWS208" s="119"/>
      <c r="GWT208" s="91"/>
      <c r="GWU208" s="119"/>
      <c r="GWV208" s="91"/>
      <c r="GWW208" s="119"/>
      <c r="GWX208" s="91"/>
      <c r="GWY208" s="119"/>
      <c r="GWZ208" s="91"/>
      <c r="GXA208" s="119"/>
      <c r="GXB208" s="91"/>
      <c r="GXC208" s="119"/>
      <c r="GXD208" s="91"/>
      <c r="GXE208" s="119"/>
      <c r="GXF208" s="91"/>
      <c r="GXG208" s="119"/>
      <c r="GXH208" s="91"/>
      <c r="GXI208" s="119"/>
      <c r="GXJ208" s="91"/>
      <c r="GXK208" s="119"/>
      <c r="GXL208" s="91"/>
      <c r="GXM208" s="119"/>
      <c r="GXN208" s="91"/>
      <c r="GXO208" s="119"/>
      <c r="GXP208" s="91"/>
      <c r="GXQ208" s="119"/>
      <c r="GXR208" s="91"/>
      <c r="GXS208" s="119"/>
      <c r="GXT208" s="91"/>
      <c r="GXU208" s="119"/>
      <c r="GXV208" s="91"/>
      <c r="GXW208" s="119"/>
      <c r="GXX208" s="91"/>
      <c r="GXY208" s="119"/>
      <c r="GXZ208" s="91"/>
      <c r="GYA208" s="119"/>
      <c r="GYB208" s="91"/>
      <c r="GYC208" s="119"/>
      <c r="GYD208" s="91"/>
      <c r="GYE208" s="119"/>
      <c r="GYF208" s="91"/>
      <c r="GYG208" s="119"/>
      <c r="GYH208" s="91"/>
      <c r="GYI208" s="119"/>
      <c r="GYJ208" s="91"/>
      <c r="GYK208" s="119"/>
      <c r="GYL208" s="91"/>
      <c r="GYM208" s="119"/>
      <c r="GYN208" s="91"/>
      <c r="GYO208" s="119"/>
      <c r="GYP208" s="91"/>
      <c r="GYQ208" s="119"/>
      <c r="GYR208" s="91"/>
      <c r="GYS208" s="119"/>
      <c r="GYT208" s="91"/>
      <c r="GYU208" s="119"/>
      <c r="GYV208" s="91"/>
      <c r="GYW208" s="119"/>
      <c r="GYX208" s="91"/>
      <c r="GYY208" s="119"/>
      <c r="GYZ208" s="91"/>
      <c r="GZA208" s="119"/>
      <c r="GZB208" s="91"/>
      <c r="GZC208" s="119"/>
      <c r="GZD208" s="91"/>
      <c r="GZE208" s="119"/>
      <c r="GZF208" s="91"/>
      <c r="GZG208" s="119"/>
      <c r="GZH208" s="91"/>
      <c r="GZI208" s="119"/>
      <c r="GZJ208" s="91"/>
      <c r="GZK208" s="119"/>
      <c r="GZL208" s="91"/>
      <c r="GZM208" s="119"/>
      <c r="GZN208" s="91"/>
      <c r="GZO208" s="119"/>
      <c r="GZP208" s="91"/>
      <c r="GZQ208" s="119"/>
      <c r="GZR208" s="91"/>
      <c r="GZS208" s="119"/>
      <c r="GZT208" s="91"/>
      <c r="GZU208" s="119"/>
      <c r="GZV208" s="91"/>
      <c r="GZW208" s="119"/>
      <c r="GZX208" s="91"/>
      <c r="GZY208" s="119"/>
      <c r="GZZ208" s="91"/>
      <c r="HAA208" s="119"/>
      <c r="HAB208" s="91"/>
      <c r="HAC208" s="119"/>
      <c r="HAD208" s="91"/>
      <c r="HAE208" s="119"/>
      <c r="HAF208" s="91"/>
      <c r="HAG208" s="119"/>
      <c r="HAH208" s="91"/>
      <c r="HAI208" s="119"/>
      <c r="HAJ208" s="91"/>
      <c r="HAK208" s="119"/>
      <c r="HAL208" s="91"/>
      <c r="HAM208" s="119"/>
      <c r="HAN208" s="91"/>
      <c r="HAO208" s="119"/>
      <c r="HAP208" s="91"/>
      <c r="HAQ208" s="119"/>
      <c r="HAR208" s="91"/>
      <c r="HAS208" s="119"/>
      <c r="HAT208" s="91"/>
      <c r="HAU208" s="119"/>
      <c r="HAV208" s="91"/>
      <c r="HAW208" s="119"/>
      <c r="HAX208" s="91"/>
      <c r="HAY208" s="119"/>
      <c r="HAZ208" s="91"/>
      <c r="HBA208" s="119"/>
      <c r="HBB208" s="91"/>
      <c r="HBC208" s="119"/>
      <c r="HBD208" s="91"/>
      <c r="HBE208" s="119"/>
      <c r="HBF208" s="91"/>
      <c r="HBG208" s="119"/>
      <c r="HBH208" s="91"/>
      <c r="HBI208" s="119"/>
      <c r="HBJ208" s="91"/>
      <c r="HBK208" s="119"/>
      <c r="HBL208" s="91"/>
      <c r="HBM208" s="119"/>
      <c r="HBN208" s="91"/>
      <c r="HBO208" s="119"/>
      <c r="HBP208" s="91"/>
      <c r="HBQ208" s="119"/>
      <c r="HBR208" s="91"/>
      <c r="HBS208" s="119"/>
      <c r="HBT208" s="91"/>
      <c r="HBU208" s="119"/>
      <c r="HBV208" s="91"/>
      <c r="HBW208" s="119"/>
      <c r="HBX208" s="91"/>
      <c r="HBY208" s="119"/>
      <c r="HBZ208" s="91"/>
      <c r="HCA208" s="119"/>
      <c r="HCB208" s="91"/>
      <c r="HCC208" s="119"/>
      <c r="HCD208" s="91"/>
      <c r="HCE208" s="119"/>
      <c r="HCF208" s="91"/>
      <c r="HCG208" s="119"/>
      <c r="HCH208" s="91"/>
      <c r="HCI208" s="119"/>
      <c r="HCJ208" s="91"/>
      <c r="HCK208" s="119"/>
      <c r="HCL208" s="91"/>
      <c r="HCM208" s="119"/>
      <c r="HCN208" s="91"/>
      <c r="HCO208" s="119"/>
      <c r="HCP208" s="91"/>
      <c r="HCQ208" s="119"/>
      <c r="HCR208" s="91"/>
      <c r="HCS208" s="119"/>
      <c r="HCT208" s="91"/>
      <c r="HCU208" s="119"/>
      <c r="HCV208" s="91"/>
      <c r="HCW208" s="119"/>
      <c r="HCX208" s="91"/>
      <c r="HCY208" s="119"/>
      <c r="HCZ208" s="91"/>
      <c r="HDA208" s="119"/>
      <c r="HDB208" s="91"/>
      <c r="HDC208" s="119"/>
      <c r="HDD208" s="91"/>
      <c r="HDE208" s="119"/>
      <c r="HDF208" s="91"/>
      <c r="HDG208" s="119"/>
      <c r="HDH208" s="91"/>
      <c r="HDI208" s="119"/>
      <c r="HDJ208" s="91"/>
      <c r="HDK208" s="119"/>
      <c r="HDL208" s="91"/>
      <c r="HDM208" s="119"/>
      <c r="HDN208" s="91"/>
      <c r="HDO208" s="119"/>
      <c r="HDP208" s="91"/>
      <c r="HDQ208" s="119"/>
      <c r="HDR208" s="91"/>
      <c r="HDS208" s="119"/>
      <c r="HDT208" s="91"/>
      <c r="HDU208" s="119"/>
      <c r="HDV208" s="91"/>
      <c r="HDW208" s="119"/>
      <c r="HDX208" s="91"/>
      <c r="HDY208" s="119"/>
      <c r="HDZ208" s="91"/>
      <c r="HEA208" s="119"/>
      <c r="HEB208" s="91"/>
      <c r="HEC208" s="119"/>
      <c r="HED208" s="91"/>
      <c r="HEE208" s="119"/>
      <c r="HEF208" s="91"/>
      <c r="HEG208" s="119"/>
      <c r="HEH208" s="91"/>
      <c r="HEI208" s="119"/>
      <c r="HEJ208" s="91"/>
      <c r="HEK208" s="119"/>
      <c r="HEL208" s="91"/>
      <c r="HEM208" s="119"/>
      <c r="HEN208" s="91"/>
      <c r="HEO208" s="119"/>
      <c r="HEP208" s="91"/>
      <c r="HEQ208" s="119"/>
      <c r="HER208" s="91"/>
      <c r="HES208" s="119"/>
      <c r="HET208" s="91"/>
      <c r="HEU208" s="119"/>
      <c r="HEV208" s="91"/>
      <c r="HEW208" s="119"/>
      <c r="HEX208" s="91"/>
      <c r="HEY208" s="119"/>
      <c r="HEZ208" s="91"/>
      <c r="HFA208" s="119"/>
      <c r="HFB208" s="91"/>
      <c r="HFC208" s="119"/>
      <c r="HFD208" s="91"/>
      <c r="HFE208" s="119"/>
      <c r="HFF208" s="91"/>
      <c r="HFG208" s="119"/>
      <c r="HFH208" s="91"/>
      <c r="HFI208" s="119"/>
      <c r="HFJ208" s="91"/>
      <c r="HFK208" s="119"/>
      <c r="HFL208" s="91"/>
      <c r="HFM208" s="119"/>
      <c r="HFN208" s="91"/>
      <c r="HFO208" s="119"/>
      <c r="HFP208" s="91"/>
      <c r="HFQ208" s="119"/>
      <c r="HFR208" s="91"/>
      <c r="HFS208" s="119"/>
      <c r="HFT208" s="91"/>
      <c r="HFU208" s="119"/>
      <c r="HFV208" s="91"/>
      <c r="HFW208" s="119"/>
      <c r="HFX208" s="91"/>
      <c r="HFY208" s="119"/>
      <c r="HFZ208" s="91"/>
      <c r="HGA208" s="119"/>
      <c r="HGB208" s="91"/>
      <c r="HGC208" s="119"/>
      <c r="HGD208" s="91"/>
      <c r="HGE208" s="119"/>
      <c r="HGF208" s="91"/>
      <c r="HGG208" s="119"/>
      <c r="HGH208" s="91"/>
      <c r="HGI208" s="119"/>
      <c r="HGJ208" s="91"/>
      <c r="HGK208" s="119"/>
      <c r="HGL208" s="91"/>
      <c r="HGM208" s="119"/>
      <c r="HGN208" s="91"/>
      <c r="HGO208" s="119"/>
      <c r="HGP208" s="91"/>
      <c r="HGQ208" s="119"/>
      <c r="HGR208" s="91"/>
      <c r="HGS208" s="119"/>
      <c r="HGT208" s="91"/>
      <c r="HGU208" s="119"/>
      <c r="HGV208" s="91"/>
      <c r="HGW208" s="119"/>
      <c r="HGX208" s="91"/>
      <c r="HGY208" s="119"/>
      <c r="HGZ208" s="91"/>
      <c r="HHA208" s="119"/>
      <c r="HHB208" s="91"/>
      <c r="HHC208" s="119"/>
      <c r="HHD208" s="91"/>
      <c r="HHE208" s="119"/>
      <c r="HHF208" s="91"/>
      <c r="HHG208" s="119"/>
      <c r="HHH208" s="91"/>
      <c r="HHI208" s="119"/>
      <c r="HHJ208" s="91"/>
      <c r="HHK208" s="119"/>
      <c r="HHL208" s="91"/>
      <c r="HHM208" s="119"/>
      <c r="HHN208" s="91"/>
      <c r="HHO208" s="119"/>
      <c r="HHP208" s="91"/>
      <c r="HHQ208" s="119"/>
      <c r="HHR208" s="91"/>
      <c r="HHS208" s="119"/>
      <c r="HHT208" s="91"/>
      <c r="HHU208" s="119"/>
      <c r="HHV208" s="91"/>
      <c r="HHW208" s="119"/>
      <c r="HHX208" s="91"/>
      <c r="HHY208" s="119"/>
      <c r="HHZ208" s="91"/>
      <c r="HIA208" s="119"/>
      <c r="HIB208" s="91"/>
      <c r="HIC208" s="119"/>
      <c r="HID208" s="91"/>
      <c r="HIE208" s="119"/>
      <c r="HIF208" s="91"/>
      <c r="HIG208" s="119"/>
      <c r="HIH208" s="91"/>
      <c r="HII208" s="119"/>
      <c r="HIJ208" s="91"/>
      <c r="HIK208" s="119"/>
      <c r="HIL208" s="91"/>
      <c r="HIM208" s="119"/>
      <c r="HIN208" s="91"/>
      <c r="HIO208" s="119"/>
      <c r="HIP208" s="91"/>
      <c r="HIQ208" s="119"/>
      <c r="HIR208" s="91"/>
      <c r="HIS208" s="119"/>
      <c r="HIT208" s="91"/>
      <c r="HIU208" s="119"/>
      <c r="HIV208" s="91"/>
      <c r="HIW208" s="119"/>
      <c r="HIX208" s="91"/>
      <c r="HIY208" s="119"/>
      <c r="HIZ208" s="91"/>
      <c r="HJA208" s="119"/>
      <c r="HJB208" s="91"/>
      <c r="HJC208" s="119"/>
      <c r="HJD208" s="91"/>
      <c r="HJE208" s="119"/>
      <c r="HJF208" s="91"/>
      <c r="HJG208" s="119"/>
      <c r="HJH208" s="91"/>
      <c r="HJI208" s="119"/>
      <c r="HJJ208" s="91"/>
      <c r="HJK208" s="119"/>
      <c r="HJL208" s="91"/>
      <c r="HJM208" s="119"/>
      <c r="HJN208" s="91"/>
      <c r="HJO208" s="119"/>
      <c r="HJP208" s="91"/>
      <c r="HJQ208" s="119"/>
      <c r="HJR208" s="91"/>
      <c r="HJS208" s="119"/>
      <c r="HJT208" s="91"/>
      <c r="HJU208" s="119"/>
      <c r="HJV208" s="91"/>
      <c r="HJW208" s="119"/>
      <c r="HJX208" s="91"/>
      <c r="HJY208" s="119"/>
      <c r="HJZ208" s="91"/>
      <c r="HKA208" s="119"/>
      <c r="HKB208" s="91"/>
      <c r="HKC208" s="119"/>
      <c r="HKD208" s="91"/>
      <c r="HKE208" s="119"/>
      <c r="HKF208" s="91"/>
      <c r="HKG208" s="119"/>
      <c r="HKH208" s="91"/>
      <c r="HKI208" s="119"/>
      <c r="HKJ208" s="91"/>
      <c r="HKK208" s="119"/>
      <c r="HKL208" s="91"/>
      <c r="HKM208" s="119"/>
      <c r="HKN208" s="91"/>
      <c r="HKO208" s="119"/>
      <c r="HKP208" s="91"/>
      <c r="HKQ208" s="119"/>
      <c r="HKR208" s="91"/>
      <c r="HKS208" s="119"/>
      <c r="HKT208" s="91"/>
      <c r="HKU208" s="119"/>
      <c r="HKV208" s="91"/>
      <c r="HKW208" s="119"/>
      <c r="HKX208" s="91"/>
      <c r="HKY208" s="119"/>
      <c r="HKZ208" s="91"/>
      <c r="HLA208" s="119"/>
      <c r="HLB208" s="91"/>
      <c r="HLC208" s="119"/>
      <c r="HLD208" s="91"/>
      <c r="HLE208" s="119"/>
      <c r="HLF208" s="91"/>
      <c r="HLG208" s="119"/>
      <c r="HLH208" s="91"/>
      <c r="HLI208" s="119"/>
      <c r="HLJ208" s="91"/>
      <c r="HLK208" s="119"/>
      <c r="HLL208" s="91"/>
      <c r="HLM208" s="119"/>
      <c r="HLN208" s="91"/>
      <c r="HLO208" s="119"/>
      <c r="HLP208" s="91"/>
      <c r="HLQ208" s="119"/>
      <c r="HLR208" s="91"/>
      <c r="HLS208" s="119"/>
      <c r="HLT208" s="91"/>
      <c r="HLU208" s="119"/>
      <c r="HLV208" s="91"/>
      <c r="HLW208" s="119"/>
      <c r="HLX208" s="91"/>
      <c r="HLY208" s="119"/>
      <c r="HLZ208" s="91"/>
      <c r="HMA208" s="119"/>
      <c r="HMB208" s="91"/>
      <c r="HMC208" s="119"/>
      <c r="HMD208" s="91"/>
      <c r="HME208" s="119"/>
      <c r="HMF208" s="91"/>
      <c r="HMG208" s="119"/>
      <c r="HMH208" s="91"/>
      <c r="HMI208" s="119"/>
      <c r="HMJ208" s="91"/>
      <c r="HMK208" s="119"/>
      <c r="HML208" s="91"/>
      <c r="HMM208" s="119"/>
      <c r="HMN208" s="91"/>
      <c r="HMO208" s="119"/>
      <c r="HMP208" s="91"/>
      <c r="HMQ208" s="119"/>
      <c r="HMR208" s="91"/>
      <c r="HMS208" s="119"/>
      <c r="HMT208" s="91"/>
      <c r="HMU208" s="119"/>
      <c r="HMV208" s="91"/>
      <c r="HMW208" s="119"/>
      <c r="HMX208" s="91"/>
      <c r="HMY208" s="119"/>
      <c r="HMZ208" s="91"/>
      <c r="HNA208" s="119"/>
      <c r="HNB208" s="91"/>
      <c r="HNC208" s="119"/>
      <c r="HND208" s="91"/>
      <c r="HNE208" s="119"/>
      <c r="HNF208" s="91"/>
      <c r="HNG208" s="119"/>
      <c r="HNH208" s="91"/>
      <c r="HNI208" s="119"/>
      <c r="HNJ208" s="91"/>
      <c r="HNK208" s="119"/>
      <c r="HNL208" s="91"/>
      <c r="HNM208" s="119"/>
      <c r="HNN208" s="91"/>
      <c r="HNO208" s="119"/>
      <c r="HNP208" s="91"/>
      <c r="HNQ208" s="119"/>
      <c r="HNR208" s="91"/>
      <c r="HNS208" s="119"/>
      <c r="HNT208" s="91"/>
      <c r="HNU208" s="119"/>
      <c r="HNV208" s="91"/>
      <c r="HNW208" s="119"/>
      <c r="HNX208" s="91"/>
      <c r="HNY208" s="119"/>
      <c r="HNZ208" s="91"/>
      <c r="HOA208" s="119"/>
      <c r="HOB208" s="91"/>
      <c r="HOC208" s="119"/>
      <c r="HOD208" s="91"/>
      <c r="HOE208" s="119"/>
      <c r="HOF208" s="91"/>
      <c r="HOG208" s="119"/>
      <c r="HOH208" s="91"/>
      <c r="HOI208" s="119"/>
      <c r="HOJ208" s="91"/>
      <c r="HOK208" s="119"/>
      <c r="HOL208" s="91"/>
      <c r="HOM208" s="119"/>
      <c r="HON208" s="91"/>
      <c r="HOO208" s="119"/>
      <c r="HOP208" s="91"/>
      <c r="HOQ208" s="119"/>
      <c r="HOR208" s="91"/>
      <c r="HOS208" s="119"/>
      <c r="HOT208" s="91"/>
      <c r="HOU208" s="119"/>
      <c r="HOV208" s="91"/>
      <c r="HOW208" s="119"/>
      <c r="HOX208" s="91"/>
      <c r="HOY208" s="119"/>
      <c r="HOZ208" s="91"/>
      <c r="HPA208" s="119"/>
      <c r="HPB208" s="91"/>
      <c r="HPC208" s="119"/>
      <c r="HPD208" s="91"/>
      <c r="HPE208" s="119"/>
      <c r="HPF208" s="91"/>
      <c r="HPG208" s="119"/>
      <c r="HPH208" s="91"/>
      <c r="HPI208" s="119"/>
      <c r="HPJ208" s="91"/>
      <c r="HPK208" s="119"/>
      <c r="HPL208" s="91"/>
      <c r="HPM208" s="119"/>
      <c r="HPN208" s="91"/>
      <c r="HPO208" s="119"/>
      <c r="HPP208" s="91"/>
      <c r="HPQ208" s="119"/>
      <c r="HPR208" s="91"/>
      <c r="HPS208" s="119"/>
      <c r="HPT208" s="91"/>
      <c r="HPU208" s="119"/>
      <c r="HPV208" s="91"/>
      <c r="HPW208" s="119"/>
      <c r="HPX208" s="91"/>
      <c r="HPY208" s="119"/>
      <c r="HPZ208" s="91"/>
      <c r="HQA208" s="119"/>
      <c r="HQB208" s="91"/>
      <c r="HQC208" s="119"/>
      <c r="HQD208" s="91"/>
      <c r="HQE208" s="119"/>
      <c r="HQF208" s="91"/>
      <c r="HQG208" s="119"/>
      <c r="HQH208" s="91"/>
      <c r="HQI208" s="119"/>
      <c r="HQJ208" s="91"/>
      <c r="HQK208" s="119"/>
      <c r="HQL208" s="91"/>
      <c r="HQM208" s="119"/>
      <c r="HQN208" s="91"/>
      <c r="HQO208" s="119"/>
      <c r="HQP208" s="91"/>
      <c r="HQQ208" s="119"/>
      <c r="HQR208" s="91"/>
      <c r="HQS208" s="119"/>
      <c r="HQT208" s="91"/>
      <c r="HQU208" s="119"/>
      <c r="HQV208" s="91"/>
      <c r="HQW208" s="119"/>
      <c r="HQX208" s="91"/>
      <c r="HQY208" s="119"/>
      <c r="HQZ208" s="91"/>
      <c r="HRA208" s="119"/>
      <c r="HRB208" s="91"/>
      <c r="HRC208" s="119"/>
      <c r="HRD208" s="91"/>
      <c r="HRE208" s="119"/>
      <c r="HRF208" s="91"/>
      <c r="HRG208" s="119"/>
      <c r="HRH208" s="91"/>
      <c r="HRI208" s="119"/>
      <c r="HRJ208" s="91"/>
      <c r="HRK208" s="119"/>
      <c r="HRL208" s="91"/>
      <c r="HRM208" s="119"/>
      <c r="HRN208" s="91"/>
      <c r="HRO208" s="119"/>
      <c r="HRP208" s="91"/>
      <c r="HRQ208" s="119"/>
      <c r="HRR208" s="91"/>
      <c r="HRS208" s="119"/>
      <c r="HRT208" s="91"/>
      <c r="HRU208" s="119"/>
      <c r="HRV208" s="91"/>
      <c r="HRW208" s="119"/>
      <c r="HRX208" s="91"/>
      <c r="HRY208" s="119"/>
      <c r="HRZ208" s="91"/>
      <c r="HSA208" s="119"/>
      <c r="HSB208" s="91"/>
      <c r="HSC208" s="119"/>
      <c r="HSD208" s="91"/>
      <c r="HSE208" s="119"/>
      <c r="HSF208" s="91"/>
      <c r="HSG208" s="119"/>
      <c r="HSH208" s="91"/>
      <c r="HSI208" s="119"/>
      <c r="HSJ208" s="91"/>
      <c r="HSK208" s="119"/>
      <c r="HSL208" s="91"/>
      <c r="HSM208" s="119"/>
      <c r="HSN208" s="91"/>
      <c r="HSO208" s="119"/>
      <c r="HSP208" s="91"/>
      <c r="HSQ208" s="119"/>
      <c r="HSR208" s="91"/>
      <c r="HSS208" s="119"/>
      <c r="HST208" s="91"/>
      <c r="HSU208" s="119"/>
      <c r="HSV208" s="91"/>
      <c r="HSW208" s="119"/>
      <c r="HSX208" s="91"/>
      <c r="HSY208" s="119"/>
      <c r="HSZ208" s="91"/>
      <c r="HTA208" s="119"/>
      <c r="HTB208" s="91"/>
      <c r="HTC208" s="119"/>
      <c r="HTD208" s="91"/>
      <c r="HTE208" s="119"/>
      <c r="HTF208" s="91"/>
      <c r="HTG208" s="119"/>
      <c r="HTH208" s="91"/>
      <c r="HTI208" s="119"/>
      <c r="HTJ208" s="91"/>
      <c r="HTK208" s="119"/>
      <c r="HTL208" s="91"/>
      <c r="HTM208" s="119"/>
      <c r="HTN208" s="91"/>
      <c r="HTO208" s="119"/>
      <c r="HTP208" s="91"/>
      <c r="HTQ208" s="119"/>
      <c r="HTR208" s="91"/>
      <c r="HTS208" s="119"/>
      <c r="HTT208" s="91"/>
      <c r="HTU208" s="119"/>
      <c r="HTV208" s="91"/>
      <c r="HTW208" s="119"/>
      <c r="HTX208" s="91"/>
      <c r="HTY208" s="119"/>
      <c r="HTZ208" s="91"/>
      <c r="HUA208" s="119"/>
      <c r="HUB208" s="91"/>
      <c r="HUC208" s="119"/>
      <c r="HUD208" s="91"/>
      <c r="HUE208" s="119"/>
      <c r="HUF208" s="91"/>
      <c r="HUG208" s="119"/>
      <c r="HUH208" s="91"/>
      <c r="HUI208" s="119"/>
      <c r="HUJ208" s="91"/>
      <c r="HUK208" s="119"/>
      <c r="HUL208" s="91"/>
      <c r="HUM208" s="119"/>
      <c r="HUN208" s="91"/>
      <c r="HUO208" s="119"/>
      <c r="HUP208" s="91"/>
      <c r="HUQ208" s="119"/>
      <c r="HUR208" s="91"/>
      <c r="HUS208" s="119"/>
      <c r="HUT208" s="91"/>
      <c r="HUU208" s="119"/>
      <c r="HUV208" s="91"/>
      <c r="HUW208" s="119"/>
      <c r="HUX208" s="91"/>
      <c r="HUY208" s="119"/>
      <c r="HUZ208" s="91"/>
      <c r="HVA208" s="119"/>
      <c r="HVB208" s="91"/>
      <c r="HVC208" s="119"/>
      <c r="HVD208" s="91"/>
      <c r="HVE208" s="119"/>
      <c r="HVF208" s="91"/>
      <c r="HVG208" s="119"/>
      <c r="HVH208" s="91"/>
      <c r="HVI208" s="119"/>
      <c r="HVJ208" s="91"/>
      <c r="HVK208" s="119"/>
      <c r="HVL208" s="91"/>
      <c r="HVM208" s="119"/>
      <c r="HVN208" s="91"/>
      <c r="HVO208" s="119"/>
      <c r="HVP208" s="91"/>
      <c r="HVQ208" s="119"/>
      <c r="HVR208" s="91"/>
      <c r="HVS208" s="119"/>
      <c r="HVT208" s="91"/>
      <c r="HVU208" s="119"/>
      <c r="HVV208" s="91"/>
      <c r="HVW208" s="119"/>
      <c r="HVX208" s="91"/>
      <c r="HVY208" s="119"/>
      <c r="HVZ208" s="91"/>
      <c r="HWA208" s="119"/>
      <c r="HWB208" s="91"/>
      <c r="HWC208" s="119"/>
      <c r="HWD208" s="91"/>
      <c r="HWE208" s="119"/>
      <c r="HWF208" s="91"/>
      <c r="HWG208" s="119"/>
      <c r="HWH208" s="91"/>
      <c r="HWI208" s="119"/>
      <c r="HWJ208" s="91"/>
      <c r="HWK208" s="119"/>
      <c r="HWL208" s="91"/>
      <c r="HWM208" s="119"/>
      <c r="HWN208" s="91"/>
      <c r="HWO208" s="119"/>
      <c r="HWP208" s="91"/>
      <c r="HWQ208" s="119"/>
      <c r="HWR208" s="91"/>
      <c r="HWS208" s="119"/>
      <c r="HWT208" s="91"/>
      <c r="HWU208" s="119"/>
      <c r="HWV208" s="91"/>
      <c r="HWW208" s="119"/>
      <c r="HWX208" s="91"/>
      <c r="HWY208" s="119"/>
      <c r="HWZ208" s="91"/>
      <c r="HXA208" s="119"/>
      <c r="HXB208" s="91"/>
      <c r="HXC208" s="119"/>
      <c r="HXD208" s="91"/>
      <c r="HXE208" s="119"/>
      <c r="HXF208" s="91"/>
      <c r="HXG208" s="119"/>
      <c r="HXH208" s="91"/>
      <c r="HXI208" s="119"/>
      <c r="HXJ208" s="91"/>
      <c r="HXK208" s="119"/>
      <c r="HXL208" s="91"/>
      <c r="HXM208" s="119"/>
      <c r="HXN208" s="91"/>
      <c r="HXO208" s="119"/>
      <c r="HXP208" s="91"/>
      <c r="HXQ208" s="119"/>
      <c r="HXR208" s="91"/>
      <c r="HXS208" s="119"/>
      <c r="HXT208" s="91"/>
      <c r="HXU208" s="119"/>
      <c r="HXV208" s="91"/>
      <c r="HXW208" s="119"/>
      <c r="HXX208" s="91"/>
      <c r="HXY208" s="119"/>
      <c r="HXZ208" s="91"/>
      <c r="HYA208" s="119"/>
      <c r="HYB208" s="91"/>
      <c r="HYC208" s="119"/>
      <c r="HYD208" s="91"/>
      <c r="HYE208" s="119"/>
      <c r="HYF208" s="91"/>
      <c r="HYG208" s="119"/>
      <c r="HYH208" s="91"/>
      <c r="HYI208" s="119"/>
      <c r="HYJ208" s="91"/>
      <c r="HYK208" s="119"/>
      <c r="HYL208" s="91"/>
      <c r="HYM208" s="119"/>
      <c r="HYN208" s="91"/>
      <c r="HYO208" s="119"/>
      <c r="HYP208" s="91"/>
      <c r="HYQ208" s="119"/>
      <c r="HYR208" s="91"/>
      <c r="HYS208" s="119"/>
      <c r="HYT208" s="91"/>
      <c r="HYU208" s="119"/>
      <c r="HYV208" s="91"/>
      <c r="HYW208" s="119"/>
      <c r="HYX208" s="91"/>
      <c r="HYY208" s="119"/>
      <c r="HYZ208" s="91"/>
      <c r="HZA208" s="119"/>
      <c r="HZB208" s="91"/>
      <c r="HZC208" s="119"/>
      <c r="HZD208" s="91"/>
      <c r="HZE208" s="119"/>
      <c r="HZF208" s="91"/>
      <c r="HZG208" s="119"/>
      <c r="HZH208" s="91"/>
      <c r="HZI208" s="119"/>
      <c r="HZJ208" s="91"/>
      <c r="HZK208" s="119"/>
      <c r="HZL208" s="91"/>
      <c r="HZM208" s="119"/>
      <c r="HZN208" s="91"/>
      <c r="HZO208" s="119"/>
      <c r="HZP208" s="91"/>
      <c r="HZQ208" s="119"/>
      <c r="HZR208" s="91"/>
      <c r="HZS208" s="119"/>
      <c r="HZT208" s="91"/>
      <c r="HZU208" s="119"/>
      <c r="HZV208" s="91"/>
      <c r="HZW208" s="119"/>
      <c r="HZX208" s="91"/>
      <c r="HZY208" s="119"/>
      <c r="HZZ208" s="91"/>
      <c r="IAA208" s="119"/>
      <c r="IAB208" s="91"/>
      <c r="IAC208" s="119"/>
      <c r="IAD208" s="91"/>
      <c r="IAE208" s="119"/>
      <c r="IAF208" s="91"/>
      <c r="IAG208" s="119"/>
      <c r="IAH208" s="91"/>
      <c r="IAI208" s="119"/>
      <c r="IAJ208" s="91"/>
      <c r="IAK208" s="119"/>
      <c r="IAL208" s="91"/>
      <c r="IAM208" s="119"/>
      <c r="IAN208" s="91"/>
      <c r="IAO208" s="119"/>
      <c r="IAP208" s="91"/>
      <c r="IAQ208" s="119"/>
      <c r="IAR208" s="91"/>
      <c r="IAS208" s="119"/>
      <c r="IAT208" s="91"/>
      <c r="IAU208" s="119"/>
      <c r="IAV208" s="91"/>
      <c r="IAW208" s="119"/>
      <c r="IAX208" s="91"/>
      <c r="IAY208" s="119"/>
      <c r="IAZ208" s="91"/>
      <c r="IBA208" s="119"/>
      <c r="IBB208" s="91"/>
      <c r="IBC208" s="119"/>
      <c r="IBD208" s="91"/>
      <c r="IBE208" s="119"/>
      <c r="IBF208" s="91"/>
      <c r="IBG208" s="119"/>
      <c r="IBH208" s="91"/>
      <c r="IBI208" s="119"/>
      <c r="IBJ208" s="91"/>
      <c r="IBK208" s="119"/>
      <c r="IBL208" s="91"/>
      <c r="IBM208" s="119"/>
      <c r="IBN208" s="91"/>
      <c r="IBO208" s="119"/>
      <c r="IBP208" s="91"/>
      <c r="IBQ208" s="119"/>
      <c r="IBR208" s="91"/>
      <c r="IBS208" s="119"/>
      <c r="IBT208" s="91"/>
      <c r="IBU208" s="119"/>
      <c r="IBV208" s="91"/>
      <c r="IBW208" s="119"/>
      <c r="IBX208" s="91"/>
      <c r="IBY208" s="119"/>
      <c r="IBZ208" s="91"/>
      <c r="ICA208" s="119"/>
      <c r="ICB208" s="91"/>
      <c r="ICC208" s="119"/>
      <c r="ICD208" s="91"/>
      <c r="ICE208" s="119"/>
      <c r="ICF208" s="91"/>
      <c r="ICG208" s="119"/>
      <c r="ICH208" s="91"/>
      <c r="ICI208" s="119"/>
      <c r="ICJ208" s="91"/>
      <c r="ICK208" s="119"/>
      <c r="ICL208" s="91"/>
      <c r="ICM208" s="119"/>
      <c r="ICN208" s="91"/>
      <c r="ICO208" s="119"/>
      <c r="ICP208" s="91"/>
      <c r="ICQ208" s="119"/>
      <c r="ICR208" s="91"/>
      <c r="ICS208" s="119"/>
      <c r="ICT208" s="91"/>
      <c r="ICU208" s="119"/>
      <c r="ICV208" s="91"/>
      <c r="ICW208" s="119"/>
      <c r="ICX208" s="91"/>
      <c r="ICY208" s="119"/>
      <c r="ICZ208" s="91"/>
      <c r="IDA208" s="119"/>
      <c r="IDB208" s="91"/>
      <c r="IDC208" s="119"/>
      <c r="IDD208" s="91"/>
      <c r="IDE208" s="119"/>
      <c r="IDF208" s="91"/>
      <c r="IDG208" s="119"/>
      <c r="IDH208" s="91"/>
      <c r="IDI208" s="119"/>
      <c r="IDJ208" s="91"/>
      <c r="IDK208" s="119"/>
      <c r="IDL208" s="91"/>
      <c r="IDM208" s="119"/>
      <c r="IDN208" s="91"/>
      <c r="IDO208" s="119"/>
      <c r="IDP208" s="91"/>
      <c r="IDQ208" s="119"/>
      <c r="IDR208" s="91"/>
      <c r="IDS208" s="119"/>
      <c r="IDT208" s="91"/>
      <c r="IDU208" s="119"/>
      <c r="IDV208" s="91"/>
      <c r="IDW208" s="119"/>
      <c r="IDX208" s="91"/>
      <c r="IDY208" s="119"/>
      <c r="IDZ208" s="91"/>
      <c r="IEA208" s="119"/>
      <c r="IEB208" s="91"/>
      <c r="IEC208" s="119"/>
      <c r="IED208" s="91"/>
      <c r="IEE208" s="119"/>
      <c r="IEF208" s="91"/>
      <c r="IEG208" s="119"/>
      <c r="IEH208" s="91"/>
      <c r="IEI208" s="119"/>
      <c r="IEJ208" s="91"/>
      <c r="IEK208" s="119"/>
      <c r="IEL208" s="91"/>
      <c r="IEM208" s="119"/>
      <c r="IEN208" s="91"/>
      <c r="IEO208" s="119"/>
      <c r="IEP208" s="91"/>
      <c r="IEQ208" s="119"/>
      <c r="IER208" s="91"/>
      <c r="IES208" s="119"/>
      <c r="IET208" s="91"/>
      <c r="IEU208" s="119"/>
      <c r="IEV208" s="91"/>
      <c r="IEW208" s="119"/>
      <c r="IEX208" s="91"/>
      <c r="IEY208" s="119"/>
      <c r="IEZ208" s="91"/>
      <c r="IFA208" s="119"/>
      <c r="IFB208" s="91"/>
      <c r="IFC208" s="119"/>
      <c r="IFD208" s="91"/>
      <c r="IFE208" s="119"/>
      <c r="IFF208" s="91"/>
      <c r="IFG208" s="119"/>
      <c r="IFH208" s="91"/>
      <c r="IFI208" s="119"/>
      <c r="IFJ208" s="91"/>
      <c r="IFK208" s="119"/>
      <c r="IFL208" s="91"/>
      <c r="IFM208" s="119"/>
      <c r="IFN208" s="91"/>
      <c r="IFO208" s="119"/>
      <c r="IFP208" s="91"/>
      <c r="IFQ208" s="119"/>
      <c r="IFR208" s="91"/>
      <c r="IFS208" s="119"/>
      <c r="IFT208" s="91"/>
      <c r="IFU208" s="119"/>
      <c r="IFV208" s="91"/>
      <c r="IFW208" s="119"/>
      <c r="IFX208" s="91"/>
      <c r="IFY208" s="119"/>
      <c r="IFZ208" s="91"/>
      <c r="IGA208" s="119"/>
      <c r="IGB208" s="91"/>
      <c r="IGC208" s="119"/>
      <c r="IGD208" s="91"/>
      <c r="IGE208" s="119"/>
      <c r="IGF208" s="91"/>
      <c r="IGG208" s="119"/>
      <c r="IGH208" s="91"/>
      <c r="IGI208" s="119"/>
      <c r="IGJ208" s="91"/>
      <c r="IGK208" s="119"/>
      <c r="IGL208" s="91"/>
      <c r="IGM208" s="119"/>
      <c r="IGN208" s="91"/>
      <c r="IGO208" s="119"/>
      <c r="IGP208" s="91"/>
      <c r="IGQ208" s="119"/>
      <c r="IGR208" s="91"/>
      <c r="IGS208" s="119"/>
      <c r="IGT208" s="91"/>
      <c r="IGU208" s="119"/>
      <c r="IGV208" s="91"/>
      <c r="IGW208" s="119"/>
      <c r="IGX208" s="91"/>
      <c r="IGY208" s="119"/>
      <c r="IGZ208" s="91"/>
      <c r="IHA208" s="119"/>
      <c r="IHB208" s="91"/>
      <c r="IHC208" s="119"/>
      <c r="IHD208" s="91"/>
      <c r="IHE208" s="119"/>
      <c r="IHF208" s="91"/>
      <c r="IHG208" s="119"/>
      <c r="IHH208" s="91"/>
      <c r="IHI208" s="119"/>
      <c r="IHJ208" s="91"/>
      <c r="IHK208" s="119"/>
      <c r="IHL208" s="91"/>
      <c r="IHM208" s="119"/>
      <c r="IHN208" s="91"/>
      <c r="IHO208" s="119"/>
      <c r="IHP208" s="91"/>
      <c r="IHQ208" s="119"/>
      <c r="IHR208" s="91"/>
      <c r="IHS208" s="119"/>
      <c r="IHT208" s="91"/>
      <c r="IHU208" s="119"/>
      <c r="IHV208" s="91"/>
      <c r="IHW208" s="119"/>
      <c r="IHX208" s="91"/>
      <c r="IHY208" s="119"/>
      <c r="IHZ208" s="91"/>
      <c r="IIA208" s="119"/>
      <c r="IIB208" s="91"/>
      <c r="IIC208" s="119"/>
      <c r="IID208" s="91"/>
      <c r="IIE208" s="119"/>
      <c r="IIF208" s="91"/>
      <c r="IIG208" s="119"/>
      <c r="IIH208" s="91"/>
      <c r="III208" s="119"/>
      <c r="IIJ208" s="91"/>
      <c r="IIK208" s="119"/>
      <c r="IIL208" s="91"/>
      <c r="IIM208" s="119"/>
      <c r="IIN208" s="91"/>
      <c r="IIO208" s="119"/>
      <c r="IIP208" s="91"/>
      <c r="IIQ208" s="119"/>
      <c r="IIR208" s="91"/>
      <c r="IIS208" s="119"/>
      <c r="IIT208" s="91"/>
      <c r="IIU208" s="119"/>
      <c r="IIV208" s="91"/>
      <c r="IIW208" s="119"/>
      <c r="IIX208" s="91"/>
      <c r="IIY208" s="119"/>
      <c r="IIZ208" s="91"/>
      <c r="IJA208" s="119"/>
      <c r="IJB208" s="91"/>
      <c r="IJC208" s="119"/>
      <c r="IJD208" s="91"/>
      <c r="IJE208" s="119"/>
      <c r="IJF208" s="91"/>
      <c r="IJG208" s="119"/>
      <c r="IJH208" s="91"/>
      <c r="IJI208" s="119"/>
      <c r="IJJ208" s="91"/>
      <c r="IJK208" s="119"/>
      <c r="IJL208" s="91"/>
      <c r="IJM208" s="119"/>
      <c r="IJN208" s="91"/>
      <c r="IJO208" s="119"/>
      <c r="IJP208" s="91"/>
      <c r="IJQ208" s="119"/>
      <c r="IJR208" s="91"/>
      <c r="IJS208" s="119"/>
      <c r="IJT208" s="91"/>
      <c r="IJU208" s="119"/>
      <c r="IJV208" s="91"/>
      <c r="IJW208" s="119"/>
      <c r="IJX208" s="91"/>
      <c r="IJY208" s="119"/>
      <c r="IJZ208" s="91"/>
      <c r="IKA208" s="119"/>
      <c r="IKB208" s="91"/>
      <c r="IKC208" s="119"/>
      <c r="IKD208" s="91"/>
      <c r="IKE208" s="119"/>
      <c r="IKF208" s="91"/>
      <c r="IKG208" s="119"/>
      <c r="IKH208" s="91"/>
      <c r="IKI208" s="119"/>
      <c r="IKJ208" s="91"/>
      <c r="IKK208" s="119"/>
      <c r="IKL208" s="91"/>
      <c r="IKM208" s="119"/>
      <c r="IKN208" s="91"/>
      <c r="IKO208" s="119"/>
      <c r="IKP208" s="91"/>
      <c r="IKQ208" s="119"/>
      <c r="IKR208" s="91"/>
      <c r="IKS208" s="119"/>
      <c r="IKT208" s="91"/>
      <c r="IKU208" s="119"/>
      <c r="IKV208" s="91"/>
      <c r="IKW208" s="119"/>
      <c r="IKX208" s="91"/>
      <c r="IKY208" s="119"/>
      <c r="IKZ208" s="91"/>
      <c r="ILA208" s="119"/>
      <c r="ILB208" s="91"/>
      <c r="ILC208" s="119"/>
      <c r="ILD208" s="91"/>
      <c r="ILE208" s="119"/>
      <c r="ILF208" s="91"/>
      <c r="ILG208" s="119"/>
      <c r="ILH208" s="91"/>
      <c r="ILI208" s="119"/>
      <c r="ILJ208" s="91"/>
      <c r="ILK208" s="119"/>
      <c r="ILL208" s="91"/>
      <c r="ILM208" s="119"/>
      <c r="ILN208" s="91"/>
      <c r="ILO208" s="119"/>
      <c r="ILP208" s="91"/>
      <c r="ILQ208" s="119"/>
      <c r="ILR208" s="91"/>
      <c r="ILS208" s="119"/>
      <c r="ILT208" s="91"/>
      <c r="ILU208" s="119"/>
      <c r="ILV208" s="91"/>
      <c r="ILW208" s="119"/>
      <c r="ILX208" s="91"/>
      <c r="ILY208" s="119"/>
      <c r="ILZ208" s="91"/>
      <c r="IMA208" s="119"/>
      <c r="IMB208" s="91"/>
      <c r="IMC208" s="119"/>
      <c r="IMD208" s="91"/>
      <c r="IME208" s="119"/>
      <c r="IMF208" s="91"/>
      <c r="IMG208" s="119"/>
      <c r="IMH208" s="91"/>
      <c r="IMI208" s="119"/>
      <c r="IMJ208" s="91"/>
      <c r="IMK208" s="119"/>
      <c r="IML208" s="91"/>
      <c r="IMM208" s="119"/>
      <c r="IMN208" s="91"/>
      <c r="IMO208" s="119"/>
      <c r="IMP208" s="91"/>
      <c r="IMQ208" s="119"/>
      <c r="IMR208" s="91"/>
      <c r="IMS208" s="119"/>
      <c r="IMT208" s="91"/>
      <c r="IMU208" s="119"/>
      <c r="IMV208" s="91"/>
      <c r="IMW208" s="119"/>
      <c r="IMX208" s="91"/>
      <c r="IMY208" s="119"/>
      <c r="IMZ208" s="91"/>
      <c r="INA208" s="119"/>
      <c r="INB208" s="91"/>
      <c r="INC208" s="119"/>
      <c r="IND208" s="91"/>
      <c r="INE208" s="119"/>
      <c r="INF208" s="91"/>
      <c r="ING208" s="119"/>
      <c r="INH208" s="91"/>
      <c r="INI208" s="119"/>
      <c r="INJ208" s="91"/>
      <c r="INK208" s="119"/>
      <c r="INL208" s="91"/>
      <c r="INM208" s="119"/>
      <c r="INN208" s="91"/>
      <c r="INO208" s="119"/>
      <c r="INP208" s="91"/>
      <c r="INQ208" s="119"/>
      <c r="INR208" s="91"/>
      <c r="INS208" s="119"/>
      <c r="INT208" s="91"/>
      <c r="INU208" s="119"/>
      <c r="INV208" s="91"/>
      <c r="INW208" s="119"/>
      <c r="INX208" s="91"/>
      <c r="INY208" s="119"/>
      <c r="INZ208" s="91"/>
      <c r="IOA208" s="119"/>
      <c r="IOB208" s="91"/>
      <c r="IOC208" s="119"/>
      <c r="IOD208" s="91"/>
      <c r="IOE208" s="119"/>
      <c r="IOF208" s="91"/>
      <c r="IOG208" s="119"/>
      <c r="IOH208" s="91"/>
      <c r="IOI208" s="119"/>
      <c r="IOJ208" s="91"/>
      <c r="IOK208" s="119"/>
      <c r="IOL208" s="91"/>
      <c r="IOM208" s="119"/>
      <c r="ION208" s="91"/>
      <c r="IOO208" s="119"/>
      <c r="IOP208" s="91"/>
      <c r="IOQ208" s="119"/>
      <c r="IOR208" s="91"/>
      <c r="IOS208" s="119"/>
      <c r="IOT208" s="91"/>
      <c r="IOU208" s="119"/>
      <c r="IOV208" s="91"/>
      <c r="IOW208" s="119"/>
      <c r="IOX208" s="91"/>
      <c r="IOY208" s="119"/>
      <c r="IOZ208" s="91"/>
      <c r="IPA208" s="119"/>
      <c r="IPB208" s="91"/>
      <c r="IPC208" s="119"/>
      <c r="IPD208" s="91"/>
      <c r="IPE208" s="119"/>
      <c r="IPF208" s="91"/>
      <c r="IPG208" s="119"/>
      <c r="IPH208" s="91"/>
      <c r="IPI208" s="119"/>
      <c r="IPJ208" s="91"/>
      <c r="IPK208" s="119"/>
      <c r="IPL208" s="91"/>
      <c r="IPM208" s="119"/>
      <c r="IPN208" s="91"/>
      <c r="IPO208" s="119"/>
      <c r="IPP208" s="91"/>
      <c r="IPQ208" s="119"/>
      <c r="IPR208" s="91"/>
      <c r="IPS208" s="119"/>
      <c r="IPT208" s="91"/>
      <c r="IPU208" s="119"/>
      <c r="IPV208" s="91"/>
      <c r="IPW208" s="119"/>
      <c r="IPX208" s="91"/>
      <c r="IPY208" s="119"/>
      <c r="IPZ208" s="91"/>
      <c r="IQA208" s="119"/>
      <c r="IQB208" s="91"/>
      <c r="IQC208" s="119"/>
      <c r="IQD208" s="91"/>
      <c r="IQE208" s="119"/>
      <c r="IQF208" s="91"/>
      <c r="IQG208" s="119"/>
      <c r="IQH208" s="91"/>
      <c r="IQI208" s="119"/>
      <c r="IQJ208" s="91"/>
      <c r="IQK208" s="119"/>
      <c r="IQL208" s="91"/>
      <c r="IQM208" s="119"/>
      <c r="IQN208" s="91"/>
      <c r="IQO208" s="119"/>
      <c r="IQP208" s="91"/>
      <c r="IQQ208" s="119"/>
      <c r="IQR208" s="91"/>
      <c r="IQS208" s="119"/>
      <c r="IQT208" s="91"/>
      <c r="IQU208" s="119"/>
      <c r="IQV208" s="91"/>
      <c r="IQW208" s="119"/>
      <c r="IQX208" s="91"/>
      <c r="IQY208" s="119"/>
      <c r="IQZ208" s="91"/>
      <c r="IRA208" s="119"/>
      <c r="IRB208" s="91"/>
      <c r="IRC208" s="119"/>
      <c r="IRD208" s="91"/>
      <c r="IRE208" s="119"/>
      <c r="IRF208" s="91"/>
      <c r="IRG208" s="119"/>
      <c r="IRH208" s="91"/>
      <c r="IRI208" s="119"/>
      <c r="IRJ208" s="91"/>
      <c r="IRK208" s="119"/>
      <c r="IRL208" s="91"/>
      <c r="IRM208" s="119"/>
      <c r="IRN208" s="91"/>
      <c r="IRO208" s="119"/>
      <c r="IRP208" s="91"/>
      <c r="IRQ208" s="119"/>
      <c r="IRR208" s="91"/>
      <c r="IRS208" s="119"/>
      <c r="IRT208" s="91"/>
      <c r="IRU208" s="119"/>
      <c r="IRV208" s="91"/>
      <c r="IRW208" s="119"/>
      <c r="IRX208" s="91"/>
      <c r="IRY208" s="119"/>
      <c r="IRZ208" s="91"/>
      <c r="ISA208" s="119"/>
      <c r="ISB208" s="91"/>
      <c r="ISC208" s="119"/>
      <c r="ISD208" s="91"/>
      <c r="ISE208" s="119"/>
      <c r="ISF208" s="91"/>
      <c r="ISG208" s="119"/>
      <c r="ISH208" s="91"/>
      <c r="ISI208" s="119"/>
      <c r="ISJ208" s="91"/>
      <c r="ISK208" s="119"/>
      <c r="ISL208" s="91"/>
      <c r="ISM208" s="119"/>
      <c r="ISN208" s="91"/>
      <c r="ISO208" s="119"/>
      <c r="ISP208" s="91"/>
      <c r="ISQ208" s="119"/>
      <c r="ISR208" s="91"/>
      <c r="ISS208" s="119"/>
      <c r="IST208" s="91"/>
      <c r="ISU208" s="119"/>
      <c r="ISV208" s="91"/>
      <c r="ISW208" s="119"/>
      <c r="ISX208" s="91"/>
      <c r="ISY208" s="119"/>
      <c r="ISZ208" s="91"/>
      <c r="ITA208" s="119"/>
      <c r="ITB208" s="91"/>
      <c r="ITC208" s="119"/>
      <c r="ITD208" s="91"/>
      <c r="ITE208" s="119"/>
      <c r="ITF208" s="91"/>
      <c r="ITG208" s="119"/>
      <c r="ITH208" s="91"/>
      <c r="ITI208" s="119"/>
      <c r="ITJ208" s="91"/>
      <c r="ITK208" s="119"/>
      <c r="ITL208" s="91"/>
      <c r="ITM208" s="119"/>
      <c r="ITN208" s="91"/>
      <c r="ITO208" s="119"/>
      <c r="ITP208" s="91"/>
      <c r="ITQ208" s="119"/>
      <c r="ITR208" s="91"/>
      <c r="ITS208" s="119"/>
      <c r="ITT208" s="91"/>
      <c r="ITU208" s="119"/>
      <c r="ITV208" s="91"/>
      <c r="ITW208" s="119"/>
      <c r="ITX208" s="91"/>
      <c r="ITY208" s="119"/>
      <c r="ITZ208" s="91"/>
      <c r="IUA208" s="119"/>
      <c r="IUB208" s="91"/>
      <c r="IUC208" s="119"/>
      <c r="IUD208" s="91"/>
      <c r="IUE208" s="119"/>
      <c r="IUF208" s="91"/>
      <c r="IUG208" s="119"/>
      <c r="IUH208" s="91"/>
      <c r="IUI208" s="119"/>
      <c r="IUJ208" s="91"/>
      <c r="IUK208" s="119"/>
      <c r="IUL208" s="91"/>
      <c r="IUM208" s="119"/>
      <c r="IUN208" s="91"/>
      <c r="IUO208" s="119"/>
      <c r="IUP208" s="91"/>
      <c r="IUQ208" s="119"/>
      <c r="IUR208" s="91"/>
      <c r="IUS208" s="119"/>
      <c r="IUT208" s="91"/>
      <c r="IUU208" s="119"/>
      <c r="IUV208" s="91"/>
      <c r="IUW208" s="119"/>
      <c r="IUX208" s="91"/>
      <c r="IUY208" s="119"/>
      <c r="IUZ208" s="91"/>
      <c r="IVA208" s="119"/>
      <c r="IVB208" s="91"/>
      <c r="IVC208" s="119"/>
      <c r="IVD208" s="91"/>
      <c r="IVE208" s="119"/>
      <c r="IVF208" s="91"/>
      <c r="IVG208" s="119"/>
      <c r="IVH208" s="91"/>
      <c r="IVI208" s="119"/>
      <c r="IVJ208" s="91"/>
      <c r="IVK208" s="119"/>
      <c r="IVL208" s="91"/>
      <c r="IVM208" s="119"/>
      <c r="IVN208" s="91"/>
      <c r="IVO208" s="119"/>
      <c r="IVP208" s="91"/>
      <c r="IVQ208" s="119"/>
      <c r="IVR208" s="91"/>
      <c r="IVS208" s="119"/>
      <c r="IVT208" s="91"/>
      <c r="IVU208" s="119"/>
      <c r="IVV208" s="91"/>
      <c r="IVW208" s="119"/>
      <c r="IVX208" s="91"/>
      <c r="IVY208" s="119"/>
      <c r="IVZ208" s="91"/>
      <c r="IWA208" s="119"/>
      <c r="IWB208" s="91"/>
      <c r="IWC208" s="119"/>
      <c r="IWD208" s="91"/>
      <c r="IWE208" s="119"/>
      <c r="IWF208" s="91"/>
      <c r="IWG208" s="119"/>
      <c r="IWH208" s="91"/>
      <c r="IWI208" s="119"/>
      <c r="IWJ208" s="91"/>
      <c r="IWK208" s="119"/>
      <c r="IWL208" s="91"/>
      <c r="IWM208" s="119"/>
      <c r="IWN208" s="91"/>
      <c r="IWO208" s="119"/>
      <c r="IWP208" s="91"/>
      <c r="IWQ208" s="119"/>
      <c r="IWR208" s="91"/>
      <c r="IWS208" s="119"/>
      <c r="IWT208" s="91"/>
      <c r="IWU208" s="119"/>
      <c r="IWV208" s="91"/>
      <c r="IWW208" s="119"/>
      <c r="IWX208" s="91"/>
      <c r="IWY208" s="119"/>
      <c r="IWZ208" s="91"/>
      <c r="IXA208" s="119"/>
      <c r="IXB208" s="91"/>
      <c r="IXC208" s="119"/>
      <c r="IXD208" s="91"/>
      <c r="IXE208" s="119"/>
      <c r="IXF208" s="91"/>
      <c r="IXG208" s="119"/>
      <c r="IXH208" s="91"/>
      <c r="IXI208" s="119"/>
      <c r="IXJ208" s="91"/>
      <c r="IXK208" s="119"/>
      <c r="IXL208" s="91"/>
      <c r="IXM208" s="119"/>
      <c r="IXN208" s="91"/>
      <c r="IXO208" s="119"/>
      <c r="IXP208" s="91"/>
      <c r="IXQ208" s="119"/>
      <c r="IXR208" s="91"/>
      <c r="IXS208" s="119"/>
      <c r="IXT208" s="91"/>
      <c r="IXU208" s="119"/>
      <c r="IXV208" s="91"/>
      <c r="IXW208" s="119"/>
      <c r="IXX208" s="91"/>
      <c r="IXY208" s="119"/>
      <c r="IXZ208" s="91"/>
      <c r="IYA208" s="119"/>
      <c r="IYB208" s="91"/>
      <c r="IYC208" s="119"/>
      <c r="IYD208" s="91"/>
      <c r="IYE208" s="119"/>
      <c r="IYF208" s="91"/>
      <c r="IYG208" s="119"/>
      <c r="IYH208" s="91"/>
      <c r="IYI208" s="119"/>
      <c r="IYJ208" s="91"/>
      <c r="IYK208" s="119"/>
      <c r="IYL208" s="91"/>
      <c r="IYM208" s="119"/>
      <c r="IYN208" s="91"/>
      <c r="IYO208" s="119"/>
      <c r="IYP208" s="91"/>
      <c r="IYQ208" s="119"/>
      <c r="IYR208" s="91"/>
      <c r="IYS208" s="119"/>
      <c r="IYT208" s="91"/>
      <c r="IYU208" s="119"/>
      <c r="IYV208" s="91"/>
      <c r="IYW208" s="119"/>
      <c r="IYX208" s="91"/>
      <c r="IYY208" s="119"/>
      <c r="IYZ208" s="91"/>
      <c r="IZA208" s="119"/>
      <c r="IZB208" s="91"/>
      <c r="IZC208" s="119"/>
      <c r="IZD208" s="91"/>
      <c r="IZE208" s="119"/>
      <c r="IZF208" s="91"/>
      <c r="IZG208" s="119"/>
      <c r="IZH208" s="91"/>
      <c r="IZI208" s="119"/>
      <c r="IZJ208" s="91"/>
      <c r="IZK208" s="119"/>
      <c r="IZL208" s="91"/>
      <c r="IZM208" s="119"/>
      <c r="IZN208" s="91"/>
      <c r="IZO208" s="119"/>
      <c r="IZP208" s="91"/>
      <c r="IZQ208" s="119"/>
      <c r="IZR208" s="91"/>
      <c r="IZS208" s="119"/>
      <c r="IZT208" s="91"/>
      <c r="IZU208" s="119"/>
      <c r="IZV208" s="91"/>
      <c r="IZW208" s="119"/>
      <c r="IZX208" s="91"/>
      <c r="IZY208" s="119"/>
      <c r="IZZ208" s="91"/>
      <c r="JAA208" s="119"/>
      <c r="JAB208" s="91"/>
      <c r="JAC208" s="119"/>
      <c r="JAD208" s="91"/>
      <c r="JAE208" s="119"/>
      <c r="JAF208" s="91"/>
      <c r="JAG208" s="119"/>
      <c r="JAH208" s="91"/>
      <c r="JAI208" s="119"/>
      <c r="JAJ208" s="91"/>
      <c r="JAK208" s="119"/>
      <c r="JAL208" s="91"/>
      <c r="JAM208" s="119"/>
      <c r="JAN208" s="91"/>
      <c r="JAO208" s="119"/>
      <c r="JAP208" s="91"/>
      <c r="JAQ208" s="119"/>
      <c r="JAR208" s="91"/>
      <c r="JAS208" s="119"/>
      <c r="JAT208" s="91"/>
      <c r="JAU208" s="119"/>
      <c r="JAV208" s="91"/>
      <c r="JAW208" s="119"/>
      <c r="JAX208" s="91"/>
      <c r="JAY208" s="119"/>
      <c r="JAZ208" s="91"/>
      <c r="JBA208" s="119"/>
      <c r="JBB208" s="91"/>
      <c r="JBC208" s="119"/>
      <c r="JBD208" s="91"/>
      <c r="JBE208" s="119"/>
      <c r="JBF208" s="91"/>
      <c r="JBG208" s="119"/>
      <c r="JBH208" s="91"/>
      <c r="JBI208" s="119"/>
      <c r="JBJ208" s="91"/>
      <c r="JBK208" s="119"/>
      <c r="JBL208" s="91"/>
      <c r="JBM208" s="119"/>
      <c r="JBN208" s="91"/>
      <c r="JBO208" s="119"/>
      <c r="JBP208" s="91"/>
      <c r="JBQ208" s="119"/>
      <c r="JBR208" s="91"/>
      <c r="JBS208" s="119"/>
      <c r="JBT208" s="91"/>
      <c r="JBU208" s="119"/>
      <c r="JBV208" s="91"/>
      <c r="JBW208" s="119"/>
      <c r="JBX208" s="91"/>
      <c r="JBY208" s="119"/>
      <c r="JBZ208" s="91"/>
      <c r="JCA208" s="119"/>
      <c r="JCB208" s="91"/>
      <c r="JCC208" s="119"/>
      <c r="JCD208" s="91"/>
      <c r="JCE208" s="119"/>
      <c r="JCF208" s="91"/>
      <c r="JCG208" s="119"/>
      <c r="JCH208" s="91"/>
      <c r="JCI208" s="119"/>
      <c r="JCJ208" s="91"/>
      <c r="JCK208" s="119"/>
      <c r="JCL208" s="91"/>
      <c r="JCM208" s="119"/>
      <c r="JCN208" s="91"/>
      <c r="JCO208" s="119"/>
      <c r="JCP208" s="91"/>
      <c r="JCQ208" s="119"/>
      <c r="JCR208" s="91"/>
      <c r="JCS208" s="119"/>
      <c r="JCT208" s="91"/>
      <c r="JCU208" s="119"/>
      <c r="JCV208" s="91"/>
      <c r="JCW208" s="119"/>
      <c r="JCX208" s="91"/>
      <c r="JCY208" s="119"/>
      <c r="JCZ208" s="91"/>
      <c r="JDA208" s="119"/>
      <c r="JDB208" s="91"/>
      <c r="JDC208" s="119"/>
      <c r="JDD208" s="91"/>
      <c r="JDE208" s="119"/>
      <c r="JDF208" s="91"/>
      <c r="JDG208" s="119"/>
      <c r="JDH208" s="91"/>
      <c r="JDI208" s="119"/>
      <c r="JDJ208" s="91"/>
      <c r="JDK208" s="119"/>
      <c r="JDL208" s="91"/>
      <c r="JDM208" s="119"/>
      <c r="JDN208" s="91"/>
      <c r="JDO208" s="119"/>
      <c r="JDP208" s="91"/>
      <c r="JDQ208" s="119"/>
      <c r="JDR208" s="91"/>
      <c r="JDS208" s="119"/>
      <c r="JDT208" s="91"/>
      <c r="JDU208" s="119"/>
      <c r="JDV208" s="91"/>
      <c r="JDW208" s="119"/>
      <c r="JDX208" s="91"/>
      <c r="JDY208" s="119"/>
      <c r="JDZ208" s="91"/>
      <c r="JEA208" s="119"/>
      <c r="JEB208" s="91"/>
      <c r="JEC208" s="119"/>
      <c r="JED208" s="91"/>
      <c r="JEE208" s="119"/>
      <c r="JEF208" s="91"/>
      <c r="JEG208" s="119"/>
      <c r="JEH208" s="91"/>
      <c r="JEI208" s="119"/>
      <c r="JEJ208" s="91"/>
      <c r="JEK208" s="119"/>
      <c r="JEL208" s="91"/>
      <c r="JEM208" s="119"/>
      <c r="JEN208" s="91"/>
      <c r="JEO208" s="119"/>
      <c r="JEP208" s="91"/>
      <c r="JEQ208" s="119"/>
      <c r="JER208" s="91"/>
      <c r="JES208" s="119"/>
      <c r="JET208" s="91"/>
      <c r="JEU208" s="119"/>
      <c r="JEV208" s="91"/>
      <c r="JEW208" s="119"/>
      <c r="JEX208" s="91"/>
      <c r="JEY208" s="119"/>
      <c r="JEZ208" s="91"/>
      <c r="JFA208" s="119"/>
      <c r="JFB208" s="91"/>
      <c r="JFC208" s="119"/>
      <c r="JFD208" s="91"/>
      <c r="JFE208" s="119"/>
      <c r="JFF208" s="91"/>
      <c r="JFG208" s="119"/>
      <c r="JFH208" s="91"/>
      <c r="JFI208" s="119"/>
      <c r="JFJ208" s="91"/>
      <c r="JFK208" s="119"/>
      <c r="JFL208" s="91"/>
      <c r="JFM208" s="119"/>
      <c r="JFN208" s="91"/>
      <c r="JFO208" s="119"/>
      <c r="JFP208" s="91"/>
      <c r="JFQ208" s="119"/>
      <c r="JFR208" s="91"/>
      <c r="JFS208" s="119"/>
      <c r="JFT208" s="91"/>
      <c r="JFU208" s="119"/>
      <c r="JFV208" s="91"/>
      <c r="JFW208" s="119"/>
      <c r="JFX208" s="91"/>
      <c r="JFY208" s="119"/>
      <c r="JFZ208" s="91"/>
      <c r="JGA208" s="119"/>
      <c r="JGB208" s="91"/>
      <c r="JGC208" s="119"/>
      <c r="JGD208" s="91"/>
      <c r="JGE208" s="119"/>
      <c r="JGF208" s="91"/>
      <c r="JGG208" s="119"/>
      <c r="JGH208" s="91"/>
      <c r="JGI208" s="119"/>
      <c r="JGJ208" s="91"/>
      <c r="JGK208" s="119"/>
      <c r="JGL208" s="91"/>
      <c r="JGM208" s="119"/>
      <c r="JGN208" s="91"/>
      <c r="JGO208" s="119"/>
      <c r="JGP208" s="91"/>
      <c r="JGQ208" s="119"/>
      <c r="JGR208" s="91"/>
      <c r="JGS208" s="119"/>
      <c r="JGT208" s="91"/>
      <c r="JGU208" s="119"/>
      <c r="JGV208" s="91"/>
      <c r="JGW208" s="119"/>
      <c r="JGX208" s="91"/>
      <c r="JGY208" s="119"/>
      <c r="JGZ208" s="91"/>
      <c r="JHA208" s="119"/>
      <c r="JHB208" s="91"/>
      <c r="JHC208" s="119"/>
      <c r="JHD208" s="91"/>
      <c r="JHE208" s="119"/>
      <c r="JHF208" s="91"/>
      <c r="JHG208" s="119"/>
      <c r="JHH208" s="91"/>
      <c r="JHI208" s="119"/>
      <c r="JHJ208" s="91"/>
      <c r="JHK208" s="119"/>
      <c r="JHL208" s="91"/>
      <c r="JHM208" s="119"/>
      <c r="JHN208" s="91"/>
      <c r="JHO208" s="119"/>
      <c r="JHP208" s="91"/>
      <c r="JHQ208" s="119"/>
      <c r="JHR208" s="91"/>
      <c r="JHS208" s="119"/>
      <c r="JHT208" s="91"/>
      <c r="JHU208" s="119"/>
      <c r="JHV208" s="91"/>
      <c r="JHW208" s="119"/>
      <c r="JHX208" s="91"/>
      <c r="JHY208" s="119"/>
      <c r="JHZ208" s="91"/>
      <c r="JIA208" s="119"/>
      <c r="JIB208" s="91"/>
      <c r="JIC208" s="119"/>
      <c r="JID208" s="91"/>
      <c r="JIE208" s="119"/>
      <c r="JIF208" s="91"/>
      <c r="JIG208" s="119"/>
      <c r="JIH208" s="91"/>
      <c r="JII208" s="119"/>
      <c r="JIJ208" s="91"/>
      <c r="JIK208" s="119"/>
      <c r="JIL208" s="91"/>
      <c r="JIM208" s="119"/>
      <c r="JIN208" s="91"/>
      <c r="JIO208" s="119"/>
      <c r="JIP208" s="91"/>
      <c r="JIQ208" s="119"/>
      <c r="JIR208" s="91"/>
      <c r="JIS208" s="119"/>
      <c r="JIT208" s="91"/>
      <c r="JIU208" s="119"/>
      <c r="JIV208" s="91"/>
      <c r="JIW208" s="119"/>
      <c r="JIX208" s="91"/>
      <c r="JIY208" s="119"/>
      <c r="JIZ208" s="91"/>
      <c r="JJA208" s="119"/>
      <c r="JJB208" s="91"/>
      <c r="JJC208" s="119"/>
      <c r="JJD208" s="91"/>
      <c r="JJE208" s="119"/>
      <c r="JJF208" s="91"/>
      <c r="JJG208" s="119"/>
      <c r="JJH208" s="91"/>
      <c r="JJI208" s="119"/>
      <c r="JJJ208" s="91"/>
      <c r="JJK208" s="119"/>
      <c r="JJL208" s="91"/>
      <c r="JJM208" s="119"/>
      <c r="JJN208" s="91"/>
      <c r="JJO208" s="119"/>
      <c r="JJP208" s="91"/>
      <c r="JJQ208" s="119"/>
      <c r="JJR208" s="91"/>
      <c r="JJS208" s="119"/>
      <c r="JJT208" s="91"/>
      <c r="JJU208" s="119"/>
      <c r="JJV208" s="91"/>
      <c r="JJW208" s="119"/>
      <c r="JJX208" s="91"/>
      <c r="JJY208" s="119"/>
      <c r="JJZ208" s="91"/>
      <c r="JKA208" s="119"/>
      <c r="JKB208" s="91"/>
      <c r="JKC208" s="119"/>
      <c r="JKD208" s="91"/>
      <c r="JKE208" s="119"/>
      <c r="JKF208" s="91"/>
      <c r="JKG208" s="119"/>
      <c r="JKH208" s="91"/>
      <c r="JKI208" s="119"/>
      <c r="JKJ208" s="91"/>
      <c r="JKK208" s="119"/>
      <c r="JKL208" s="91"/>
      <c r="JKM208" s="119"/>
      <c r="JKN208" s="91"/>
      <c r="JKO208" s="119"/>
      <c r="JKP208" s="91"/>
      <c r="JKQ208" s="119"/>
      <c r="JKR208" s="91"/>
      <c r="JKS208" s="119"/>
      <c r="JKT208" s="91"/>
      <c r="JKU208" s="119"/>
      <c r="JKV208" s="91"/>
      <c r="JKW208" s="119"/>
      <c r="JKX208" s="91"/>
      <c r="JKY208" s="119"/>
      <c r="JKZ208" s="91"/>
      <c r="JLA208" s="119"/>
      <c r="JLB208" s="91"/>
      <c r="JLC208" s="119"/>
      <c r="JLD208" s="91"/>
      <c r="JLE208" s="119"/>
      <c r="JLF208" s="91"/>
      <c r="JLG208" s="119"/>
      <c r="JLH208" s="91"/>
      <c r="JLI208" s="119"/>
      <c r="JLJ208" s="91"/>
      <c r="JLK208" s="119"/>
      <c r="JLL208" s="91"/>
      <c r="JLM208" s="119"/>
      <c r="JLN208" s="91"/>
      <c r="JLO208" s="119"/>
      <c r="JLP208" s="91"/>
      <c r="JLQ208" s="119"/>
      <c r="JLR208" s="91"/>
      <c r="JLS208" s="119"/>
      <c r="JLT208" s="91"/>
      <c r="JLU208" s="119"/>
      <c r="JLV208" s="91"/>
      <c r="JLW208" s="119"/>
      <c r="JLX208" s="91"/>
      <c r="JLY208" s="119"/>
      <c r="JLZ208" s="91"/>
      <c r="JMA208" s="119"/>
      <c r="JMB208" s="91"/>
      <c r="JMC208" s="119"/>
      <c r="JMD208" s="91"/>
      <c r="JME208" s="119"/>
      <c r="JMF208" s="91"/>
      <c r="JMG208" s="119"/>
      <c r="JMH208" s="91"/>
      <c r="JMI208" s="119"/>
      <c r="JMJ208" s="91"/>
      <c r="JMK208" s="119"/>
      <c r="JML208" s="91"/>
      <c r="JMM208" s="119"/>
      <c r="JMN208" s="91"/>
      <c r="JMO208" s="119"/>
      <c r="JMP208" s="91"/>
      <c r="JMQ208" s="119"/>
      <c r="JMR208" s="91"/>
      <c r="JMS208" s="119"/>
      <c r="JMT208" s="91"/>
      <c r="JMU208" s="119"/>
      <c r="JMV208" s="91"/>
      <c r="JMW208" s="119"/>
      <c r="JMX208" s="91"/>
      <c r="JMY208" s="119"/>
      <c r="JMZ208" s="91"/>
      <c r="JNA208" s="119"/>
      <c r="JNB208" s="91"/>
      <c r="JNC208" s="119"/>
      <c r="JND208" s="91"/>
      <c r="JNE208" s="119"/>
      <c r="JNF208" s="91"/>
      <c r="JNG208" s="119"/>
      <c r="JNH208" s="91"/>
      <c r="JNI208" s="119"/>
      <c r="JNJ208" s="91"/>
      <c r="JNK208" s="119"/>
      <c r="JNL208" s="91"/>
      <c r="JNM208" s="119"/>
      <c r="JNN208" s="91"/>
      <c r="JNO208" s="119"/>
      <c r="JNP208" s="91"/>
      <c r="JNQ208" s="119"/>
      <c r="JNR208" s="91"/>
      <c r="JNS208" s="119"/>
      <c r="JNT208" s="91"/>
      <c r="JNU208" s="119"/>
      <c r="JNV208" s="91"/>
      <c r="JNW208" s="119"/>
      <c r="JNX208" s="91"/>
      <c r="JNY208" s="119"/>
      <c r="JNZ208" s="91"/>
      <c r="JOA208" s="119"/>
      <c r="JOB208" s="91"/>
      <c r="JOC208" s="119"/>
      <c r="JOD208" s="91"/>
      <c r="JOE208" s="119"/>
      <c r="JOF208" s="91"/>
      <c r="JOG208" s="119"/>
      <c r="JOH208" s="91"/>
      <c r="JOI208" s="119"/>
      <c r="JOJ208" s="91"/>
      <c r="JOK208" s="119"/>
      <c r="JOL208" s="91"/>
      <c r="JOM208" s="119"/>
      <c r="JON208" s="91"/>
      <c r="JOO208" s="119"/>
      <c r="JOP208" s="91"/>
      <c r="JOQ208" s="119"/>
      <c r="JOR208" s="91"/>
      <c r="JOS208" s="119"/>
      <c r="JOT208" s="91"/>
      <c r="JOU208" s="119"/>
      <c r="JOV208" s="91"/>
      <c r="JOW208" s="119"/>
      <c r="JOX208" s="91"/>
      <c r="JOY208" s="119"/>
      <c r="JOZ208" s="91"/>
      <c r="JPA208" s="119"/>
      <c r="JPB208" s="91"/>
      <c r="JPC208" s="119"/>
      <c r="JPD208" s="91"/>
      <c r="JPE208" s="119"/>
      <c r="JPF208" s="91"/>
      <c r="JPG208" s="119"/>
      <c r="JPH208" s="91"/>
      <c r="JPI208" s="119"/>
      <c r="JPJ208" s="91"/>
      <c r="JPK208" s="119"/>
      <c r="JPL208" s="91"/>
      <c r="JPM208" s="119"/>
      <c r="JPN208" s="91"/>
      <c r="JPO208" s="119"/>
      <c r="JPP208" s="91"/>
      <c r="JPQ208" s="119"/>
      <c r="JPR208" s="91"/>
      <c r="JPS208" s="119"/>
      <c r="JPT208" s="91"/>
      <c r="JPU208" s="119"/>
      <c r="JPV208" s="91"/>
      <c r="JPW208" s="119"/>
      <c r="JPX208" s="91"/>
      <c r="JPY208" s="119"/>
      <c r="JPZ208" s="91"/>
      <c r="JQA208" s="119"/>
      <c r="JQB208" s="91"/>
      <c r="JQC208" s="119"/>
      <c r="JQD208" s="91"/>
      <c r="JQE208" s="119"/>
      <c r="JQF208" s="91"/>
      <c r="JQG208" s="119"/>
      <c r="JQH208" s="91"/>
      <c r="JQI208" s="119"/>
      <c r="JQJ208" s="91"/>
      <c r="JQK208" s="119"/>
      <c r="JQL208" s="91"/>
      <c r="JQM208" s="119"/>
      <c r="JQN208" s="91"/>
      <c r="JQO208" s="119"/>
      <c r="JQP208" s="91"/>
      <c r="JQQ208" s="119"/>
      <c r="JQR208" s="91"/>
      <c r="JQS208" s="119"/>
      <c r="JQT208" s="91"/>
      <c r="JQU208" s="119"/>
      <c r="JQV208" s="91"/>
      <c r="JQW208" s="119"/>
      <c r="JQX208" s="91"/>
      <c r="JQY208" s="119"/>
      <c r="JQZ208" s="91"/>
      <c r="JRA208" s="119"/>
      <c r="JRB208" s="91"/>
      <c r="JRC208" s="119"/>
      <c r="JRD208" s="91"/>
      <c r="JRE208" s="119"/>
      <c r="JRF208" s="91"/>
      <c r="JRG208" s="119"/>
      <c r="JRH208" s="91"/>
      <c r="JRI208" s="119"/>
      <c r="JRJ208" s="91"/>
      <c r="JRK208" s="119"/>
      <c r="JRL208" s="91"/>
      <c r="JRM208" s="119"/>
      <c r="JRN208" s="91"/>
      <c r="JRO208" s="119"/>
      <c r="JRP208" s="91"/>
      <c r="JRQ208" s="119"/>
      <c r="JRR208" s="91"/>
      <c r="JRS208" s="119"/>
      <c r="JRT208" s="91"/>
      <c r="JRU208" s="119"/>
      <c r="JRV208" s="91"/>
      <c r="JRW208" s="119"/>
      <c r="JRX208" s="91"/>
      <c r="JRY208" s="119"/>
      <c r="JRZ208" s="91"/>
      <c r="JSA208" s="119"/>
      <c r="JSB208" s="91"/>
      <c r="JSC208" s="119"/>
      <c r="JSD208" s="91"/>
      <c r="JSE208" s="119"/>
      <c r="JSF208" s="91"/>
      <c r="JSG208" s="119"/>
      <c r="JSH208" s="91"/>
      <c r="JSI208" s="119"/>
      <c r="JSJ208" s="91"/>
      <c r="JSK208" s="119"/>
      <c r="JSL208" s="91"/>
      <c r="JSM208" s="119"/>
      <c r="JSN208" s="91"/>
      <c r="JSO208" s="119"/>
      <c r="JSP208" s="91"/>
      <c r="JSQ208" s="119"/>
      <c r="JSR208" s="91"/>
      <c r="JSS208" s="119"/>
      <c r="JST208" s="91"/>
      <c r="JSU208" s="119"/>
      <c r="JSV208" s="91"/>
      <c r="JSW208" s="119"/>
      <c r="JSX208" s="91"/>
      <c r="JSY208" s="119"/>
      <c r="JSZ208" s="91"/>
      <c r="JTA208" s="119"/>
      <c r="JTB208" s="91"/>
      <c r="JTC208" s="119"/>
      <c r="JTD208" s="91"/>
      <c r="JTE208" s="119"/>
      <c r="JTF208" s="91"/>
      <c r="JTG208" s="119"/>
      <c r="JTH208" s="91"/>
      <c r="JTI208" s="119"/>
      <c r="JTJ208" s="91"/>
      <c r="JTK208" s="119"/>
      <c r="JTL208" s="91"/>
      <c r="JTM208" s="119"/>
      <c r="JTN208" s="91"/>
      <c r="JTO208" s="119"/>
      <c r="JTP208" s="91"/>
      <c r="JTQ208" s="119"/>
      <c r="JTR208" s="91"/>
      <c r="JTS208" s="119"/>
      <c r="JTT208" s="91"/>
      <c r="JTU208" s="119"/>
      <c r="JTV208" s="91"/>
      <c r="JTW208" s="119"/>
      <c r="JTX208" s="91"/>
      <c r="JTY208" s="119"/>
      <c r="JTZ208" s="91"/>
      <c r="JUA208" s="119"/>
      <c r="JUB208" s="91"/>
      <c r="JUC208" s="119"/>
      <c r="JUD208" s="91"/>
      <c r="JUE208" s="119"/>
      <c r="JUF208" s="91"/>
      <c r="JUG208" s="119"/>
      <c r="JUH208" s="91"/>
      <c r="JUI208" s="119"/>
      <c r="JUJ208" s="91"/>
      <c r="JUK208" s="119"/>
      <c r="JUL208" s="91"/>
      <c r="JUM208" s="119"/>
      <c r="JUN208" s="91"/>
      <c r="JUO208" s="119"/>
      <c r="JUP208" s="91"/>
      <c r="JUQ208" s="119"/>
      <c r="JUR208" s="91"/>
      <c r="JUS208" s="119"/>
      <c r="JUT208" s="91"/>
      <c r="JUU208" s="119"/>
      <c r="JUV208" s="91"/>
      <c r="JUW208" s="119"/>
      <c r="JUX208" s="91"/>
      <c r="JUY208" s="119"/>
      <c r="JUZ208" s="91"/>
      <c r="JVA208" s="119"/>
      <c r="JVB208" s="91"/>
      <c r="JVC208" s="119"/>
      <c r="JVD208" s="91"/>
      <c r="JVE208" s="119"/>
      <c r="JVF208" s="91"/>
      <c r="JVG208" s="119"/>
      <c r="JVH208" s="91"/>
      <c r="JVI208" s="119"/>
      <c r="JVJ208" s="91"/>
      <c r="JVK208" s="119"/>
      <c r="JVL208" s="91"/>
      <c r="JVM208" s="119"/>
      <c r="JVN208" s="91"/>
      <c r="JVO208" s="119"/>
      <c r="JVP208" s="91"/>
      <c r="JVQ208" s="119"/>
      <c r="JVR208" s="91"/>
      <c r="JVS208" s="119"/>
      <c r="JVT208" s="91"/>
      <c r="JVU208" s="119"/>
      <c r="JVV208" s="91"/>
      <c r="JVW208" s="119"/>
      <c r="JVX208" s="91"/>
      <c r="JVY208" s="119"/>
      <c r="JVZ208" s="91"/>
      <c r="JWA208" s="119"/>
      <c r="JWB208" s="91"/>
      <c r="JWC208" s="119"/>
      <c r="JWD208" s="91"/>
      <c r="JWE208" s="119"/>
      <c r="JWF208" s="91"/>
      <c r="JWG208" s="119"/>
      <c r="JWH208" s="91"/>
      <c r="JWI208" s="119"/>
      <c r="JWJ208" s="91"/>
      <c r="JWK208" s="119"/>
      <c r="JWL208" s="91"/>
      <c r="JWM208" s="119"/>
      <c r="JWN208" s="91"/>
      <c r="JWO208" s="119"/>
      <c r="JWP208" s="91"/>
      <c r="JWQ208" s="119"/>
      <c r="JWR208" s="91"/>
      <c r="JWS208" s="119"/>
      <c r="JWT208" s="91"/>
      <c r="JWU208" s="119"/>
      <c r="JWV208" s="91"/>
      <c r="JWW208" s="119"/>
      <c r="JWX208" s="91"/>
      <c r="JWY208" s="119"/>
      <c r="JWZ208" s="91"/>
      <c r="JXA208" s="119"/>
      <c r="JXB208" s="91"/>
      <c r="JXC208" s="119"/>
      <c r="JXD208" s="91"/>
      <c r="JXE208" s="119"/>
      <c r="JXF208" s="91"/>
      <c r="JXG208" s="119"/>
      <c r="JXH208" s="91"/>
      <c r="JXI208" s="119"/>
      <c r="JXJ208" s="91"/>
      <c r="JXK208" s="119"/>
      <c r="JXL208" s="91"/>
      <c r="JXM208" s="119"/>
      <c r="JXN208" s="91"/>
      <c r="JXO208" s="119"/>
      <c r="JXP208" s="91"/>
      <c r="JXQ208" s="119"/>
      <c r="JXR208" s="91"/>
      <c r="JXS208" s="119"/>
      <c r="JXT208" s="91"/>
      <c r="JXU208" s="119"/>
      <c r="JXV208" s="91"/>
      <c r="JXW208" s="119"/>
      <c r="JXX208" s="91"/>
      <c r="JXY208" s="119"/>
      <c r="JXZ208" s="91"/>
      <c r="JYA208" s="119"/>
      <c r="JYB208" s="91"/>
      <c r="JYC208" s="119"/>
      <c r="JYD208" s="91"/>
      <c r="JYE208" s="119"/>
      <c r="JYF208" s="91"/>
      <c r="JYG208" s="119"/>
      <c r="JYH208" s="91"/>
      <c r="JYI208" s="119"/>
      <c r="JYJ208" s="91"/>
      <c r="JYK208" s="119"/>
      <c r="JYL208" s="91"/>
      <c r="JYM208" s="119"/>
      <c r="JYN208" s="91"/>
      <c r="JYO208" s="119"/>
      <c r="JYP208" s="91"/>
      <c r="JYQ208" s="119"/>
      <c r="JYR208" s="91"/>
      <c r="JYS208" s="119"/>
      <c r="JYT208" s="91"/>
      <c r="JYU208" s="119"/>
      <c r="JYV208" s="91"/>
      <c r="JYW208" s="119"/>
      <c r="JYX208" s="91"/>
      <c r="JYY208" s="119"/>
      <c r="JYZ208" s="91"/>
      <c r="JZA208" s="119"/>
      <c r="JZB208" s="91"/>
      <c r="JZC208" s="119"/>
      <c r="JZD208" s="91"/>
      <c r="JZE208" s="119"/>
      <c r="JZF208" s="91"/>
      <c r="JZG208" s="119"/>
      <c r="JZH208" s="91"/>
      <c r="JZI208" s="119"/>
      <c r="JZJ208" s="91"/>
      <c r="JZK208" s="119"/>
      <c r="JZL208" s="91"/>
      <c r="JZM208" s="119"/>
      <c r="JZN208" s="91"/>
      <c r="JZO208" s="119"/>
      <c r="JZP208" s="91"/>
      <c r="JZQ208" s="119"/>
      <c r="JZR208" s="91"/>
      <c r="JZS208" s="119"/>
      <c r="JZT208" s="91"/>
      <c r="JZU208" s="119"/>
      <c r="JZV208" s="91"/>
      <c r="JZW208" s="119"/>
      <c r="JZX208" s="91"/>
      <c r="JZY208" s="119"/>
      <c r="JZZ208" s="91"/>
      <c r="KAA208" s="119"/>
      <c r="KAB208" s="91"/>
      <c r="KAC208" s="119"/>
      <c r="KAD208" s="91"/>
      <c r="KAE208" s="119"/>
      <c r="KAF208" s="91"/>
      <c r="KAG208" s="119"/>
      <c r="KAH208" s="91"/>
      <c r="KAI208" s="119"/>
      <c r="KAJ208" s="91"/>
      <c r="KAK208" s="119"/>
      <c r="KAL208" s="91"/>
      <c r="KAM208" s="119"/>
      <c r="KAN208" s="91"/>
      <c r="KAO208" s="119"/>
      <c r="KAP208" s="91"/>
      <c r="KAQ208" s="119"/>
      <c r="KAR208" s="91"/>
      <c r="KAS208" s="119"/>
      <c r="KAT208" s="91"/>
      <c r="KAU208" s="119"/>
      <c r="KAV208" s="91"/>
      <c r="KAW208" s="119"/>
      <c r="KAX208" s="91"/>
      <c r="KAY208" s="119"/>
      <c r="KAZ208" s="91"/>
      <c r="KBA208" s="119"/>
      <c r="KBB208" s="91"/>
      <c r="KBC208" s="119"/>
      <c r="KBD208" s="91"/>
      <c r="KBE208" s="119"/>
      <c r="KBF208" s="91"/>
      <c r="KBG208" s="119"/>
      <c r="KBH208" s="91"/>
      <c r="KBI208" s="119"/>
      <c r="KBJ208" s="91"/>
      <c r="KBK208" s="119"/>
      <c r="KBL208" s="91"/>
      <c r="KBM208" s="119"/>
      <c r="KBN208" s="91"/>
      <c r="KBO208" s="119"/>
      <c r="KBP208" s="91"/>
      <c r="KBQ208" s="119"/>
      <c r="KBR208" s="91"/>
      <c r="KBS208" s="119"/>
      <c r="KBT208" s="91"/>
      <c r="KBU208" s="119"/>
      <c r="KBV208" s="91"/>
      <c r="KBW208" s="119"/>
      <c r="KBX208" s="91"/>
      <c r="KBY208" s="119"/>
      <c r="KBZ208" s="91"/>
      <c r="KCA208" s="119"/>
      <c r="KCB208" s="91"/>
      <c r="KCC208" s="119"/>
      <c r="KCD208" s="91"/>
      <c r="KCE208" s="119"/>
      <c r="KCF208" s="91"/>
      <c r="KCG208" s="119"/>
      <c r="KCH208" s="91"/>
      <c r="KCI208" s="119"/>
      <c r="KCJ208" s="91"/>
      <c r="KCK208" s="119"/>
      <c r="KCL208" s="91"/>
      <c r="KCM208" s="119"/>
      <c r="KCN208" s="91"/>
      <c r="KCO208" s="119"/>
      <c r="KCP208" s="91"/>
      <c r="KCQ208" s="119"/>
      <c r="KCR208" s="91"/>
      <c r="KCS208" s="119"/>
      <c r="KCT208" s="91"/>
      <c r="KCU208" s="119"/>
      <c r="KCV208" s="91"/>
      <c r="KCW208" s="119"/>
      <c r="KCX208" s="91"/>
      <c r="KCY208" s="119"/>
      <c r="KCZ208" s="91"/>
      <c r="KDA208" s="119"/>
      <c r="KDB208" s="91"/>
      <c r="KDC208" s="119"/>
      <c r="KDD208" s="91"/>
      <c r="KDE208" s="119"/>
      <c r="KDF208" s="91"/>
      <c r="KDG208" s="119"/>
      <c r="KDH208" s="91"/>
      <c r="KDI208" s="119"/>
      <c r="KDJ208" s="91"/>
      <c r="KDK208" s="119"/>
      <c r="KDL208" s="91"/>
      <c r="KDM208" s="119"/>
      <c r="KDN208" s="91"/>
      <c r="KDO208" s="119"/>
      <c r="KDP208" s="91"/>
      <c r="KDQ208" s="119"/>
      <c r="KDR208" s="91"/>
      <c r="KDS208" s="119"/>
      <c r="KDT208" s="91"/>
      <c r="KDU208" s="119"/>
      <c r="KDV208" s="91"/>
      <c r="KDW208" s="119"/>
      <c r="KDX208" s="91"/>
      <c r="KDY208" s="119"/>
      <c r="KDZ208" s="91"/>
      <c r="KEA208" s="119"/>
      <c r="KEB208" s="91"/>
      <c r="KEC208" s="119"/>
      <c r="KED208" s="91"/>
      <c r="KEE208" s="119"/>
      <c r="KEF208" s="91"/>
      <c r="KEG208" s="119"/>
      <c r="KEH208" s="91"/>
      <c r="KEI208" s="119"/>
      <c r="KEJ208" s="91"/>
      <c r="KEK208" s="119"/>
      <c r="KEL208" s="91"/>
      <c r="KEM208" s="119"/>
      <c r="KEN208" s="91"/>
      <c r="KEO208" s="119"/>
      <c r="KEP208" s="91"/>
      <c r="KEQ208" s="119"/>
      <c r="KER208" s="91"/>
      <c r="KES208" s="119"/>
      <c r="KET208" s="91"/>
      <c r="KEU208" s="119"/>
      <c r="KEV208" s="91"/>
      <c r="KEW208" s="119"/>
      <c r="KEX208" s="91"/>
      <c r="KEY208" s="119"/>
      <c r="KEZ208" s="91"/>
      <c r="KFA208" s="119"/>
      <c r="KFB208" s="91"/>
      <c r="KFC208" s="119"/>
      <c r="KFD208" s="91"/>
      <c r="KFE208" s="119"/>
      <c r="KFF208" s="91"/>
      <c r="KFG208" s="119"/>
      <c r="KFH208" s="91"/>
      <c r="KFI208" s="119"/>
      <c r="KFJ208" s="91"/>
      <c r="KFK208" s="119"/>
      <c r="KFL208" s="91"/>
      <c r="KFM208" s="119"/>
      <c r="KFN208" s="91"/>
      <c r="KFO208" s="119"/>
      <c r="KFP208" s="91"/>
      <c r="KFQ208" s="119"/>
      <c r="KFR208" s="91"/>
      <c r="KFS208" s="119"/>
      <c r="KFT208" s="91"/>
      <c r="KFU208" s="119"/>
      <c r="KFV208" s="91"/>
      <c r="KFW208" s="119"/>
      <c r="KFX208" s="91"/>
      <c r="KFY208" s="119"/>
      <c r="KFZ208" s="91"/>
      <c r="KGA208" s="119"/>
      <c r="KGB208" s="91"/>
      <c r="KGC208" s="119"/>
      <c r="KGD208" s="91"/>
      <c r="KGE208" s="119"/>
      <c r="KGF208" s="91"/>
      <c r="KGG208" s="119"/>
      <c r="KGH208" s="91"/>
      <c r="KGI208" s="119"/>
      <c r="KGJ208" s="91"/>
      <c r="KGK208" s="119"/>
      <c r="KGL208" s="91"/>
      <c r="KGM208" s="119"/>
      <c r="KGN208" s="91"/>
      <c r="KGO208" s="119"/>
      <c r="KGP208" s="91"/>
      <c r="KGQ208" s="119"/>
      <c r="KGR208" s="91"/>
      <c r="KGS208" s="119"/>
      <c r="KGT208" s="91"/>
      <c r="KGU208" s="119"/>
      <c r="KGV208" s="91"/>
      <c r="KGW208" s="119"/>
      <c r="KGX208" s="91"/>
      <c r="KGY208" s="119"/>
      <c r="KGZ208" s="91"/>
      <c r="KHA208" s="119"/>
      <c r="KHB208" s="91"/>
      <c r="KHC208" s="119"/>
      <c r="KHD208" s="91"/>
      <c r="KHE208" s="119"/>
      <c r="KHF208" s="91"/>
      <c r="KHG208" s="119"/>
      <c r="KHH208" s="91"/>
      <c r="KHI208" s="119"/>
      <c r="KHJ208" s="91"/>
      <c r="KHK208" s="119"/>
      <c r="KHL208" s="91"/>
      <c r="KHM208" s="119"/>
      <c r="KHN208" s="91"/>
      <c r="KHO208" s="119"/>
      <c r="KHP208" s="91"/>
      <c r="KHQ208" s="119"/>
      <c r="KHR208" s="91"/>
      <c r="KHS208" s="119"/>
      <c r="KHT208" s="91"/>
      <c r="KHU208" s="119"/>
      <c r="KHV208" s="91"/>
      <c r="KHW208" s="119"/>
      <c r="KHX208" s="91"/>
      <c r="KHY208" s="119"/>
      <c r="KHZ208" s="91"/>
      <c r="KIA208" s="119"/>
      <c r="KIB208" s="91"/>
      <c r="KIC208" s="119"/>
      <c r="KID208" s="91"/>
      <c r="KIE208" s="119"/>
      <c r="KIF208" s="91"/>
      <c r="KIG208" s="119"/>
      <c r="KIH208" s="91"/>
      <c r="KII208" s="119"/>
      <c r="KIJ208" s="91"/>
      <c r="KIK208" s="119"/>
      <c r="KIL208" s="91"/>
      <c r="KIM208" s="119"/>
      <c r="KIN208" s="91"/>
      <c r="KIO208" s="119"/>
      <c r="KIP208" s="91"/>
      <c r="KIQ208" s="119"/>
      <c r="KIR208" s="91"/>
      <c r="KIS208" s="119"/>
      <c r="KIT208" s="91"/>
      <c r="KIU208" s="119"/>
      <c r="KIV208" s="91"/>
      <c r="KIW208" s="119"/>
      <c r="KIX208" s="91"/>
      <c r="KIY208" s="119"/>
      <c r="KIZ208" s="91"/>
      <c r="KJA208" s="119"/>
      <c r="KJB208" s="91"/>
      <c r="KJC208" s="119"/>
      <c r="KJD208" s="91"/>
      <c r="KJE208" s="119"/>
      <c r="KJF208" s="91"/>
      <c r="KJG208" s="119"/>
      <c r="KJH208" s="91"/>
      <c r="KJI208" s="119"/>
      <c r="KJJ208" s="91"/>
      <c r="KJK208" s="119"/>
      <c r="KJL208" s="91"/>
      <c r="KJM208" s="119"/>
      <c r="KJN208" s="91"/>
      <c r="KJO208" s="119"/>
      <c r="KJP208" s="91"/>
      <c r="KJQ208" s="119"/>
      <c r="KJR208" s="91"/>
      <c r="KJS208" s="119"/>
      <c r="KJT208" s="91"/>
      <c r="KJU208" s="119"/>
      <c r="KJV208" s="91"/>
      <c r="KJW208" s="119"/>
      <c r="KJX208" s="91"/>
      <c r="KJY208" s="119"/>
      <c r="KJZ208" s="91"/>
      <c r="KKA208" s="119"/>
      <c r="KKB208" s="91"/>
      <c r="KKC208" s="119"/>
      <c r="KKD208" s="91"/>
      <c r="KKE208" s="119"/>
      <c r="KKF208" s="91"/>
      <c r="KKG208" s="119"/>
      <c r="KKH208" s="91"/>
      <c r="KKI208" s="119"/>
      <c r="KKJ208" s="91"/>
      <c r="KKK208" s="119"/>
      <c r="KKL208" s="91"/>
      <c r="KKM208" s="119"/>
      <c r="KKN208" s="91"/>
      <c r="KKO208" s="119"/>
      <c r="KKP208" s="91"/>
      <c r="KKQ208" s="119"/>
      <c r="KKR208" s="91"/>
      <c r="KKS208" s="119"/>
      <c r="KKT208" s="91"/>
      <c r="KKU208" s="119"/>
      <c r="KKV208" s="91"/>
      <c r="KKW208" s="119"/>
      <c r="KKX208" s="91"/>
      <c r="KKY208" s="119"/>
      <c r="KKZ208" s="91"/>
      <c r="KLA208" s="119"/>
      <c r="KLB208" s="91"/>
      <c r="KLC208" s="119"/>
      <c r="KLD208" s="91"/>
      <c r="KLE208" s="119"/>
      <c r="KLF208" s="91"/>
      <c r="KLG208" s="119"/>
      <c r="KLH208" s="91"/>
      <c r="KLI208" s="119"/>
      <c r="KLJ208" s="91"/>
      <c r="KLK208" s="119"/>
      <c r="KLL208" s="91"/>
      <c r="KLM208" s="119"/>
      <c r="KLN208" s="91"/>
      <c r="KLO208" s="119"/>
      <c r="KLP208" s="91"/>
      <c r="KLQ208" s="119"/>
      <c r="KLR208" s="91"/>
      <c r="KLS208" s="119"/>
      <c r="KLT208" s="91"/>
      <c r="KLU208" s="119"/>
      <c r="KLV208" s="91"/>
      <c r="KLW208" s="119"/>
      <c r="KLX208" s="91"/>
      <c r="KLY208" s="119"/>
      <c r="KLZ208" s="91"/>
      <c r="KMA208" s="119"/>
      <c r="KMB208" s="91"/>
      <c r="KMC208" s="119"/>
      <c r="KMD208" s="91"/>
      <c r="KME208" s="119"/>
      <c r="KMF208" s="91"/>
      <c r="KMG208" s="119"/>
      <c r="KMH208" s="91"/>
      <c r="KMI208" s="119"/>
      <c r="KMJ208" s="91"/>
      <c r="KMK208" s="119"/>
      <c r="KML208" s="91"/>
      <c r="KMM208" s="119"/>
      <c r="KMN208" s="91"/>
      <c r="KMO208" s="119"/>
      <c r="KMP208" s="91"/>
      <c r="KMQ208" s="119"/>
      <c r="KMR208" s="91"/>
      <c r="KMS208" s="119"/>
      <c r="KMT208" s="91"/>
      <c r="KMU208" s="119"/>
      <c r="KMV208" s="91"/>
      <c r="KMW208" s="119"/>
      <c r="KMX208" s="91"/>
      <c r="KMY208" s="119"/>
      <c r="KMZ208" s="91"/>
      <c r="KNA208" s="119"/>
      <c r="KNB208" s="91"/>
      <c r="KNC208" s="119"/>
      <c r="KND208" s="91"/>
      <c r="KNE208" s="119"/>
      <c r="KNF208" s="91"/>
      <c r="KNG208" s="119"/>
      <c r="KNH208" s="91"/>
      <c r="KNI208" s="119"/>
      <c r="KNJ208" s="91"/>
      <c r="KNK208" s="119"/>
      <c r="KNL208" s="91"/>
      <c r="KNM208" s="119"/>
      <c r="KNN208" s="91"/>
      <c r="KNO208" s="119"/>
      <c r="KNP208" s="91"/>
      <c r="KNQ208" s="119"/>
      <c r="KNR208" s="91"/>
      <c r="KNS208" s="119"/>
      <c r="KNT208" s="91"/>
      <c r="KNU208" s="119"/>
      <c r="KNV208" s="91"/>
      <c r="KNW208" s="119"/>
      <c r="KNX208" s="91"/>
      <c r="KNY208" s="119"/>
      <c r="KNZ208" s="91"/>
      <c r="KOA208" s="119"/>
      <c r="KOB208" s="91"/>
      <c r="KOC208" s="119"/>
      <c r="KOD208" s="91"/>
      <c r="KOE208" s="119"/>
      <c r="KOF208" s="91"/>
      <c r="KOG208" s="119"/>
      <c r="KOH208" s="91"/>
      <c r="KOI208" s="119"/>
      <c r="KOJ208" s="91"/>
      <c r="KOK208" s="119"/>
      <c r="KOL208" s="91"/>
      <c r="KOM208" s="119"/>
      <c r="KON208" s="91"/>
      <c r="KOO208" s="119"/>
      <c r="KOP208" s="91"/>
      <c r="KOQ208" s="119"/>
      <c r="KOR208" s="91"/>
      <c r="KOS208" s="119"/>
      <c r="KOT208" s="91"/>
      <c r="KOU208" s="119"/>
      <c r="KOV208" s="91"/>
      <c r="KOW208" s="119"/>
      <c r="KOX208" s="91"/>
      <c r="KOY208" s="119"/>
      <c r="KOZ208" s="91"/>
      <c r="KPA208" s="119"/>
      <c r="KPB208" s="91"/>
      <c r="KPC208" s="119"/>
      <c r="KPD208" s="91"/>
      <c r="KPE208" s="119"/>
      <c r="KPF208" s="91"/>
      <c r="KPG208" s="119"/>
      <c r="KPH208" s="91"/>
      <c r="KPI208" s="119"/>
      <c r="KPJ208" s="91"/>
      <c r="KPK208" s="119"/>
      <c r="KPL208" s="91"/>
      <c r="KPM208" s="119"/>
      <c r="KPN208" s="91"/>
      <c r="KPO208" s="119"/>
      <c r="KPP208" s="91"/>
      <c r="KPQ208" s="119"/>
      <c r="KPR208" s="91"/>
      <c r="KPS208" s="119"/>
      <c r="KPT208" s="91"/>
      <c r="KPU208" s="119"/>
      <c r="KPV208" s="91"/>
      <c r="KPW208" s="119"/>
      <c r="KPX208" s="91"/>
      <c r="KPY208" s="119"/>
      <c r="KPZ208" s="91"/>
      <c r="KQA208" s="119"/>
      <c r="KQB208" s="91"/>
      <c r="KQC208" s="119"/>
      <c r="KQD208" s="91"/>
      <c r="KQE208" s="119"/>
      <c r="KQF208" s="91"/>
      <c r="KQG208" s="119"/>
      <c r="KQH208" s="91"/>
      <c r="KQI208" s="119"/>
      <c r="KQJ208" s="91"/>
      <c r="KQK208" s="119"/>
      <c r="KQL208" s="91"/>
      <c r="KQM208" s="119"/>
      <c r="KQN208" s="91"/>
      <c r="KQO208" s="119"/>
      <c r="KQP208" s="91"/>
      <c r="KQQ208" s="119"/>
      <c r="KQR208" s="91"/>
      <c r="KQS208" s="119"/>
      <c r="KQT208" s="91"/>
      <c r="KQU208" s="119"/>
      <c r="KQV208" s="91"/>
      <c r="KQW208" s="119"/>
      <c r="KQX208" s="91"/>
      <c r="KQY208" s="119"/>
      <c r="KQZ208" s="91"/>
      <c r="KRA208" s="119"/>
      <c r="KRB208" s="91"/>
      <c r="KRC208" s="119"/>
      <c r="KRD208" s="91"/>
      <c r="KRE208" s="119"/>
      <c r="KRF208" s="91"/>
      <c r="KRG208" s="119"/>
      <c r="KRH208" s="91"/>
      <c r="KRI208" s="119"/>
      <c r="KRJ208" s="91"/>
      <c r="KRK208" s="119"/>
      <c r="KRL208" s="91"/>
      <c r="KRM208" s="119"/>
      <c r="KRN208" s="91"/>
      <c r="KRO208" s="119"/>
      <c r="KRP208" s="91"/>
      <c r="KRQ208" s="119"/>
      <c r="KRR208" s="91"/>
      <c r="KRS208" s="119"/>
      <c r="KRT208" s="91"/>
      <c r="KRU208" s="119"/>
      <c r="KRV208" s="91"/>
      <c r="KRW208" s="119"/>
      <c r="KRX208" s="91"/>
      <c r="KRY208" s="119"/>
      <c r="KRZ208" s="91"/>
      <c r="KSA208" s="119"/>
      <c r="KSB208" s="91"/>
      <c r="KSC208" s="119"/>
      <c r="KSD208" s="91"/>
      <c r="KSE208" s="119"/>
      <c r="KSF208" s="91"/>
      <c r="KSG208" s="119"/>
      <c r="KSH208" s="91"/>
      <c r="KSI208" s="119"/>
      <c r="KSJ208" s="91"/>
      <c r="KSK208" s="119"/>
      <c r="KSL208" s="91"/>
      <c r="KSM208" s="119"/>
      <c r="KSN208" s="91"/>
      <c r="KSO208" s="119"/>
      <c r="KSP208" s="91"/>
      <c r="KSQ208" s="119"/>
      <c r="KSR208" s="91"/>
      <c r="KSS208" s="119"/>
      <c r="KST208" s="91"/>
      <c r="KSU208" s="119"/>
      <c r="KSV208" s="91"/>
      <c r="KSW208" s="119"/>
      <c r="KSX208" s="91"/>
      <c r="KSY208" s="119"/>
      <c r="KSZ208" s="91"/>
      <c r="KTA208" s="119"/>
      <c r="KTB208" s="91"/>
      <c r="KTC208" s="119"/>
      <c r="KTD208" s="91"/>
      <c r="KTE208" s="119"/>
      <c r="KTF208" s="91"/>
      <c r="KTG208" s="119"/>
      <c r="KTH208" s="91"/>
      <c r="KTI208" s="119"/>
      <c r="KTJ208" s="91"/>
      <c r="KTK208" s="119"/>
      <c r="KTL208" s="91"/>
      <c r="KTM208" s="119"/>
      <c r="KTN208" s="91"/>
      <c r="KTO208" s="119"/>
      <c r="KTP208" s="91"/>
      <c r="KTQ208" s="119"/>
      <c r="KTR208" s="91"/>
      <c r="KTS208" s="119"/>
      <c r="KTT208" s="91"/>
      <c r="KTU208" s="119"/>
      <c r="KTV208" s="91"/>
      <c r="KTW208" s="119"/>
      <c r="KTX208" s="91"/>
      <c r="KTY208" s="119"/>
      <c r="KTZ208" s="91"/>
      <c r="KUA208" s="119"/>
      <c r="KUB208" s="91"/>
      <c r="KUC208" s="119"/>
      <c r="KUD208" s="91"/>
      <c r="KUE208" s="119"/>
      <c r="KUF208" s="91"/>
      <c r="KUG208" s="119"/>
      <c r="KUH208" s="91"/>
      <c r="KUI208" s="119"/>
      <c r="KUJ208" s="91"/>
      <c r="KUK208" s="119"/>
      <c r="KUL208" s="91"/>
      <c r="KUM208" s="119"/>
      <c r="KUN208" s="91"/>
      <c r="KUO208" s="119"/>
      <c r="KUP208" s="91"/>
      <c r="KUQ208" s="119"/>
      <c r="KUR208" s="91"/>
      <c r="KUS208" s="119"/>
      <c r="KUT208" s="91"/>
      <c r="KUU208" s="119"/>
      <c r="KUV208" s="91"/>
      <c r="KUW208" s="119"/>
      <c r="KUX208" s="91"/>
      <c r="KUY208" s="119"/>
      <c r="KUZ208" s="91"/>
      <c r="KVA208" s="119"/>
      <c r="KVB208" s="91"/>
      <c r="KVC208" s="119"/>
      <c r="KVD208" s="91"/>
      <c r="KVE208" s="119"/>
      <c r="KVF208" s="91"/>
      <c r="KVG208" s="119"/>
      <c r="KVH208" s="91"/>
      <c r="KVI208" s="119"/>
      <c r="KVJ208" s="91"/>
      <c r="KVK208" s="119"/>
      <c r="KVL208" s="91"/>
      <c r="KVM208" s="119"/>
      <c r="KVN208" s="91"/>
      <c r="KVO208" s="119"/>
      <c r="KVP208" s="91"/>
      <c r="KVQ208" s="119"/>
      <c r="KVR208" s="91"/>
      <c r="KVS208" s="119"/>
      <c r="KVT208" s="91"/>
      <c r="KVU208" s="119"/>
      <c r="KVV208" s="91"/>
      <c r="KVW208" s="119"/>
      <c r="KVX208" s="91"/>
      <c r="KVY208" s="119"/>
      <c r="KVZ208" s="91"/>
      <c r="KWA208" s="119"/>
      <c r="KWB208" s="91"/>
      <c r="KWC208" s="119"/>
      <c r="KWD208" s="91"/>
      <c r="KWE208" s="119"/>
      <c r="KWF208" s="91"/>
      <c r="KWG208" s="119"/>
      <c r="KWH208" s="91"/>
      <c r="KWI208" s="119"/>
      <c r="KWJ208" s="91"/>
      <c r="KWK208" s="119"/>
      <c r="KWL208" s="91"/>
      <c r="KWM208" s="119"/>
      <c r="KWN208" s="91"/>
      <c r="KWO208" s="119"/>
      <c r="KWP208" s="91"/>
      <c r="KWQ208" s="119"/>
      <c r="KWR208" s="91"/>
      <c r="KWS208" s="119"/>
      <c r="KWT208" s="91"/>
      <c r="KWU208" s="119"/>
      <c r="KWV208" s="91"/>
      <c r="KWW208" s="119"/>
      <c r="KWX208" s="91"/>
      <c r="KWY208" s="119"/>
      <c r="KWZ208" s="91"/>
      <c r="KXA208" s="119"/>
      <c r="KXB208" s="91"/>
      <c r="KXC208" s="119"/>
      <c r="KXD208" s="91"/>
      <c r="KXE208" s="119"/>
      <c r="KXF208" s="91"/>
      <c r="KXG208" s="119"/>
      <c r="KXH208" s="91"/>
      <c r="KXI208" s="119"/>
      <c r="KXJ208" s="91"/>
      <c r="KXK208" s="119"/>
      <c r="KXL208" s="91"/>
      <c r="KXM208" s="119"/>
      <c r="KXN208" s="91"/>
      <c r="KXO208" s="119"/>
      <c r="KXP208" s="91"/>
      <c r="KXQ208" s="119"/>
      <c r="KXR208" s="91"/>
      <c r="KXS208" s="119"/>
      <c r="KXT208" s="91"/>
      <c r="KXU208" s="119"/>
      <c r="KXV208" s="91"/>
      <c r="KXW208" s="119"/>
      <c r="KXX208" s="91"/>
      <c r="KXY208" s="119"/>
      <c r="KXZ208" s="91"/>
      <c r="KYA208" s="119"/>
      <c r="KYB208" s="91"/>
      <c r="KYC208" s="119"/>
      <c r="KYD208" s="91"/>
      <c r="KYE208" s="119"/>
      <c r="KYF208" s="91"/>
      <c r="KYG208" s="119"/>
      <c r="KYH208" s="91"/>
      <c r="KYI208" s="119"/>
      <c r="KYJ208" s="91"/>
      <c r="KYK208" s="119"/>
      <c r="KYL208" s="91"/>
      <c r="KYM208" s="119"/>
      <c r="KYN208" s="91"/>
      <c r="KYO208" s="119"/>
      <c r="KYP208" s="91"/>
      <c r="KYQ208" s="119"/>
      <c r="KYR208" s="91"/>
      <c r="KYS208" s="119"/>
      <c r="KYT208" s="91"/>
      <c r="KYU208" s="119"/>
      <c r="KYV208" s="91"/>
      <c r="KYW208" s="119"/>
      <c r="KYX208" s="91"/>
      <c r="KYY208" s="119"/>
      <c r="KYZ208" s="91"/>
      <c r="KZA208" s="119"/>
      <c r="KZB208" s="91"/>
      <c r="KZC208" s="119"/>
      <c r="KZD208" s="91"/>
      <c r="KZE208" s="119"/>
      <c r="KZF208" s="91"/>
      <c r="KZG208" s="119"/>
      <c r="KZH208" s="91"/>
      <c r="KZI208" s="119"/>
      <c r="KZJ208" s="91"/>
      <c r="KZK208" s="119"/>
      <c r="KZL208" s="91"/>
      <c r="KZM208" s="119"/>
      <c r="KZN208" s="91"/>
      <c r="KZO208" s="119"/>
      <c r="KZP208" s="91"/>
      <c r="KZQ208" s="119"/>
      <c r="KZR208" s="91"/>
      <c r="KZS208" s="119"/>
      <c r="KZT208" s="91"/>
      <c r="KZU208" s="119"/>
      <c r="KZV208" s="91"/>
      <c r="KZW208" s="119"/>
      <c r="KZX208" s="91"/>
      <c r="KZY208" s="119"/>
      <c r="KZZ208" s="91"/>
      <c r="LAA208" s="119"/>
      <c r="LAB208" s="91"/>
      <c r="LAC208" s="119"/>
      <c r="LAD208" s="91"/>
      <c r="LAE208" s="119"/>
      <c r="LAF208" s="91"/>
      <c r="LAG208" s="119"/>
      <c r="LAH208" s="91"/>
      <c r="LAI208" s="119"/>
      <c r="LAJ208" s="91"/>
      <c r="LAK208" s="119"/>
      <c r="LAL208" s="91"/>
      <c r="LAM208" s="119"/>
      <c r="LAN208" s="91"/>
      <c r="LAO208" s="119"/>
      <c r="LAP208" s="91"/>
      <c r="LAQ208" s="119"/>
      <c r="LAR208" s="91"/>
      <c r="LAS208" s="119"/>
      <c r="LAT208" s="91"/>
      <c r="LAU208" s="119"/>
      <c r="LAV208" s="91"/>
      <c r="LAW208" s="119"/>
      <c r="LAX208" s="91"/>
      <c r="LAY208" s="119"/>
      <c r="LAZ208" s="91"/>
      <c r="LBA208" s="119"/>
      <c r="LBB208" s="91"/>
      <c r="LBC208" s="119"/>
      <c r="LBD208" s="91"/>
      <c r="LBE208" s="119"/>
      <c r="LBF208" s="91"/>
      <c r="LBG208" s="119"/>
      <c r="LBH208" s="91"/>
      <c r="LBI208" s="119"/>
      <c r="LBJ208" s="91"/>
      <c r="LBK208" s="119"/>
      <c r="LBL208" s="91"/>
      <c r="LBM208" s="119"/>
      <c r="LBN208" s="91"/>
      <c r="LBO208" s="119"/>
      <c r="LBP208" s="91"/>
      <c r="LBQ208" s="119"/>
      <c r="LBR208" s="91"/>
      <c r="LBS208" s="119"/>
      <c r="LBT208" s="91"/>
      <c r="LBU208" s="119"/>
      <c r="LBV208" s="91"/>
      <c r="LBW208" s="119"/>
      <c r="LBX208" s="91"/>
      <c r="LBY208" s="119"/>
      <c r="LBZ208" s="91"/>
      <c r="LCA208" s="119"/>
      <c r="LCB208" s="91"/>
      <c r="LCC208" s="119"/>
      <c r="LCD208" s="91"/>
      <c r="LCE208" s="119"/>
      <c r="LCF208" s="91"/>
      <c r="LCG208" s="119"/>
      <c r="LCH208" s="91"/>
      <c r="LCI208" s="119"/>
      <c r="LCJ208" s="91"/>
      <c r="LCK208" s="119"/>
      <c r="LCL208" s="91"/>
      <c r="LCM208" s="119"/>
      <c r="LCN208" s="91"/>
      <c r="LCO208" s="119"/>
      <c r="LCP208" s="91"/>
      <c r="LCQ208" s="119"/>
      <c r="LCR208" s="91"/>
      <c r="LCS208" s="119"/>
      <c r="LCT208" s="91"/>
      <c r="LCU208" s="119"/>
      <c r="LCV208" s="91"/>
      <c r="LCW208" s="119"/>
      <c r="LCX208" s="91"/>
      <c r="LCY208" s="119"/>
      <c r="LCZ208" s="91"/>
      <c r="LDA208" s="119"/>
      <c r="LDB208" s="91"/>
      <c r="LDC208" s="119"/>
      <c r="LDD208" s="91"/>
      <c r="LDE208" s="119"/>
      <c r="LDF208" s="91"/>
      <c r="LDG208" s="119"/>
      <c r="LDH208" s="91"/>
      <c r="LDI208" s="119"/>
      <c r="LDJ208" s="91"/>
      <c r="LDK208" s="119"/>
      <c r="LDL208" s="91"/>
      <c r="LDM208" s="119"/>
      <c r="LDN208" s="91"/>
      <c r="LDO208" s="119"/>
      <c r="LDP208" s="91"/>
      <c r="LDQ208" s="119"/>
      <c r="LDR208" s="91"/>
      <c r="LDS208" s="119"/>
      <c r="LDT208" s="91"/>
      <c r="LDU208" s="119"/>
      <c r="LDV208" s="91"/>
      <c r="LDW208" s="119"/>
      <c r="LDX208" s="91"/>
      <c r="LDY208" s="119"/>
      <c r="LDZ208" s="91"/>
      <c r="LEA208" s="119"/>
      <c r="LEB208" s="91"/>
      <c r="LEC208" s="119"/>
      <c r="LED208" s="91"/>
      <c r="LEE208" s="119"/>
      <c r="LEF208" s="91"/>
      <c r="LEG208" s="119"/>
      <c r="LEH208" s="91"/>
      <c r="LEI208" s="119"/>
      <c r="LEJ208" s="91"/>
      <c r="LEK208" s="119"/>
      <c r="LEL208" s="91"/>
      <c r="LEM208" s="119"/>
      <c r="LEN208" s="91"/>
      <c r="LEO208" s="119"/>
      <c r="LEP208" s="91"/>
      <c r="LEQ208" s="119"/>
      <c r="LER208" s="91"/>
      <c r="LES208" s="119"/>
      <c r="LET208" s="91"/>
      <c r="LEU208" s="119"/>
      <c r="LEV208" s="91"/>
      <c r="LEW208" s="119"/>
      <c r="LEX208" s="91"/>
      <c r="LEY208" s="119"/>
      <c r="LEZ208" s="91"/>
      <c r="LFA208" s="119"/>
      <c r="LFB208" s="91"/>
      <c r="LFC208" s="119"/>
      <c r="LFD208" s="91"/>
      <c r="LFE208" s="119"/>
      <c r="LFF208" s="91"/>
      <c r="LFG208" s="119"/>
      <c r="LFH208" s="91"/>
      <c r="LFI208" s="119"/>
      <c r="LFJ208" s="91"/>
      <c r="LFK208" s="119"/>
      <c r="LFL208" s="91"/>
      <c r="LFM208" s="119"/>
      <c r="LFN208" s="91"/>
      <c r="LFO208" s="119"/>
      <c r="LFP208" s="91"/>
      <c r="LFQ208" s="119"/>
      <c r="LFR208" s="91"/>
      <c r="LFS208" s="119"/>
      <c r="LFT208" s="91"/>
      <c r="LFU208" s="119"/>
      <c r="LFV208" s="91"/>
      <c r="LFW208" s="119"/>
      <c r="LFX208" s="91"/>
      <c r="LFY208" s="119"/>
      <c r="LFZ208" s="91"/>
      <c r="LGA208" s="119"/>
      <c r="LGB208" s="91"/>
      <c r="LGC208" s="119"/>
      <c r="LGD208" s="91"/>
      <c r="LGE208" s="119"/>
      <c r="LGF208" s="91"/>
      <c r="LGG208" s="119"/>
      <c r="LGH208" s="91"/>
      <c r="LGI208" s="119"/>
      <c r="LGJ208" s="91"/>
      <c r="LGK208" s="119"/>
      <c r="LGL208" s="91"/>
      <c r="LGM208" s="119"/>
      <c r="LGN208" s="91"/>
      <c r="LGO208" s="119"/>
      <c r="LGP208" s="91"/>
      <c r="LGQ208" s="119"/>
      <c r="LGR208" s="91"/>
      <c r="LGS208" s="119"/>
      <c r="LGT208" s="91"/>
      <c r="LGU208" s="119"/>
      <c r="LGV208" s="91"/>
      <c r="LGW208" s="119"/>
      <c r="LGX208" s="91"/>
      <c r="LGY208" s="119"/>
      <c r="LGZ208" s="91"/>
      <c r="LHA208" s="119"/>
      <c r="LHB208" s="91"/>
      <c r="LHC208" s="119"/>
      <c r="LHD208" s="91"/>
      <c r="LHE208" s="119"/>
      <c r="LHF208" s="91"/>
      <c r="LHG208" s="119"/>
      <c r="LHH208" s="91"/>
      <c r="LHI208" s="119"/>
      <c r="LHJ208" s="91"/>
      <c r="LHK208" s="119"/>
      <c r="LHL208" s="91"/>
      <c r="LHM208" s="119"/>
      <c r="LHN208" s="91"/>
      <c r="LHO208" s="119"/>
      <c r="LHP208" s="91"/>
      <c r="LHQ208" s="119"/>
      <c r="LHR208" s="91"/>
      <c r="LHS208" s="119"/>
      <c r="LHT208" s="91"/>
      <c r="LHU208" s="119"/>
      <c r="LHV208" s="91"/>
      <c r="LHW208" s="119"/>
      <c r="LHX208" s="91"/>
      <c r="LHY208" s="119"/>
      <c r="LHZ208" s="91"/>
      <c r="LIA208" s="119"/>
      <c r="LIB208" s="91"/>
      <c r="LIC208" s="119"/>
      <c r="LID208" s="91"/>
      <c r="LIE208" s="119"/>
      <c r="LIF208" s="91"/>
      <c r="LIG208" s="119"/>
      <c r="LIH208" s="91"/>
      <c r="LII208" s="119"/>
      <c r="LIJ208" s="91"/>
      <c r="LIK208" s="119"/>
      <c r="LIL208" s="91"/>
      <c r="LIM208" s="119"/>
      <c r="LIN208" s="91"/>
      <c r="LIO208" s="119"/>
      <c r="LIP208" s="91"/>
      <c r="LIQ208" s="119"/>
      <c r="LIR208" s="91"/>
      <c r="LIS208" s="119"/>
      <c r="LIT208" s="91"/>
      <c r="LIU208" s="119"/>
      <c r="LIV208" s="91"/>
      <c r="LIW208" s="119"/>
      <c r="LIX208" s="91"/>
      <c r="LIY208" s="119"/>
      <c r="LIZ208" s="91"/>
      <c r="LJA208" s="119"/>
      <c r="LJB208" s="91"/>
      <c r="LJC208" s="119"/>
      <c r="LJD208" s="91"/>
      <c r="LJE208" s="119"/>
      <c r="LJF208" s="91"/>
      <c r="LJG208" s="119"/>
      <c r="LJH208" s="91"/>
      <c r="LJI208" s="119"/>
      <c r="LJJ208" s="91"/>
      <c r="LJK208" s="119"/>
      <c r="LJL208" s="91"/>
      <c r="LJM208" s="119"/>
      <c r="LJN208" s="91"/>
      <c r="LJO208" s="119"/>
      <c r="LJP208" s="91"/>
      <c r="LJQ208" s="119"/>
      <c r="LJR208" s="91"/>
      <c r="LJS208" s="119"/>
      <c r="LJT208" s="91"/>
      <c r="LJU208" s="119"/>
      <c r="LJV208" s="91"/>
      <c r="LJW208" s="119"/>
      <c r="LJX208" s="91"/>
      <c r="LJY208" s="119"/>
      <c r="LJZ208" s="91"/>
      <c r="LKA208" s="119"/>
      <c r="LKB208" s="91"/>
      <c r="LKC208" s="119"/>
      <c r="LKD208" s="91"/>
      <c r="LKE208" s="119"/>
      <c r="LKF208" s="91"/>
      <c r="LKG208" s="119"/>
      <c r="LKH208" s="91"/>
      <c r="LKI208" s="119"/>
      <c r="LKJ208" s="91"/>
      <c r="LKK208" s="119"/>
      <c r="LKL208" s="91"/>
      <c r="LKM208" s="119"/>
      <c r="LKN208" s="91"/>
      <c r="LKO208" s="119"/>
      <c r="LKP208" s="91"/>
      <c r="LKQ208" s="119"/>
      <c r="LKR208" s="91"/>
      <c r="LKS208" s="119"/>
      <c r="LKT208" s="91"/>
      <c r="LKU208" s="119"/>
      <c r="LKV208" s="91"/>
      <c r="LKW208" s="119"/>
      <c r="LKX208" s="91"/>
      <c r="LKY208" s="119"/>
      <c r="LKZ208" s="91"/>
      <c r="LLA208" s="119"/>
      <c r="LLB208" s="91"/>
      <c r="LLC208" s="119"/>
      <c r="LLD208" s="91"/>
      <c r="LLE208" s="119"/>
      <c r="LLF208" s="91"/>
      <c r="LLG208" s="119"/>
      <c r="LLH208" s="91"/>
      <c r="LLI208" s="119"/>
      <c r="LLJ208" s="91"/>
      <c r="LLK208" s="119"/>
      <c r="LLL208" s="91"/>
      <c r="LLM208" s="119"/>
      <c r="LLN208" s="91"/>
      <c r="LLO208" s="119"/>
      <c r="LLP208" s="91"/>
      <c r="LLQ208" s="119"/>
      <c r="LLR208" s="91"/>
      <c r="LLS208" s="119"/>
      <c r="LLT208" s="91"/>
      <c r="LLU208" s="119"/>
      <c r="LLV208" s="91"/>
      <c r="LLW208" s="119"/>
      <c r="LLX208" s="91"/>
      <c r="LLY208" s="119"/>
      <c r="LLZ208" s="91"/>
      <c r="LMA208" s="119"/>
      <c r="LMB208" s="91"/>
      <c r="LMC208" s="119"/>
      <c r="LMD208" s="91"/>
      <c r="LME208" s="119"/>
      <c r="LMF208" s="91"/>
      <c r="LMG208" s="119"/>
      <c r="LMH208" s="91"/>
      <c r="LMI208" s="119"/>
      <c r="LMJ208" s="91"/>
      <c r="LMK208" s="119"/>
      <c r="LML208" s="91"/>
      <c r="LMM208" s="119"/>
      <c r="LMN208" s="91"/>
      <c r="LMO208" s="119"/>
      <c r="LMP208" s="91"/>
      <c r="LMQ208" s="119"/>
      <c r="LMR208" s="91"/>
      <c r="LMS208" s="119"/>
      <c r="LMT208" s="91"/>
      <c r="LMU208" s="119"/>
      <c r="LMV208" s="91"/>
      <c r="LMW208" s="119"/>
      <c r="LMX208" s="91"/>
      <c r="LMY208" s="119"/>
      <c r="LMZ208" s="91"/>
      <c r="LNA208" s="119"/>
      <c r="LNB208" s="91"/>
      <c r="LNC208" s="119"/>
      <c r="LND208" s="91"/>
      <c r="LNE208" s="119"/>
      <c r="LNF208" s="91"/>
      <c r="LNG208" s="119"/>
      <c r="LNH208" s="91"/>
      <c r="LNI208" s="119"/>
      <c r="LNJ208" s="91"/>
      <c r="LNK208" s="119"/>
      <c r="LNL208" s="91"/>
      <c r="LNM208" s="119"/>
      <c r="LNN208" s="91"/>
      <c r="LNO208" s="119"/>
      <c r="LNP208" s="91"/>
      <c r="LNQ208" s="119"/>
      <c r="LNR208" s="91"/>
      <c r="LNS208" s="119"/>
      <c r="LNT208" s="91"/>
      <c r="LNU208" s="119"/>
      <c r="LNV208" s="91"/>
      <c r="LNW208" s="119"/>
      <c r="LNX208" s="91"/>
      <c r="LNY208" s="119"/>
      <c r="LNZ208" s="91"/>
      <c r="LOA208" s="119"/>
      <c r="LOB208" s="91"/>
      <c r="LOC208" s="119"/>
      <c r="LOD208" s="91"/>
      <c r="LOE208" s="119"/>
      <c r="LOF208" s="91"/>
      <c r="LOG208" s="119"/>
      <c r="LOH208" s="91"/>
      <c r="LOI208" s="119"/>
      <c r="LOJ208" s="91"/>
      <c r="LOK208" s="119"/>
      <c r="LOL208" s="91"/>
      <c r="LOM208" s="119"/>
      <c r="LON208" s="91"/>
      <c r="LOO208" s="119"/>
      <c r="LOP208" s="91"/>
      <c r="LOQ208" s="119"/>
      <c r="LOR208" s="91"/>
      <c r="LOS208" s="119"/>
      <c r="LOT208" s="91"/>
      <c r="LOU208" s="119"/>
      <c r="LOV208" s="91"/>
      <c r="LOW208" s="119"/>
      <c r="LOX208" s="91"/>
      <c r="LOY208" s="119"/>
      <c r="LOZ208" s="91"/>
      <c r="LPA208" s="119"/>
      <c r="LPB208" s="91"/>
      <c r="LPC208" s="119"/>
      <c r="LPD208" s="91"/>
      <c r="LPE208" s="119"/>
      <c r="LPF208" s="91"/>
      <c r="LPG208" s="119"/>
      <c r="LPH208" s="91"/>
      <c r="LPI208" s="119"/>
      <c r="LPJ208" s="91"/>
      <c r="LPK208" s="119"/>
      <c r="LPL208" s="91"/>
      <c r="LPM208" s="119"/>
      <c r="LPN208" s="91"/>
      <c r="LPO208" s="119"/>
      <c r="LPP208" s="91"/>
      <c r="LPQ208" s="119"/>
      <c r="LPR208" s="91"/>
      <c r="LPS208" s="119"/>
      <c r="LPT208" s="91"/>
      <c r="LPU208" s="119"/>
      <c r="LPV208" s="91"/>
      <c r="LPW208" s="119"/>
      <c r="LPX208" s="91"/>
      <c r="LPY208" s="119"/>
      <c r="LPZ208" s="91"/>
      <c r="LQA208" s="119"/>
      <c r="LQB208" s="91"/>
      <c r="LQC208" s="119"/>
      <c r="LQD208" s="91"/>
      <c r="LQE208" s="119"/>
      <c r="LQF208" s="91"/>
      <c r="LQG208" s="119"/>
      <c r="LQH208" s="91"/>
      <c r="LQI208" s="119"/>
      <c r="LQJ208" s="91"/>
      <c r="LQK208" s="119"/>
      <c r="LQL208" s="91"/>
      <c r="LQM208" s="119"/>
      <c r="LQN208" s="91"/>
      <c r="LQO208" s="119"/>
      <c r="LQP208" s="91"/>
      <c r="LQQ208" s="119"/>
      <c r="LQR208" s="91"/>
      <c r="LQS208" s="119"/>
      <c r="LQT208" s="91"/>
      <c r="LQU208" s="119"/>
      <c r="LQV208" s="91"/>
      <c r="LQW208" s="119"/>
      <c r="LQX208" s="91"/>
      <c r="LQY208" s="119"/>
      <c r="LQZ208" s="91"/>
      <c r="LRA208" s="119"/>
      <c r="LRB208" s="91"/>
      <c r="LRC208" s="119"/>
      <c r="LRD208" s="91"/>
      <c r="LRE208" s="119"/>
      <c r="LRF208" s="91"/>
      <c r="LRG208" s="119"/>
      <c r="LRH208" s="91"/>
      <c r="LRI208" s="119"/>
      <c r="LRJ208" s="91"/>
      <c r="LRK208" s="119"/>
      <c r="LRL208" s="91"/>
      <c r="LRM208" s="119"/>
      <c r="LRN208" s="91"/>
      <c r="LRO208" s="119"/>
      <c r="LRP208" s="91"/>
      <c r="LRQ208" s="119"/>
      <c r="LRR208" s="91"/>
      <c r="LRS208" s="119"/>
      <c r="LRT208" s="91"/>
      <c r="LRU208" s="119"/>
      <c r="LRV208" s="91"/>
      <c r="LRW208" s="119"/>
      <c r="LRX208" s="91"/>
      <c r="LRY208" s="119"/>
      <c r="LRZ208" s="91"/>
      <c r="LSA208" s="119"/>
      <c r="LSB208" s="91"/>
      <c r="LSC208" s="119"/>
      <c r="LSD208" s="91"/>
      <c r="LSE208" s="119"/>
      <c r="LSF208" s="91"/>
      <c r="LSG208" s="119"/>
      <c r="LSH208" s="91"/>
      <c r="LSI208" s="119"/>
      <c r="LSJ208" s="91"/>
      <c r="LSK208" s="119"/>
      <c r="LSL208" s="91"/>
      <c r="LSM208" s="119"/>
      <c r="LSN208" s="91"/>
      <c r="LSO208" s="119"/>
      <c r="LSP208" s="91"/>
      <c r="LSQ208" s="119"/>
      <c r="LSR208" s="91"/>
      <c r="LSS208" s="119"/>
      <c r="LST208" s="91"/>
      <c r="LSU208" s="119"/>
      <c r="LSV208" s="91"/>
      <c r="LSW208" s="119"/>
      <c r="LSX208" s="91"/>
      <c r="LSY208" s="119"/>
      <c r="LSZ208" s="91"/>
      <c r="LTA208" s="119"/>
      <c r="LTB208" s="91"/>
      <c r="LTC208" s="119"/>
      <c r="LTD208" s="91"/>
      <c r="LTE208" s="119"/>
      <c r="LTF208" s="91"/>
      <c r="LTG208" s="119"/>
      <c r="LTH208" s="91"/>
      <c r="LTI208" s="119"/>
      <c r="LTJ208" s="91"/>
      <c r="LTK208" s="119"/>
      <c r="LTL208" s="91"/>
      <c r="LTM208" s="119"/>
      <c r="LTN208" s="91"/>
      <c r="LTO208" s="119"/>
      <c r="LTP208" s="91"/>
      <c r="LTQ208" s="119"/>
      <c r="LTR208" s="91"/>
      <c r="LTS208" s="119"/>
      <c r="LTT208" s="91"/>
      <c r="LTU208" s="119"/>
      <c r="LTV208" s="91"/>
      <c r="LTW208" s="119"/>
      <c r="LTX208" s="91"/>
      <c r="LTY208" s="119"/>
      <c r="LTZ208" s="91"/>
      <c r="LUA208" s="119"/>
      <c r="LUB208" s="91"/>
      <c r="LUC208" s="119"/>
      <c r="LUD208" s="91"/>
      <c r="LUE208" s="119"/>
      <c r="LUF208" s="91"/>
      <c r="LUG208" s="119"/>
      <c r="LUH208" s="91"/>
      <c r="LUI208" s="119"/>
      <c r="LUJ208" s="91"/>
      <c r="LUK208" s="119"/>
      <c r="LUL208" s="91"/>
      <c r="LUM208" s="119"/>
      <c r="LUN208" s="91"/>
      <c r="LUO208" s="119"/>
      <c r="LUP208" s="91"/>
      <c r="LUQ208" s="119"/>
      <c r="LUR208" s="91"/>
      <c r="LUS208" s="119"/>
      <c r="LUT208" s="91"/>
      <c r="LUU208" s="119"/>
      <c r="LUV208" s="91"/>
      <c r="LUW208" s="119"/>
      <c r="LUX208" s="91"/>
      <c r="LUY208" s="119"/>
      <c r="LUZ208" s="91"/>
      <c r="LVA208" s="119"/>
      <c r="LVB208" s="91"/>
      <c r="LVC208" s="119"/>
      <c r="LVD208" s="91"/>
      <c r="LVE208" s="119"/>
      <c r="LVF208" s="91"/>
      <c r="LVG208" s="119"/>
      <c r="LVH208" s="91"/>
      <c r="LVI208" s="119"/>
      <c r="LVJ208" s="91"/>
      <c r="LVK208" s="119"/>
      <c r="LVL208" s="91"/>
      <c r="LVM208" s="119"/>
      <c r="LVN208" s="91"/>
      <c r="LVO208" s="119"/>
      <c r="LVP208" s="91"/>
      <c r="LVQ208" s="119"/>
      <c r="LVR208" s="91"/>
      <c r="LVS208" s="119"/>
      <c r="LVT208" s="91"/>
      <c r="LVU208" s="119"/>
      <c r="LVV208" s="91"/>
      <c r="LVW208" s="119"/>
      <c r="LVX208" s="91"/>
      <c r="LVY208" s="119"/>
      <c r="LVZ208" s="91"/>
      <c r="LWA208" s="119"/>
      <c r="LWB208" s="91"/>
      <c r="LWC208" s="119"/>
      <c r="LWD208" s="91"/>
      <c r="LWE208" s="119"/>
      <c r="LWF208" s="91"/>
      <c r="LWG208" s="119"/>
      <c r="LWH208" s="91"/>
      <c r="LWI208" s="119"/>
      <c r="LWJ208" s="91"/>
      <c r="LWK208" s="119"/>
      <c r="LWL208" s="91"/>
      <c r="LWM208" s="119"/>
      <c r="LWN208" s="91"/>
      <c r="LWO208" s="119"/>
      <c r="LWP208" s="91"/>
      <c r="LWQ208" s="119"/>
      <c r="LWR208" s="91"/>
      <c r="LWS208" s="119"/>
      <c r="LWT208" s="91"/>
      <c r="LWU208" s="119"/>
      <c r="LWV208" s="91"/>
      <c r="LWW208" s="119"/>
      <c r="LWX208" s="91"/>
      <c r="LWY208" s="119"/>
      <c r="LWZ208" s="91"/>
      <c r="LXA208" s="119"/>
      <c r="LXB208" s="91"/>
      <c r="LXC208" s="119"/>
      <c r="LXD208" s="91"/>
      <c r="LXE208" s="119"/>
      <c r="LXF208" s="91"/>
      <c r="LXG208" s="119"/>
      <c r="LXH208" s="91"/>
      <c r="LXI208" s="119"/>
      <c r="LXJ208" s="91"/>
      <c r="LXK208" s="119"/>
      <c r="LXL208" s="91"/>
      <c r="LXM208" s="119"/>
      <c r="LXN208" s="91"/>
      <c r="LXO208" s="119"/>
      <c r="LXP208" s="91"/>
      <c r="LXQ208" s="119"/>
      <c r="LXR208" s="91"/>
      <c r="LXS208" s="119"/>
      <c r="LXT208" s="91"/>
      <c r="LXU208" s="119"/>
      <c r="LXV208" s="91"/>
      <c r="LXW208" s="119"/>
      <c r="LXX208" s="91"/>
      <c r="LXY208" s="119"/>
      <c r="LXZ208" s="91"/>
      <c r="LYA208" s="119"/>
      <c r="LYB208" s="91"/>
      <c r="LYC208" s="119"/>
      <c r="LYD208" s="91"/>
      <c r="LYE208" s="119"/>
      <c r="LYF208" s="91"/>
      <c r="LYG208" s="119"/>
      <c r="LYH208" s="91"/>
      <c r="LYI208" s="119"/>
      <c r="LYJ208" s="91"/>
      <c r="LYK208" s="119"/>
      <c r="LYL208" s="91"/>
      <c r="LYM208" s="119"/>
      <c r="LYN208" s="91"/>
      <c r="LYO208" s="119"/>
      <c r="LYP208" s="91"/>
      <c r="LYQ208" s="119"/>
      <c r="LYR208" s="91"/>
      <c r="LYS208" s="119"/>
      <c r="LYT208" s="91"/>
      <c r="LYU208" s="119"/>
      <c r="LYV208" s="91"/>
      <c r="LYW208" s="119"/>
      <c r="LYX208" s="91"/>
      <c r="LYY208" s="119"/>
      <c r="LYZ208" s="91"/>
      <c r="LZA208" s="119"/>
      <c r="LZB208" s="91"/>
      <c r="LZC208" s="119"/>
      <c r="LZD208" s="91"/>
      <c r="LZE208" s="119"/>
      <c r="LZF208" s="91"/>
      <c r="LZG208" s="119"/>
      <c r="LZH208" s="91"/>
      <c r="LZI208" s="119"/>
      <c r="LZJ208" s="91"/>
      <c r="LZK208" s="119"/>
      <c r="LZL208" s="91"/>
      <c r="LZM208" s="119"/>
      <c r="LZN208" s="91"/>
      <c r="LZO208" s="119"/>
      <c r="LZP208" s="91"/>
      <c r="LZQ208" s="119"/>
      <c r="LZR208" s="91"/>
      <c r="LZS208" s="119"/>
      <c r="LZT208" s="91"/>
      <c r="LZU208" s="119"/>
      <c r="LZV208" s="91"/>
      <c r="LZW208" s="119"/>
      <c r="LZX208" s="91"/>
      <c r="LZY208" s="119"/>
      <c r="LZZ208" s="91"/>
      <c r="MAA208" s="119"/>
      <c r="MAB208" s="91"/>
      <c r="MAC208" s="119"/>
      <c r="MAD208" s="91"/>
      <c r="MAE208" s="119"/>
      <c r="MAF208" s="91"/>
      <c r="MAG208" s="119"/>
      <c r="MAH208" s="91"/>
      <c r="MAI208" s="119"/>
      <c r="MAJ208" s="91"/>
      <c r="MAK208" s="119"/>
      <c r="MAL208" s="91"/>
      <c r="MAM208" s="119"/>
      <c r="MAN208" s="91"/>
      <c r="MAO208" s="119"/>
      <c r="MAP208" s="91"/>
      <c r="MAQ208" s="119"/>
      <c r="MAR208" s="91"/>
      <c r="MAS208" s="119"/>
      <c r="MAT208" s="91"/>
      <c r="MAU208" s="119"/>
      <c r="MAV208" s="91"/>
      <c r="MAW208" s="119"/>
      <c r="MAX208" s="91"/>
      <c r="MAY208" s="119"/>
      <c r="MAZ208" s="91"/>
      <c r="MBA208" s="119"/>
      <c r="MBB208" s="91"/>
      <c r="MBC208" s="119"/>
      <c r="MBD208" s="91"/>
      <c r="MBE208" s="119"/>
      <c r="MBF208" s="91"/>
      <c r="MBG208" s="119"/>
      <c r="MBH208" s="91"/>
      <c r="MBI208" s="119"/>
      <c r="MBJ208" s="91"/>
      <c r="MBK208" s="119"/>
      <c r="MBL208" s="91"/>
      <c r="MBM208" s="119"/>
      <c r="MBN208" s="91"/>
      <c r="MBO208" s="119"/>
      <c r="MBP208" s="91"/>
      <c r="MBQ208" s="119"/>
      <c r="MBR208" s="91"/>
      <c r="MBS208" s="119"/>
      <c r="MBT208" s="91"/>
      <c r="MBU208" s="119"/>
      <c r="MBV208" s="91"/>
      <c r="MBW208" s="119"/>
      <c r="MBX208" s="91"/>
      <c r="MBY208" s="119"/>
      <c r="MBZ208" s="91"/>
      <c r="MCA208" s="119"/>
      <c r="MCB208" s="91"/>
      <c r="MCC208" s="119"/>
      <c r="MCD208" s="91"/>
      <c r="MCE208" s="119"/>
      <c r="MCF208" s="91"/>
      <c r="MCG208" s="119"/>
      <c r="MCH208" s="91"/>
      <c r="MCI208" s="119"/>
      <c r="MCJ208" s="91"/>
      <c r="MCK208" s="119"/>
      <c r="MCL208" s="91"/>
      <c r="MCM208" s="119"/>
      <c r="MCN208" s="91"/>
      <c r="MCO208" s="119"/>
      <c r="MCP208" s="91"/>
      <c r="MCQ208" s="119"/>
      <c r="MCR208" s="91"/>
      <c r="MCS208" s="119"/>
      <c r="MCT208" s="91"/>
      <c r="MCU208" s="119"/>
      <c r="MCV208" s="91"/>
      <c r="MCW208" s="119"/>
      <c r="MCX208" s="91"/>
      <c r="MCY208" s="119"/>
      <c r="MCZ208" s="91"/>
      <c r="MDA208" s="119"/>
      <c r="MDB208" s="91"/>
      <c r="MDC208" s="119"/>
      <c r="MDD208" s="91"/>
      <c r="MDE208" s="119"/>
      <c r="MDF208" s="91"/>
      <c r="MDG208" s="119"/>
      <c r="MDH208" s="91"/>
      <c r="MDI208" s="119"/>
      <c r="MDJ208" s="91"/>
      <c r="MDK208" s="119"/>
      <c r="MDL208" s="91"/>
      <c r="MDM208" s="119"/>
      <c r="MDN208" s="91"/>
      <c r="MDO208" s="119"/>
      <c r="MDP208" s="91"/>
      <c r="MDQ208" s="119"/>
      <c r="MDR208" s="91"/>
      <c r="MDS208" s="119"/>
      <c r="MDT208" s="91"/>
      <c r="MDU208" s="119"/>
      <c r="MDV208" s="91"/>
      <c r="MDW208" s="119"/>
      <c r="MDX208" s="91"/>
      <c r="MDY208" s="119"/>
      <c r="MDZ208" s="91"/>
      <c r="MEA208" s="119"/>
      <c r="MEB208" s="91"/>
      <c r="MEC208" s="119"/>
      <c r="MED208" s="91"/>
      <c r="MEE208" s="119"/>
      <c r="MEF208" s="91"/>
      <c r="MEG208" s="119"/>
      <c r="MEH208" s="91"/>
      <c r="MEI208" s="119"/>
      <c r="MEJ208" s="91"/>
      <c r="MEK208" s="119"/>
      <c r="MEL208" s="91"/>
      <c r="MEM208" s="119"/>
      <c r="MEN208" s="91"/>
      <c r="MEO208" s="119"/>
      <c r="MEP208" s="91"/>
      <c r="MEQ208" s="119"/>
      <c r="MER208" s="91"/>
      <c r="MES208" s="119"/>
      <c r="MET208" s="91"/>
      <c r="MEU208" s="119"/>
      <c r="MEV208" s="91"/>
      <c r="MEW208" s="119"/>
      <c r="MEX208" s="91"/>
      <c r="MEY208" s="119"/>
      <c r="MEZ208" s="91"/>
      <c r="MFA208" s="119"/>
      <c r="MFB208" s="91"/>
      <c r="MFC208" s="119"/>
      <c r="MFD208" s="91"/>
      <c r="MFE208" s="119"/>
      <c r="MFF208" s="91"/>
      <c r="MFG208" s="119"/>
      <c r="MFH208" s="91"/>
      <c r="MFI208" s="119"/>
      <c r="MFJ208" s="91"/>
      <c r="MFK208" s="119"/>
      <c r="MFL208" s="91"/>
      <c r="MFM208" s="119"/>
      <c r="MFN208" s="91"/>
      <c r="MFO208" s="119"/>
      <c r="MFP208" s="91"/>
      <c r="MFQ208" s="119"/>
      <c r="MFR208" s="91"/>
      <c r="MFS208" s="119"/>
      <c r="MFT208" s="91"/>
      <c r="MFU208" s="119"/>
      <c r="MFV208" s="91"/>
      <c r="MFW208" s="119"/>
      <c r="MFX208" s="91"/>
      <c r="MFY208" s="119"/>
      <c r="MFZ208" s="91"/>
      <c r="MGA208" s="119"/>
      <c r="MGB208" s="91"/>
      <c r="MGC208" s="119"/>
      <c r="MGD208" s="91"/>
      <c r="MGE208" s="119"/>
      <c r="MGF208" s="91"/>
      <c r="MGG208" s="119"/>
      <c r="MGH208" s="91"/>
      <c r="MGI208" s="119"/>
      <c r="MGJ208" s="91"/>
      <c r="MGK208" s="119"/>
      <c r="MGL208" s="91"/>
      <c r="MGM208" s="119"/>
      <c r="MGN208" s="91"/>
      <c r="MGO208" s="119"/>
      <c r="MGP208" s="91"/>
      <c r="MGQ208" s="119"/>
      <c r="MGR208" s="91"/>
      <c r="MGS208" s="119"/>
      <c r="MGT208" s="91"/>
      <c r="MGU208" s="119"/>
      <c r="MGV208" s="91"/>
      <c r="MGW208" s="119"/>
      <c r="MGX208" s="91"/>
      <c r="MGY208" s="119"/>
      <c r="MGZ208" s="91"/>
      <c r="MHA208" s="119"/>
      <c r="MHB208" s="91"/>
      <c r="MHC208" s="119"/>
      <c r="MHD208" s="91"/>
      <c r="MHE208" s="119"/>
      <c r="MHF208" s="91"/>
      <c r="MHG208" s="119"/>
      <c r="MHH208" s="91"/>
      <c r="MHI208" s="119"/>
      <c r="MHJ208" s="91"/>
      <c r="MHK208" s="119"/>
      <c r="MHL208" s="91"/>
      <c r="MHM208" s="119"/>
      <c r="MHN208" s="91"/>
      <c r="MHO208" s="119"/>
      <c r="MHP208" s="91"/>
      <c r="MHQ208" s="119"/>
      <c r="MHR208" s="91"/>
      <c r="MHS208" s="119"/>
      <c r="MHT208" s="91"/>
      <c r="MHU208" s="119"/>
      <c r="MHV208" s="91"/>
      <c r="MHW208" s="119"/>
      <c r="MHX208" s="91"/>
      <c r="MHY208" s="119"/>
      <c r="MHZ208" s="91"/>
      <c r="MIA208" s="119"/>
      <c r="MIB208" s="91"/>
      <c r="MIC208" s="119"/>
      <c r="MID208" s="91"/>
      <c r="MIE208" s="119"/>
      <c r="MIF208" s="91"/>
      <c r="MIG208" s="119"/>
      <c r="MIH208" s="91"/>
      <c r="MII208" s="119"/>
      <c r="MIJ208" s="91"/>
      <c r="MIK208" s="119"/>
      <c r="MIL208" s="91"/>
      <c r="MIM208" s="119"/>
      <c r="MIN208" s="91"/>
      <c r="MIO208" s="119"/>
      <c r="MIP208" s="91"/>
      <c r="MIQ208" s="119"/>
      <c r="MIR208" s="91"/>
      <c r="MIS208" s="119"/>
      <c r="MIT208" s="91"/>
      <c r="MIU208" s="119"/>
      <c r="MIV208" s="91"/>
      <c r="MIW208" s="119"/>
      <c r="MIX208" s="91"/>
      <c r="MIY208" s="119"/>
      <c r="MIZ208" s="91"/>
      <c r="MJA208" s="119"/>
      <c r="MJB208" s="91"/>
      <c r="MJC208" s="119"/>
      <c r="MJD208" s="91"/>
      <c r="MJE208" s="119"/>
      <c r="MJF208" s="91"/>
      <c r="MJG208" s="119"/>
      <c r="MJH208" s="91"/>
      <c r="MJI208" s="119"/>
      <c r="MJJ208" s="91"/>
      <c r="MJK208" s="119"/>
      <c r="MJL208" s="91"/>
      <c r="MJM208" s="119"/>
      <c r="MJN208" s="91"/>
      <c r="MJO208" s="119"/>
      <c r="MJP208" s="91"/>
      <c r="MJQ208" s="119"/>
      <c r="MJR208" s="91"/>
      <c r="MJS208" s="119"/>
      <c r="MJT208" s="91"/>
      <c r="MJU208" s="119"/>
      <c r="MJV208" s="91"/>
      <c r="MJW208" s="119"/>
      <c r="MJX208" s="91"/>
      <c r="MJY208" s="119"/>
      <c r="MJZ208" s="91"/>
      <c r="MKA208" s="119"/>
      <c r="MKB208" s="91"/>
      <c r="MKC208" s="119"/>
      <c r="MKD208" s="91"/>
      <c r="MKE208" s="119"/>
      <c r="MKF208" s="91"/>
      <c r="MKG208" s="119"/>
      <c r="MKH208" s="91"/>
      <c r="MKI208" s="119"/>
      <c r="MKJ208" s="91"/>
      <c r="MKK208" s="119"/>
      <c r="MKL208" s="91"/>
      <c r="MKM208" s="119"/>
      <c r="MKN208" s="91"/>
      <c r="MKO208" s="119"/>
      <c r="MKP208" s="91"/>
      <c r="MKQ208" s="119"/>
      <c r="MKR208" s="91"/>
      <c r="MKS208" s="119"/>
      <c r="MKT208" s="91"/>
      <c r="MKU208" s="119"/>
      <c r="MKV208" s="91"/>
      <c r="MKW208" s="119"/>
      <c r="MKX208" s="91"/>
      <c r="MKY208" s="119"/>
      <c r="MKZ208" s="91"/>
      <c r="MLA208" s="119"/>
      <c r="MLB208" s="91"/>
      <c r="MLC208" s="119"/>
      <c r="MLD208" s="91"/>
      <c r="MLE208" s="119"/>
      <c r="MLF208" s="91"/>
      <c r="MLG208" s="119"/>
      <c r="MLH208" s="91"/>
      <c r="MLI208" s="119"/>
      <c r="MLJ208" s="91"/>
      <c r="MLK208" s="119"/>
      <c r="MLL208" s="91"/>
      <c r="MLM208" s="119"/>
      <c r="MLN208" s="91"/>
      <c r="MLO208" s="119"/>
      <c r="MLP208" s="91"/>
      <c r="MLQ208" s="119"/>
      <c r="MLR208" s="91"/>
      <c r="MLS208" s="119"/>
      <c r="MLT208" s="91"/>
      <c r="MLU208" s="119"/>
      <c r="MLV208" s="91"/>
      <c r="MLW208" s="119"/>
      <c r="MLX208" s="91"/>
      <c r="MLY208" s="119"/>
      <c r="MLZ208" s="91"/>
      <c r="MMA208" s="119"/>
      <c r="MMB208" s="91"/>
      <c r="MMC208" s="119"/>
      <c r="MMD208" s="91"/>
      <c r="MME208" s="119"/>
      <c r="MMF208" s="91"/>
      <c r="MMG208" s="119"/>
      <c r="MMH208" s="91"/>
      <c r="MMI208" s="119"/>
      <c r="MMJ208" s="91"/>
      <c r="MMK208" s="119"/>
      <c r="MML208" s="91"/>
      <c r="MMM208" s="119"/>
      <c r="MMN208" s="91"/>
      <c r="MMO208" s="119"/>
      <c r="MMP208" s="91"/>
      <c r="MMQ208" s="119"/>
      <c r="MMR208" s="91"/>
      <c r="MMS208" s="119"/>
      <c r="MMT208" s="91"/>
      <c r="MMU208" s="119"/>
      <c r="MMV208" s="91"/>
      <c r="MMW208" s="119"/>
      <c r="MMX208" s="91"/>
      <c r="MMY208" s="119"/>
      <c r="MMZ208" s="91"/>
      <c r="MNA208" s="119"/>
      <c r="MNB208" s="91"/>
      <c r="MNC208" s="119"/>
      <c r="MND208" s="91"/>
      <c r="MNE208" s="119"/>
      <c r="MNF208" s="91"/>
      <c r="MNG208" s="119"/>
      <c r="MNH208" s="91"/>
      <c r="MNI208" s="119"/>
      <c r="MNJ208" s="91"/>
      <c r="MNK208" s="119"/>
      <c r="MNL208" s="91"/>
      <c r="MNM208" s="119"/>
      <c r="MNN208" s="91"/>
      <c r="MNO208" s="119"/>
      <c r="MNP208" s="91"/>
      <c r="MNQ208" s="119"/>
      <c r="MNR208" s="91"/>
      <c r="MNS208" s="119"/>
      <c r="MNT208" s="91"/>
      <c r="MNU208" s="119"/>
      <c r="MNV208" s="91"/>
      <c r="MNW208" s="119"/>
      <c r="MNX208" s="91"/>
      <c r="MNY208" s="119"/>
      <c r="MNZ208" s="91"/>
      <c r="MOA208" s="119"/>
      <c r="MOB208" s="91"/>
      <c r="MOC208" s="119"/>
      <c r="MOD208" s="91"/>
      <c r="MOE208" s="119"/>
      <c r="MOF208" s="91"/>
      <c r="MOG208" s="119"/>
      <c r="MOH208" s="91"/>
      <c r="MOI208" s="119"/>
      <c r="MOJ208" s="91"/>
      <c r="MOK208" s="119"/>
      <c r="MOL208" s="91"/>
      <c r="MOM208" s="119"/>
      <c r="MON208" s="91"/>
      <c r="MOO208" s="119"/>
      <c r="MOP208" s="91"/>
      <c r="MOQ208" s="119"/>
      <c r="MOR208" s="91"/>
      <c r="MOS208" s="119"/>
      <c r="MOT208" s="91"/>
      <c r="MOU208" s="119"/>
      <c r="MOV208" s="91"/>
      <c r="MOW208" s="119"/>
      <c r="MOX208" s="91"/>
      <c r="MOY208" s="119"/>
      <c r="MOZ208" s="91"/>
      <c r="MPA208" s="119"/>
      <c r="MPB208" s="91"/>
      <c r="MPC208" s="119"/>
      <c r="MPD208" s="91"/>
      <c r="MPE208" s="119"/>
      <c r="MPF208" s="91"/>
      <c r="MPG208" s="119"/>
      <c r="MPH208" s="91"/>
      <c r="MPI208" s="119"/>
      <c r="MPJ208" s="91"/>
      <c r="MPK208" s="119"/>
      <c r="MPL208" s="91"/>
      <c r="MPM208" s="119"/>
      <c r="MPN208" s="91"/>
      <c r="MPO208" s="119"/>
      <c r="MPP208" s="91"/>
      <c r="MPQ208" s="119"/>
      <c r="MPR208" s="91"/>
      <c r="MPS208" s="119"/>
      <c r="MPT208" s="91"/>
      <c r="MPU208" s="119"/>
      <c r="MPV208" s="91"/>
      <c r="MPW208" s="119"/>
      <c r="MPX208" s="91"/>
      <c r="MPY208" s="119"/>
      <c r="MPZ208" s="91"/>
      <c r="MQA208" s="119"/>
      <c r="MQB208" s="91"/>
      <c r="MQC208" s="119"/>
      <c r="MQD208" s="91"/>
      <c r="MQE208" s="119"/>
      <c r="MQF208" s="91"/>
      <c r="MQG208" s="119"/>
      <c r="MQH208" s="91"/>
      <c r="MQI208" s="119"/>
      <c r="MQJ208" s="91"/>
      <c r="MQK208" s="119"/>
      <c r="MQL208" s="91"/>
      <c r="MQM208" s="119"/>
      <c r="MQN208" s="91"/>
      <c r="MQO208" s="119"/>
      <c r="MQP208" s="91"/>
      <c r="MQQ208" s="119"/>
      <c r="MQR208" s="91"/>
      <c r="MQS208" s="119"/>
      <c r="MQT208" s="91"/>
      <c r="MQU208" s="119"/>
      <c r="MQV208" s="91"/>
      <c r="MQW208" s="119"/>
      <c r="MQX208" s="91"/>
      <c r="MQY208" s="119"/>
      <c r="MQZ208" s="91"/>
      <c r="MRA208" s="119"/>
      <c r="MRB208" s="91"/>
      <c r="MRC208" s="119"/>
      <c r="MRD208" s="91"/>
      <c r="MRE208" s="119"/>
      <c r="MRF208" s="91"/>
      <c r="MRG208" s="119"/>
      <c r="MRH208" s="91"/>
      <c r="MRI208" s="119"/>
      <c r="MRJ208" s="91"/>
      <c r="MRK208" s="119"/>
      <c r="MRL208" s="91"/>
      <c r="MRM208" s="119"/>
      <c r="MRN208" s="91"/>
      <c r="MRO208" s="119"/>
      <c r="MRP208" s="91"/>
      <c r="MRQ208" s="119"/>
      <c r="MRR208" s="91"/>
      <c r="MRS208" s="119"/>
      <c r="MRT208" s="91"/>
      <c r="MRU208" s="119"/>
      <c r="MRV208" s="91"/>
      <c r="MRW208" s="119"/>
      <c r="MRX208" s="91"/>
      <c r="MRY208" s="119"/>
      <c r="MRZ208" s="91"/>
      <c r="MSA208" s="119"/>
      <c r="MSB208" s="91"/>
      <c r="MSC208" s="119"/>
      <c r="MSD208" s="91"/>
      <c r="MSE208" s="119"/>
      <c r="MSF208" s="91"/>
      <c r="MSG208" s="119"/>
      <c r="MSH208" s="91"/>
      <c r="MSI208" s="119"/>
      <c r="MSJ208" s="91"/>
      <c r="MSK208" s="119"/>
      <c r="MSL208" s="91"/>
      <c r="MSM208" s="119"/>
      <c r="MSN208" s="91"/>
      <c r="MSO208" s="119"/>
      <c r="MSP208" s="91"/>
      <c r="MSQ208" s="119"/>
      <c r="MSR208" s="91"/>
      <c r="MSS208" s="119"/>
      <c r="MST208" s="91"/>
      <c r="MSU208" s="119"/>
      <c r="MSV208" s="91"/>
      <c r="MSW208" s="119"/>
      <c r="MSX208" s="91"/>
      <c r="MSY208" s="119"/>
      <c r="MSZ208" s="91"/>
      <c r="MTA208" s="119"/>
      <c r="MTB208" s="91"/>
      <c r="MTC208" s="119"/>
      <c r="MTD208" s="91"/>
      <c r="MTE208" s="119"/>
      <c r="MTF208" s="91"/>
      <c r="MTG208" s="119"/>
      <c r="MTH208" s="91"/>
      <c r="MTI208" s="119"/>
      <c r="MTJ208" s="91"/>
      <c r="MTK208" s="119"/>
      <c r="MTL208" s="91"/>
      <c r="MTM208" s="119"/>
      <c r="MTN208" s="91"/>
      <c r="MTO208" s="119"/>
      <c r="MTP208" s="91"/>
      <c r="MTQ208" s="119"/>
      <c r="MTR208" s="91"/>
      <c r="MTS208" s="119"/>
      <c r="MTT208" s="91"/>
      <c r="MTU208" s="119"/>
      <c r="MTV208" s="91"/>
      <c r="MTW208" s="119"/>
      <c r="MTX208" s="91"/>
      <c r="MTY208" s="119"/>
      <c r="MTZ208" s="91"/>
      <c r="MUA208" s="119"/>
      <c r="MUB208" s="91"/>
      <c r="MUC208" s="119"/>
      <c r="MUD208" s="91"/>
      <c r="MUE208" s="119"/>
      <c r="MUF208" s="91"/>
      <c r="MUG208" s="119"/>
      <c r="MUH208" s="91"/>
      <c r="MUI208" s="119"/>
      <c r="MUJ208" s="91"/>
      <c r="MUK208" s="119"/>
      <c r="MUL208" s="91"/>
      <c r="MUM208" s="119"/>
      <c r="MUN208" s="91"/>
      <c r="MUO208" s="119"/>
      <c r="MUP208" s="91"/>
      <c r="MUQ208" s="119"/>
      <c r="MUR208" s="91"/>
      <c r="MUS208" s="119"/>
      <c r="MUT208" s="91"/>
      <c r="MUU208" s="119"/>
      <c r="MUV208" s="91"/>
      <c r="MUW208" s="119"/>
      <c r="MUX208" s="91"/>
      <c r="MUY208" s="119"/>
      <c r="MUZ208" s="91"/>
      <c r="MVA208" s="119"/>
      <c r="MVB208" s="91"/>
      <c r="MVC208" s="119"/>
      <c r="MVD208" s="91"/>
      <c r="MVE208" s="119"/>
      <c r="MVF208" s="91"/>
      <c r="MVG208" s="119"/>
      <c r="MVH208" s="91"/>
      <c r="MVI208" s="119"/>
      <c r="MVJ208" s="91"/>
      <c r="MVK208" s="119"/>
      <c r="MVL208" s="91"/>
      <c r="MVM208" s="119"/>
      <c r="MVN208" s="91"/>
      <c r="MVO208" s="119"/>
      <c r="MVP208" s="91"/>
      <c r="MVQ208" s="119"/>
      <c r="MVR208" s="91"/>
      <c r="MVS208" s="119"/>
      <c r="MVT208" s="91"/>
      <c r="MVU208" s="119"/>
      <c r="MVV208" s="91"/>
      <c r="MVW208" s="119"/>
      <c r="MVX208" s="91"/>
      <c r="MVY208" s="119"/>
      <c r="MVZ208" s="91"/>
      <c r="MWA208" s="119"/>
      <c r="MWB208" s="91"/>
      <c r="MWC208" s="119"/>
      <c r="MWD208" s="91"/>
      <c r="MWE208" s="119"/>
      <c r="MWF208" s="91"/>
      <c r="MWG208" s="119"/>
      <c r="MWH208" s="91"/>
      <c r="MWI208" s="119"/>
      <c r="MWJ208" s="91"/>
      <c r="MWK208" s="119"/>
      <c r="MWL208" s="91"/>
      <c r="MWM208" s="119"/>
      <c r="MWN208" s="91"/>
      <c r="MWO208" s="119"/>
      <c r="MWP208" s="91"/>
      <c r="MWQ208" s="119"/>
      <c r="MWR208" s="91"/>
      <c r="MWS208" s="119"/>
      <c r="MWT208" s="91"/>
      <c r="MWU208" s="119"/>
      <c r="MWV208" s="91"/>
      <c r="MWW208" s="119"/>
      <c r="MWX208" s="91"/>
      <c r="MWY208" s="119"/>
      <c r="MWZ208" s="91"/>
      <c r="MXA208" s="119"/>
      <c r="MXB208" s="91"/>
      <c r="MXC208" s="119"/>
      <c r="MXD208" s="91"/>
      <c r="MXE208" s="119"/>
      <c r="MXF208" s="91"/>
      <c r="MXG208" s="119"/>
      <c r="MXH208" s="91"/>
      <c r="MXI208" s="119"/>
      <c r="MXJ208" s="91"/>
      <c r="MXK208" s="119"/>
      <c r="MXL208" s="91"/>
      <c r="MXM208" s="119"/>
      <c r="MXN208" s="91"/>
      <c r="MXO208" s="119"/>
      <c r="MXP208" s="91"/>
      <c r="MXQ208" s="119"/>
      <c r="MXR208" s="91"/>
      <c r="MXS208" s="119"/>
      <c r="MXT208" s="91"/>
      <c r="MXU208" s="119"/>
      <c r="MXV208" s="91"/>
      <c r="MXW208" s="119"/>
      <c r="MXX208" s="91"/>
      <c r="MXY208" s="119"/>
      <c r="MXZ208" s="91"/>
      <c r="MYA208" s="119"/>
      <c r="MYB208" s="91"/>
      <c r="MYC208" s="119"/>
      <c r="MYD208" s="91"/>
      <c r="MYE208" s="119"/>
      <c r="MYF208" s="91"/>
      <c r="MYG208" s="119"/>
      <c r="MYH208" s="91"/>
      <c r="MYI208" s="119"/>
      <c r="MYJ208" s="91"/>
      <c r="MYK208" s="119"/>
      <c r="MYL208" s="91"/>
      <c r="MYM208" s="119"/>
      <c r="MYN208" s="91"/>
      <c r="MYO208" s="119"/>
      <c r="MYP208" s="91"/>
      <c r="MYQ208" s="119"/>
      <c r="MYR208" s="91"/>
      <c r="MYS208" s="119"/>
      <c r="MYT208" s="91"/>
      <c r="MYU208" s="119"/>
      <c r="MYV208" s="91"/>
      <c r="MYW208" s="119"/>
      <c r="MYX208" s="91"/>
      <c r="MYY208" s="119"/>
      <c r="MYZ208" s="91"/>
      <c r="MZA208" s="119"/>
      <c r="MZB208" s="91"/>
      <c r="MZC208" s="119"/>
      <c r="MZD208" s="91"/>
      <c r="MZE208" s="119"/>
      <c r="MZF208" s="91"/>
      <c r="MZG208" s="119"/>
      <c r="MZH208" s="91"/>
      <c r="MZI208" s="119"/>
      <c r="MZJ208" s="91"/>
      <c r="MZK208" s="119"/>
      <c r="MZL208" s="91"/>
      <c r="MZM208" s="119"/>
      <c r="MZN208" s="91"/>
      <c r="MZO208" s="119"/>
      <c r="MZP208" s="91"/>
      <c r="MZQ208" s="119"/>
      <c r="MZR208" s="91"/>
      <c r="MZS208" s="119"/>
      <c r="MZT208" s="91"/>
      <c r="MZU208" s="119"/>
      <c r="MZV208" s="91"/>
      <c r="MZW208" s="119"/>
      <c r="MZX208" s="91"/>
      <c r="MZY208" s="119"/>
      <c r="MZZ208" s="91"/>
      <c r="NAA208" s="119"/>
      <c r="NAB208" s="91"/>
      <c r="NAC208" s="119"/>
      <c r="NAD208" s="91"/>
      <c r="NAE208" s="119"/>
      <c r="NAF208" s="91"/>
      <c r="NAG208" s="119"/>
      <c r="NAH208" s="91"/>
      <c r="NAI208" s="119"/>
      <c r="NAJ208" s="91"/>
      <c r="NAK208" s="119"/>
      <c r="NAL208" s="91"/>
      <c r="NAM208" s="119"/>
      <c r="NAN208" s="91"/>
      <c r="NAO208" s="119"/>
      <c r="NAP208" s="91"/>
      <c r="NAQ208" s="119"/>
      <c r="NAR208" s="91"/>
      <c r="NAS208" s="119"/>
      <c r="NAT208" s="91"/>
      <c r="NAU208" s="119"/>
      <c r="NAV208" s="91"/>
      <c r="NAW208" s="119"/>
      <c r="NAX208" s="91"/>
      <c r="NAY208" s="119"/>
      <c r="NAZ208" s="91"/>
      <c r="NBA208" s="119"/>
      <c r="NBB208" s="91"/>
      <c r="NBC208" s="119"/>
      <c r="NBD208" s="91"/>
      <c r="NBE208" s="119"/>
      <c r="NBF208" s="91"/>
      <c r="NBG208" s="119"/>
      <c r="NBH208" s="91"/>
      <c r="NBI208" s="119"/>
      <c r="NBJ208" s="91"/>
      <c r="NBK208" s="119"/>
      <c r="NBL208" s="91"/>
      <c r="NBM208" s="119"/>
      <c r="NBN208" s="91"/>
      <c r="NBO208" s="119"/>
      <c r="NBP208" s="91"/>
      <c r="NBQ208" s="119"/>
      <c r="NBR208" s="91"/>
      <c r="NBS208" s="119"/>
      <c r="NBT208" s="91"/>
      <c r="NBU208" s="119"/>
      <c r="NBV208" s="91"/>
      <c r="NBW208" s="119"/>
      <c r="NBX208" s="91"/>
      <c r="NBY208" s="119"/>
      <c r="NBZ208" s="91"/>
      <c r="NCA208" s="119"/>
      <c r="NCB208" s="91"/>
      <c r="NCC208" s="119"/>
      <c r="NCD208" s="91"/>
      <c r="NCE208" s="119"/>
      <c r="NCF208" s="91"/>
      <c r="NCG208" s="119"/>
      <c r="NCH208" s="91"/>
      <c r="NCI208" s="119"/>
      <c r="NCJ208" s="91"/>
      <c r="NCK208" s="119"/>
      <c r="NCL208" s="91"/>
      <c r="NCM208" s="119"/>
      <c r="NCN208" s="91"/>
      <c r="NCO208" s="119"/>
      <c r="NCP208" s="91"/>
      <c r="NCQ208" s="119"/>
      <c r="NCR208" s="91"/>
      <c r="NCS208" s="119"/>
      <c r="NCT208" s="91"/>
      <c r="NCU208" s="119"/>
      <c r="NCV208" s="91"/>
      <c r="NCW208" s="119"/>
      <c r="NCX208" s="91"/>
      <c r="NCY208" s="119"/>
      <c r="NCZ208" s="91"/>
      <c r="NDA208" s="119"/>
      <c r="NDB208" s="91"/>
      <c r="NDC208" s="119"/>
      <c r="NDD208" s="91"/>
      <c r="NDE208" s="119"/>
      <c r="NDF208" s="91"/>
      <c r="NDG208" s="119"/>
      <c r="NDH208" s="91"/>
      <c r="NDI208" s="119"/>
      <c r="NDJ208" s="91"/>
      <c r="NDK208" s="119"/>
      <c r="NDL208" s="91"/>
      <c r="NDM208" s="119"/>
      <c r="NDN208" s="91"/>
      <c r="NDO208" s="119"/>
      <c r="NDP208" s="91"/>
      <c r="NDQ208" s="119"/>
      <c r="NDR208" s="91"/>
      <c r="NDS208" s="119"/>
      <c r="NDT208" s="91"/>
      <c r="NDU208" s="119"/>
      <c r="NDV208" s="91"/>
      <c r="NDW208" s="119"/>
      <c r="NDX208" s="91"/>
      <c r="NDY208" s="119"/>
      <c r="NDZ208" s="91"/>
      <c r="NEA208" s="119"/>
      <c r="NEB208" s="91"/>
      <c r="NEC208" s="119"/>
      <c r="NED208" s="91"/>
      <c r="NEE208" s="119"/>
      <c r="NEF208" s="91"/>
      <c r="NEG208" s="119"/>
      <c r="NEH208" s="91"/>
      <c r="NEI208" s="119"/>
      <c r="NEJ208" s="91"/>
      <c r="NEK208" s="119"/>
      <c r="NEL208" s="91"/>
      <c r="NEM208" s="119"/>
      <c r="NEN208" s="91"/>
      <c r="NEO208" s="119"/>
      <c r="NEP208" s="91"/>
      <c r="NEQ208" s="119"/>
      <c r="NER208" s="91"/>
      <c r="NES208" s="119"/>
      <c r="NET208" s="91"/>
      <c r="NEU208" s="119"/>
      <c r="NEV208" s="91"/>
      <c r="NEW208" s="119"/>
      <c r="NEX208" s="91"/>
      <c r="NEY208" s="119"/>
      <c r="NEZ208" s="91"/>
      <c r="NFA208" s="119"/>
      <c r="NFB208" s="91"/>
      <c r="NFC208" s="119"/>
      <c r="NFD208" s="91"/>
      <c r="NFE208" s="119"/>
      <c r="NFF208" s="91"/>
      <c r="NFG208" s="119"/>
      <c r="NFH208" s="91"/>
      <c r="NFI208" s="119"/>
      <c r="NFJ208" s="91"/>
      <c r="NFK208" s="119"/>
      <c r="NFL208" s="91"/>
      <c r="NFM208" s="119"/>
      <c r="NFN208" s="91"/>
      <c r="NFO208" s="119"/>
      <c r="NFP208" s="91"/>
      <c r="NFQ208" s="119"/>
      <c r="NFR208" s="91"/>
      <c r="NFS208" s="119"/>
      <c r="NFT208" s="91"/>
      <c r="NFU208" s="119"/>
      <c r="NFV208" s="91"/>
      <c r="NFW208" s="119"/>
      <c r="NFX208" s="91"/>
      <c r="NFY208" s="119"/>
      <c r="NFZ208" s="91"/>
      <c r="NGA208" s="119"/>
      <c r="NGB208" s="91"/>
      <c r="NGC208" s="119"/>
      <c r="NGD208" s="91"/>
      <c r="NGE208" s="119"/>
      <c r="NGF208" s="91"/>
      <c r="NGG208" s="119"/>
      <c r="NGH208" s="91"/>
      <c r="NGI208" s="119"/>
      <c r="NGJ208" s="91"/>
      <c r="NGK208" s="119"/>
      <c r="NGL208" s="91"/>
      <c r="NGM208" s="119"/>
      <c r="NGN208" s="91"/>
      <c r="NGO208" s="119"/>
      <c r="NGP208" s="91"/>
      <c r="NGQ208" s="119"/>
      <c r="NGR208" s="91"/>
      <c r="NGS208" s="119"/>
      <c r="NGT208" s="91"/>
      <c r="NGU208" s="119"/>
      <c r="NGV208" s="91"/>
      <c r="NGW208" s="119"/>
      <c r="NGX208" s="91"/>
      <c r="NGY208" s="119"/>
      <c r="NGZ208" s="91"/>
      <c r="NHA208" s="119"/>
      <c r="NHB208" s="91"/>
      <c r="NHC208" s="119"/>
      <c r="NHD208" s="91"/>
      <c r="NHE208" s="119"/>
      <c r="NHF208" s="91"/>
      <c r="NHG208" s="119"/>
      <c r="NHH208" s="91"/>
      <c r="NHI208" s="119"/>
      <c r="NHJ208" s="91"/>
      <c r="NHK208" s="119"/>
      <c r="NHL208" s="91"/>
      <c r="NHM208" s="119"/>
      <c r="NHN208" s="91"/>
      <c r="NHO208" s="119"/>
      <c r="NHP208" s="91"/>
      <c r="NHQ208" s="119"/>
      <c r="NHR208" s="91"/>
      <c r="NHS208" s="119"/>
      <c r="NHT208" s="91"/>
      <c r="NHU208" s="119"/>
      <c r="NHV208" s="91"/>
      <c r="NHW208" s="119"/>
      <c r="NHX208" s="91"/>
      <c r="NHY208" s="119"/>
      <c r="NHZ208" s="91"/>
      <c r="NIA208" s="119"/>
      <c r="NIB208" s="91"/>
      <c r="NIC208" s="119"/>
      <c r="NID208" s="91"/>
      <c r="NIE208" s="119"/>
      <c r="NIF208" s="91"/>
      <c r="NIG208" s="119"/>
      <c r="NIH208" s="91"/>
      <c r="NII208" s="119"/>
      <c r="NIJ208" s="91"/>
      <c r="NIK208" s="119"/>
      <c r="NIL208" s="91"/>
      <c r="NIM208" s="119"/>
      <c r="NIN208" s="91"/>
      <c r="NIO208" s="119"/>
      <c r="NIP208" s="91"/>
      <c r="NIQ208" s="119"/>
      <c r="NIR208" s="91"/>
      <c r="NIS208" s="119"/>
      <c r="NIT208" s="91"/>
      <c r="NIU208" s="119"/>
      <c r="NIV208" s="91"/>
      <c r="NIW208" s="119"/>
      <c r="NIX208" s="91"/>
      <c r="NIY208" s="119"/>
      <c r="NIZ208" s="91"/>
      <c r="NJA208" s="119"/>
      <c r="NJB208" s="91"/>
      <c r="NJC208" s="119"/>
      <c r="NJD208" s="91"/>
      <c r="NJE208" s="119"/>
      <c r="NJF208" s="91"/>
      <c r="NJG208" s="119"/>
      <c r="NJH208" s="91"/>
      <c r="NJI208" s="119"/>
      <c r="NJJ208" s="91"/>
      <c r="NJK208" s="119"/>
      <c r="NJL208" s="91"/>
      <c r="NJM208" s="119"/>
      <c r="NJN208" s="91"/>
      <c r="NJO208" s="119"/>
      <c r="NJP208" s="91"/>
      <c r="NJQ208" s="119"/>
      <c r="NJR208" s="91"/>
      <c r="NJS208" s="119"/>
      <c r="NJT208" s="91"/>
      <c r="NJU208" s="119"/>
      <c r="NJV208" s="91"/>
      <c r="NJW208" s="119"/>
      <c r="NJX208" s="91"/>
      <c r="NJY208" s="119"/>
      <c r="NJZ208" s="91"/>
      <c r="NKA208" s="119"/>
      <c r="NKB208" s="91"/>
      <c r="NKC208" s="119"/>
      <c r="NKD208" s="91"/>
      <c r="NKE208" s="119"/>
      <c r="NKF208" s="91"/>
      <c r="NKG208" s="119"/>
      <c r="NKH208" s="91"/>
      <c r="NKI208" s="119"/>
      <c r="NKJ208" s="91"/>
      <c r="NKK208" s="119"/>
      <c r="NKL208" s="91"/>
      <c r="NKM208" s="119"/>
      <c r="NKN208" s="91"/>
      <c r="NKO208" s="119"/>
      <c r="NKP208" s="91"/>
      <c r="NKQ208" s="119"/>
      <c r="NKR208" s="91"/>
      <c r="NKS208" s="119"/>
      <c r="NKT208" s="91"/>
      <c r="NKU208" s="119"/>
      <c r="NKV208" s="91"/>
      <c r="NKW208" s="119"/>
      <c r="NKX208" s="91"/>
      <c r="NKY208" s="119"/>
      <c r="NKZ208" s="91"/>
      <c r="NLA208" s="119"/>
      <c r="NLB208" s="91"/>
      <c r="NLC208" s="119"/>
      <c r="NLD208" s="91"/>
      <c r="NLE208" s="119"/>
      <c r="NLF208" s="91"/>
      <c r="NLG208" s="119"/>
      <c r="NLH208" s="91"/>
      <c r="NLI208" s="119"/>
      <c r="NLJ208" s="91"/>
      <c r="NLK208" s="119"/>
      <c r="NLL208" s="91"/>
      <c r="NLM208" s="119"/>
      <c r="NLN208" s="91"/>
      <c r="NLO208" s="119"/>
      <c r="NLP208" s="91"/>
      <c r="NLQ208" s="119"/>
      <c r="NLR208" s="91"/>
      <c r="NLS208" s="119"/>
      <c r="NLT208" s="91"/>
      <c r="NLU208" s="119"/>
      <c r="NLV208" s="91"/>
      <c r="NLW208" s="119"/>
      <c r="NLX208" s="91"/>
      <c r="NLY208" s="119"/>
      <c r="NLZ208" s="91"/>
      <c r="NMA208" s="119"/>
      <c r="NMB208" s="91"/>
      <c r="NMC208" s="119"/>
      <c r="NMD208" s="91"/>
      <c r="NME208" s="119"/>
      <c r="NMF208" s="91"/>
      <c r="NMG208" s="119"/>
      <c r="NMH208" s="91"/>
      <c r="NMI208" s="119"/>
      <c r="NMJ208" s="91"/>
      <c r="NMK208" s="119"/>
      <c r="NML208" s="91"/>
      <c r="NMM208" s="119"/>
      <c r="NMN208" s="91"/>
      <c r="NMO208" s="119"/>
      <c r="NMP208" s="91"/>
      <c r="NMQ208" s="119"/>
      <c r="NMR208" s="91"/>
      <c r="NMS208" s="119"/>
      <c r="NMT208" s="91"/>
      <c r="NMU208" s="119"/>
      <c r="NMV208" s="91"/>
      <c r="NMW208" s="119"/>
      <c r="NMX208" s="91"/>
      <c r="NMY208" s="119"/>
      <c r="NMZ208" s="91"/>
      <c r="NNA208" s="119"/>
      <c r="NNB208" s="91"/>
      <c r="NNC208" s="119"/>
      <c r="NND208" s="91"/>
      <c r="NNE208" s="119"/>
      <c r="NNF208" s="91"/>
      <c r="NNG208" s="119"/>
      <c r="NNH208" s="91"/>
      <c r="NNI208" s="119"/>
      <c r="NNJ208" s="91"/>
      <c r="NNK208" s="119"/>
      <c r="NNL208" s="91"/>
      <c r="NNM208" s="119"/>
      <c r="NNN208" s="91"/>
      <c r="NNO208" s="119"/>
      <c r="NNP208" s="91"/>
      <c r="NNQ208" s="119"/>
      <c r="NNR208" s="91"/>
      <c r="NNS208" s="119"/>
      <c r="NNT208" s="91"/>
      <c r="NNU208" s="119"/>
      <c r="NNV208" s="91"/>
      <c r="NNW208" s="119"/>
      <c r="NNX208" s="91"/>
      <c r="NNY208" s="119"/>
      <c r="NNZ208" s="91"/>
      <c r="NOA208" s="119"/>
      <c r="NOB208" s="91"/>
      <c r="NOC208" s="119"/>
      <c r="NOD208" s="91"/>
      <c r="NOE208" s="119"/>
      <c r="NOF208" s="91"/>
      <c r="NOG208" s="119"/>
      <c r="NOH208" s="91"/>
      <c r="NOI208" s="119"/>
      <c r="NOJ208" s="91"/>
      <c r="NOK208" s="119"/>
      <c r="NOL208" s="91"/>
      <c r="NOM208" s="119"/>
      <c r="NON208" s="91"/>
      <c r="NOO208" s="119"/>
      <c r="NOP208" s="91"/>
      <c r="NOQ208" s="119"/>
      <c r="NOR208" s="91"/>
      <c r="NOS208" s="119"/>
      <c r="NOT208" s="91"/>
      <c r="NOU208" s="119"/>
      <c r="NOV208" s="91"/>
      <c r="NOW208" s="119"/>
      <c r="NOX208" s="91"/>
      <c r="NOY208" s="119"/>
      <c r="NOZ208" s="91"/>
      <c r="NPA208" s="119"/>
      <c r="NPB208" s="91"/>
      <c r="NPC208" s="119"/>
      <c r="NPD208" s="91"/>
      <c r="NPE208" s="119"/>
      <c r="NPF208" s="91"/>
      <c r="NPG208" s="119"/>
      <c r="NPH208" s="91"/>
      <c r="NPI208" s="119"/>
      <c r="NPJ208" s="91"/>
      <c r="NPK208" s="119"/>
      <c r="NPL208" s="91"/>
      <c r="NPM208" s="119"/>
      <c r="NPN208" s="91"/>
      <c r="NPO208" s="119"/>
      <c r="NPP208" s="91"/>
      <c r="NPQ208" s="119"/>
      <c r="NPR208" s="91"/>
      <c r="NPS208" s="119"/>
      <c r="NPT208" s="91"/>
      <c r="NPU208" s="119"/>
      <c r="NPV208" s="91"/>
      <c r="NPW208" s="119"/>
      <c r="NPX208" s="91"/>
      <c r="NPY208" s="119"/>
      <c r="NPZ208" s="91"/>
      <c r="NQA208" s="119"/>
      <c r="NQB208" s="91"/>
      <c r="NQC208" s="119"/>
      <c r="NQD208" s="91"/>
      <c r="NQE208" s="119"/>
      <c r="NQF208" s="91"/>
      <c r="NQG208" s="119"/>
      <c r="NQH208" s="91"/>
      <c r="NQI208" s="119"/>
      <c r="NQJ208" s="91"/>
      <c r="NQK208" s="119"/>
      <c r="NQL208" s="91"/>
      <c r="NQM208" s="119"/>
      <c r="NQN208" s="91"/>
      <c r="NQO208" s="119"/>
      <c r="NQP208" s="91"/>
      <c r="NQQ208" s="119"/>
      <c r="NQR208" s="91"/>
      <c r="NQS208" s="119"/>
      <c r="NQT208" s="91"/>
      <c r="NQU208" s="119"/>
      <c r="NQV208" s="91"/>
      <c r="NQW208" s="119"/>
      <c r="NQX208" s="91"/>
      <c r="NQY208" s="119"/>
      <c r="NQZ208" s="91"/>
      <c r="NRA208" s="119"/>
      <c r="NRB208" s="91"/>
      <c r="NRC208" s="119"/>
      <c r="NRD208" s="91"/>
      <c r="NRE208" s="119"/>
      <c r="NRF208" s="91"/>
      <c r="NRG208" s="119"/>
      <c r="NRH208" s="91"/>
      <c r="NRI208" s="119"/>
      <c r="NRJ208" s="91"/>
      <c r="NRK208" s="119"/>
      <c r="NRL208" s="91"/>
      <c r="NRM208" s="119"/>
      <c r="NRN208" s="91"/>
      <c r="NRO208" s="119"/>
      <c r="NRP208" s="91"/>
      <c r="NRQ208" s="119"/>
      <c r="NRR208" s="91"/>
      <c r="NRS208" s="119"/>
      <c r="NRT208" s="91"/>
      <c r="NRU208" s="119"/>
      <c r="NRV208" s="91"/>
      <c r="NRW208" s="119"/>
      <c r="NRX208" s="91"/>
      <c r="NRY208" s="119"/>
      <c r="NRZ208" s="91"/>
      <c r="NSA208" s="119"/>
      <c r="NSB208" s="91"/>
      <c r="NSC208" s="119"/>
      <c r="NSD208" s="91"/>
      <c r="NSE208" s="119"/>
      <c r="NSF208" s="91"/>
      <c r="NSG208" s="119"/>
      <c r="NSH208" s="91"/>
      <c r="NSI208" s="119"/>
      <c r="NSJ208" s="91"/>
      <c r="NSK208" s="119"/>
      <c r="NSL208" s="91"/>
      <c r="NSM208" s="119"/>
      <c r="NSN208" s="91"/>
      <c r="NSO208" s="119"/>
      <c r="NSP208" s="91"/>
      <c r="NSQ208" s="119"/>
      <c r="NSR208" s="91"/>
      <c r="NSS208" s="119"/>
      <c r="NST208" s="91"/>
      <c r="NSU208" s="119"/>
      <c r="NSV208" s="91"/>
      <c r="NSW208" s="119"/>
      <c r="NSX208" s="91"/>
      <c r="NSY208" s="119"/>
      <c r="NSZ208" s="91"/>
      <c r="NTA208" s="119"/>
      <c r="NTB208" s="91"/>
      <c r="NTC208" s="119"/>
      <c r="NTD208" s="91"/>
      <c r="NTE208" s="119"/>
      <c r="NTF208" s="91"/>
      <c r="NTG208" s="119"/>
      <c r="NTH208" s="91"/>
      <c r="NTI208" s="119"/>
      <c r="NTJ208" s="91"/>
      <c r="NTK208" s="119"/>
      <c r="NTL208" s="91"/>
      <c r="NTM208" s="119"/>
      <c r="NTN208" s="91"/>
      <c r="NTO208" s="119"/>
      <c r="NTP208" s="91"/>
      <c r="NTQ208" s="119"/>
      <c r="NTR208" s="91"/>
      <c r="NTS208" s="119"/>
      <c r="NTT208" s="91"/>
      <c r="NTU208" s="119"/>
      <c r="NTV208" s="91"/>
      <c r="NTW208" s="119"/>
      <c r="NTX208" s="91"/>
      <c r="NTY208" s="119"/>
      <c r="NTZ208" s="91"/>
      <c r="NUA208" s="119"/>
      <c r="NUB208" s="91"/>
      <c r="NUC208" s="119"/>
      <c r="NUD208" s="91"/>
      <c r="NUE208" s="119"/>
      <c r="NUF208" s="91"/>
      <c r="NUG208" s="119"/>
      <c r="NUH208" s="91"/>
      <c r="NUI208" s="119"/>
      <c r="NUJ208" s="91"/>
      <c r="NUK208" s="119"/>
      <c r="NUL208" s="91"/>
      <c r="NUM208" s="119"/>
      <c r="NUN208" s="91"/>
      <c r="NUO208" s="119"/>
      <c r="NUP208" s="91"/>
      <c r="NUQ208" s="119"/>
      <c r="NUR208" s="91"/>
      <c r="NUS208" s="119"/>
      <c r="NUT208" s="91"/>
      <c r="NUU208" s="119"/>
      <c r="NUV208" s="91"/>
      <c r="NUW208" s="119"/>
      <c r="NUX208" s="91"/>
      <c r="NUY208" s="119"/>
      <c r="NUZ208" s="91"/>
      <c r="NVA208" s="119"/>
      <c r="NVB208" s="91"/>
      <c r="NVC208" s="119"/>
      <c r="NVD208" s="91"/>
      <c r="NVE208" s="119"/>
      <c r="NVF208" s="91"/>
      <c r="NVG208" s="119"/>
      <c r="NVH208" s="91"/>
      <c r="NVI208" s="119"/>
      <c r="NVJ208" s="91"/>
      <c r="NVK208" s="119"/>
      <c r="NVL208" s="91"/>
      <c r="NVM208" s="119"/>
      <c r="NVN208" s="91"/>
      <c r="NVO208" s="119"/>
      <c r="NVP208" s="91"/>
      <c r="NVQ208" s="119"/>
      <c r="NVR208" s="91"/>
      <c r="NVS208" s="119"/>
      <c r="NVT208" s="91"/>
      <c r="NVU208" s="119"/>
      <c r="NVV208" s="91"/>
      <c r="NVW208" s="119"/>
      <c r="NVX208" s="91"/>
      <c r="NVY208" s="119"/>
      <c r="NVZ208" s="91"/>
      <c r="NWA208" s="119"/>
      <c r="NWB208" s="91"/>
      <c r="NWC208" s="119"/>
      <c r="NWD208" s="91"/>
      <c r="NWE208" s="119"/>
      <c r="NWF208" s="91"/>
      <c r="NWG208" s="119"/>
      <c r="NWH208" s="91"/>
      <c r="NWI208" s="119"/>
      <c r="NWJ208" s="91"/>
      <c r="NWK208" s="119"/>
      <c r="NWL208" s="91"/>
      <c r="NWM208" s="119"/>
      <c r="NWN208" s="91"/>
      <c r="NWO208" s="119"/>
      <c r="NWP208" s="91"/>
      <c r="NWQ208" s="119"/>
      <c r="NWR208" s="91"/>
      <c r="NWS208" s="119"/>
      <c r="NWT208" s="91"/>
      <c r="NWU208" s="119"/>
      <c r="NWV208" s="91"/>
      <c r="NWW208" s="119"/>
      <c r="NWX208" s="91"/>
      <c r="NWY208" s="119"/>
      <c r="NWZ208" s="91"/>
      <c r="NXA208" s="119"/>
      <c r="NXB208" s="91"/>
      <c r="NXC208" s="119"/>
      <c r="NXD208" s="91"/>
      <c r="NXE208" s="119"/>
      <c r="NXF208" s="91"/>
      <c r="NXG208" s="119"/>
      <c r="NXH208" s="91"/>
      <c r="NXI208" s="119"/>
      <c r="NXJ208" s="91"/>
      <c r="NXK208" s="119"/>
      <c r="NXL208" s="91"/>
      <c r="NXM208" s="119"/>
      <c r="NXN208" s="91"/>
      <c r="NXO208" s="119"/>
      <c r="NXP208" s="91"/>
      <c r="NXQ208" s="119"/>
      <c r="NXR208" s="91"/>
      <c r="NXS208" s="119"/>
      <c r="NXT208" s="91"/>
      <c r="NXU208" s="119"/>
      <c r="NXV208" s="91"/>
      <c r="NXW208" s="119"/>
      <c r="NXX208" s="91"/>
      <c r="NXY208" s="119"/>
      <c r="NXZ208" s="91"/>
      <c r="NYA208" s="119"/>
      <c r="NYB208" s="91"/>
      <c r="NYC208" s="119"/>
      <c r="NYD208" s="91"/>
      <c r="NYE208" s="119"/>
      <c r="NYF208" s="91"/>
      <c r="NYG208" s="119"/>
      <c r="NYH208" s="91"/>
      <c r="NYI208" s="119"/>
      <c r="NYJ208" s="91"/>
      <c r="NYK208" s="119"/>
      <c r="NYL208" s="91"/>
      <c r="NYM208" s="119"/>
      <c r="NYN208" s="91"/>
      <c r="NYO208" s="119"/>
      <c r="NYP208" s="91"/>
      <c r="NYQ208" s="119"/>
      <c r="NYR208" s="91"/>
      <c r="NYS208" s="119"/>
      <c r="NYT208" s="91"/>
      <c r="NYU208" s="119"/>
      <c r="NYV208" s="91"/>
      <c r="NYW208" s="119"/>
      <c r="NYX208" s="91"/>
      <c r="NYY208" s="119"/>
      <c r="NYZ208" s="91"/>
      <c r="NZA208" s="119"/>
      <c r="NZB208" s="91"/>
      <c r="NZC208" s="119"/>
      <c r="NZD208" s="91"/>
      <c r="NZE208" s="119"/>
      <c r="NZF208" s="91"/>
      <c r="NZG208" s="119"/>
      <c r="NZH208" s="91"/>
      <c r="NZI208" s="119"/>
      <c r="NZJ208" s="91"/>
      <c r="NZK208" s="119"/>
      <c r="NZL208" s="91"/>
      <c r="NZM208" s="119"/>
      <c r="NZN208" s="91"/>
      <c r="NZO208" s="119"/>
      <c r="NZP208" s="91"/>
      <c r="NZQ208" s="119"/>
      <c r="NZR208" s="91"/>
      <c r="NZS208" s="119"/>
      <c r="NZT208" s="91"/>
      <c r="NZU208" s="119"/>
      <c r="NZV208" s="91"/>
      <c r="NZW208" s="119"/>
      <c r="NZX208" s="91"/>
      <c r="NZY208" s="119"/>
      <c r="NZZ208" s="91"/>
      <c r="OAA208" s="119"/>
      <c r="OAB208" s="91"/>
      <c r="OAC208" s="119"/>
      <c r="OAD208" s="91"/>
      <c r="OAE208" s="119"/>
      <c r="OAF208" s="91"/>
      <c r="OAG208" s="119"/>
      <c r="OAH208" s="91"/>
      <c r="OAI208" s="119"/>
      <c r="OAJ208" s="91"/>
      <c r="OAK208" s="119"/>
      <c r="OAL208" s="91"/>
      <c r="OAM208" s="119"/>
      <c r="OAN208" s="91"/>
      <c r="OAO208" s="119"/>
      <c r="OAP208" s="91"/>
      <c r="OAQ208" s="119"/>
      <c r="OAR208" s="91"/>
      <c r="OAS208" s="119"/>
      <c r="OAT208" s="91"/>
      <c r="OAU208" s="119"/>
      <c r="OAV208" s="91"/>
      <c r="OAW208" s="119"/>
      <c r="OAX208" s="91"/>
      <c r="OAY208" s="119"/>
      <c r="OAZ208" s="91"/>
      <c r="OBA208" s="119"/>
      <c r="OBB208" s="91"/>
      <c r="OBC208" s="119"/>
      <c r="OBD208" s="91"/>
      <c r="OBE208" s="119"/>
      <c r="OBF208" s="91"/>
      <c r="OBG208" s="119"/>
      <c r="OBH208" s="91"/>
      <c r="OBI208" s="119"/>
      <c r="OBJ208" s="91"/>
      <c r="OBK208" s="119"/>
      <c r="OBL208" s="91"/>
      <c r="OBM208" s="119"/>
      <c r="OBN208" s="91"/>
      <c r="OBO208" s="119"/>
      <c r="OBP208" s="91"/>
      <c r="OBQ208" s="119"/>
      <c r="OBR208" s="91"/>
      <c r="OBS208" s="119"/>
      <c r="OBT208" s="91"/>
      <c r="OBU208" s="119"/>
      <c r="OBV208" s="91"/>
      <c r="OBW208" s="119"/>
      <c r="OBX208" s="91"/>
      <c r="OBY208" s="119"/>
      <c r="OBZ208" s="91"/>
      <c r="OCA208" s="119"/>
      <c r="OCB208" s="91"/>
      <c r="OCC208" s="119"/>
      <c r="OCD208" s="91"/>
      <c r="OCE208" s="119"/>
      <c r="OCF208" s="91"/>
      <c r="OCG208" s="119"/>
      <c r="OCH208" s="91"/>
      <c r="OCI208" s="119"/>
      <c r="OCJ208" s="91"/>
      <c r="OCK208" s="119"/>
      <c r="OCL208" s="91"/>
      <c r="OCM208" s="119"/>
      <c r="OCN208" s="91"/>
      <c r="OCO208" s="119"/>
      <c r="OCP208" s="91"/>
      <c r="OCQ208" s="119"/>
      <c r="OCR208" s="91"/>
      <c r="OCS208" s="119"/>
      <c r="OCT208" s="91"/>
      <c r="OCU208" s="119"/>
      <c r="OCV208" s="91"/>
      <c r="OCW208" s="119"/>
      <c r="OCX208" s="91"/>
      <c r="OCY208" s="119"/>
      <c r="OCZ208" s="91"/>
      <c r="ODA208" s="119"/>
      <c r="ODB208" s="91"/>
      <c r="ODC208" s="119"/>
      <c r="ODD208" s="91"/>
      <c r="ODE208" s="119"/>
      <c r="ODF208" s="91"/>
      <c r="ODG208" s="119"/>
      <c r="ODH208" s="91"/>
      <c r="ODI208" s="119"/>
      <c r="ODJ208" s="91"/>
      <c r="ODK208" s="119"/>
      <c r="ODL208" s="91"/>
      <c r="ODM208" s="119"/>
      <c r="ODN208" s="91"/>
      <c r="ODO208" s="119"/>
      <c r="ODP208" s="91"/>
      <c r="ODQ208" s="119"/>
      <c r="ODR208" s="91"/>
      <c r="ODS208" s="119"/>
      <c r="ODT208" s="91"/>
      <c r="ODU208" s="119"/>
      <c r="ODV208" s="91"/>
      <c r="ODW208" s="119"/>
      <c r="ODX208" s="91"/>
      <c r="ODY208" s="119"/>
      <c r="ODZ208" s="91"/>
      <c r="OEA208" s="119"/>
      <c r="OEB208" s="91"/>
      <c r="OEC208" s="119"/>
      <c r="OED208" s="91"/>
      <c r="OEE208" s="119"/>
      <c r="OEF208" s="91"/>
      <c r="OEG208" s="119"/>
      <c r="OEH208" s="91"/>
      <c r="OEI208" s="119"/>
      <c r="OEJ208" s="91"/>
      <c r="OEK208" s="119"/>
      <c r="OEL208" s="91"/>
      <c r="OEM208" s="119"/>
      <c r="OEN208" s="91"/>
      <c r="OEO208" s="119"/>
      <c r="OEP208" s="91"/>
      <c r="OEQ208" s="119"/>
      <c r="OER208" s="91"/>
      <c r="OES208" s="119"/>
      <c r="OET208" s="91"/>
      <c r="OEU208" s="119"/>
      <c r="OEV208" s="91"/>
      <c r="OEW208" s="119"/>
      <c r="OEX208" s="91"/>
      <c r="OEY208" s="119"/>
      <c r="OEZ208" s="91"/>
      <c r="OFA208" s="119"/>
      <c r="OFB208" s="91"/>
      <c r="OFC208" s="119"/>
      <c r="OFD208" s="91"/>
      <c r="OFE208" s="119"/>
      <c r="OFF208" s="91"/>
      <c r="OFG208" s="119"/>
      <c r="OFH208" s="91"/>
      <c r="OFI208" s="119"/>
      <c r="OFJ208" s="91"/>
      <c r="OFK208" s="119"/>
      <c r="OFL208" s="91"/>
      <c r="OFM208" s="119"/>
      <c r="OFN208" s="91"/>
      <c r="OFO208" s="119"/>
      <c r="OFP208" s="91"/>
      <c r="OFQ208" s="119"/>
      <c r="OFR208" s="91"/>
      <c r="OFS208" s="119"/>
      <c r="OFT208" s="91"/>
      <c r="OFU208" s="119"/>
      <c r="OFV208" s="91"/>
      <c r="OFW208" s="119"/>
      <c r="OFX208" s="91"/>
      <c r="OFY208" s="119"/>
      <c r="OFZ208" s="91"/>
      <c r="OGA208" s="119"/>
      <c r="OGB208" s="91"/>
      <c r="OGC208" s="119"/>
      <c r="OGD208" s="91"/>
      <c r="OGE208" s="119"/>
      <c r="OGF208" s="91"/>
      <c r="OGG208" s="119"/>
      <c r="OGH208" s="91"/>
      <c r="OGI208" s="119"/>
      <c r="OGJ208" s="91"/>
      <c r="OGK208" s="119"/>
      <c r="OGL208" s="91"/>
      <c r="OGM208" s="119"/>
      <c r="OGN208" s="91"/>
      <c r="OGO208" s="119"/>
      <c r="OGP208" s="91"/>
      <c r="OGQ208" s="119"/>
      <c r="OGR208" s="91"/>
      <c r="OGS208" s="119"/>
      <c r="OGT208" s="91"/>
      <c r="OGU208" s="119"/>
      <c r="OGV208" s="91"/>
      <c r="OGW208" s="119"/>
      <c r="OGX208" s="91"/>
      <c r="OGY208" s="119"/>
      <c r="OGZ208" s="91"/>
      <c r="OHA208" s="119"/>
      <c r="OHB208" s="91"/>
      <c r="OHC208" s="119"/>
      <c r="OHD208" s="91"/>
      <c r="OHE208" s="119"/>
      <c r="OHF208" s="91"/>
      <c r="OHG208" s="119"/>
      <c r="OHH208" s="91"/>
      <c r="OHI208" s="119"/>
      <c r="OHJ208" s="91"/>
      <c r="OHK208" s="119"/>
      <c r="OHL208" s="91"/>
      <c r="OHM208" s="119"/>
      <c r="OHN208" s="91"/>
      <c r="OHO208" s="119"/>
      <c r="OHP208" s="91"/>
      <c r="OHQ208" s="119"/>
      <c r="OHR208" s="91"/>
      <c r="OHS208" s="119"/>
      <c r="OHT208" s="91"/>
      <c r="OHU208" s="119"/>
      <c r="OHV208" s="91"/>
      <c r="OHW208" s="119"/>
      <c r="OHX208" s="91"/>
      <c r="OHY208" s="119"/>
      <c r="OHZ208" s="91"/>
      <c r="OIA208" s="119"/>
      <c r="OIB208" s="91"/>
      <c r="OIC208" s="119"/>
      <c r="OID208" s="91"/>
      <c r="OIE208" s="119"/>
      <c r="OIF208" s="91"/>
      <c r="OIG208" s="119"/>
      <c r="OIH208" s="91"/>
      <c r="OII208" s="119"/>
      <c r="OIJ208" s="91"/>
      <c r="OIK208" s="119"/>
      <c r="OIL208" s="91"/>
      <c r="OIM208" s="119"/>
      <c r="OIN208" s="91"/>
      <c r="OIO208" s="119"/>
      <c r="OIP208" s="91"/>
      <c r="OIQ208" s="119"/>
      <c r="OIR208" s="91"/>
      <c r="OIS208" s="119"/>
      <c r="OIT208" s="91"/>
      <c r="OIU208" s="119"/>
      <c r="OIV208" s="91"/>
      <c r="OIW208" s="119"/>
      <c r="OIX208" s="91"/>
      <c r="OIY208" s="119"/>
      <c r="OIZ208" s="91"/>
      <c r="OJA208" s="119"/>
      <c r="OJB208" s="91"/>
      <c r="OJC208" s="119"/>
      <c r="OJD208" s="91"/>
      <c r="OJE208" s="119"/>
      <c r="OJF208" s="91"/>
      <c r="OJG208" s="119"/>
      <c r="OJH208" s="91"/>
      <c r="OJI208" s="119"/>
      <c r="OJJ208" s="91"/>
      <c r="OJK208" s="119"/>
      <c r="OJL208" s="91"/>
      <c r="OJM208" s="119"/>
      <c r="OJN208" s="91"/>
      <c r="OJO208" s="119"/>
      <c r="OJP208" s="91"/>
      <c r="OJQ208" s="119"/>
      <c r="OJR208" s="91"/>
      <c r="OJS208" s="119"/>
      <c r="OJT208" s="91"/>
      <c r="OJU208" s="119"/>
      <c r="OJV208" s="91"/>
      <c r="OJW208" s="119"/>
      <c r="OJX208" s="91"/>
      <c r="OJY208" s="119"/>
      <c r="OJZ208" s="91"/>
      <c r="OKA208" s="119"/>
      <c r="OKB208" s="91"/>
      <c r="OKC208" s="119"/>
      <c r="OKD208" s="91"/>
      <c r="OKE208" s="119"/>
      <c r="OKF208" s="91"/>
      <c r="OKG208" s="119"/>
      <c r="OKH208" s="91"/>
      <c r="OKI208" s="119"/>
      <c r="OKJ208" s="91"/>
      <c r="OKK208" s="119"/>
      <c r="OKL208" s="91"/>
      <c r="OKM208" s="119"/>
      <c r="OKN208" s="91"/>
      <c r="OKO208" s="119"/>
      <c r="OKP208" s="91"/>
      <c r="OKQ208" s="119"/>
      <c r="OKR208" s="91"/>
      <c r="OKS208" s="119"/>
      <c r="OKT208" s="91"/>
      <c r="OKU208" s="119"/>
      <c r="OKV208" s="91"/>
      <c r="OKW208" s="119"/>
      <c r="OKX208" s="91"/>
      <c r="OKY208" s="119"/>
      <c r="OKZ208" s="91"/>
      <c r="OLA208" s="119"/>
      <c r="OLB208" s="91"/>
      <c r="OLC208" s="119"/>
      <c r="OLD208" s="91"/>
      <c r="OLE208" s="119"/>
      <c r="OLF208" s="91"/>
      <c r="OLG208" s="119"/>
      <c r="OLH208" s="91"/>
      <c r="OLI208" s="119"/>
      <c r="OLJ208" s="91"/>
      <c r="OLK208" s="119"/>
      <c r="OLL208" s="91"/>
      <c r="OLM208" s="119"/>
      <c r="OLN208" s="91"/>
      <c r="OLO208" s="119"/>
      <c r="OLP208" s="91"/>
      <c r="OLQ208" s="119"/>
      <c r="OLR208" s="91"/>
      <c r="OLS208" s="119"/>
      <c r="OLT208" s="91"/>
      <c r="OLU208" s="119"/>
      <c r="OLV208" s="91"/>
      <c r="OLW208" s="119"/>
      <c r="OLX208" s="91"/>
      <c r="OLY208" s="119"/>
      <c r="OLZ208" s="91"/>
      <c r="OMA208" s="119"/>
      <c r="OMB208" s="91"/>
      <c r="OMC208" s="119"/>
      <c r="OMD208" s="91"/>
      <c r="OME208" s="119"/>
      <c r="OMF208" s="91"/>
      <c r="OMG208" s="119"/>
      <c r="OMH208" s="91"/>
      <c r="OMI208" s="119"/>
      <c r="OMJ208" s="91"/>
      <c r="OMK208" s="119"/>
      <c r="OML208" s="91"/>
      <c r="OMM208" s="119"/>
      <c r="OMN208" s="91"/>
      <c r="OMO208" s="119"/>
      <c r="OMP208" s="91"/>
      <c r="OMQ208" s="119"/>
      <c r="OMR208" s="91"/>
      <c r="OMS208" s="119"/>
      <c r="OMT208" s="91"/>
      <c r="OMU208" s="119"/>
      <c r="OMV208" s="91"/>
      <c r="OMW208" s="119"/>
      <c r="OMX208" s="91"/>
      <c r="OMY208" s="119"/>
      <c r="OMZ208" s="91"/>
      <c r="ONA208" s="119"/>
      <c r="ONB208" s="91"/>
      <c r="ONC208" s="119"/>
      <c r="OND208" s="91"/>
      <c r="ONE208" s="119"/>
      <c r="ONF208" s="91"/>
      <c r="ONG208" s="119"/>
      <c r="ONH208" s="91"/>
      <c r="ONI208" s="119"/>
      <c r="ONJ208" s="91"/>
      <c r="ONK208" s="119"/>
      <c r="ONL208" s="91"/>
      <c r="ONM208" s="119"/>
      <c r="ONN208" s="91"/>
      <c r="ONO208" s="119"/>
      <c r="ONP208" s="91"/>
      <c r="ONQ208" s="119"/>
      <c r="ONR208" s="91"/>
      <c r="ONS208" s="119"/>
      <c r="ONT208" s="91"/>
      <c r="ONU208" s="119"/>
      <c r="ONV208" s="91"/>
      <c r="ONW208" s="119"/>
      <c r="ONX208" s="91"/>
      <c r="ONY208" s="119"/>
      <c r="ONZ208" s="91"/>
      <c r="OOA208" s="119"/>
      <c r="OOB208" s="91"/>
      <c r="OOC208" s="119"/>
      <c r="OOD208" s="91"/>
      <c r="OOE208" s="119"/>
      <c r="OOF208" s="91"/>
      <c r="OOG208" s="119"/>
      <c r="OOH208" s="91"/>
      <c r="OOI208" s="119"/>
      <c r="OOJ208" s="91"/>
      <c r="OOK208" s="119"/>
      <c r="OOL208" s="91"/>
      <c r="OOM208" s="119"/>
      <c r="OON208" s="91"/>
      <c r="OOO208" s="119"/>
      <c r="OOP208" s="91"/>
      <c r="OOQ208" s="119"/>
      <c r="OOR208" s="91"/>
      <c r="OOS208" s="119"/>
      <c r="OOT208" s="91"/>
      <c r="OOU208" s="119"/>
      <c r="OOV208" s="91"/>
      <c r="OOW208" s="119"/>
      <c r="OOX208" s="91"/>
      <c r="OOY208" s="119"/>
      <c r="OOZ208" s="91"/>
      <c r="OPA208" s="119"/>
      <c r="OPB208" s="91"/>
      <c r="OPC208" s="119"/>
      <c r="OPD208" s="91"/>
      <c r="OPE208" s="119"/>
      <c r="OPF208" s="91"/>
      <c r="OPG208" s="119"/>
      <c r="OPH208" s="91"/>
      <c r="OPI208" s="119"/>
      <c r="OPJ208" s="91"/>
      <c r="OPK208" s="119"/>
      <c r="OPL208" s="91"/>
      <c r="OPM208" s="119"/>
      <c r="OPN208" s="91"/>
      <c r="OPO208" s="119"/>
      <c r="OPP208" s="91"/>
      <c r="OPQ208" s="119"/>
      <c r="OPR208" s="91"/>
      <c r="OPS208" s="119"/>
      <c r="OPT208" s="91"/>
      <c r="OPU208" s="119"/>
      <c r="OPV208" s="91"/>
      <c r="OPW208" s="119"/>
      <c r="OPX208" s="91"/>
      <c r="OPY208" s="119"/>
      <c r="OPZ208" s="91"/>
      <c r="OQA208" s="119"/>
      <c r="OQB208" s="91"/>
      <c r="OQC208" s="119"/>
      <c r="OQD208" s="91"/>
      <c r="OQE208" s="119"/>
      <c r="OQF208" s="91"/>
      <c r="OQG208" s="119"/>
      <c r="OQH208" s="91"/>
      <c r="OQI208" s="119"/>
      <c r="OQJ208" s="91"/>
      <c r="OQK208" s="119"/>
      <c r="OQL208" s="91"/>
      <c r="OQM208" s="119"/>
      <c r="OQN208" s="91"/>
      <c r="OQO208" s="119"/>
      <c r="OQP208" s="91"/>
      <c r="OQQ208" s="119"/>
      <c r="OQR208" s="91"/>
      <c r="OQS208" s="119"/>
      <c r="OQT208" s="91"/>
      <c r="OQU208" s="119"/>
      <c r="OQV208" s="91"/>
      <c r="OQW208" s="119"/>
      <c r="OQX208" s="91"/>
      <c r="OQY208" s="119"/>
      <c r="OQZ208" s="91"/>
      <c r="ORA208" s="119"/>
      <c r="ORB208" s="91"/>
      <c r="ORC208" s="119"/>
      <c r="ORD208" s="91"/>
      <c r="ORE208" s="119"/>
      <c r="ORF208" s="91"/>
      <c r="ORG208" s="119"/>
      <c r="ORH208" s="91"/>
      <c r="ORI208" s="119"/>
      <c r="ORJ208" s="91"/>
      <c r="ORK208" s="119"/>
      <c r="ORL208" s="91"/>
      <c r="ORM208" s="119"/>
      <c r="ORN208" s="91"/>
      <c r="ORO208" s="119"/>
      <c r="ORP208" s="91"/>
      <c r="ORQ208" s="119"/>
      <c r="ORR208" s="91"/>
      <c r="ORS208" s="119"/>
      <c r="ORT208" s="91"/>
      <c r="ORU208" s="119"/>
      <c r="ORV208" s="91"/>
      <c r="ORW208" s="119"/>
      <c r="ORX208" s="91"/>
      <c r="ORY208" s="119"/>
      <c r="ORZ208" s="91"/>
      <c r="OSA208" s="119"/>
      <c r="OSB208" s="91"/>
      <c r="OSC208" s="119"/>
      <c r="OSD208" s="91"/>
      <c r="OSE208" s="119"/>
      <c r="OSF208" s="91"/>
      <c r="OSG208" s="119"/>
      <c r="OSH208" s="91"/>
      <c r="OSI208" s="119"/>
      <c r="OSJ208" s="91"/>
      <c r="OSK208" s="119"/>
      <c r="OSL208" s="91"/>
      <c r="OSM208" s="119"/>
      <c r="OSN208" s="91"/>
      <c r="OSO208" s="119"/>
      <c r="OSP208" s="91"/>
      <c r="OSQ208" s="119"/>
      <c r="OSR208" s="91"/>
      <c r="OSS208" s="119"/>
      <c r="OST208" s="91"/>
      <c r="OSU208" s="119"/>
      <c r="OSV208" s="91"/>
      <c r="OSW208" s="119"/>
      <c r="OSX208" s="91"/>
      <c r="OSY208" s="119"/>
      <c r="OSZ208" s="91"/>
      <c r="OTA208" s="119"/>
      <c r="OTB208" s="91"/>
      <c r="OTC208" s="119"/>
      <c r="OTD208" s="91"/>
      <c r="OTE208" s="119"/>
      <c r="OTF208" s="91"/>
      <c r="OTG208" s="119"/>
      <c r="OTH208" s="91"/>
      <c r="OTI208" s="119"/>
      <c r="OTJ208" s="91"/>
      <c r="OTK208" s="119"/>
      <c r="OTL208" s="91"/>
      <c r="OTM208" s="119"/>
      <c r="OTN208" s="91"/>
      <c r="OTO208" s="119"/>
      <c r="OTP208" s="91"/>
      <c r="OTQ208" s="119"/>
      <c r="OTR208" s="91"/>
      <c r="OTS208" s="119"/>
      <c r="OTT208" s="91"/>
      <c r="OTU208" s="119"/>
      <c r="OTV208" s="91"/>
      <c r="OTW208" s="119"/>
      <c r="OTX208" s="91"/>
      <c r="OTY208" s="119"/>
      <c r="OTZ208" s="91"/>
      <c r="OUA208" s="119"/>
      <c r="OUB208" s="91"/>
      <c r="OUC208" s="119"/>
      <c r="OUD208" s="91"/>
      <c r="OUE208" s="119"/>
      <c r="OUF208" s="91"/>
      <c r="OUG208" s="119"/>
      <c r="OUH208" s="91"/>
      <c r="OUI208" s="119"/>
      <c r="OUJ208" s="91"/>
      <c r="OUK208" s="119"/>
      <c r="OUL208" s="91"/>
      <c r="OUM208" s="119"/>
      <c r="OUN208" s="91"/>
      <c r="OUO208" s="119"/>
      <c r="OUP208" s="91"/>
      <c r="OUQ208" s="119"/>
      <c r="OUR208" s="91"/>
      <c r="OUS208" s="119"/>
      <c r="OUT208" s="91"/>
      <c r="OUU208" s="119"/>
      <c r="OUV208" s="91"/>
      <c r="OUW208" s="119"/>
      <c r="OUX208" s="91"/>
      <c r="OUY208" s="119"/>
      <c r="OUZ208" s="91"/>
      <c r="OVA208" s="119"/>
      <c r="OVB208" s="91"/>
      <c r="OVC208" s="119"/>
      <c r="OVD208" s="91"/>
      <c r="OVE208" s="119"/>
      <c r="OVF208" s="91"/>
      <c r="OVG208" s="119"/>
      <c r="OVH208" s="91"/>
      <c r="OVI208" s="119"/>
      <c r="OVJ208" s="91"/>
      <c r="OVK208" s="119"/>
      <c r="OVL208" s="91"/>
      <c r="OVM208" s="119"/>
      <c r="OVN208" s="91"/>
      <c r="OVO208" s="119"/>
      <c r="OVP208" s="91"/>
      <c r="OVQ208" s="119"/>
      <c r="OVR208" s="91"/>
      <c r="OVS208" s="119"/>
      <c r="OVT208" s="91"/>
      <c r="OVU208" s="119"/>
      <c r="OVV208" s="91"/>
      <c r="OVW208" s="119"/>
      <c r="OVX208" s="91"/>
      <c r="OVY208" s="119"/>
      <c r="OVZ208" s="91"/>
      <c r="OWA208" s="119"/>
      <c r="OWB208" s="91"/>
      <c r="OWC208" s="119"/>
      <c r="OWD208" s="91"/>
      <c r="OWE208" s="119"/>
      <c r="OWF208" s="91"/>
      <c r="OWG208" s="119"/>
      <c r="OWH208" s="91"/>
      <c r="OWI208" s="119"/>
      <c r="OWJ208" s="91"/>
      <c r="OWK208" s="119"/>
      <c r="OWL208" s="91"/>
      <c r="OWM208" s="119"/>
      <c r="OWN208" s="91"/>
      <c r="OWO208" s="119"/>
      <c r="OWP208" s="91"/>
      <c r="OWQ208" s="119"/>
      <c r="OWR208" s="91"/>
      <c r="OWS208" s="119"/>
      <c r="OWT208" s="91"/>
      <c r="OWU208" s="119"/>
      <c r="OWV208" s="91"/>
      <c r="OWW208" s="119"/>
      <c r="OWX208" s="91"/>
      <c r="OWY208" s="119"/>
      <c r="OWZ208" s="91"/>
      <c r="OXA208" s="119"/>
      <c r="OXB208" s="91"/>
      <c r="OXC208" s="119"/>
      <c r="OXD208" s="91"/>
      <c r="OXE208" s="119"/>
      <c r="OXF208" s="91"/>
      <c r="OXG208" s="119"/>
      <c r="OXH208" s="91"/>
      <c r="OXI208" s="119"/>
      <c r="OXJ208" s="91"/>
      <c r="OXK208" s="119"/>
      <c r="OXL208" s="91"/>
      <c r="OXM208" s="119"/>
      <c r="OXN208" s="91"/>
      <c r="OXO208" s="119"/>
      <c r="OXP208" s="91"/>
      <c r="OXQ208" s="119"/>
      <c r="OXR208" s="91"/>
      <c r="OXS208" s="119"/>
      <c r="OXT208" s="91"/>
      <c r="OXU208" s="119"/>
      <c r="OXV208" s="91"/>
      <c r="OXW208" s="119"/>
      <c r="OXX208" s="91"/>
      <c r="OXY208" s="119"/>
      <c r="OXZ208" s="91"/>
      <c r="OYA208" s="119"/>
      <c r="OYB208" s="91"/>
      <c r="OYC208" s="119"/>
      <c r="OYD208" s="91"/>
      <c r="OYE208" s="119"/>
      <c r="OYF208" s="91"/>
      <c r="OYG208" s="119"/>
      <c r="OYH208" s="91"/>
      <c r="OYI208" s="119"/>
      <c r="OYJ208" s="91"/>
      <c r="OYK208" s="119"/>
      <c r="OYL208" s="91"/>
      <c r="OYM208" s="119"/>
      <c r="OYN208" s="91"/>
      <c r="OYO208" s="119"/>
      <c r="OYP208" s="91"/>
      <c r="OYQ208" s="119"/>
      <c r="OYR208" s="91"/>
      <c r="OYS208" s="119"/>
      <c r="OYT208" s="91"/>
      <c r="OYU208" s="119"/>
      <c r="OYV208" s="91"/>
      <c r="OYW208" s="119"/>
      <c r="OYX208" s="91"/>
      <c r="OYY208" s="119"/>
      <c r="OYZ208" s="91"/>
      <c r="OZA208" s="119"/>
      <c r="OZB208" s="91"/>
      <c r="OZC208" s="119"/>
      <c r="OZD208" s="91"/>
      <c r="OZE208" s="119"/>
      <c r="OZF208" s="91"/>
      <c r="OZG208" s="119"/>
      <c r="OZH208" s="91"/>
      <c r="OZI208" s="119"/>
      <c r="OZJ208" s="91"/>
      <c r="OZK208" s="119"/>
      <c r="OZL208" s="91"/>
      <c r="OZM208" s="119"/>
      <c r="OZN208" s="91"/>
      <c r="OZO208" s="119"/>
      <c r="OZP208" s="91"/>
      <c r="OZQ208" s="119"/>
      <c r="OZR208" s="91"/>
      <c r="OZS208" s="119"/>
      <c r="OZT208" s="91"/>
      <c r="OZU208" s="119"/>
      <c r="OZV208" s="91"/>
      <c r="OZW208" s="119"/>
      <c r="OZX208" s="91"/>
      <c r="OZY208" s="119"/>
      <c r="OZZ208" s="91"/>
      <c r="PAA208" s="119"/>
      <c r="PAB208" s="91"/>
      <c r="PAC208" s="119"/>
      <c r="PAD208" s="91"/>
      <c r="PAE208" s="119"/>
      <c r="PAF208" s="91"/>
      <c r="PAG208" s="119"/>
      <c r="PAH208" s="91"/>
      <c r="PAI208" s="119"/>
      <c r="PAJ208" s="91"/>
      <c r="PAK208" s="119"/>
      <c r="PAL208" s="91"/>
      <c r="PAM208" s="119"/>
      <c r="PAN208" s="91"/>
      <c r="PAO208" s="119"/>
      <c r="PAP208" s="91"/>
      <c r="PAQ208" s="119"/>
      <c r="PAR208" s="91"/>
      <c r="PAS208" s="119"/>
      <c r="PAT208" s="91"/>
      <c r="PAU208" s="119"/>
      <c r="PAV208" s="91"/>
      <c r="PAW208" s="119"/>
      <c r="PAX208" s="91"/>
      <c r="PAY208" s="119"/>
      <c r="PAZ208" s="91"/>
      <c r="PBA208" s="119"/>
      <c r="PBB208" s="91"/>
      <c r="PBC208" s="119"/>
      <c r="PBD208" s="91"/>
      <c r="PBE208" s="119"/>
      <c r="PBF208" s="91"/>
      <c r="PBG208" s="119"/>
      <c r="PBH208" s="91"/>
      <c r="PBI208" s="119"/>
      <c r="PBJ208" s="91"/>
      <c r="PBK208" s="119"/>
      <c r="PBL208" s="91"/>
      <c r="PBM208" s="119"/>
      <c r="PBN208" s="91"/>
      <c r="PBO208" s="119"/>
      <c r="PBP208" s="91"/>
      <c r="PBQ208" s="119"/>
      <c r="PBR208" s="91"/>
      <c r="PBS208" s="119"/>
      <c r="PBT208" s="91"/>
      <c r="PBU208" s="119"/>
      <c r="PBV208" s="91"/>
      <c r="PBW208" s="119"/>
      <c r="PBX208" s="91"/>
      <c r="PBY208" s="119"/>
      <c r="PBZ208" s="91"/>
      <c r="PCA208" s="119"/>
      <c r="PCB208" s="91"/>
      <c r="PCC208" s="119"/>
      <c r="PCD208" s="91"/>
      <c r="PCE208" s="119"/>
      <c r="PCF208" s="91"/>
      <c r="PCG208" s="119"/>
      <c r="PCH208" s="91"/>
      <c r="PCI208" s="119"/>
      <c r="PCJ208" s="91"/>
      <c r="PCK208" s="119"/>
      <c r="PCL208" s="91"/>
      <c r="PCM208" s="119"/>
      <c r="PCN208" s="91"/>
      <c r="PCO208" s="119"/>
      <c r="PCP208" s="91"/>
      <c r="PCQ208" s="119"/>
      <c r="PCR208" s="91"/>
      <c r="PCS208" s="119"/>
      <c r="PCT208" s="91"/>
      <c r="PCU208" s="119"/>
      <c r="PCV208" s="91"/>
      <c r="PCW208" s="119"/>
      <c r="PCX208" s="91"/>
      <c r="PCY208" s="119"/>
      <c r="PCZ208" s="91"/>
      <c r="PDA208" s="119"/>
      <c r="PDB208" s="91"/>
      <c r="PDC208" s="119"/>
      <c r="PDD208" s="91"/>
      <c r="PDE208" s="119"/>
      <c r="PDF208" s="91"/>
      <c r="PDG208" s="119"/>
      <c r="PDH208" s="91"/>
      <c r="PDI208" s="119"/>
      <c r="PDJ208" s="91"/>
      <c r="PDK208" s="119"/>
      <c r="PDL208" s="91"/>
      <c r="PDM208" s="119"/>
      <c r="PDN208" s="91"/>
      <c r="PDO208" s="119"/>
      <c r="PDP208" s="91"/>
      <c r="PDQ208" s="119"/>
      <c r="PDR208" s="91"/>
      <c r="PDS208" s="119"/>
      <c r="PDT208" s="91"/>
      <c r="PDU208" s="119"/>
      <c r="PDV208" s="91"/>
      <c r="PDW208" s="119"/>
      <c r="PDX208" s="91"/>
      <c r="PDY208" s="119"/>
      <c r="PDZ208" s="91"/>
      <c r="PEA208" s="119"/>
      <c r="PEB208" s="91"/>
      <c r="PEC208" s="119"/>
      <c r="PED208" s="91"/>
      <c r="PEE208" s="119"/>
      <c r="PEF208" s="91"/>
      <c r="PEG208" s="119"/>
      <c r="PEH208" s="91"/>
      <c r="PEI208" s="119"/>
      <c r="PEJ208" s="91"/>
      <c r="PEK208" s="119"/>
      <c r="PEL208" s="91"/>
      <c r="PEM208" s="119"/>
      <c r="PEN208" s="91"/>
      <c r="PEO208" s="119"/>
      <c r="PEP208" s="91"/>
      <c r="PEQ208" s="119"/>
      <c r="PER208" s="91"/>
      <c r="PES208" s="119"/>
      <c r="PET208" s="91"/>
      <c r="PEU208" s="119"/>
      <c r="PEV208" s="91"/>
      <c r="PEW208" s="119"/>
      <c r="PEX208" s="91"/>
      <c r="PEY208" s="119"/>
      <c r="PEZ208" s="91"/>
      <c r="PFA208" s="119"/>
      <c r="PFB208" s="91"/>
      <c r="PFC208" s="119"/>
      <c r="PFD208" s="91"/>
      <c r="PFE208" s="119"/>
      <c r="PFF208" s="91"/>
      <c r="PFG208" s="119"/>
      <c r="PFH208" s="91"/>
      <c r="PFI208" s="119"/>
      <c r="PFJ208" s="91"/>
      <c r="PFK208" s="119"/>
      <c r="PFL208" s="91"/>
      <c r="PFM208" s="119"/>
      <c r="PFN208" s="91"/>
      <c r="PFO208" s="119"/>
      <c r="PFP208" s="91"/>
      <c r="PFQ208" s="119"/>
      <c r="PFR208" s="91"/>
      <c r="PFS208" s="119"/>
      <c r="PFT208" s="91"/>
      <c r="PFU208" s="119"/>
      <c r="PFV208" s="91"/>
      <c r="PFW208" s="119"/>
      <c r="PFX208" s="91"/>
      <c r="PFY208" s="119"/>
      <c r="PFZ208" s="91"/>
      <c r="PGA208" s="119"/>
      <c r="PGB208" s="91"/>
      <c r="PGC208" s="119"/>
      <c r="PGD208" s="91"/>
      <c r="PGE208" s="119"/>
      <c r="PGF208" s="91"/>
      <c r="PGG208" s="119"/>
      <c r="PGH208" s="91"/>
      <c r="PGI208" s="119"/>
      <c r="PGJ208" s="91"/>
      <c r="PGK208" s="119"/>
      <c r="PGL208" s="91"/>
      <c r="PGM208" s="119"/>
      <c r="PGN208" s="91"/>
      <c r="PGO208" s="119"/>
      <c r="PGP208" s="91"/>
      <c r="PGQ208" s="119"/>
      <c r="PGR208" s="91"/>
      <c r="PGS208" s="119"/>
      <c r="PGT208" s="91"/>
      <c r="PGU208" s="119"/>
      <c r="PGV208" s="91"/>
      <c r="PGW208" s="119"/>
      <c r="PGX208" s="91"/>
      <c r="PGY208" s="119"/>
      <c r="PGZ208" s="91"/>
      <c r="PHA208" s="119"/>
      <c r="PHB208" s="91"/>
      <c r="PHC208" s="119"/>
      <c r="PHD208" s="91"/>
      <c r="PHE208" s="119"/>
      <c r="PHF208" s="91"/>
      <c r="PHG208" s="119"/>
      <c r="PHH208" s="91"/>
      <c r="PHI208" s="119"/>
      <c r="PHJ208" s="91"/>
      <c r="PHK208" s="119"/>
      <c r="PHL208" s="91"/>
      <c r="PHM208" s="119"/>
      <c r="PHN208" s="91"/>
      <c r="PHO208" s="119"/>
      <c r="PHP208" s="91"/>
      <c r="PHQ208" s="119"/>
      <c r="PHR208" s="91"/>
      <c r="PHS208" s="119"/>
      <c r="PHT208" s="91"/>
      <c r="PHU208" s="119"/>
      <c r="PHV208" s="91"/>
      <c r="PHW208" s="119"/>
      <c r="PHX208" s="91"/>
      <c r="PHY208" s="119"/>
      <c r="PHZ208" s="91"/>
      <c r="PIA208" s="119"/>
      <c r="PIB208" s="91"/>
      <c r="PIC208" s="119"/>
      <c r="PID208" s="91"/>
      <c r="PIE208" s="119"/>
      <c r="PIF208" s="91"/>
      <c r="PIG208" s="119"/>
      <c r="PIH208" s="91"/>
      <c r="PII208" s="119"/>
      <c r="PIJ208" s="91"/>
      <c r="PIK208" s="119"/>
      <c r="PIL208" s="91"/>
      <c r="PIM208" s="119"/>
      <c r="PIN208" s="91"/>
      <c r="PIO208" s="119"/>
      <c r="PIP208" s="91"/>
      <c r="PIQ208" s="119"/>
      <c r="PIR208" s="91"/>
      <c r="PIS208" s="119"/>
      <c r="PIT208" s="91"/>
      <c r="PIU208" s="119"/>
      <c r="PIV208" s="91"/>
      <c r="PIW208" s="119"/>
      <c r="PIX208" s="91"/>
      <c r="PIY208" s="119"/>
      <c r="PIZ208" s="91"/>
      <c r="PJA208" s="119"/>
      <c r="PJB208" s="91"/>
      <c r="PJC208" s="119"/>
      <c r="PJD208" s="91"/>
      <c r="PJE208" s="119"/>
      <c r="PJF208" s="91"/>
      <c r="PJG208" s="119"/>
      <c r="PJH208" s="91"/>
      <c r="PJI208" s="119"/>
      <c r="PJJ208" s="91"/>
      <c r="PJK208" s="119"/>
      <c r="PJL208" s="91"/>
      <c r="PJM208" s="119"/>
      <c r="PJN208" s="91"/>
      <c r="PJO208" s="119"/>
      <c r="PJP208" s="91"/>
      <c r="PJQ208" s="119"/>
      <c r="PJR208" s="91"/>
      <c r="PJS208" s="119"/>
      <c r="PJT208" s="91"/>
      <c r="PJU208" s="119"/>
      <c r="PJV208" s="91"/>
      <c r="PJW208" s="119"/>
      <c r="PJX208" s="91"/>
      <c r="PJY208" s="119"/>
      <c r="PJZ208" s="91"/>
      <c r="PKA208" s="119"/>
      <c r="PKB208" s="91"/>
      <c r="PKC208" s="119"/>
      <c r="PKD208" s="91"/>
      <c r="PKE208" s="119"/>
      <c r="PKF208" s="91"/>
      <c r="PKG208" s="119"/>
      <c r="PKH208" s="91"/>
      <c r="PKI208" s="119"/>
      <c r="PKJ208" s="91"/>
      <c r="PKK208" s="119"/>
      <c r="PKL208" s="91"/>
      <c r="PKM208" s="119"/>
      <c r="PKN208" s="91"/>
      <c r="PKO208" s="119"/>
      <c r="PKP208" s="91"/>
      <c r="PKQ208" s="119"/>
      <c r="PKR208" s="91"/>
      <c r="PKS208" s="119"/>
      <c r="PKT208" s="91"/>
      <c r="PKU208" s="119"/>
      <c r="PKV208" s="91"/>
      <c r="PKW208" s="119"/>
      <c r="PKX208" s="91"/>
      <c r="PKY208" s="119"/>
      <c r="PKZ208" s="91"/>
      <c r="PLA208" s="119"/>
      <c r="PLB208" s="91"/>
      <c r="PLC208" s="119"/>
      <c r="PLD208" s="91"/>
      <c r="PLE208" s="119"/>
      <c r="PLF208" s="91"/>
      <c r="PLG208" s="119"/>
      <c r="PLH208" s="91"/>
      <c r="PLI208" s="119"/>
      <c r="PLJ208" s="91"/>
      <c r="PLK208" s="119"/>
      <c r="PLL208" s="91"/>
      <c r="PLM208" s="119"/>
      <c r="PLN208" s="91"/>
      <c r="PLO208" s="119"/>
      <c r="PLP208" s="91"/>
      <c r="PLQ208" s="119"/>
      <c r="PLR208" s="91"/>
      <c r="PLS208" s="119"/>
      <c r="PLT208" s="91"/>
      <c r="PLU208" s="119"/>
      <c r="PLV208" s="91"/>
      <c r="PLW208" s="119"/>
      <c r="PLX208" s="91"/>
      <c r="PLY208" s="119"/>
      <c r="PLZ208" s="91"/>
      <c r="PMA208" s="119"/>
      <c r="PMB208" s="91"/>
      <c r="PMC208" s="119"/>
      <c r="PMD208" s="91"/>
      <c r="PME208" s="119"/>
      <c r="PMF208" s="91"/>
      <c r="PMG208" s="119"/>
      <c r="PMH208" s="91"/>
      <c r="PMI208" s="119"/>
      <c r="PMJ208" s="91"/>
      <c r="PMK208" s="119"/>
      <c r="PML208" s="91"/>
      <c r="PMM208" s="119"/>
      <c r="PMN208" s="91"/>
      <c r="PMO208" s="119"/>
      <c r="PMP208" s="91"/>
      <c r="PMQ208" s="119"/>
      <c r="PMR208" s="91"/>
      <c r="PMS208" s="119"/>
      <c r="PMT208" s="91"/>
      <c r="PMU208" s="119"/>
      <c r="PMV208" s="91"/>
      <c r="PMW208" s="119"/>
      <c r="PMX208" s="91"/>
      <c r="PMY208" s="119"/>
      <c r="PMZ208" s="91"/>
      <c r="PNA208" s="119"/>
      <c r="PNB208" s="91"/>
      <c r="PNC208" s="119"/>
      <c r="PND208" s="91"/>
      <c r="PNE208" s="119"/>
      <c r="PNF208" s="91"/>
      <c r="PNG208" s="119"/>
      <c r="PNH208" s="91"/>
      <c r="PNI208" s="119"/>
      <c r="PNJ208" s="91"/>
      <c r="PNK208" s="119"/>
      <c r="PNL208" s="91"/>
      <c r="PNM208" s="119"/>
      <c r="PNN208" s="91"/>
      <c r="PNO208" s="119"/>
      <c r="PNP208" s="91"/>
      <c r="PNQ208" s="119"/>
      <c r="PNR208" s="91"/>
      <c r="PNS208" s="119"/>
      <c r="PNT208" s="91"/>
      <c r="PNU208" s="119"/>
      <c r="PNV208" s="91"/>
      <c r="PNW208" s="119"/>
      <c r="PNX208" s="91"/>
      <c r="PNY208" s="119"/>
      <c r="PNZ208" s="91"/>
      <c r="POA208" s="119"/>
      <c r="POB208" s="91"/>
      <c r="POC208" s="119"/>
      <c r="POD208" s="91"/>
      <c r="POE208" s="119"/>
      <c r="POF208" s="91"/>
      <c r="POG208" s="119"/>
      <c r="POH208" s="91"/>
      <c r="POI208" s="119"/>
      <c r="POJ208" s="91"/>
      <c r="POK208" s="119"/>
      <c r="POL208" s="91"/>
      <c r="POM208" s="119"/>
      <c r="PON208" s="91"/>
      <c r="POO208" s="119"/>
      <c r="POP208" s="91"/>
      <c r="POQ208" s="119"/>
      <c r="POR208" s="91"/>
      <c r="POS208" s="119"/>
      <c r="POT208" s="91"/>
      <c r="POU208" s="119"/>
      <c r="POV208" s="91"/>
      <c r="POW208" s="119"/>
      <c r="POX208" s="91"/>
      <c r="POY208" s="119"/>
      <c r="POZ208" s="91"/>
      <c r="PPA208" s="119"/>
      <c r="PPB208" s="91"/>
      <c r="PPC208" s="119"/>
      <c r="PPD208" s="91"/>
      <c r="PPE208" s="119"/>
      <c r="PPF208" s="91"/>
      <c r="PPG208" s="119"/>
      <c r="PPH208" s="91"/>
      <c r="PPI208" s="119"/>
      <c r="PPJ208" s="91"/>
      <c r="PPK208" s="119"/>
      <c r="PPL208" s="91"/>
      <c r="PPM208" s="119"/>
      <c r="PPN208" s="91"/>
      <c r="PPO208" s="119"/>
      <c r="PPP208" s="91"/>
      <c r="PPQ208" s="119"/>
      <c r="PPR208" s="91"/>
      <c r="PPS208" s="119"/>
      <c r="PPT208" s="91"/>
      <c r="PPU208" s="119"/>
      <c r="PPV208" s="91"/>
      <c r="PPW208" s="119"/>
      <c r="PPX208" s="91"/>
      <c r="PPY208" s="119"/>
      <c r="PPZ208" s="91"/>
      <c r="PQA208" s="119"/>
      <c r="PQB208" s="91"/>
      <c r="PQC208" s="119"/>
      <c r="PQD208" s="91"/>
      <c r="PQE208" s="119"/>
      <c r="PQF208" s="91"/>
      <c r="PQG208" s="119"/>
      <c r="PQH208" s="91"/>
      <c r="PQI208" s="119"/>
      <c r="PQJ208" s="91"/>
      <c r="PQK208" s="119"/>
      <c r="PQL208" s="91"/>
      <c r="PQM208" s="119"/>
      <c r="PQN208" s="91"/>
      <c r="PQO208" s="119"/>
      <c r="PQP208" s="91"/>
      <c r="PQQ208" s="119"/>
      <c r="PQR208" s="91"/>
      <c r="PQS208" s="119"/>
      <c r="PQT208" s="91"/>
      <c r="PQU208" s="119"/>
      <c r="PQV208" s="91"/>
      <c r="PQW208" s="119"/>
      <c r="PQX208" s="91"/>
      <c r="PQY208" s="119"/>
      <c r="PQZ208" s="91"/>
      <c r="PRA208" s="119"/>
      <c r="PRB208" s="91"/>
      <c r="PRC208" s="119"/>
      <c r="PRD208" s="91"/>
      <c r="PRE208" s="119"/>
      <c r="PRF208" s="91"/>
      <c r="PRG208" s="119"/>
      <c r="PRH208" s="91"/>
      <c r="PRI208" s="119"/>
      <c r="PRJ208" s="91"/>
      <c r="PRK208" s="119"/>
      <c r="PRL208" s="91"/>
      <c r="PRM208" s="119"/>
      <c r="PRN208" s="91"/>
      <c r="PRO208" s="119"/>
      <c r="PRP208" s="91"/>
      <c r="PRQ208" s="119"/>
      <c r="PRR208" s="91"/>
      <c r="PRS208" s="119"/>
      <c r="PRT208" s="91"/>
      <c r="PRU208" s="119"/>
      <c r="PRV208" s="91"/>
      <c r="PRW208" s="119"/>
      <c r="PRX208" s="91"/>
      <c r="PRY208" s="119"/>
      <c r="PRZ208" s="91"/>
      <c r="PSA208" s="119"/>
      <c r="PSB208" s="91"/>
      <c r="PSC208" s="119"/>
      <c r="PSD208" s="91"/>
      <c r="PSE208" s="119"/>
      <c r="PSF208" s="91"/>
      <c r="PSG208" s="119"/>
      <c r="PSH208" s="91"/>
      <c r="PSI208" s="119"/>
      <c r="PSJ208" s="91"/>
      <c r="PSK208" s="119"/>
      <c r="PSL208" s="91"/>
      <c r="PSM208" s="119"/>
      <c r="PSN208" s="91"/>
      <c r="PSO208" s="119"/>
      <c r="PSP208" s="91"/>
      <c r="PSQ208" s="119"/>
      <c r="PSR208" s="91"/>
      <c r="PSS208" s="119"/>
      <c r="PST208" s="91"/>
      <c r="PSU208" s="119"/>
      <c r="PSV208" s="91"/>
      <c r="PSW208" s="119"/>
      <c r="PSX208" s="91"/>
      <c r="PSY208" s="119"/>
      <c r="PSZ208" s="91"/>
      <c r="PTA208" s="119"/>
      <c r="PTB208" s="91"/>
      <c r="PTC208" s="119"/>
      <c r="PTD208" s="91"/>
      <c r="PTE208" s="119"/>
      <c r="PTF208" s="91"/>
      <c r="PTG208" s="119"/>
      <c r="PTH208" s="91"/>
      <c r="PTI208" s="119"/>
      <c r="PTJ208" s="91"/>
      <c r="PTK208" s="119"/>
      <c r="PTL208" s="91"/>
      <c r="PTM208" s="119"/>
      <c r="PTN208" s="91"/>
      <c r="PTO208" s="119"/>
      <c r="PTP208" s="91"/>
      <c r="PTQ208" s="119"/>
      <c r="PTR208" s="91"/>
      <c r="PTS208" s="119"/>
      <c r="PTT208" s="91"/>
      <c r="PTU208" s="119"/>
      <c r="PTV208" s="91"/>
      <c r="PTW208" s="119"/>
      <c r="PTX208" s="91"/>
      <c r="PTY208" s="119"/>
      <c r="PTZ208" s="91"/>
      <c r="PUA208" s="119"/>
      <c r="PUB208" s="91"/>
      <c r="PUC208" s="119"/>
      <c r="PUD208" s="91"/>
      <c r="PUE208" s="119"/>
      <c r="PUF208" s="91"/>
      <c r="PUG208" s="119"/>
      <c r="PUH208" s="91"/>
      <c r="PUI208" s="119"/>
      <c r="PUJ208" s="91"/>
      <c r="PUK208" s="119"/>
      <c r="PUL208" s="91"/>
      <c r="PUM208" s="119"/>
      <c r="PUN208" s="91"/>
      <c r="PUO208" s="119"/>
      <c r="PUP208" s="91"/>
      <c r="PUQ208" s="119"/>
      <c r="PUR208" s="91"/>
      <c r="PUS208" s="119"/>
      <c r="PUT208" s="91"/>
      <c r="PUU208" s="119"/>
      <c r="PUV208" s="91"/>
      <c r="PUW208" s="119"/>
      <c r="PUX208" s="91"/>
      <c r="PUY208" s="119"/>
      <c r="PUZ208" s="91"/>
      <c r="PVA208" s="119"/>
      <c r="PVB208" s="91"/>
      <c r="PVC208" s="119"/>
      <c r="PVD208" s="91"/>
      <c r="PVE208" s="119"/>
      <c r="PVF208" s="91"/>
      <c r="PVG208" s="119"/>
      <c r="PVH208" s="91"/>
      <c r="PVI208" s="119"/>
      <c r="PVJ208" s="91"/>
      <c r="PVK208" s="119"/>
      <c r="PVL208" s="91"/>
      <c r="PVM208" s="119"/>
      <c r="PVN208" s="91"/>
      <c r="PVO208" s="119"/>
      <c r="PVP208" s="91"/>
      <c r="PVQ208" s="119"/>
      <c r="PVR208" s="91"/>
      <c r="PVS208" s="119"/>
      <c r="PVT208" s="91"/>
      <c r="PVU208" s="119"/>
      <c r="PVV208" s="91"/>
      <c r="PVW208" s="119"/>
      <c r="PVX208" s="91"/>
      <c r="PVY208" s="119"/>
      <c r="PVZ208" s="91"/>
      <c r="PWA208" s="119"/>
      <c r="PWB208" s="91"/>
      <c r="PWC208" s="119"/>
      <c r="PWD208" s="91"/>
      <c r="PWE208" s="119"/>
      <c r="PWF208" s="91"/>
      <c r="PWG208" s="119"/>
      <c r="PWH208" s="91"/>
      <c r="PWI208" s="119"/>
      <c r="PWJ208" s="91"/>
      <c r="PWK208" s="119"/>
      <c r="PWL208" s="91"/>
      <c r="PWM208" s="119"/>
      <c r="PWN208" s="91"/>
      <c r="PWO208" s="119"/>
      <c r="PWP208" s="91"/>
      <c r="PWQ208" s="119"/>
      <c r="PWR208" s="91"/>
      <c r="PWS208" s="119"/>
      <c r="PWT208" s="91"/>
      <c r="PWU208" s="119"/>
      <c r="PWV208" s="91"/>
      <c r="PWW208" s="119"/>
      <c r="PWX208" s="91"/>
      <c r="PWY208" s="119"/>
      <c r="PWZ208" s="91"/>
      <c r="PXA208" s="119"/>
      <c r="PXB208" s="91"/>
      <c r="PXC208" s="119"/>
      <c r="PXD208" s="91"/>
      <c r="PXE208" s="119"/>
      <c r="PXF208" s="91"/>
      <c r="PXG208" s="119"/>
      <c r="PXH208" s="91"/>
      <c r="PXI208" s="119"/>
      <c r="PXJ208" s="91"/>
      <c r="PXK208" s="119"/>
      <c r="PXL208" s="91"/>
      <c r="PXM208" s="119"/>
      <c r="PXN208" s="91"/>
      <c r="PXO208" s="119"/>
      <c r="PXP208" s="91"/>
      <c r="PXQ208" s="119"/>
      <c r="PXR208" s="91"/>
      <c r="PXS208" s="119"/>
      <c r="PXT208" s="91"/>
      <c r="PXU208" s="119"/>
      <c r="PXV208" s="91"/>
      <c r="PXW208" s="119"/>
      <c r="PXX208" s="91"/>
      <c r="PXY208" s="119"/>
      <c r="PXZ208" s="91"/>
      <c r="PYA208" s="119"/>
      <c r="PYB208" s="91"/>
      <c r="PYC208" s="119"/>
      <c r="PYD208" s="91"/>
      <c r="PYE208" s="119"/>
      <c r="PYF208" s="91"/>
      <c r="PYG208" s="119"/>
      <c r="PYH208" s="91"/>
      <c r="PYI208" s="119"/>
      <c r="PYJ208" s="91"/>
      <c r="PYK208" s="119"/>
      <c r="PYL208" s="91"/>
      <c r="PYM208" s="119"/>
      <c r="PYN208" s="91"/>
      <c r="PYO208" s="119"/>
      <c r="PYP208" s="91"/>
      <c r="PYQ208" s="119"/>
      <c r="PYR208" s="91"/>
      <c r="PYS208" s="119"/>
      <c r="PYT208" s="91"/>
      <c r="PYU208" s="119"/>
      <c r="PYV208" s="91"/>
      <c r="PYW208" s="119"/>
      <c r="PYX208" s="91"/>
      <c r="PYY208" s="119"/>
      <c r="PYZ208" s="91"/>
      <c r="PZA208" s="119"/>
      <c r="PZB208" s="91"/>
      <c r="PZC208" s="119"/>
      <c r="PZD208" s="91"/>
      <c r="PZE208" s="119"/>
      <c r="PZF208" s="91"/>
      <c r="PZG208" s="119"/>
      <c r="PZH208" s="91"/>
      <c r="PZI208" s="119"/>
      <c r="PZJ208" s="91"/>
      <c r="PZK208" s="119"/>
      <c r="PZL208" s="91"/>
      <c r="PZM208" s="119"/>
      <c r="PZN208" s="91"/>
      <c r="PZO208" s="119"/>
      <c r="PZP208" s="91"/>
      <c r="PZQ208" s="119"/>
      <c r="PZR208" s="91"/>
      <c r="PZS208" s="119"/>
      <c r="PZT208" s="91"/>
      <c r="PZU208" s="119"/>
      <c r="PZV208" s="91"/>
      <c r="PZW208" s="119"/>
      <c r="PZX208" s="91"/>
      <c r="PZY208" s="119"/>
      <c r="PZZ208" s="91"/>
      <c r="QAA208" s="119"/>
      <c r="QAB208" s="91"/>
      <c r="QAC208" s="119"/>
      <c r="QAD208" s="91"/>
      <c r="QAE208" s="119"/>
      <c r="QAF208" s="91"/>
      <c r="QAG208" s="119"/>
      <c r="QAH208" s="91"/>
      <c r="QAI208" s="119"/>
      <c r="QAJ208" s="91"/>
      <c r="QAK208" s="119"/>
      <c r="QAL208" s="91"/>
      <c r="QAM208" s="119"/>
      <c r="QAN208" s="91"/>
      <c r="QAO208" s="119"/>
      <c r="QAP208" s="91"/>
      <c r="QAQ208" s="119"/>
      <c r="QAR208" s="91"/>
      <c r="QAS208" s="119"/>
      <c r="QAT208" s="91"/>
      <c r="QAU208" s="119"/>
      <c r="QAV208" s="91"/>
      <c r="QAW208" s="119"/>
      <c r="QAX208" s="91"/>
      <c r="QAY208" s="119"/>
      <c r="QAZ208" s="91"/>
      <c r="QBA208" s="119"/>
      <c r="QBB208" s="91"/>
      <c r="QBC208" s="119"/>
      <c r="QBD208" s="91"/>
      <c r="QBE208" s="119"/>
      <c r="QBF208" s="91"/>
      <c r="QBG208" s="119"/>
      <c r="QBH208" s="91"/>
      <c r="QBI208" s="119"/>
      <c r="QBJ208" s="91"/>
      <c r="QBK208" s="119"/>
      <c r="QBL208" s="91"/>
      <c r="QBM208" s="119"/>
      <c r="QBN208" s="91"/>
      <c r="QBO208" s="119"/>
      <c r="QBP208" s="91"/>
      <c r="QBQ208" s="119"/>
      <c r="QBR208" s="91"/>
      <c r="QBS208" s="119"/>
      <c r="QBT208" s="91"/>
      <c r="QBU208" s="119"/>
      <c r="QBV208" s="91"/>
      <c r="QBW208" s="119"/>
      <c r="QBX208" s="91"/>
      <c r="QBY208" s="119"/>
      <c r="QBZ208" s="91"/>
      <c r="QCA208" s="119"/>
      <c r="QCB208" s="91"/>
      <c r="QCC208" s="119"/>
      <c r="QCD208" s="91"/>
      <c r="QCE208" s="119"/>
      <c r="QCF208" s="91"/>
      <c r="QCG208" s="119"/>
      <c r="QCH208" s="91"/>
      <c r="QCI208" s="119"/>
      <c r="QCJ208" s="91"/>
      <c r="QCK208" s="119"/>
      <c r="QCL208" s="91"/>
      <c r="QCM208" s="119"/>
      <c r="QCN208" s="91"/>
      <c r="QCO208" s="119"/>
      <c r="QCP208" s="91"/>
      <c r="QCQ208" s="119"/>
      <c r="QCR208" s="91"/>
      <c r="QCS208" s="119"/>
      <c r="QCT208" s="91"/>
      <c r="QCU208" s="119"/>
      <c r="QCV208" s="91"/>
      <c r="QCW208" s="119"/>
      <c r="QCX208" s="91"/>
      <c r="QCY208" s="119"/>
      <c r="QCZ208" s="91"/>
      <c r="QDA208" s="119"/>
      <c r="QDB208" s="91"/>
      <c r="QDC208" s="119"/>
      <c r="QDD208" s="91"/>
      <c r="QDE208" s="119"/>
      <c r="QDF208" s="91"/>
      <c r="QDG208" s="119"/>
      <c r="QDH208" s="91"/>
      <c r="QDI208" s="119"/>
      <c r="QDJ208" s="91"/>
      <c r="QDK208" s="119"/>
      <c r="QDL208" s="91"/>
      <c r="QDM208" s="119"/>
      <c r="QDN208" s="91"/>
      <c r="QDO208" s="119"/>
      <c r="QDP208" s="91"/>
      <c r="QDQ208" s="119"/>
      <c r="QDR208" s="91"/>
      <c r="QDS208" s="119"/>
      <c r="QDT208" s="91"/>
      <c r="QDU208" s="119"/>
      <c r="QDV208" s="91"/>
      <c r="QDW208" s="119"/>
      <c r="QDX208" s="91"/>
      <c r="QDY208" s="119"/>
      <c r="QDZ208" s="91"/>
      <c r="QEA208" s="119"/>
      <c r="QEB208" s="91"/>
      <c r="QEC208" s="119"/>
      <c r="QED208" s="91"/>
      <c r="QEE208" s="119"/>
      <c r="QEF208" s="91"/>
      <c r="QEG208" s="119"/>
      <c r="QEH208" s="91"/>
      <c r="QEI208" s="119"/>
      <c r="QEJ208" s="91"/>
      <c r="QEK208" s="119"/>
      <c r="QEL208" s="91"/>
      <c r="QEM208" s="119"/>
      <c r="QEN208" s="91"/>
      <c r="QEO208" s="119"/>
      <c r="QEP208" s="91"/>
      <c r="QEQ208" s="119"/>
      <c r="QER208" s="91"/>
      <c r="QES208" s="119"/>
      <c r="QET208" s="91"/>
      <c r="QEU208" s="119"/>
      <c r="QEV208" s="91"/>
      <c r="QEW208" s="119"/>
      <c r="QEX208" s="91"/>
      <c r="QEY208" s="119"/>
      <c r="QEZ208" s="91"/>
      <c r="QFA208" s="119"/>
      <c r="QFB208" s="91"/>
      <c r="QFC208" s="119"/>
      <c r="QFD208" s="91"/>
      <c r="QFE208" s="119"/>
      <c r="QFF208" s="91"/>
      <c r="QFG208" s="119"/>
      <c r="QFH208" s="91"/>
      <c r="QFI208" s="119"/>
      <c r="QFJ208" s="91"/>
      <c r="QFK208" s="119"/>
      <c r="QFL208" s="91"/>
      <c r="QFM208" s="119"/>
      <c r="QFN208" s="91"/>
      <c r="QFO208" s="119"/>
      <c r="QFP208" s="91"/>
      <c r="QFQ208" s="119"/>
      <c r="QFR208" s="91"/>
      <c r="QFS208" s="119"/>
      <c r="QFT208" s="91"/>
      <c r="QFU208" s="119"/>
      <c r="QFV208" s="91"/>
      <c r="QFW208" s="119"/>
      <c r="QFX208" s="91"/>
      <c r="QFY208" s="119"/>
      <c r="QFZ208" s="91"/>
      <c r="QGA208" s="119"/>
      <c r="QGB208" s="91"/>
      <c r="QGC208" s="119"/>
      <c r="QGD208" s="91"/>
      <c r="QGE208" s="119"/>
      <c r="QGF208" s="91"/>
      <c r="QGG208" s="119"/>
      <c r="QGH208" s="91"/>
      <c r="QGI208" s="119"/>
      <c r="QGJ208" s="91"/>
      <c r="QGK208" s="119"/>
      <c r="QGL208" s="91"/>
      <c r="QGM208" s="119"/>
      <c r="QGN208" s="91"/>
      <c r="QGO208" s="119"/>
      <c r="QGP208" s="91"/>
      <c r="QGQ208" s="119"/>
      <c r="QGR208" s="91"/>
      <c r="QGS208" s="119"/>
      <c r="QGT208" s="91"/>
      <c r="QGU208" s="119"/>
      <c r="QGV208" s="91"/>
      <c r="QGW208" s="119"/>
      <c r="QGX208" s="91"/>
      <c r="QGY208" s="119"/>
      <c r="QGZ208" s="91"/>
      <c r="QHA208" s="119"/>
      <c r="QHB208" s="91"/>
      <c r="QHC208" s="119"/>
      <c r="QHD208" s="91"/>
      <c r="QHE208" s="119"/>
      <c r="QHF208" s="91"/>
      <c r="QHG208" s="119"/>
      <c r="QHH208" s="91"/>
      <c r="QHI208" s="119"/>
      <c r="QHJ208" s="91"/>
      <c r="QHK208" s="119"/>
      <c r="QHL208" s="91"/>
      <c r="QHM208" s="119"/>
      <c r="QHN208" s="91"/>
      <c r="QHO208" s="119"/>
      <c r="QHP208" s="91"/>
      <c r="QHQ208" s="119"/>
      <c r="QHR208" s="91"/>
      <c r="QHS208" s="119"/>
      <c r="QHT208" s="91"/>
      <c r="QHU208" s="119"/>
      <c r="QHV208" s="91"/>
      <c r="QHW208" s="119"/>
      <c r="QHX208" s="91"/>
      <c r="QHY208" s="119"/>
      <c r="QHZ208" s="91"/>
      <c r="QIA208" s="119"/>
      <c r="QIB208" s="91"/>
      <c r="QIC208" s="119"/>
      <c r="QID208" s="91"/>
      <c r="QIE208" s="119"/>
      <c r="QIF208" s="91"/>
      <c r="QIG208" s="119"/>
      <c r="QIH208" s="91"/>
      <c r="QII208" s="119"/>
      <c r="QIJ208" s="91"/>
      <c r="QIK208" s="119"/>
      <c r="QIL208" s="91"/>
      <c r="QIM208" s="119"/>
      <c r="QIN208" s="91"/>
      <c r="QIO208" s="119"/>
      <c r="QIP208" s="91"/>
      <c r="QIQ208" s="119"/>
      <c r="QIR208" s="91"/>
      <c r="QIS208" s="119"/>
      <c r="QIT208" s="91"/>
      <c r="QIU208" s="119"/>
      <c r="QIV208" s="91"/>
      <c r="QIW208" s="119"/>
      <c r="QIX208" s="91"/>
      <c r="QIY208" s="119"/>
      <c r="QIZ208" s="91"/>
      <c r="QJA208" s="119"/>
      <c r="QJB208" s="91"/>
      <c r="QJC208" s="119"/>
      <c r="QJD208" s="91"/>
      <c r="QJE208" s="119"/>
      <c r="QJF208" s="91"/>
      <c r="QJG208" s="119"/>
      <c r="QJH208" s="91"/>
      <c r="QJI208" s="119"/>
      <c r="QJJ208" s="91"/>
      <c r="QJK208" s="119"/>
      <c r="QJL208" s="91"/>
      <c r="QJM208" s="119"/>
      <c r="QJN208" s="91"/>
      <c r="QJO208" s="119"/>
      <c r="QJP208" s="91"/>
      <c r="QJQ208" s="119"/>
      <c r="QJR208" s="91"/>
      <c r="QJS208" s="119"/>
      <c r="QJT208" s="91"/>
      <c r="QJU208" s="119"/>
      <c r="QJV208" s="91"/>
      <c r="QJW208" s="119"/>
      <c r="QJX208" s="91"/>
      <c r="QJY208" s="119"/>
      <c r="QJZ208" s="91"/>
      <c r="QKA208" s="119"/>
      <c r="QKB208" s="91"/>
      <c r="QKC208" s="119"/>
      <c r="QKD208" s="91"/>
      <c r="QKE208" s="119"/>
      <c r="QKF208" s="91"/>
      <c r="QKG208" s="119"/>
      <c r="QKH208" s="91"/>
      <c r="QKI208" s="119"/>
      <c r="QKJ208" s="91"/>
      <c r="QKK208" s="119"/>
      <c r="QKL208" s="91"/>
      <c r="QKM208" s="119"/>
      <c r="QKN208" s="91"/>
      <c r="QKO208" s="119"/>
      <c r="QKP208" s="91"/>
      <c r="QKQ208" s="119"/>
      <c r="QKR208" s="91"/>
      <c r="QKS208" s="119"/>
      <c r="QKT208" s="91"/>
      <c r="QKU208" s="119"/>
      <c r="QKV208" s="91"/>
      <c r="QKW208" s="119"/>
      <c r="QKX208" s="91"/>
      <c r="QKY208" s="119"/>
      <c r="QKZ208" s="91"/>
      <c r="QLA208" s="119"/>
      <c r="QLB208" s="91"/>
      <c r="QLC208" s="119"/>
      <c r="QLD208" s="91"/>
      <c r="QLE208" s="119"/>
      <c r="QLF208" s="91"/>
      <c r="QLG208" s="119"/>
      <c r="QLH208" s="91"/>
      <c r="QLI208" s="119"/>
      <c r="QLJ208" s="91"/>
      <c r="QLK208" s="119"/>
      <c r="QLL208" s="91"/>
      <c r="QLM208" s="119"/>
      <c r="QLN208" s="91"/>
      <c r="QLO208" s="119"/>
      <c r="QLP208" s="91"/>
      <c r="QLQ208" s="119"/>
      <c r="QLR208" s="91"/>
      <c r="QLS208" s="119"/>
      <c r="QLT208" s="91"/>
      <c r="QLU208" s="119"/>
      <c r="QLV208" s="91"/>
      <c r="QLW208" s="119"/>
      <c r="QLX208" s="91"/>
      <c r="QLY208" s="119"/>
      <c r="QLZ208" s="91"/>
      <c r="QMA208" s="119"/>
      <c r="QMB208" s="91"/>
      <c r="QMC208" s="119"/>
      <c r="QMD208" s="91"/>
      <c r="QME208" s="119"/>
      <c r="QMF208" s="91"/>
      <c r="QMG208" s="119"/>
      <c r="QMH208" s="91"/>
      <c r="QMI208" s="119"/>
      <c r="QMJ208" s="91"/>
      <c r="QMK208" s="119"/>
      <c r="QML208" s="91"/>
      <c r="QMM208" s="119"/>
      <c r="QMN208" s="91"/>
      <c r="QMO208" s="119"/>
      <c r="QMP208" s="91"/>
      <c r="QMQ208" s="119"/>
      <c r="QMR208" s="91"/>
      <c r="QMS208" s="119"/>
      <c r="QMT208" s="91"/>
      <c r="QMU208" s="119"/>
      <c r="QMV208" s="91"/>
      <c r="QMW208" s="119"/>
      <c r="QMX208" s="91"/>
      <c r="QMY208" s="119"/>
      <c r="QMZ208" s="91"/>
      <c r="QNA208" s="119"/>
      <c r="QNB208" s="91"/>
      <c r="QNC208" s="119"/>
      <c r="QND208" s="91"/>
      <c r="QNE208" s="119"/>
      <c r="QNF208" s="91"/>
      <c r="QNG208" s="119"/>
      <c r="QNH208" s="91"/>
      <c r="QNI208" s="119"/>
      <c r="QNJ208" s="91"/>
      <c r="QNK208" s="119"/>
      <c r="QNL208" s="91"/>
      <c r="QNM208" s="119"/>
      <c r="QNN208" s="91"/>
      <c r="QNO208" s="119"/>
      <c r="QNP208" s="91"/>
      <c r="QNQ208" s="119"/>
      <c r="QNR208" s="91"/>
      <c r="QNS208" s="119"/>
      <c r="QNT208" s="91"/>
      <c r="QNU208" s="119"/>
      <c r="QNV208" s="91"/>
      <c r="QNW208" s="119"/>
      <c r="QNX208" s="91"/>
      <c r="QNY208" s="119"/>
      <c r="QNZ208" s="91"/>
      <c r="QOA208" s="119"/>
      <c r="QOB208" s="91"/>
      <c r="QOC208" s="119"/>
      <c r="QOD208" s="91"/>
      <c r="QOE208" s="119"/>
      <c r="QOF208" s="91"/>
      <c r="QOG208" s="119"/>
      <c r="QOH208" s="91"/>
      <c r="QOI208" s="119"/>
      <c r="QOJ208" s="91"/>
      <c r="QOK208" s="119"/>
      <c r="QOL208" s="91"/>
      <c r="QOM208" s="119"/>
      <c r="QON208" s="91"/>
      <c r="QOO208" s="119"/>
      <c r="QOP208" s="91"/>
      <c r="QOQ208" s="119"/>
      <c r="QOR208" s="91"/>
      <c r="QOS208" s="119"/>
      <c r="QOT208" s="91"/>
      <c r="QOU208" s="119"/>
      <c r="QOV208" s="91"/>
      <c r="QOW208" s="119"/>
      <c r="QOX208" s="91"/>
      <c r="QOY208" s="119"/>
      <c r="QOZ208" s="91"/>
      <c r="QPA208" s="119"/>
      <c r="QPB208" s="91"/>
      <c r="QPC208" s="119"/>
      <c r="QPD208" s="91"/>
      <c r="QPE208" s="119"/>
      <c r="QPF208" s="91"/>
      <c r="QPG208" s="119"/>
      <c r="QPH208" s="91"/>
      <c r="QPI208" s="119"/>
      <c r="QPJ208" s="91"/>
      <c r="QPK208" s="119"/>
      <c r="QPL208" s="91"/>
      <c r="QPM208" s="119"/>
      <c r="QPN208" s="91"/>
      <c r="QPO208" s="119"/>
      <c r="QPP208" s="91"/>
      <c r="QPQ208" s="119"/>
      <c r="QPR208" s="91"/>
      <c r="QPS208" s="119"/>
      <c r="QPT208" s="91"/>
      <c r="QPU208" s="119"/>
      <c r="QPV208" s="91"/>
      <c r="QPW208" s="119"/>
      <c r="QPX208" s="91"/>
      <c r="QPY208" s="119"/>
      <c r="QPZ208" s="91"/>
      <c r="QQA208" s="119"/>
      <c r="QQB208" s="91"/>
      <c r="QQC208" s="119"/>
      <c r="QQD208" s="91"/>
      <c r="QQE208" s="119"/>
      <c r="QQF208" s="91"/>
      <c r="QQG208" s="119"/>
      <c r="QQH208" s="91"/>
      <c r="QQI208" s="119"/>
      <c r="QQJ208" s="91"/>
      <c r="QQK208" s="119"/>
      <c r="QQL208" s="91"/>
      <c r="QQM208" s="119"/>
      <c r="QQN208" s="91"/>
      <c r="QQO208" s="119"/>
      <c r="QQP208" s="91"/>
      <c r="QQQ208" s="119"/>
      <c r="QQR208" s="91"/>
      <c r="QQS208" s="119"/>
      <c r="QQT208" s="91"/>
      <c r="QQU208" s="119"/>
      <c r="QQV208" s="91"/>
      <c r="QQW208" s="119"/>
      <c r="QQX208" s="91"/>
      <c r="QQY208" s="119"/>
      <c r="QQZ208" s="91"/>
      <c r="QRA208" s="119"/>
      <c r="QRB208" s="91"/>
      <c r="QRC208" s="119"/>
      <c r="QRD208" s="91"/>
      <c r="QRE208" s="119"/>
      <c r="QRF208" s="91"/>
      <c r="QRG208" s="119"/>
      <c r="QRH208" s="91"/>
      <c r="QRI208" s="119"/>
      <c r="QRJ208" s="91"/>
      <c r="QRK208" s="119"/>
      <c r="QRL208" s="91"/>
      <c r="QRM208" s="119"/>
      <c r="QRN208" s="91"/>
      <c r="QRO208" s="119"/>
      <c r="QRP208" s="91"/>
      <c r="QRQ208" s="119"/>
      <c r="QRR208" s="91"/>
      <c r="QRS208" s="119"/>
      <c r="QRT208" s="91"/>
      <c r="QRU208" s="119"/>
      <c r="QRV208" s="91"/>
      <c r="QRW208" s="119"/>
      <c r="QRX208" s="91"/>
      <c r="QRY208" s="119"/>
      <c r="QRZ208" s="91"/>
      <c r="QSA208" s="119"/>
      <c r="QSB208" s="91"/>
      <c r="QSC208" s="119"/>
      <c r="QSD208" s="91"/>
      <c r="QSE208" s="119"/>
      <c r="QSF208" s="91"/>
      <c r="QSG208" s="119"/>
      <c r="QSH208" s="91"/>
      <c r="QSI208" s="119"/>
      <c r="QSJ208" s="91"/>
      <c r="QSK208" s="119"/>
      <c r="QSL208" s="91"/>
      <c r="QSM208" s="119"/>
      <c r="QSN208" s="91"/>
      <c r="QSO208" s="119"/>
      <c r="QSP208" s="91"/>
      <c r="QSQ208" s="119"/>
      <c r="QSR208" s="91"/>
      <c r="QSS208" s="119"/>
      <c r="QST208" s="91"/>
      <c r="QSU208" s="119"/>
      <c r="QSV208" s="91"/>
      <c r="QSW208" s="119"/>
      <c r="QSX208" s="91"/>
      <c r="QSY208" s="119"/>
      <c r="QSZ208" s="91"/>
      <c r="QTA208" s="119"/>
      <c r="QTB208" s="91"/>
      <c r="QTC208" s="119"/>
      <c r="QTD208" s="91"/>
      <c r="QTE208" s="119"/>
      <c r="QTF208" s="91"/>
      <c r="QTG208" s="119"/>
      <c r="QTH208" s="91"/>
      <c r="QTI208" s="119"/>
      <c r="QTJ208" s="91"/>
      <c r="QTK208" s="119"/>
      <c r="QTL208" s="91"/>
      <c r="QTM208" s="119"/>
      <c r="QTN208" s="91"/>
      <c r="QTO208" s="119"/>
      <c r="QTP208" s="91"/>
      <c r="QTQ208" s="119"/>
      <c r="QTR208" s="91"/>
      <c r="QTS208" s="119"/>
      <c r="QTT208" s="91"/>
      <c r="QTU208" s="119"/>
      <c r="QTV208" s="91"/>
      <c r="QTW208" s="119"/>
      <c r="QTX208" s="91"/>
      <c r="QTY208" s="119"/>
      <c r="QTZ208" s="91"/>
      <c r="QUA208" s="119"/>
      <c r="QUB208" s="91"/>
      <c r="QUC208" s="119"/>
      <c r="QUD208" s="91"/>
      <c r="QUE208" s="119"/>
      <c r="QUF208" s="91"/>
      <c r="QUG208" s="119"/>
      <c r="QUH208" s="91"/>
      <c r="QUI208" s="119"/>
      <c r="QUJ208" s="91"/>
      <c r="QUK208" s="119"/>
      <c r="QUL208" s="91"/>
      <c r="QUM208" s="119"/>
      <c r="QUN208" s="91"/>
      <c r="QUO208" s="119"/>
      <c r="QUP208" s="91"/>
      <c r="QUQ208" s="119"/>
      <c r="QUR208" s="91"/>
      <c r="QUS208" s="119"/>
      <c r="QUT208" s="91"/>
      <c r="QUU208" s="119"/>
      <c r="QUV208" s="91"/>
      <c r="QUW208" s="119"/>
      <c r="QUX208" s="91"/>
      <c r="QUY208" s="119"/>
      <c r="QUZ208" s="91"/>
      <c r="QVA208" s="119"/>
      <c r="QVB208" s="91"/>
      <c r="QVC208" s="119"/>
      <c r="QVD208" s="91"/>
      <c r="QVE208" s="119"/>
      <c r="QVF208" s="91"/>
      <c r="QVG208" s="119"/>
      <c r="QVH208" s="91"/>
      <c r="QVI208" s="119"/>
      <c r="QVJ208" s="91"/>
      <c r="QVK208" s="119"/>
      <c r="QVL208" s="91"/>
      <c r="QVM208" s="119"/>
      <c r="QVN208" s="91"/>
      <c r="QVO208" s="119"/>
      <c r="QVP208" s="91"/>
      <c r="QVQ208" s="119"/>
      <c r="QVR208" s="91"/>
      <c r="QVS208" s="119"/>
      <c r="QVT208" s="91"/>
      <c r="QVU208" s="119"/>
      <c r="QVV208" s="91"/>
      <c r="QVW208" s="119"/>
      <c r="QVX208" s="91"/>
      <c r="QVY208" s="119"/>
      <c r="QVZ208" s="91"/>
      <c r="QWA208" s="119"/>
      <c r="QWB208" s="91"/>
      <c r="QWC208" s="119"/>
      <c r="QWD208" s="91"/>
      <c r="QWE208" s="119"/>
      <c r="QWF208" s="91"/>
      <c r="QWG208" s="119"/>
      <c r="QWH208" s="91"/>
      <c r="QWI208" s="119"/>
      <c r="QWJ208" s="91"/>
      <c r="QWK208" s="119"/>
      <c r="QWL208" s="91"/>
      <c r="QWM208" s="119"/>
      <c r="QWN208" s="91"/>
      <c r="QWO208" s="119"/>
      <c r="QWP208" s="91"/>
      <c r="QWQ208" s="119"/>
      <c r="QWR208" s="91"/>
      <c r="QWS208" s="119"/>
      <c r="QWT208" s="91"/>
      <c r="QWU208" s="119"/>
      <c r="QWV208" s="91"/>
      <c r="QWW208" s="119"/>
      <c r="QWX208" s="91"/>
      <c r="QWY208" s="119"/>
      <c r="QWZ208" s="91"/>
      <c r="QXA208" s="119"/>
      <c r="QXB208" s="91"/>
      <c r="QXC208" s="119"/>
      <c r="QXD208" s="91"/>
      <c r="QXE208" s="119"/>
      <c r="QXF208" s="91"/>
      <c r="QXG208" s="119"/>
      <c r="QXH208" s="91"/>
      <c r="QXI208" s="119"/>
      <c r="QXJ208" s="91"/>
      <c r="QXK208" s="119"/>
      <c r="QXL208" s="91"/>
      <c r="QXM208" s="119"/>
      <c r="QXN208" s="91"/>
      <c r="QXO208" s="119"/>
      <c r="QXP208" s="91"/>
      <c r="QXQ208" s="119"/>
      <c r="QXR208" s="91"/>
      <c r="QXS208" s="119"/>
      <c r="QXT208" s="91"/>
      <c r="QXU208" s="119"/>
      <c r="QXV208" s="91"/>
      <c r="QXW208" s="119"/>
      <c r="QXX208" s="91"/>
      <c r="QXY208" s="119"/>
      <c r="QXZ208" s="91"/>
      <c r="QYA208" s="119"/>
      <c r="QYB208" s="91"/>
      <c r="QYC208" s="119"/>
      <c r="QYD208" s="91"/>
      <c r="QYE208" s="119"/>
      <c r="QYF208" s="91"/>
      <c r="QYG208" s="119"/>
      <c r="QYH208" s="91"/>
      <c r="QYI208" s="119"/>
      <c r="QYJ208" s="91"/>
      <c r="QYK208" s="119"/>
      <c r="QYL208" s="91"/>
      <c r="QYM208" s="119"/>
      <c r="QYN208" s="91"/>
      <c r="QYO208" s="119"/>
      <c r="QYP208" s="91"/>
      <c r="QYQ208" s="119"/>
      <c r="QYR208" s="91"/>
      <c r="QYS208" s="119"/>
      <c r="QYT208" s="91"/>
      <c r="QYU208" s="119"/>
      <c r="QYV208" s="91"/>
      <c r="QYW208" s="119"/>
      <c r="QYX208" s="91"/>
      <c r="QYY208" s="119"/>
      <c r="QYZ208" s="91"/>
      <c r="QZA208" s="119"/>
      <c r="QZB208" s="91"/>
      <c r="QZC208" s="119"/>
      <c r="QZD208" s="91"/>
      <c r="QZE208" s="119"/>
      <c r="QZF208" s="91"/>
      <c r="QZG208" s="119"/>
      <c r="QZH208" s="91"/>
      <c r="QZI208" s="119"/>
      <c r="QZJ208" s="91"/>
      <c r="QZK208" s="119"/>
      <c r="QZL208" s="91"/>
      <c r="QZM208" s="119"/>
      <c r="QZN208" s="91"/>
      <c r="QZO208" s="119"/>
      <c r="QZP208" s="91"/>
      <c r="QZQ208" s="119"/>
      <c r="QZR208" s="91"/>
      <c r="QZS208" s="119"/>
      <c r="QZT208" s="91"/>
      <c r="QZU208" s="119"/>
      <c r="QZV208" s="91"/>
      <c r="QZW208" s="119"/>
      <c r="QZX208" s="91"/>
      <c r="QZY208" s="119"/>
      <c r="QZZ208" s="91"/>
      <c r="RAA208" s="119"/>
      <c r="RAB208" s="91"/>
      <c r="RAC208" s="119"/>
      <c r="RAD208" s="91"/>
      <c r="RAE208" s="119"/>
      <c r="RAF208" s="91"/>
      <c r="RAG208" s="119"/>
      <c r="RAH208" s="91"/>
      <c r="RAI208" s="119"/>
      <c r="RAJ208" s="91"/>
      <c r="RAK208" s="119"/>
      <c r="RAL208" s="91"/>
      <c r="RAM208" s="119"/>
      <c r="RAN208" s="91"/>
      <c r="RAO208" s="119"/>
      <c r="RAP208" s="91"/>
      <c r="RAQ208" s="119"/>
      <c r="RAR208" s="91"/>
      <c r="RAS208" s="119"/>
      <c r="RAT208" s="91"/>
      <c r="RAU208" s="119"/>
      <c r="RAV208" s="91"/>
      <c r="RAW208" s="119"/>
      <c r="RAX208" s="91"/>
      <c r="RAY208" s="119"/>
      <c r="RAZ208" s="91"/>
      <c r="RBA208" s="119"/>
      <c r="RBB208" s="91"/>
      <c r="RBC208" s="119"/>
      <c r="RBD208" s="91"/>
      <c r="RBE208" s="119"/>
      <c r="RBF208" s="91"/>
      <c r="RBG208" s="119"/>
      <c r="RBH208" s="91"/>
      <c r="RBI208" s="119"/>
      <c r="RBJ208" s="91"/>
      <c r="RBK208" s="119"/>
      <c r="RBL208" s="91"/>
      <c r="RBM208" s="119"/>
      <c r="RBN208" s="91"/>
      <c r="RBO208" s="119"/>
      <c r="RBP208" s="91"/>
      <c r="RBQ208" s="119"/>
      <c r="RBR208" s="91"/>
      <c r="RBS208" s="119"/>
      <c r="RBT208" s="91"/>
      <c r="RBU208" s="119"/>
      <c r="RBV208" s="91"/>
      <c r="RBW208" s="119"/>
      <c r="RBX208" s="91"/>
      <c r="RBY208" s="119"/>
      <c r="RBZ208" s="91"/>
      <c r="RCA208" s="119"/>
      <c r="RCB208" s="91"/>
      <c r="RCC208" s="119"/>
      <c r="RCD208" s="91"/>
      <c r="RCE208" s="119"/>
      <c r="RCF208" s="91"/>
      <c r="RCG208" s="119"/>
      <c r="RCH208" s="91"/>
      <c r="RCI208" s="119"/>
      <c r="RCJ208" s="91"/>
      <c r="RCK208" s="119"/>
      <c r="RCL208" s="91"/>
      <c r="RCM208" s="119"/>
      <c r="RCN208" s="91"/>
      <c r="RCO208" s="119"/>
      <c r="RCP208" s="91"/>
      <c r="RCQ208" s="119"/>
      <c r="RCR208" s="91"/>
      <c r="RCS208" s="119"/>
      <c r="RCT208" s="91"/>
      <c r="RCU208" s="119"/>
      <c r="RCV208" s="91"/>
      <c r="RCW208" s="119"/>
      <c r="RCX208" s="91"/>
      <c r="RCY208" s="119"/>
      <c r="RCZ208" s="91"/>
      <c r="RDA208" s="119"/>
      <c r="RDB208" s="91"/>
      <c r="RDC208" s="119"/>
      <c r="RDD208" s="91"/>
      <c r="RDE208" s="119"/>
      <c r="RDF208" s="91"/>
      <c r="RDG208" s="119"/>
      <c r="RDH208" s="91"/>
      <c r="RDI208" s="119"/>
      <c r="RDJ208" s="91"/>
      <c r="RDK208" s="119"/>
      <c r="RDL208" s="91"/>
      <c r="RDM208" s="119"/>
      <c r="RDN208" s="91"/>
      <c r="RDO208" s="119"/>
      <c r="RDP208" s="91"/>
      <c r="RDQ208" s="119"/>
      <c r="RDR208" s="91"/>
      <c r="RDS208" s="119"/>
      <c r="RDT208" s="91"/>
      <c r="RDU208" s="119"/>
      <c r="RDV208" s="91"/>
      <c r="RDW208" s="119"/>
      <c r="RDX208" s="91"/>
      <c r="RDY208" s="119"/>
      <c r="RDZ208" s="91"/>
      <c r="REA208" s="119"/>
      <c r="REB208" s="91"/>
      <c r="REC208" s="119"/>
      <c r="RED208" s="91"/>
      <c r="REE208" s="119"/>
      <c r="REF208" s="91"/>
      <c r="REG208" s="119"/>
      <c r="REH208" s="91"/>
      <c r="REI208" s="119"/>
      <c r="REJ208" s="91"/>
      <c r="REK208" s="119"/>
      <c r="REL208" s="91"/>
      <c r="REM208" s="119"/>
      <c r="REN208" s="91"/>
      <c r="REO208" s="119"/>
      <c r="REP208" s="91"/>
      <c r="REQ208" s="119"/>
      <c r="RER208" s="91"/>
      <c r="RES208" s="119"/>
      <c r="RET208" s="91"/>
      <c r="REU208" s="119"/>
      <c r="REV208" s="91"/>
      <c r="REW208" s="119"/>
      <c r="REX208" s="91"/>
      <c r="REY208" s="119"/>
      <c r="REZ208" s="91"/>
      <c r="RFA208" s="119"/>
      <c r="RFB208" s="91"/>
      <c r="RFC208" s="119"/>
      <c r="RFD208" s="91"/>
      <c r="RFE208" s="119"/>
      <c r="RFF208" s="91"/>
      <c r="RFG208" s="119"/>
      <c r="RFH208" s="91"/>
      <c r="RFI208" s="119"/>
      <c r="RFJ208" s="91"/>
      <c r="RFK208" s="119"/>
      <c r="RFL208" s="91"/>
      <c r="RFM208" s="119"/>
      <c r="RFN208" s="91"/>
      <c r="RFO208" s="119"/>
      <c r="RFP208" s="91"/>
      <c r="RFQ208" s="119"/>
      <c r="RFR208" s="91"/>
      <c r="RFS208" s="119"/>
      <c r="RFT208" s="91"/>
      <c r="RFU208" s="119"/>
      <c r="RFV208" s="91"/>
      <c r="RFW208" s="119"/>
      <c r="RFX208" s="91"/>
      <c r="RFY208" s="119"/>
      <c r="RFZ208" s="91"/>
      <c r="RGA208" s="119"/>
      <c r="RGB208" s="91"/>
      <c r="RGC208" s="119"/>
      <c r="RGD208" s="91"/>
      <c r="RGE208" s="119"/>
      <c r="RGF208" s="91"/>
      <c r="RGG208" s="119"/>
      <c r="RGH208" s="91"/>
      <c r="RGI208" s="119"/>
      <c r="RGJ208" s="91"/>
      <c r="RGK208" s="119"/>
      <c r="RGL208" s="91"/>
      <c r="RGM208" s="119"/>
      <c r="RGN208" s="91"/>
      <c r="RGO208" s="119"/>
      <c r="RGP208" s="91"/>
      <c r="RGQ208" s="119"/>
      <c r="RGR208" s="91"/>
      <c r="RGS208" s="119"/>
      <c r="RGT208" s="91"/>
      <c r="RGU208" s="119"/>
      <c r="RGV208" s="91"/>
      <c r="RGW208" s="119"/>
      <c r="RGX208" s="91"/>
      <c r="RGY208" s="119"/>
      <c r="RGZ208" s="91"/>
      <c r="RHA208" s="119"/>
      <c r="RHB208" s="91"/>
      <c r="RHC208" s="119"/>
      <c r="RHD208" s="91"/>
      <c r="RHE208" s="119"/>
      <c r="RHF208" s="91"/>
      <c r="RHG208" s="119"/>
      <c r="RHH208" s="91"/>
      <c r="RHI208" s="119"/>
      <c r="RHJ208" s="91"/>
      <c r="RHK208" s="119"/>
      <c r="RHL208" s="91"/>
      <c r="RHM208" s="119"/>
      <c r="RHN208" s="91"/>
      <c r="RHO208" s="119"/>
      <c r="RHP208" s="91"/>
      <c r="RHQ208" s="119"/>
      <c r="RHR208" s="91"/>
      <c r="RHS208" s="119"/>
      <c r="RHT208" s="91"/>
      <c r="RHU208" s="119"/>
      <c r="RHV208" s="91"/>
      <c r="RHW208" s="119"/>
      <c r="RHX208" s="91"/>
      <c r="RHY208" s="119"/>
      <c r="RHZ208" s="91"/>
      <c r="RIA208" s="119"/>
      <c r="RIB208" s="91"/>
      <c r="RIC208" s="119"/>
      <c r="RID208" s="91"/>
      <c r="RIE208" s="119"/>
      <c r="RIF208" s="91"/>
      <c r="RIG208" s="119"/>
      <c r="RIH208" s="91"/>
      <c r="RII208" s="119"/>
      <c r="RIJ208" s="91"/>
      <c r="RIK208" s="119"/>
      <c r="RIL208" s="91"/>
      <c r="RIM208" s="119"/>
      <c r="RIN208" s="91"/>
      <c r="RIO208" s="119"/>
      <c r="RIP208" s="91"/>
      <c r="RIQ208" s="119"/>
      <c r="RIR208" s="91"/>
      <c r="RIS208" s="119"/>
      <c r="RIT208" s="91"/>
      <c r="RIU208" s="119"/>
      <c r="RIV208" s="91"/>
      <c r="RIW208" s="119"/>
      <c r="RIX208" s="91"/>
      <c r="RIY208" s="119"/>
      <c r="RIZ208" s="91"/>
      <c r="RJA208" s="119"/>
      <c r="RJB208" s="91"/>
      <c r="RJC208" s="119"/>
      <c r="RJD208" s="91"/>
      <c r="RJE208" s="119"/>
      <c r="RJF208" s="91"/>
      <c r="RJG208" s="119"/>
      <c r="RJH208" s="91"/>
      <c r="RJI208" s="119"/>
      <c r="RJJ208" s="91"/>
      <c r="RJK208" s="119"/>
      <c r="RJL208" s="91"/>
      <c r="RJM208" s="119"/>
      <c r="RJN208" s="91"/>
      <c r="RJO208" s="119"/>
      <c r="RJP208" s="91"/>
      <c r="RJQ208" s="119"/>
      <c r="RJR208" s="91"/>
      <c r="RJS208" s="119"/>
      <c r="RJT208" s="91"/>
      <c r="RJU208" s="119"/>
      <c r="RJV208" s="91"/>
      <c r="RJW208" s="119"/>
      <c r="RJX208" s="91"/>
      <c r="RJY208" s="119"/>
      <c r="RJZ208" s="91"/>
      <c r="RKA208" s="119"/>
      <c r="RKB208" s="91"/>
      <c r="RKC208" s="119"/>
      <c r="RKD208" s="91"/>
      <c r="RKE208" s="119"/>
      <c r="RKF208" s="91"/>
      <c r="RKG208" s="119"/>
      <c r="RKH208" s="91"/>
      <c r="RKI208" s="119"/>
      <c r="RKJ208" s="91"/>
      <c r="RKK208" s="119"/>
      <c r="RKL208" s="91"/>
      <c r="RKM208" s="119"/>
      <c r="RKN208" s="91"/>
      <c r="RKO208" s="119"/>
      <c r="RKP208" s="91"/>
      <c r="RKQ208" s="119"/>
      <c r="RKR208" s="91"/>
      <c r="RKS208" s="119"/>
      <c r="RKT208" s="91"/>
      <c r="RKU208" s="119"/>
      <c r="RKV208" s="91"/>
      <c r="RKW208" s="119"/>
      <c r="RKX208" s="91"/>
      <c r="RKY208" s="119"/>
      <c r="RKZ208" s="91"/>
      <c r="RLA208" s="119"/>
      <c r="RLB208" s="91"/>
      <c r="RLC208" s="119"/>
      <c r="RLD208" s="91"/>
      <c r="RLE208" s="119"/>
      <c r="RLF208" s="91"/>
      <c r="RLG208" s="119"/>
      <c r="RLH208" s="91"/>
      <c r="RLI208" s="119"/>
      <c r="RLJ208" s="91"/>
      <c r="RLK208" s="119"/>
      <c r="RLL208" s="91"/>
      <c r="RLM208" s="119"/>
      <c r="RLN208" s="91"/>
      <c r="RLO208" s="119"/>
      <c r="RLP208" s="91"/>
      <c r="RLQ208" s="119"/>
      <c r="RLR208" s="91"/>
      <c r="RLS208" s="119"/>
      <c r="RLT208" s="91"/>
      <c r="RLU208" s="119"/>
      <c r="RLV208" s="91"/>
      <c r="RLW208" s="119"/>
      <c r="RLX208" s="91"/>
      <c r="RLY208" s="119"/>
      <c r="RLZ208" s="91"/>
      <c r="RMA208" s="119"/>
      <c r="RMB208" s="91"/>
      <c r="RMC208" s="119"/>
      <c r="RMD208" s="91"/>
      <c r="RME208" s="119"/>
      <c r="RMF208" s="91"/>
      <c r="RMG208" s="119"/>
      <c r="RMH208" s="91"/>
      <c r="RMI208" s="119"/>
      <c r="RMJ208" s="91"/>
      <c r="RMK208" s="119"/>
      <c r="RML208" s="91"/>
      <c r="RMM208" s="119"/>
      <c r="RMN208" s="91"/>
      <c r="RMO208" s="119"/>
      <c r="RMP208" s="91"/>
      <c r="RMQ208" s="119"/>
      <c r="RMR208" s="91"/>
      <c r="RMS208" s="119"/>
      <c r="RMT208" s="91"/>
      <c r="RMU208" s="119"/>
      <c r="RMV208" s="91"/>
      <c r="RMW208" s="119"/>
      <c r="RMX208" s="91"/>
      <c r="RMY208" s="119"/>
      <c r="RMZ208" s="91"/>
      <c r="RNA208" s="119"/>
      <c r="RNB208" s="91"/>
      <c r="RNC208" s="119"/>
      <c r="RND208" s="91"/>
      <c r="RNE208" s="119"/>
      <c r="RNF208" s="91"/>
      <c r="RNG208" s="119"/>
      <c r="RNH208" s="91"/>
      <c r="RNI208" s="119"/>
      <c r="RNJ208" s="91"/>
      <c r="RNK208" s="119"/>
      <c r="RNL208" s="91"/>
      <c r="RNM208" s="119"/>
      <c r="RNN208" s="91"/>
      <c r="RNO208" s="119"/>
      <c r="RNP208" s="91"/>
      <c r="RNQ208" s="119"/>
      <c r="RNR208" s="91"/>
      <c r="RNS208" s="119"/>
      <c r="RNT208" s="91"/>
      <c r="RNU208" s="119"/>
      <c r="RNV208" s="91"/>
      <c r="RNW208" s="119"/>
      <c r="RNX208" s="91"/>
      <c r="RNY208" s="119"/>
      <c r="RNZ208" s="91"/>
      <c r="ROA208" s="119"/>
      <c r="ROB208" s="91"/>
      <c r="ROC208" s="119"/>
      <c r="ROD208" s="91"/>
      <c r="ROE208" s="119"/>
      <c r="ROF208" s="91"/>
      <c r="ROG208" s="119"/>
      <c r="ROH208" s="91"/>
      <c r="ROI208" s="119"/>
      <c r="ROJ208" s="91"/>
      <c r="ROK208" s="119"/>
      <c r="ROL208" s="91"/>
      <c r="ROM208" s="119"/>
      <c r="RON208" s="91"/>
      <c r="ROO208" s="119"/>
      <c r="ROP208" s="91"/>
      <c r="ROQ208" s="119"/>
      <c r="ROR208" s="91"/>
      <c r="ROS208" s="119"/>
      <c r="ROT208" s="91"/>
      <c r="ROU208" s="119"/>
      <c r="ROV208" s="91"/>
      <c r="ROW208" s="119"/>
      <c r="ROX208" s="91"/>
      <c r="ROY208" s="119"/>
      <c r="ROZ208" s="91"/>
      <c r="RPA208" s="119"/>
      <c r="RPB208" s="91"/>
      <c r="RPC208" s="119"/>
      <c r="RPD208" s="91"/>
      <c r="RPE208" s="119"/>
      <c r="RPF208" s="91"/>
      <c r="RPG208" s="119"/>
      <c r="RPH208" s="91"/>
      <c r="RPI208" s="119"/>
      <c r="RPJ208" s="91"/>
      <c r="RPK208" s="119"/>
      <c r="RPL208" s="91"/>
      <c r="RPM208" s="119"/>
      <c r="RPN208" s="91"/>
      <c r="RPO208" s="119"/>
      <c r="RPP208" s="91"/>
      <c r="RPQ208" s="119"/>
      <c r="RPR208" s="91"/>
      <c r="RPS208" s="119"/>
      <c r="RPT208" s="91"/>
      <c r="RPU208" s="119"/>
      <c r="RPV208" s="91"/>
      <c r="RPW208" s="119"/>
      <c r="RPX208" s="91"/>
      <c r="RPY208" s="119"/>
      <c r="RPZ208" s="91"/>
      <c r="RQA208" s="119"/>
      <c r="RQB208" s="91"/>
      <c r="RQC208" s="119"/>
      <c r="RQD208" s="91"/>
      <c r="RQE208" s="119"/>
      <c r="RQF208" s="91"/>
      <c r="RQG208" s="119"/>
      <c r="RQH208" s="91"/>
      <c r="RQI208" s="119"/>
      <c r="RQJ208" s="91"/>
      <c r="RQK208" s="119"/>
      <c r="RQL208" s="91"/>
      <c r="RQM208" s="119"/>
      <c r="RQN208" s="91"/>
      <c r="RQO208" s="119"/>
      <c r="RQP208" s="91"/>
      <c r="RQQ208" s="119"/>
      <c r="RQR208" s="91"/>
      <c r="RQS208" s="119"/>
      <c r="RQT208" s="91"/>
      <c r="RQU208" s="119"/>
      <c r="RQV208" s="91"/>
      <c r="RQW208" s="119"/>
      <c r="RQX208" s="91"/>
      <c r="RQY208" s="119"/>
      <c r="RQZ208" s="91"/>
      <c r="RRA208" s="119"/>
      <c r="RRB208" s="91"/>
      <c r="RRC208" s="119"/>
      <c r="RRD208" s="91"/>
      <c r="RRE208" s="119"/>
      <c r="RRF208" s="91"/>
      <c r="RRG208" s="119"/>
      <c r="RRH208" s="91"/>
      <c r="RRI208" s="119"/>
      <c r="RRJ208" s="91"/>
      <c r="RRK208" s="119"/>
      <c r="RRL208" s="91"/>
      <c r="RRM208" s="119"/>
      <c r="RRN208" s="91"/>
      <c r="RRO208" s="119"/>
      <c r="RRP208" s="91"/>
      <c r="RRQ208" s="119"/>
      <c r="RRR208" s="91"/>
      <c r="RRS208" s="119"/>
      <c r="RRT208" s="91"/>
      <c r="RRU208" s="119"/>
      <c r="RRV208" s="91"/>
      <c r="RRW208" s="119"/>
      <c r="RRX208" s="91"/>
      <c r="RRY208" s="119"/>
      <c r="RRZ208" s="91"/>
      <c r="RSA208" s="119"/>
      <c r="RSB208" s="91"/>
      <c r="RSC208" s="119"/>
      <c r="RSD208" s="91"/>
      <c r="RSE208" s="119"/>
      <c r="RSF208" s="91"/>
      <c r="RSG208" s="119"/>
      <c r="RSH208" s="91"/>
      <c r="RSI208" s="119"/>
      <c r="RSJ208" s="91"/>
      <c r="RSK208" s="119"/>
      <c r="RSL208" s="91"/>
      <c r="RSM208" s="119"/>
      <c r="RSN208" s="91"/>
      <c r="RSO208" s="119"/>
      <c r="RSP208" s="91"/>
      <c r="RSQ208" s="119"/>
      <c r="RSR208" s="91"/>
      <c r="RSS208" s="119"/>
      <c r="RST208" s="91"/>
      <c r="RSU208" s="119"/>
      <c r="RSV208" s="91"/>
      <c r="RSW208" s="119"/>
      <c r="RSX208" s="91"/>
      <c r="RSY208" s="119"/>
      <c r="RSZ208" s="91"/>
      <c r="RTA208" s="119"/>
      <c r="RTB208" s="91"/>
      <c r="RTC208" s="119"/>
      <c r="RTD208" s="91"/>
      <c r="RTE208" s="119"/>
      <c r="RTF208" s="91"/>
      <c r="RTG208" s="119"/>
      <c r="RTH208" s="91"/>
      <c r="RTI208" s="119"/>
      <c r="RTJ208" s="91"/>
      <c r="RTK208" s="119"/>
      <c r="RTL208" s="91"/>
      <c r="RTM208" s="119"/>
      <c r="RTN208" s="91"/>
      <c r="RTO208" s="119"/>
      <c r="RTP208" s="91"/>
      <c r="RTQ208" s="119"/>
      <c r="RTR208" s="91"/>
      <c r="RTS208" s="119"/>
      <c r="RTT208" s="91"/>
      <c r="RTU208" s="119"/>
      <c r="RTV208" s="91"/>
      <c r="RTW208" s="119"/>
      <c r="RTX208" s="91"/>
      <c r="RTY208" s="119"/>
      <c r="RTZ208" s="91"/>
      <c r="RUA208" s="119"/>
      <c r="RUB208" s="91"/>
      <c r="RUC208" s="119"/>
      <c r="RUD208" s="91"/>
      <c r="RUE208" s="119"/>
      <c r="RUF208" s="91"/>
      <c r="RUG208" s="119"/>
      <c r="RUH208" s="91"/>
      <c r="RUI208" s="119"/>
      <c r="RUJ208" s="91"/>
      <c r="RUK208" s="119"/>
      <c r="RUL208" s="91"/>
      <c r="RUM208" s="119"/>
      <c r="RUN208" s="91"/>
      <c r="RUO208" s="119"/>
      <c r="RUP208" s="91"/>
      <c r="RUQ208" s="119"/>
      <c r="RUR208" s="91"/>
      <c r="RUS208" s="119"/>
      <c r="RUT208" s="91"/>
      <c r="RUU208" s="119"/>
      <c r="RUV208" s="91"/>
      <c r="RUW208" s="119"/>
      <c r="RUX208" s="91"/>
      <c r="RUY208" s="119"/>
      <c r="RUZ208" s="91"/>
      <c r="RVA208" s="119"/>
      <c r="RVB208" s="91"/>
      <c r="RVC208" s="119"/>
      <c r="RVD208" s="91"/>
      <c r="RVE208" s="119"/>
      <c r="RVF208" s="91"/>
      <c r="RVG208" s="119"/>
      <c r="RVH208" s="91"/>
      <c r="RVI208" s="119"/>
      <c r="RVJ208" s="91"/>
      <c r="RVK208" s="119"/>
      <c r="RVL208" s="91"/>
      <c r="RVM208" s="119"/>
      <c r="RVN208" s="91"/>
      <c r="RVO208" s="119"/>
      <c r="RVP208" s="91"/>
      <c r="RVQ208" s="119"/>
      <c r="RVR208" s="91"/>
      <c r="RVS208" s="119"/>
      <c r="RVT208" s="91"/>
      <c r="RVU208" s="119"/>
      <c r="RVV208" s="91"/>
      <c r="RVW208" s="119"/>
      <c r="RVX208" s="91"/>
      <c r="RVY208" s="119"/>
      <c r="RVZ208" s="91"/>
      <c r="RWA208" s="119"/>
      <c r="RWB208" s="91"/>
      <c r="RWC208" s="119"/>
      <c r="RWD208" s="91"/>
      <c r="RWE208" s="119"/>
      <c r="RWF208" s="91"/>
      <c r="RWG208" s="119"/>
      <c r="RWH208" s="91"/>
      <c r="RWI208" s="119"/>
      <c r="RWJ208" s="91"/>
      <c r="RWK208" s="119"/>
      <c r="RWL208" s="91"/>
      <c r="RWM208" s="119"/>
      <c r="RWN208" s="91"/>
      <c r="RWO208" s="119"/>
      <c r="RWP208" s="91"/>
      <c r="RWQ208" s="119"/>
      <c r="RWR208" s="91"/>
      <c r="RWS208" s="119"/>
      <c r="RWT208" s="91"/>
      <c r="RWU208" s="119"/>
      <c r="RWV208" s="91"/>
      <c r="RWW208" s="119"/>
      <c r="RWX208" s="91"/>
      <c r="RWY208" s="119"/>
      <c r="RWZ208" s="91"/>
      <c r="RXA208" s="119"/>
      <c r="RXB208" s="91"/>
      <c r="RXC208" s="119"/>
      <c r="RXD208" s="91"/>
      <c r="RXE208" s="119"/>
      <c r="RXF208" s="91"/>
      <c r="RXG208" s="119"/>
      <c r="RXH208" s="91"/>
      <c r="RXI208" s="119"/>
      <c r="RXJ208" s="91"/>
      <c r="RXK208" s="119"/>
      <c r="RXL208" s="91"/>
      <c r="RXM208" s="119"/>
      <c r="RXN208" s="91"/>
      <c r="RXO208" s="119"/>
      <c r="RXP208" s="91"/>
      <c r="RXQ208" s="119"/>
      <c r="RXR208" s="91"/>
      <c r="RXS208" s="119"/>
      <c r="RXT208" s="91"/>
      <c r="RXU208" s="119"/>
      <c r="RXV208" s="91"/>
      <c r="RXW208" s="119"/>
      <c r="RXX208" s="91"/>
      <c r="RXY208" s="119"/>
      <c r="RXZ208" s="91"/>
      <c r="RYA208" s="119"/>
      <c r="RYB208" s="91"/>
      <c r="RYC208" s="119"/>
      <c r="RYD208" s="91"/>
      <c r="RYE208" s="119"/>
      <c r="RYF208" s="91"/>
      <c r="RYG208" s="119"/>
      <c r="RYH208" s="91"/>
      <c r="RYI208" s="119"/>
      <c r="RYJ208" s="91"/>
      <c r="RYK208" s="119"/>
      <c r="RYL208" s="91"/>
      <c r="RYM208" s="119"/>
      <c r="RYN208" s="91"/>
      <c r="RYO208" s="119"/>
      <c r="RYP208" s="91"/>
      <c r="RYQ208" s="119"/>
      <c r="RYR208" s="91"/>
      <c r="RYS208" s="119"/>
      <c r="RYT208" s="91"/>
      <c r="RYU208" s="119"/>
      <c r="RYV208" s="91"/>
      <c r="RYW208" s="119"/>
      <c r="RYX208" s="91"/>
      <c r="RYY208" s="119"/>
      <c r="RYZ208" s="91"/>
      <c r="RZA208" s="119"/>
      <c r="RZB208" s="91"/>
      <c r="RZC208" s="119"/>
      <c r="RZD208" s="91"/>
      <c r="RZE208" s="119"/>
      <c r="RZF208" s="91"/>
      <c r="RZG208" s="119"/>
      <c r="RZH208" s="91"/>
      <c r="RZI208" s="119"/>
      <c r="RZJ208" s="91"/>
      <c r="RZK208" s="119"/>
      <c r="RZL208" s="91"/>
      <c r="RZM208" s="119"/>
      <c r="RZN208" s="91"/>
      <c r="RZO208" s="119"/>
      <c r="RZP208" s="91"/>
      <c r="RZQ208" s="119"/>
      <c r="RZR208" s="91"/>
      <c r="RZS208" s="119"/>
      <c r="RZT208" s="91"/>
      <c r="RZU208" s="119"/>
      <c r="RZV208" s="91"/>
      <c r="RZW208" s="119"/>
      <c r="RZX208" s="91"/>
      <c r="RZY208" s="119"/>
      <c r="RZZ208" s="91"/>
      <c r="SAA208" s="119"/>
      <c r="SAB208" s="91"/>
      <c r="SAC208" s="119"/>
      <c r="SAD208" s="91"/>
      <c r="SAE208" s="119"/>
      <c r="SAF208" s="91"/>
      <c r="SAG208" s="119"/>
      <c r="SAH208" s="91"/>
      <c r="SAI208" s="119"/>
      <c r="SAJ208" s="91"/>
      <c r="SAK208" s="119"/>
      <c r="SAL208" s="91"/>
      <c r="SAM208" s="119"/>
      <c r="SAN208" s="91"/>
      <c r="SAO208" s="119"/>
      <c r="SAP208" s="91"/>
      <c r="SAQ208" s="119"/>
      <c r="SAR208" s="91"/>
      <c r="SAS208" s="119"/>
      <c r="SAT208" s="91"/>
      <c r="SAU208" s="119"/>
      <c r="SAV208" s="91"/>
      <c r="SAW208" s="119"/>
      <c r="SAX208" s="91"/>
      <c r="SAY208" s="119"/>
      <c r="SAZ208" s="91"/>
      <c r="SBA208" s="119"/>
      <c r="SBB208" s="91"/>
      <c r="SBC208" s="119"/>
      <c r="SBD208" s="91"/>
      <c r="SBE208" s="119"/>
      <c r="SBF208" s="91"/>
      <c r="SBG208" s="119"/>
      <c r="SBH208" s="91"/>
      <c r="SBI208" s="119"/>
      <c r="SBJ208" s="91"/>
      <c r="SBK208" s="119"/>
      <c r="SBL208" s="91"/>
      <c r="SBM208" s="119"/>
      <c r="SBN208" s="91"/>
      <c r="SBO208" s="119"/>
      <c r="SBP208" s="91"/>
      <c r="SBQ208" s="119"/>
      <c r="SBR208" s="91"/>
      <c r="SBS208" s="119"/>
      <c r="SBT208" s="91"/>
      <c r="SBU208" s="119"/>
      <c r="SBV208" s="91"/>
      <c r="SBW208" s="119"/>
      <c r="SBX208" s="91"/>
      <c r="SBY208" s="119"/>
      <c r="SBZ208" s="91"/>
      <c r="SCA208" s="119"/>
      <c r="SCB208" s="91"/>
      <c r="SCC208" s="119"/>
      <c r="SCD208" s="91"/>
      <c r="SCE208" s="119"/>
      <c r="SCF208" s="91"/>
      <c r="SCG208" s="119"/>
      <c r="SCH208" s="91"/>
      <c r="SCI208" s="119"/>
      <c r="SCJ208" s="91"/>
      <c r="SCK208" s="119"/>
      <c r="SCL208" s="91"/>
      <c r="SCM208" s="119"/>
      <c r="SCN208" s="91"/>
      <c r="SCO208" s="119"/>
      <c r="SCP208" s="91"/>
      <c r="SCQ208" s="119"/>
      <c r="SCR208" s="91"/>
      <c r="SCS208" s="119"/>
      <c r="SCT208" s="91"/>
      <c r="SCU208" s="119"/>
      <c r="SCV208" s="91"/>
      <c r="SCW208" s="119"/>
      <c r="SCX208" s="91"/>
      <c r="SCY208" s="119"/>
      <c r="SCZ208" s="91"/>
      <c r="SDA208" s="119"/>
      <c r="SDB208" s="91"/>
      <c r="SDC208" s="119"/>
      <c r="SDD208" s="91"/>
      <c r="SDE208" s="119"/>
      <c r="SDF208" s="91"/>
      <c r="SDG208" s="119"/>
      <c r="SDH208" s="91"/>
      <c r="SDI208" s="119"/>
      <c r="SDJ208" s="91"/>
      <c r="SDK208" s="119"/>
      <c r="SDL208" s="91"/>
      <c r="SDM208" s="119"/>
      <c r="SDN208" s="91"/>
      <c r="SDO208" s="119"/>
      <c r="SDP208" s="91"/>
      <c r="SDQ208" s="119"/>
      <c r="SDR208" s="91"/>
      <c r="SDS208" s="119"/>
      <c r="SDT208" s="91"/>
      <c r="SDU208" s="119"/>
      <c r="SDV208" s="91"/>
      <c r="SDW208" s="119"/>
      <c r="SDX208" s="91"/>
      <c r="SDY208" s="119"/>
      <c r="SDZ208" s="91"/>
      <c r="SEA208" s="119"/>
      <c r="SEB208" s="91"/>
      <c r="SEC208" s="119"/>
      <c r="SED208" s="91"/>
      <c r="SEE208" s="119"/>
      <c r="SEF208" s="91"/>
      <c r="SEG208" s="119"/>
      <c r="SEH208" s="91"/>
      <c r="SEI208" s="119"/>
      <c r="SEJ208" s="91"/>
      <c r="SEK208" s="119"/>
      <c r="SEL208" s="91"/>
      <c r="SEM208" s="119"/>
      <c r="SEN208" s="91"/>
      <c r="SEO208" s="119"/>
      <c r="SEP208" s="91"/>
      <c r="SEQ208" s="119"/>
      <c r="SER208" s="91"/>
      <c r="SES208" s="119"/>
      <c r="SET208" s="91"/>
      <c r="SEU208" s="119"/>
      <c r="SEV208" s="91"/>
      <c r="SEW208" s="119"/>
      <c r="SEX208" s="91"/>
      <c r="SEY208" s="119"/>
      <c r="SEZ208" s="91"/>
      <c r="SFA208" s="119"/>
      <c r="SFB208" s="91"/>
      <c r="SFC208" s="119"/>
      <c r="SFD208" s="91"/>
      <c r="SFE208" s="119"/>
      <c r="SFF208" s="91"/>
      <c r="SFG208" s="119"/>
      <c r="SFH208" s="91"/>
      <c r="SFI208" s="119"/>
      <c r="SFJ208" s="91"/>
      <c r="SFK208" s="119"/>
      <c r="SFL208" s="91"/>
      <c r="SFM208" s="119"/>
      <c r="SFN208" s="91"/>
      <c r="SFO208" s="119"/>
      <c r="SFP208" s="91"/>
      <c r="SFQ208" s="119"/>
      <c r="SFR208" s="91"/>
      <c r="SFS208" s="119"/>
      <c r="SFT208" s="91"/>
      <c r="SFU208" s="119"/>
      <c r="SFV208" s="91"/>
      <c r="SFW208" s="119"/>
      <c r="SFX208" s="91"/>
      <c r="SFY208" s="119"/>
      <c r="SFZ208" s="91"/>
      <c r="SGA208" s="119"/>
      <c r="SGB208" s="91"/>
      <c r="SGC208" s="119"/>
      <c r="SGD208" s="91"/>
      <c r="SGE208" s="119"/>
      <c r="SGF208" s="91"/>
      <c r="SGG208" s="119"/>
      <c r="SGH208" s="91"/>
      <c r="SGI208" s="119"/>
      <c r="SGJ208" s="91"/>
      <c r="SGK208" s="119"/>
      <c r="SGL208" s="91"/>
      <c r="SGM208" s="119"/>
      <c r="SGN208" s="91"/>
      <c r="SGO208" s="119"/>
      <c r="SGP208" s="91"/>
      <c r="SGQ208" s="119"/>
      <c r="SGR208" s="91"/>
      <c r="SGS208" s="119"/>
      <c r="SGT208" s="91"/>
      <c r="SGU208" s="119"/>
      <c r="SGV208" s="91"/>
      <c r="SGW208" s="119"/>
      <c r="SGX208" s="91"/>
      <c r="SGY208" s="119"/>
      <c r="SGZ208" s="91"/>
      <c r="SHA208" s="119"/>
      <c r="SHB208" s="91"/>
      <c r="SHC208" s="119"/>
      <c r="SHD208" s="91"/>
      <c r="SHE208" s="119"/>
      <c r="SHF208" s="91"/>
      <c r="SHG208" s="119"/>
      <c r="SHH208" s="91"/>
      <c r="SHI208" s="119"/>
      <c r="SHJ208" s="91"/>
      <c r="SHK208" s="119"/>
      <c r="SHL208" s="91"/>
      <c r="SHM208" s="119"/>
      <c r="SHN208" s="91"/>
      <c r="SHO208" s="119"/>
      <c r="SHP208" s="91"/>
      <c r="SHQ208" s="119"/>
      <c r="SHR208" s="91"/>
      <c r="SHS208" s="119"/>
      <c r="SHT208" s="91"/>
      <c r="SHU208" s="119"/>
      <c r="SHV208" s="91"/>
      <c r="SHW208" s="119"/>
      <c r="SHX208" s="91"/>
      <c r="SHY208" s="119"/>
      <c r="SHZ208" s="91"/>
      <c r="SIA208" s="119"/>
      <c r="SIB208" s="91"/>
      <c r="SIC208" s="119"/>
      <c r="SID208" s="91"/>
      <c r="SIE208" s="119"/>
      <c r="SIF208" s="91"/>
      <c r="SIG208" s="119"/>
      <c r="SIH208" s="91"/>
      <c r="SII208" s="119"/>
      <c r="SIJ208" s="91"/>
      <c r="SIK208" s="119"/>
      <c r="SIL208" s="91"/>
      <c r="SIM208" s="119"/>
      <c r="SIN208" s="91"/>
      <c r="SIO208" s="119"/>
      <c r="SIP208" s="91"/>
      <c r="SIQ208" s="119"/>
      <c r="SIR208" s="91"/>
      <c r="SIS208" s="119"/>
      <c r="SIT208" s="91"/>
      <c r="SIU208" s="119"/>
      <c r="SIV208" s="91"/>
      <c r="SIW208" s="119"/>
      <c r="SIX208" s="91"/>
      <c r="SIY208" s="119"/>
      <c r="SIZ208" s="91"/>
      <c r="SJA208" s="119"/>
      <c r="SJB208" s="91"/>
      <c r="SJC208" s="119"/>
      <c r="SJD208" s="91"/>
      <c r="SJE208" s="119"/>
      <c r="SJF208" s="91"/>
      <c r="SJG208" s="119"/>
      <c r="SJH208" s="91"/>
      <c r="SJI208" s="119"/>
      <c r="SJJ208" s="91"/>
      <c r="SJK208" s="119"/>
      <c r="SJL208" s="91"/>
      <c r="SJM208" s="119"/>
      <c r="SJN208" s="91"/>
      <c r="SJO208" s="119"/>
      <c r="SJP208" s="91"/>
      <c r="SJQ208" s="119"/>
      <c r="SJR208" s="91"/>
      <c r="SJS208" s="119"/>
      <c r="SJT208" s="91"/>
      <c r="SJU208" s="119"/>
      <c r="SJV208" s="91"/>
      <c r="SJW208" s="119"/>
      <c r="SJX208" s="91"/>
      <c r="SJY208" s="119"/>
      <c r="SJZ208" s="91"/>
      <c r="SKA208" s="119"/>
      <c r="SKB208" s="91"/>
      <c r="SKC208" s="119"/>
      <c r="SKD208" s="91"/>
      <c r="SKE208" s="119"/>
      <c r="SKF208" s="91"/>
      <c r="SKG208" s="119"/>
      <c r="SKH208" s="91"/>
      <c r="SKI208" s="119"/>
      <c r="SKJ208" s="91"/>
      <c r="SKK208" s="119"/>
      <c r="SKL208" s="91"/>
      <c r="SKM208" s="119"/>
      <c r="SKN208" s="91"/>
      <c r="SKO208" s="119"/>
      <c r="SKP208" s="91"/>
      <c r="SKQ208" s="119"/>
      <c r="SKR208" s="91"/>
      <c r="SKS208" s="119"/>
      <c r="SKT208" s="91"/>
      <c r="SKU208" s="119"/>
      <c r="SKV208" s="91"/>
      <c r="SKW208" s="119"/>
      <c r="SKX208" s="91"/>
      <c r="SKY208" s="119"/>
      <c r="SKZ208" s="91"/>
      <c r="SLA208" s="119"/>
      <c r="SLB208" s="91"/>
      <c r="SLC208" s="119"/>
      <c r="SLD208" s="91"/>
      <c r="SLE208" s="119"/>
      <c r="SLF208" s="91"/>
      <c r="SLG208" s="119"/>
      <c r="SLH208" s="91"/>
      <c r="SLI208" s="119"/>
      <c r="SLJ208" s="91"/>
      <c r="SLK208" s="119"/>
      <c r="SLL208" s="91"/>
      <c r="SLM208" s="119"/>
      <c r="SLN208" s="91"/>
      <c r="SLO208" s="119"/>
      <c r="SLP208" s="91"/>
      <c r="SLQ208" s="119"/>
      <c r="SLR208" s="91"/>
      <c r="SLS208" s="119"/>
      <c r="SLT208" s="91"/>
      <c r="SLU208" s="119"/>
      <c r="SLV208" s="91"/>
      <c r="SLW208" s="119"/>
      <c r="SLX208" s="91"/>
      <c r="SLY208" s="119"/>
      <c r="SLZ208" s="91"/>
      <c r="SMA208" s="119"/>
      <c r="SMB208" s="91"/>
      <c r="SMC208" s="119"/>
      <c r="SMD208" s="91"/>
      <c r="SME208" s="119"/>
      <c r="SMF208" s="91"/>
      <c r="SMG208" s="119"/>
      <c r="SMH208" s="91"/>
      <c r="SMI208" s="119"/>
      <c r="SMJ208" s="91"/>
      <c r="SMK208" s="119"/>
      <c r="SML208" s="91"/>
      <c r="SMM208" s="119"/>
      <c r="SMN208" s="91"/>
      <c r="SMO208" s="119"/>
      <c r="SMP208" s="91"/>
      <c r="SMQ208" s="119"/>
      <c r="SMR208" s="91"/>
      <c r="SMS208" s="119"/>
      <c r="SMT208" s="91"/>
      <c r="SMU208" s="119"/>
      <c r="SMV208" s="91"/>
      <c r="SMW208" s="119"/>
      <c r="SMX208" s="91"/>
      <c r="SMY208" s="119"/>
      <c r="SMZ208" s="91"/>
      <c r="SNA208" s="119"/>
      <c r="SNB208" s="91"/>
      <c r="SNC208" s="119"/>
      <c r="SND208" s="91"/>
      <c r="SNE208" s="119"/>
      <c r="SNF208" s="91"/>
      <c r="SNG208" s="119"/>
      <c r="SNH208" s="91"/>
      <c r="SNI208" s="119"/>
      <c r="SNJ208" s="91"/>
      <c r="SNK208" s="119"/>
      <c r="SNL208" s="91"/>
      <c r="SNM208" s="119"/>
      <c r="SNN208" s="91"/>
      <c r="SNO208" s="119"/>
      <c r="SNP208" s="91"/>
      <c r="SNQ208" s="119"/>
      <c r="SNR208" s="91"/>
      <c r="SNS208" s="119"/>
      <c r="SNT208" s="91"/>
      <c r="SNU208" s="119"/>
      <c r="SNV208" s="91"/>
      <c r="SNW208" s="119"/>
      <c r="SNX208" s="91"/>
      <c r="SNY208" s="119"/>
      <c r="SNZ208" s="91"/>
      <c r="SOA208" s="119"/>
      <c r="SOB208" s="91"/>
      <c r="SOC208" s="119"/>
      <c r="SOD208" s="91"/>
      <c r="SOE208" s="119"/>
      <c r="SOF208" s="91"/>
      <c r="SOG208" s="119"/>
      <c r="SOH208" s="91"/>
      <c r="SOI208" s="119"/>
      <c r="SOJ208" s="91"/>
      <c r="SOK208" s="119"/>
      <c r="SOL208" s="91"/>
      <c r="SOM208" s="119"/>
      <c r="SON208" s="91"/>
      <c r="SOO208" s="119"/>
      <c r="SOP208" s="91"/>
      <c r="SOQ208" s="119"/>
      <c r="SOR208" s="91"/>
      <c r="SOS208" s="119"/>
      <c r="SOT208" s="91"/>
      <c r="SOU208" s="119"/>
      <c r="SOV208" s="91"/>
      <c r="SOW208" s="119"/>
      <c r="SOX208" s="91"/>
      <c r="SOY208" s="119"/>
      <c r="SOZ208" s="91"/>
      <c r="SPA208" s="119"/>
      <c r="SPB208" s="91"/>
      <c r="SPC208" s="119"/>
      <c r="SPD208" s="91"/>
      <c r="SPE208" s="119"/>
      <c r="SPF208" s="91"/>
      <c r="SPG208" s="119"/>
      <c r="SPH208" s="91"/>
      <c r="SPI208" s="119"/>
      <c r="SPJ208" s="91"/>
      <c r="SPK208" s="119"/>
      <c r="SPL208" s="91"/>
      <c r="SPM208" s="119"/>
      <c r="SPN208" s="91"/>
      <c r="SPO208" s="119"/>
      <c r="SPP208" s="91"/>
      <c r="SPQ208" s="119"/>
      <c r="SPR208" s="91"/>
      <c r="SPS208" s="119"/>
      <c r="SPT208" s="91"/>
      <c r="SPU208" s="119"/>
      <c r="SPV208" s="91"/>
      <c r="SPW208" s="119"/>
      <c r="SPX208" s="91"/>
      <c r="SPY208" s="119"/>
      <c r="SPZ208" s="91"/>
      <c r="SQA208" s="119"/>
      <c r="SQB208" s="91"/>
      <c r="SQC208" s="119"/>
      <c r="SQD208" s="91"/>
      <c r="SQE208" s="119"/>
      <c r="SQF208" s="91"/>
      <c r="SQG208" s="119"/>
      <c r="SQH208" s="91"/>
      <c r="SQI208" s="119"/>
      <c r="SQJ208" s="91"/>
      <c r="SQK208" s="119"/>
      <c r="SQL208" s="91"/>
      <c r="SQM208" s="119"/>
      <c r="SQN208" s="91"/>
      <c r="SQO208" s="119"/>
      <c r="SQP208" s="91"/>
      <c r="SQQ208" s="119"/>
      <c r="SQR208" s="91"/>
      <c r="SQS208" s="119"/>
      <c r="SQT208" s="91"/>
      <c r="SQU208" s="119"/>
      <c r="SQV208" s="91"/>
      <c r="SQW208" s="119"/>
      <c r="SQX208" s="91"/>
      <c r="SQY208" s="119"/>
      <c r="SQZ208" s="91"/>
      <c r="SRA208" s="119"/>
      <c r="SRB208" s="91"/>
      <c r="SRC208" s="119"/>
      <c r="SRD208" s="91"/>
      <c r="SRE208" s="119"/>
      <c r="SRF208" s="91"/>
      <c r="SRG208" s="119"/>
      <c r="SRH208" s="91"/>
      <c r="SRI208" s="119"/>
      <c r="SRJ208" s="91"/>
      <c r="SRK208" s="119"/>
      <c r="SRL208" s="91"/>
      <c r="SRM208" s="119"/>
      <c r="SRN208" s="91"/>
      <c r="SRO208" s="119"/>
      <c r="SRP208" s="91"/>
      <c r="SRQ208" s="119"/>
      <c r="SRR208" s="91"/>
      <c r="SRS208" s="119"/>
      <c r="SRT208" s="91"/>
      <c r="SRU208" s="119"/>
      <c r="SRV208" s="91"/>
      <c r="SRW208" s="119"/>
      <c r="SRX208" s="91"/>
      <c r="SRY208" s="119"/>
      <c r="SRZ208" s="91"/>
      <c r="SSA208" s="119"/>
      <c r="SSB208" s="91"/>
      <c r="SSC208" s="119"/>
      <c r="SSD208" s="91"/>
      <c r="SSE208" s="119"/>
      <c r="SSF208" s="91"/>
      <c r="SSG208" s="119"/>
      <c r="SSH208" s="91"/>
      <c r="SSI208" s="119"/>
      <c r="SSJ208" s="91"/>
      <c r="SSK208" s="119"/>
      <c r="SSL208" s="91"/>
      <c r="SSM208" s="119"/>
      <c r="SSN208" s="91"/>
      <c r="SSO208" s="119"/>
      <c r="SSP208" s="91"/>
      <c r="SSQ208" s="119"/>
      <c r="SSR208" s="91"/>
      <c r="SSS208" s="119"/>
      <c r="SST208" s="91"/>
      <c r="SSU208" s="119"/>
      <c r="SSV208" s="91"/>
      <c r="SSW208" s="119"/>
      <c r="SSX208" s="91"/>
      <c r="SSY208" s="119"/>
      <c r="SSZ208" s="91"/>
      <c r="STA208" s="119"/>
      <c r="STB208" s="91"/>
      <c r="STC208" s="119"/>
      <c r="STD208" s="91"/>
      <c r="STE208" s="119"/>
      <c r="STF208" s="91"/>
      <c r="STG208" s="119"/>
      <c r="STH208" s="91"/>
      <c r="STI208" s="119"/>
      <c r="STJ208" s="91"/>
      <c r="STK208" s="119"/>
      <c r="STL208" s="91"/>
      <c r="STM208" s="119"/>
      <c r="STN208" s="91"/>
      <c r="STO208" s="119"/>
      <c r="STP208" s="91"/>
      <c r="STQ208" s="119"/>
      <c r="STR208" s="91"/>
      <c r="STS208" s="119"/>
      <c r="STT208" s="91"/>
      <c r="STU208" s="119"/>
      <c r="STV208" s="91"/>
      <c r="STW208" s="119"/>
      <c r="STX208" s="91"/>
      <c r="STY208" s="119"/>
      <c r="STZ208" s="91"/>
      <c r="SUA208" s="119"/>
      <c r="SUB208" s="91"/>
      <c r="SUC208" s="119"/>
      <c r="SUD208" s="91"/>
      <c r="SUE208" s="119"/>
      <c r="SUF208" s="91"/>
      <c r="SUG208" s="119"/>
      <c r="SUH208" s="91"/>
      <c r="SUI208" s="119"/>
      <c r="SUJ208" s="91"/>
      <c r="SUK208" s="119"/>
      <c r="SUL208" s="91"/>
      <c r="SUM208" s="119"/>
      <c r="SUN208" s="91"/>
      <c r="SUO208" s="119"/>
      <c r="SUP208" s="91"/>
      <c r="SUQ208" s="119"/>
      <c r="SUR208" s="91"/>
      <c r="SUS208" s="119"/>
      <c r="SUT208" s="91"/>
      <c r="SUU208" s="119"/>
      <c r="SUV208" s="91"/>
      <c r="SUW208" s="119"/>
      <c r="SUX208" s="91"/>
      <c r="SUY208" s="119"/>
      <c r="SUZ208" s="91"/>
      <c r="SVA208" s="119"/>
      <c r="SVB208" s="91"/>
      <c r="SVC208" s="119"/>
      <c r="SVD208" s="91"/>
      <c r="SVE208" s="119"/>
      <c r="SVF208" s="91"/>
      <c r="SVG208" s="119"/>
      <c r="SVH208" s="91"/>
      <c r="SVI208" s="119"/>
      <c r="SVJ208" s="91"/>
      <c r="SVK208" s="119"/>
      <c r="SVL208" s="91"/>
      <c r="SVM208" s="119"/>
      <c r="SVN208" s="91"/>
      <c r="SVO208" s="119"/>
      <c r="SVP208" s="91"/>
      <c r="SVQ208" s="119"/>
      <c r="SVR208" s="91"/>
      <c r="SVS208" s="119"/>
      <c r="SVT208" s="91"/>
      <c r="SVU208" s="119"/>
      <c r="SVV208" s="91"/>
      <c r="SVW208" s="119"/>
      <c r="SVX208" s="91"/>
      <c r="SVY208" s="119"/>
      <c r="SVZ208" s="91"/>
      <c r="SWA208" s="119"/>
      <c r="SWB208" s="91"/>
      <c r="SWC208" s="119"/>
      <c r="SWD208" s="91"/>
      <c r="SWE208" s="119"/>
      <c r="SWF208" s="91"/>
      <c r="SWG208" s="119"/>
      <c r="SWH208" s="91"/>
      <c r="SWI208" s="119"/>
      <c r="SWJ208" s="91"/>
      <c r="SWK208" s="119"/>
      <c r="SWL208" s="91"/>
      <c r="SWM208" s="119"/>
      <c r="SWN208" s="91"/>
      <c r="SWO208" s="119"/>
      <c r="SWP208" s="91"/>
      <c r="SWQ208" s="119"/>
      <c r="SWR208" s="91"/>
      <c r="SWS208" s="119"/>
      <c r="SWT208" s="91"/>
      <c r="SWU208" s="119"/>
      <c r="SWV208" s="91"/>
      <c r="SWW208" s="119"/>
      <c r="SWX208" s="91"/>
      <c r="SWY208" s="119"/>
      <c r="SWZ208" s="91"/>
      <c r="SXA208" s="119"/>
      <c r="SXB208" s="91"/>
      <c r="SXC208" s="119"/>
      <c r="SXD208" s="91"/>
      <c r="SXE208" s="119"/>
      <c r="SXF208" s="91"/>
      <c r="SXG208" s="119"/>
      <c r="SXH208" s="91"/>
      <c r="SXI208" s="119"/>
      <c r="SXJ208" s="91"/>
      <c r="SXK208" s="119"/>
      <c r="SXL208" s="91"/>
      <c r="SXM208" s="119"/>
      <c r="SXN208" s="91"/>
      <c r="SXO208" s="119"/>
      <c r="SXP208" s="91"/>
      <c r="SXQ208" s="119"/>
      <c r="SXR208" s="91"/>
      <c r="SXS208" s="119"/>
      <c r="SXT208" s="91"/>
      <c r="SXU208" s="119"/>
      <c r="SXV208" s="91"/>
      <c r="SXW208" s="119"/>
      <c r="SXX208" s="91"/>
      <c r="SXY208" s="119"/>
      <c r="SXZ208" s="91"/>
      <c r="SYA208" s="119"/>
      <c r="SYB208" s="91"/>
      <c r="SYC208" s="119"/>
      <c r="SYD208" s="91"/>
      <c r="SYE208" s="119"/>
      <c r="SYF208" s="91"/>
      <c r="SYG208" s="119"/>
      <c r="SYH208" s="91"/>
      <c r="SYI208" s="119"/>
      <c r="SYJ208" s="91"/>
      <c r="SYK208" s="119"/>
      <c r="SYL208" s="91"/>
      <c r="SYM208" s="119"/>
      <c r="SYN208" s="91"/>
      <c r="SYO208" s="119"/>
      <c r="SYP208" s="91"/>
      <c r="SYQ208" s="119"/>
      <c r="SYR208" s="91"/>
      <c r="SYS208" s="119"/>
      <c r="SYT208" s="91"/>
      <c r="SYU208" s="119"/>
      <c r="SYV208" s="91"/>
      <c r="SYW208" s="119"/>
      <c r="SYX208" s="91"/>
      <c r="SYY208" s="119"/>
      <c r="SYZ208" s="91"/>
      <c r="SZA208" s="119"/>
      <c r="SZB208" s="91"/>
      <c r="SZC208" s="119"/>
      <c r="SZD208" s="91"/>
      <c r="SZE208" s="119"/>
      <c r="SZF208" s="91"/>
      <c r="SZG208" s="119"/>
      <c r="SZH208" s="91"/>
      <c r="SZI208" s="119"/>
      <c r="SZJ208" s="91"/>
      <c r="SZK208" s="119"/>
      <c r="SZL208" s="91"/>
      <c r="SZM208" s="119"/>
      <c r="SZN208" s="91"/>
      <c r="SZO208" s="119"/>
      <c r="SZP208" s="91"/>
      <c r="SZQ208" s="119"/>
      <c r="SZR208" s="91"/>
      <c r="SZS208" s="119"/>
      <c r="SZT208" s="91"/>
      <c r="SZU208" s="119"/>
      <c r="SZV208" s="91"/>
      <c r="SZW208" s="119"/>
      <c r="SZX208" s="91"/>
      <c r="SZY208" s="119"/>
      <c r="SZZ208" s="91"/>
      <c r="TAA208" s="119"/>
      <c r="TAB208" s="91"/>
      <c r="TAC208" s="119"/>
      <c r="TAD208" s="91"/>
      <c r="TAE208" s="119"/>
      <c r="TAF208" s="91"/>
      <c r="TAG208" s="119"/>
      <c r="TAH208" s="91"/>
      <c r="TAI208" s="119"/>
      <c r="TAJ208" s="91"/>
      <c r="TAK208" s="119"/>
      <c r="TAL208" s="91"/>
      <c r="TAM208" s="119"/>
      <c r="TAN208" s="91"/>
      <c r="TAO208" s="119"/>
      <c r="TAP208" s="91"/>
      <c r="TAQ208" s="119"/>
      <c r="TAR208" s="91"/>
      <c r="TAS208" s="119"/>
      <c r="TAT208" s="91"/>
      <c r="TAU208" s="119"/>
      <c r="TAV208" s="91"/>
      <c r="TAW208" s="119"/>
      <c r="TAX208" s="91"/>
      <c r="TAY208" s="119"/>
      <c r="TAZ208" s="91"/>
      <c r="TBA208" s="119"/>
      <c r="TBB208" s="91"/>
      <c r="TBC208" s="119"/>
      <c r="TBD208" s="91"/>
      <c r="TBE208" s="119"/>
      <c r="TBF208" s="91"/>
      <c r="TBG208" s="119"/>
      <c r="TBH208" s="91"/>
      <c r="TBI208" s="119"/>
      <c r="TBJ208" s="91"/>
      <c r="TBK208" s="119"/>
      <c r="TBL208" s="91"/>
      <c r="TBM208" s="119"/>
      <c r="TBN208" s="91"/>
      <c r="TBO208" s="119"/>
      <c r="TBP208" s="91"/>
      <c r="TBQ208" s="119"/>
      <c r="TBR208" s="91"/>
      <c r="TBS208" s="119"/>
      <c r="TBT208" s="91"/>
      <c r="TBU208" s="119"/>
      <c r="TBV208" s="91"/>
      <c r="TBW208" s="119"/>
      <c r="TBX208" s="91"/>
      <c r="TBY208" s="119"/>
      <c r="TBZ208" s="91"/>
      <c r="TCA208" s="119"/>
      <c r="TCB208" s="91"/>
      <c r="TCC208" s="119"/>
      <c r="TCD208" s="91"/>
      <c r="TCE208" s="119"/>
      <c r="TCF208" s="91"/>
      <c r="TCG208" s="119"/>
      <c r="TCH208" s="91"/>
      <c r="TCI208" s="119"/>
      <c r="TCJ208" s="91"/>
      <c r="TCK208" s="119"/>
      <c r="TCL208" s="91"/>
      <c r="TCM208" s="119"/>
      <c r="TCN208" s="91"/>
      <c r="TCO208" s="119"/>
      <c r="TCP208" s="91"/>
      <c r="TCQ208" s="119"/>
      <c r="TCR208" s="91"/>
      <c r="TCS208" s="119"/>
      <c r="TCT208" s="91"/>
      <c r="TCU208" s="119"/>
      <c r="TCV208" s="91"/>
      <c r="TCW208" s="119"/>
      <c r="TCX208" s="91"/>
      <c r="TCY208" s="119"/>
      <c r="TCZ208" s="91"/>
      <c r="TDA208" s="119"/>
      <c r="TDB208" s="91"/>
      <c r="TDC208" s="119"/>
      <c r="TDD208" s="91"/>
      <c r="TDE208" s="119"/>
      <c r="TDF208" s="91"/>
      <c r="TDG208" s="119"/>
      <c r="TDH208" s="91"/>
      <c r="TDI208" s="119"/>
      <c r="TDJ208" s="91"/>
      <c r="TDK208" s="119"/>
      <c r="TDL208" s="91"/>
      <c r="TDM208" s="119"/>
      <c r="TDN208" s="91"/>
      <c r="TDO208" s="119"/>
      <c r="TDP208" s="91"/>
      <c r="TDQ208" s="119"/>
      <c r="TDR208" s="91"/>
      <c r="TDS208" s="119"/>
      <c r="TDT208" s="91"/>
      <c r="TDU208" s="119"/>
      <c r="TDV208" s="91"/>
      <c r="TDW208" s="119"/>
      <c r="TDX208" s="91"/>
      <c r="TDY208" s="119"/>
      <c r="TDZ208" s="91"/>
      <c r="TEA208" s="119"/>
      <c r="TEB208" s="91"/>
      <c r="TEC208" s="119"/>
      <c r="TED208" s="91"/>
      <c r="TEE208" s="119"/>
      <c r="TEF208" s="91"/>
      <c r="TEG208" s="119"/>
      <c r="TEH208" s="91"/>
      <c r="TEI208" s="119"/>
      <c r="TEJ208" s="91"/>
      <c r="TEK208" s="119"/>
      <c r="TEL208" s="91"/>
      <c r="TEM208" s="119"/>
      <c r="TEN208" s="91"/>
      <c r="TEO208" s="119"/>
      <c r="TEP208" s="91"/>
      <c r="TEQ208" s="119"/>
      <c r="TER208" s="91"/>
      <c r="TES208" s="119"/>
      <c r="TET208" s="91"/>
      <c r="TEU208" s="119"/>
      <c r="TEV208" s="91"/>
      <c r="TEW208" s="119"/>
      <c r="TEX208" s="91"/>
      <c r="TEY208" s="119"/>
      <c r="TEZ208" s="91"/>
      <c r="TFA208" s="119"/>
      <c r="TFB208" s="91"/>
      <c r="TFC208" s="119"/>
      <c r="TFD208" s="91"/>
      <c r="TFE208" s="119"/>
      <c r="TFF208" s="91"/>
      <c r="TFG208" s="119"/>
      <c r="TFH208" s="91"/>
      <c r="TFI208" s="119"/>
      <c r="TFJ208" s="91"/>
      <c r="TFK208" s="119"/>
      <c r="TFL208" s="91"/>
      <c r="TFM208" s="119"/>
      <c r="TFN208" s="91"/>
      <c r="TFO208" s="119"/>
      <c r="TFP208" s="91"/>
      <c r="TFQ208" s="119"/>
      <c r="TFR208" s="91"/>
      <c r="TFS208" s="119"/>
      <c r="TFT208" s="91"/>
      <c r="TFU208" s="119"/>
      <c r="TFV208" s="91"/>
      <c r="TFW208" s="119"/>
      <c r="TFX208" s="91"/>
      <c r="TFY208" s="119"/>
      <c r="TFZ208" s="91"/>
      <c r="TGA208" s="119"/>
      <c r="TGB208" s="91"/>
      <c r="TGC208" s="119"/>
      <c r="TGD208" s="91"/>
      <c r="TGE208" s="119"/>
      <c r="TGF208" s="91"/>
      <c r="TGG208" s="119"/>
      <c r="TGH208" s="91"/>
      <c r="TGI208" s="119"/>
      <c r="TGJ208" s="91"/>
      <c r="TGK208" s="119"/>
      <c r="TGL208" s="91"/>
      <c r="TGM208" s="119"/>
      <c r="TGN208" s="91"/>
      <c r="TGO208" s="119"/>
      <c r="TGP208" s="91"/>
      <c r="TGQ208" s="119"/>
      <c r="TGR208" s="91"/>
      <c r="TGS208" s="119"/>
      <c r="TGT208" s="91"/>
      <c r="TGU208" s="119"/>
      <c r="TGV208" s="91"/>
      <c r="TGW208" s="119"/>
      <c r="TGX208" s="91"/>
      <c r="TGY208" s="119"/>
      <c r="TGZ208" s="91"/>
      <c r="THA208" s="119"/>
      <c r="THB208" s="91"/>
      <c r="THC208" s="119"/>
      <c r="THD208" s="91"/>
      <c r="THE208" s="119"/>
      <c r="THF208" s="91"/>
      <c r="THG208" s="119"/>
      <c r="THH208" s="91"/>
      <c r="THI208" s="119"/>
      <c r="THJ208" s="91"/>
      <c r="THK208" s="119"/>
      <c r="THL208" s="91"/>
      <c r="THM208" s="119"/>
      <c r="THN208" s="91"/>
      <c r="THO208" s="119"/>
      <c r="THP208" s="91"/>
      <c r="THQ208" s="119"/>
      <c r="THR208" s="91"/>
      <c r="THS208" s="119"/>
      <c r="THT208" s="91"/>
      <c r="THU208" s="119"/>
      <c r="THV208" s="91"/>
      <c r="THW208" s="119"/>
      <c r="THX208" s="91"/>
      <c r="THY208" s="119"/>
      <c r="THZ208" s="91"/>
      <c r="TIA208" s="119"/>
      <c r="TIB208" s="91"/>
      <c r="TIC208" s="119"/>
      <c r="TID208" s="91"/>
      <c r="TIE208" s="119"/>
      <c r="TIF208" s="91"/>
      <c r="TIG208" s="119"/>
      <c r="TIH208" s="91"/>
      <c r="TII208" s="119"/>
      <c r="TIJ208" s="91"/>
      <c r="TIK208" s="119"/>
      <c r="TIL208" s="91"/>
      <c r="TIM208" s="119"/>
      <c r="TIN208" s="91"/>
      <c r="TIO208" s="119"/>
      <c r="TIP208" s="91"/>
      <c r="TIQ208" s="119"/>
      <c r="TIR208" s="91"/>
      <c r="TIS208" s="119"/>
      <c r="TIT208" s="91"/>
      <c r="TIU208" s="119"/>
      <c r="TIV208" s="91"/>
      <c r="TIW208" s="119"/>
      <c r="TIX208" s="91"/>
      <c r="TIY208" s="119"/>
      <c r="TIZ208" s="91"/>
      <c r="TJA208" s="119"/>
      <c r="TJB208" s="91"/>
      <c r="TJC208" s="119"/>
      <c r="TJD208" s="91"/>
      <c r="TJE208" s="119"/>
      <c r="TJF208" s="91"/>
      <c r="TJG208" s="119"/>
      <c r="TJH208" s="91"/>
      <c r="TJI208" s="119"/>
      <c r="TJJ208" s="91"/>
      <c r="TJK208" s="119"/>
      <c r="TJL208" s="91"/>
      <c r="TJM208" s="119"/>
      <c r="TJN208" s="91"/>
      <c r="TJO208" s="119"/>
      <c r="TJP208" s="91"/>
      <c r="TJQ208" s="119"/>
      <c r="TJR208" s="91"/>
      <c r="TJS208" s="119"/>
      <c r="TJT208" s="91"/>
      <c r="TJU208" s="119"/>
      <c r="TJV208" s="91"/>
      <c r="TJW208" s="119"/>
      <c r="TJX208" s="91"/>
      <c r="TJY208" s="119"/>
      <c r="TJZ208" s="91"/>
      <c r="TKA208" s="119"/>
      <c r="TKB208" s="91"/>
      <c r="TKC208" s="119"/>
      <c r="TKD208" s="91"/>
      <c r="TKE208" s="119"/>
      <c r="TKF208" s="91"/>
      <c r="TKG208" s="119"/>
      <c r="TKH208" s="91"/>
      <c r="TKI208" s="119"/>
      <c r="TKJ208" s="91"/>
      <c r="TKK208" s="119"/>
      <c r="TKL208" s="91"/>
      <c r="TKM208" s="119"/>
      <c r="TKN208" s="91"/>
      <c r="TKO208" s="119"/>
      <c r="TKP208" s="91"/>
      <c r="TKQ208" s="119"/>
      <c r="TKR208" s="91"/>
      <c r="TKS208" s="119"/>
      <c r="TKT208" s="91"/>
      <c r="TKU208" s="119"/>
      <c r="TKV208" s="91"/>
      <c r="TKW208" s="119"/>
      <c r="TKX208" s="91"/>
      <c r="TKY208" s="119"/>
      <c r="TKZ208" s="91"/>
      <c r="TLA208" s="119"/>
      <c r="TLB208" s="91"/>
      <c r="TLC208" s="119"/>
      <c r="TLD208" s="91"/>
      <c r="TLE208" s="119"/>
      <c r="TLF208" s="91"/>
      <c r="TLG208" s="119"/>
      <c r="TLH208" s="91"/>
      <c r="TLI208" s="119"/>
      <c r="TLJ208" s="91"/>
      <c r="TLK208" s="119"/>
      <c r="TLL208" s="91"/>
      <c r="TLM208" s="119"/>
      <c r="TLN208" s="91"/>
      <c r="TLO208" s="119"/>
      <c r="TLP208" s="91"/>
      <c r="TLQ208" s="119"/>
      <c r="TLR208" s="91"/>
      <c r="TLS208" s="119"/>
      <c r="TLT208" s="91"/>
      <c r="TLU208" s="119"/>
      <c r="TLV208" s="91"/>
      <c r="TLW208" s="119"/>
      <c r="TLX208" s="91"/>
      <c r="TLY208" s="119"/>
      <c r="TLZ208" s="91"/>
      <c r="TMA208" s="119"/>
      <c r="TMB208" s="91"/>
      <c r="TMC208" s="119"/>
      <c r="TMD208" s="91"/>
      <c r="TME208" s="119"/>
      <c r="TMF208" s="91"/>
      <c r="TMG208" s="119"/>
      <c r="TMH208" s="91"/>
      <c r="TMI208" s="119"/>
      <c r="TMJ208" s="91"/>
      <c r="TMK208" s="119"/>
      <c r="TML208" s="91"/>
      <c r="TMM208" s="119"/>
      <c r="TMN208" s="91"/>
      <c r="TMO208" s="119"/>
      <c r="TMP208" s="91"/>
      <c r="TMQ208" s="119"/>
      <c r="TMR208" s="91"/>
      <c r="TMS208" s="119"/>
      <c r="TMT208" s="91"/>
      <c r="TMU208" s="119"/>
      <c r="TMV208" s="91"/>
      <c r="TMW208" s="119"/>
      <c r="TMX208" s="91"/>
      <c r="TMY208" s="119"/>
      <c r="TMZ208" s="91"/>
      <c r="TNA208" s="119"/>
      <c r="TNB208" s="91"/>
      <c r="TNC208" s="119"/>
      <c r="TND208" s="91"/>
      <c r="TNE208" s="119"/>
      <c r="TNF208" s="91"/>
      <c r="TNG208" s="119"/>
      <c r="TNH208" s="91"/>
      <c r="TNI208" s="119"/>
      <c r="TNJ208" s="91"/>
      <c r="TNK208" s="119"/>
      <c r="TNL208" s="91"/>
      <c r="TNM208" s="119"/>
      <c r="TNN208" s="91"/>
      <c r="TNO208" s="119"/>
      <c r="TNP208" s="91"/>
      <c r="TNQ208" s="119"/>
      <c r="TNR208" s="91"/>
      <c r="TNS208" s="119"/>
      <c r="TNT208" s="91"/>
      <c r="TNU208" s="119"/>
      <c r="TNV208" s="91"/>
      <c r="TNW208" s="119"/>
      <c r="TNX208" s="91"/>
      <c r="TNY208" s="119"/>
      <c r="TNZ208" s="91"/>
      <c r="TOA208" s="119"/>
      <c r="TOB208" s="91"/>
      <c r="TOC208" s="119"/>
      <c r="TOD208" s="91"/>
      <c r="TOE208" s="119"/>
      <c r="TOF208" s="91"/>
      <c r="TOG208" s="119"/>
      <c r="TOH208" s="91"/>
      <c r="TOI208" s="119"/>
      <c r="TOJ208" s="91"/>
      <c r="TOK208" s="119"/>
      <c r="TOL208" s="91"/>
      <c r="TOM208" s="119"/>
      <c r="TON208" s="91"/>
      <c r="TOO208" s="119"/>
      <c r="TOP208" s="91"/>
      <c r="TOQ208" s="119"/>
      <c r="TOR208" s="91"/>
      <c r="TOS208" s="119"/>
      <c r="TOT208" s="91"/>
      <c r="TOU208" s="119"/>
      <c r="TOV208" s="91"/>
      <c r="TOW208" s="119"/>
      <c r="TOX208" s="91"/>
      <c r="TOY208" s="119"/>
      <c r="TOZ208" s="91"/>
      <c r="TPA208" s="119"/>
      <c r="TPB208" s="91"/>
      <c r="TPC208" s="119"/>
      <c r="TPD208" s="91"/>
      <c r="TPE208" s="119"/>
      <c r="TPF208" s="91"/>
      <c r="TPG208" s="119"/>
      <c r="TPH208" s="91"/>
      <c r="TPI208" s="119"/>
      <c r="TPJ208" s="91"/>
      <c r="TPK208" s="119"/>
      <c r="TPL208" s="91"/>
      <c r="TPM208" s="119"/>
      <c r="TPN208" s="91"/>
      <c r="TPO208" s="119"/>
      <c r="TPP208" s="91"/>
      <c r="TPQ208" s="119"/>
      <c r="TPR208" s="91"/>
      <c r="TPS208" s="119"/>
      <c r="TPT208" s="91"/>
      <c r="TPU208" s="119"/>
      <c r="TPV208" s="91"/>
      <c r="TPW208" s="119"/>
      <c r="TPX208" s="91"/>
      <c r="TPY208" s="119"/>
      <c r="TPZ208" s="91"/>
      <c r="TQA208" s="119"/>
      <c r="TQB208" s="91"/>
      <c r="TQC208" s="119"/>
      <c r="TQD208" s="91"/>
      <c r="TQE208" s="119"/>
      <c r="TQF208" s="91"/>
      <c r="TQG208" s="119"/>
      <c r="TQH208" s="91"/>
      <c r="TQI208" s="119"/>
      <c r="TQJ208" s="91"/>
      <c r="TQK208" s="119"/>
      <c r="TQL208" s="91"/>
      <c r="TQM208" s="119"/>
      <c r="TQN208" s="91"/>
      <c r="TQO208" s="119"/>
      <c r="TQP208" s="91"/>
      <c r="TQQ208" s="119"/>
      <c r="TQR208" s="91"/>
      <c r="TQS208" s="119"/>
      <c r="TQT208" s="91"/>
      <c r="TQU208" s="119"/>
      <c r="TQV208" s="91"/>
      <c r="TQW208" s="119"/>
      <c r="TQX208" s="91"/>
      <c r="TQY208" s="119"/>
      <c r="TQZ208" s="91"/>
      <c r="TRA208" s="119"/>
      <c r="TRB208" s="91"/>
      <c r="TRC208" s="119"/>
      <c r="TRD208" s="91"/>
      <c r="TRE208" s="119"/>
      <c r="TRF208" s="91"/>
      <c r="TRG208" s="119"/>
      <c r="TRH208" s="91"/>
      <c r="TRI208" s="119"/>
      <c r="TRJ208" s="91"/>
      <c r="TRK208" s="119"/>
      <c r="TRL208" s="91"/>
      <c r="TRM208" s="119"/>
      <c r="TRN208" s="91"/>
      <c r="TRO208" s="119"/>
      <c r="TRP208" s="91"/>
      <c r="TRQ208" s="119"/>
      <c r="TRR208" s="91"/>
      <c r="TRS208" s="119"/>
      <c r="TRT208" s="91"/>
      <c r="TRU208" s="119"/>
      <c r="TRV208" s="91"/>
      <c r="TRW208" s="119"/>
      <c r="TRX208" s="91"/>
      <c r="TRY208" s="119"/>
      <c r="TRZ208" s="91"/>
      <c r="TSA208" s="119"/>
      <c r="TSB208" s="91"/>
      <c r="TSC208" s="119"/>
      <c r="TSD208" s="91"/>
      <c r="TSE208" s="119"/>
      <c r="TSF208" s="91"/>
      <c r="TSG208" s="119"/>
      <c r="TSH208" s="91"/>
      <c r="TSI208" s="119"/>
      <c r="TSJ208" s="91"/>
      <c r="TSK208" s="119"/>
      <c r="TSL208" s="91"/>
      <c r="TSM208" s="119"/>
      <c r="TSN208" s="91"/>
      <c r="TSO208" s="119"/>
      <c r="TSP208" s="91"/>
      <c r="TSQ208" s="119"/>
      <c r="TSR208" s="91"/>
      <c r="TSS208" s="119"/>
      <c r="TST208" s="91"/>
      <c r="TSU208" s="119"/>
      <c r="TSV208" s="91"/>
      <c r="TSW208" s="119"/>
      <c r="TSX208" s="91"/>
      <c r="TSY208" s="119"/>
      <c r="TSZ208" s="91"/>
      <c r="TTA208" s="119"/>
      <c r="TTB208" s="91"/>
      <c r="TTC208" s="119"/>
      <c r="TTD208" s="91"/>
      <c r="TTE208" s="119"/>
      <c r="TTF208" s="91"/>
      <c r="TTG208" s="119"/>
      <c r="TTH208" s="91"/>
      <c r="TTI208" s="119"/>
      <c r="TTJ208" s="91"/>
      <c r="TTK208" s="119"/>
      <c r="TTL208" s="91"/>
      <c r="TTM208" s="119"/>
      <c r="TTN208" s="91"/>
      <c r="TTO208" s="119"/>
      <c r="TTP208" s="91"/>
      <c r="TTQ208" s="119"/>
      <c r="TTR208" s="91"/>
      <c r="TTS208" s="119"/>
      <c r="TTT208" s="91"/>
      <c r="TTU208" s="119"/>
      <c r="TTV208" s="91"/>
      <c r="TTW208" s="119"/>
      <c r="TTX208" s="91"/>
      <c r="TTY208" s="119"/>
      <c r="TTZ208" s="91"/>
      <c r="TUA208" s="119"/>
      <c r="TUB208" s="91"/>
      <c r="TUC208" s="119"/>
      <c r="TUD208" s="91"/>
      <c r="TUE208" s="119"/>
      <c r="TUF208" s="91"/>
      <c r="TUG208" s="119"/>
      <c r="TUH208" s="91"/>
      <c r="TUI208" s="119"/>
      <c r="TUJ208" s="91"/>
      <c r="TUK208" s="119"/>
      <c r="TUL208" s="91"/>
      <c r="TUM208" s="119"/>
      <c r="TUN208" s="91"/>
      <c r="TUO208" s="119"/>
      <c r="TUP208" s="91"/>
      <c r="TUQ208" s="119"/>
      <c r="TUR208" s="91"/>
      <c r="TUS208" s="119"/>
      <c r="TUT208" s="91"/>
      <c r="TUU208" s="119"/>
      <c r="TUV208" s="91"/>
      <c r="TUW208" s="119"/>
      <c r="TUX208" s="91"/>
      <c r="TUY208" s="119"/>
      <c r="TUZ208" s="91"/>
      <c r="TVA208" s="119"/>
      <c r="TVB208" s="91"/>
      <c r="TVC208" s="119"/>
      <c r="TVD208" s="91"/>
      <c r="TVE208" s="119"/>
      <c r="TVF208" s="91"/>
      <c r="TVG208" s="119"/>
      <c r="TVH208" s="91"/>
      <c r="TVI208" s="119"/>
      <c r="TVJ208" s="91"/>
      <c r="TVK208" s="119"/>
      <c r="TVL208" s="91"/>
      <c r="TVM208" s="119"/>
      <c r="TVN208" s="91"/>
      <c r="TVO208" s="119"/>
      <c r="TVP208" s="91"/>
      <c r="TVQ208" s="119"/>
      <c r="TVR208" s="91"/>
      <c r="TVS208" s="119"/>
      <c r="TVT208" s="91"/>
      <c r="TVU208" s="119"/>
      <c r="TVV208" s="91"/>
      <c r="TVW208" s="119"/>
      <c r="TVX208" s="91"/>
      <c r="TVY208" s="119"/>
      <c r="TVZ208" s="91"/>
      <c r="TWA208" s="119"/>
      <c r="TWB208" s="91"/>
      <c r="TWC208" s="119"/>
      <c r="TWD208" s="91"/>
      <c r="TWE208" s="119"/>
      <c r="TWF208" s="91"/>
      <c r="TWG208" s="119"/>
      <c r="TWH208" s="91"/>
      <c r="TWI208" s="119"/>
      <c r="TWJ208" s="91"/>
      <c r="TWK208" s="119"/>
      <c r="TWL208" s="91"/>
      <c r="TWM208" s="119"/>
      <c r="TWN208" s="91"/>
      <c r="TWO208" s="119"/>
      <c r="TWP208" s="91"/>
      <c r="TWQ208" s="119"/>
      <c r="TWR208" s="91"/>
      <c r="TWS208" s="119"/>
      <c r="TWT208" s="91"/>
      <c r="TWU208" s="119"/>
      <c r="TWV208" s="91"/>
      <c r="TWW208" s="119"/>
      <c r="TWX208" s="91"/>
      <c r="TWY208" s="119"/>
      <c r="TWZ208" s="91"/>
      <c r="TXA208" s="119"/>
      <c r="TXB208" s="91"/>
      <c r="TXC208" s="119"/>
      <c r="TXD208" s="91"/>
      <c r="TXE208" s="119"/>
      <c r="TXF208" s="91"/>
      <c r="TXG208" s="119"/>
      <c r="TXH208" s="91"/>
      <c r="TXI208" s="119"/>
      <c r="TXJ208" s="91"/>
      <c r="TXK208" s="119"/>
      <c r="TXL208" s="91"/>
      <c r="TXM208" s="119"/>
      <c r="TXN208" s="91"/>
      <c r="TXO208" s="119"/>
      <c r="TXP208" s="91"/>
      <c r="TXQ208" s="119"/>
      <c r="TXR208" s="91"/>
      <c r="TXS208" s="119"/>
      <c r="TXT208" s="91"/>
      <c r="TXU208" s="119"/>
      <c r="TXV208" s="91"/>
      <c r="TXW208" s="119"/>
      <c r="TXX208" s="91"/>
      <c r="TXY208" s="119"/>
      <c r="TXZ208" s="91"/>
      <c r="TYA208" s="119"/>
      <c r="TYB208" s="91"/>
      <c r="TYC208" s="119"/>
      <c r="TYD208" s="91"/>
      <c r="TYE208" s="119"/>
      <c r="TYF208" s="91"/>
      <c r="TYG208" s="119"/>
      <c r="TYH208" s="91"/>
      <c r="TYI208" s="119"/>
      <c r="TYJ208" s="91"/>
      <c r="TYK208" s="119"/>
      <c r="TYL208" s="91"/>
      <c r="TYM208" s="119"/>
      <c r="TYN208" s="91"/>
      <c r="TYO208" s="119"/>
      <c r="TYP208" s="91"/>
      <c r="TYQ208" s="119"/>
      <c r="TYR208" s="91"/>
      <c r="TYS208" s="119"/>
      <c r="TYT208" s="91"/>
      <c r="TYU208" s="119"/>
      <c r="TYV208" s="91"/>
      <c r="TYW208" s="119"/>
      <c r="TYX208" s="91"/>
      <c r="TYY208" s="119"/>
      <c r="TYZ208" s="91"/>
      <c r="TZA208" s="119"/>
      <c r="TZB208" s="91"/>
      <c r="TZC208" s="119"/>
      <c r="TZD208" s="91"/>
      <c r="TZE208" s="119"/>
      <c r="TZF208" s="91"/>
      <c r="TZG208" s="119"/>
      <c r="TZH208" s="91"/>
      <c r="TZI208" s="119"/>
      <c r="TZJ208" s="91"/>
      <c r="TZK208" s="119"/>
      <c r="TZL208" s="91"/>
      <c r="TZM208" s="119"/>
      <c r="TZN208" s="91"/>
      <c r="TZO208" s="119"/>
      <c r="TZP208" s="91"/>
      <c r="TZQ208" s="119"/>
      <c r="TZR208" s="91"/>
      <c r="TZS208" s="119"/>
      <c r="TZT208" s="91"/>
      <c r="TZU208" s="119"/>
      <c r="TZV208" s="91"/>
      <c r="TZW208" s="119"/>
      <c r="TZX208" s="91"/>
      <c r="TZY208" s="119"/>
      <c r="TZZ208" s="91"/>
      <c r="UAA208" s="119"/>
      <c r="UAB208" s="91"/>
      <c r="UAC208" s="119"/>
      <c r="UAD208" s="91"/>
      <c r="UAE208" s="119"/>
      <c r="UAF208" s="91"/>
      <c r="UAG208" s="119"/>
      <c r="UAH208" s="91"/>
      <c r="UAI208" s="119"/>
      <c r="UAJ208" s="91"/>
      <c r="UAK208" s="119"/>
      <c r="UAL208" s="91"/>
      <c r="UAM208" s="119"/>
      <c r="UAN208" s="91"/>
      <c r="UAO208" s="119"/>
      <c r="UAP208" s="91"/>
      <c r="UAQ208" s="119"/>
      <c r="UAR208" s="91"/>
      <c r="UAS208" s="119"/>
      <c r="UAT208" s="91"/>
      <c r="UAU208" s="119"/>
      <c r="UAV208" s="91"/>
      <c r="UAW208" s="119"/>
      <c r="UAX208" s="91"/>
      <c r="UAY208" s="119"/>
      <c r="UAZ208" s="91"/>
      <c r="UBA208" s="119"/>
      <c r="UBB208" s="91"/>
      <c r="UBC208" s="119"/>
      <c r="UBD208" s="91"/>
      <c r="UBE208" s="119"/>
      <c r="UBF208" s="91"/>
      <c r="UBG208" s="119"/>
      <c r="UBH208" s="91"/>
      <c r="UBI208" s="119"/>
      <c r="UBJ208" s="91"/>
      <c r="UBK208" s="119"/>
      <c r="UBL208" s="91"/>
      <c r="UBM208" s="119"/>
      <c r="UBN208" s="91"/>
      <c r="UBO208" s="119"/>
      <c r="UBP208" s="91"/>
      <c r="UBQ208" s="119"/>
      <c r="UBR208" s="91"/>
      <c r="UBS208" s="119"/>
      <c r="UBT208" s="91"/>
      <c r="UBU208" s="119"/>
      <c r="UBV208" s="91"/>
      <c r="UBW208" s="119"/>
      <c r="UBX208" s="91"/>
      <c r="UBY208" s="119"/>
      <c r="UBZ208" s="91"/>
      <c r="UCA208" s="119"/>
      <c r="UCB208" s="91"/>
      <c r="UCC208" s="119"/>
      <c r="UCD208" s="91"/>
      <c r="UCE208" s="119"/>
      <c r="UCF208" s="91"/>
      <c r="UCG208" s="119"/>
      <c r="UCH208" s="91"/>
      <c r="UCI208" s="119"/>
      <c r="UCJ208" s="91"/>
      <c r="UCK208" s="119"/>
      <c r="UCL208" s="91"/>
      <c r="UCM208" s="119"/>
      <c r="UCN208" s="91"/>
      <c r="UCO208" s="119"/>
      <c r="UCP208" s="91"/>
      <c r="UCQ208" s="119"/>
      <c r="UCR208" s="91"/>
      <c r="UCS208" s="119"/>
      <c r="UCT208" s="91"/>
      <c r="UCU208" s="119"/>
      <c r="UCV208" s="91"/>
      <c r="UCW208" s="119"/>
      <c r="UCX208" s="91"/>
      <c r="UCY208" s="119"/>
      <c r="UCZ208" s="91"/>
      <c r="UDA208" s="119"/>
      <c r="UDB208" s="91"/>
      <c r="UDC208" s="119"/>
      <c r="UDD208" s="91"/>
      <c r="UDE208" s="119"/>
      <c r="UDF208" s="91"/>
      <c r="UDG208" s="119"/>
      <c r="UDH208" s="91"/>
      <c r="UDI208" s="119"/>
      <c r="UDJ208" s="91"/>
      <c r="UDK208" s="119"/>
      <c r="UDL208" s="91"/>
      <c r="UDM208" s="119"/>
      <c r="UDN208" s="91"/>
      <c r="UDO208" s="119"/>
      <c r="UDP208" s="91"/>
      <c r="UDQ208" s="119"/>
      <c r="UDR208" s="91"/>
      <c r="UDS208" s="119"/>
      <c r="UDT208" s="91"/>
      <c r="UDU208" s="119"/>
      <c r="UDV208" s="91"/>
      <c r="UDW208" s="119"/>
      <c r="UDX208" s="91"/>
      <c r="UDY208" s="119"/>
      <c r="UDZ208" s="91"/>
      <c r="UEA208" s="119"/>
      <c r="UEB208" s="91"/>
      <c r="UEC208" s="119"/>
      <c r="UED208" s="91"/>
      <c r="UEE208" s="119"/>
      <c r="UEF208" s="91"/>
      <c r="UEG208" s="119"/>
      <c r="UEH208" s="91"/>
      <c r="UEI208" s="119"/>
      <c r="UEJ208" s="91"/>
      <c r="UEK208" s="119"/>
      <c r="UEL208" s="91"/>
      <c r="UEM208" s="119"/>
      <c r="UEN208" s="91"/>
      <c r="UEO208" s="119"/>
      <c r="UEP208" s="91"/>
      <c r="UEQ208" s="119"/>
      <c r="UER208" s="91"/>
      <c r="UES208" s="119"/>
      <c r="UET208" s="91"/>
      <c r="UEU208" s="119"/>
      <c r="UEV208" s="91"/>
      <c r="UEW208" s="119"/>
      <c r="UEX208" s="91"/>
      <c r="UEY208" s="119"/>
      <c r="UEZ208" s="91"/>
      <c r="UFA208" s="119"/>
      <c r="UFB208" s="91"/>
      <c r="UFC208" s="119"/>
      <c r="UFD208" s="91"/>
      <c r="UFE208" s="119"/>
      <c r="UFF208" s="91"/>
      <c r="UFG208" s="119"/>
      <c r="UFH208" s="91"/>
      <c r="UFI208" s="119"/>
      <c r="UFJ208" s="91"/>
      <c r="UFK208" s="119"/>
      <c r="UFL208" s="91"/>
      <c r="UFM208" s="119"/>
      <c r="UFN208" s="91"/>
      <c r="UFO208" s="119"/>
      <c r="UFP208" s="91"/>
      <c r="UFQ208" s="119"/>
      <c r="UFR208" s="91"/>
      <c r="UFS208" s="119"/>
      <c r="UFT208" s="91"/>
      <c r="UFU208" s="119"/>
      <c r="UFV208" s="91"/>
      <c r="UFW208" s="119"/>
      <c r="UFX208" s="91"/>
      <c r="UFY208" s="119"/>
      <c r="UFZ208" s="91"/>
      <c r="UGA208" s="119"/>
      <c r="UGB208" s="91"/>
      <c r="UGC208" s="119"/>
      <c r="UGD208" s="91"/>
      <c r="UGE208" s="119"/>
      <c r="UGF208" s="91"/>
      <c r="UGG208" s="119"/>
      <c r="UGH208" s="91"/>
      <c r="UGI208" s="119"/>
      <c r="UGJ208" s="91"/>
      <c r="UGK208" s="119"/>
      <c r="UGL208" s="91"/>
      <c r="UGM208" s="119"/>
      <c r="UGN208" s="91"/>
      <c r="UGO208" s="119"/>
      <c r="UGP208" s="91"/>
      <c r="UGQ208" s="119"/>
      <c r="UGR208" s="91"/>
      <c r="UGS208" s="119"/>
      <c r="UGT208" s="91"/>
      <c r="UGU208" s="119"/>
      <c r="UGV208" s="91"/>
      <c r="UGW208" s="119"/>
      <c r="UGX208" s="91"/>
      <c r="UGY208" s="119"/>
      <c r="UGZ208" s="91"/>
      <c r="UHA208" s="119"/>
      <c r="UHB208" s="91"/>
      <c r="UHC208" s="119"/>
      <c r="UHD208" s="91"/>
      <c r="UHE208" s="119"/>
      <c r="UHF208" s="91"/>
      <c r="UHG208" s="119"/>
      <c r="UHH208" s="91"/>
      <c r="UHI208" s="119"/>
      <c r="UHJ208" s="91"/>
      <c r="UHK208" s="119"/>
      <c r="UHL208" s="91"/>
      <c r="UHM208" s="119"/>
      <c r="UHN208" s="91"/>
      <c r="UHO208" s="119"/>
      <c r="UHP208" s="91"/>
      <c r="UHQ208" s="119"/>
      <c r="UHR208" s="91"/>
      <c r="UHS208" s="119"/>
      <c r="UHT208" s="91"/>
      <c r="UHU208" s="119"/>
      <c r="UHV208" s="91"/>
      <c r="UHW208" s="119"/>
      <c r="UHX208" s="91"/>
      <c r="UHY208" s="119"/>
      <c r="UHZ208" s="91"/>
      <c r="UIA208" s="119"/>
      <c r="UIB208" s="91"/>
      <c r="UIC208" s="119"/>
      <c r="UID208" s="91"/>
      <c r="UIE208" s="119"/>
      <c r="UIF208" s="91"/>
      <c r="UIG208" s="119"/>
      <c r="UIH208" s="91"/>
      <c r="UII208" s="119"/>
      <c r="UIJ208" s="91"/>
      <c r="UIK208" s="119"/>
      <c r="UIL208" s="91"/>
      <c r="UIM208" s="119"/>
      <c r="UIN208" s="91"/>
      <c r="UIO208" s="119"/>
      <c r="UIP208" s="91"/>
      <c r="UIQ208" s="119"/>
      <c r="UIR208" s="91"/>
      <c r="UIS208" s="119"/>
      <c r="UIT208" s="91"/>
      <c r="UIU208" s="119"/>
      <c r="UIV208" s="91"/>
      <c r="UIW208" s="119"/>
      <c r="UIX208" s="91"/>
      <c r="UIY208" s="119"/>
      <c r="UIZ208" s="91"/>
      <c r="UJA208" s="119"/>
      <c r="UJB208" s="91"/>
      <c r="UJC208" s="119"/>
      <c r="UJD208" s="91"/>
      <c r="UJE208" s="119"/>
      <c r="UJF208" s="91"/>
      <c r="UJG208" s="119"/>
      <c r="UJH208" s="91"/>
      <c r="UJI208" s="119"/>
      <c r="UJJ208" s="91"/>
      <c r="UJK208" s="119"/>
      <c r="UJL208" s="91"/>
      <c r="UJM208" s="119"/>
      <c r="UJN208" s="91"/>
      <c r="UJO208" s="119"/>
      <c r="UJP208" s="91"/>
      <c r="UJQ208" s="119"/>
      <c r="UJR208" s="91"/>
      <c r="UJS208" s="119"/>
      <c r="UJT208" s="91"/>
      <c r="UJU208" s="119"/>
      <c r="UJV208" s="91"/>
      <c r="UJW208" s="119"/>
      <c r="UJX208" s="91"/>
      <c r="UJY208" s="119"/>
      <c r="UJZ208" s="91"/>
      <c r="UKA208" s="119"/>
      <c r="UKB208" s="91"/>
      <c r="UKC208" s="119"/>
      <c r="UKD208" s="91"/>
      <c r="UKE208" s="119"/>
      <c r="UKF208" s="91"/>
      <c r="UKG208" s="119"/>
      <c r="UKH208" s="91"/>
      <c r="UKI208" s="119"/>
      <c r="UKJ208" s="91"/>
      <c r="UKK208" s="119"/>
      <c r="UKL208" s="91"/>
      <c r="UKM208" s="119"/>
      <c r="UKN208" s="91"/>
      <c r="UKO208" s="119"/>
      <c r="UKP208" s="91"/>
      <c r="UKQ208" s="119"/>
      <c r="UKR208" s="91"/>
      <c r="UKS208" s="119"/>
      <c r="UKT208" s="91"/>
      <c r="UKU208" s="119"/>
      <c r="UKV208" s="91"/>
      <c r="UKW208" s="119"/>
      <c r="UKX208" s="91"/>
      <c r="UKY208" s="119"/>
      <c r="UKZ208" s="91"/>
      <c r="ULA208" s="119"/>
      <c r="ULB208" s="91"/>
      <c r="ULC208" s="119"/>
      <c r="ULD208" s="91"/>
      <c r="ULE208" s="119"/>
      <c r="ULF208" s="91"/>
      <c r="ULG208" s="119"/>
      <c r="ULH208" s="91"/>
      <c r="ULI208" s="119"/>
      <c r="ULJ208" s="91"/>
      <c r="ULK208" s="119"/>
      <c r="ULL208" s="91"/>
      <c r="ULM208" s="119"/>
      <c r="ULN208" s="91"/>
      <c r="ULO208" s="119"/>
      <c r="ULP208" s="91"/>
      <c r="ULQ208" s="119"/>
      <c r="ULR208" s="91"/>
      <c r="ULS208" s="119"/>
      <c r="ULT208" s="91"/>
      <c r="ULU208" s="119"/>
      <c r="ULV208" s="91"/>
      <c r="ULW208" s="119"/>
      <c r="ULX208" s="91"/>
      <c r="ULY208" s="119"/>
      <c r="ULZ208" s="91"/>
      <c r="UMA208" s="119"/>
      <c r="UMB208" s="91"/>
      <c r="UMC208" s="119"/>
      <c r="UMD208" s="91"/>
      <c r="UME208" s="119"/>
      <c r="UMF208" s="91"/>
      <c r="UMG208" s="119"/>
      <c r="UMH208" s="91"/>
      <c r="UMI208" s="119"/>
      <c r="UMJ208" s="91"/>
      <c r="UMK208" s="119"/>
      <c r="UML208" s="91"/>
      <c r="UMM208" s="119"/>
      <c r="UMN208" s="91"/>
      <c r="UMO208" s="119"/>
      <c r="UMP208" s="91"/>
      <c r="UMQ208" s="119"/>
      <c r="UMR208" s="91"/>
      <c r="UMS208" s="119"/>
      <c r="UMT208" s="91"/>
      <c r="UMU208" s="119"/>
      <c r="UMV208" s="91"/>
      <c r="UMW208" s="119"/>
      <c r="UMX208" s="91"/>
      <c r="UMY208" s="119"/>
      <c r="UMZ208" s="91"/>
      <c r="UNA208" s="119"/>
      <c r="UNB208" s="91"/>
      <c r="UNC208" s="119"/>
      <c r="UND208" s="91"/>
      <c r="UNE208" s="119"/>
      <c r="UNF208" s="91"/>
      <c r="UNG208" s="119"/>
      <c r="UNH208" s="91"/>
      <c r="UNI208" s="119"/>
      <c r="UNJ208" s="91"/>
      <c r="UNK208" s="119"/>
      <c r="UNL208" s="91"/>
      <c r="UNM208" s="119"/>
      <c r="UNN208" s="91"/>
      <c r="UNO208" s="119"/>
      <c r="UNP208" s="91"/>
      <c r="UNQ208" s="119"/>
      <c r="UNR208" s="91"/>
      <c r="UNS208" s="119"/>
      <c r="UNT208" s="91"/>
      <c r="UNU208" s="119"/>
      <c r="UNV208" s="91"/>
      <c r="UNW208" s="119"/>
      <c r="UNX208" s="91"/>
      <c r="UNY208" s="119"/>
      <c r="UNZ208" s="91"/>
      <c r="UOA208" s="119"/>
      <c r="UOB208" s="91"/>
      <c r="UOC208" s="119"/>
      <c r="UOD208" s="91"/>
      <c r="UOE208" s="119"/>
      <c r="UOF208" s="91"/>
      <c r="UOG208" s="119"/>
      <c r="UOH208" s="91"/>
      <c r="UOI208" s="119"/>
      <c r="UOJ208" s="91"/>
      <c r="UOK208" s="119"/>
      <c r="UOL208" s="91"/>
      <c r="UOM208" s="119"/>
      <c r="UON208" s="91"/>
      <c r="UOO208" s="119"/>
      <c r="UOP208" s="91"/>
      <c r="UOQ208" s="119"/>
      <c r="UOR208" s="91"/>
      <c r="UOS208" s="119"/>
      <c r="UOT208" s="91"/>
      <c r="UOU208" s="119"/>
      <c r="UOV208" s="91"/>
      <c r="UOW208" s="119"/>
      <c r="UOX208" s="91"/>
      <c r="UOY208" s="119"/>
      <c r="UOZ208" s="91"/>
      <c r="UPA208" s="119"/>
      <c r="UPB208" s="91"/>
      <c r="UPC208" s="119"/>
      <c r="UPD208" s="91"/>
      <c r="UPE208" s="119"/>
      <c r="UPF208" s="91"/>
      <c r="UPG208" s="119"/>
      <c r="UPH208" s="91"/>
      <c r="UPI208" s="119"/>
      <c r="UPJ208" s="91"/>
      <c r="UPK208" s="119"/>
      <c r="UPL208" s="91"/>
      <c r="UPM208" s="119"/>
      <c r="UPN208" s="91"/>
      <c r="UPO208" s="119"/>
      <c r="UPP208" s="91"/>
      <c r="UPQ208" s="119"/>
      <c r="UPR208" s="91"/>
      <c r="UPS208" s="119"/>
      <c r="UPT208" s="91"/>
      <c r="UPU208" s="119"/>
      <c r="UPV208" s="91"/>
      <c r="UPW208" s="119"/>
      <c r="UPX208" s="91"/>
      <c r="UPY208" s="119"/>
      <c r="UPZ208" s="91"/>
      <c r="UQA208" s="119"/>
      <c r="UQB208" s="91"/>
      <c r="UQC208" s="119"/>
      <c r="UQD208" s="91"/>
      <c r="UQE208" s="119"/>
      <c r="UQF208" s="91"/>
      <c r="UQG208" s="119"/>
      <c r="UQH208" s="91"/>
      <c r="UQI208" s="119"/>
      <c r="UQJ208" s="91"/>
      <c r="UQK208" s="119"/>
      <c r="UQL208" s="91"/>
      <c r="UQM208" s="119"/>
      <c r="UQN208" s="91"/>
      <c r="UQO208" s="119"/>
      <c r="UQP208" s="91"/>
      <c r="UQQ208" s="119"/>
      <c r="UQR208" s="91"/>
      <c r="UQS208" s="119"/>
      <c r="UQT208" s="91"/>
      <c r="UQU208" s="119"/>
      <c r="UQV208" s="91"/>
      <c r="UQW208" s="119"/>
      <c r="UQX208" s="91"/>
      <c r="UQY208" s="119"/>
      <c r="UQZ208" s="91"/>
      <c r="URA208" s="119"/>
      <c r="URB208" s="91"/>
      <c r="URC208" s="119"/>
      <c r="URD208" s="91"/>
      <c r="URE208" s="119"/>
      <c r="URF208" s="91"/>
      <c r="URG208" s="119"/>
      <c r="URH208" s="91"/>
      <c r="URI208" s="119"/>
      <c r="URJ208" s="91"/>
      <c r="URK208" s="119"/>
      <c r="URL208" s="91"/>
      <c r="URM208" s="119"/>
      <c r="URN208" s="91"/>
      <c r="URO208" s="119"/>
      <c r="URP208" s="91"/>
      <c r="URQ208" s="119"/>
      <c r="URR208" s="91"/>
      <c r="URS208" s="119"/>
      <c r="URT208" s="91"/>
      <c r="URU208" s="119"/>
      <c r="URV208" s="91"/>
      <c r="URW208" s="119"/>
      <c r="URX208" s="91"/>
      <c r="URY208" s="119"/>
      <c r="URZ208" s="91"/>
      <c r="USA208" s="119"/>
      <c r="USB208" s="91"/>
      <c r="USC208" s="119"/>
      <c r="USD208" s="91"/>
      <c r="USE208" s="119"/>
      <c r="USF208" s="91"/>
      <c r="USG208" s="119"/>
      <c r="USH208" s="91"/>
      <c r="USI208" s="119"/>
      <c r="USJ208" s="91"/>
      <c r="USK208" s="119"/>
      <c r="USL208" s="91"/>
      <c r="USM208" s="119"/>
      <c r="USN208" s="91"/>
      <c r="USO208" s="119"/>
      <c r="USP208" s="91"/>
      <c r="USQ208" s="119"/>
      <c r="USR208" s="91"/>
      <c r="USS208" s="119"/>
      <c r="UST208" s="91"/>
      <c r="USU208" s="119"/>
      <c r="USV208" s="91"/>
      <c r="USW208" s="119"/>
      <c r="USX208" s="91"/>
      <c r="USY208" s="119"/>
      <c r="USZ208" s="91"/>
      <c r="UTA208" s="119"/>
      <c r="UTB208" s="91"/>
      <c r="UTC208" s="119"/>
      <c r="UTD208" s="91"/>
      <c r="UTE208" s="119"/>
      <c r="UTF208" s="91"/>
      <c r="UTG208" s="119"/>
      <c r="UTH208" s="91"/>
      <c r="UTI208" s="119"/>
      <c r="UTJ208" s="91"/>
      <c r="UTK208" s="119"/>
      <c r="UTL208" s="91"/>
      <c r="UTM208" s="119"/>
      <c r="UTN208" s="91"/>
      <c r="UTO208" s="119"/>
      <c r="UTP208" s="91"/>
      <c r="UTQ208" s="119"/>
      <c r="UTR208" s="91"/>
      <c r="UTS208" s="119"/>
      <c r="UTT208" s="91"/>
      <c r="UTU208" s="119"/>
      <c r="UTV208" s="91"/>
      <c r="UTW208" s="119"/>
      <c r="UTX208" s="91"/>
      <c r="UTY208" s="119"/>
      <c r="UTZ208" s="91"/>
      <c r="UUA208" s="119"/>
      <c r="UUB208" s="91"/>
      <c r="UUC208" s="119"/>
      <c r="UUD208" s="91"/>
      <c r="UUE208" s="119"/>
      <c r="UUF208" s="91"/>
      <c r="UUG208" s="119"/>
      <c r="UUH208" s="91"/>
      <c r="UUI208" s="119"/>
      <c r="UUJ208" s="91"/>
      <c r="UUK208" s="119"/>
      <c r="UUL208" s="91"/>
      <c r="UUM208" s="119"/>
      <c r="UUN208" s="91"/>
      <c r="UUO208" s="119"/>
      <c r="UUP208" s="91"/>
      <c r="UUQ208" s="119"/>
      <c r="UUR208" s="91"/>
      <c r="UUS208" s="119"/>
      <c r="UUT208" s="91"/>
      <c r="UUU208" s="119"/>
      <c r="UUV208" s="91"/>
      <c r="UUW208" s="119"/>
      <c r="UUX208" s="91"/>
      <c r="UUY208" s="119"/>
      <c r="UUZ208" s="91"/>
      <c r="UVA208" s="119"/>
      <c r="UVB208" s="91"/>
      <c r="UVC208" s="119"/>
      <c r="UVD208" s="91"/>
      <c r="UVE208" s="119"/>
      <c r="UVF208" s="91"/>
      <c r="UVG208" s="119"/>
      <c r="UVH208" s="91"/>
      <c r="UVI208" s="119"/>
      <c r="UVJ208" s="91"/>
      <c r="UVK208" s="119"/>
      <c r="UVL208" s="91"/>
      <c r="UVM208" s="119"/>
      <c r="UVN208" s="91"/>
      <c r="UVO208" s="119"/>
      <c r="UVP208" s="91"/>
      <c r="UVQ208" s="119"/>
      <c r="UVR208" s="91"/>
      <c r="UVS208" s="119"/>
      <c r="UVT208" s="91"/>
      <c r="UVU208" s="119"/>
      <c r="UVV208" s="91"/>
      <c r="UVW208" s="119"/>
      <c r="UVX208" s="91"/>
      <c r="UVY208" s="119"/>
      <c r="UVZ208" s="91"/>
      <c r="UWA208" s="119"/>
      <c r="UWB208" s="91"/>
      <c r="UWC208" s="119"/>
      <c r="UWD208" s="91"/>
      <c r="UWE208" s="119"/>
      <c r="UWF208" s="91"/>
      <c r="UWG208" s="119"/>
      <c r="UWH208" s="91"/>
      <c r="UWI208" s="119"/>
      <c r="UWJ208" s="91"/>
      <c r="UWK208" s="119"/>
      <c r="UWL208" s="91"/>
      <c r="UWM208" s="119"/>
      <c r="UWN208" s="91"/>
      <c r="UWO208" s="119"/>
      <c r="UWP208" s="91"/>
      <c r="UWQ208" s="119"/>
      <c r="UWR208" s="91"/>
      <c r="UWS208" s="119"/>
      <c r="UWT208" s="91"/>
      <c r="UWU208" s="119"/>
      <c r="UWV208" s="91"/>
      <c r="UWW208" s="119"/>
      <c r="UWX208" s="91"/>
      <c r="UWY208" s="119"/>
      <c r="UWZ208" s="91"/>
      <c r="UXA208" s="119"/>
      <c r="UXB208" s="91"/>
      <c r="UXC208" s="119"/>
      <c r="UXD208" s="91"/>
      <c r="UXE208" s="119"/>
      <c r="UXF208" s="91"/>
      <c r="UXG208" s="119"/>
      <c r="UXH208" s="91"/>
      <c r="UXI208" s="119"/>
      <c r="UXJ208" s="91"/>
      <c r="UXK208" s="119"/>
      <c r="UXL208" s="91"/>
      <c r="UXM208" s="119"/>
      <c r="UXN208" s="91"/>
      <c r="UXO208" s="119"/>
      <c r="UXP208" s="91"/>
      <c r="UXQ208" s="119"/>
      <c r="UXR208" s="91"/>
      <c r="UXS208" s="119"/>
      <c r="UXT208" s="91"/>
      <c r="UXU208" s="119"/>
      <c r="UXV208" s="91"/>
      <c r="UXW208" s="119"/>
      <c r="UXX208" s="91"/>
      <c r="UXY208" s="119"/>
      <c r="UXZ208" s="91"/>
      <c r="UYA208" s="119"/>
      <c r="UYB208" s="91"/>
      <c r="UYC208" s="119"/>
      <c r="UYD208" s="91"/>
      <c r="UYE208" s="119"/>
      <c r="UYF208" s="91"/>
      <c r="UYG208" s="119"/>
      <c r="UYH208" s="91"/>
      <c r="UYI208" s="119"/>
      <c r="UYJ208" s="91"/>
      <c r="UYK208" s="119"/>
      <c r="UYL208" s="91"/>
      <c r="UYM208" s="119"/>
      <c r="UYN208" s="91"/>
      <c r="UYO208" s="119"/>
      <c r="UYP208" s="91"/>
      <c r="UYQ208" s="119"/>
      <c r="UYR208" s="91"/>
      <c r="UYS208" s="119"/>
      <c r="UYT208" s="91"/>
      <c r="UYU208" s="119"/>
      <c r="UYV208" s="91"/>
      <c r="UYW208" s="119"/>
      <c r="UYX208" s="91"/>
      <c r="UYY208" s="119"/>
      <c r="UYZ208" s="91"/>
      <c r="UZA208" s="119"/>
      <c r="UZB208" s="91"/>
      <c r="UZC208" s="119"/>
      <c r="UZD208" s="91"/>
      <c r="UZE208" s="119"/>
      <c r="UZF208" s="91"/>
      <c r="UZG208" s="119"/>
      <c r="UZH208" s="91"/>
      <c r="UZI208" s="119"/>
      <c r="UZJ208" s="91"/>
      <c r="UZK208" s="119"/>
      <c r="UZL208" s="91"/>
      <c r="UZM208" s="119"/>
      <c r="UZN208" s="91"/>
      <c r="UZO208" s="119"/>
      <c r="UZP208" s="91"/>
      <c r="UZQ208" s="119"/>
      <c r="UZR208" s="91"/>
      <c r="UZS208" s="119"/>
      <c r="UZT208" s="91"/>
      <c r="UZU208" s="119"/>
      <c r="UZV208" s="91"/>
      <c r="UZW208" s="119"/>
      <c r="UZX208" s="91"/>
      <c r="UZY208" s="119"/>
      <c r="UZZ208" s="91"/>
      <c r="VAA208" s="119"/>
      <c r="VAB208" s="91"/>
      <c r="VAC208" s="119"/>
      <c r="VAD208" s="91"/>
      <c r="VAE208" s="119"/>
      <c r="VAF208" s="91"/>
      <c r="VAG208" s="119"/>
      <c r="VAH208" s="91"/>
      <c r="VAI208" s="119"/>
      <c r="VAJ208" s="91"/>
      <c r="VAK208" s="119"/>
      <c r="VAL208" s="91"/>
      <c r="VAM208" s="119"/>
      <c r="VAN208" s="91"/>
      <c r="VAO208" s="119"/>
      <c r="VAP208" s="91"/>
      <c r="VAQ208" s="119"/>
      <c r="VAR208" s="91"/>
      <c r="VAS208" s="119"/>
      <c r="VAT208" s="91"/>
      <c r="VAU208" s="119"/>
      <c r="VAV208" s="91"/>
      <c r="VAW208" s="119"/>
      <c r="VAX208" s="91"/>
      <c r="VAY208" s="119"/>
      <c r="VAZ208" s="91"/>
      <c r="VBA208" s="119"/>
      <c r="VBB208" s="91"/>
      <c r="VBC208" s="119"/>
      <c r="VBD208" s="91"/>
      <c r="VBE208" s="119"/>
      <c r="VBF208" s="91"/>
      <c r="VBG208" s="119"/>
      <c r="VBH208" s="91"/>
      <c r="VBI208" s="119"/>
      <c r="VBJ208" s="91"/>
      <c r="VBK208" s="119"/>
      <c r="VBL208" s="91"/>
      <c r="VBM208" s="119"/>
      <c r="VBN208" s="91"/>
      <c r="VBO208" s="119"/>
      <c r="VBP208" s="91"/>
      <c r="VBQ208" s="119"/>
      <c r="VBR208" s="91"/>
      <c r="VBS208" s="119"/>
      <c r="VBT208" s="91"/>
      <c r="VBU208" s="119"/>
      <c r="VBV208" s="91"/>
      <c r="VBW208" s="119"/>
      <c r="VBX208" s="91"/>
      <c r="VBY208" s="119"/>
      <c r="VBZ208" s="91"/>
      <c r="VCA208" s="119"/>
      <c r="VCB208" s="91"/>
      <c r="VCC208" s="119"/>
      <c r="VCD208" s="91"/>
      <c r="VCE208" s="119"/>
      <c r="VCF208" s="91"/>
      <c r="VCG208" s="119"/>
      <c r="VCH208" s="91"/>
      <c r="VCI208" s="119"/>
      <c r="VCJ208" s="91"/>
      <c r="VCK208" s="119"/>
      <c r="VCL208" s="91"/>
      <c r="VCM208" s="119"/>
      <c r="VCN208" s="91"/>
      <c r="VCO208" s="119"/>
      <c r="VCP208" s="91"/>
      <c r="VCQ208" s="119"/>
      <c r="VCR208" s="91"/>
      <c r="VCS208" s="119"/>
      <c r="VCT208" s="91"/>
      <c r="VCU208" s="119"/>
      <c r="VCV208" s="91"/>
      <c r="VCW208" s="119"/>
      <c r="VCX208" s="91"/>
      <c r="VCY208" s="119"/>
      <c r="VCZ208" s="91"/>
      <c r="VDA208" s="119"/>
      <c r="VDB208" s="91"/>
      <c r="VDC208" s="119"/>
      <c r="VDD208" s="91"/>
      <c r="VDE208" s="119"/>
      <c r="VDF208" s="91"/>
      <c r="VDG208" s="119"/>
      <c r="VDH208" s="91"/>
      <c r="VDI208" s="119"/>
      <c r="VDJ208" s="91"/>
      <c r="VDK208" s="119"/>
      <c r="VDL208" s="91"/>
      <c r="VDM208" s="119"/>
      <c r="VDN208" s="91"/>
      <c r="VDO208" s="119"/>
      <c r="VDP208" s="91"/>
      <c r="VDQ208" s="119"/>
      <c r="VDR208" s="91"/>
      <c r="VDS208" s="119"/>
      <c r="VDT208" s="91"/>
      <c r="VDU208" s="119"/>
      <c r="VDV208" s="91"/>
      <c r="VDW208" s="119"/>
      <c r="VDX208" s="91"/>
      <c r="VDY208" s="119"/>
      <c r="VDZ208" s="91"/>
      <c r="VEA208" s="119"/>
      <c r="VEB208" s="91"/>
      <c r="VEC208" s="119"/>
      <c r="VED208" s="91"/>
      <c r="VEE208" s="119"/>
      <c r="VEF208" s="91"/>
      <c r="VEG208" s="119"/>
      <c r="VEH208" s="91"/>
      <c r="VEI208" s="119"/>
      <c r="VEJ208" s="91"/>
      <c r="VEK208" s="119"/>
      <c r="VEL208" s="91"/>
      <c r="VEM208" s="119"/>
      <c r="VEN208" s="91"/>
      <c r="VEO208" s="119"/>
      <c r="VEP208" s="91"/>
      <c r="VEQ208" s="119"/>
      <c r="VER208" s="91"/>
      <c r="VES208" s="119"/>
      <c r="VET208" s="91"/>
      <c r="VEU208" s="119"/>
      <c r="VEV208" s="91"/>
      <c r="VEW208" s="119"/>
      <c r="VEX208" s="91"/>
      <c r="VEY208" s="119"/>
      <c r="VEZ208" s="91"/>
      <c r="VFA208" s="119"/>
      <c r="VFB208" s="91"/>
      <c r="VFC208" s="119"/>
      <c r="VFD208" s="91"/>
      <c r="VFE208" s="119"/>
      <c r="VFF208" s="91"/>
      <c r="VFG208" s="119"/>
      <c r="VFH208" s="91"/>
      <c r="VFI208" s="119"/>
      <c r="VFJ208" s="91"/>
      <c r="VFK208" s="119"/>
      <c r="VFL208" s="91"/>
      <c r="VFM208" s="119"/>
      <c r="VFN208" s="91"/>
      <c r="VFO208" s="119"/>
      <c r="VFP208" s="91"/>
      <c r="VFQ208" s="119"/>
      <c r="VFR208" s="91"/>
      <c r="VFS208" s="119"/>
      <c r="VFT208" s="91"/>
      <c r="VFU208" s="119"/>
      <c r="VFV208" s="91"/>
      <c r="VFW208" s="119"/>
      <c r="VFX208" s="91"/>
      <c r="VFY208" s="119"/>
      <c r="VFZ208" s="91"/>
      <c r="VGA208" s="119"/>
      <c r="VGB208" s="91"/>
      <c r="VGC208" s="119"/>
      <c r="VGD208" s="91"/>
      <c r="VGE208" s="119"/>
      <c r="VGF208" s="91"/>
      <c r="VGG208" s="119"/>
      <c r="VGH208" s="91"/>
      <c r="VGI208" s="119"/>
      <c r="VGJ208" s="91"/>
      <c r="VGK208" s="119"/>
      <c r="VGL208" s="91"/>
      <c r="VGM208" s="119"/>
      <c r="VGN208" s="91"/>
      <c r="VGO208" s="119"/>
      <c r="VGP208" s="91"/>
      <c r="VGQ208" s="119"/>
      <c r="VGR208" s="91"/>
      <c r="VGS208" s="119"/>
      <c r="VGT208" s="91"/>
      <c r="VGU208" s="119"/>
      <c r="VGV208" s="91"/>
      <c r="VGW208" s="119"/>
      <c r="VGX208" s="91"/>
      <c r="VGY208" s="119"/>
      <c r="VGZ208" s="91"/>
      <c r="VHA208" s="119"/>
      <c r="VHB208" s="91"/>
      <c r="VHC208" s="119"/>
      <c r="VHD208" s="91"/>
      <c r="VHE208" s="119"/>
      <c r="VHF208" s="91"/>
      <c r="VHG208" s="119"/>
      <c r="VHH208" s="91"/>
      <c r="VHI208" s="119"/>
      <c r="VHJ208" s="91"/>
      <c r="VHK208" s="119"/>
      <c r="VHL208" s="91"/>
      <c r="VHM208" s="119"/>
      <c r="VHN208" s="91"/>
      <c r="VHO208" s="119"/>
      <c r="VHP208" s="91"/>
      <c r="VHQ208" s="119"/>
      <c r="VHR208" s="91"/>
      <c r="VHS208" s="119"/>
      <c r="VHT208" s="91"/>
      <c r="VHU208" s="119"/>
      <c r="VHV208" s="91"/>
      <c r="VHW208" s="119"/>
      <c r="VHX208" s="91"/>
      <c r="VHY208" s="119"/>
      <c r="VHZ208" s="91"/>
      <c r="VIA208" s="119"/>
      <c r="VIB208" s="91"/>
      <c r="VIC208" s="119"/>
      <c r="VID208" s="91"/>
      <c r="VIE208" s="119"/>
      <c r="VIF208" s="91"/>
      <c r="VIG208" s="119"/>
      <c r="VIH208" s="91"/>
      <c r="VII208" s="119"/>
      <c r="VIJ208" s="91"/>
      <c r="VIK208" s="119"/>
      <c r="VIL208" s="91"/>
      <c r="VIM208" s="119"/>
      <c r="VIN208" s="91"/>
      <c r="VIO208" s="119"/>
      <c r="VIP208" s="91"/>
      <c r="VIQ208" s="119"/>
      <c r="VIR208" s="91"/>
      <c r="VIS208" s="119"/>
      <c r="VIT208" s="91"/>
      <c r="VIU208" s="119"/>
      <c r="VIV208" s="91"/>
      <c r="VIW208" s="119"/>
      <c r="VIX208" s="91"/>
      <c r="VIY208" s="119"/>
      <c r="VIZ208" s="91"/>
      <c r="VJA208" s="119"/>
      <c r="VJB208" s="91"/>
      <c r="VJC208" s="119"/>
      <c r="VJD208" s="91"/>
      <c r="VJE208" s="119"/>
      <c r="VJF208" s="91"/>
      <c r="VJG208" s="119"/>
      <c r="VJH208" s="91"/>
      <c r="VJI208" s="119"/>
      <c r="VJJ208" s="91"/>
      <c r="VJK208" s="119"/>
      <c r="VJL208" s="91"/>
      <c r="VJM208" s="119"/>
      <c r="VJN208" s="91"/>
      <c r="VJO208" s="119"/>
      <c r="VJP208" s="91"/>
      <c r="VJQ208" s="119"/>
      <c r="VJR208" s="91"/>
      <c r="VJS208" s="119"/>
      <c r="VJT208" s="91"/>
      <c r="VJU208" s="119"/>
      <c r="VJV208" s="91"/>
      <c r="VJW208" s="119"/>
      <c r="VJX208" s="91"/>
      <c r="VJY208" s="119"/>
      <c r="VJZ208" s="91"/>
      <c r="VKA208" s="119"/>
      <c r="VKB208" s="91"/>
      <c r="VKC208" s="119"/>
      <c r="VKD208" s="91"/>
      <c r="VKE208" s="119"/>
      <c r="VKF208" s="91"/>
      <c r="VKG208" s="119"/>
      <c r="VKH208" s="91"/>
      <c r="VKI208" s="119"/>
      <c r="VKJ208" s="91"/>
      <c r="VKK208" s="119"/>
      <c r="VKL208" s="91"/>
      <c r="VKM208" s="119"/>
      <c r="VKN208" s="91"/>
      <c r="VKO208" s="119"/>
      <c r="VKP208" s="91"/>
      <c r="VKQ208" s="119"/>
      <c r="VKR208" s="91"/>
      <c r="VKS208" s="119"/>
      <c r="VKT208" s="91"/>
      <c r="VKU208" s="119"/>
      <c r="VKV208" s="91"/>
      <c r="VKW208" s="119"/>
      <c r="VKX208" s="91"/>
      <c r="VKY208" s="119"/>
      <c r="VKZ208" s="91"/>
      <c r="VLA208" s="119"/>
      <c r="VLB208" s="91"/>
      <c r="VLC208" s="119"/>
      <c r="VLD208" s="91"/>
      <c r="VLE208" s="119"/>
      <c r="VLF208" s="91"/>
      <c r="VLG208" s="119"/>
      <c r="VLH208" s="91"/>
      <c r="VLI208" s="119"/>
      <c r="VLJ208" s="91"/>
      <c r="VLK208" s="119"/>
      <c r="VLL208" s="91"/>
      <c r="VLM208" s="119"/>
      <c r="VLN208" s="91"/>
      <c r="VLO208" s="119"/>
      <c r="VLP208" s="91"/>
      <c r="VLQ208" s="119"/>
      <c r="VLR208" s="91"/>
      <c r="VLS208" s="119"/>
      <c r="VLT208" s="91"/>
      <c r="VLU208" s="119"/>
      <c r="VLV208" s="91"/>
      <c r="VLW208" s="119"/>
      <c r="VLX208" s="91"/>
      <c r="VLY208" s="119"/>
      <c r="VLZ208" s="91"/>
      <c r="VMA208" s="119"/>
      <c r="VMB208" s="91"/>
      <c r="VMC208" s="119"/>
      <c r="VMD208" s="91"/>
      <c r="VME208" s="119"/>
      <c r="VMF208" s="91"/>
      <c r="VMG208" s="119"/>
      <c r="VMH208" s="91"/>
      <c r="VMI208" s="119"/>
      <c r="VMJ208" s="91"/>
      <c r="VMK208" s="119"/>
      <c r="VML208" s="91"/>
      <c r="VMM208" s="119"/>
      <c r="VMN208" s="91"/>
      <c r="VMO208" s="119"/>
      <c r="VMP208" s="91"/>
      <c r="VMQ208" s="119"/>
      <c r="VMR208" s="91"/>
      <c r="VMS208" s="119"/>
      <c r="VMT208" s="91"/>
      <c r="VMU208" s="119"/>
      <c r="VMV208" s="91"/>
      <c r="VMW208" s="119"/>
      <c r="VMX208" s="91"/>
      <c r="VMY208" s="119"/>
      <c r="VMZ208" s="91"/>
      <c r="VNA208" s="119"/>
      <c r="VNB208" s="91"/>
      <c r="VNC208" s="119"/>
      <c r="VND208" s="91"/>
      <c r="VNE208" s="119"/>
      <c r="VNF208" s="91"/>
      <c r="VNG208" s="119"/>
      <c r="VNH208" s="91"/>
      <c r="VNI208" s="119"/>
      <c r="VNJ208" s="91"/>
      <c r="VNK208" s="119"/>
      <c r="VNL208" s="91"/>
      <c r="VNM208" s="119"/>
      <c r="VNN208" s="91"/>
      <c r="VNO208" s="119"/>
      <c r="VNP208" s="91"/>
      <c r="VNQ208" s="119"/>
      <c r="VNR208" s="91"/>
      <c r="VNS208" s="119"/>
      <c r="VNT208" s="91"/>
      <c r="VNU208" s="119"/>
      <c r="VNV208" s="91"/>
      <c r="VNW208" s="119"/>
      <c r="VNX208" s="91"/>
      <c r="VNY208" s="119"/>
      <c r="VNZ208" s="91"/>
      <c r="VOA208" s="119"/>
      <c r="VOB208" s="91"/>
      <c r="VOC208" s="119"/>
      <c r="VOD208" s="91"/>
      <c r="VOE208" s="119"/>
      <c r="VOF208" s="91"/>
      <c r="VOG208" s="119"/>
      <c r="VOH208" s="91"/>
      <c r="VOI208" s="119"/>
      <c r="VOJ208" s="91"/>
      <c r="VOK208" s="119"/>
      <c r="VOL208" s="91"/>
      <c r="VOM208" s="119"/>
      <c r="VON208" s="91"/>
      <c r="VOO208" s="119"/>
      <c r="VOP208" s="91"/>
      <c r="VOQ208" s="119"/>
      <c r="VOR208" s="91"/>
      <c r="VOS208" s="119"/>
      <c r="VOT208" s="91"/>
      <c r="VOU208" s="119"/>
      <c r="VOV208" s="91"/>
      <c r="VOW208" s="119"/>
      <c r="VOX208" s="91"/>
      <c r="VOY208" s="119"/>
      <c r="VOZ208" s="91"/>
      <c r="VPA208" s="119"/>
      <c r="VPB208" s="91"/>
      <c r="VPC208" s="119"/>
      <c r="VPD208" s="91"/>
      <c r="VPE208" s="119"/>
      <c r="VPF208" s="91"/>
      <c r="VPG208" s="119"/>
      <c r="VPH208" s="91"/>
      <c r="VPI208" s="119"/>
      <c r="VPJ208" s="91"/>
      <c r="VPK208" s="119"/>
      <c r="VPL208" s="91"/>
      <c r="VPM208" s="119"/>
      <c r="VPN208" s="91"/>
      <c r="VPO208" s="119"/>
      <c r="VPP208" s="91"/>
      <c r="VPQ208" s="119"/>
      <c r="VPR208" s="91"/>
      <c r="VPS208" s="119"/>
      <c r="VPT208" s="91"/>
      <c r="VPU208" s="119"/>
      <c r="VPV208" s="91"/>
      <c r="VPW208" s="119"/>
      <c r="VPX208" s="91"/>
      <c r="VPY208" s="119"/>
      <c r="VPZ208" s="91"/>
      <c r="VQA208" s="119"/>
      <c r="VQB208" s="91"/>
      <c r="VQC208" s="119"/>
      <c r="VQD208" s="91"/>
      <c r="VQE208" s="119"/>
      <c r="VQF208" s="91"/>
      <c r="VQG208" s="119"/>
      <c r="VQH208" s="91"/>
      <c r="VQI208" s="119"/>
      <c r="VQJ208" s="91"/>
      <c r="VQK208" s="119"/>
      <c r="VQL208" s="91"/>
      <c r="VQM208" s="119"/>
      <c r="VQN208" s="91"/>
      <c r="VQO208" s="119"/>
      <c r="VQP208" s="91"/>
      <c r="VQQ208" s="119"/>
      <c r="VQR208" s="91"/>
      <c r="VQS208" s="119"/>
      <c r="VQT208" s="91"/>
      <c r="VQU208" s="119"/>
      <c r="VQV208" s="91"/>
      <c r="VQW208" s="119"/>
      <c r="VQX208" s="91"/>
      <c r="VQY208" s="119"/>
      <c r="VQZ208" s="91"/>
      <c r="VRA208" s="119"/>
      <c r="VRB208" s="91"/>
      <c r="VRC208" s="119"/>
      <c r="VRD208" s="91"/>
      <c r="VRE208" s="119"/>
      <c r="VRF208" s="91"/>
      <c r="VRG208" s="119"/>
      <c r="VRH208" s="91"/>
      <c r="VRI208" s="119"/>
      <c r="VRJ208" s="91"/>
      <c r="VRK208" s="119"/>
      <c r="VRL208" s="91"/>
      <c r="VRM208" s="119"/>
      <c r="VRN208" s="91"/>
      <c r="VRO208" s="119"/>
      <c r="VRP208" s="91"/>
      <c r="VRQ208" s="119"/>
      <c r="VRR208" s="91"/>
      <c r="VRS208" s="119"/>
      <c r="VRT208" s="91"/>
      <c r="VRU208" s="119"/>
      <c r="VRV208" s="91"/>
      <c r="VRW208" s="119"/>
      <c r="VRX208" s="91"/>
      <c r="VRY208" s="119"/>
      <c r="VRZ208" s="91"/>
      <c r="VSA208" s="119"/>
      <c r="VSB208" s="91"/>
      <c r="VSC208" s="119"/>
      <c r="VSD208" s="91"/>
      <c r="VSE208" s="119"/>
      <c r="VSF208" s="91"/>
      <c r="VSG208" s="119"/>
      <c r="VSH208" s="91"/>
      <c r="VSI208" s="119"/>
      <c r="VSJ208" s="91"/>
      <c r="VSK208" s="119"/>
      <c r="VSL208" s="91"/>
      <c r="VSM208" s="119"/>
      <c r="VSN208" s="91"/>
      <c r="VSO208" s="119"/>
      <c r="VSP208" s="91"/>
      <c r="VSQ208" s="119"/>
      <c r="VSR208" s="91"/>
      <c r="VSS208" s="119"/>
      <c r="VST208" s="91"/>
      <c r="VSU208" s="119"/>
      <c r="VSV208" s="91"/>
      <c r="VSW208" s="119"/>
      <c r="VSX208" s="91"/>
      <c r="VSY208" s="119"/>
      <c r="VSZ208" s="91"/>
      <c r="VTA208" s="119"/>
      <c r="VTB208" s="91"/>
      <c r="VTC208" s="119"/>
      <c r="VTD208" s="91"/>
      <c r="VTE208" s="119"/>
      <c r="VTF208" s="91"/>
      <c r="VTG208" s="119"/>
      <c r="VTH208" s="91"/>
      <c r="VTI208" s="119"/>
      <c r="VTJ208" s="91"/>
      <c r="VTK208" s="119"/>
      <c r="VTL208" s="91"/>
      <c r="VTM208" s="119"/>
      <c r="VTN208" s="91"/>
      <c r="VTO208" s="119"/>
      <c r="VTP208" s="91"/>
      <c r="VTQ208" s="119"/>
      <c r="VTR208" s="91"/>
      <c r="VTS208" s="119"/>
      <c r="VTT208" s="91"/>
      <c r="VTU208" s="119"/>
      <c r="VTV208" s="91"/>
      <c r="VTW208" s="119"/>
      <c r="VTX208" s="91"/>
      <c r="VTY208" s="119"/>
      <c r="VTZ208" s="91"/>
      <c r="VUA208" s="119"/>
      <c r="VUB208" s="91"/>
      <c r="VUC208" s="119"/>
      <c r="VUD208" s="91"/>
      <c r="VUE208" s="119"/>
      <c r="VUF208" s="91"/>
      <c r="VUG208" s="119"/>
      <c r="VUH208" s="91"/>
      <c r="VUI208" s="119"/>
      <c r="VUJ208" s="91"/>
      <c r="VUK208" s="119"/>
      <c r="VUL208" s="91"/>
      <c r="VUM208" s="119"/>
      <c r="VUN208" s="91"/>
      <c r="VUO208" s="119"/>
      <c r="VUP208" s="91"/>
      <c r="VUQ208" s="119"/>
      <c r="VUR208" s="91"/>
      <c r="VUS208" s="119"/>
      <c r="VUT208" s="91"/>
      <c r="VUU208" s="119"/>
      <c r="VUV208" s="91"/>
      <c r="VUW208" s="119"/>
      <c r="VUX208" s="91"/>
      <c r="VUY208" s="119"/>
      <c r="VUZ208" s="91"/>
      <c r="VVA208" s="119"/>
      <c r="VVB208" s="91"/>
      <c r="VVC208" s="119"/>
      <c r="VVD208" s="91"/>
      <c r="VVE208" s="119"/>
      <c r="VVF208" s="91"/>
      <c r="VVG208" s="119"/>
      <c r="VVH208" s="91"/>
      <c r="VVI208" s="119"/>
      <c r="VVJ208" s="91"/>
      <c r="VVK208" s="119"/>
      <c r="VVL208" s="91"/>
      <c r="VVM208" s="119"/>
      <c r="VVN208" s="91"/>
      <c r="VVO208" s="119"/>
      <c r="VVP208" s="91"/>
      <c r="VVQ208" s="119"/>
      <c r="VVR208" s="91"/>
      <c r="VVS208" s="119"/>
      <c r="VVT208" s="91"/>
      <c r="VVU208" s="119"/>
      <c r="VVV208" s="91"/>
      <c r="VVW208" s="119"/>
      <c r="VVX208" s="91"/>
      <c r="VVY208" s="119"/>
      <c r="VVZ208" s="91"/>
      <c r="VWA208" s="119"/>
      <c r="VWB208" s="91"/>
      <c r="VWC208" s="119"/>
      <c r="VWD208" s="91"/>
      <c r="VWE208" s="119"/>
      <c r="VWF208" s="91"/>
      <c r="VWG208" s="119"/>
      <c r="VWH208" s="91"/>
      <c r="VWI208" s="119"/>
      <c r="VWJ208" s="91"/>
      <c r="VWK208" s="119"/>
      <c r="VWL208" s="91"/>
      <c r="VWM208" s="119"/>
      <c r="VWN208" s="91"/>
      <c r="VWO208" s="119"/>
      <c r="VWP208" s="91"/>
      <c r="VWQ208" s="119"/>
      <c r="VWR208" s="91"/>
      <c r="VWS208" s="119"/>
      <c r="VWT208" s="91"/>
      <c r="VWU208" s="119"/>
      <c r="VWV208" s="91"/>
      <c r="VWW208" s="119"/>
      <c r="VWX208" s="91"/>
      <c r="VWY208" s="119"/>
      <c r="VWZ208" s="91"/>
      <c r="VXA208" s="119"/>
      <c r="VXB208" s="91"/>
      <c r="VXC208" s="119"/>
      <c r="VXD208" s="91"/>
      <c r="VXE208" s="119"/>
      <c r="VXF208" s="91"/>
      <c r="VXG208" s="119"/>
      <c r="VXH208" s="91"/>
      <c r="VXI208" s="119"/>
      <c r="VXJ208" s="91"/>
      <c r="VXK208" s="119"/>
      <c r="VXL208" s="91"/>
      <c r="VXM208" s="119"/>
      <c r="VXN208" s="91"/>
      <c r="VXO208" s="119"/>
      <c r="VXP208" s="91"/>
      <c r="VXQ208" s="119"/>
      <c r="VXR208" s="91"/>
      <c r="VXS208" s="119"/>
      <c r="VXT208" s="91"/>
      <c r="VXU208" s="119"/>
      <c r="VXV208" s="91"/>
      <c r="VXW208" s="119"/>
      <c r="VXX208" s="91"/>
      <c r="VXY208" s="119"/>
      <c r="VXZ208" s="91"/>
      <c r="VYA208" s="119"/>
      <c r="VYB208" s="91"/>
      <c r="VYC208" s="119"/>
      <c r="VYD208" s="91"/>
      <c r="VYE208" s="119"/>
      <c r="VYF208" s="91"/>
      <c r="VYG208" s="119"/>
      <c r="VYH208" s="91"/>
      <c r="VYI208" s="119"/>
      <c r="VYJ208" s="91"/>
      <c r="VYK208" s="119"/>
      <c r="VYL208" s="91"/>
      <c r="VYM208" s="119"/>
      <c r="VYN208" s="91"/>
      <c r="VYO208" s="119"/>
      <c r="VYP208" s="91"/>
      <c r="VYQ208" s="119"/>
      <c r="VYR208" s="91"/>
      <c r="VYS208" s="119"/>
      <c r="VYT208" s="91"/>
      <c r="VYU208" s="119"/>
      <c r="VYV208" s="91"/>
      <c r="VYW208" s="119"/>
      <c r="VYX208" s="91"/>
      <c r="VYY208" s="119"/>
      <c r="VYZ208" s="91"/>
      <c r="VZA208" s="119"/>
      <c r="VZB208" s="91"/>
      <c r="VZC208" s="119"/>
      <c r="VZD208" s="91"/>
      <c r="VZE208" s="119"/>
      <c r="VZF208" s="91"/>
      <c r="VZG208" s="119"/>
      <c r="VZH208" s="91"/>
      <c r="VZI208" s="119"/>
      <c r="VZJ208" s="91"/>
      <c r="VZK208" s="119"/>
      <c r="VZL208" s="91"/>
      <c r="VZM208" s="119"/>
      <c r="VZN208" s="91"/>
      <c r="VZO208" s="119"/>
      <c r="VZP208" s="91"/>
      <c r="VZQ208" s="119"/>
      <c r="VZR208" s="91"/>
      <c r="VZS208" s="119"/>
      <c r="VZT208" s="91"/>
      <c r="VZU208" s="119"/>
      <c r="VZV208" s="91"/>
      <c r="VZW208" s="119"/>
      <c r="VZX208" s="91"/>
      <c r="VZY208" s="119"/>
      <c r="VZZ208" s="91"/>
      <c r="WAA208" s="119"/>
      <c r="WAB208" s="91"/>
      <c r="WAC208" s="119"/>
      <c r="WAD208" s="91"/>
      <c r="WAE208" s="119"/>
      <c r="WAF208" s="91"/>
      <c r="WAG208" s="119"/>
      <c r="WAH208" s="91"/>
      <c r="WAI208" s="119"/>
      <c r="WAJ208" s="91"/>
      <c r="WAK208" s="119"/>
      <c r="WAL208" s="91"/>
      <c r="WAM208" s="119"/>
      <c r="WAN208" s="91"/>
      <c r="WAO208" s="119"/>
      <c r="WAP208" s="91"/>
      <c r="WAQ208" s="119"/>
      <c r="WAR208" s="91"/>
      <c r="WAS208" s="119"/>
      <c r="WAT208" s="91"/>
      <c r="WAU208" s="119"/>
      <c r="WAV208" s="91"/>
      <c r="WAW208" s="119"/>
      <c r="WAX208" s="91"/>
      <c r="WAY208" s="119"/>
      <c r="WAZ208" s="91"/>
      <c r="WBA208" s="119"/>
      <c r="WBB208" s="91"/>
      <c r="WBC208" s="119"/>
      <c r="WBD208" s="91"/>
      <c r="WBE208" s="119"/>
      <c r="WBF208" s="91"/>
      <c r="WBG208" s="119"/>
      <c r="WBH208" s="91"/>
      <c r="WBI208" s="119"/>
      <c r="WBJ208" s="91"/>
      <c r="WBK208" s="119"/>
      <c r="WBL208" s="91"/>
      <c r="WBM208" s="119"/>
      <c r="WBN208" s="91"/>
      <c r="WBO208" s="119"/>
      <c r="WBP208" s="91"/>
      <c r="WBQ208" s="119"/>
      <c r="WBR208" s="91"/>
      <c r="WBS208" s="119"/>
      <c r="WBT208" s="91"/>
      <c r="WBU208" s="119"/>
      <c r="WBV208" s="91"/>
      <c r="WBW208" s="119"/>
      <c r="WBX208" s="91"/>
      <c r="WBY208" s="119"/>
      <c r="WBZ208" s="91"/>
      <c r="WCA208" s="119"/>
      <c r="WCB208" s="91"/>
      <c r="WCC208" s="119"/>
      <c r="WCD208" s="91"/>
      <c r="WCE208" s="119"/>
      <c r="WCF208" s="91"/>
      <c r="WCG208" s="119"/>
      <c r="WCH208" s="91"/>
      <c r="WCI208" s="119"/>
      <c r="WCJ208" s="91"/>
      <c r="WCK208" s="119"/>
      <c r="WCL208" s="91"/>
      <c r="WCM208" s="119"/>
      <c r="WCN208" s="91"/>
      <c r="WCO208" s="119"/>
      <c r="WCP208" s="91"/>
      <c r="WCQ208" s="119"/>
      <c r="WCR208" s="91"/>
      <c r="WCS208" s="119"/>
      <c r="WCT208" s="91"/>
      <c r="WCU208" s="119"/>
      <c r="WCV208" s="91"/>
      <c r="WCW208" s="119"/>
      <c r="WCX208" s="91"/>
      <c r="WCY208" s="119"/>
      <c r="WCZ208" s="91"/>
      <c r="WDA208" s="119"/>
      <c r="WDB208" s="91"/>
      <c r="WDC208" s="119"/>
      <c r="WDD208" s="91"/>
      <c r="WDE208" s="119"/>
      <c r="WDF208" s="91"/>
      <c r="WDG208" s="119"/>
      <c r="WDH208" s="91"/>
      <c r="WDI208" s="119"/>
      <c r="WDJ208" s="91"/>
      <c r="WDK208" s="119"/>
      <c r="WDL208" s="91"/>
      <c r="WDM208" s="119"/>
      <c r="WDN208" s="91"/>
      <c r="WDO208" s="119"/>
      <c r="WDP208" s="91"/>
      <c r="WDQ208" s="119"/>
      <c r="WDR208" s="91"/>
      <c r="WDS208" s="119"/>
      <c r="WDT208" s="91"/>
      <c r="WDU208" s="119"/>
      <c r="WDV208" s="91"/>
      <c r="WDW208" s="119"/>
      <c r="WDX208" s="91"/>
      <c r="WDY208" s="119"/>
      <c r="WDZ208" s="91"/>
      <c r="WEA208" s="119"/>
      <c r="WEB208" s="91"/>
      <c r="WEC208" s="119"/>
      <c r="WED208" s="91"/>
      <c r="WEE208" s="119"/>
      <c r="WEF208" s="91"/>
      <c r="WEG208" s="119"/>
      <c r="WEH208" s="91"/>
      <c r="WEI208" s="119"/>
      <c r="WEJ208" s="91"/>
      <c r="WEK208" s="119"/>
      <c r="WEL208" s="91"/>
      <c r="WEM208" s="119"/>
      <c r="WEN208" s="91"/>
      <c r="WEO208" s="119"/>
      <c r="WEP208" s="91"/>
      <c r="WEQ208" s="119"/>
      <c r="WER208" s="91"/>
      <c r="WES208" s="119"/>
      <c r="WET208" s="91"/>
      <c r="WEU208" s="119"/>
      <c r="WEV208" s="91"/>
      <c r="WEW208" s="119"/>
      <c r="WEX208" s="91"/>
      <c r="WEY208" s="119"/>
      <c r="WEZ208" s="91"/>
      <c r="WFA208" s="119"/>
      <c r="WFB208" s="91"/>
      <c r="WFC208" s="119"/>
      <c r="WFD208" s="91"/>
      <c r="WFE208" s="119"/>
      <c r="WFF208" s="91"/>
      <c r="WFG208" s="119"/>
      <c r="WFH208" s="91"/>
      <c r="WFI208" s="119"/>
      <c r="WFJ208" s="91"/>
      <c r="WFK208" s="119"/>
      <c r="WFL208" s="91"/>
      <c r="WFM208" s="119"/>
      <c r="WFN208" s="91"/>
      <c r="WFO208" s="119"/>
      <c r="WFP208" s="91"/>
      <c r="WFQ208" s="119"/>
      <c r="WFR208" s="91"/>
      <c r="WFS208" s="119"/>
      <c r="WFT208" s="91"/>
      <c r="WFU208" s="119"/>
      <c r="WFV208" s="91"/>
      <c r="WFW208" s="119"/>
      <c r="WFX208" s="91"/>
      <c r="WFY208" s="119"/>
      <c r="WFZ208" s="91"/>
      <c r="WGA208" s="119"/>
      <c r="WGB208" s="91"/>
      <c r="WGC208" s="119"/>
      <c r="WGD208" s="91"/>
      <c r="WGE208" s="119"/>
      <c r="WGF208" s="91"/>
      <c r="WGG208" s="119"/>
      <c r="WGH208" s="91"/>
      <c r="WGI208" s="119"/>
      <c r="WGJ208" s="91"/>
      <c r="WGK208" s="119"/>
      <c r="WGL208" s="91"/>
      <c r="WGM208" s="119"/>
      <c r="WGN208" s="91"/>
      <c r="WGO208" s="119"/>
      <c r="WGP208" s="91"/>
      <c r="WGQ208" s="119"/>
      <c r="WGR208" s="91"/>
      <c r="WGS208" s="119"/>
      <c r="WGT208" s="91"/>
      <c r="WGU208" s="119"/>
      <c r="WGV208" s="91"/>
      <c r="WGW208" s="119"/>
      <c r="WGX208" s="91"/>
      <c r="WGY208" s="119"/>
      <c r="WGZ208" s="91"/>
      <c r="WHA208" s="119"/>
      <c r="WHB208" s="91"/>
      <c r="WHC208" s="119"/>
      <c r="WHD208" s="91"/>
      <c r="WHE208" s="119"/>
      <c r="WHF208" s="91"/>
      <c r="WHG208" s="119"/>
      <c r="WHH208" s="91"/>
      <c r="WHI208" s="119"/>
      <c r="WHJ208" s="91"/>
      <c r="WHK208" s="119"/>
      <c r="WHL208" s="91"/>
      <c r="WHM208" s="119"/>
      <c r="WHN208" s="91"/>
      <c r="WHO208" s="119"/>
      <c r="WHP208" s="91"/>
      <c r="WHQ208" s="119"/>
      <c r="WHR208" s="91"/>
      <c r="WHS208" s="119"/>
      <c r="WHT208" s="91"/>
      <c r="WHU208" s="119"/>
      <c r="WHV208" s="91"/>
      <c r="WHW208" s="119"/>
      <c r="WHX208" s="91"/>
      <c r="WHY208" s="119"/>
      <c r="WHZ208" s="91"/>
      <c r="WIA208" s="119"/>
      <c r="WIB208" s="91"/>
      <c r="WIC208" s="119"/>
      <c r="WID208" s="91"/>
      <c r="WIE208" s="119"/>
      <c r="WIF208" s="91"/>
      <c r="WIG208" s="119"/>
      <c r="WIH208" s="91"/>
      <c r="WII208" s="119"/>
      <c r="WIJ208" s="91"/>
      <c r="WIK208" s="119"/>
      <c r="WIL208" s="91"/>
      <c r="WIM208" s="119"/>
      <c r="WIN208" s="91"/>
      <c r="WIO208" s="119"/>
      <c r="WIP208" s="91"/>
      <c r="WIQ208" s="119"/>
      <c r="WIR208" s="91"/>
      <c r="WIS208" s="119"/>
      <c r="WIT208" s="91"/>
      <c r="WIU208" s="119"/>
      <c r="WIV208" s="91"/>
      <c r="WIW208" s="119"/>
      <c r="WIX208" s="91"/>
      <c r="WIY208" s="119"/>
      <c r="WIZ208" s="91"/>
      <c r="WJA208" s="119"/>
      <c r="WJB208" s="91"/>
      <c r="WJC208" s="119"/>
      <c r="WJD208" s="91"/>
      <c r="WJE208" s="119"/>
      <c r="WJF208" s="91"/>
      <c r="WJG208" s="119"/>
      <c r="WJH208" s="91"/>
      <c r="WJI208" s="119"/>
      <c r="WJJ208" s="91"/>
      <c r="WJK208" s="119"/>
      <c r="WJL208" s="91"/>
      <c r="WJM208" s="119"/>
      <c r="WJN208" s="91"/>
      <c r="WJO208" s="119"/>
      <c r="WJP208" s="91"/>
      <c r="WJQ208" s="119"/>
      <c r="WJR208" s="91"/>
      <c r="WJS208" s="119"/>
      <c r="WJT208" s="91"/>
      <c r="WJU208" s="119"/>
      <c r="WJV208" s="91"/>
      <c r="WJW208" s="119"/>
      <c r="WJX208" s="91"/>
      <c r="WJY208" s="119"/>
      <c r="WJZ208" s="91"/>
      <c r="WKA208" s="119"/>
      <c r="WKB208" s="91"/>
      <c r="WKC208" s="119"/>
      <c r="WKD208" s="91"/>
      <c r="WKE208" s="119"/>
      <c r="WKF208" s="91"/>
      <c r="WKG208" s="119"/>
      <c r="WKH208" s="91"/>
      <c r="WKI208" s="119"/>
      <c r="WKJ208" s="91"/>
      <c r="WKK208" s="119"/>
      <c r="WKL208" s="91"/>
      <c r="WKM208" s="119"/>
      <c r="WKN208" s="91"/>
      <c r="WKO208" s="119"/>
      <c r="WKP208" s="91"/>
      <c r="WKQ208" s="119"/>
      <c r="WKR208" s="91"/>
      <c r="WKS208" s="119"/>
      <c r="WKT208" s="91"/>
      <c r="WKU208" s="119"/>
      <c r="WKV208" s="91"/>
      <c r="WKW208" s="119"/>
      <c r="WKX208" s="91"/>
      <c r="WKY208" s="119"/>
      <c r="WKZ208" s="91"/>
      <c r="WLA208" s="119"/>
      <c r="WLB208" s="91"/>
      <c r="WLC208" s="119"/>
      <c r="WLD208" s="91"/>
      <c r="WLE208" s="119"/>
      <c r="WLF208" s="91"/>
      <c r="WLG208" s="119"/>
      <c r="WLH208" s="91"/>
      <c r="WLI208" s="119"/>
      <c r="WLJ208" s="91"/>
      <c r="WLK208" s="119"/>
      <c r="WLL208" s="91"/>
      <c r="WLM208" s="119"/>
      <c r="WLN208" s="91"/>
      <c r="WLO208" s="119"/>
      <c r="WLP208" s="91"/>
      <c r="WLQ208" s="119"/>
      <c r="WLR208" s="91"/>
      <c r="WLS208" s="119"/>
      <c r="WLT208" s="91"/>
      <c r="WLU208" s="119"/>
      <c r="WLV208" s="91"/>
      <c r="WLW208" s="119"/>
      <c r="WLX208" s="91"/>
      <c r="WLY208" s="119"/>
      <c r="WLZ208" s="91"/>
      <c r="WMA208" s="119"/>
      <c r="WMB208" s="91"/>
      <c r="WMC208" s="119"/>
      <c r="WMD208" s="91"/>
      <c r="WME208" s="119"/>
      <c r="WMF208" s="91"/>
      <c r="WMG208" s="119"/>
      <c r="WMH208" s="91"/>
      <c r="WMI208" s="119"/>
      <c r="WMJ208" s="91"/>
      <c r="WMK208" s="119"/>
      <c r="WML208" s="91"/>
      <c r="WMM208" s="119"/>
      <c r="WMN208" s="91"/>
      <c r="WMO208" s="119"/>
      <c r="WMP208" s="91"/>
      <c r="WMQ208" s="119"/>
      <c r="WMR208" s="91"/>
      <c r="WMS208" s="119"/>
      <c r="WMT208" s="91"/>
      <c r="WMU208" s="119"/>
      <c r="WMV208" s="91"/>
      <c r="WMW208" s="119"/>
      <c r="WMX208" s="91"/>
      <c r="WMY208" s="119"/>
      <c r="WMZ208" s="91"/>
      <c r="WNA208" s="119"/>
      <c r="WNB208" s="91"/>
      <c r="WNC208" s="119"/>
      <c r="WND208" s="91"/>
      <c r="WNE208" s="119"/>
      <c r="WNF208" s="91"/>
      <c r="WNG208" s="119"/>
      <c r="WNH208" s="91"/>
      <c r="WNI208" s="119"/>
      <c r="WNJ208" s="91"/>
      <c r="WNK208" s="119"/>
      <c r="WNL208" s="91"/>
      <c r="WNM208" s="119"/>
      <c r="WNN208" s="91"/>
      <c r="WNO208" s="119"/>
      <c r="WNP208" s="91"/>
      <c r="WNQ208" s="119"/>
      <c r="WNR208" s="91"/>
      <c r="WNS208" s="119"/>
      <c r="WNT208" s="91"/>
      <c r="WNU208" s="119"/>
      <c r="WNV208" s="91"/>
      <c r="WNW208" s="119"/>
      <c r="WNX208" s="91"/>
      <c r="WNY208" s="119"/>
      <c r="WNZ208" s="91"/>
      <c r="WOA208" s="119"/>
      <c r="WOB208" s="91"/>
      <c r="WOC208" s="119"/>
      <c r="WOD208" s="91"/>
      <c r="WOE208" s="119"/>
      <c r="WOF208" s="91"/>
      <c r="WOG208" s="119"/>
      <c r="WOH208" s="91"/>
      <c r="WOI208" s="119"/>
      <c r="WOJ208" s="91"/>
      <c r="WOK208" s="119"/>
      <c r="WOL208" s="91"/>
      <c r="WOM208" s="119"/>
      <c r="WON208" s="91"/>
      <c r="WOO208" s="119"/>
      <c r="WOP208" s="91"/>
      <c r="WOQ208" s="119"/>
      <c r="WOR208" s="91"/>
      <c r="WOS208" s="119"/>
      <c r="WOT208" s="91"/>
      <c r="WOU208" s="119"/>
      <c r="WOV208" s="91"/>
      <c r="WOW208" s="119"/>
      <c r="WOX208" s="91"/>
      <c r="WOY208" s="119"/>
      <c r="WOZ208" s="91"/>
      <c r="WPA208" s="119"/>
      <c r="WPB208" s="91"/>
      <c r="WPC208" s="119"/>
      <c r="WPD208" s="91"/>
      <c r="WPE208" s="119"/>
      <c r="WPF208" s="91"/>
      <c r="WPG208" s="119"/>
      <c r="WPH208" s="91"/>
      <c r="WPI208" s="119"/>
      <c r="WPJ208" s="91"/>
      <c r="WPK208" s="119"/>
      <c r="WPL208" s="91"/>
      <c r="WPM208" s="119"/>
      <c r="WPN208" s="91"/>
      <c r="WPO208" s="119"/>
      <c r="WPP208" s="91"/>
      <c r="WPQ208" s="119"/>
      <c r="WPR208" s="91"/>
      <c r="WPS208" s="119"/>
      <c r="WPT208" s="91"/>
      <c r="WPU208" s="119"/>
      <c r="WPV208" s="91"/>
      <c r="WPW208" s="119"/>
      <c r="WPX208" s="91"/>
      <c r="WPY208" s="119"/>
      <c r="WPZ208" s="91"/>
      <c r="WQA208" s="119"/>
      <c r="WQB208" s="91"/>
      <c r="WQC208" s="119"/>
      <c r="WQD208" s="91"/>
      <c r="WQE208" s="119"/>
      <c r="WQF208" s="91"/>
      <c r="WQG208" s="119"/>
      <c r="WQH208" s="91"/>
      <c r="WQI208" s="119"/>
      <c r="WQJ208" s="91"/>
      <c r="WQK208" s="119"/>
      <c r="WQL208" s="91"/>
      <c r="WQM208" s="119"/>
      <c r="WQN208" s="91"/>
      <c r="WQO208" s="119"/>
      <c r="WQP208" s="91"/>
      <c r="WQQ208" s="119"/>
      <c r="WQR208" s="91"/>
      <c r="WQS208" s="119"/>
      <c r="WQT208" s="91"/>
      <c r="WQU208" s="119"/>
      <c r="WQV208" s="91"/>
      <c r="WQW208" s="119"/>
      <c r="WQX208" s="91"/>
      <c r="WQY208" s="119"/>
      <c r="WQZ208" s="91"/>
      <c r="WRA208" s="119"/>
      <c r="WRB208" s="91"/>
      <c r="WRC208" s="119"/>
      <c r="WRD208" s="91"/>
      <c r="WRE208" s="119"/>
      <c r="WRF208" s="91"/>
      <c r="WRG208" s="119"/>
      <c r="WRH208" s="91"/>
      <c r="WRI208" s="119"/>
      <c r="WRJ208" s="91"/>
      <c r="WRK208" s="119"/>
      <c r="WRL208" s="91"/>
      <c r="WRM208" s="119"/>
      <c r="WRN208" s="91"/>
      <c r="WRO208" s="119"/>
      <c r="WRP208" s="91"/>
      <c r="WRQ208" s="119"/>
      <c r="WRR208" s="91"/>
      <c r="WRS208" s="119"/>
      <c r="WRT208" s="91"/>
      <c r="WRU208" s="119"/>
      <c r="WRV208" s="91"/>
      <c r="WRW208" s="119"/>
      <c r="WRX208" s="91"/>
      <c r="WRY208" s="119"/>
      <c r="WRZ208" s="91"/>
      <c r="WSA208" s="119"/>
      <c r="WSB208" s="91"/>
      <c r="WSC208" s="119"/>
      <c r="WSD208" s="91"/>
      <c r="WSE208" s="119"/>
      <c r="WSF208" s="91"/>
      <c r="WSG208" s="119"/>
      <c r="WSH208" s="91"/>
      <c r="WSI208" s="119"/>
      <c r="WSJ208" s="91"/>
      <c r="WSK208" s="119"/>
      <c r="WSL208" s="91"/>
      <c r="WSM208" s="119"/>
      <c r="WSN208" s="91"/>
      <c r="WSO208" s="119"/>
      <c r="WSP208" s="91"/>
      <c r="WSQ208" s="119"/>
      <c r="WSR208" s="91"/>
      <c r="WSS208" s="119"/>
      <c r="WST208" s="91"/>
      <c r="WSU208" s="119"/>
      <c r="WSV208" s="91"/>
      <c r="WSW208" s="119"/>
      <c r="WSX208" s="91"/>
      <c r="WSY208" s="119"/>
      <c r="WSZ208" s="91"/>
      <c r="WTA208" s="119"/>
      <c r="WTB208" s="91"/>
      <c r="WTC208" s="119"/>
      <c r="WTD208" s="91"/>
      <c r="WTE208" s="119"/>
      <c r="WTF208" s="91"/>
      <c r="WTG208" s="119"/>
      <c r="WTH208" s="91"/>
      <c r="WTI208" s="119"/>
      <c r="WTJ208" s="91"/>
      <c r="WTK208" s="119"/>
      <c r="WTL208" s="91"/>
      <c r="WTM208" s="119"/>
      <c r="WTN208" s="91"/>
      <c r="WTO208" s="119"/>
      <c r="WTP208" s="91"/>
      <c r="WTQ208" s="119"/>
      <c r="WTR208" s="91"/>
      <c r="WTS208" s="119"/>
      <c r="WTT208" s="91"/>
      <c r="WTU208" s="119"/>
      <c r="WTV208" s="91"/>
      <c r="WTW208" s="119"/>
      <c r="WTX208" s="91"/>
      <c r="WTY208" s="119"/>
      <c r="WTZ208" s="91"/>
      <c r="WUA208" s="119"/>
      <c r="WUB208" s="91"/>
      <c r="WUC208" s="119"/>
      <c r="WUD208" s="91"/>
      <c r="WUE208" s="119"/>
      <c r="WUF208" s="91"/>
      <c r="WUG208" s="119"/>
      <c r="WUH208" s="91"/>
      <c r="WUI208" s="119"/>
      <c r="WUJ208" s="91"/>
      <c r="WUK208" s="119"/>
      <c r="WUL208" s="91"/>
      <c r="WUM208" s="119"/>
      <c r="WUN208" s="91"/>
      <c r="WUO208" s="119"/>
      <c r="WUP208" s="91"/>
      <c r="WUQ208" s="119"/>
      <c r="WUR208" s="91"/>
      <c r="WUS208" s="119"/>
      <c r="WUT208" s="91"/>
      <c r="WUU208" s="119"/>
      <c r="WUV208" s="91"/>
      <c r="WUW208" s="119"/>
      <c r="WUX208" s="91"/>
      <c r="WUY208" s="119"/>
      <c r="WUZ208" s="91"/>
      <c r="WVA208" s="119"/>
      <c r="WVB208" s="91"/>
      <c r="WVC208" s="119"/>
      <c r="WVD208" s="91"/>
      <c r="WVE208" s="119"/>
      <c r="WVF208" s="91"/>
      <c r="WVG208" s="119"/>
      <c r="WVH208" s="91"/>
      <c r="WVI208" s="119"/>
      <c r="WVJ208" s="91"/>
      <c r="WVK208" s="119"/>
      <c r="WVL208" s="91"/>
      <c r="WVM208" s="119"/>
      <c r="WVN208" s="91"/>
      <c r="WVO208" s="119"/>
      <c r="WVP208" s="91"/>
      <c r="WVQ208" s="119"/>
      <c r="WVR208" s="91"/>
      <c r="WVS208" s="119"/>
      <c r="WVT208" s="91"/>
      <c r="WVU208" s="119"/>
      <c r="WVV208" s="91"/>
      <c r="WVW208" s="119"/>
      <c r="WVX208" s="91"/>
      <c r="WVY208" s="119"/>
      <c r="WVZ208" s="91"/>
      <c r="WWA208" s="119"/>
      <c r="WWB208" s="91"/>
      <c r="WWC208" s="119"/>
      <c r="WWD208" s="91"/>
      <c r="WWE208" s="119"/>
      <c r="WWF208" s="91"/>
      <c r="WWG208" s="119"/>
      <c r="WWH208" s="91"/>
      <c r="WWI208" s="119"/>
      <c r="WWJ208" s="91"/>
      <c r="WWK208" s="119"/>
      <c r="WWL208" s="91"/>
      <c r="WWM208" s="119"/>
      <c r="WWN208" s="91"/>
      <c r="WWO208" s="119"/>
      <c r="WWP208" s="91"/>
      <c r="WWQ208" s="119"/>
      <c r="WWR208" s="91"/>
      <c r="WWS208" s="119"/>
      <c r="WWT208" s="91"/>
      <c r="WWU208" s="119"/>
      <c r="WWV208" s="91"/>
      <c r="WWW208" s="119"/>
      <c r="WWX208" s="91"/>
      <c r="WWY208" s="119"/>
      <c r="WWZ208" s="91"/>
      <c r="WXA208" s="119"/>
      <c r="WXB208" s="91"/>
      <c r="WXC208" s="119"/>
      <c r="WXD208" s="91"/>
      <c r="WXE208" s="119"/>
      <c r="WXF208" s="91"/>
      <c r="WXG208" s="119"/>
      <c r="WXH208" s="91"/>
      <c r="WXI208" s="119"/>
      <c r="WXJ208" s="91"/>
      <c r="WXK208" s="119"/>
      <c r="WXL208" s="91"/>
      <c r="WXM208" s="119"/>
      <c r="WXN208" s="91"/>
      <c r="WXO208" s="119"/>
      <c r="WXP208" s="91"/>
      <c r="WXQ208" s="119"/>
      <c r="WXR208" s="91"/>
      <c r="WXS208" s="119"/>
      <c r="WXT208" s="91"/>
      <c r="WXU208" s="119"/>
      <c r="WXV208" s="91"/>
      <c r="WXW208" s="119"/>
      <c r="WXX208" s="91"/>
      <c r="WXY208" s="119"/>
      <c r="WXZ208" s="91"/>
      <c r="WYA208" s="119"/>
      <c r="WYB208" s="91"/>
      <c r="WYC208" s="119"/>
      <c r="WYD208" s="91"/>
      <c r="WYE208" s="119"/>
      <c r="WYF208" s="91"/>
      <c r="WYG208" s="119"/>
      <c r="WYH208" s="91"/>
      <c r="WYI208" s="119"/>
      <c r="WYJ208" s="91"/>
      <c r="WYK208" s="119"/>
      <c r="WYL208" s="91"/>
      <c r="WYM208" s="119"/>
      <c r="WYN208" s="91"/>
      <c r="WYO208" s="119"/>
      <c r="WYP208" s="91"/>
      <c r="WYQ208" s="119"/>
      <c r="WYR208" s="91"/>
      <c r="WYS208" s="119"/>
      <c r="WYT208" s="91"/>
      <c r="WYU208" s="119"/>
      <c r="WYV208" s="91"/>
      <c r="WYW208" s="119"/>
      <c r="WYX208" s="91"/>
      <c r="WYY208" s="119"/>
      <c r="WYZ208" s="91"/>
      <c r="WZA208" s="119"/>
      <c r="WZB208" s="91"/>
      <c r="WZC208" s="119"/>
      <c r="WZD208" s="91"/>
      <c r="WZE208" s="119"/>
      <c r="WZF208" s="91"/>
      <c r="WZG208" s="119"/>
      <c r="WZH208" s="91"/>
      <c r="WZI208" s="119"/>
      <c r="WZJ208" s="91"/>
      <c r="WZK208" s="119"/>
      <c r="WZL208" s="91"/>
      <c r="WZM208" s="119"/>
      <c r="WZN208" s="91"/>
      <c r="WZO208" s="119"/>
      <c r="WZP208" s="91"/>
      <c r="WZQ208" s="119"/>
      <c r="WZR208" s="91"/>
      <c r="WZS208" s="119"/>
      <c r="WZT208" s="91"/>
      <c r="WZU208" s="119"/>
      <c r="WZV208" s="91"/>
      <c r="WZW208" s="119"/>
      <c r="WZX208" s="91"/>
      <c r="WZY208" s="119"/>
      <c r="WZZ208" s="91"/>
      <c r="XAA208" s="119"/>
      <c r="XAB208" s="91"/>
      <c r="XAC208" s="119"/>
      <c r="XAD208" s="91"/>
      <c r="XAE208" s="119"/>
      <c r="XAF208" s="91"/>
      <c r="XAG208" s="119"/>
      <c r="XAH208" s="91"/>
      <c r="XAI208" s="119"/>
      <c r="XAJ208" s="91"/>
      <c r="XAK208" s="119"/>
      <c r="XAL208" s="91"/>
      <c r="XAM208" s="119"/>
      <c r="XAN208" s="91"/>
      <c r="XAO208" s="119"/>
      <c r="XAP208" s="91"/>
      <c r="XAQ208" s="119"/>
      <c r="XAR208" s="91"/>
      <c r="XAS208" s="119"/>
      <c r="XAT208" s="91"/>
      <c r="XAU208" s="119"/>
      <c r="XAV208" s="91"/>
      <c r="XAW208" s="119"/>
      <c r="XAX208" s="91"/>
      <c r="XAY208" s="119"/>
      <c r="XAZ208" s="91"/>
      <c r="XBA208" s="119"/>
      <c r="XBB208" s="91"/>
      <c r="XBC208" s="119"/>
      <c r="XBD208" s="91"/>
      <c r="XBE208" s="119"/>
      <c r="XBF208" s="91"/>
      <c r="XBG208" s="119"/>
      <c r="XBH208" s="91"/>
      <c r="XBI208" s="119"/>
      <c r="XBJ208" s="91"/>
      <c r="XBK208" s="119"/>
      <c r="XBL208" s="91"/>
      <c r="XBM208" s="119"/>
      <c r="XBN208" s="91"/>
      <c r="XBO208" s="119"/>
      <c r="XBP208" s="91"/>
      <c r="XBQ208" s="119"/>
      <c r="XBR208" s="91"/>
      <c r="XBS208" s="119"/>
      <c r="XBT208" s="91"/>
      <c r="XBU208" s="119"/>
      <c r="XBV208" s="91"/>
      <c r="XBW208" s="119"/>
      <c r="XBX208" s="91"/>
      <c r="XBY208" s="119"/>
      <c r="XBZ208" s="91"/>
      <c r="XCA208" s="119"/>
      <c r="XCB208" s="91"/>
      <c r="XCC208" s="119"/>
      <c r="XCD208" s="91"/>
      <c r="XCE208" s="119"/>
      <c r="XCF208" s="91"/>
      <c r="XCG208" s="119"/>
      <c r="XCH208" s="91"/>
      <c r="XCI208" s="119"/>
      <c r="XCJ208" s="91"/>
      <c r="XCK208" s="119"/>
      <c r="XCL208" s="91"/>
      <c r="XCM208" s="119"/>
      <c r="XCN208" s="91"/>
      <c r="XCO208" s="119"/>
      <c r="XCP208" s="91"/>
      <c r="XCQ208" s="119"/>
      <c r="XCR208" s="91"/>
      <c r="XCS208" s="119"/>
      <c r="XCT208" s="91"/>
      <c r="XCU208" s="119"/>
      <c r="XCV208" s="91"/>
      <c r="XCW208" s="119"/>
      <c r="XCX208" s="91"/>
      <c r="XCY208" s="119"/>
      <c r="XCZ208" s="91"/>
    </row>
    <row r="209" spans="1:16328" ht="14.5" customHeight="1" x14ac:dyDescent="0.35">
      <c r="A209" s="343" t="s">
        <v>1069</v>
      </c>
      <c r="B209" t="s">
        <v>151</v>
      </c>
      <c r="C209" s="1">
        <v>7000</v>
      </c>
      <c r="D209" s="1">
        <v>6132</v>
      </c>
      <c r="E209" s="303">
        <f t="shared" si="11"/>
        <v>8176</v>
      </c>
      <c r="F209" s="303">
        <v>8000</v>
      </c>
      <c r="AV209" s="91"/>
      <c r="AW209" s="119"/>
      <c r="AX209" s="91"/>
      <c r="AY209" s="119"/>
      <c r="AZ209" s="91"/>
      <c r="BA209" s="119"/>
      <c r="BB209" s="91"/>
      <c r="BC209" s="119"/>
      <c r="BD209" s="91"/>
      <c r="BE209" s="119"/>
      <c r="BF209" s="91"/>
      <c r="BG209" s="119"/>
      <c r="BH209" s="91"/>
      <c r="BI209" s="119"/>
      <c r="BJ209" s="91"/>
      <c r="BK209" s="119"/>
      <c r="BL209" s="91"/>
      <c r="BM209" s="119"/>
      <c r="BN209" s="91"/>
      <c r="BO209" s="119"/>
      <c r="BP209" s="91"/>
      <c r="BQ209" s="119"/>
      <c r="BR209" s="91"/>
      <c r="BS209" s="119"/>
      <c r="BT209" s="91"/>
      <c r="BU209" s="119"/>
      <c r="BV209" s="91"/>
      <c r="BW209" s="119"/>
      <c r="BX209" s="91"/>
      <c r="BY209" s="119"/>
      <c r="BZ209" s="91"/>
      <c r="CA209" s="119"/>
      <c r="CB209" s="91"/>
      <c r="CC209" s="119"/>
      <c r="CD209" s="91"/>
      <c r="CE209" s="119"/>
      <c r="CF209" s="91"/>
      <c r="CG209" s="119"/>
      <c r="CH209" s="91"/>
      <c r="CI209" s="119"/>
      <c r="CJ209" s="91"/>
      <c r="CK209" s="119"/>
      <c r="CL209" s="91"/>
      <c r="CM209" s="119"/>
      <c r="CN209" s="91"/>
      <c r="CO209" s="119"/>
      <c r="CP209" s="91"/>
      <c r="CQ209" s="119"/>
      <c r="CR209" s="91"/>
      <c r="CS209" s="119"/>
      <c r="CT209" s="91"/>
      <c r="CU209" s="119"/>
      <c r="CV209" s="91"/>
      <c r="CW209" s="119"/>
      <c r="CX209" s="91"/>
      <c r="CY209" s="119"/>
      <c r="CZ209" s="91"/>
      <c r="DA209" s="119"/>
      <c r="DB209" s="91"/>
      <c r="DC209" s="119"/>
      <c r="DD209" s="91"/>
      <c r="DE209" s="119"/>
      <c r="DF209" s="91"/>
      <c r="DG209" s="119"/>
      <c r="DH209" s="91"/>
      <c r="DI209" s="119"/>
      <c r="DJ209" s="91"/>
      <c r="DK209" s="119"/>
      <c r="DL209" s="91"/>
      <c r="DM209" s="119"/>
      <c r="DN209" s="91"/>
      <c r="DO209" s="119"/>
      <c r="DP209" s="91"/>
      <c r="DQ209" s="119"/>
      <c r="DR209" s="91"/>
      <c r="DS209" s="119"/>
      <c r="DT209" s="91"/>
      <c r="DU209" s="119"/>
      <c r="DV209" s="91"/>
      <c r="DW209" s="119"/>
      <c r="DX209" s="91"/>
      <c r="DY209" s="119"/>
      <c r="DZ209" s="91"/>
      <c r="EA209" s="119"/>
      <c r="EB209" s="91"/>
      <c r="EC209" s="119"/>
      <c r="ED209" s="91"/>
      <c r="EE209" s="119"/>
      <c r="EF209" s="91"/>
      <c r="EG209" s="119"/>
      <c r="EH209" s="91"/>
      <c r="EI209" s="119"/>
      <c r="EJ209" s="91"/>
      <c r="EK209" s="119"/>
      <c r="EL209" s="91"/>
      <c r="EM209" s="119"/>
      <c r="EN209" s="91"/>
      <c r="EO209" s="119"/>
      <c r="EP209" s="91"/>
      <c r="EQ209" s="119"/>
      <c r="ER209" s="91"/>
      <c r="ES209" s="119"/>
      <c r="ET209" s="91"/>
      <c r="EU209" s="119"/>
      <c r="EV209" s="91"/>
      <c r="EW209" s="119"/>
      <c r="EX209" s="91"/>
      <c r="EY209" s="119"/>
      <c r="EZ209" s="91"/>
      <c r="FA209" s="119"/>
      <c r="FB209" s="91"/>
      <c r="FC209" s="119"/>
      <c r="FD209" s="91"/>
      <c r="FE209" s="119"/>
      <c r="FF209" s="91"/>
      <c r="FG209" s="119"/>
      <c r="FH209" s="91"/>
      <c r="FI209" s="119"/>
      <c r="FJ209" s="91"/>
      <c r="FK209" s="119"/>
      <c r="FL209" s="91"/>
      <c r="FM209" s="119"/>
      <c r="FN209" s="91"/>
      <c r="FO209" s="119"/>
      <c r="FP209" s="91"/>
      <c r="FQ209" s="119"/>
      <c r="FR209" s="91"/>
      <c r="FS209" s="119"/>
      <c r="FT209" s="91"/>
      <c r="FU209" s="119"/>
      <c r="FV209" s="91"/>
      <c r="FW209" s="119"/>
      <c r="FX209" s="91"/>
      <c r="FY209" s="119"/>
      <c r="FZ209" s="91"/>
      <c r="GA209" s="119"/>
      <c r="GB209" s="91"/>
      <c r="GC209" s="119"/>
      <c r="GD209" s="91"/>
      <c r="GE209" s="119"/>
      <c r="GF209" s="91"/>
      <c r="GG209" s="119"/>
      <c r="GH209" s="91"/>
      <c r="GI209" s="119"/>
      <c r="GJ209" s="91"/>
      <c r="GK209" s="119"/>
      <c r="GL209" s="91"/>
      <c r="GM209" s="119"/>
      <c r="GN209" s="91"/>
      <c r="GO209" s="119"/>
      <c r="GP209" s="91"/>
      <c r="GQ209" s="119"/>
      <c r="GR209" s="91"/>
      <c r="GS209" s="119"/>
      <c r="GT209" s="91"/>
      <c r="GU209" s="119"/>
      <c r="GV209" s="91"/>
      <c r="GW209" s="119"/>
      <c r="GX209" s="91"/>
      <c r="GY209" s="119"/>
      <c r="GZ209" s="91"/>
      <c r="HA209" s="119"/>
      <c r="HB209" s="91"/>
      <c r="HC209" s="119"/>
      <c r="HD209" s="91"/>
      <c r="HE209" s="119"/>
      <c r="HF209" s="91"/>
      <c r="HG209" s="119"/>
      <c r="HH209" s="91"/>
      <c r="HI209" s="119"/>
      <c r="HJ209" s="91"/>
      <c r="HK209" s="119"/>
      <c r="HL209" s="91"/>
      <c r="HM209" s="119"/>
      <c r="HN209" s="91"/>
      <c r="HO209" s="119"/>
      <c r="HP209" s="91"/>
      <c r="HQ209" s="119"/>
      <c r="HR209" s="91"/>
      <c r="HS209" s="119"/>
      <c r="HT209" s="91"/>
      <c r="HU209" s="119"/>
      <c r="HV209" s="91"/>
      <c r="HW209" s="119"/>
      <c r="HX209" s="91"/>
      <c r="HY209" s="119"/>
      <c r="HZ209" s="91"/>
      <c r="IA209" s="119"/>
      <c r="IB209" s="91"/>
      <c r="IC209" s="119"/>
      <c r="ID209" s="91"/>
      <c r="IE209" s="119"/>
      <c r="IF209" s="91"/>
      <c r="IG209" s="119"/>
      <c r="IH209" s="91"/>
      <c r="II209" s="119"/>
      <c r="IJ209" s="91"/>
      <c r="IK209" s="119"/>
      <c r="IL209" s="91"/>
      <c r="IM209" s="119"/>
      <c r="IN209" s="91"/>
      <c r="IO209" s="119"/>
      <c r="IP209" s="91"/>
      <c r="IQ209" s="119"/>
      <c r="IR209" s="91"/>
      <c r="IS209" s="119"/>
      <c r="IT209" s="91"/>
      <c r="IU209" s="119"/>
      <c r="IV209" s="91"/>
      <c r="IW209" s="119"/>
      <c r="IX209" s="91"/>
      <c r="IY209" s="119"/>
      <c r="IZ209" s="91"/>
      <c r="JA209" s="119"/>
      <c r="JB209" s="91"/>
      <c r="JC209" s="119"/>
      <c r="JD209" s="91"/>
      <c r="JE209" s="119"/>
      <c r="JF209" s="91"/>
      <c r="JG209" s="119"/>
      <c r="JH209" s="91"/>
      <c r="JI209" s="119"/>
      <c r="JJ209" s="91"/>
      <c r="JK209" s="119"/>
      <c r="JL209" s="91"/>
      <c r="JM209" s="119"/>
      <c r="JN209" s="91"/>
      <c r="JO209" s="119"/>
      <c r="JP209" s="91"/>
      <c r="JQ209" s="119"/>
      <c r="JR209" s="91"/>
      <c r="JS209" s="119"/>
      <c r="JT209" s="91"/>
      <c r="JU209" s="119"/>
      <c r="JV209" s="91"/>
      <c r="JW209" s="119"/>
      <c r="JX209" s="91"/>
      <c r="JY209" s="119"/>
      <c r="JZ209" s="91"/>
      <c r="KA209" s="119"/>
      <c r="KB209" s="91"/>
      <c r="KC209" s="119"/>
      <c r="KD209" s="91"/>
      <c r="KE209" s="119"/>
      <c r="KF209" s="91"/>
      <c r="KG209" s="119"/>
      <c r="KH209" s="91"/>
      <c r="KI209" s="119"/>
      <c r="KJ209" s="91"/>
      <c r="KK209" s="119"/>
      <c r="KL209" s="91"/>
      <c r="KM209" s="119"/>
      <c r="KN209" s="91"/>
      <c r="KO209" s="119"/>
      <c r="KP209" s="91"/>
      <c r="KQ209" s="119"/>
      <c r="KR209" s="91"/>
      <c r="KS209" s="119"/>
      <c r="KT209" s="91"/>
      <c r="KU209" s="119"/>
      <c r="KV209" s="91"/>
      <c r="KW209" s="119"/>
      <c r="KX209" s="91"/>
      <c r="KY209" s="119"/>
      <c r="KZ209" s="91"/>
      <c r="LA209" s="119"/>
      <c r="LB209" s="91"/>
      <c r="LC209" s="119"/>
      <c r="LD209" s="91"/>
      <c r="LE209" s="119"/>
      <c r="LF209" s="91"/>
      <c r="LG209" s="119"/>
      <c r="LH209" s="91"/>
      <c r="LI209" s="119"/>
      <c r="LJ209" s="91"/>
      <c r="LK209" s="119"/>
      <c r="LL209" s="91"/>
      <c r="LM209" s="119"/>
      <c r="LN209" s="91"/>
      <c r="LO209" s="119"/>
      <c r="LP209" s="91"/>
      <c r="LQ209" s="119"/>
      <c r="LR209" s="91"/>
      <c r="LS209" s="119"/>
      <c r="LT209" s="91"/>
      <c r="LU209" s="119"/>
      <c r="LV209" s="91"/>
      <c r="LW209" s="119"/>
      <c r="LX209" s="91"/>
      <c r="LY209" s="119"/>
      <c r="LZ209" s="91"/>
      <c r="MA209" s="119"/>
      <c r="MB209" s="91"/>
      <c r="MC209" s="119"/>
      <c r="MD209" s="91"/>
      <c r="ME209" s="119"/>
      <c r="MF209" s="91"/>
      <c r="MG209" s="119"/>
      <c r="MH209" s="91"/>
      <c r="MI209" s="119"/>
      <c r="MJ209" s="91"/>
      <c r="MK209" s="119"/>
      <c r="ML209" s="91"/>
      <c r="MM209" s="119"/>
      <c r="MN209" s="91"/>
      <c r="MO209" s="119"/>
      <c r="MP209" s="91"/>
      <c r="MQ209" s="119"/>
      <c r="MR209" s="91"/>
      <c r="MS209" s="119"/>
      <c r="MT209" s="91"/>
      <c r="MU209" s="119"/>
      <c r="MV209" s="91"/>
      <c r="MW209" s="119"/>
      <c r="MX209" s="91"/>
      <c r="MY209" s="119"/>
      <c r="MZ209" s="91"/>
      <c r="NA209" s="119"/>
      <c r="NB209" s="91"/>
      <c r="NC209" s="119"/>
      <c r="ND209" s="91"/>
      <c r="NE209" s="119"/>
      <c r="NF209" s="91"/>
      <c r="NG209" s="119"/>
      <c r="NH209" s="91"/>
      <c r="NI209" s="119"/>
      <c r="NJ209" s="91"/>
      <c r="NK209" s="119"/>
      <c r="NL209" s="91"/>
      <c r="NM209" s="119"/>
      <c r="NN209" s="91"/>
      <c r="NO209" s="119"/>
      <c r="NP209" s="91"/>
      <c r="NQ209" s="119"/>
      <c r="NR209" s="91"/>
      <c r="NS209" s="119"/>
      <c r="NT209" s="91"/>
      <c r="NU209" s="119"/>
      <c r="NV209" s="91"/>
      <c r="NW209" s="119"/>
      <c r="NX209" s="91"/>
      <c r="NY209" s="119"/>
      <c r="NZ209" s="91"/>
      <c r="OA209" s="119"/>
      <c r="OB209" s="91"/>
      <c r="OC209" s="119"/>
      <c r="OD209" s="91"/>
      <c r="OE209" s="119"/>
      <c r="OF209" s="91"/>
      <c r="OG209" s="119"/>
      <c r="OH209" s="91"/>
      <c r="OI209" s="119"/>
      <c r="OJ209" s="91"/>
      <c r="OK209" s="119"/>
      <c r="OL209" s="91"/>
      <c r="OM209" s="119"/>
      <c r="ON209" s="91"/>
      <c r="OO209" s="119"/>
      <c r="OP209" s="91"/>
      <c r="OQ209" s="119"/>
      <c r="OR209" s="91"/>
      <c r="OS209" s="119"/>
      <c r="OT209" s="91"/>
      <c r="OU209" s="119"/>
      <c r="OV209" s="91"/>
      <c r="OW209" s="119"/>
      <c r="OX209" s="91"/>
      <c r="OY209" s="119"/>
      <c r="OZ209" s="91"/>
      <c r="PA209" s="119"/>
      <c r="PB209" s="91"/>
      <c r="PC209" s="119"/>
      <c r="PD209" s="91"/>
      <c r="PE209" s="119"/>
      <c r="PF209" s="91"/>
      <c r="PG209" s="119"/>
      <c r="PH209" s="91"/>
      <c r="PI209" s="119"/>
      <c r="PJ209" s="91"/>
      <c r="PK209" s="119"/>
      <c r="PL209" s="91"/>
      <c r="PM209" s="119"/>
      <c r="PN209" s="91"/>
      <c r="PO209" s="119"/>
      <c r="PP209" s="91"/>
      <c r="PQ209" s="119"/>
      <c r="PR209" s="91"/>
      <c r="PS209" s="119"/>
      <c r="PT209" s="91"/>
      <c r="PU209" s="119"/>
      <c r="PV209" s="91"/>
      <c r="PW209" s="119"/>
      <c r="PX209" s="91"/>
      <c r="PY209" s="119"/>
      <c r="PZ209" s="91"/>
      <c r="QA209" s="119"/>
      <c r="QB209" s="91"/>
      <c r="QC209" s="119"/>
      <c r="QD209" s="91"/>
      <c r="QE209" s="119"/>
      <c r="QF209" s="91"/>
      <c r="QG209" s="119"/>
      <c r="QH209" s="91"/>
      <c r="QI209" s="119"/>
      <c r="QJ209" s="91"/>
      <c r="QK209" s="119"/>
      <c r="QL209" s="91"/>
      <c r="QM209" s="119"/>
      <c r="QN209" s="91"/>
      <c r="QO209" s="119"/>
      <c r="QP209" s="91"/>
      <c r="QQ209" s="119"/>
      <c r="QR209" s="91"/>
      <c r="QS209" s="119"/>
      <c r="QT209" s="91"/>
      <c r="QU209" s="119"/>
      <c r="QV209" s="91"/>
      <c r="QW209" s="119"/>
      <c r="QX209" s="91"/>
      <c r="QY209" s="119"/>
      <c r="QZ209" s="91"/>
      <c r="RA209" s="119"/>
      <c r="RB209" s="91"/>
      <c r="RC209" s="119"/>
      <c r="RD209" s="91"/>
      <c r="RE209" s="119"/>
      <c r="RF209" s="91"/>
      <c r="RG209" s="119"/>
      <c r="RH209" s="91"/>
      <c r="RI209" s="119"/>
      <c r="RJ209" s="91"/>
      <c r="RK209" s="119"/>
      <c r="RL209" s="91"/>
      <c r="RM209" s="119"/>
      <c r="RN209" s="91"/>
      <c r="RO209" s="119"/>
      <c r="RP209" s="91"/>
      <c r="RQ209" s="119"/>
      <c r="RR209" s="91"/>
      <c r="RS209" s="119"/>
      <c r="RT209" s="91"/>
      <c r="RU209" s="119"/>
      <c r="RV209" s="91"/>
      <c r="RW209" s="119"/>
      <c r="RX209" s="91"/>
      <c r="RY209" s="119"/>
      <c r="RZ209" s="91"/>
      <c r="SA209" s="119"/>
      <c r="SB209" s="91"/>
      <c r="SC209" s="119"/>
      <c r="SD209" s="91"/>
      <c r="SE209" s="119"/>
      <c r="SF209" s="91"/>
      <c r="SG209" s="119"/>
      <c r="SH209" s="91"/>
      <c r="SI209" s="119"/>
      <c r="SJ209" s="91"/>
      <c r="SK209" s="119"/>
      <c r="SL209" s="91"/>
      <c r="SM209" s="119"/>
      <c r="SN209" s="91"/>
      <c r="SO209" s="119"/>
      <c r="SP209" s="91"/>
      <c r="SQ209" s="119"/>
      <c r="SR209" s="91"/>
      <c r="SS209" s="119"/>
      <c r="ST209" s="91"/>
      <c r="SU209" s="119"/>
      <c r="SV209" s="91"/>
      <c r="SW209" s="119"/>
      <c r="SX209" s="91"/>
      <c r="SY209" s="119"/>
      <c r="SZ209" s="91"/>
      <c r="TA209" s="119"/>
      <c r="TB209" s="91"/>
      <c r="TC209" s="119"/>
      <c r="TD209" s="91"/>
      <c r="TE209" s="119"/>
      <c r="TF209" s="91"/>
      <c r="TG209" s="119"/>
      <c r="TH209" s="91"/>
      <c r="TI209" s="119"/>
      <c r="TJ209" s="91"/>
      <c r="TK209" s="119"/>
      <c r="TL209" s="91"/>
      <c r="TM209" s="119"/>
      <c r="TN209" s="91"/>
      <c r="TO209" s="119"/>
      <c r="TP209" s="91"/>
      <c r="TQ209" s="119"/>
      <c r="TR209" s="91"/>
      <c r="TS209" s="119"/>
      <c r="TT209" s="91"/>
      <c r="TU209" s="119"/>
      <c r="TV209" s="91"/>
      <c r="TW209" s="119"/>
      <c r="TX209" s="91"/>
      <c r="TY209" s="119"/>
      <c r="TZ209" s="91"/>
      <c r="UA209" s="119"/>
      <c r="UB209" s="91"/>
      <c r="UC209" s="119"/>
      <c r="UD209" s="91"/>
      <c r="UE209" s="119"/>
      <c r="UF209" s="91"/>
      <c r="UG209" s="119"/>
      <c r="UH209" s="91"/>
      <c r="UI209" s="119"/>
      <c r="UJ209" s="91"/>
      <c r="UK209" s="119"/>
      <c r="UL209" s="91"/>
      <c r="UM209" s="119"/>
      <c r="UN209" s="91"/>
      <c r="UO209" s="119"/>
      <c r="UP209" s="91"/>
      <c r="UQ209" s="119"/>
      <c r="UR209" s="91"/>
      <c r="US209" s="119"/>
      <c r="UT209" s="91"/>
      <c r="UU209" s="119"/>
      <c r="UV209" s="91"/>
      <c r="UW209" s="119"/>
      <c r="UX209" s="91"/>
      <c r="UY209" s="119"/>
      <c r="UZ209" s="91"/>
      <c r="VA209" s="119"/>
      <c r="VB209" s="91"/>
      <c r="VC209" s="119"/>
      <c r="VD209" s="91"/>
      <c r="VE209" s="119"/>
      <c r="VF209" s="91"/>
      <c r="VG209" s="119"/>
      <c r="VH209" s="91"/>
      <c r="VI209" s="119"/>
      <c r="VJ209" s="91"/>
      <c r="VK209" s="119"/>
      <c r="VL209" s="91"/>
      <c r="VM209" s="119"/>
      <c r="VN209" s="91"/>
      <c r="VO209" s="119"/>
      <c r="VP209" s="91"/>
      <c r="VQ209" s="119"/>
      <c r="VR209" s="91"/>
      <c r="VS209" s="119"/>
      <c r="VT209" s="91"/>
      <c r="VU209" s="119"/>
      <c r="VV209" s="91"/>
      <c r="VW209" s="119"/>
      <c r="VX209" s="91"/>
      <c r="VY209" s="119"/>
      <c r="VZ209" s="91"/>
      <c r="WA209" s="119"/>
      <c r="WB209" s="91"/>
      <c r="WC209" s="119"/>
      <c r="WD209" s="91"/>
      <c r="WE209" s="119"/>
      <c r="WF209" s="91"/>
      <c r="WG209" s="119"/>
      <c r="WH209" s="91"/>
      <c r="WI209" s="119"/>
      <c r="WJ209" s="91"/>
      <c r="WK209" s="119"/>
      <c r="WL209" s="91"/>
      <c r="WM209" s="119"/>
      <c r="WN209" s="91"/>
      <c r="WO209" s="119"/>
      <c r="WP209" s="91"/>
      <c r="WQ209" s="119"/>
      <c r="WR209" s="91"/>
      <c r="WS209" s="119"/>
      <c r="WT209" s="91"/>
      <c r="WU209" s="119"/>
      <c r="WV209" s="91"/>
      <c r="WW209" s="119"/>
      <c r="WX209" s="91"/>
      <c r="WY209" s="119"/>
      <c r="WZ209" s="91"/>
      <c r="XA209" s="119"/>
      <c r="XB209" s="91"/>
      <c r="XC209" s="119"/>
      <c r="XD209" s="91"/>
      <c r="XE209" s="119"/>
      <c r="XF209" s="91"/>
      <c r="XG209" s="119"/>
      <c r="XH209" s="91"/>
      <c r="XI209" s="119"/>
      <c r="XJ209" s="91"/>
      <c r="XK209" s="119"/>
      <c r="XL209" s="91"/>
      <c r="XM209" s="119"/>
      <c r="XN209" s="91"/>
      <c r="XO209" s="119"/>
      <c r="XP209" s="91"/>
      <c r="XQ209" s="119"/>
      <c r="XR209" s="91"/>
      <c r="XS209" s="119"/>
      <c r="XT209" s="91"/>
      <c r="XU209" s="119"/>
      <c r="XV209" s="91"/>
      <c r="XW209" s="119"/>
      <c r="XX209" s="91"/>
      <c r="XY209" s="119"/>
      <c r="XZ209" s="91"/>
      <c r="YA209" s="119"/>
      <c r="YB209" s="91"/>
      <c r="YC209" s="119"/>
      <c r="YD209" s="91"/>
      <c r="YE209" s="119"/>
      <c r="YF209" s="91"/>
      <c r="YG209" s="119"/>
      <c r="YH209" s="91"/>
      <c r="YI209" s="119"/>
      <c r="YJ209" s="91"/>
      <c r="YK209" s="119"/>
      <c r="YL209" s="91"/>
      <c r="YM209" s="119"/>
      <c r="YN209" s="91"/>
      <c r="YO209" s="119"/>
      <c r="YP209" s="91"/>
      <c r="YQ209" s="119"/>
      <c r="YR209" s="91"/>
      <c r="YS209" s="119"/>
      <c r="YT209" s="91"/>
      <c r="YU209" s="119"/>
      <c r="YV209" s="91"/>
      <c r="YW209" s="119"/>
      <c r="YX209" s="91"/>
      <c r="YY209" s="119"/>
      <c r="YZ209" s="91"/>
      <c r="ZA209" s="119"/>
      <c r="ZB209" s="91"/>
      <c r="ZC209" s="119"/>
      <c r="ZD209" s="91"/>
      <c r="ZE209" s="119"/>
      <c r="ZF209" s="91"/>
      <c r="ZG209" s="119"/>
      <c r="ZH209" s="91"/>
      <c r="ZI209" s="119"/>
      <c r="ZJ209" s="91"/>
      <c r="ZK209" s="119"/>
      <c r="ZL209" s="91"/>
      <c r="ZM209" s="119"/>
      <c r="ZN209" s="91"/>
      <c r="ZO209" s="119"/>
      <c r="ZP209" s="91"/>
      <c r="ZQ209" s="119"/>
      <c r="ZR209" s="91"/>
      <c r="ZS209" s="119"/>
      <c r="ZT209" s="91"/>
      <c r="ZU209" s="119"/>
      <c r="ZV209" s="91"/>
      <c r="ZW209" s="119"/>
      <c r="ZX209" s="91"/>
      <c r="ZY209" s="119"/>
      <c r="ZZ209" s="91"/>
      <c r="AAA209" s="119"/>
      <c r="AAB209" s="91"/>
      <c r="AAC209" s="119"/>
      <c r="AAD209" s="91"/>
      <c r="AAE209" s="119"/>
      <c r="AAF209" s="91"/>
      <c r="AAG209" s="119"/>
      <c r="AAH209" s="91"/>
      <c r="AAI209" s="119"/>
      <c r="AAJ209" s="91"/>
      <c r="AAK209" s="119"/>
      <c r="AAL209" s="91"/>
      <c r="AAM209" s="119"/>
      <c r="AAN209" s="91"/>
      <c r="AAO209" s="119"/>
      <c r="AAP209" s="91"/>
      <c r="AAQ209" s="119"/>
      <c r="AAR209" s="91"/>
      <c r="AAS209" s="119"/>
      <c r="AAT209" s="91"/>
      <c r="AAU209" s="119"/>
      <c r="AAV209" s="91"/>
      <c r="AAW209" s="119"/>
      <c r="AAX209" s="91"/>
      <c r="AAY209" s="119"/>
      <c r="AAZ209" s="91"/>
      <c r="ABA209" s="119"/>
      <c r="ABB209" s="91"/>
      <c r="ABC209" s="119"/>
      <c r="ABD209" s="91"/>
      <c r="ABE209" s="119"/>
      <c r="ABF209" s="91"/>
      <c r="ABG209" s="119"/>
      <c r="ABH209" s="91"/>
      <c r="ABI209" s="119"/>
      <c r="ABJ209" s="91"/>
      <c r="ABK209" s="119"/>
      <c r="ABL209" s="91"/>
      <c r="ABM209" s="119"/>
      <c r="ABN209" s="91"/>
      <c r="ABO209" s="119"/>
      <c r="ABP209" s="91"/>
      <c r="ABQ209" s="119"/>
      <c r="ABR209" s="91"/>
      <c r="ABS209" s="119"/>
      <c r="ABT209" s="91"/>
      <c r="ABU209" s="119"/>
      <c r="ABV209" s="91"/>
      <c r="ABW209" s="119"/>
      <c r="ABX209" s="91"/>
      <c r="ABY209" s="119"/>
      <c r="ABZ209" s="91"/>
      <c r="ACA209" s="119"/>
      <c r="ACB209" s="91"/>
      <c r="ACC209" s="119"/>
      <c r="ACD209" s="91"/>
      <c r="ACE209" s="119"/>
      <c r="ACF209" s="91"/>
      <c r="ACG209" s="119"/>
      <c r="ACH209" s="91"/>
      <c r="ACI209" s="119"/>
      <c r="ACJ209" s="91"/>
      <c r="ACK209" s="119"/>
      <c r="ACL209" s="91"/>
      <c r="ACM209" s="119"/>
      <c r="ACN209" s="91"/>
      <c r="ACO209" s="119"/>
      <c r="ACP209" s="91"/>
      <c r="ACQ209" s="119"/>
      <c r="ACR209" s="91"/>
      <c r="ACS209" s="119"/>
      <c r="ACT209" s="91"/>
      <c r="ACU209" s="119"/>
      <c r="ACV209" s="91"/>
      <c r="ACW209" s="119"/>
      <c r="ACX209" s="91"/>
      <c r="ACY209" s="119"/>
      <c r="ACZ209" s="91"/>
      <c r="ADA209" s="119"/>
      <c r="ADB209" s="91"/>
      <c r="ADC209" s="119"/>
      <c r="ADD209" s="91"/>
      <c r="ADE209" s="119"/>
      <c r="ADF209" s="91"/>
      <c r="ADG209" s="119"/>
      <c r="ADH209" s="91"/>
      <c r="ADI209" s="119"/>
      <c r="ADJ209" s="91"/>
      <c r="ADK209" s="119"/>
      <c r="ADL209" s="91"/>
      <c r="ADM209" s="119"/>
      <c r="ADN209" s="91"/>
      <c r="ADO209" s="119"/>
      <c r="ADP209" s="91"/>
      <c r="ADQ209" s="119"/>
      <c r="ADR209" s="91"/>
      <c r="ADS209" s="119"/>
      <c r="ADT209" s="91"/>
      <c r="ADU209" s="119"/>
      <c r="ADV209" s="91"/>
      <c r="ADW209" s="119"/>
      <c r="ADX209" s="91"/>
      <c r="ADY209" s="119"/>
      <c r="ADZ209" s="91"/>
      <c r="AEA209" s="119"/>
      <c r="AEB209" s="91"/>
      <c r="AEC209" s="119"/>
      <c r="AED209" s="91"/>
      <c r="AEE209" s="119"/>
      <c r="AEF209" s="91"/>
      <c r="AEG209" s="119"/>
      <c r="AEH209" s="91"/>
      <c r="AEI209" s="119"/>
      <c r="AEJ209" s="91"/>
      <c r="AEK209" s="119"/>
      <c r="AEL209" s="91"/>
      <c r="AEM209" s="119"/>
      <c r="AEN209" s="91"/>
      <c r="AEO209" s="119"/>
      <c r="AEP209" s="91"/>
      <c r="AEQ209" s="119"/>
      <c r="AER209" s="91"/>
      <c r="AES209" s="119"/>
      <c r="AET209" s="91"/>
      <c r="AEU209" s="119"/>
      <c r="AEV209" s="91"/>
      <c r="AEW209" s="119"/>
      <c r="AEX209" s="91"/>
      <c r="AEY209" s="119"/>
      <c r="AEZ209" s="91"/>
      <c r="AFA209" s="119"/>
      <c r="AFB209" s="91"/>
      <c r="AFC209" s="119"/>
      <c r="AFD209" s="91"/>
      <c r="AFE209" s="119"/>
      <c r="AFF209" s="91"/>
      <c r="AFG209" s="119"/>
      <c r="AFH209" s="91"/>
      <c r="AFI209" s="119"/>
      <c r="AFJ209" s="91"/>
      <c r="AFK209" s="119"/>
      <c r="AFL209" s="91"/>
      <c r="AFM209" s="119"/>
      <c r="AFN209" s="91"/>
      <c r="AFO209" s="119"/>
      <c r="AFP209" s="91"/>
      <c r="AFQ209" s="119"/>
      <c r="AFR209" s="91"/>
      <c r="AFS209" s="119"/>
      <c r="AFT209" s="91"/>
      <c r="AFU209" s="119"/>
      <c r="AFV209" s="91"/>
      <c r="AFW209" s="119"/>
      <c r="AFX209" s="91"/>
      <c r="AFY209" s="119"/>
      <c r="AFZ209" s="91"/>
      <c r="AGA209" s="119"/>
      <c r="AGB209" s="91"/>
      <c r="AGC209" s="119"/>
      <c r="AGD209" s="91"/>
      <c r="AGE209" s="119"/>
      <c r="AGF209" s="91"/>
      <c r="AGG209" s="119"/>
      <c r="AGH209" s="91"/>
      <c r="AGI209" s="119"/>
      <c r="AGJ209" s="91"/>
      <c r="AGK209" s="119"/>
      <c r="AGL209" s="91"/>
      <c r="AGM209" s="119"/>
      <c r="AGN209" s="91"/>
      <c r="AGO209" s="119"/>
      <c r="AGP209" s="91"/>
      <c r="AGQ209" s="119"/>
      <c r="AGR209" s="91"/>
      <c r="AGS209" s="119"/>
      <c r="AGT209" s="91"/>
      <c r="AGU209" s="119"/>
      <c r="AGV209" s="91"/>
      <c r="AGW209" s="119"/>
      <c r="AGX209" s="91"/>
      <c r="AGY209" s="119"/>
      <c r="AGZ209" s="91"/>
      <c r="AHA209" s="119"/>
      <c r="AHB209" s="91"/>
      <c r="AHC209" s="119"/>
      <c r="AHD209" s="91"/>
      <c r="AHE209" s="119"/>
      <c r="AHF209" s="91"/>
      <c r="AHG209" s="119"/>
      <c r="AHH209" s="91"/>
      <c r="AHI209" s="119"/>
      <c r="AHJ209" s="91"/>
      <c r="AHK209" s="119"/>
      <c r="AHL209" s="91"/>
      <c r="AHM209" s="119"/>
      <c r="AHN209" s="91"/>
      <c r="AHO209" s="119"/>
      <c r="AHP209" s="91"/>
      <c r="AHQ209" s="119"/>
      <c r="AHR209" s="91"/>
      <c r="AHS209" s="119"/>
      <c r="AHT209" s="91"/>
      <c r="AHU209" s="119"/>
      <c r="AHV209" s="91"/>
      <c r="AHW209" s="119"/>
      <c r="AHX209" s="91"/>
      <c r="AHY209" s="119"/>
      <c r="AHZ209" s="91"/>
      <c r="AIA209" s="119"/>
      <c r="AIB209" s="91"/>
      <c r="AIC209" s="119"/>
      <c r="AID209" s="91"/>
      <c r="AIE209" s="119"/>
      <c r="AIF209" s="91"/>
      <c r="AIG209" s="119"/>
      <c r="AIH209" s="91"/>
      <c r="AII209" s="119"/>
      <c r="AIJ209" s="91"/>
      <c r="AIK209" s="119"/>
      <c r="AIL209" s="91"/>
      <c r="AIM209" s="119"/>
      <c r="AIN209" s="91"/>
      <c r="AIO209" s="119"/>
      <c r="AIP209" s="91"/>
      <c r="AIQ209" s="119"/>
      <c r="AIR209" s="91"/>
      <c r="AIS209" s="119"/>
      <c r="AIT209" s="91"/>
      <c r="AIU209" s="119"/>
      <c r="AIV209" s="91"/>
      <c r="AIW209" s="119"/>
      <c r="AIX209" s="91"/>
      <c r="AIY209" s="119"/>
      <c r="AIZ209" s="91"/>
      <c r="AJA209" s="119"/>
      <c r="AJB209" s="91"/>
      <c r="AJC209" s="119"/>
      <c r="AJD209" s="91"/>
      <c r="AJE209" s="119"/>
      <c r="AJF209" s="91"/>
      <c r="AJG209" s="119"/>
      <c r="AJH209" s="91"/>
      <c r="AJI209" s="119"/>
      <c r="AJJ209" s="91"/>
      <c r="AJK209" s="119"/>
      <c r="AJL209" s="91"/>
      <c r="AJM209" s="119"/>
      <c r="AJN209" s="91"/>
      <c r="AJO209" s="119"/>
      <c r="AJP209" s="91"/>
      <c r="AJQ209" s="119"/>
      <c r="AJR209" s="91"/>
      <c r="AJS209" s="119"/>
      <c r="AJT209" s="91"/>
      <c r="AJU209" s="119"/>
      <c r="AJV209" s="91"/>
      <c r="AJW209" s="119"/>
      <c r="AJX209" s="91"/>
      <c r="AJY209" s="119"/>
      <c r="AJZ209" s="91"/>
      <c r="AKA209" s="119"/>
      <c r="AKB209" s="91"/>
      <c r="AKC209" s="119"/>
      <c r="AKD209" s="91"/>
      <c r="AKE209" s="119"/>
      <c r="AKF209" s="91"/>
      <c r="AKG209" s="119"/>
      <c r="AKH209" s="91"/>
      <c r="AKI209" s="119"/>
      <c r="AKJ209" s="91"/>
      <c r="AKK209" s="119"/>
      <c r="AKL209" s="91"/>
      <c r="AKM209" s="119"/>
      <c r="AKN209" s="91"/>
      <c r="AKO209" s="119"/>
      <c r="AKP209" s="91"/>
      <c r="AKQ209" s="119"/>
      <c r="AKR209" s="91"/>
      <c r="AKS209" s="119"/>
      <c r="AKT209" s="91"/>
      <c r="AKU209" s="119"/>
      <c r="AKV209" s="91"/>
      <c r="AKW209" s="119"/>
      <c r="AKX209" s="91"/>
      <c r="AKY209" s="119"/>
      <c r="AKZ209" s="91"/>
      <c r="ALA209" s="119"/>
      <c r="ALB209" s="91"/>
      <c r="ALC209" s="119"/>
      <c r="ALD209" s="91"/>
      <c r="ALE209" s="119"/>
      <c r="ALF209" s="91"/>
      <c r="ALG209" s="119"/>
      <c r="ALH209" s="91"/>
      <c r="ALI209" s="119"/>
      <c r="ALJ209" s="91"/>
      <c r="ALK209" s="119"/>
      <c r="ALL209" s="91"/>
      <c r="ALM209" s="119"/>
      <c r="ALN209" s="91"/>
      <c r="ALO209" s="119"/>
      <c r="ALP209" s="91"/>
      <c r="ALQ209" s="119"/>
      <c r="ALR209" s="91"/>
      <c r="ALS209" s="119"/>
      <c r="ALT209" s="91"/>
      <c r="ALU209" s="119"/>
      <c r="ALV209" s="91"/>
      <c r="ALW209" s="119"/>
      <c r="ALX209" s="91"/>
      <c r="ALY209" s="119"/>
      <c r="ALZ209" s="91"/>
      <c r="AMA209" s="119"/>
      <c r="AMB209" s="91"/>
      <c r="AMC209" s="119"/>
      <c r="AMD209" s="91"/>
      <c r="AME209" s="119"/>
      <c r="AMF209" s="91"/>
      <c r="AMG209" s="119"/>
      <c r="AMH209" s="91"/>
      <c r="AMI209" s="119"/>
      <c r="AMJ209" s="91"/>
      <c r="AMK209" s="119"/>
      <c r="AML209" s="91"/>
      <c r="AMM209" s="119"/>
      <c r="AMN209" s="91"/>
      <c r="AMO209" s="119"/>
      <c r="AMP209" s="91"/>
      <c r="AMQ209" s="119"/>
      <c r="AMR209" s="91"/>
      <c r="AMS209" s="119"/>
      <c r="AMT209" s="91"/>
      <c r="AMU209" s="119"/>
      <c r="AMV209" s="91"/>
      <c r="AMW209" s="119"/>
      <c r="AMX209" s="91"/>
      <c r="AMY209" s="119"/>
      <c r="AMZ209" s="91"/>
      <c r="ANA209" s="119"/>
      <c r="ANB209" s="91"/>
      <c r="ANC209" s="119"/>
      <c r="AND209" s="91"/>
      <c r="ANE209" s="119"/>
      <c r="ANF209" s="91"/>
      <c r="ANG209" s="119"/>
      <c r="ANH209" s="91"/>
      <c r="ANI209" s="119"/>
      <c r="ANJ209" s="91"/>
      <c r="ANK209" s="119"/>
      <c r="ANL209" s="91"/>
      <c r="ANM209" s="119"/>
      <c r="ANN209" s="91"/>
      <c r="ANO209" s="119"/>
      <c r="ANP209" s="91"/>
      <c r="ANQ209" s="119"/>
      <c r="ANR209" s="91"/>
      <c r="ANS209" s="119"/>
      <c r="ANT209" s="91"/>
      <c r="ANU209" s="119"/>
      <c r="ANV209" s="91"/>
      <c r="ANW209" s="119"/>
      <c r="ANX209" s="91"/>
      <c r="ANY209" s="119"/>
      <c r="ANZ209" s="91"/>
      <c r="AOA209" s="119"/>
      <c r="AOB209" s="91"/>
      <c r="AOC209" s="119"/>
      <c r="AOD209" s="91"/>
      <c r="AOE209" s="119"/>
      <c r="AOF209" s="91"/>
      <c r="AOG209" s="119"/>
      <c r="AOH209" s="91"/>
      <c r="AOI209" s="119"/>
      <c r="AOJ209" s="91"/>
      <c r="AOK209" s="119"/>
      <c r="AOL209" s="91"/>
      <c r="AOM209" s="119"/>
      <c r="AON209" s="91"/>
      <c r="AOO209" s="119"/>
      <c r="AOP209" s="91"/>
      <c r="AOQ209" s="119"/>
      <c r="AOR209" s="91"/>
      <c r="AOS209" s="119"/>
      <c r="AOT209" s="91"/>
      <c r="AOU209" s="119"/>
      <c r="AOV209" s="91"/>
      <c r="AOW209" s="119"/>
      <c r="AOX209" s="91"/>
      <c r="AOY209" s="119"/>
      <c r="AOZ209" s="91"/>
      <c r="APA209" s="119"/>
      <c r="APB209" s="91"/>
      <c r="APC209" s="119"/>
      <c r="APD209" s="91"/>
      <c r="APE209" s="119"/>
      <c r="APF209" s="91"/>
      <c r="APG209" s="119"/>
      <c r="APH209" s="91"/>
      <c r="API209" s="119"/>
      <c r="APJ209" s="91"/>
      <c r="APK209" s="119"/>
      <c r="APL209" s="91"/>
      <c r="APM209" s="119"/>
      <c r="APN209" s="91"/>
      <c r="APO209" s="119"/>
      <c r="APP209" s="91"/>
      <c r="APQ209" s="119"/>
      <c r="APR209" s="91"/>
      <c r="APS209" s="119"/>
      <c r="APT209" s="91"/>
      <c r="APU209" s="119"/>
      <c r="APV209" s="91"/>
      <c r="APW209" s="119"/>
      <c r="APX209" s="91"/>
      <c r="APY209" s="119"/>
      <c r="APZ209" s="91"/>
      <c r="AQA209" s="119"/>
      <c r="AQB209" s="91"/>
      <c r="AQC209" s="119"/>
      <c r="AQD209" s="91"/>
      <c r="AQE209" s="119"/>
      <c r="AQF209" s="91"/>
      <c r="AQG209" s="119"/>
      <c r="AQH209" s="91"/>
      <c r="AQI209" s="119"/>
      <c r="AQJ209" s="91"/>
      <c r="AQK209" s="119"/>
      <c r="AQL209" s="91"/>
      <c r="AQM209" s="119"/>
      <c r="AQN209" s="91"/>
      <c r="AQO209" s="119"/>
      <c r="AQP209" s="91"/>
      <c r="AQQ209" s="119"/>
      <c r="AQR209" s="91"/>
      <c r="AQS209" s="119"/>
      <c r="AQT209" s="91"/>
      <c r="AQU209" s="119"/>
      <c r="AQV209" s="91"/>
      <c r="AQW209" s="119"/>
      <c r="AQX209" s="91"/>
      <c r="AQY209" s="119"/>
      <c r="AQZ209" s="91"/>
      <c r="ARA209" s="119"/>
      <c r="ARB209" s="91"/>
      <c r="ARC209" s="119"/>
      <c r="ARD209" s="91"/>
      <c r="ARE209" s="119"/>
      <c r="ARF209" s="91"/>
      <c r="ARG209" s="119"/>
      <c r="ARH209" s="91"/>
      <c r="ARI209" s="119"/>
      <c r="ARJ209" s="91"/>
      <c r="ARK209" s="119"/>
      <c r="ARL209" s="91"/>
      <c r="ARM209" s="119"/>
      <c r="ARN209" s="91"/>
      <c r="ARO209" s="119"/>
      <c r="ARP209" s="91"/>
      <c r="ARQ209" s="119"/>
      <c r="ARR209" s="91"/>
      <c r="ARS209" s="119"/>
      <c r="ART209" s="91"/>
      <c r="ARU209" s="119"/>
      <c r="ARV209" s="91"/>
      <c r="ARW209" s="119"/>
      <c r="ARX209" s="91"/>
      <c r="ARY209" s="119"/>
      <c r="ARZ209" s="91"/>
      <c r="ASA209" s="119"/>
      <c r="ASB209" s="91"/>
      <c r="ASC209" s="119"/>
      <c r="ASD209" s="91"/>
      <c r="ASE209" s="119"/>
      <c r="ASF209" s="91"/>
      <c r="ASG209" s="119"/>
      <c r="ASH209" s="91"/>
      <c r="ASI209" s="119"/>
      <c r="ASJ209" s="91"/>
      <c r="ASK209" s="119"/>
      <c r="ASL209" s="91"/>
      <c r="ASM209" s="119"/>
      <c r="ASN209" s="91"/>
      <c r="ASO209" s="119"/>
      <c r="ASP209" s="91"/>
      <c r="ASQ209" s="119"/>
      <c r="ASR209" s="91"/>
      <c r="ASS209" s="119"/>
      <c r="AST209" s="91"/>
      <c r="ASU209" s="119"/>
      <c r="ASV209" s="91"/>
      <c r="ASW209" s="119"/>
      <c r="ASX209" s="91"/>
      <c r="ASY209" s="119"/>
      <c r="ASZ209" s="91"/>
      <c r="ATA209" s="119"/>
      <c r="ATB209" s="91"/>
      <c r="ATC209" s="119"/>
      <c r="ATD209" s="91"/>
      <c r="ATE209" s="119"/>
      <c r="ATF209" s="91"/>
      <c r="ATG209" s="119"/>
      <c r="ATH209" s="91"/>
      <c r="ATI209" s="119"/>
      <c r="ATJ209" s="91"/>
      <c r="ATK209" s="119"/>
      <c r="ATL209" s="91"/>
      <c r="ATM209" s="119"/>
      <c r="ATN209" s="91"/>
      <c r="ATO209" s="119"/>
      <c r="ATP209" s="91"/>
      <c r="ATQ209" s="119"/>
      <c r="ATR209" s="91"/>
      <c r="ATS209" s="119"/>
      <c r="ATT209" s="91"/>
      <c r="ATU209" s="119"/>
      <c r="ATV209" s="91"/>
      <c r="ATW209" s="119"/>
      <c r="ATX209" s="91"/>
      <c r="ATY209" s="119"/>
      <c r="ATZ209" s="91"/>
      <c r="AUA209" s="119"/>
      <c r="AUB209" s="91"/>
      <c r="AUC209" s="119"/>
      <c r="AUD209" s="91"/>
      <c r="AUE209" s="119"/>
      <c r="AUF209" s="91"/>
      <c r="AUG209" s="119"/>
      <c r="AUH209" s="91"/>
      <c r="AUI209" s="119"/>
      <c r="AUJ209" s="91"/>
      <c r="AUK209" s="119"/>
      <c r="AUL209" s="91"/>
      <c r="AUM209" s="119"/>
      <c r="AUN209" s="91"/>
      <c r="AUO209" s="119"/>
      <c r="AUP209" s="91"/>
      <c r="AUQ209" s="119"/>
      <c r="AUR209" s="91"/>
      <c r="AUS209" s="119"/>
      <c r="AUT209" s="91"/>
      <c r="AUU209" s="119"/>
      <c r="AUV209" s="91"/>
      <c r="AUW209" s="119"/>
      <c r="AUX209" s="91"/>
      <c r="AUY209" s="119"/>
      <c r="AUZ209" s="91"/>
      <c r="AVA209" s="119"/>
      <c r="AVB209" s="91"/>
      <c r="AVC209" s="119"/>
      <c r="AVD209" s="91"/>
      <c r="AVE209" s="119"/>
      <c r="AVF209" s="91"/>
      <c r="AVG209" s="119"/>
      <c r="AVH209" s="91"/>
      <c r="AVI209" s="119"/>
      <c r="AVJ209" s="91"/>
      <c r="AVK209" s="119"/>
      <c r="AVL209" s="91"/>
      <c r="AVM209" s="119"/>
      <c r="AVN209" s="91"/>
      <c r="AVO209" s="119"/>
      <c r="AVP209" s="91"/>
      <c r="AVQ209" s="119"/>
      <c r="AVR209" s="91"/>
      <c r="AVS209" s="119"/>
      <c r="AVT209" s="91"/>
      <c r="AVU209" s="119"/>
      <c r="AVV209" s="91"/>
      <c r="AVW209" s="119"/>
      <c r="AVX209" s="91"/>
      <c r="AVY209" s="119"/>
      <c r="AVZ209" s="91"/>
      <c r="AWA209" s="119"/>
      <c r="AWB209" s="91"/>
      <c r="AWC209" s="119"/>
      <c r="AWD209" s="91"/>
      <c r="AWE209" s="119"/>
      <c r="AWF209" s="91"/>
      <c r="AWG209" s="119"/>
      <c r="AWH209" s="91"/>
      <c r="AWI209" s="119"/>
      <c r="AWJ209" s="91"/>
      <c r="AWK209" s="119"/>
      <c r="AWL209" s="91"/>
      <c r="AWM209" s="119"/>
      <c r="AWN209" s="91"/>
      <c r="AWO209" s="119"/>
      <c r="AWP209" s="91"/>
      <c r="AWQ209" s="119"/>
      <c r="AWR209" s="91"/>
      <c r="AWS209" s="119"/>
      <c r="AWT209" s="91"/>
      <c r="AWU209" s="119"/>
      <c r="AWV209" s="91"/>
      <c r="AWW209" s="119"/>
      <c r="AWX209" s="91"/>
      <c r="AWY209" s="119"/>
      <c r="AWZ209" s="91"/>
      <c r="AXA209" s="119"/>
      <c r="AXB209" s="91"/>
      <c r="AXC209" s="119"/>
      <c r="AXD209" s="91"/>
      <c r="AXE209" s="119"/>
      <c r="AXF209" s="91"/>
      <c r="AXG209" s="119"/>
      <c r="AXH209" s="91"/>
      <c r="AXI209" s="119"/>
      <c r="AXJ209" s="91"/>
      <c r="AXK209" s="119"/>
      <c r="AXL209" s="91"/>
      <c r="AXM209" s="119"/>
      <c r="AXN209" s="91"/>
      <c r="AXO209" s="119"/>
      <c r="AXP209" s="91"/>
      <c r="AXQ209" s="119"/>
      <c r="AXR209" s="91"/>
      <c r="AXS209" s="119"/>
      <c r="AXT209" s="91"/>
      <c r="AXU209" s="119"/>
      <c r="AXV209" s="91"/>
      <c r="AXW209" s="119"/>
      <c r="AXX209" s="91"/>
      <c r="AXY209" s="119"/>
      <c r="AXZ209" s="91"/>
      <c r="AYA209" s="119"/>
      <c r="AYB209" s="91"/>
      <c r="AYC209" s="119"/>
      <c r="AYD209" s="91"/>
      <c r="AYE209" s="119"/>
      <c r="AYF209" s="91"/>
      <c r="AYG209" s="119"/>
      <c r="AYH209" s="91"/>
      <c r="AYI209" s="119"/>
      <c r="AYJ209" s="91"/>
      <c r="AYK209" s="119"/>
      <c r="AYL209" s="91"/>
      <c r="AYM209" s="119"/>
      <c r="AYN209" s="91"/>
      <c r="AYO209" s="119"/>
      <c r="AYP209" s="91"/>
      <c r="AYQ209" s="119"/>
      <c r="AYR209" s="91"/>
      <c r="AYS209" s="119"/>
      <c r="AYT209" s="91"/>
      <c r="AYU209" s="119"/>
      <c r="AYV209" s="91"/>
      <c r="AYW209" s="119"/>
      <c r="AYX209" s="91"/>
      <c r="AYY209" s="119"/>
      <c r="AYZ209" s="91"/>
      <c r="AZA209" s="119"/>
      <c r="AZB209" s="91"/>
      <c r="AZC209" s="119"/>
      <c r="AZD209" s="91"/>
      <c r="AZE209" s="119"/>
      <c r="AZF209" s="91"/>
      <c r="AZG209" s="119"/>
      <c r="AZH209" s="91"/>
      <c r="AZI209" s="119"/>
      <c r="AZJ209" s="91"/>
      <c r="AZK209" s="119"/>
      <c r="AZL209" s="91"/>
      <c r="AZM209" s="119"/>
      <c r="AZN209" s="91"/>
      <c r="AZO209" s="119"/>
      <c r="AZP209" s="91"/>
      <c r="AZQ209" s="119"/>
      <c r="AZR209" s="91"/>
      <c r="AZS209" s="119"/>
      <c r="AZT209" s="91"/>
      <c r="AZU209" s="119"/>
      <c r="AZV209" s="91"/>
      <c r="AZW209" s="119"/>
      <c r="AZX209" s="91"/>
      <c r="AZY209" s="119"/>
      <c r="AZZ209" s="91"/>
      <c r="BAA209" s="119"/>
      <c r="BAB209" s="91"/>
      <c r="BAC209" s="119"/>
      <c r="BAD209" s="91"/>
      <c r="BAE209" s="119"/>
      <c r="BAF209" s="91"/>
      <c r="BAG209" s="119"/>
      <c r="BAH209" s="91"/>
      <c r="BAI209" s="119"/>
      <c r="BAJ209" s="91"/>
      <c r="BAK209" s="119"/>
      <c r="BAL209" s="91"/>
      <c r="BAM209" s="119"/>
      <c r="BAN209" s="91"/>
      <c r="BAO209" s="119"/>
      <c r="BAP209" s="91"/>
      <c r="BAQ209" s="119"/>
      <c r="BAR209" s="91"/>
      <c r="BAS209" s="119"/>
      <c r="BAT209" s="91"/>
      <c r="BAU209" s="119"/>
      <c r="BAV209" s="91"/>
      <c r="BAW209" s="119"/>
      <c r="BAX209" s="91"/>
      <c r="BAY209" s="119"/>
      <c r="BAZ209" s="91"/>
      <c r="BBA209" s="119"/>
      <c r="BBB209" s="91"/>
      <c r="BBC209" s="119"/>
      <c r="BBD209" s="91"/>
      <c r="BBE209" s="119"/>
      <c r="BBF209" s="91"/>
      <c r="BBG209" s="119"/>
      <c r="BBH209" s="91"/>
      <c r="BBI209" s="119"/>
      <c r="BBJ209" s="91"/>
      <c r="BBK209" s="119"/>
      <c r="BBL209" s="91"/>
      <c r="BBM209" s="119"/>
      <c r="BBN209" s="91"/>
      <c r="BBO209" s="119"/>
      <c r="BBP209" s="91"/>
      <c r="BBQ209" s="119"/>
      <c r="BBR209" s="91"/>
      <c r="BBS209" s="119"/>
      <c r="BBT209" s="91"/>
      <c r="BBU209" s="119"/>
      <c r="BBV209" s="91"/>
      <c r="BBW209" s="119"/>
      <c r="BBX209" s="91"/>
      <c r="BBY209" s="119"/>
      <c r="BBZ209" s="91"/>
      <c r="BCA209" s="119"/>
      <c r="BCB209" s="91"/>
      <c r="BCC209" s="119"/>
      <c r="BCD209" s="91"/>
      <c r="BCE209" s="119"/>
      <c r="BCF209" s="91"/>
      <c r="BCG209" s="119"/>
      <c r="BCH209" s="91"/>
      <c r="BCI209" s="119"/>
      <c r="BCJ209" s="91"/>
      <c r="BCK209" s="119"/>
      <c r="BCL209" s="91"/>
      <c r="BCM209" s="119"/>
      <c r="BCN209" s="91"/>
      <c r="BCO209" s="119"/>
      <c r="BCP209" s="91"/>
      <c r="BCQ209" s="119"/>
      <c r="BCR209" s="91"/>
      <c r="BCS209" s="119"/>
      <c r="BCT209" s="91"/>
      <c r="BCU209" s="119"/>
      <c r="BCV209" s="91"/>
      <c r="BCW209" s="119"/>
      <c r="BCX209" s="91"/>
      <c r="BCY209" s="119"/>
      <c r="BCZ209" s="91"/>
      <c r="BDA209" s="119"/>
      <c r="BDB209" s="91"/>
      <c r="BDC209" s="119"/>
      <c r="BDD209" s="91"/>
      <c r="BDE209" s="119"/>
      <c r="BDF209" s="91"/>
      <c r="BDG209" s="119"/>
      <c r="BDH209" s="91"/>
      <c r="BDI209" s="119"/>
      <c r="BDJ209" s="91"/>
      <c r="BDK209" s="119"/>
      <c r="BDL209" s="91"/>
      <c r="BDM209" s="119"/>
      <c r="BDN209" s="91"/>
      <c r="BDO209" s="119"/>
      <c r="BDP209" s="91"/>
      <c r="BDQ209" s="119"/>
      <c r="BDR209" s="91"/>
      <c r="BDS209" s="119"/>
      <c r="BDT209" s="91"/>
      <c r="BDU209" s="119"/>
      <c r="BDV209" s="91"/>
      <c r="BDW209" s="119"/>
      <c r="BDX209" s="91"/>
      <c r="BDY209" s="119"/>
      <c r="BDZ209" s="91"/>
      <c r="BEA209" s="119"/>
      <c r="BEB209" s="91"/>
      <c r="BEC209" s="119"/>
      <c r="BED209" s="91"/>
      <c r="BEE209" s="119"/>
      <c r="BEF209" s="91"/>
      <c r="BEG209" s="119"/>
      <c r="BEH209" s="91"/>
      <c r="BEI209" s="119"/>
      <c r="BEJ209" s="91"/>
      <c r="BEK209" s="119"/>
      <c r="BEL209" s="91"/>
      <c r="BEM209" s="119"/>
      <c r="BEN209" s="91"/>
      <c r="BEO209" s="119"/>
      <c r="BEP209" s="91"/>
      <c r="BEQ209" s="119"/>
      <c r="BER209" s="91"/>
      <c r="BES209" s="119"/>
      <c r="BET209" s="91"/>
      <c r="BEU209" s="119"/>
      <c r="BEV209" s="91"/>
      <c r="BEW209" s="119"/>
      <c r="BEX209" s="91"/>
      <c r="BEY209" s="119"/>
      <c r="BEZ209" s="91"/>
      <c r="BFA209" s="119"/>
      <c r="BFB209" s="91"/>
      <c r="BFC209" s="119"/>
      <c r="BFD209" s="91"/>
      <c r="BFE209" s="119"/>
      <c r="BFF209" s="91"/>
      <c r="BFG209" s="119"/>
      <c r="BFH209" s="91"/>
      <c r="BFI209" s="119"/>
      <c r="BFJ209" s="91"/>
      <c r="BFK209" s="119"/>
      <c r="BFL209" s="91"/>
      <c r="BFM209" s="119"/>
      <c r="BFN209" s="91"/>
      <c r="BFO209" s="119"/>
      <c r="BFP209" s="91"/>
      <c r="BFQ209" s="119"/>
      <c r="BFR209" s="91"/>
      <c r="BFS209" s="119"/>
      <c r="BFT209" s="91"/>
      <c r="BFU209" s="119"/>
      <c r="BFV209" s="91"/>
      <c r="BFW209" s="119"/>
      <c r="BFX209" s="91"/>
      <c r="BFY209" s="119"/>
      <c r="BFZ209" s="91"/>
      <c r="BGA209" s="119"/>
      <c r="BGB209" s="91"/>
      <c r="BGC209" s="119"/>
      <c r="BGD209" s="91"/>
      <c r="BGE209" s="119"/>
      <c r="BGF209" s="91"/>
      <c r="BGG209" s="119"/>
      <c r="BGH209" s="91"/>
      <c r="BGI209" s="119"/>
      <c r="BGJ209" s="91"/>
      <c r="BGK209" s="119"/>
      <c r="BGL209" s="91"/>
      <c r="BGM209" s="119"/>
      <c r="BGN209" s="91"/>
      <c r="BGO209" s="119"/>
      <c r="BGP209" s="91"/>
      <c r="BGQ209" s="119"/>
      <c r="BGR209" s="91"/>
      <c r="BGS209" s="119"/>
      <c r="BGT209" s="91"/>
      <c r="BGU209" s="119"/>
      <c r="BGV209" s="91"/>
      <c r="BGW209" s="119"/>
      <c r="BGX209" s="91"/>
      <c r="BGY209" s="119"/>
      <c r="BGZ209" s="91"/>
      <c r="BHA209" s="119"/>
      <c r="BHB209" s="91"/>
      <c r="BHC209" s="119"/>
      <c r="BHD209" s="91"/>
      <c r="BHE209" s="119"/>
      <c r="BHF209" s="91"/>
      <c r="BHG209" s="119"/>
      <c r="BHH209" s="91"/>
      <c r="BHI209" s="119"/>
      <c r="BHJ209" s="91"/>
      <c r="BHK209" s="119"/>
      <c r="BHL209" s="91"/>
      <c r="BHM209" s="119"/>
      <c r="BHN209" s="91"/>
      <c r="BHO209" s="119"/>
      <c r="BHP209" s="91"/>
      <c r="BHQ209" s="119"/>
      <c r="BHR209" s="91"/>
      <c r="BHS209" s="119"/>
      <c r="BHT209" s="91"/>
      <c r="BHU209" s="119"/>
      <c r="BHV209" s="91"/>
      <c r="BHW209" s="119"/>
      <c r="BHX209" s="91"/>
      <c r="BHY209" s="119"/>
      <c r="BHZ209" s="91"/>
      <c r="BIA209" s="119"/>
      <c r="BIB209" s="91"/>
      <c r="BIC209" s="119"/>
      <c r="BID209" s="91"/>
      <c r="BIE209" s="119"/>
      <c r="BIF209" s="91"/>
      <c r="BIG209" s="119"/>
      <c r="BIH209" s="91"/>
      <c r="BII209" s="119"/>
      <c r="BIJ209" s="91"/>
      <c r="BIK209" s="119"/>
      <c r="BIL209" s="91"/>
      <c r="BIM209" s="119"/>
      <c r="BIN209" s="91"/>
      <c r="BIO209" s="119"/>
      <c r="BIP209" s="91"/>
      <c r="BIQ209" s="119"/>
      <c r="BIR209" s="91"/>
      <c r="BIS209" s="119"/>
      <c r="BIT209" s="91"/>
      <c r="BIU209" s="119"/>
      <c r="BIV209" s="91"/>
      <c r="BIW209" s="119"/>
      <c r="BIX209" s="91"/>
      <c r="BIY209" s="119"/>
      <c r="BIZ209" s="91"/>
      <c r="BJA209" s="119"/>
      <c r="BJB209" s="91"/>
      <c r="BJC209" s="119"/>
      <c r="BJD209" s="91"/>
      <c r="BJE209" s="119"/>
      <c r="BJF209" s="91"/>
      <c r="BJG209" s="119"/>
      <c r="BJH209" s="91"/>
      <c r="BJI209" s="119"/>
      <c r="BJJ209" s="91"/>
      <c r="BJK209" s="119"/>
      <c r="BJL209" s="91"/>
      <c r="BJM209" s="119"/>
      <c r="BJN209" s="91"/>
      <c r="BJO209" s="119"/>
      <c r="BJP209" s="91"/>
      <c r="BJQ209" s="119"/>
      <c r="BJR209" s="91"/>
      <c r="BJS209" s="119"/>
      <c r="BJT209" s="91"/>
      <c r="BJU209" s="119"/>
      <c r="BJV209" s="91"/>
      <c r="BJW209" s="119"/>
      <c r="BJX209" s="91"/>
      <c r="BJY209" s="119"/>
      <c r="BJZ209" s="91"/>
      <c r="BKA209" s="119"/>
      <c r="BKB209" s="91"/>
      <c r="BKC209" s="119"/>
      <c r="BKD209" s="91"/>
      <c r="BKE209" s="119"/>
      <c r="BKF209" s="91"/>
      <c r="BKG209" s="119"/>
      <c r="BKH209" s="91"/>
      <c r="BKI209" s="119"/>
      <c r="BKJ209" s="91"/>
      <c r="BKK209" s="119"/>
      <c r="BKL209" s="91"/>
      <c r="BKM209" s="119"/>
      <c r="BKN209" s="91"/>
      <c r="BKO209" s="119"/>
      <c r="BKP209" s="91"/>
      <c r="BKQ209" s="119"/>
      <c r="BKR209" s="91"/>
      <c r="BKS209" s="119"/>
      <c r="BKT209" s="91"/>
      <c r="BKU209" s="119"/>
      <c r="BKV209" s="91"/>
      <c r="BKW209" s="119"/>
      <c r="BKX209" s="91"/>
      <c r="BKY209" s="119"/>
      <c r="BKZ209" s="91"/>
      <c r="BLA209" s="119"/>
      <c r="BLB209" s="91"/>
      <c r="BLC209" s="119"/>
      <c r="BLD209" s="91"/>
      <c r="BLE209" s="119"/>
      <c r="BLF209" s="91"/>
      <c r="BLG209" s="119"/>
      <c r="BLH209" s="91"/>
      <c r="BLI209" s="119"/>
      <c r="BLJ209" s="91"/>
      <c r="BLK209" s="119"/>
      <c r="BLL209" s="91"/>
      <c r="BLM209" s="119"/>
      <c r="BLN209" s="91"/>
      <c r="BLO209" s="119"/>
      <c r="BLP209" s="91"/>
      <c r="BLQ209" s="119"/>
      <c r="BLR209" s="91"/>
      <c r="BLS209" s="119"/>
      <c r="BLT209" s="91"/>
      <c r="BLU209" s="119"/>
      <c r="BLV209" s="91"/>
      <c r="BLW209" s="119"/>
      <c r="BLX209" s="91"/>
      <c r="BLY209" s="119"/>
      <c r="BLZ209" s="91"/>
      <c r="BMA209" s="119"/>
      <c r="BMB209" s="91"/>
      <c r="BMC209" s="119"/>
      <c r="BMD209" s="91"/>
      <c r="BME209" s="119"/>
      <c r="BMF209" s="91"/>
      <c r="BMG209" s="119"/>
      <c r="BMH209" s="91"/>
      <c r="BMI209" s="119"/>
      <c r="BMJ209" s="91"/>
      <c r="BMK209" s="119"/>
      <c r="BML209" s="91"/>
      <c r="BMM209" s="119"/>
      <c r="BMN209" s="91"/>
      <c r="BMO209" s="119"/>
      <c r="BMP209" s="91"/>
      <c r="BMQ209" s="119"/>
      <c r="BMR209" s="91"/>
      <c r="BMS209" s="119"/>
      <c r="BMT209" s="91"/>
      <c r="BMU209" s="119"/>
      <c r="BMV209" s="91"/>
      <c r="BMW209" s="119"/>
      <c r="BMX209" s="91"/>
      <c r="BMY209" s="119"/>
      <c r="BMZ209" s="91"/>
      <c r="BNA209" s="119"/>
      <c r="BNB209" s="91"/>
      <c r="BNC209" s="119"/>
      <c r="BND209" s="91"/>
      <c r="BNE209" s="119"/>
      <c r="BNF209" s="91"/>
      <c r="BNG209" s="119"/>
      <c r="BNH209" s="91"/>
      <c r="BNI209" s="119"/>
      <c r="BNJ209" s="91"/>
      <c r="BNK209" s="119"/>
      <c r="BNL209" s="91"/>
      <c r="BNM209" s="119"/>
      <c r="BNN209" s="91"/>
      <c r="BNO209" s="119"/>
      <c r="BNP209" s="91"/>
      <c r="BNQ209" s="119"/>
      <c r="BNR209" s="91"/>
      <c r="BNS209" s="119"/>
      <c r="BNT209" s="91"/>
      <c r="BNU209" s="119"/>
      <c r="BNV209" s="91"/>
      <c r="BNW209" s="119"/>
      <c r="BNX209" s="91"/>
      <c r="BNY209" s="119"/>
      <c r="BNZ209" s="91"/>
      <c r="BOA209" s="119"/>
      <c r="BOB209" s="91"/>
      <c r="BOC209" s="119"/>
      <c r="BOD209" s="91"/>
      <c r="BOE209" s="119"/>
      <c r="BOF209" s="91"/>
      <c r="BOG209" s="119"/>
      <c r="BOH209" s="91"/>
      <c r="BOI209" s="119"/>
      <c r="BOJ209" s="91"/>
      <c r="BOK209" s="119"/>
      <c r="BOL209" s="91"/>
      <c r="BOM209" s="119"/>
      <c r="BON209" s="91"/>
      <c r="BOO209" s="119"/>
      <c r="BOP209" s="91"/>
      <c r="BOQ209" s="119"/>
      <c r="BOR209" s="91"/>
      <c r="BOS209" s="119"/>
      <c r="BOT209" s="91"/>
      <c r="BOU209" s="119"/>
      <c r="BOV209" s="91"/>
      <c r="BOW209" s="119"/>
      <c r="BOX209" s="91"/>
      <c r="BOY209" s="119"/>
      <c r="BOZ209" s="91"/>
      <c r="BPA209" s="119"/>
      <c r="BPB209" s="91"/>
      <c r="BPC209" s="119"/>
      <c r="BPD209" s="91"/>
      <c r="BPE209" s="119"/>
      <c r="BPF209" s="91"/>
      <c r="BPG209" s="119"/>
      <c r="BPH209" s="91"/>
      <c r="BPI209" s="119"/>
      <c r="BPJ209" s="91"/>
      <c r="BPK209" s="119"/>
      <c r="BPL209" s="91"/>
      <c r="BPM209" s="119"/>
      <c r="BPN209" s="91"/>
      <c r="BPO209" s="119"/>
      <c r="BPP209" s="91"/>
      <c r="BPQ209" s="119"/>
      <c r="BPR209" s="91"/>
      <c r="BPS209" s="119"/>
      <c r="BPT209" s="91"/>
      <c r="BPU209" s="119"/>
      <c r="BPV209" s="91"/>
      <c r="BPW209" s="119"/>
      <c r="BPX209" s="91"/>
      <c r="BPY209" s="119"/>
      <c r="BPZ209" s="91"/>
      <c r="BQA209" s="119"/>
      <c r="BQB209" s="91"/>
      <c r="BQC209" s="119"/>
      <c r="BQD209" s="91"/>
      <c r="BQE209" s="119"/>
      <c r="BQF209" s="91"/>
      <c r="BQG209" s="119"/>
      <c r="BQH209" s="91"/>
      <c r="BQI209" s="119"/>
      <c r="BQJ209" s="91"/>
      <c r="BQK209" s="119"/>
      <c r="BQL209" s="91"/>
      <c r="BQM209" s="119"/>
      <c r="BQN209" s="91"/>
      <c r="BQO209" s="119"/>
      <c r="BQP209" s="91"/>
      <c r="BQQ209" s="119"/>
      <c r="BQR209" s="91"/>
      <c r="BQS209" s="119"/>
      <c r="BQT209" s="91"/>
      <c r="BQU209" s="119"/>
      <c r="BQV209" s="91"/>
      <c r="BQW209" s="119"/>
      <c r="BQX209" s="91"/>
      <c r="BQY209" s="119"/>
      <c r="BQZ209" s="91"/>
      <c r="BRA209" s="119"/>
      <c r="BRB209" s="91"/>
      <c r="BRC209" s="119"/>
      <c r="BRD209" s="91"/>
      <c r="BRE209" s="119"/>
      <c r="BRF209" s="91"/>
      <c r="BRG209" s="119"/>
      <c r="BRH209" s="91"/>
      <c r="BRI209" s="119"/>
      <c r="BRJ209" s="91"/>
      <c r="BRK209" s="119"/>
      <c r="BRL209" s="91"/>
      <c r="BRM209" s="119"/>
      <c r="BRN209" s="91"/>
      <c r="BRO209" s="119"/>
      <c r="BRP209" s="91"/>
      <c r="BRQ209" s="119"/>
      <c r="BRR209" s="91"/>
      <c r="BRS209" s="119"/>
      <c r="BRT209" s="91"/>
      <c r="BRU209" s="119"/>
      <c r="BRV209" s="91"/>
      <c r="BRW209" s="119"/>
      <c r="BRX209" s="91"/>
      <c r="BRY209" s="119"/>
      <c r="BRZ209" s="91"/>
      <c r="BSA209" s="119"/>
      <c r="BSB209" s="91"/>
      <c r="BSC209" s="119"/>
      <c r="BSD209" s="91"/>
      <c r="BSE209" s="119"/>
      <c r="BSF209" s="91"/>
      <c r="BSG209" s="119"/>
      <c r="BSH209" s="91"/>
      <c r="BSI209" s="119"/>
      <c r="BSJ209" s="91"/>
      <c r="BSK209" s="119"/>
      <c r="BSL209" s="91"/>
      <c r="BSM209" s="119"/>
      <c r="BSN209" s="91"/>
      <c r="BSO209" s="119"/>
      <c r="BSP209" s="91"/>
      <c r="BSQ209" s="119"/>
      <c r="BSR209" s="91"/>
      <c r="BSS209" s="119"/>
      <c r="BST209" s="91"/>
      <c r="BSU209" s="119"/>
      <c r="BSV209" s="91"/>
      <c r="BSW209" s="119"/>
      <c r="BSX209" s="91"/>
      <c r="BSY209" s="119"/>
      <c r="BSZ209" s="91"/>
      <c r="BTA209" s="119"/>
      <c r="BTB209" s="91"/>
      <c r="BTC209" s="119"/>
      <c r="BTD209" s="91"/>
      <c r="BTE209" s="119"/>
      <c r="BTF209" s="91"/>
      <c r="BTG209" s="119"/>
      <c r="BTH209" s="91"/>
      <c r="BTI209" s="119"/>
      <c r="BTJ209" s="91"/>
      <c r="BTK209" s="119"/>
      <c r="BTL209" s="91"/>
      <c r="BTM209" s="119"/>
      <c r="BTN209" s="91"/>
      <c r="BTO209" s="119"/>
      <c r="BTP209" s="91"/>
      <c r="BTQ209" s="119"/>
      <c r="BTR209" s="91"/>
      <c r="BTS209" s="119"/>
      <c r="BTT209" s="91"/>
      <c r="BTU209" s="119"/>
      <c r="BTV209" s="91"/>
      <c r="BTW209" s="119"/>
      <c r="BTX209" s="91"/>
      <c r="BTY209" s="119"/>
      <c r="BTZ209" s="91"/>
      <c r="BUA209" s="119"/>
      <c r="BUB209" s="91"/>
      <c r="BUC209" s="119"/>
      <c r="BUD209" s="91"/>
      <c r="BUE209" s="119"/>
      <c r="BUF209" s="91"/>
      <c r="BUG209" s="119"/>
      <c r="BUH209" s="91"/>
      <c r="BUI209" s="119"/>
      <c r="BUJ209" s="91"/>
      <c r="BUK209" s="119"/>
      <c r="BUL209" s="91"/>
      <c r="BUM209" s="119"/>
      <c r="BUN209" s="91"/>
      <c r="BUO209" s="119"/>
      <c r="BUP209" s="91"/>
      <c r="BUQ209" s="119"/>
      <c r="BUR209" s="91"/>
      <c r="BUS209" s="119"/>
      <c r="BUT209" s="91"/>
      <c r="BUU209" s="119"/>
      <c r="BUV209" s="91"/>
      <c r="BUW209" s="119"/>
      <c r="BUX209" s="91"/>
      <c r="BUY209" s="119"/>
      <c r="BUZ209" s="91"/>
      <c r="BVA209" s="119"/>
      <c r="BVB209" s="91"/>
      <c r="BVC209" s="119"/>
      <c r="BVD209" s="91"/>
      <c r="BVE209" s="119"/>
      <c r="BVF209" s="91"/>
      <c r="BVG209" s="119"/>
      <c r="BVH209" s="91"/>
      <c r="BVI209" s="119"/>
      <c r="BVJ209" s="91"/>
      <c r="BVK209" s="119"/>
      <c r="BVL209" s="91"/>
      <c r="BVM209" s="119"/>
      <c r="BVN209" s="91"/>
      <c r="BVO209" s="119"/>
      <c r="BVP209" s="91"/>
      <c r="BVQ209" s="119"/>
      <c r="BVR209" s="91"/>
      <c r="BVS209" s="119"/>
      <c r="BVT209" s="91"/>
      <c r="BVU209" s="119"/>
      <c r="BVV209" s="91"/>
      <c r="BVW209" s="119"/>
      <c r="BVX209" s="91"/>
      <c r="BVY209" s="119"/>
      <c r="BVZ209" s="91"/>
      <c r="BWA209" s="119"/>
      <c r="BWB209" s="91"/>
      <c r="BWC209" s="119"/>
      <c r="BWD209" s="91"/>
      <c r="BWE209" s="119"/>
      <c r="BWF209" s="91"/>
      <c r="BWG209" s="119"/>
      <c r="BWH209" s="91"/>
      <c r="BWI209" s="119"/>
      <c r="BWJ209" s="91"/>
      <c r="BWK209" s="119"/>
      <c r="BWL209" s="91"/>
      <c r="BWM209" s="119"/>
      <c r="BWN209" s="91"/>
      <c r="BWO209" s="119"/>
      <c r="BWP209" s="91"/>
      <c r="BWQ209" s="119"/>
      <c r="BWR209" s="91"/>
      <c r="BWS209" s="119"/>
      <c r="BWT209" s="91"/>
      <c r="BWU209" s="119"/>
      <c r="BWV209" s="91"/>
      <c r="BWW209" s="119"/>
      <c r="BWX209" s="91"/>
      <c r="BWY209" s="119"/>
      <c r="BWZ209" s="91"/>
      <c r="BXA209" s="119"/>
      <c r="BXB209" s="91"/>
      <c r="BXC209" s="119"/>
      <c r="BXD209" s="91"/>
      <c r="BXE209" s="119"/>
      <c r="BXF209" s="91"/>
      <c r="BXG209" s="119"/>
      <c r="BXH209" s="91"/>
      <c r="BXI209" s="119"/>
      <c r="BXJ209" s="91"/>
      <c r="BXK209" s="119"/>
      <c r="BXL209" s="91"/>
      <c r="BXM209" s="119"/>
      <c r="BXN209" s="91"/>
      <c r="BXO209" s="119"/>
      <c r="BXP209" s="91"/>
      <c r="BXQ209" s="119"/>
      <c r="BXR209" s="91"/>
      <c r="BXS209" s="119"/>
      <c r="BXT209" s="91"/>
      <c r="BXU209" s="119"/>
      <c r="BXV209" s="91"/>
      <c r="BXW209" s="119"/>
      <c r="BXX209" s="91"/>
      <c r="BXY209" s="119"/>
      <c r="BXZ209" s="91"/>
      <c r="BYA209" s="119"/>
      <c r="BYB209" s="91"/>
      <c r="BYC209" s="119"/>
      <c r="BYD209" s="91"/>
      <c r="BYE209" s="119"/>
      <c r="BYF209" s="91"/>
      <c r="BYG209" s="119"/>
      <c r="BYH209" s="91"/>
      <c r="BYI209" s="119"/>
      <c r="BYJ209" s="91"/>
      <c r="BYK209" s="119"/>
      <c r="BYL209" s="91"/>
      <c r="BYM209" s="119"/>
      <c r="BYN209" s="91"/>
      <c r="BYO209" s="119"/>
      <c r="BYP209" s="91"/>
      <c r="BYQ209" s="119"/>
      <c r="BYR209" s="91"/>
      <c r="BYS209" s="119"/>
      <c r="BYT209" s="91"/>
      <c r="BYU209" s="119"/>
      <c r="BYV209" s="91"/>
      <c r="BYW209" s="119"/>
      <c r="BYX209" s="91"/>
      <c r="BYY209" s="119"/>
      <c r="BYZ209" s="91"/>
      <c r="BZA209" s="119"/>
      <c r="BZB209" s="91"/>
      <c r="BZC209" s="119"/>
      <c r="BZD209" s="91"/>
      <c r="BZE209" s="119"/>
      <c r="BZF209" s="91"/>
      <c r="BZG209" s="119"/>
      <c r="BZH209" s="91"/>
      <c r="BZI209" s="119"/>
      <c r="BZJ209" s="91"/>
      <c r="BZK209" s="119"/>
      <c r="BZL209" s="91"/>
      <c r="BZM209" s="119"/>
      <c r="BZN209" s="91"/>
      <c r="BZO209" s="119"/>
      <c r="BZP209" s="91"/>
      <c r="BZQ209" s="119"/>
      <c r="BZR209" s="91"/>
      <c r="BZS209" s="119"/>
      <c r="BZT209" s="91"/>
      <c r="BZU209" s="119"/>
      <c r="BZV209" s="91"/>
      <c r="BZW209" s="119"/>
      <c r="BZX209" s="91"/>
      <c r="BZY209" s="119"/>
      <c r="BZZ209" s="91"/>
      <c r="CAA209" s="119"/>
      <c r="CAB209" s="91"/>
      <c r="CAC209" s="119"/>
      <c r="CAD209" s="91"/>
      <c r="CAE209" s="119"/>
      <c r="CAF209" s="91"/>
      <c r="CAG209" s="119"/>
      <c r="CAH209" s="91"/>
      <c r="CAI209" s="119"/>
      <c r="CAJ209" s="91"/>
      <c r="CAK209" s="119"/>
      <c r="CAL209" s="91"/>
      <c r="CAM209" s="119"/>
      <c r="CAN209" s="91"/>
      <c r="CAO209" s="119"/>
      <c r="CAP209" s="91"/>
      <c r="CAQ209" s="119"/>
      <c r="CAR209" s="91"/>
      <c r="CAS209" s="119"/>
      <c r="CAT209" s="91"/>
      <c r="CAU209" s="119"/>
      <c r="CAV209" s="91"/>
      <c r="CAW209" s="119"/>
      <c r="CAX209" s="91"/>
      <c r="CAY209" s="119"/>
      <c r="CAZ209" s="91"/>
      <c r="CBA209" s="119"/>
      <c r="CBB209" s="91"/>
      <c r="CBC209" s="119"/>
      <c r="CBD209" s="91"/>
      <c r="CBE209" s="119"/>
      <c r="CBF209" s="91"/>
      <c r="CBG209" s="119"/>
      <c r="CBH209" s="91"/>
      <c r="CBI209" s="119"/>
      <c r="CBJ209" s="91"/>
      <c r="CBK209" s="119"/>
      <c r="CBL209" s="91"/>
      <c r="CBM209" s="119"/>
      <c r="CBN209" s="91"/>
      <c r="CBO209" s="119"/>
      <c r="CBP209" s="91"/>
      <c r="CBQ209" s="119"/>
      <c r="CBR209" s="91"/>
      <c r="CBS209" s="119"/>
      <c r="CBT209" s="91"/>
      <c r="CBU209" s="119"/>
      <c r="CBV209" s="91"/>
      <c r="CBW209" s="119"/>
      <c r="CBX209" s="91"/>
      <c r="CBY209" s="119"/>
      <c r="CBZ209" s="91"/>
      <c r="CCA209" s="119"/>
      <c r="CCB209" s="91"/>
      <c r="CCC209" s="119"/>
      <c r="CCD209" s="91"/>
      <c r="CCE209" s="119"/>
      <c r="CCF209" s="91"/>
      <c r="CCG209" s="119"/>
      <c r="CCH209" s="91"/>
      <c r="CCI209" s="119"/>
      <c r="CCJ209" s="91"/>
      <c r="CCK209" s="119"/>
      <c r="CCL209" s="91"/>
      <c r="CCM209" s="119"/>
      <c r="CCN209" s="91"/>
      <c r="CCO209" s="119"/>
      <c r="CCP209" s="91"/>
      <c r="CCQ209" s="119"/>
      <c r="CCR209" s="91"/>
      <c r="CCS209" s="119"/>
      <c r="CCT209" s="91"/>
      <c r="CCU209" s="119"/>
      <c r="CCV209" s="91"/>
      <c r="CCW209" s="119"/>
      <c r="CCX209" s="91"/>
      <c r="CCY209" s="119"/>
      <c r="CCZ209" s="91"/>
      <c r="CDA209" s="119"/>
      <c r="CDB209" s="91"/>
      <c r="CDC209" s="119"/>
      <c r="CDD209" s="91"/>
      <c r="CDE209" s="119"/>
      <c r="CDF209" s="91"/>
      <c r="CDG209" s="119"/>
      <c r="CDH209" s="91"/>
      <c r="CDI209" s="119"/>
      <c r="CDJ209" s="91"/>
      <c r="CDK209" s="119"/>
      <c r="CDL209" s="91"/>
      <c r="CDM209" s="119"/>
      <c r="CDN209" s="91"/>
      <c r="CDO209" s="119"/>
      <c r="CDP209" s="91"/>
      <c r="CDQ209" s="119"/>
      <c r="CDR209" s="91"/>
      <c r="CDS209" s="119"/>
      <c r="CDT209" s="91"/>
      <c r="CDU209" s="119"/>
      <c r="CDV209" s="91"/>
      <c r="CDW209" s="119"/>
      <c r="CDX209" s="91"/>
      <c r="CDY209" s="119"/>
      <c r="CDZ209" s="91"/>
      <c r="CEA209" s="119"/>
      <c r="CEB209" s="91"/>
      <c r="CEC209" s="119"/>
      <c r="CED209" s="91"/>
      <c r="CEE209" s="119"/>
      <c r="CEF209" s="91"/>
      <c r="CEG209" s="119"/>
      <c r="CEH209" s="91"/>
      <c r="CEI209" s="119"/>
      <c r="CEJ209" s="91"/>
      <c r="CEK209" s="119"/>
      <c r="CEL209" s="91"/>
      <c r="CEM209" s="119"/>
      <c r="CEN209" s="91"/>
      <c r="CEO209" s="119"/>
      <c r="CEP209" s="91"/>
      <c r="CEQ209" s="119"/>
      <c r="CER209" s="91"/>
      <c r="CES209" s="119"/>
      <c r="CET209" s="91"/>
      <c r="CEU209" s="119"/>
      <c r="CEV209" s="91"/>
      <c r="CEW209" s="119"/>
      <c r="CEX209" s="91"/>
      <c r="CEY209" s="119"/>
      <c r="CEZ209" s="91"/>
      <c r="CFA209" s="119"/>
      <c r="CFB209" s="91"/>
      <c r="CFC209" s="119"/>
      <c r="CFD209" s="91"/>
      <c r="CFE209" s="119"/>
      <c r="CFF209" s="91"/>
      <c r="CFG209" s="119"/>
      <c r="CFH209" s="91"/>
      <c r="CFI209" s="119"/>
      <c r="CFJ209" s="91"/>
      <c r="CFK209" s="119"/>
      <c r="CFL209" s="91"/>
      <c r="CFM209" s="119"/>
      <c r="CFN209" s="91"/>
      <c r="CFO209" s="119"/>
      <c r="CFP209" s="91"/>
      <c r="CFQ209" s="119"/>
      <c r="CFR209" s="91"/>
      <c r="CFS209" s="119"/>
      <c r="CFT209" s="91"/>
      <c r="CFU209" s="119"/>
      <c r="CFV209" s="91"/>
      <c r="CFW209" s="119"/>
      <c r="CFX209" s="91"/>
      <c r="CFY209" s="119"/>
      <c r="CFZ209" s="91"/>
      <c r="CGA209" s="119"/>
      <c r="CGB209" s="91"/>
      <c r="CGC209" s="119"/>
      <c r="CGD209" s="91"/>
      <c r="CGE209" s="119"/>
      <c r="CGF209" s="91"/>
      <c r="CGG209" s="119"/>
      <c r="CGH209" s="91"/>
      <c r="CGI209" s="119"/>
      <c r="CGJ209" s="91"/>
      <c r="CGK209" s="119"/>
      <c r="CGL209" s="91"/>
      <c r="CGM209" s="119"/>
      <c r="CGN209" s="91"/>
      <c r="CGO209" s="119"/>
      <c r="CGP209" s="91"/>
      <c r="CGQ209" s="119"/>
      <c r="CGR209" s="91"/>
      <c r="CGS209" s="119"/>
      <c r="CGT209" s="91"/>
      <c r="CGU209" s="119"/>
      <c r="CGV209" s="91"/>
      <c r="CGW209" s="119"/>
      <c r="CGX209" s="91"/>
      <c r="CGY209" s="119"/>
      <c r="CGZ209" s="91"/>
      <c r="CHA209" s="119"/>
      <c r="CHB209" s="91"/>
      <c r="CHC209" s="119"/>
      <c r="CHD209" s="91"/>
      <c r="CHE209" s="119"/>
      <c r="CHF209" s="91"/>
      <c r="CHG209" s="119"/>
      <c r="CHH209" s="91"/>
      <c r="CHI209" s="119"/>
      <c r="CHJ209" s="91"/>
      <c r="CHK209" s="119"/>
      <c r="CHL209" s="91"/>
      <c r="CHM209" s="119"/>
      <c r="CHN209" s="91"/>
      <c r="CHO209" s="119"/>
      <c r="CHP209" s="91"/>
      <c r="CHQ209" s="119"/>
      <c r="CHR209" s="91"/>
      <c r="CHS209" s="119"/>
      <c r="CHT209" s="91"/>
      <c r="CHU209" s="119"/>
      <c r="CHV209" s="91"/>
      <c r="CHW209" s="119"/>
      <c r="CHX209" s="91"/>
      <c r="CHY209" s="119"/>
      <c r="CHZ209" s="91"/>
      <c r="CIA209" s="119"/>
      <c r="CIB209" s="91"/>
      <c r="CIC209" s="119"/>
      <c r="CID209" s="91"/>
      <c r="CIE209" s="119"/>
      <c r="CIF209" s="91"/>
      <c r="CIG209" s="119"/>
      <c r="CIH209" s="91"/>
      <c r="CII209" s="119"/>
      <c r="CIJ209" s="91"/>
      <c r="CIK209" s="119"/>
      <c r="CIL209" s="91"/>
      <c r="CIM209" s="119"/>
      <c r="CIN209" s="91"/>
      <c r="CIO209" s="119"/>
      <c r="CIP209" s="91"/>
      <c r="CIQ209" s="119"/>
      <c r="CIR209" s="91"/>
      <c r="CIS209" s="119"/>
      <c r="CIT209" s="91"/>
      <c r="CIU209" s="119"/>
      <c r="CIV209" s="91"/>
      <c r="CIW209" s="119"/>
      <c r="CIX209" s="91"/>
      <c r="CIY209" s="119"/>
      <c r="CIZ209" s="91"/>
      <c r="CJA209" s="119"/>
      <c r="CJB209" s="91"/>
      <c r="CJC209" s="119"/>
      <c r="CJD209" s="91"/>
      <c r="CJE209" s="119"/>
      <c r="CJF209" s="91"/>
      <c r="CJG209" s="119"/>
      <c r="CJH209" s="91"/>
      <c r="CJI209" s="119"/>
      <c r="CJJ209" s="91"/>
      <c r="CJK209" s="119"/>
      <c r="CJL209" s="91"/>
      <c r="CJM209" s="119"/>
      <c r="CJN209" s="91"/>
      <c r="CJO209" s="119"/>
      <c r="CJP209" s="91"/>
      <c r="CJQ209" s="119"/>
      <c r="CJR209" s="91"/>
      <c r="CJS209" s="119"/>
      <c r="CJT209" s="91"/>
      <c r="CJU209" s="119"/>
      <c r="CJV209" s="91"/>
      <c r="CJW209" s="119"/>
      <c r="CJX209" s="91"/>
      <c r="CJY209" s="119"/>
      <c r="CJZ209" s="91"/>
      <c r="CKA209" s="119"/>
      <c r="CKB209" s="91"/>
      <c r="CKC209" s="119"/>
      <c r="CKD209" s="91"/>
      <c r="CKE209" s="119"/>
      <c r="CKF209" s="91"/>
      <c r="CKG209" s="119"/>
      <c r="CKH209" s="91"/>
      <c r="CKI209" s="119"/>
      <c r="CKJ209" s="91"/>
      <c r="CKK209" s="119"/>
      <c r="CKL209" s="91"/>
      <c r="CKM209" s="119"/>
      <c r="CKN209" s="91"/>
      <c r="CKO209" s="119"/>
      <c r="CKP209" s="91"/>
      <c r="CKQ209" s="119"/>
      <c r="CKR209" s="91"/>
      <c r="CKS209" s="119"/>
      <c r="CKT209" s="91"/>
      <c r="CKU209" s="119"/>
      <c r="CKV209" s="91"/>
      <c r="CKW209" s="119"/>
      <c r="CKX209" s="91"/>
      <c r="CKY209" s="119"/>
      <c r="CKZ209" s="91"/>
      <c r="CLA209" s="119"/>
      <c r="CLB209" s="91"/>
      <c r="CLC209" s="119"/>
      <c r="CLD209" s="91"/>
      <c r="CLE209" s="119"/>
      <c r="CLF209" s="91"/>
      <c r="CLG209" s="119"/>
      <c r="CLH209" s="91"/>
      <c r="CLI209" s="119"/>
      <c r="CLJ209" s="91"/>
      <c r="CLK209" s="119"/>
      <c r="CLL209" s="91"/>
      <c r="CLM209" s="119"/>
      <c r="CLN209" s="91"/>
      <c r="CLO209" s="119"/>
      <c r="CLP209" s="91"/>
      <c r="CLQ209" s="119"/>
      <c r="CLR209" s="91"/>
      <c r="CLS209" s="119"/>
      <c r="CLT209" s="91"/>
      <c r="CLU209" s="119"/>
      <c r="CLV209" s="91"/>
      <c r="CLW209" s="119"/>
      <c r="CLX209" s="91"/>
      <c r="CLY209" s="119"/>
      <c r="CLZ209" s="91"/>
      <c r="CMA209" s="119"/>
      <c r="CMB209" s="91"/>
      <c r="CMC209" s="119"/>
      <c r="CMD209" s="91"/>
      <c r="CME209" s="119"/>
      <c r="CMF209" s="91"/>
      <c r="CMG209" s="119"/>
      <c r="CMH209" s="91"/>
      <c r="CMI209" s="119"/>
      <c r="CMJ209" s="91"/>
      <c r="CMK209" s="119"/>
      <c r="CML209" s="91"/>
      <c r="CMM209" s="119"/>
      <c r="CMN209" s="91"/>
      <c r="CMO209" s="119"/>
      <c r="CMP209" s="91"/>
      <c r="CMQ209" s="119"/>
      <c r="CMR209" s="91"/>
      <c r="CMS209" s="119"/>
      <c r="CMT209" s="91"/>
      <c r="CMU209" s="119"/>
      <c r="CMV209" s="91"/>
      <c r="CMW209" s="119"/>
      <c r="CMX209" s="91"/>
      <c r="CMY209" s="119"/>
      <c r="CMZ209" s="91"/>
      <c r="CNA209" s="119"/>
      <c r="CNB209" s="91"/>
      <c r="CNC209" s="119"/>
      <c r="CND209" s="91"/>
      <c r="CNE209" s="119"/>
      <c r="CNF209" s="91"/>
      <c r="CNG209" s="119"/>
      <c r="CNH209" s="91"/>
      <c r="CNI209" s="119"/>
      <c r="CNJ209" s="91"/>
      <c r="CNK209" s="119"/>
      <c r="CNL209" s="91"/>
      <c r="CNM209" s="119"/>
      <c r="CNN209" s="91"/>
      <c r="CNO209" s="119"/>
      <c r="CNP209" s="91"/>
      <c r="CNQ209" s="119"/>
      <c r="CNR209" s="91"/>
      <c r="CNS209" s="119"/>
      <c r="CNT209" s="91"/>
      <c r="CNU209" s="119"/>
      <c r="CNV209" s="91"/>
      <c r="CNW209" s="119"/>
      <c r="CNX209" s="91"/>
      <c r="CNY209" s="119"/>
      <c r="CNZ209" s="91"/>
      <c r="COA209" s="119"/>
      <c r="COB209" s="91"/>
      <c r="COC209" s="119"/>
      <c r="COD209" s="91"/>
      <c r="COE209" s="119"/>
      <c r="COF209" s="91"/>
      <c r="COG209" s="119"/>
      <c r="COH209" s="91"/>
      <c r="COI209" s="119"/>
      <c r="COJ209" s="91"/>
      <c r="COK209" s="119"/>
      <c r="COL209" s="91"/>
      <c r="COM209" s="119"/>
      <c r="CON209" s="91"/>
      <c r="COO209" s="119"/>
      <c r="COP209" s="91"/>
      <c r="COQ209" s="119"/>
      <c r="COR209" s="91"/>
      <c r="COS209" s="119"/>
      <c r="COT209" s="91"/>
      <c r="COU209" s="119"/>
      <c r="COV209" s="91"/>
      <c r="COW209" s="119"/>
      <c r="COX209" s="91"/>
      <c r="COY209" s="119"/>
      <c r="COZ209" s="91"/>
      <c r="CPA209" s="119"/>
      <c r="CPB209" s="91"/>
      <c r="CPC209" s="119"/>
      <c r="CPD209" s="91"/>
      <c r="CPE209" s="119"/>
      <c r="CPF209" s="91"/>
      <c r="CPG209" s="119"/>
      <c r="CPH209" s="91"/>
      <c r="CPI209" s="119"/>
      <c r="CPJ209" s="91"/>
      <c r="CPK209" s="119"/>
      <c r="CPL209" s="91"/>
      <c r="CPM209" s="119"/>
      <c r="CPN209" s="91"/>
      <c r="CPO209" s="119"/>
      <c r="CPP209" s="91"/>
      <c r="CPQ209" s="119"/>
      <c r="CPR209" s="91"/>
      <c r="CPS209" s="119"/>
      <c r="CPT209" s="91"/>
      <c r="CPU209" s="119"/>
      <c r="CPV209" s="91"/>
      <c r="CPW209" s="119"/>
      <c r="CPX209" s="91"/>
      <c r="CPY209" s="119"/>
      <c r="CPZ209" s="91"/>
      <c r="CQA209" s="119"/>
      <c r="CQB209" s="91"/>
      <c r="CQC209" s="119"/>
      <c r="CQD209" s="91"/>
      <c r="CQE209" s="119"/>
      <c r="CQF209" s="91"/>
      <c r="CQG209" s="119"/>
      <c r="CQH209" s="91"/>
      <c r="CQI209" s="119"/>
      <c r="CQJ209" s="91"/>
      <c r="CQK209" s="119"/>
      <c r="CQL209" s="91"/>
      <c r="CQM209" s="119"/>
      <c r="CQN209" s="91"/>
      <c r="CQO209" s="119"/>
      <c r="CQP209" s="91"/>
      <c r="CQQ209" s="119"/>
      <c r="CQR209" s="91"/>
      <c r="CQS209" s="119"/>
      <c r="CQT209" s="91"/>
      <c r="CQU209" s="119"/>
      <c r="CQV209" s="91"/>
      <c r="CQW209" s="119"/>
      <c r="CQX209" s="91"/>
      <c r="CQY209" s="119"/>
      <c r="CQZ209" s="91"/>
      <c r="CRA209" s="119"/>
      <c r="CRB209" s="91"/>
      <c r="CRC209" s="119"/>
      <c r="CRD209" s="91"/>
      <c r="CRE209" s="119"/>
      <c r="CRF209" s="91"/>
      <c r="CRG209" s="119"/>
      <c r="CRH209" s="91"/>
      <c r="CRI209" s="119"/>
      <c r="CRJ209" s="91"/>
      <c r="CRK209" s="119"/>
      <c r="CRL209" s="91"/>
      <c r="CRM209" s="119"/>
      <c r="CRN209" s="91"/>
      <c r="CRO209" s="119"/>
      <c r="CRP209" s="91"/>
      <c r="CRQ209" s="119"/>
      <c r="CRR209" s="91"/>
      <c r="CRS209" s="119"/>
      <c r="CRT209" s="91"/>
      <c r="CRU209" s="119"/>
      <c r="CRV209" s="91"/>
      <c r="CRW209" s="119"/>
      <c r="CRX209" s="91"/>
      <c r="CRY209" s="119"/>
      <c r="CRZ209" s="91"/>
      <c r="CSA209" s="119"/>
      <c r="CSB209" s="91"/>
      <c r="CSC209" s="119"/>
      <c r="CSD209" s="91"/>
      <c r="CSE209" s="119"/>
      <c r="CSF209" s="91"/>
      <c r="CSG209" s="119"/>
      <c r="CSH209" s="91"/>
      <c r="CSI209" s="119"/>
      <c r="CSJ209" s="91"/>
      <c r="CSK209" s="119"/>
      <c r="CSL209" s="91"/>
      <c r="CSM209" s="119"/>
      <c r="CSN209" s="91"/>
      <c r="CSO209" s="119"/>
      <c r="CSP209" s="91"/>
      <c r="CSQ209" s="119"/>
      <c r="CSR209" s="91"/>
      <c r="CSS209" s="119"/>
      <c r="CST209" s="91"/>
      <c r="CSU209" s="119"/>
      <c r="CSV209" s="91"/>
      <c r="CSW209" s="119"/>
      <c r="CSX209" s="91"/>
      <c r="CSY209" s="119"/>
      <c r="CSZ209" s="91"/>
      <c r="CTA209" s="119"/>
      <c r="CTB209" s="91"/>
      <c r="CTC209" s="119"/>
      <c r="CTD209" s="91"/>
      <c r="CTE209" s="119"/>
      <c r="CTF209" s="91"/>
      <c r="CTG209" s="119"/>
      <c r="CTH209" s="91"/>
      <c r="CTI209" s="119"/>
      <c r="CTJ209" s="91"/>
      <c r="CTK209" s="119"/>
      <c r="CTL209" s="91"/>
      <c r="CTM209" s="119"/>
      <c r="CTN209" s="91"/>
      <c r="CTO209" s="119"/>
      <c r="CTP209" s="91"/>
      <c r="CTQ209" s="119"/>
      <c r="CTR209" s="91"/>
      <c r="CTS209" s="119"/>
      <c r="CTT209" s="91"/>
      <c r="CTU209" s="119"/>
      <c r="CTV209" s="91"/>
      <c r="CTW209" s="119"/>
      <c r="CTX209" s="91"/>
      <c r="CTY209" s="119"/>
      <c r="CTZ209" s="91"/>
      <c r="CUA209" s="119"/>
      <c r="CUB209" s="91"/>
      <c r="CUC209" s="119"/>
      <c r="CUD209" s="91"/>
      <c r="CUE209" s="119"/>
      <c r="CUF209" s="91"/>
      <c r="CUG209" s="119"/>
      <c r="CUH209" s="91"/>
      <c r="CUI209" s="119"/>
      <c r="CUJ209" s="91"/>
      <c r="CUK209" s="119"/>
      <c r="CUL209" s="91"/>
      <c r="CUM209" s="119"/>
      <c r="CUN209" s="91"/>
      <c r="CUO209" s="119"/>
      <c r="CUP209" s="91"/>
      <c r="CUQ209" s="119"/>
      <c r="CUR209" s="91"/>
      <c r="CUS209" s="119"/>
      <c r="CUT209" s="91"/>
      <c r="CUU209" s="119"/>
      <c r="CUV209" s="91"/>
      <c r="CUW209" s="119"/>
      <c r="CUX209" s="91"/>
      <c r="CUY209" s="119"/>
      <c r="CUZ209" s="91"/>
      <c r="CVA209" s="119"/>
      <c r="CVB209" s="91"/>
      <c r="CVC209" s="119"/>
      <c r="CVD209" s="91"/>
      <c r="CVE209" s="119"/>
      <c r="CVF209" s="91"/>
      <c r="CVG209" s="119"/>
      <c r="CVH209" s="91"/>
      <c r="CVI209" s="119"/>
      <c r="CVJ209" s="91"/>
      <c r="CVK209" s="119"/>
      <c r="CVL209" s="91"/>
      <c r="CVM209" s="119"/>
      <c r="CVN209" s="91"/>
      <c r="CVO209" s="119"/>
      <c r="CVP209" s="91"/>
      <c r="CVQ209" s="119"/>
      <c r="CVR209" s="91"/>
      <c r="CVS209" s="119"/>
      <c r="CVT209" s="91"/>
      <c r="CVU209" s="119"/>
      <c r="CVV209" s="91"/>
      <c r="CVW209" s="119"/>
      <c r="CVX209" s="91"/>
      <c r="CVY209" s="119"/>
      <c r="CVZ209" s="91"/>
      <c r="CWA209" s="119"/>
      <c r="CWB209" s="91"/>
      <c r="CWC209" s="119"/>
      <c r="CWD209" s="91"/>
      <c r="CWE209" s="119"/>
      <c r="CWF209" s="91"/>
      <c r="CWG209" s="119"/>
      <c r="CWH209" s="91"/>
      <c r="CWI209" s="119"/>
      <c r="CWJ209" s="91"/>
      <c r="CWK209" s="119"/>
      <c r="CWL209" s="91"/>
      <c r="CWM209" s="119"/>
      <c r="CWN209" s="91"/>
      <c r="CWO209" s="119"/>
      <c r="CWP209" s="91"/>
      <c r="CWQ209" s="119"/>
      <c r="CWR209" s="91"/>
      <c r="CWS209" s="119"/>
      <c r="CWT209" s="91"/>
      <c r="CWU209" s="119"/>
      <c r="CWV209" s="91"/>
      <c r="CWW209" s="119"/>
      <c r="CWX209" s="91"/>
      <c r="CWY209" s="119"/>
      <c r="CWZ209" s="91"/>
      <c r="CXA209" s="119"/>
      <c r="CXB209" s="91"/>
      <c r="CXC209" s="119"/>
      <c r="CXD209" s="91"/>
      <c r="CXE209" s="119"/>
      <c r="CXF209" s="91"/>
      <c r="CXG209" s="119"/>
      <c r="CXH209" s="91"/>
      <c r="CXI209" s="119"/>
      <c r="CXJ209" s="91"/>
      <c r="CXK209" s="119"/>
      <c r="CXL209" s="91"/>
      <c r="CXM209" s="119"/>
      <c r="CXN209" s="91"/>
      <c r="CXO209" s="119"/>
      <c r="CXP209" s="91"/>
      <c r="CXQ209" s="119"/>
      <c r="CXR209" s="91"/>
      <c r="CXS209" s="119"/>
      <c r="CXT209" s="91"/>
      <c r="CXU209" s="119"/>
      <c r="CXV209" s="91"/>
      <c r="CXW209" s="119"/>
      <c r="CXX209" s="91"/>
      <c r="CXY209" s="119"/>
      <c r="CXZ209" s="91"/>
      <c r="CYA209" s="119"/>
      <c r="CYB209" s="91"/>
      <c r="CYC209" s="119"/>
      <c r="CYD209" s="91"/>
      <c r="CYE209" s="119"/>
      <c r="CYF209" s="91"/>
      <c r="CYG209" s="119"/>
      <c r="CYH209" s="91"/>
      <c r="CYI209" s="119"/>
      <c r="CYJ209" s="91"/>
      <c r="CYK209" s="119"/>
      <c r="CYL209" s="91"/>
      <c r="CYM209" s="119"/>
      <c r="CYN209" s="91"/>
      <c r="CYO209" s="119"/>
      <c r="CYP209" s="91"/>
      <c r="CYQ209" s="119"/>
      <c r="CYR209" s="91"/>
      <c r="CYS209" s="119"/>
      <c r="CYT209" s="91"/>
      <c r="CYU209" s="119"/>
      <c r="CYV209" s="91"/>
      <c r="CYW209" s="119"/>
      <c r="CYX209" s="91"/>
      <c r="CYY209" s="119"/>
      <c r="CYZ209" s="91"/>
      <c r="CZA209" s="119"/>
      <c r="CZB209" s="91"/>
      <c r="CZC209" s="119"/>
      <c r="CZD209" s="91"/>
      <c r="CZE209" s="119"/>
      <c r="CZF209" s="91"/>
      <c r="CZG209" s="119"/>
      <c r="CZH209" s="91"/>
      <c r="CZI209" s="119"/>
      <c r="CZJ209" s="91"/>
      <c r="CZK209" s="119"/>
      <c r="CZL209" s="91"/>
      <c r="CZM209" s="119"/>
      <c r="CZN209" s="91"/>
      <c r="CZO209" s="119"/>
      <c r="CZP209" s="91"/>
      <c r="CZQ209" s="119"/>
      <c r="CZR209" s="91"/>
      <c r="CZS209" s="119"/>
      <c r="CZT209" s="91"/>
      <c r="CZU209" s="119"/>
      <c r="CZV209" s="91"/>
      <c r="CZW209" s="119"/>
      <c r="CZX209" s="91"/>
      <c r="CZY209" s="119"/>
      <c r="CZZ209" s="91"/>
      <c r="DAA209" s="119"/>
      <c r="DAB209" s="91"/>
      <c r="DAC209" s="119"/>
      <c r="DAD209" s="91"/>
      <c r="DAE209" s="119"/>
      <c r="DAF209" s="91"/>
      <c r="DAG209" s="119"/>
      <c r="DAH209" s="91"/>
      <c r="DAI209" s="119"/>
      <c r="DAJ209" s="91"/>
      <c r="DAK209" s="119"/>
      <c r="DAL209" s="91"/>
      <c r="DAM209" s="119"/>
      <c r="DAN209" s="91"/>
      <c r="DAO209" s="119"/>
      <c r="DAP209" s="91"/>
      <c r="DAQ209" s="119"/>
      <c r="DAR209" s="91"/>
      <c r="DAS209" s="119"/>
      <c r="DAT209" s="91"/>
      <c r="DAU209" s="119"/>
      <c r="DAV209" s="91"/>
      <c r="DAW209" s="119"/>
      <c r="DAX209" s="91"/>
      <c r="DAY209" s="119"/>
      <c r="DAZ209" s="91"/>
      <c r="DBA209" s="119"/>
      <c r="DBB209" s="91"/>
      <c r="DBC209" s="119"/>
      <c r="DBD209" s="91"/>
      <c r="DBE209" s="119"/>
      <c r="DBF209" s="91"/>
      <c r="DBG209" s="119"/>
      <c r="DBH209" s="91"/>
      <c r="DBI209" s="119"/>
      <c r="DBJ209" s="91"/>
      <c r="DBK209" s="119"/>
      <c r="DBL209" s="91"/>
      <c r="DBM209" s="119"/>
      <c r="DBN209" s="91"/>
      <c r="DBO209" s="119"/>
      <c r="DBP209" s="91"/>
      <c r="DBQ209" s="119"/>
      <c r="DBR209" s="91"/>
      <c r="DBS209" s="119"/>
      <c r="DBT209" s="91"/>
      <c r="DBU209" s="119"/>
      <c r="DBV209" s="91"/>
      <c r="DBW209" s="119"/>
      <c r="DBX209" s="91"/>
      <c r="DBY209" s="119"/>
      <c r="DBZ209" s="91"/>
      <c r="DCA209" s="119"/>
      <c r="DCB209" s="91"/>
      <c r="DCC209" s="119"/>
      <c r="DCD209" s="91"/>
      <c r="DCE209" s="119"/>
      <c r="DCF209" s="91"/>
      <c r="DCG209" s="119"/>
      <c r="DCH209" s="91"/>
      <c r="DCI209" s="119"/>
      <c r="DCJ209" s="91"/>
      <c r="DCK209" s="119"/>
      <c r="DCL209" s="91"/>
      <c r="DCM209" s="119"/>
      <c r="DCN209" s="91"/>
      <c r="DCO209" s="119"/>
      <c r="DCP209" s="91"/>
      <c r="DCQ209" s="119"/>
      <c r="DCR209" s="91"/>
      <c r="DCS209" s="119"/>
      <c r="DCT209" s="91"/>
      <c r="DCU209" s="119"/>
      <c r="DCV209" s="91"/>
      <c r="DCW209" s="119"/>
      <c r="DCX209" s="91"/>
      <c r="DCY209" s="119"/>
      <c r="DCZ209" s="91"/>
      <c r="DDA209" s="119"/>
      <c r="DDB209" s="91"/>
      <c r="DDC209" s="119"/>
      <c r="DDD209" s="91"/>
      <c r="DDE209" s="119"/>
      <c r="DDF209" s="91"/>
      <c r="DDG209" s="119"/>
      <c r="DDH209" s="91"/>
      <c r="DDI209" s="119"/>
      <c r="DDJ209" s="91"/>
      <c r="DDK209" s="119"/>
      <c r="DDL209" s="91"/>
      <c r="DDM209" s="119"/>
      <c r="DDN209" s="91"/>
      <c r="DDO209" s="119"/>
      <c r="DDP209" s="91"/>
      <c r="DDQ209" s="119"/>
      <c r="DDR209" s="91"/>
      <c r="DDS209" s="119"/>
      <c r="DDT209" s="91"/>
      <c r="DDU209" s="119"/>
      <c r="DDV209" s="91"/>
      <c r="DDW209" s="119"/>
      <c r="DDX209" s="91"/>
      <c r="DDY209" s="119"/>
      <c r="DDZ209" s="91"/>
      <c r="DEA209" s="119"/>
      <c r="DEB209" s="91"/>
      <c r="DEC209" s="119"/>
      <c r="DED209" s="91"/>
      <c r="DEE209" s="119"/>
      <c r="DEF209" s="91"/>
      <c r="DEG209" s="119"/>
      <c r="DEH209" s="91"/>
      <c r="DEI209" s="119"/>
      <c r="DEJ209" s="91"/>
      <c r="DEK209" s="119"/>
      <c r="DEL209" s="91"/>
      <c r="DEM209" s="119"/>
      <c r="DEN209" s="91"/>
      <c r="DEO209" s="119"/>
      <c r="DEP209" s="91"/>
      <c r="DEQ209" s="119"/>
      <c r="DER209" s="91"/>
      <c r="DES209" s="119"/>
      <c r="DET209" s="91"/>
      <c r="DEU209" s="119"/>
      <c r="DEV209" s="91"/>
      <c r="DEW209" s="119"/>
      <c r="DEX209" s="91"/>
      <c r="DEY209" s="119"/>
      <c r="DEZ209" s="91"/>
      <c r="DFA209" s="119"/>
      <c r="DFB209" s="91"/>
      <c r="DFC209" s="119"/>
      <c r="DFD209" s="91"/>
      <c r="DFE209" s="119"/>
      <c r="DFF209" s="91"/>
      <c r="DFG209" s="119"/>
      <c r="DFH209" s="91"/>
      <c r="DFI209" s="119"/>
      <c r="DFJ209" s="91"/>
      <c r="DFK209" s="119"/>
      <c r="DFL209" s="91"/>
      <c r="DFM209" s="119"/>
      <c r="DFN209" s="91"/>
      <c r="DFO209" s="119"/>
      <c r="DFP209" s="91"/>
      <c r="DFQ209" s="119"/>
      <c r="DFR209" s="91"/>
      <c r="DFS209" s="119"/>
      <c r="DFT209" s="91"/>
      <c r="DFU209" s="119"/>
      <c r="DFV209" s="91"/>
      <c r="DFW209" s="119"/>
      <c r="DFX209" s="91"/>
      <c r="DFY209" s="119"/>
      <c r="DFZ209" s="91"/>
      <c r="DGA209" s="119"/>
      <c r="DGB209" s="91"/>
      <c r="DGC209" s="119"/>
      <c r="DGD209" s="91"/>
      <c r="DGE209" s="119"/>
      <c r="DGF209" s="91"/>
      <c r="DGG209" s="119"/>
      <c r="DGH209" s="91"/>
      <c r="DGI209" s="119"/>
      <c r="DGJ209" s="91"/>
      <c r="DGK209" s="119"/>
      <c r="DGL209" s="91"/>
      <c r="DGM209" s="119"/>
      <c r="DGN209" s="91"/>
      <c r="DGO209" s="119"/>
      <c r="DGP209" s="91"/>
      <c r="DGQ209" s="119"/>
      <c r="DGR209" s="91"/>
      <c r="DGS209" s="119"/>
      <c r="DGT209" s="91"/>
      <c r="DGU209" s="119"/>
      <c r="DGV209" s="91"/>
      <c r="DGW209" s="119"/>
      <c r="DGX209" s="91"/>
      <c r="DGY209" s="119"/>
      <c r="DGZ209" s="91"/>
      <c r="DHA209" s="119"/>
      <c r="DHB209" s="91"/>
      <c r="DHC209" s="119"/>
      <c r="DHD209" s="91"/>
      <c r="DHE209" s="119"/>
      <c r="DHF209" s="91"/>
      <c r="DHG209" s="119"/>
      <c r="DHH209" s="91"/>
      <c r="DHI209" s="119"/>
      <c r="DHJ209" s="91"/>
      <c r="DHK209" s="119"/>
      <c r="DHL209" s="91"/>
      <c r="DHM209" s="119"/>
      <c r="DHN209" s="91"/>
      <c r="DHO209" s="119"/>
      <c r="DHP209" s="91"/>
      <c r="DHQ209" s="119"/>
      <c r="DHR209" s="91"/>
      <c r="DHS209" s="119"/>
      <c r="DHT209" s="91"/>
      <c r="DHU209" s="119"/>
      <c r="DHV209" s="91"/>
      <c r="DHW209" s="119"/>
      <c r="DHX209" s="91"/>
      <c r="DHY209" s="119"/>
      <c r="DHZ209" s="91"/>
      <c r="DIA209" s="119"/>
      <c r="DIB209" s="91"/>
      <c r="DIC209" s="119"/>
      <c r="DID209" s="91"/>
      <c r="DIE209" s="119"/>
      <c r="DIF209" s="91"/>
      <c r="DIG209" s="119"/>
      <c r="DIH209" s="91"/>
      <c r="DII209" s="119"/>
      <c r="DIJ209" s="91"/>
      <c r="DIK209" s="119"/>
      <c r="DIL209" s="91"/>
      <c r="DIM209" s="119"/>
      <c r="DIN209" s="91"/>
      <c r="DIO209" s="119"/>
      <c r="DIP209" s="91"/>
      <c r="DIQ209" s="119"/>
      <c r="DIR209" s="91"/>
      <c r="DIS209" s="119"/>
      <c r="DIT209" s="91"/>
      <c r="DIU209" s="119"/>
      <c r="DIV209" s="91"/>
      <c r="DIW209" s="119"/>
      <c r="DIX209" s="91"/>
      <c r="DIY209" s="119"/>
      <c r="DIZ209" s="91"/>
      <c r="DJA209" s="119"/>
      <c r="DJB209" s="91"/>
      <c r="DJC209" s="119"/>
      <c r="DJD209" s="91"/>
      <c r="DJE209" s="119"/>
      <c r="DJF209" s="91"/>
      <c r="DJG209" s="119"/>
      <c r="DJH209" s="91"/>
      <c r="DJI209" s="119"/>
      <c r="DJJ209" s="91"/>
      <c r="DJK209" s="119"/>
      <c r="DJL209" s="91"/>
      <c r="DJM209" s="119"/>
      <c r="DJN209" s="91"/>
      <c r="DJO209" s="119"/>
      <c r="DJP209" s="91"/>
      <c r="DJQ209" s="119"/>
      <c r="DJR209" s="91"/>
      <c r="DJS209" s="119"/>
      <c r="DJT209" s="91"/>
      <c r="DJU209" s="119"/>
      <c r="DJV209" s="91"/>
      <c r="DJW209" s="119"/>
      <c r="DJX209" s="91"/>
      <c r="DJY209" s="119"/>
      <c r="DJZ209" s="91"/>
      <c r="DKA209" s="119"/>
      <c r="DKB209" s="91"/>
      <c r="DKC209" s="119"/>
      <c r="DKD209" s="91"/>
      <c r="DKE209" s="119"/>
      <c r="DKF209" s="91"/>
      <c r="DKG209" s="119"/>
      <c r="DKH209" s="91"/>
      <c r="DKI209" s="119"/>
      <c r="DKJ209" s="91"/>
      <c r="DKK209" s="119"/>
      <c r="DKL209" s="91"/>
      <c r="DKM209" s="119"/>
      <c r="DKN209" s="91"/>
      <c r="DKO209" s="119"/>
      <c r="DKP209" s="91"/>
      <c r="DKQ209" s="119"/>
      <c r="DKR209" s="91"/>
      <c r="DKS209" s="119"/>
      <c r="DKT209" s="91"/>
      <c r="DKU209" s="119"/>
      <c r="DKV209" s="91"/>
      <c r="DKW209" s="119"/>
      <c r="DKX209" s="91"/>
      <c r="DKY209" s="119"/>
      <c r="DKZ209" s="91"/>
      <c r="DLA209" s="119"/>
      <c r="DLB209" s="91"/>
      <c r="DLC209" s="119"/>
      <c r="DLD209" s="91"/>
      <c r="DLE209" s="119"/>
      <c r="DLF209" s="91"/>
      <c r="DLG209" s="119"/>
      <c r="DLH209" s="91"/>
      <c r="DLI209" s="119"/>
      <c r="DLJ209" s="91"/>
      <c r="DLK209" s="119"/>
      <c r="DLL209" s="91"/>
      <c r="DLM209" s="119"/>
      <c r="DLN209" s="91"/>
      <c r="DLO209" s="119"/>
      <c r="DLP209" s="91"/>
      <c r="DLQ209" s="119"/>
      <c r="DLR209" s="91"/>
      <c r="DLS209" s="119"/>
      <c r="DLT209" s="91"/>
      <c r="DLU209" s="119"/>
      <c r="DLV209" s="91"/>
      <c r="DLW209" s="119"/>
      <c r="DLX209" s="91"/>
      <c r="DLY209" s="119"/>
      <c r="DLZ209" s="91"/>
      <c r="DMA209" s="119"/>
      <c r="DMB209" s="91"/>
      <c r="DMC209" s="119"/>
      <c r="DMD209" s="91"/>
      <c r="DME209" s="119"/>
      <c r="DMF209" s="91"/>
      <c r="DMG209" s="119"/>
      <c r="DMH209" s="91"/>
      <c r="DMI209" s="119"/>
      <c r="DMJ209" s="91"/>
      <c r="DMK209" s="119"/>
      <c r="DML209" s="91"/>
      <c r="DMM209" s="119"/>
      <c r="DMN209" s="91"/>
      <c r="DMO209" s="119"/>
      <c r="DMP209" s="91"/>
      <c r="DMQ209" s="119"/>
      <c r="DMR209" s="91"/>
      <c r="DMS209" s="119"/>
      <c r="DMT209" s="91"/>
      <c r="DMU209" s="119"/>
      <c r="DMV209" s="91"/>
      <c r="DMW209" s="119"/>
      <c r="DMX209" s="91"/>
      <c r="DMY209" s="119"/>
      <c r="DMZ209" s="91"/>
      <c r="DNA209" s="119"/>
      <c r="DNB209" s="91"/>
      <c r="DNC209" s="119"/>
      <c r="DND209" s="91"/>
      <c r="DNE209" s="119"/>
      <c r="DNF209" s="91"/>
      <c r="DNG209" s="119"/>
      <c r="DNH209" s="91"/>
      <c r="DNI209" s="119"/>
      <c r="DNJ209" s="91"/>
      <c r="DNK209" s="119"/>
      <c r="DNL209" s="91"/>
      <c r="DNM209" s="119"/>
      <c r="DNN209" s="91"/>
      <c r="DNO209" s="119"/>
      <c r="DNP209" s="91"/>
      <c r="DNQ209" s="119"/>
      <c r="DNR209" s="91"/>
      <c r="DNS209" s="119"/>
      <c r="DNT209" s="91"/>
      <c r="DNU209" s="119"/>
      <c r="DNV209" s="91"/>
      <c r="DNW209" s="119"/>
      <c r="DNX209" s="91"/>
      <c r="DNY209" s="119"/>
      <c r="DNZ209" s="91"/>
      <c r="DOA209" s="119"/>
      <c r="DOB209" s="91"/>
      <c r="DOC209" s="119"/>
      <c r="DOD209" s="91"/>
      <c r="DOE209" s="119"/>
      <c r="DOF209" s="91"/>
      <c r="DOG209" s="119"/>
      <c r="DOH209" s="91"/>
      <c r="DOI209" s="119"/>
      <c r="DOJ209" s="91"/>
      <c r="DOK209" s="119"/>
      <c r="DOL209" s="91"/>
      <c r="DOM209" s="119"/>
      <c r="DON209" s="91"/>
      <c r="DOO209" s="119"/>
      <c r="DOP209" s="91"/>
      <c r="DOQ209" s="119"/>
      <c r="DOR209" s="91"/>
      <c r="DOS209" s="119"/>
      <c r="DOT209" s="91"/>
      <c r="DOU209" s="119"/>
      <c r="DOV209" s="91"/>
      <c r="DOW209" s="119"/>
      <c r="DOX209" s="91"/>
      <c r="DOY209" s="119"/>
      <c r="DOZ209" s="91"/>
      <c r="DPA209" s="119"/>
      <c r="DPB209" s="91"/>
      <c r="DPC209" s="119"/>
      <c r="DPD209" s="91"/>
      <c r="DPE209" s="119"/>
      <c r="DPF209" s="91"/>
      <c r="DPG209" s="119"/>
      <c r="DPH209" s="91"/>
      <c r="DPI209" s="119"/>
      <c r="DPJ209" s="91"/>
      <c r="DPK209" s="119"/>
      <c r="DPL209" s="91"/>
      <c r="DPM209" s="119"/>
      <c r="DPN209" s="91"/>
      <c r="DPO209" s="119"/>
      <c r="DPP209" s="91"/>
      <c r="DPQ209" s="119"/>
      <c r="DPR209" s="91"/>
      <c r="DPS209" s="119"/>
      <c r="DPT209" s="91"/>
      <c r="DPU209" s="119"/>
      <c r="DPV209" s="91"/>
      <c r="DPW209" s="119"/>
      <c r="DPX209" s="91"/>
      <c r="DPY209" s="119"/>
      <c r="DPZ209" s="91"/>
      <c r="DQA209" s="119"/>
      <c r="DQB209" s="91"/>
      <c r="DQC209" s="119"/>
      <c r="DQD209" s="91"/>
      <c r="DQE209" s="119"/>
      <c r="DQF209" s="91"/>
      <c r="DQG209" s="119"/>
      <c r="DQH209" s="91"/>
      <c r="DQI209" s="119"/>
      <c r="DQJ209" s="91"/>
      <c r="DQK209" s="119"/>
      <c r="DQL209" s="91"/>
      <c r="DQM209" s="119"/>
      <c r="DQN209" s="91"/>
      <c r="DQO209" s="119"/>
      <c r="DQP209" s="91"/>
      <c r="DQQ209" s="119"/>
      <c r="DQR209" s="91"/>
      <c r="DQS209" s="119"/>
      <c r="DQT209" s="91"/>
      <c r="DQU209" s="119"/>
      <c r="DQV209" s="91"/>
      <c r="DQW209" s="119"/>
      <c r="DQX209" s="91"/>
      <c r="DQY209" s="119"/>
      <c r="DQZ209" s="91"/>
      <c r="DRA209" s="119"/>
      <c r="DRB209" s="91"/>
      <c r="DRC209" s="119"/>
      <c r="DRD209" s="91"/>
      <c r="DRE209" s="119"/>
      <c r="DRF209" s="91"/>
      <c r="DRG209" s="119"/>
      <c r="DRH209" s="91"/>
      <c r="DRI209" s="119"/>
      <c r="DRJ209" s="91"/>
      <c r="DRK209" s="119"/>
      <c r="DRL209" s="91"/>
      <c r="DRM209" s="119"/>
      <c r="DRN209" s="91"/>
      <c r="DRO209" s="119"/>
      <c r="DRP209" s="91"/>
      <c r="DRQ209" s="119"/>
      <c r="DRR209" s="91"/>
      <c r="DRS209" s="119"/>
      <c r="DRT209" s="91"/>
      <c r="DRU209" s="119"/>
      <c r="DRV209" s="91"/>
      <c r="DRW209" s="119"/>
      <c r="DRX209" s="91"/>
      <c r="DRY209" s="119"/>
      <c r="DRZ209" s="91"/>
      <c r="DSA209" s="119"/>
      <c r="DSB209" s="91"/>
      <c r="DSC209" s="119"/>
      <c r="DSD209" s="91"/>
      <c r="DSE209" s="119"/>
      <c r="DSF209" s="91"/>
      <c r="DSG209" s="119"/>
      <c r="DSH209" s="91"/>
      <c r="DSI209" s="119"/>
      <c r="DSJ209" s="91"/>
      <c r="DSK209" s="119"/>
      <c r="DSL209" s="91"/>
      <c r="DSM209" s="119"/>
      <c r="DSN209" s="91"/>
      <c r="DSO209" s="119"/>
      <c r="DSP209" s="91"/>
      <c r="DSQ209" s="119"/>
      <c r="DSR209" s="91"/>
      <c r="DSS209" s="119"/>
      <c r="DST209" s="91"/>
      <c r="DSU209" s="119"/>
      <c r="DSV209" s="91"/>
      <c r="DSW209" s="119"/>
      <c r="DSX209" s="91"/>
      <c r="DSY209" s="119"/>
      <c r="DSZ209" s="91"/>
      <c r="DTA209" s="119"/>
      <c r="DTB209" s="91"/>
      <c r="DTC209" s="119"/>
      <c r="DTD209" s="91"/>
      <c r="DTE209" s="119"/>
      <c r="DTF209" s="91"/>
      <c r="DTG209" s="119"/>
      <c r="DTH209" s="91"/>
      <c r="DTI209" s="119"/>
      <c r="DTJ209" s="91"/>
      <c r="DTK209" s="119"/>
      <c r="DTL209" s="91"/>
      <c r="DTM209" s="119"/>
      <c r="DTN209" s="91"/>
      <c r="DTO209" s="119"/>
      <c r="DTP209" s="91"/>
      <c r="DTQ209" s="119"/>
      <c r="DTR209" s="91"/>
      <c r="DTS209" s="119"/>
      <c r="DTT209" s="91"/>
      <c r="DTU209" s="119"/>
      <c r="DTV209" s="91"/>
      <c r="DTW209" s="119"/>
      <c r="DTX209" s="91"/>
      <c r="DTY209" s="119"/>
      <c r="DTZ209" s="91"/>
      <c r="DUA209" s="119"/>
      <c r="DUB209" s="91"/>
      <c r="DUC209" s="119"/>
      <c r="DUD209" s="91"/>
      <c r="DUE209" s="119"/>
      <c r="DUF209" s="91"/>
      <c r="DUG209" s="119"/>
      <c r="DUH209" s="91"/>
      <c r="DUI209" s="119"/>
      <c r="DUJ209" s="91"/>
      <c r="DUK209" s="119"/>
      <c r="DUL209" s="91"/>
      <c r="DUM209" s="119"/>
      <c r="DUN209" s="91"/>
      <c r="DUO209" s="119"/>
      <c r="DUP209" s="91"/>
      <c r="DUQ209" s="119"/>
      <c r="DUR209" s="91"/>
      <c r="DUS209" s="119"/>
      <c r="DUT209" s="91"/>
      <c r="DUU209" s="119"/>
      <c r="DUV209" s="91"/>
      <c r="DUW209" s="119"/>
      <c r="DUX209" s="91"/>
      <c r="DUY209" s="119"/>
      <c r="DUZ209" s="91"/>
      <c r="DVA209" s="119"/>
      <c r="DVB209" s="91"/>
      <c r="DVC209" s="119"/>
      <c r="DVD209" s="91"/>
      <c r="DVE209" s="119"/>
      <c r="DVF209" s="91"/>
      <c r="DVG209" s="119"/>
      <c r="DVH209" s="91"/>
      <c r="DVI209" s="119"/>
      <c r="DVJ209" s="91"/>
      <c r="DVK209" s="119"/>
      <c r="DVL209" s="91"/>
      <c r="DVM209" s="119"/>
      <c r="DVN209" s="91"/>
      <c r="DVO209" s="119"/>
      <c r="DVP209" s="91"/>
      <c r="DVQ209" s="119"/>
      <c r="DVR209" s="91"/>
      <c r="DVS209" s="119"/>
      <c r="DVT209" s="91"/>
      <c r="DVU209" s="119"/>
      <c r="DVV209" s="91"/>
      <c r="DVW209" s="119"/>
      <c r="DVX209" s="91"/>
      <c r="DVY209" s="119"/>
      <c r="DVZ209" s="91"/>
      <c r="DWA209" s="119"/>
      <c r="DWB209" s="91"/>
      <c r="DWC209" s="119"/>
      <c r="DWD209" s="91"/>
      <c r="DWE209" s="119"/>
      <c r="DWF209" s="91"/>
      <c r="DWG209" s="119"/>
      <c r="DWH209" s="91"/>
      <c r="DWI209" s="119"/>
      <c r="DWJ209" s="91"/>
      <c r="DWK209" s="119"/>
      <c r="DWL209" s="91"/>
      <c r="DWM209" s="119"/>
      <c r="DWN209" s="91"/>
      <c r="DWO209" s="119"/>
      <c r="DWP209" s="91"/>
      <c r="DWQ209" s="119"/>
      <c r="DWR209" s="91"/>
      <c r="DWS209" s="119"/>
      <c r="DWT209" s="91"/>
      <c r="DWU209" s="119"/>
      <c r="DWV209" s="91"/>
      <c r="DWW209" s="119"/>
      <c r="DWX209" s="91"/>
      <c r="DWY209" s="119"/>
      <c r="DWZ209" s="91"/>
      <c r="DXA209" s="119"/>
      <c r="DXB209" s="91"/>
      <c r="DXC209" s="119"/>
      <c r="DXD209" s="91"/>
      <c r="DXE209" s="119"/>
      <c r="DXF209" s="91"/>
      <c r="DXG209" s="119"/>
      <c r="DXH209" s="91"/>
      <c r="DXI209" s="119"/>
      <c r="DXJ209" s="91"/>
      <c r="DXK209" s="119"/>
      <c r="DXL209" s="91"/>
      <c r="DXM209" s="119"/>
      <c r="DXN209" s="91"/>
      <c r="DXO209" s="119"/>
      <c r="DXP209" s="91"/>
      <c r="DXQ209" s="119"/>
      <c r="DXR209" s="91"/>
      <c r="DXS209" s="119"/>
      <c r="DXT209" s="91"/>
      <c r="DXU209" s="119"/>
      <c r="DXV209" s="91"/>
      <c r="DXW209" s="119"/>
      <c r="DXX209" s="91"/>
      <c r="DXY209" s="119"/>
      <c r="DXZ209" s="91"/>
      <c r="DYA209" s="119"/>
      <c r="DYB209" s="91"/>
      <c r="DYC209" s="119"/>
      <c r="DYD209" s="91"/>
      <c r="DYE209" s="119"/>
      <c r="DYF209" s="91"/>
      <c r="DYG209" s="119"/>
      <c r="DYH209" s="91"/>
      <c r="DYI209" s="119"/>
      <c r="DYJ209" s="91"/>
      <c r="DYK209" s="119"/>
      <c r="DYL209" s="91"/>
      <c r="DYM209" s="119"/>
      <c r="DYN209" s="91"/>
      <c r="DYO209" s="119"/>
      <c r="DYP209" s="91"/>
      <c r="DYQ209" s="119"/>
      <c r="DYR209" s="91"/>
      <c r="DYS209" s="119"/>
      <c r="DYT209" s="91"/>
      <c r="DYU209" s="119"/>
      <c r="DYV209" s="91"/>
      <c r="DYW209" s="119"/>
      <c r="DYX209" s="91"/>
      <c r="DYY209" s="119"/>
      <c r="DYZ209" s="91"/>
      <c r="DZA209" s="119"/>
      <c r="DZB209" s="91"/>
      <c r="DZC209" s="119"/>
      <c r="DZD209" s="91"/>
      <c r="DZE209" s="119"/>
      <c r="DZF209" s="91"/>
      <c r="DZG209" s="119"/>
      <c r="DZH209" s="91"/>
      <c r="DZI209" s="119"/>
      <c r="DZJ209" s="91"/>
      <c r="DZK209" s="119"/>
      <c r="DZL209" s="91"/>
      <c r="DZM209" s="119"/>
      <c r="DZN209" s="91"/>
      <c r="DZO209" s="119"/>
      <c r="DZP209" s="91"/>
      <c r="DZQ209" s="119"/>
      <c r="DZR209" s="91"/>
      <c r="DZS209" s="119"/>
      <c r="DZT209" s="91"/>
      <c r="DZU209" s="119"/>
      <c r="DZV209" s="91"/>
      <c r="DZW209" s="119"/>
      <c r="DZX209" s="91"/>
      <c r="DZY209" s="119"/>
      <c r="DZZ209" s="91"/>
      <c r="EAA209" s="119"/>
      <c r="EAB209" s="91"/>
      <c r="EAC209" s="119"/>
      <c r="EAD209" s="91"/>
      <c r="EAE209" s="119"/>
      <c r="EAF209" s="91"/>
      <c r="EAG209" s="119"/>
      <c r="EAH209" s="91"/>
      <c r="EAI209" s="119"/>
      <c r="EAJ209" s="91"/>
      <c r="EAK209" s="119"/>
      <c r="EAL209" s="91"/>
      <c r="EAM209" s="119"/>
      <c r="EAN209" s="91"/>
      <c r="EAO209" s="119"/>
      <c r="EAP209" s="91"/>
      <c r="EAQ209" s="119"/>
      <c r="EAR209" s="91"/>
      <c r="EAS209" s="119"/>
      <c r="EAT209" s="91"/>
      <c r="EAU209" s="119"/>
      <c r="EAV209" s="91"/>
      <c r="EAW209" s="119"/>
      <c r="EAX209" s="91"/>
      <c r="EAY209" s="119"/>
      <c r="EAZ209" s="91"/>
      <c r="EBA209" s="119"/>
      <c r="EBB209" s="91"/>
      <c r="EBC209" s="119"/>
      <c r="EBD209" s="91"/>
      <c r="EBE209" s="119"/>
      <c r="EBF209" s="91"/>
      <c r="EBG209" s="119"/>
      <c r="EBH209" s="91"/>
      <c r="EBI209" s="119"/>
      <c r="EBJ209" s="91"/>
      <c r="EBK209" s="119"/>
      <c r="EBL209" s="91"/>
      <c r="EBM209" s="119"/>
      <c r="EBN209" s="91"/>
      <c r="EBO209" s="119"/>
      <c r="EBP209" s="91"/>
      <c r="EBQ209" s="119"/>
      <c r="EBR209" s="91"/>
      <c r="EBS209" s="119"/>
      <c r="EBT209" s="91"/>
      <c r="EBU209" s="119"/>
      <c r="EBV209" s="91"/>
      <c r="EBW209" s="119"/>
      <c r="EBX209" s="91"/>
      <c r="EBY209" s="119"/>
      <c r="EBZ209" s="91"/>
      <c r="ECA209" s="119"/>
      <c r="ECB209" s="91"/>
      <c r="ECC209" s="119"/>
      <c r="ECD209" s="91"/>
      <c r="ECE209" s="119"/>
      <c r="ECF209" s="91"/>
      <c r="ECG209" s="119"/>
      <c r="ECH209" s="91"/>
      <c r="ECI209" s="119"/>
      <c r="ECJ209" s="91"/>
      <c r="ECK209" s="119"/>
      <c r="ECL209" s="91"/>
      <c r="ECM209" s="119"/>
      <c r="ECN209" s="91"/>
      <c r="ECO209" s="119"/>
      <c r="ECP209" s="91"/>
      <c r="ECQ209" s="119"/>
      <c r="ECR209" s="91"/>
      <c r="ECS209" s="119"/>
      <c r="ECT209" s="91"/>
      <c r="ECU209" s="119"/>
      <c r="ECV209" s="91"/>
      <c r="ECW209" s="119"/>
      <c r="ECX209" s="91"/>
      <c r="ECY209" s="119"/>
      <c r="ECZ209" s="91"/>
      <c r="EDA209" s="119"/>
      <c r="EDB209" s="91"/>
      <c r="EDC209" s="119"/>
      <c r="EDD209" s="91"/>
      <c r="EDE209" s="119"/>
      <c r="EDF209" s="91"/>
      <c r="EDG209" s="119"/>
      <c r="EDH209" s="91"/>
      <c r="EDI209" s="119"/>
      <c r="EDJ209" s="91"/>
      <c r="EDK209" s="119"/>
      <c r="EDL209" s="91"/>
      <c r="EDM209" s="119"/>
      <c r="EDN209" s="91"/>
      <c r="EDO209" s="119"/>
      <c r="EDP209" s="91"/>
      <c r="EDQ209" s="119"/>
      <c r="EDR209" s="91"/>
      <c r="EDS209" s="119"/>
      <c r="EDT209" s="91"/>
      <c r="EDU209" s="119"/>
      <c r="EDV209" s="91"/>
      <c r="EDW209" s="119"/>
      <c r="EDX209" s="91"/>
      <c r="EDY209" s="119"/>
      <c r="EDZ209" s="91"/>
      <c r="EEA209" s="119"/>
      <c r="EEB209" s="91"/>
      <c r="EEC209" s="119"/>
      <c r="EED209" s="91"/>
      <c r="EEE209" s="119"/>
      <c r="EEF209" s="91"/>
      <c r="EEG209" s="119"/>
      <c r="EEH209" s="91"/>
      <c r="EEI209" s="119"/>
      <c r="EEJ209" s="91"/>
      <c r="EEK209" s="119"/>
      <c r="EEL209" s="91"/>
      <c r="EEM209" s="119"/>
      <c r="EEN209" s="91"/>
      <c r="EEO209" s="119"/>
      <c r="EEP209" s="91"/>
      <c r="EEQ209" s="119"/>
      <c r="EER209" s="91"/>
      <c r="EES209" s="119"/>
      <c r="EET209" s="91"/>
      <c r="EEU209" s="119"/>
      <c r="EEV209" s="91"/>
      <c r="EEW209" s="119"/>
      <c r="EEX209" s="91"/>
      <c r="EEY209" s="119"/>
      <c r="EEZ209" s="91"/>
      <c r="EFA209" s="119"/>
      <c r="EFB209" s="91"/>
      <c r="EFC209" s="119"/>
      <c r="EFD209" s="91"/>
      <c r="EFE209" s="119"/>
      <c r="EFF209" s="91"/>
      <c r="EFG209" s="119"/>
      <c r="EFH209" s="91"/>
      <c r="EFI209" s="119"/>
      <c r="EFJ209" s="91"/>
      <c r="EFK209" s="119"/>
      <c r="EFL209" s="91"/>
      <c r="EFM209" s="119"/>
      <c r="EFN209" s="91"/>
      <c r="EFO209" s="119"/>
      <c r="EFP209" s="91"/>
      <c r="EFQ209" s="119"/>
      <c r="EFR209" s="91"/>
      <c r="EFS209" s="119"/>
      <c r="EFT209" s="91"/>
      <c r="EFU209" s="119"/>
      <c r="EFV209" s="91"/>
      <c r="EFW209" s="119"/>
      <c r="EFX209" s="91"/>
      <c r="EFY209" s="119"/>
      <c r="EFZ209" s="91"/>
      <c r="EGA209" s="119"/>
      <c r="EGB209" s="91"/>
      <c r="EGC209" s="119"/>
      <c r="EGD209" s="91"/>
      <c r="EGE209" s="119"/>
      <c r="EGF209" s="91"/>
      <c r="EGG209" s="119"/>
      <c r="EGH209" s="91"/>
      <c r="EGI209" s="119"/>
      <c r="EGJ209" s="91"/>
      <c r="EGK209" s="119"/>
      <c r="EGL209" s="91"/>
      <c r="EGM209" s="119"/>
      <c r="EGN209" s="91"/>
      <c r="EGO209" s="119"/>
      <c r="EGP209" s="91"/>
      <c r="EGQ209" s="119"/>
      <c r="EGR209" s="91"/>
      <c r="EGS209" s="119"/>
      <c r="EGT209" s="91"/>
      <c r="EGU209" s="119"/>
      <c r="EGV209" s="91"/>
      <c r="EGW209" s="119"/>
      <c r="EGX209" s="91"/>
      <c r="EGY209" s="119"/>
      <c r="EGZ209" s="91"/>
      <c r="EHA209" s="119"/>
      <c r="EHB209" s="91"/>
      <c r="EHC209" s="119"/>
      <c r="EHD209" s="91"/>
      <c r="EHE209" s="119"/>
      <c r="EHF209" s="91"/>
      <c r="EHG209" s="119"/>
      <c r="EHH209" s="91"/>
      <c r="EHI209" s="119"/>
      <c r="EHJ209" s="91"/>
      <c r="EHK209" s="119"/>
      <c r="EHL209" s="91"/>
      <c r="EHM209" s="119"/>
      <c r="EHN209" s="91"/>
      <c r="EHO209" s="119"/>
      <c r="EHP209" s="91"/>
      <c r="EHQ209" s="119"/>
      <c r="EHR209" s="91"/>
      <c r="EHS209" s="119"/>
      <c r="EHT209" s="91"/>
      <c r="EHU209" s="119"/>
      <c r="EHV209" s="91"/>
      <c r="EHW209" s="119"/>
      <c r="EHX209" s="91"/>
      <c r="EHY209" s="119"/>
      <c r="EHZ209" s="91"/>
      <c r="EIA209" s="119"/>
      <c r="EIB209" s="91"/>
      <c r="EIC209" s="119"/>
      <c r="EID209" s="91"/>
      <c r="EIE209" s="119"/>
      <c r="EIF209" s="91"/>
      <c r="EIG209" s="119"/>
      <c r="EIH209" s="91"/>
      <c r="EII209" s="119"/>
      <c r="EIJ209" s="91"/>
      <c r="EIK209" s="119"/>
      <c r="EIL209" s="91"/>
      <c r="EIM209" s="119"/>
      <c r="EIN209" s="91"/>
      <c r="EIO209" s="119"/>
      <c r="EIP209" s="91"/>
      <c r="EIQ209" s="119"/>
      <c r="EIR209" s="91"/>
      <c r="EIS209" s="119"/>
      <c r="EIT209" s="91"/>
      <c r="EIU209" s="119"/>
      <c r="EIV209" s="91"/>
      <c r="EIW209" s="119"/>
      <c r="EIX209" s="91"/>
      <c r="EIY209" s="119"/>
      <c r="EIZ209" s="91"/>
      <c r="EJA209" s="119"/>
      <c r="EJB209" s="91"/>
      <c r="EJC209" s="119"/>
      <c r="EJD209" s="91"/>
      <c r="EJE209" s="119"/>
      <c r="EJF209" s="91"/>
      <c r="EJG209" s="119"/>
      <c r="EJH209" s="91"/>
      <c r="EJI209" s="119"/>
      <c r="EJJ209" s="91"/>
      <c r="EJK209" s="119"/>
      <c r="EJL209" s="91"/>
      <c r="EJM209" s="119"/>
      <c r="EJN209" s="91"/>
      <c r="EJO209" s="119"/>
      <c r="EJP209" s="91"/>
      <c r="EJQ209" s="119"/>
      <c r="EJR209" s="91"/>
      <c r="EJS209" s="119"/>
      <c r="EJT209" s="91"/>
      <c r="EJU209" s="119"/>
      <c r="EJV209" s="91"/>
      <c r="EJW209" s="119"/>
      <c r="EJX209" s="91"/>
      <c r="EJY209" s="119"/>
      <c r="EJZ209" s="91"/>
      <c r="EKA209" s="119"/>
      <c r="EKB209" s="91"/>
      <c r="EKC209" s="119"/>
      <c r="EKD209" s="91"/>
      <c r="EKE209" s="119"/>
      <c r="EKF209" s="91"/>
      <c r="EKG209" s="119"/>
      <c r="EKH209" s="91"/>
      <c r="EKI209" s="119"/>
      <c r="EKJ209" s="91"/>
      <c r="EKK209" s="119"/>
      <c r="EKL209" s="91"/>
      <c r="EKM209" s="119"/>
      <c r="EKN209" s="91"/>
      <c r="EKO209" s="119"/>
      <c r="EKP209" s="91"/>
      <c r="EKQ209" s="119"/>
      <c r="EKR209" s="91"/>
      <c r="EKS209" s="119"/>
      <c r="EKT209" s="91"/>
      <c r="EKU209" s="119"/>
      <c r="EKV209" s="91"/>
      <c r="EKW209" s="119"/>
      <c r="EKX209" s="91"/>
      <c r="EKY209" s="119"/>
      <c r="EKZ209" s="91"/>
      <c r="ELA209" s="119"/>
      <c r="ELB209" s="91"/>
      <c r="ELC209" s="119"/>
      <c r="ELD209" s="91"/>
      <c r="ELE209" s="119"/>
      <c r="ELF209" s="91"/>
      <c r="ELG209" s="119"/>
      <c r="ELH209" s="91"/>
      <c r="ELI209" s="119"/>
      <c r="ELJ209" s="91"/>
      <c r="ELK209" s="119"/>
      <c r="ELL209" s="91"/>
      <c r="ELM209" s="119"/>
      <c r="ELN209" s="91"/>
      <c r="ELO209" s="119"/>
      <c r="ELP209" s="91"/>
      <c r="ELQ209" s="119"/>
      <c r="ELR209" s="91"/>
      <c r="ELS209" s="119"/>
      <c r="ELT209" s="91"/>
      <c r="ELU209" s="119"/>
      <c r="ELV209" s="91"/>
      <c r="ELW209" s="119"/>
      <c r="ELX209" s="91"/>
      <c r="ELY209" s="119"/>
      <c r="ELZ209" s="91"/>
      <c r="EMA209" s="119"/>
      <c r="EMB209" s="91"/>
      <c r="EMC209" s="119"/>
      <c r="EMD209" s="91"/>
      <c r="EME209" s="119"/>
      <c r="EMF209" s="91"/>
      <c r="EMG209" s="119"/>
      <c r="EMH209" s="91"/>
      <c r="EMI209" s="119"/>
      <c r="EMJ209" s="91"/>
      <c r="EMK209" s="119"/>
      <c r="EML209" s="91"/>
      <c r="EMM209" s="119"/>
      <c r="EMN209" s="91"/>
      <c r="EMO209" s="119"/>
      <c r="EMP209" s="91"/>
      <c r="EMQ209" s="119"/>
      <c r="EMR209" s="91"/>
      <c r="EMS209" s="119"/>
      <c r="EMT209" s="91"/>
      <c r="EMU209" s="119"/>
      <c r="EMV209" s="91"/>
      <c r="EMW209" s="119"/>
      <c r="EMX209" s="91"/>
      <c r="EMY209" s="119"/>
      <c r="EMZ209" s="91"/>
      <c r="ENA209" s="119"/>
      <c r="ENB209" s="91"/>
      <c r="ENC209" s="119"/>
      <c r="END209" s="91"/>
      <c r="ENE209" s="119"/>
      <c r="ENF209" s="91"/>
      <c r="ENG209" s="119"/>
      <c r="ENH209" s="91"/>
      <c r="ENI209" s="119"/>
      <c r="ENJ209" s="91"/>
      <c r="ENK209" s="119"/>
      <c r="ENL209" s="91"/>
      <c r="ENM209" s="119"/>
      <c r="ENN209" s="91"/>
      <c r="ENO209" s="119"/>
      <c r="ENP209" s="91"/>
      <c r="ENQ209" s="119"/>
      <c r="ENR209" s="91"/>
      <c r="ENS209" s="119"/>
      <c r="ENT209" s="91"/>
      <c r="ENU209" s="119"/>
      <c r="ENV209" s="91"/>
      <c r="ENW209" s="119"/>
      <c r="ENX209" s="91"/>
      <c r="ENY209" s="119"/>
      <c r="ENZ209" s="91"/>
      <c r="EOA209" s="119"/>
      <c r="EOB209" s="91"/>
      <c r="EOC209" s="119"/>
      <c r="EOD209" s="91"/>
      <c r="EOE209" s="119"/>
      <c r="EOF209" s="91"/>
      <c r="EOG209" s="119"/>
      <c r="EOH209" s="91"/>
      <c r="EOI209" s="119"/>
      <c r="EOJ209" s="91"/>
      <c r="EOK209" s="119"/>
      <c r="EOL209" s="91"/>
      <c r="EOM209" s="119"/>
      <c r="EON209" s="91"/>
      <c r="EOO209" s="119"/>
      <c r="EOP209" s="91"/>
      <c r="EOQ209" s="119"/>
      <c r="EOR209" s="91"/>
      <c r="EOS209" s="119"/>
      <c r="EOT209" s="91"/>
      <c r="EOU209" s="119"/>
      <c r="EOV209" s="91"/>
      <c r="EOW209" s="119"/>
      <c r="EOX209" s="91"/>
      <c r="EOY209" s="119"/>
      <c r="EOZ209" s="91"/>
      <c r="EPA209" s="119"/>
      <c r="EPB209" s="91"/>
      <c r="EPC209" s="119"/>
      <c r="EPD209" s="91"/>
      <c r="EPE209" s="119"/>
      <c r="EPF209" s="91"/>
      <c r="EPG209" s="119"/>
      <c r="EPH209" s="91"/>
      <c r="EPI209" s="119"/>
      <c r="EPJ209" s="91"/>
      <c r="EPK209" s="119"/>
      <c r="EPL209" s="91"/>
      <c r="EPM209" s="119"/>
      <c r="EPN209" s="91"/>
      <c r="EPO209" s="119"/>
      <c r="EPP209" s="91"/>
      <c r="EPQ209" s="119"/>
      <c r="EPR209" s="91"/>
      <c r="EPS209" s="119"/>
      <c r="EPT209" s="91"/>
      <c r="EPU209" s="119"/>
      <c r="EPV209" s="91"/>
      <c r="EPW209" s="119"/>
      <c r="EPX209" s="91"/>
      <c r="EPY209" s="119"/>
      <c r="EPZ209" s="91"/>
      <c r="EQA209" s="119"/>
      <c r="EQB209" s="91"/>
      <c r="EQC209" s="119"/>
      <c r="EQD209" s="91"/>
      <c r="EQE209" s="119"/>
      <c r="EQF209" s="91"/>
      <c r="EQG209" s="119"/>
      <c r="EQH209" s="91"/>
      <c r="EQI209" s="119"/>
      <c r="EQJ209" s="91"/>
      <c r="EQK209" s="119"/>
      <c r="EQL209" s="91"/>
      <c r="EQM209" s="119"/>
      <c r="EQN209" s="91"/>
      <c r="EQO209" s="119"/>
      <c r="EQP209" s="91"/>
      <c r="EQQ209" s="119"/>
      <c r="EQR209" s="91"/>
      <c r="EQS209" s="119"/>
      <c r="EQT209" s="91"/>
      <c r="EQU209" s="119"/>
      <c r="EQV209" s="91"/>
      <c r="EQW209" s="119"/>
      <c r="EQX209" s="91"/>
      <c r="EQY209" s="119"/>
      <c r="EQZ209" s="91"/>
      <c r="ERA209" s="119"/>
      <c r="ERB209" s="91"/>
      <c r="ERC209" s="119"/>
      <c r="ERD209" s="91"/>
      <c r="ERE209" s="119"/>
      <c r="ERF209" s="91"/>
      <c r="ERG209" s="119"/>
      <c r="ERH209" s="91"/>
      <c r="ERI209" s="119"/>
      <c r="ERJ209" s="91"/>
      <c r="ERK209" s="119"/>
      <c r="ERL209" s="91"/>
      <c r="ERM209" s="119"/>
      <c r="ERN209" s="91"/>
      <c r="ERO209" s="119"/>
      <c r="ERP209" s="91"/>
      <c r="ERQ209" s="119"/>
      <c r="ERR209" s="91"/>
      <c r="ERS209" s="119"/>
      <c r="ERT209" s="91"/>
      <c r="ERU209" s="119"/>
      <c r="ERV209" s="91"/>
      <c r="ERW209" s="119"/>
      <c r="ERX209" s="91"/>
      <c r="ERY209" s="119"/>
      <c r="ERZ209" s="91"/>
      <c r="ESA209" s="119"/>
      <c r="ESB209" s="91"/>
      <c r="ESC209" s="119"/>
      <c r="ESD209" s="91"/>
      <c r="ESE209" s="119"/>
      <c r="ESF209" s="91"/>
      <c r="ESG209" s="119"/>
      <c r="ESH209" s="91"/>
      <c r="ESI209" s="119"/>
      <c r="ESJ209" s="91"/>
      <c r="ESK209" s="119"/>
      <c r="ESL209" s="91"/>
      <c r="ESM209" s="119"/>
      <c r="ESN209" s="91"/>
      <c r="ESO209" s="119"/>
      <c r="ESP209" s="91"/>
      <c r="ESQ209" s="119"/>
      <c r="ESR209" s="91"/>
      <c r="ESS209" s="119"/>
      <c r="EST209" s="91"/>
      <c r="ESU209" s="119"/>
      <c r="ESV209" s="91"/>
      <c r="ESW209" s="119"/>
      <c r="ESX209" s="91"/>
      <c r="ESY209" s="119"/>
      <c r="ESZ209" s="91"/>
      <c r="ETA209" s="119"/>
      <c r="ETB209" s="91"/>
      <c r="ETC209" s="119"/>
      <c r="ETD209" s="91"/>
      <c r="ETE209" s="119"/>
      <c r="ETF209" s="91"/>
      <c r="ETG209" s="119"/>
      <c r="ETH209" s="91"/>
      <c r="ETI209" s="119"/>
      <c r="ETJ209" s="91"/>
      <c r="ETK209" s="119"/>
      <c r="ETL209" s="91"/>
      <c r="ETM209" s="119"/>
      <c r="ETN209" s="91"/>
      <c r="ETO209" s="119"/>
      <c r="ETP209" s="91"/>
      <c r="ETQ209" s="119"/>
      <c r="ETR209" s="91"/>
      <c r="ETS209" s="119"/>
      <c r="ETT209" s="91"/>
      <c r="ETU209" s="119"/>
      <c r="ETV209" s="91"/>
      <c r="ETW209" s="119"/>
      <c r="ETX209" s="91"/>
      <c r="ETY209" s="119"/>
      <c r="ETZ209" s="91"/>
      <c r="EUA209" s="119"/>
      <c r="EUB209" s="91"/>
      <c r="EUC209" s="119"/>
      <c r="EUD209" s="91"/>
      <c r="EUE209" s="119"/>
      <c r="EUF209" s="91"/>
      <c r="EUG209" s="119"/>
      <c r="EUH209" s="91"/>
      <c r="EUI209" s="119"/>
      <c r="EUJ209" s="91"/>
      <c r="EUK209" s="119"/>
      <c r="EUL209" s="91"/>
      <c r="EUM209" s="119"/>
      <c r="EUN209" s="91"/>
      <c r="EUO209" s="119"/>
      <c r="EUP209" s="91"/>
      <c r="EUQ209" s="119"/>
      <c r="EUR209" s="91"/>
      <c r="EUS209" s="119"/>
      <c r="EUT209" s="91"/>
      <c r="EUU209" s="119"/>
      <c r="EUV209" s="91"/>
      <c r="EUW209" s="119"/>
      <c r="EUX209" s="91"/>
      <c r="EUY209" s="119"/>
      <c r="EUZ209" s="91"/>
      <c r="EVA209" s="119"/>
      <c r="EVB209" s="91"/>
      <c r="EVC209" s="119"/>
      <c r="EVD209" s="91"/>
      <c r="EVE209" s="119"/>
      <c r="EVF209" s="91"/>
      <c r="EVG209" s="119"/>
      <c r="EVH209" s="91"/>
      <c r="EVI209" s="119"/>
      <c r="EVJ209" s="91"/>
      <c r="EVK209" s="119"/>
      <c r="EVL209" s="91"/>
      <c r="EVM209" s="119"/>
      <c r="EVN209" s="91"/>
      <c r="EVO209" s="119"/>
      <c r="EVP209" s="91"/>
      <c r="EVQ209" s="119"/>
      <c r="EVR209" s="91"/>
      <c r="EVS209" s="119"/>
      <c r="EVT209" s="91"/>
      <c r="EVU209" s="119"/>
      <c r="EVV209" s="91"/>
      <c r="EVW209" s="119"/>
      <c r="EVX209" s="91"/>
      <c r="EVY209" s="119"/>
      <c r="EVZ209" s="91"/>
      <c r="EWA209" s="119"/>
      <c r="EWB209" s="91"/>
      <c r="EWC209" s="119"/>
      <c r="EWD209" s="91"/>
      <c r="EWE209" s="119"/>
      <c r="EWF209" s="91"/>
      <c r="EWG209" s="119"/>
      <c r="EWH209" s="91"/>
      <c r="EWI209" s="119"/>
      <c r="EWJ209" s="91"/>
      <c r="EWK209" s="119"/>
      <c r="EWL209" s="91"/>
      <c r="EWM209" s="119"/>
      <c r="EWN209" s="91"/>
      <c r="EWO209" s="119"/>
      <c r="EWP209" s="91"/>
      <c r="EWQ209" s="119"/>
      <c r="EWR209" s="91"/>
      <c r="EWS209" s="119"/>
      <c r="EWT209" s="91"/>
      <c r="EWU209" s="119"/>
      <c r="EWV209" s="91"/>
      <c r="EWW209" s="119"/>
      <c r="EWX209" s="91"/>
      <c r="EWY209" s="119"/>
      <c r="EWZ209" s="91"/>
      <c r="EXA209" s="119"/>
      <c r="EXB209" s="91"/>
      <c r="EXC209" s="119"/>
      <c r="EXD209" s="91"/>
      <c r="EXE209" s="119"/>
      <c r="EXF209" s="91"/>
      <c r="EXG209" s="119"/>
      <c r="EXH209" s="91"/>
      <c r="EXI209" s="119"/>
      <c r="EXJ209" s="91"/>
      <c r="EXK209" s="119"/>
      <c r="EXL209" s="91"/>
      <c r="EXM209" s="119"/>
      <c r="EXN209" s="91"/>
      <c r="EXO209" s="119"/>
      <c r="EXP209" s="91"/>
      <c r="EXQ209" s="119"/>
      <c r="EXR209" s="91"/>
      <c r="EXS209" s="119"/>
      <c r="EXT209" s="91"/>
      <c r="EXU209" s="119"/>
      <c r="EXV209" s="91"/>
      <c r="EXW209" s="119"/>
      <c r="EXX209" s="91"/>
      <c r="EXY209" s="119"/>
      <c r="EXZ209" s="91"/>
      <c r="EYA209" s="119"/>
      <c r="EYB209" s="91"/>
      <c r="EYC209" s="119"/>
      <c r="EYD209" s="91"/>
      <c r="EYE209" s="119"/>
      <c r="EYF209" s="91"/>
      <c r="EYG209" s="119"/>
      <c r="EYH209" s="91"/>
      <c r="EYI209" s="119"/>
      <c r="EYJ209" s="91"/>
      <c r="EYK209" s="119"/>
      <c r="EYL209" s="91"/>
      <c r="EYM209" s="119"/>
      <c r="EYN209" s="91"/>
      <c r="EYO209" s="119"/>
      <c r="EYP209" s="91"/>
      <c r="EYQ209" s="119"/>
      <c r="EYR209" s="91"/>
      <c r="EYS209" s="119"/>
      <c r="EYT209" s="91"/>
      <c r="EYU209" s="119"/>
      <c r="EYV209" s="91"/>
      <c r="EYW209" s="119"/>
      <c r="EYX209" s="91"/>
      <c r="EYY209" s="119"/>
      <c r="EYZ209" s="91"/>
      <c r="EZA209" s="119"/>
      <c r="EZB209" s="91"/>
      <c r="EZC209" s="119"/>
      <c r="EZD209" s="91"/>
      <c r="EZE209" s="119"/>
      <c r="EZF209" s="91"/>
      <c r="EZG209" s="119"/>
      <c r="EZH209" s="91"/>
      <c r="EZI209" s="119"/>
      <c r="EZJ209" s="91"/>
      <c r="EZK209" s="119"/>
      <c r="EZL209" s="91"/>
      <c r="EZM209" s="119"/>
      <c r="EZN209" s="91"/>
      <c r="EZO209" s="119"/>
      <c r="EZP209" s="91"/>
      <c r="EZQ209" s="119"/>
      <c r="EZR209" s="91"/>
      <c r="EZS209" s="119"/>
      <c r="EZT209" s="91"/>
      <c r="EZU209" s="119"/>
      <c r="EZV209" s="91"/>
      <c r="EZW209" s="119"/>
      <c r="EZX209" s="91"/>
      <c r="EZY209" s="119"/>
      <c r="EZZ209" s="91"/>
      <c r="FAA209" s="119"/>
      <c r="FAB209" s="91"/>
      <c r="FAC209" s="119"/>
      <c r="FAD209" s="91"/>
      <c r="FAE209" s="119"/>
      <c r="FAF209" s="91"/>
      <c r="FAG209" s="119"/>
      <c r="FAH209" s="91"/>
      <c r="FAI209" s="119"/>
      <c r="FAJ209" s="91"/>
      <c r="FAK209" s="119"/>
      <c r="FAL209" s="91"/>
      <c r="FAM209" s="119"/>
      <c r="FAN209" s="91"/>
      <c r="FAO209" s="119"/>
      <c r="FAP209" s="91"/>
      <c r="FAQ209" s="119"/>
      <c r="FAR209" s="91"/>
      <c r="FAS209" s="119"/>
      <c r="FAT209" s="91"/>
      <c r="FAU209" s="119"/>
      <c r="FAV209" s="91"/>
      <c r="FAW209" s="119"/>
      <c r="FAX209" s="91"/>
      <c r="FAY209" s="119"/>
      <c r="FAZ209" s="91"/>
      <c r="FBA209" s="119"/>
      <c r="FBB209" s="91"/>
      <c r="FBC209" s="119"/>
      <c r="FBD209" s="91"/>
      <c r="FBE209" s="119"/>
      <c r="FBF209" s="91"/>
      <c r="FBG209" s="119"/>
      <c r="FBH209" s="91"/>
      <c r="FBI209" s="119"/>
      <c r="FBJ209" s="91"/>
      <c r="FBK209" s="119"/>
      <c r="FBL209" s="91"/>
      <c r="FBM209" s="119"/>
      <c r="FBN209" s="91"/>
      <c r="FBO209" s="119"/>
      <c r="FBP209" s="91"/>
      <c r="FBQ209" s="119"/>
      <c r="FBR209" s="91"/>
      <c r="FBS209" s="119"/>
      <c r="FBT209" s="91"/>
      <c r="FBU209" s="119"/>
      <c r="FBV209" s="91"/>
      <c r="FBW209" s="119"/>
      <c r="FBX209" s="91"/>
      <c r="FBY209" s="119"/>
      <c r="FBZ209" s="91"/>
      <c r="FCA209" s="119"/>
      <c r="FCB209" s="91"/>
      <c r="FCC209" s="119"/>
      <c r="FCD209" s="91"/>
      <c r="FCE209" s="119"/>
      <c r="FCF209" s="91"/>
      <c r="FCG209" s="119"/>
      <c r="FCH209" s="91"/>
      <c r="FCI209" s="119"/>
      <c r="FCJ209" s="91"/>
      <c r="FCK209" s="119"/>
      <c r="FCL209" s="91"/>
      <c r="FCM209" s="119"/>
      <c r="FCN209" s="91"/>
      <c r="FCO209" s="119"/>
      <c r="FCP209" s="91"/>
      <c r="FCQ209" s="119"/>
      <c r="FCR209" s="91"/>
      <c r="FCS209" s="119"/>
      <c r="FCT209" s="91"/>
      <c r="FCU209" s="119"/>
      <c r="FCV209" s="91"/>
      <c r="FCW209" s="119"/>
      <c r="FCX209" s="91"/>
      <c r="FCY209" s="119"/>
      <c r="FCZ209" s="91"/>
      <c r="FDA209" s="119"/>
      <c r="FDB209" s="91"/>
      <c r="FDC209" s="119"/>
      <c r="FDD209" s="91"/>
      <c r="FDE209" s="119"/>
      <c r="FDF209" s="91"/>
      <c r="FDG209" s="119"/>
      <c r="FDH209" s="91"/>
      <c r="FDI209" s="119"/>
      <c r="FDJ209" s="91"/>
      <c r="FDK209" s="119"/>
      <c r="FDL209" s="91"/>
      <c r="FDM209" s="119"/>
      <c r="FDN209" s="91"/>
      <c r="FDO209" s="119"/>
      <c r="FDP209" s="91"/>
      <c r="FDQ209" s="119"/>
      <c r="FDR209" s="91"/>
      <c r="FDS209" s="119"/>
      <c r="FDT209" s="91"/>
      <c r="FDU209" s="119"/>
      <c r="FDV209" s="91"/>
      <c r="FDW209" s="119"/>
      <c r="FDX209" s="91"/>
      <c r="FDY209" s="119"/>
      <c r="FDZ209" s="91"/>
      <c r="FEA209" s="119"/>
      <c r="FEB209" s="91"/>
      <c r="FEC209" s="119"/>
      <c r="FED209" s="91"/>
      <c r="FEE209" s="119"/>
      <c r="FEF209" s="91"/>
      <c r="FEG209" s="119"/>
      <c r="FEH209" s="91"/>
      <c r="FEI209" s="119"/>
      <c r="FEJ209" s="91"/>
      <c r="FEK209" s="119"/>
      <c r="FEL209" s="91"/>
      <c r="FEM209" s="119"/>
      <c r="FEN209" s="91"/>
      <c r="FEO209" s="119"/>
      <c r="FEP209" s="91"/>
      <c r="FEQ209" s="119"/>
      <c r="FER209" s="91"/>
      <c r="FES209" s="119"/>
      <c r="FET209" s="91"/>
      <c r="FEU209" s="119"/>
      <c r="FEV209" s="91"/>
      <c r="FEW209" s="119"/>
      <c r="FEX209" s="91"/>
      <c r="FEY209" s="119"/>
      <c r="FEZ209" s="91"/>
      <c r="FFA209" s="119"/>
      <c r="FFB209" s="91"/>
      <c r="FFC209" s="119"/>
      <c r="FFD209" s="91"/>
      <c r="FFE209" s="119"/>
      <c r="FFF209" s="91"/>
      <c r="FFG209" s="119"/>
      <c r="FFH209" s="91"/>
      <c r="FFI209" s="119"/>
      <c r="FFJ209" s="91"/>
      <c r="FFK209" s="119"/>
      <c r="FFL209" s="91"/>
      <c r="FFM209" s="119"/>
      <c r="FFN209" s="91"/>
      <c r="FFO209" s="119"/>
      <c r="FFP209" s="91"/>
      <c r="FFQ209" s="119"/>
      <c r="FFR209" s="91"/>
      <c r="FFS209" s="119"/>
      <c r="FFT209" s="91"/>
      <c r="FFU209" s="119"/>
      <c r="FFV209" s="91"/>
      <c r="FFW209" s="119"/>
      <c r="FFX209" s="91"/>
      <c r="FFY209" s="119"/>
      <c r="FFZ209" s="91"/>
      <c r="FGA209" s="119"/>
      <c r="FGB209" s="91"/>
      <c r="FGC209" s="119"/>
      <c r="FGD209" s="91"/>
      <c r="FGE209" s="119"/>
      <c r="FGF209" s="91"/>
      <c r="FGG209" s="119"/>
      <c r="FGH209" s="91"/>
      <c r="FGI209" s="119"/>
      <c r="FGJ209" s="91"/>
      <c r="FGK209" s="119"/>
      <c r="FGL209" s="91"/>
      <c r="FGM209" s="119"/>
      <c r="FGN209" s="91"/>
      <c r="FGO209" s="119"/>
      <c r="FGP209" s="91"/>
      <c r="FGQ209" s="119"/>
      <c r="FGR209" s="91"/>
      <c r="FGS209" s="119"/>
      <c r="FGT209" s="91"/>
      <c r="FGU209" s="119"/>
      <c r="FGV209" s="91"/>
      <c r="FGW209" s="119"/>
      <c r="FGX209" s="91"/>
      <c r="FGY209" s="119"/>
      <c r="FGZ209" s="91"/>
      <c r="FHA209" s="119"/>
      <c r="FHB209" s="91"/>
      <c r="FHC209" s="119"/>
      <c r="FHD209" s="91"/>
      <c r="FHE209" s="119"/>
      <c r="FHF209" s="91"/>
      <c r="FHG209" s="119"/>
      <c r="FHH209" s="91"/>
      <c r="FHI209" s="119"/>
      <c r="FHJ209" s="91"/>
      <c r="FHK209" s="119"/>
      <c r="FHL209" s="91"/>
      <c r="FHM209" s="119"/>
      <c r="FHN209" s="91"/>
      <c r="FHO209" s="119"/>
      <c r="FHP209" s="91"/>
      <c r="FHQ209" s="119"/>
      <c r="FHR209" s="91"/>
      <c r="FHS209" s="119"/>
      <c r="FHT209" s="91"/>
      <c r="FHU209" s="119"/>
      <c r="FHV209" s="91"/>
      <c r="FHW209" s="119"/>
      <c r="FHX209" s="91"/>
      <c r="FHY209" s="119"/>
      <c r="FHZ209" s="91"/>
      <c r="FIA209" s="119"/>
      <c r="FIB209" s="91"/>
      <c r="FIC209" s="119"/>
      <c r="FID209" s="91"/>
      <c r="FIE209" s="119"/>
      <c r="FIF209" s="91"/>
      <c r="FIG209" s="119"/>
      <c r="FIH209" s="91"/>
      <c r="FII209" s="119"/>
      <c r="FIJ209" s="91"/>
      <c r="FIK209" s="119"/>
      <c r="FIL209" s="91"/>
      <c r="FIM209" s="119"/>
      <c r="FIN209" s="91"/>
      <c r="FIO209" s="119"/>
      <c r="FIP209" s="91"/>
      <c r="FIQ209" s="119"/>
      <c r="FIR209" s="91"/>
      <c r="FIS209" s="119"/>
      <c r="FIT209" s="91"/>
      <c r="FIU209" s="119"/>
      <c r="FIV209" s="91"/>
      <c r="FIW209" s="119"/>
      <c r="FIX209" s="91"/>
      <c r="FIY209" s="119"/>
      <c r="FIZ209" s="91"/>
      <c r="FJA209" s="119"/>
      <c r="FJB209" s="91"/>
      <c r="FJC209" s="119"/>
      <c r="FJD209" s="91"/>
      <c r="FJE209" s="119"/>
      <c r="FJF209" s="91"/>
      <c r="FJG209" s="119"/>
      <c r="FJH209" s="91"/>
      <c r="FJI209" s="119"/>
      <c r="FJJ209" s="91"/>
      <c r="FJK209" s="119"/>
      <c r="FJL209" s="91"/>
      <c r="FJM209" s="119"/>
      <c r="FJN209" s="91"/>
      <c r="FJO209" s="119"/>
      <c r="FJP209" s="91"/>
      <c r="FJQ209" s="119"/>
      <c r="FJR209" s="91"/>
      <c r="FJS209" s="119"/>
      <c r="FJT209" s="91"/>
      <c r="FJU209" s="119"/>
      <c r="FJV209" s="91"/>
      <c r="FJW209" s="119"/>
      <c r="FJX209" s="91"/>
      <c r="FJY209" s="119"/>
      <c r="FJZ209" s="91"/>
      <c r="FKA209" s="119"/>
      <c r="FKB209" s="91"/>
      <c r="FKC209" s="119"/>
      <c r="FKD209" s="91"/>
      <c r="FKE209" s="119"/>
      <c r="FKF209" s="91"/>
      <c r="FKG209" s="119"/>
      <c r="FKH209" s="91"/>
      <c r="FKI209" s="119"/>
      <c r="FKJ209" s="91"/>
      <c r="FKK209" s="119"/>
      <c r="FKL209" s="91"/>
      <c r="FKM209" s="119"/>
      <c r="FKN209" s="91"/>
      <c r="FKO209" s="119"/>
      <c r="FKP209" s="91"/>
      <c r="FKQ209" s="119"/>
      <c r="FKR209" s="91"/>
      <c r="FKS209" s="119"/>
      <c r="FKT209" s="91"/>
      <c r="FKU209" s="119"/>
      <c r="FKV209" s="91"/>
      <c r="FKW209" s="119"/>
      <c r="FKX209" s="91"/>
      <c r="FKY209" s="119"/>
      <c r="FKZ209" s="91"/>
      <c r="FLA209" s="119"/>
      <c r="FLB209" s="91"/>
      <c r="FLC209" s="119"/>
      <c r="FLD209" s="91"/>
      <c r="FLE209" s="119"/>
      <c r="FLF209" s="91"/>
      <c r="FLG209" s="119"/>
      <c r="FLH209" s="91"/>
      <c r="FLI209" s="119"/>
      <c r="FLJ209" s="91"/>
      <c r="FLK209" s="119"/>
      <c r="FLL209" s="91"/>
      <c r="FLM209" s="119"/>
      <c r="FLN209" s="91"/>
      <c r="FLO209" s="119"/>
      <c r="FLP209" s="91"/>
      <c r="FLQ209" s="119"/>
      <c r="FLR209" s="91"/>
      <c r="FLS209" s="119"/>
      <c r="FLT209" s="91"/>
      <c r="FLU209" s="119"/>
      <c r="FLV209" s="91"/>
      <c r="FLW209" s="119"/>
      <c r="FLX209" s="91"/>
      <c r="FLY209" s="119"/>
      <c r="FLZ209" s="91"/>
      <c r="FMA209" s="119"/>
      <c r="FMB209" s="91"/>
      <c r="FMC209" s="119"/>
      <c r="FMD209" s="91"/>
      <c r="FME209" s="119"/>
      <c r="FMF209" s="91"/>
      <c r="FMG209" s="119"/>
      <c r="FMH209" s="91"/>
      <c r="FMI209" s="119"/>
      <c r="FMJ209" s="91"/>
      <c r="FMK209" s="119"/>
      <c r="FML209" s="91"/>
      <c r="FMM209" s="119"/>
      <c r="FMN209" s="91"/>
      <c r="FMO209" s="119"/>
      <c r="FMP209" s="91"/>
      <c r="FMQ209" s="119"/>
      <c r="FMR209" s="91"/>
      <c r="FMS209" s="119"/>
      <c r="FMT209" s="91"/>
      <c r="FMU209" s="119"/>
      <c r="FMV209" s="91"/>
      <c r="FMW209" s="119"/>
      <c r="FMX209" s="91"/>
      <c r="FMY209" s="119"/>
      <c r="FMZ209" s="91"/>
      <c r="FNA209" s="119"/>
      <c r="FNB209" s="91"/>
      <c r="FNC209" s="119"/>
      <c r="FND209" s="91"/>
      <c r="FNE209" s="119"/>
      <c r="FNF209" s="91"/>
      <c r="FNG209" s="119"/>
      <c r="FNH209" s="91"/>
      <c r="FNI209" s="119"/>
      <c r="FNJ209" s="91"/>
      <c r="FNK209" s="119"/>
      <c r="FNL209" s="91"/>
      <c r="FNM209" s="119"/>
      <c r="FNN209" s="91"/>
      <c r="FNO209" s="119"/>
      <c r="FNP209" s="91"/>
      <c r="FNQ209" s="119"/>
      <c r="FNR209" s="91"/>
      <c r="FNS209" s="119"/>
      <c r="FNT209" s="91"/>
      <c r="FNU209" s="119"/>
      <c r="FNV209" s="91"/>
      <c r="FNW209" s="119"/>
      <c r="FNX209" s="91"/>
      <c r="FNY209" s="119"/>
      <c r="FNZ209" s="91"/>
      <c r="FOA209" s="119"/>
      <c r="FOB209" s="91"/>
      <c r="FOC209" s="119"/>
      <c r="FOD209" s="91"/>
      <c r="FOE209" s="119"/>
      <c r="FOF209" s="91"/>
      <c r="FOG209" s="119"/>
      <c r="FOH209" s="91"/>
      <c r="FOI209" s="119"/>
      <c r="FOJ209" s="91"/>
      <c r="FOK209" s="119"/>
      <c r="FOL209" s="91"/>
      <c r="FOM209" s="119"/>
      <c r="FON209" s="91"/>
      <c r="FOO209" s="119"/>
      <c r="FOP209" s="91"/>
      <c r="FOQ209" s="119"/>
      <c r="FOR209" s="91"/>
      <c r="FOS209" s="119"/>
      <c r="FOT209" s="91"/>
      <c r="FOU209" s="119"/>
      <c r="FOV209" s="91"/>
      <c r="FOW209" s="119"/>
      <c r="FOX209" s="91"/>
      <c r="FOY209" s="119"/>
      <c r="FOZ209" s="91"/>
      <c r="FPA209" s="119"/>
      <c r="FPB209" s="91"/>
      <c r="FPC209" s="119"/>
      <c r="FPD209" s="91"/>
      <c r="FPE209" s="119"/>
      <c r="FPF209" s="91"/>
      <c r="FPG209" s="119"/>
      <c r="FPH209" s="91"/>
      <c r="FPI209" s="119"/>
      <c r="FPJ209" s="91"/>
      <c r="FPK209" s="119"/>
      <c r="FPL209" s="91"/>
      <c r="FPM209" s="119"/>
      <c r="FPN209" s="91"/>
      <c r="FPO209" s="119"/>
      <c r="FPP209" s="91"/>
      <c r="FPQ209" s="119"/>
      <c r="FPR209" s="91"/>
      <c r="FPS209" s="119"/>
      <c r="FPT209" s="91"/>
      <c r="FPU209" s="119"/>
      <c r="FPV209" s="91"/>
      <c r="FPW209" s="119"/>
      <c r="FPX209" s="91"/>
      <c r="FPY209" s="119"/>
      <c r="FPZ209" s="91"/>
      <c r="FQA209" s="119"/>
      <c r="FQB209" s="91"/>
      <c r="FQC209" s="119"/>
      <c r="FQD209" s="91"/>
      <c r="FQE209" s="119"/>
      <c r="FQF209" s="91"/>
      <c r="FQG209" s="119"/>
      <c r="FQH209" s="91"/>
      <c r="FQI209" s="119"/>
      <c r="FQJ209" s="91"/>
      <c r="FQK209" s="119"/>
      <c r="FQL209" s="91"/>
      <c r="FQM209" s="119"/>
      <c r="FQN209" s="91"/>
      <c r="FQO209" s="119"/>
      <c r="FQP209" s="91"/>
      <c r="FQQ209" s="119"/>
      <c r="FQR209" s="91"/>
      <c r="FQS209" s="119"/>
      <c r="FQT209" s="91"/>
      <c r="FQU209" s="119"/>
      <c r="FQV209" s="91"/>
      <c r="FQW209" s="119"/>
      <c r="FQX209" s="91"/>
      <c r="FQY209" s="119"/>
      <c r="FQZ209" s="91"/>
      <c r="FRA209" s="119"/>
      <c r="FRB209" s="91"/>
      <c r="FRC209" s="119"/>
      <c r="FRD209" s="91"/>
      <c r="FRE209" s="119"/>
      <c r="FRF209" s="91"/>
      <c r="FRG209" s="119"/>
      <c r="FRH209" s="91"/>
      <c r="FRI209" s="119"/>
      <c r="FRJ209" s="91"/>
      <c r="FRK209" s="119"/>
      <c r="FRL209" s="91"/>
      <c r="FRM209" s="119"/>
      <c r="FRN209" s="91"/>
      <c r="FRO209" s="119"/>
      <c r="FRP209" s="91"/>
      <c r="FRQ209" s="119"/>
      <c r="FRR209" s="91"/>
      <c r="FRS209" s="119"/>
      <c r="FRT209" s="91"/>
      <c r="FRU209" s="119"/>
      <c r="FRV209" s="91"/>
      <c r="FRW209" s="119"/>
      <c r="FRX209" s="91"/>
      <c r="FRY209" s="119"/>
      <c r="FRZ209" s="91"/>
      <c r="FSA209" s="119"/>
      <c r="FSB209" s="91"/>
      <c r="FSC209" s="119"/>
      <c r="FSD209" s="91"/>
      <c r="FSE209" s="119"/>
      <c r="FSF209" s="91"/>
      <c r="FSG209" s="119"/>
      <c r="FSH209" s="91"/>
      <c r="FSI209" s="119"/>
      <c r="FSJ209" s="91"/>
      <c r="FSK209" s="119"/>
      <c r="FSL209" s="91"/>
      <c r="FSM209" s="119"/>
      <c r="FSN209" s="91"/>
      <c r="FSO209" s="119"/>
      <c r="FSP209" s="91"/>
      <c r="FSQ209" s="119"/>
      <c r="FSR209" s="91"/>
      <c r="FSS209" s="119"/>
      <c r="FST209" s="91"/>
      <c r="FSU209" s="119"/>
      <c r="FSV209" s="91"/>
      <c r="FSW209" s="119"/>
      <c r="FSX209" s="91"/>
      <c r="FSY209" s="119"/>
      <c r="FSZ209" s="91"/>
      <c r="FTA209" s="119"/>
      <c r="FTB209" s="91"/>
      <c r="FTC209" s="119"/>
      <c r="FTD209" s="91"/>
      <c r="FTE209" s="119"/>
      <c r="FTF209" s="91"/>
      <c r="FTG209" s="119"/>
      <c r="FTH209" s="91"/>
      <c r="FTI209" s="119"/>
      <c r="FTJ209" s="91"/>
      <c r="FTK209" s="119"/>
      <c r="FTL209" s="91"/>
      <c r="FTM209" s="119"/>
      <c r="FTN209" s="91"/>
      <c r="FTO209" s="119"/>
      <c r="FTP209" s="91"/>
      <c r="FTQ209" s="119"/>
      <c r="FTR209" s="91"/>
      <c r="FTS209" s="119"/>
      <c r="FTT209" s="91"/>
      <c r="FTU209" s="119"/>
      <c r="FTV209" s="91"/>
      <c r="FTW209" s="119"/>
      <c r="FTX209" s="91"/>
      <c r="FTY209" s="119"/>
      <c r="FTZ209" s="91"/>
      <c r="FUA209" s="119"/>
      <c r="FUB209" s="91"/>
      <c r="FUC209" s="119"/>
      <c r="FUD209" s="91"/>
      <c r="FUE209" s="119"/>
      <c r="FUF209" s="91"/>
      <c r="FUG209" s="119"/>
      <c r="FUH209" s="91"/>
      <c r="FUI209" s="119"/>
      <c r="FUJ209" s="91"/>
      <c r="FUK209" s="119"/>
      <c r="FUL209" s="91"/>
      <c r="FUM209" s="119"/>
      <c r="FUN209" s="91"/>
      <c r="FUO209" s="119"/>
      <c r="FUP209" s="91"/>
      <c r="FUQ209" s="119"/>
      <c r="FUR209" s="91"/>
      <c r="FUS209" s="119"/>
      <c r="FUT209" s="91"/>
      <c r="FUU209" s="119"/>
      <c r="FUV209" s="91"/>
      <c r="FUW209" s="119"/>
      <c r="FUX209" s="91"/>
      <c r="FUY209" s="119"/>
      <c r="FUZ209" s="91"/>
      <c r="FVA209" s="119"/>
      <c r="FVB209" s="91"/>
      <c r="FVC209" s="119"/>
      <c r="FVD209" s="91"/>
      <c r="FVE209" s="119"/>
      <c r="FVF209" s="91"/>
      <c r="FVG209" s="119"/>
      <c r="FVH209" s="91"/>
      <c r="FVI209" s="119"/>
      <c r="FVJ209" s="91"/>
      <c r="FVK209" s="119"/>
      <c r="FVL209" s="91"/>
      <c r="FVM209" s="119"/>
      <c r="FVN209" s="91"/>
      <c r="FVO209" s="119"/>
      <c r="FVP209" s="91"/>
      <c r="FVQ209" s="119"/>
      <c r="FVR209" s="91"/>
      <c r="FVS209" s="119"/>
      <c r="FVT209" s="91"/>
      <c r="FVU209" s="119"/>
      <c r="FVV209" s="91"/>
      <c r="FVW209" s="119"/>
      <c r="FVX209" s="91"/>
      <c r="FVY209" s="119"/>
      <c r="FVZ209" s="91"/>
      <c r="FWA209" s="119"/>
      <c r="FWB209" s="91"/>
      <c r="FWC209" s="119"/>
      <c r="FWD209" s="91"/>
      <c r="FWE209" s="119"/>
      <c r="FWF209" s="91"/>
      <c r="FWG209" s="119"/>
      <c r="FWH209" s="91"/>
      <c r="FWI209" s="119"/>
      <c r="FWJ209" s="91"/>
      <c r="FWK209" s="119"/>
      <c r="FWL209" s="91"/>
      <c r="FWM209" s="119"/>
      <c r="FWN209" s="91"/>
      <c r="FWO209" s="119"/>
      <c r="FWP209" s="91"/>
      <c r="FWQ209" s="119"/>
      <c r="FWR209" s="91"/>
      <c r="FWS209" s="119"/>
      <c r="FWT209" s="91"/>
      <c r="FWU209" s="119"/>
      <c r="FWV209" s="91"/>
      <c r="FWW209" s="119"/>
      <c r="FWX209" s="91"/>
      <c r="FWY209" s="119"/>
      <c r="FWZ209" s="91"/>
      <c r="FXA209" s="119"/>
      <c r="FXB209" s="91"/>
      <c r="FXC209" s="119"/>
      <c r="FXD209" s="91"/>
      <c r="FXE209" s="119"/>
      <c r="FXF209" s="91"/>
      <c r="FXG209" s="119"/>
      <c r="FXH209" s="91"/>
      <c r="FXI209" s="119"/>
      <c r="FXJ209" s="91"/>
      <c r="FXK209" s="119"/>
      <c r="FXL209" s="91"/>
      <c r="FXM209" s="119"/>
      <c r="FXN209" s="91"/>
      <c r="FXO209" s="119"/>
      <c r="FXP209" s="91"/>
      <c r="FXQ209" s="119"/>
      <c r="FXR209" s="91"/>
      <c r="FXS209" s="119"/>
      <c r="FXT209" s="91"/>
      <c r="FXU209" s="119"/>
      <c r="FXV209" s="91"/>
      <c r="FXW209" s="119"/>
      <c r="FXX209" s="91"/>
      <c r="FXY209" s="119"/>
      <c r="FXZ209" s="91"/>
      <c r="FYA209" s="119"/>
      <c r="FYB209" s="91"/>
      <c r="FYC209" s="119"/>
      <c r="FYD209" s="91"/>
      <c r="FYE209" s="119"/>
      <c r="FYF209" s="91"/>
      <c r="FYG209" s="119"/>
      <c r="FYH209" s="91"/>
      <c r="FYI209" s="119"/>
      <c r="FYJ209" s="91"/>
      <c r="FYK209" s="119"/>
      <c r="FYL209" s="91"/>
      <c r="FYM209" s="119"/>
      <c r="FYN209" s="91"/>
      <c r="FYO209" s="119"/>
      <c r="FYP209" s="91"/>
      <c r="FYQ209" s="119"/>
      <c r="FYR209" s="91"/>
      <c r="FYS209" s="119"/>
      <c r="FYT209" s="91"/>
      <c r="FYU209" s="119"/>
      <c r="FYV209" s="91"/>
      <c r="FYW209" s="119"/>
      <c r="FYX209" s="91"/>
      <c r="FYY209" s="119"/>
      <c r="FYZ209" s="91"/>
      <c r="FZA209" s="119"/>
      <c r="FZB209" s="91"/>
      <c r="FZC209" s="119"/>
      <c r="FZD209" s="91"/>
      <c r="FZE209" s="119"/>
      <c r="FZF209" s="91"/>
      <c r="FZG209" s="119"/>
      <c r="FZH209" s="91"/>
      <c r="FZI209" s="119"/>
      <c r="FZJ209" s="91"/>
      <c r="FZK209" s="119"/>
      <c r="FZL209" s="91"/>
      <c r="FZM209" s="119"/>
      <c r="FZN209" s="91"/>
      <c r="FZO209" s="119"/>
      <c r="FZP209" s="91"/>
      <c r="FZQ209" s="119"/>
      <c r="FZR209" s="91"/>
      <c r="FZS209" s="119"/>
      <c r="FZT209" s="91"/>
      <c r="FZU209" s="119"/>
      <c r="FZV209" s="91"/>
      <c r="FZW209" s="119"/>
      <c r="FZX209" s="91"/>
      <c r="FZY209" s="119"/>
      <c r="FZZ209" s="91"/>
      <c r="GAA209" s="119"/>
      <c r="GAB209" s="91"/>
      <c r="GAC209" s="119"/>
      <c r="GAD209" s="91"/>
      <c r="GAE209" s="119"/>
      <c r="GAF209" s="91"/>
      <c r="GAG209" s="119"/>
      <c r="GAH209" s="91"/>
      <c r="GAI209" s="119"/>
      <c r="GAJ209" s="91"/>
      <c r="GAK209" s="119"/>
      <c r="GAL209" s="91"/>
      <c r="GAM209" s="119"/>
      <c r="GAN209" s="91"/>
      <c r="GAO209" s="119"/>
      <c r="GAP209" s="91"/>
      <c r="GAQ209" s="119"/>
      <c r="GAR209" s="91"/>
      <c r="GAS209" s="119"/>
      <c r="GAT209" s="91"/>
      <c r="GAU209" s="119"/>
      <c r="GAV209" s="91"/>
      <c r="GAW209" s="119"/>
      <c r="GAX209" s="91"/>
      <c r="GAY209" s="119"/>
      <c r="GAZ209" s="91"/>
      <c r="GBA209" s="119"/>
      <c r="GBB209" s="91"/>
      <c r="GBC209" s="119"/>
      <c r="GBD209" s="91"/>
      <c r="GBE209" s="119"/>
      <c r="GBF209" s="91"/>
      <c r="GBG209" s="119"/>
      <c r="GBH209" s="91"/>
      <c r="GBI209" s="119"/>
      <c r="GBJ209" s="91"/>
      <c r="GBK209" s="119"/>
      <c r="GBL209" s="91"/>
      <c r="GBM209" s="119"/>
      <c r="GBN209" s="91"/>
      <c r="GBO209" s="119"/>
      <c r="GBP209" s="91"/>
      <c r="GBQ209" s="119"/>
      <c r="GBR209" s="91"/>
      <c r="GBS209" s="119"/>
      <c r="GBT209" s="91"/>
      <c r="GBU209" s="119"/>
      <c r="GBV209" s="91"/>
      <c r="GBW209" s="119"/>
      <c r="GBX209" s="91"/>
      <c r="GBY209" s="119"/>
      <c r="GBZ209" s="91"/>
      <c r="GCA209" s="119"/>
      <c r="GCB209" s="91"/>
      <c r="GCC209" s="119"/>
      <c r="GCD209" s="91"/>
      <c r="GCE209" s="119"/>
      <c r="GCF209" s="91"/>
      <c r="GCG209" s="119"/>
      <c r="GCH209" s="91"/>
      <c r="GCI209" s="119"/>
      <c r="GCJ209" s="91"/>
      <c r="GCK209" s="119"/>
      <c r="GCL209" s="91"/>
      <c r="GCM209" s="119"/>
      <c r="GCN209" s="91"/>
      <c r="GCO209" s="119"/>
      <c r="GCP209" s="91"/>
      <c r="GCQ209" s="119"/>
      <c r="GCR209" s="91"/>
      <c r="GCS209" s="119"/>
      <c r="GCT209" s="91"/>
      <c r="GCU209" s="119"/>
      <c r="GCV209" s="91"/>
      <c r="GCW209" s="119"/>
      <c r="GCX209" s="91"/>
      <c r="GCY209" s="119"/>
      <c r="GCZ209" s="91"/>
      <c r="GDA209" s="119"/>
      <c r="GDB209" s="91"/>
      <c r="GDC209" s="119"/>
      <c r="GDD209" s="91"/>
      <c r="GDE209" s="119"/>
      <c r="GDF209" s="91"/>
      <c r="GDG209" s="119"/>
      <c r="GDH209" s="91"/>
      <c r="GDI209" s="119"/>
      <c r="GDJ209" s="91"/>
      <c r="GDK209" s="119"/>
      <c r="GDL209" s="91"/>
      <c r="GDM209" s="119"/>
      <c r="GDN209" s="91"/>
      <c r="GDO209" s="119"/>
      <c r="GDP209" s="91"/>
      <c r="GDQ209" s="119"/>
      <c r="GDR209" s="91"/>
      <c r="GDS209" s="119"/>
      <c r="GDT209" s="91"/>
      <c r="GDU209" s="119"/>
      <c r="GDV209" s="91"/>
      <c r="GDW209" s="119"/>
      <c r="GDX209" s="91"/>
      <c r="GDY209" s="119"/>
      <c r="GDZ209" s="91"/>
      <c r="GEA209" s="119"/>
      <c r="GEB209" s="91"/>
      <c r="GEC209" s="119"/>
      <c r="GED209" s="91"/>
      <c r="GEE209" s="119"/>
      <c r="GEF209" s="91"/>
      <c r="GEG209" s="119"/>
      <c r="GEH209" s="91"/>
      <c r="GEI209" s="119"/>
      <c r="GEJ209" s="91"/>
      <c r="GEK209" s="119"/>
      <c r="GEL209" s="91"/>
      <c r="GEM209" s="119"/>
      <c r="GEN209" s="91"/>
      <c r="GEO209" s="119"/>
      <c r="GEP209" s="91"/>
      <c r="GEQ209" s="119"/>
      <c r="GER209" s="91"/>
      <c r="GES209" s="119"/>
      <c r="GET209" s="91"/>
      <c r="GEU209" s="119"/>
      <c r="GEV209" s="91"/>
      <c r="GEW209" s="119"/>
      <c r="GEX209" s="91"/>
      <c r="GEY209" s="119"/>
      <c r="GEZ209" s="91"/>
      <c r="GFA209" s="119"/>
      <c r="GFB209" s="91"/>
      <c r="GFC209" s="119"/>
      <c r="GFD209" s="91"/>
      <c r="GFE209" s="119"/>
      <c r="GFF209" s="91"/>
      <c r="GFG209" s="119"/>
      <c r="GFH209" s="91"/>
      <c r="GFI209" s="119"/>
      <c r="GFJ209" s="91"/>
      <c r="GFK209" s="119"/>
      <c r="GFL209" s="91"/>
      <c r="GFM209" s="119"/>
      <c r="GFN209" s="91"/>
      <c r="GFO209" s="119"/>
      <c r="GFP209" s="91"/>
      <c r="GFQ209" s="119"/>
      <c r="GFR209" s="91"/>
      <c r="GFS209" s="119"/>
      <c r="GFT209" s="91"/>
      <c r="GFU209" s="119"/>
      <c r="GFV209" s="91"/>
      <c r="GFW209" s="119"/>
      <c r="GFX209" s="91"/>
      <c r="GFY209" s="119"/>
      <c r="GFZ209" s="91"/>
      <c r="GGA209" s="119"/>
      <c r="GGB209" s="91"/>
      <c r="GGC209" s="119"/>
      <c r="GGD209" s="91"/>
      <c r="GGE209" s="119"/>
      <c r="GGF209" s="91"/>
      <c r="GGG209" s="119"/>
      <c r="GGH209" s="91"/>
      <c r="GGI209" s="119"/>
      <c r="GGJ209" s="91"/>
      <c r="GGK209" s="119"/>
      <c r="GGL209" s="91"/>
      <c r="GGM209" s="119"/>
      <c r="GGN209" s="91"/>
      <c r="GGO209" s="119"/>
      <c r="GGP209" s="91"/>
      <c r="GGQ209" s="119"/>
      <c r="GGR209" s="91"/>
      <c r="GGS209" s="119"/>
      <c r="GGT209" s="91"/>
      <c r="GGU209" s="119"/>
      <c r="GGV209" s="91"/>
      <c r="GGW209" s="119"/>
      <c r="GGX209" s="91"/>
      <c r="GGY209" s="119"/>
      <c r="GGZ209" s="91"/>
      <c r="GHA209" s="119"/>
      <c r="GHB209" s="91"/>
      <c r="GHC209" s="119"/>
      <c r="GHD209" s="91"/>
      <c r="GHE209" s="119"/>
      <c r="GHF209" s="91"/>
      <c r="GHG209" s="119"/>
      <c r="GHH209" s="91"/>
      <c r="GHI209" s="119"/>
      <c r="GHJ209" s="91"/>
      <c r="GHK209" s="119"/>
      <c r="GHL209" s="91"/>
      <c r="GHM209" s="119"/>
      <c r="GHN209" s="91"/>
      <c r="GHO209" s="119"/>
      <c r="GHP209" s="91"/>
      <c r="GHQ209" s="119"/>
      <c r="GHR209" s="91"/>
      <c r="GHS209" s="119"/>
      <c r="GHT209" s="91"/>
      <c r="GHU209" s="119"/>
      <c r="GHV209" s="91"/>
      <c r="GHW209" s="119"/>
      <c r="GHX209" s="91"/>
      <c r="GHY209" s="119"/>
      <c r="GHZ209" s="91"/>
      <c r="GIA209" s="119"/>
      <c r="GIB209" s="91"/>
      <c r="GIC209" s="119"/>
      <c r="GID209" s="91"/>
      <c r="GIE209" s="119"/>
      <c r="GIF209" s="91"/>
      <c r="GIG209" s="119"/>
      <c r="GIH209" s="91"/>
      <c r="GII209" s="119"/>
      <c r="GIJ209" s="91"/>
      <c r="GIK209" s="119"/>
      <c r="GIL209" s="91"/>
      <c r="GIM209" s="119"/>
      <c r="GIN209" s="91"/>
      <c r="GIO209" s="119"/>
      <c r="GIP209" s="91"/>
      <c r="GIQ209" s="119"/>
      <c r="GIR209" s="91"/>
      <c r="GIS209" s="119"/>
      <c r="GIT209" s="91"/>
      <c r="GIU209" s="119"/>
      <c r="GIV209" s="91"/>
      <c r="GIW209" s="119"/>
      <c r="GIX209" s="91"/>
      <c r="GIY209" s="119"/>
      <c r="GIZ209" s="91"/>
      <c r="GJA209" s="119"/>
      <c r="GJB209" s="91"/>
      <c r="GJC209" s="119"/>
      <c r="GJD209" s="91"/>
      <c r="GJE209" s="119"/>
      <c r="GJF209" s="91"/>
      <c r="GJG209" s="119"/>
      <c r="GJH209" s="91"/>
      <c r="GJI209" s="119"/>
      <c r="GJJ209" s="91"/>
      <c r="GJK209" s="119"/>
      <c r="GJL209" s="91"/>
      <c r="GJM209" s="119"/>
      <c r="GJN209" s="91"/>
      <c r="GJO209" s="119"/>
      <c r="GJP209" s="91"/>
      <c r="GJQ209" s="119"/>
      <c r="GJR209" s="91"/>
      <c r="GJS209" s="119"/>
      <c r="GJT209" s="91"/>
      <c r="GJU209" s="119"/>
      <c r="GJV209" s="91"/>
      <c r="GJW209" s="119"/>
      <c r="GJX209" s="91"/>
      <c r="GJY209" s="119"/>
      <c r="GJZ209" s="91"/>
      <c r="GKA209" s="119"/>
      <c r="GKB209" s="91"/>
      <c r="GKC209" s="119"/>
      <c r="GKD209" s="91"/>
      <c r="GKE209" s="119"/>
      <c r="GKF209" s="91"/>
      <c r="GKG209" s="119"/>
      <c r="GKH209" s="91"/>
      <c r="GKI209" s="119"/>
      <c r="GKJ209" s="91"/>
      <c r="GKK209" s="119"/>
      <c r="GKL209" s="91"/>
      <c r="GKM209" s="119"/>
      <c r="GKN209" s="91"/>
      <c r="GKO209" s="119"/>
      <c r="GKP209" s="91"/>
      <c r="GKQ209" s="119"/>
      <c r="GKR209" s="91"/>
      <c r="GKS209" s="119"/>
      <c r="GKT209" s="91"/>
      <c r="GKU209" s="119"/>
      <c r="GKV209" s="91"/>
      <c r="GKW209" s="119"/>
      <c r="GKX209" s="91"/>
      <c r="GKY209" s="119"/>
      <c r="GKZ209" s="91"/>
      <c r="GLA209" s="119"/>
      <c r="GLB209" s="91"/>
      <c r="GLC209" s="119"/>
      <c r="GLD209" s="91"/>
      <c r="GLE209" s="119"/>
      <c r="GLF209" s="91"/>
      <c r="GLG209" s="119"/>
      <c r="GLH209" s="91"/>
      <c r="GLI209" s="119"/>
      <c r="GLJ209" s="91"/>
      <c r="GLK209" s="119"/>
      <c r="GLL209" s="91"/>
      <c r="GLM209" s="119"/>
      <c r="GLN209" s="91"/>
      <c r="GLO209" s="119"/>
      <c r="GLP209" s="91"/>
      <c r="GLQ209" s="119"/>
      <c r="GLR209" s="91"/>
      <c r="GLS209" s="119"/>
      <c r="GLT209" s="91"/>
      <c r="GLU209" s="119"/>
      <c r="GLV209" s="91"/>
      <c r="GLW209" s="119"/>
      <c r="GLX209" s="91"/>
      <c r="GLY209" s="119"/>
      <c r="GLZ209" s="91"/>
      <c r="GMA209" s="119"/>
      <c r="GMB209" s="91"/>
      <c r="GMC209" s="119"/>
      <c r="GMD209" s="91"/>
      <c r="GME209" s="119"/>
      <c r="GMF209" s="91"/>
      <c r="GMG209" s="119"/>
      <c r="GMH209" s="91"/>
      <c r="GMI209" s="119"/>
      <c r="GMJ209" s="91"/>
      <c r="GMK209" s="119"/>
      <c r="GML209" s="91"/>
      <c r="GMM209" s="119"/>
      <c r="GMN209" s="91"/>
      <c r="GMO209" s="119"/>
      <c r="GMP209" s="91"/>
      <c r="GMQ209" s="119"/>
      <c r="GMR209" s="91"/>
      <c r="GMS209" s="119"/>
      <c r="GMT209" s="91"/>
      <c r="GMU209" s="119"/>
      <c r="GMV209" s="91"/>
      <c r="GMW209" s="119"/>
      <c r="GMX209" s="91"/>
      <c r="GMY209" s="119"/>
      <c r="GMZ209" s="91"/>
      <c r="GNA209" s="119"/>
      <c r="GNB209" s="91"/>
      <c r="GNC209" s="119"/>
      <c r="GND209" s="91"/>
      <c r="GNE209" s="119"/>
      <c r="GNF209" s="91"/>
      <c r="GNG209" s="119"/>
      <c r="GNH209" s="91"/>
      <c r="GNI209" s="119"/>
      <c r="GNJ209" s="91"/>
      <c r="GNK209" s="119"/>
      <c r="GNL209" s="91"/>
      <c r="GNM209" s="119"/>
      <c r="GNN209" s="91"/>
      <c r="GNO209" s="119"/>
      <c r="GNP209" s="91"/>
      <c r="GNQ209" s="119"/>
      <c r="GNR209" s="91"/>
      <c r="GNS209" s="119"/>
      <c r="GNT209" s="91"/>
      <c r="GNU209" s="119"/>
      <c r="GNV209" s="91"/>
      <c r="GNW209" s="119"/>
      <c r="GNX209" s="91"/>
      <c r="GNY209" s="119"/>
      <c r="GNZ209" s="91"/>
      <c r="GOA209" s="119"/>
      <c r="GOB209" s="91"/>
      <c r="GOC209" s="119"/>
      <c r="GOD209" s="91"/>
      <c r="GOE209" s="119"/>
      <c r="GOF209" s="91"/>
      <c r="GOG209" s="119"/>
      <c r="GOH209" s="91"/>
      <c r="GOI209" s="119"/>
      <c r="GOJ209" s="91"/>
      <c r="GOK209" s="119"/>
      <c r="GOL209" s="91"/>
      <c r="GOM209" s="119"/>
      <c r="GON209" s="91"/>
      <c r="GOO209" s="119"/>
      <c r="GOP209" s="91"/>
      <c r="GOQ209" s="119"/>
      <c r="GOR209" s="91"/>
      <c r="GOS209" s="119"/>
      <c r="GOT209" s="91"/>
      <c r="GOU209" s="119"/>
      <c r="GOV209" s="91"/>
      <c r="GOW209" s="119"/>
      <c r="GOX209" s="91"/>
      <c r="GOY209" s="119"/>
      <c r="GOZ209" s="91"/>
      <c r="GPA209" s="119"/>
      <c r="GPB209" s="91"/>
      <c r="GPC209" s="119"/>
      <c r="GPD209" s="91"/>
      <c r="GPE209" s="119"/>
      <c r="GPF209" s="91"/>
      <c r="GPG209" s="119"/>
      <c r="GPH209" s="91"/>
      <c r="GPI209" s="119"/>
      <c r="GPJ209" s="91"/>
      <c r="GPK209" s="119"/>
      <c r="GPL209" s="91"/>
      <c r="GPM209" s="119"/>
      <c r="GPN209" s="91"/>
      <c r="GPO209" s="119"/>
      <c r="GPP209" s="91"/>
      <c r="GPQ209" s="119"/>
      <c r="GPR209" s="91"/>
      <c r="GPS209" s="119"/>
      <c r="GPT209" s="91"/>
      <c r="GPU209" s="119"/>
      <c r="GPV209" s="91"/>
      <c r="GPW209" s="119"/>
      <c r="GPX209" s="91"/>
      <c r="GPY209" s="119"/>
      <c r="GPZ209" s="91"/>
      <c r="GQA209" s="119"/>
      <c r="GQB209" s="91"/>
      <c r="GQC209" s="119"/>
      <c r="GQD209" s="91"/>
      <c r="GQE209" s="119"/>
      <c r="GQF209" s="91"/>
      <c r="GQG209" s="119"/>
      <c r="GQH209" s="91"/>
      <c r="GQI209" s="119"/>
      <c r="GQJ209" s="91"/>
      <c r="GQK209" s="119"/>
      <c r="GQL209" s="91"/>
      <c r="GQM209" s="119"/>
      <c r="GQN209" s="91"/>
      <c r="GQO209" s="119"/>
      <c r="GQP209" s="91"/>
      <c r="GQQ209" s="119"/>
      <c r="GQR209" s="91"/>
      <c r="GQS209" s="119"/>
      <c r="GQT209" s="91"/>
      <c r="GQU209" s="119"/>
      <c r="GQV209" s="91"/>
      <c r="GQW209" s="119"/>
      <c r="GQX209" s="91"/>
      <c r="GQY209" s="119"/>
      <c r="GQZ209" s="91"/>
      <c r="GRA209" s="119"/>
      <c r="GRB209" s="91"/>
      <c r="GRC209" s="119"/>
      <c r="GRD209" s="91"/>
      <c r="GRE209" s="119"/>
      <c r="GRF209" s="91"/>
      <c r="GRG209" s="119"/>
      <c r="GRH209" s="91"/>
      <c r="GRI209" s="119"/>
      <c r="GRJ209" s="91"/>
      <c r="GRK209" s="119"/>
      <c r="GRL209" s="91"/>
      <c r="GRM209" s="119"/>
      <c r="GRN209" s="91"/>
      <c r="GRO209" s="119"/>
      <c r="GRP209" s="91"/>
      <c r="GRQ209" s="119"/>
      <c r="GRR209" s="91"/>
      <c r="GRS209" s="119"/>
      <c r="GRT209" s="91"/>
      <c r="GRU209" s="119"/>
      <c r="GRV209" s="91"/>
      <c r="GRW209" s="119"/>
      <c r="GRX209" s="91"/>
      <c r="GRY209" s="119"/>
      <c r="GRZ209" s="91"/>
      <c r="GSA209" s="119"/>
      <c r="GSB209" s="91"/>
      <c r="GSC209" s="119"/>
      <c r="GSD209" s="91"/>
      <c r="GSE209" s="119"/>
      <c r="GSF209" s="91"/>
      <c r="GSG209" s="119"/>
      <c r="GSH209" s="91"/>
      <c r="GSI209" s="119"/>
      <c r="GSJ209" s="91"/>
      <c r="GSK209" s="119"/>
      <c r="GSL209" s="91"/>
      <c r="GSM209" s="119"/>
      <c r="GSN209" s="91"/>
      <c r="GSO209" s="119"/>
      <c r="GSP209" s="91"/>
      <c r="GSQ209" s="119"/>
      <c r="GSR209" s="91"/>
      <c r="GSS209" s="119"/>
      <c r="GST209" s="91"/>
      <c r="GSU209" s="119"/>
      <c r="GSV209" s="91"/>
      <c r="GSW209" s="119"/>
      <c r="GSX209" s="91"/>
      <c r="GSY209" s="119"/>
      <c r="GSZ209" s="91"/>
      <c r="GTA209" s="119"/>
      <c r="GTB209" s="91"/>
      <c r="GTC209" s="119"/>
      <c r="GTD209" s="91"/>
      <c r="GTE209" s="119"/>
      <c r="GTF209" s="91"/>
      <c r="GTG209" s="119"/>
      <c r="GTH209" s="91"/>
      <c r="GTI209" s="119"/>
      <c r="GTJ209" s="91"/>
      <c r="GTK209" s="119"/>
      <c r="GTL209" s="91"/>
      <c r="GTM209" s="119"/>
      <c r="GTN209" s="91"/>
      <c r="GTO209" s="119"/>
      <c r="GTP209" s="91"/>
      <c r="GTQ209" s="119"/>
      <c r="GTR209" s="91"/>
      <c r="GTS209" s="119"/>
      <c r="GTT209" s="91"/>
      <c r="GTU209" s="119"/>
      <c r="GTV209" s="91"/>
      <c r="GTW209" s="119"/>
      <c r="GTX209" s="91"/>
      <c r="GTY209" s="119"/>
      <c r="GTZ209" s="91"/>
      <c r="GUA209" s="119"/>
      <c r="GUB209" s="91"/>
      <c r="GUC209" s="119"/>
      <c r="GUD209" s="91"/>
      <c r="GUE209" s="119"/>
      <c r="GUF209" s="91"/>
      <c r="GUG209" s="119"/>
      <c r="GUH209" s="91"/>
      <c r="GUI209" s="119"/>
      <c r="GUJ209" s="91"/>
      <c r="GUK209" s="119"/>
      <c r="GUL209" s="91"/>
      <c r="GUM209" s="119"/>
      <c r="GUN209" s="91"/>
      <c r="GUO209" s="119"/>
      <c r="GUP209" s="91"/>
      <c r="GUQ209" s="119"/>
      <c r="GUR209" s="91"/>
      <c r="GUS209" s="119"/>
      <c r="GUT209" s="91"/>
      <c r="GUU209" s="119"/>
      <c r="GUV209" s="91"/>
      <c r="GUW209" s="119"/>
      <c r="GUX209" s="91"/>
      <c r="GUY209" s="119"/>
      <c r="GUZ209" s="91"/>
      <c r="GVA209" s="119"/>
      <c r="GVB209" s="91"/>
      <c r="GVC209" s="119"/>
      <c r="GVD209" s="91"/>
      <c r="GVE209" s="119"/>
      <c r="GVF209" s="91"/>
      <c r="GVG209" s="119"/>
      <c r="GVH209" s="91"/>
      <c r="GVI209" s="119"/>
      <c r="GVJ209" s="91"/>
      <c r="GVK209" s="119"/>
      <c r="GVL209" s="91"/>
      <c r="GVM209" s="119"/>
      <c r="GVN209" s="91"/>
      <c r="GVO209" s="119"/>
      <c r="GVP209" s="91"/>
      <c r="GVQ209" s="119"/>
      <c r="GVR209" s="91"/>
      <c r="GVS209" s="119"/>
      <c r="GVT209" s="91"/>
      <c r="GVU209" s="119"/>
      <c r="GVV209" s="91"/>
      <c r="GVW209" s="119"/>
      <c r="GVX209" s="91"/>
      <c r="GVY209" s="119"/>
      <c r="GVZ209" s="91"/>
      <c r="GWA209" s="119"/>
      <c r="GWB209" s="91"/>
      <c r="GWC209" s="119"/>
      <c r="GWD209" s="91"/>
      <c r="GWE209" s="119"/>
      <c r="GWF209" s="91"/>
      <c r="GWG209" s="119"/>
      <c r="GWH209" s="91"/>
      <c r="GWI209" s="119"/>
      <c r="GWJ209" s="91"/>
      <c r="GWK209" s="119"/>
      <c r="GWL209" s="91"/>
      <c r="GWM209" s="119"/>
      <c r="GWN209" s="91"/>
      <c r="GWO209" s="119"/>
      <c r="GWP209" s="91"/>
      <c r="GWQ209" s="119"/>
      <c r="GWR209" s="91"/>
      <c r="GWS209" s="119"/>
      <c r="GWT209" s="91"/>
      <c r="GWU209" s="119"/>
      <c r="GWV209" s="91"/>
      <c r="GWW209" s="119"/>
      <c r="GWX209" s="91"/>
      <c r="GWY209" s="119"/>
      <c r="GWZ209" s="91"/>
      <c r="GXA209" s="119"/>
      <c r="GXB209" s="91"/>
      <c r="GXC209" s="119"/>
      <c r="GXD209" s="91"/>
      <c r="GXE209" s="119"/>
      <c r="GXF209" s="91"/>
      <c r="GXG209" s="119"/>
      <c r="GXH209" s="91"/>
      <c r="GXI209" s="119"/>
      <c r="GXJ209" s="91"/>
      <c r="GXK209" s="119"/>
      <c r="GXL209" s="91"/>
      <c r="GXM209" s="119"/>
      <c r="GXN209" s="91"/>
      <c r="GXO209" s="119"/>
      <c r="GXP209" s="91"/>
      <c r="GXQ209" s="119"/>
      <c r="GXR209" s="91"/>
      <c r="GXS209" s="119"/>
      <c r="GXT209" s="91"/>
      <c r="GXU209" s="119"/>
      <c r="GXV209" s="91"/>
      <c r="GXW209" s="119"/>
      <c r="GXX209" s="91"/>
      <c r="GXY209" s="119"/>
      <c r="GXZ209" s="91"/>
      <c r="GYA209" s="119"/>
      <c r="GYB209" s="91"/>
      <c r="GYC209" s="119"/>
      <c r="GYD209" s="91"/>
      <c r="GYE209" s="119"/>
      <c r="GYF209" s="91"/>
      <c r="GYG209" s="119"/>
      <c r="GYH209" s="91"/>
      <c r="GYI209" s="119"/>
      <c r="GYJ209" s="91"/>
      <c r="GYK209" s="119"/>
      <c r="GYL209" s="91"/>
      <c r="GYM209" s="119"/>
      <c r="GYN209" s="91"/>
      <c r="GYO209" s="119"/>
      <c r="GYP209" s="91"/>
      <c r="GYQ209" s="119"/>
      <c r="GYR209" s="91"/>
      <c r="GYS209" s="119"/>
      <c r="GYT209" s="91"/>
      <c r="GYU209" s="119"/>
      <c r="GYV209" s="91"/>
      <c r="GYW209" s="119"/>
      <c r="GYX209" s="91"/>
      <c r="GYY209" s="119"/>
      <c r="GYZ209" s="91"/>
      <c r="GZA209" s="119"/>
      <c r="GZB209" s="91"/>
      <c r="GZC209" s="119"/>
      <c r="GZD209" s="91"/>
      <c r="GZE209" s="119"/>
      <c r="GZF209" s="91"/>
      <c r="GZG209" s="119"/>
      <c r="GZH209" s="91"/>
      <c r="GZI209" s="119"/>
      <c r="GZJ209" s="91"/>
      <c r="GZK209" s="119"/>
      <c r="GZL209" s="91"/>
      <c r="GZM209" s="119"/>
      <c r="GZN209" s="91"/>
      <c r="GZO209" s="119"/>
      <c r="GZP209" s="91"/>
      <c r="GZQ209" s="119"/>
      <c r="GZR209" s="91"/>
      <c r="GZS209" s="119"/>
      <c r="GZT209" s="91"/>
      <c r="GZU209" s="119"/>
      <c r="GZV209" s="91"/>
      <c r="GZW209" s="119"/>
      <c r="GZX209" s="91"/>
      <c r="GZY209" s="119"/>
      <c r="GZZ209" s="91"/>
      <c r="HAA209" s="119"/>
      <c r="HAB209" s="91"/>
      <c r="HAC209" s="119"/>
      <c r="HAD209" s="91"/>
      <c r="HAE209" s="119"/>
      <c r="HAF209" s="91"/>
      <c r="HAG209" s="119"/>
      <c r="HAH209" s="91"/>
      <c r="HAI209" s="119"/>
      <c r="HAJ209" s="91"/>
      <c r="HAK209" s="119"/>
      <c r="HAL209" s="91"/>
      <c r="HAM209" s="119"/>
      <c r="HAN209" s="91"/>
      <c r="HAO209" s="119"/>
      <c r="HAP209" s="91"/>
      <c r="HAQ209" s="119"/>
      <c r="HAR209" s="91"/>
      <c r="HAS209" s="119"/>
      <c r="HAT209" s="91"/>
      <c r="HAU209" s="119"/>
      <c r="HAV209" s="91"/>
      <c r="HAW209" s="119"/>
      <c r="HAX209" s="91"/>
      <c r="HAY209" s="119"/>
      <c r="HAZ209" s="91"/>
      <c r="HBA209" s="119"/>
      <c r="HBB209" s="91"/>
      <c r="HBC209" s="119"/>
      <c r="HBD209" s="91"/>
      <c r="HBE209" s="119"/>
      <c r="HBF209" s="91"/>
      <c r="HBG209" s="119"/>
      <c r="HBH209" s="91"/>
      <c r="HBI209" s="119"/>
      <c r="HBJ209" s="91"/>
      <c r="HBK209" s="119"/>
      <c r="HBL209" s="91"/>
      <c r="HBM209" s="119"/>
      <c r="HBN209" s="91"/>
      <c r="HBO209" s="119"/>
      <c r="HBP209" s="91"/>
      <c r="HBQ209" s="119"/>
      <c r="HBR209" s="91"/>
      <c r="HBS209" s="119"/>
      <c r="HBT209" s="91"/>
      <c r="HBU209" s="119"/>
      <c r="HBV209" s="91"/>
      <c r="HBW209" s="119"/>
      <c r="HBX209" s="91"/>
      <c r="HBY209" s="119"/>
      <c r="HBZ209" s="91"/>
      <c r="HCA209" s="119"/>
      <c r="HCB209" s="91"/>
      <c r="HCC209" s="119"/>
      <c r="HCD209" s="91"/>
      <c r="HCE209" s="119"/>
      <c r="HCF209" s="91"/>
      <c r="HCG209" s="119"/>
      <c r="HCH209" s="91"/>
      <c r="HCI209" s="119"/>
      <c r="HCJ209" s="91"/>
      <c r="HCK209" s="119"/>
      <c r="HCL209" s="91"/>
      <c r="HCM209" s="119"/>
      <c r="HCN209" s="91"/>
      <c r="HCO209" s="119"/>
      <c r="HCP209" s="91"/>
      <c r="HCQ209" s="119"/>
      <c r="HCR209" s="91"/>
      <c r="HCS209" s="119"/>
      <c r="HCT209" s="91"/>
      <c r="HCU209" s="119"/>
      <c r="HCV209" s="91"/>
      <c r="HCW209" s="119"/>
      <c r="HCX209" s="91"/>
      <c r="HCY209" s="119"/>
      <c r="HCZ209" s="91"/>
      <c r="HDA209" s="119"/>
      <c r="HDB209" s="91"/>
      <c r="HDC209" s="119"/>
      <c r="HDD209" s="91"/>
      <c r="HDE209" s="119"/>
      <c r="HDF209" s="91"/>
      <c r="HDG209" s="119"/>
      <c r="HDH209" s="91"/>
      <c r="HDI209" s="119"/>
      <c r="HDJ209" s="91"/>
      <c r="HDK209" s="119"/>
      <c r="HDL209" s="91"/>
      <c r="HDM209" s="119"/>
      <c r="HDN209" s="91"/>
      <c r="HDO209" s="119"/>
      <c r="HDP209" s="91"/>
      <c r="HDQ209" s="119"/>
      <c r="HDR209" s="91"/>
      <c r="HDS209" s="119"/>
      <c r="HDT209" s="91"/>
      <c r="HDU209" s="119"/>
      <c r="HDV209" s="91"/>
      <c r="HDW209" s="119"/>
      <c r="HDX209" s="91"/>
      <c r="HDY209" s="119"/>
      <c r="HDZ209" s="91"/>
      <c r="HEA209" s="119"/>
      <c r="HEB209" s="91"/>
      <c r="HEC209" s="119"/>
      <c r="HED209" s="91"/>
      <c r="HEE209" s="119"/>
      <c r="HEF209" s="91"/>
      <c r="HEG209" s="119"/>
      <c r="HEH209" s="91"/>
      <c r="HEI209" s="119"/>
      <c r="HEJ209" s="91"/>
      <c r="HEK209" s="119"/>
      <c r="HEL209" s="91"/>
      <c r="HEM209" s="119"/>
      <c r="HEN209" s="91"/>
      <c r="HEO209" s="119"/>
      <c r="HEP209" s="91"/>
      <c r="HEQ209" s="119"/>
      <c r="HER209" s="91"/>
      <c r="HES209" s="119"/>
      <c r="HET209" s="91"/>
      <c r="HEU209" s="119"/>
      <c r="HEV209" s="91"/>
      <c r="HEW209" s="119"/>
      <c r="HEX209" s="91"/>
      <c r="HEY209" s="119"/>
      <c r="HEZ209" s="91"/>
      <c r="HFA209" s="119"/>
      <c r="HFB209" s="91"/>
      <c r="HFC209" s="119"/>
      <c r="HFD209" s="91"/>
      <c r="HFE209" s="119"/>
      <c r="HFF209" s="91"/>
      <c r="HFG209" s="119"/>
      <c r="HFH209" s="91"/>
      <c r="HFI209" s="119"/>
      <c r="HFJ209" s="91"/>
      <c r="HFK209" s="119"/>
      <c r="HFL209" s="91"/>
      <c r="HFM209" s="119"/>
      <c r="HFN209" s="91"/>
      <c r="HFO209" s="119"/>
      <c r="HFP209" s="91"/>
      <c r="HFQ209" s="119"/>
      <c r="HFR209" s="91"/>
      <c r="HFS209" s="119"/>
      <c r="HFT209" s="91"/>
      <c r="HFU209" s="119"/>
      <c r="HFV209" s="91"/>
      <c r="HFW209" s="119"/>
      <c r="HFX209" s="91"/>
      <c r="HFY209" s="119"/>
      <c r="HFZ209" s="91"/>
      <c r="HGA209" s="119"/>
      <c r="HGB209" s="91"/>
      <c r="HGC209" s="119"/>
      <c r="HGD209" s="91"/>
      <c r="HGE209" s="119"/>
      <c r="HGF209" s="91"/>
      <c r="HGG209" s="119"/>
      <c r="HGH209" s="91"/>
      <c r="HGI209" s="119"/>
      <c r="HGJ209" s="91"/>
      <c r="HGK209" s="119"/>
      <c r="HGL209" s="91"/>
      <c r="HGM209" s="119"/>
      <c r="HGN209" s="91"/>
      <c r="HGO209" s="119"/>
      <c r="HGP209" s="91"/>
      <c r="HGQ209" s="119"/>
      <c r="HGR209" s="91"/>
      <c r="HGS209" s="119"/>
      <c r="HGT209" s="91"/>
      <c r="HGU209" s="119"/>
      <c r="HGV209" s="91"/>
      <c r="HGW209" s="119"/>
      <c r="HGX209" s="91"/>
      <c r="HGY209" s="119"/>
      <c r="HGZ209" s="91"/>
      <c r="HHA209" s="119"/>
      <c r="HHB209" s="91"/>
      <c r="HHC209" s="119"/>
      <c r="HHD209" s="91"/>
      <c r="HHE209" s="119"/>
      <c r="HHF209" s="91"/>
      <c r="HHG209" s="119"/>
      <c r="HHH209" s="91"/>
      <c r="HHI209" s="119"/>
      <c r="HHJ209" s="91"/>
      <c r="HHK209" s="119"/>
      <c r="HHL209" s="91"/>
      <c r="HHM209" s="119"/>
      <c r="HHN209" s="91"/>
      <c r="HHO209" s="119"/>
      <c r="HHP209" s="91"/>
      <c r="HHQ209" s="119"/>
      <c r="HHR209" s="91"/>
      <c r="HHS209" s="119"/>
      <c r="HHT209" s="91"/>
      <c r="HHU209" s="119"/>
      <c r="HHV209" s="91"/>
      <c r="HHW209" s="119"/>
      <c r="HHX209" s="91"/>
      <c r="HHY209" s="119"/>
      <c r="HHZ209" s="91"/>
      <c r="HIA209" s="119"/>
      <c r="HIB209" s="91"/>
      <c r="HIC209" s="119"/>
      <c r="HID209" s="91"/>
      <c r="HIE209" s="119"/>
      <c r="HIF209" s="91"/>
      <c r="HIG209" s="119"/>
      <c r="HIH209" s="91"/>
      <c r="HII209" s="119"/>
      <c r="HIJ209" s="91"/>
      <c r="HIK209" s="119"/>
      <c r="HIL209" s="91"/>
      <c r="HIM209" s="119"/>
      <c r="HIN209" s="91"/>
      <c r="HIO209" s="119"/>
      <c r="HIP209" s="91"/>
      <c r="HIQ209" s="119"/>
      <c r="HIR209" s="91"/>
      <c r="HIS209" s="119"/>
      <c r="HIT209" s="91"/>
      <c r="HIU209" s="119"/>
      <c r="HIV209" s="91"/>
      <c r="HIW209" s="119"/>
      <c r="HIX209" s="91"/>
      <c r="HIY209" s="119"/>
      <c r="HIZ209" s="91"/>
      <c r="HJA209" s="119"/>
      <c r="HJB209" s="91"/>
      <c r="HJC209" s="119"/>
      <c r="HJD209" s="91"/>
      <c r="HJE209" s="119"/>
      <c r="HJF209" s="91"/>
      <c r="HJG209" s="119"/>
      <c r="HJH209" s="91"/>
      <c r="HJI209" s="119"/>
      <c r="HJJ209" s="91"/>
      <c r="HJK209" s="119"/>
      <c r="HJL209" s="91"/>
      <c r="HJM209" s="119"/>
      <c r="HJN209" s="91"/>
      <c r="HJO209" s="119"/>
      <c r="HJP209" s="91"/>
      <c r="HJQ209" s="119"/>
      <c r="HJR209" s="91"/>
      <c r="HJS209" s="119"/>
      <c r="HJT209" s="91"/>
      <c r="HJU209" s="119"/>
      <c r="HJV209" s="91"/>
      <c r="HJW209" s="119"/>
      <c r="HJX209" s="91"/>
      <c r="HJY209" s="119"/>
      <c r="HJZ209" s="91"/>
      <c r="HKA209" s="119"/>
      <c r="HKB209" s="91"/>
      <c r="HKC209" s="119"/>
      <c r="HKD209" s="91"/>
      <c r="HKE209" s="119"/>
      <c r="HKF209" s="91"/>
      <c r="HKG209" s="119"/>
      <c r="HKH209" s="91"/>
      <c r="HKI209" s="119"/>
      <c r="HKJ209" s="91"/>
      <c r="HKK209" s="119"/>
      <c r="HKL209" s="91"/>
      <c r="HKM209" s="119"/>
      <c r="HKN209" s="91"/>
      <c r="HKO209" s="119"/>
      <c r="HKP209" s="91"/>
      <c r="HKQ209" s="119"/>
      <c r="HKR209" s="91"/>
      <c r="HKS209" s="119"/>
      <c r="HKT209" s="91"/>
      <c r="HKU209" s="119"/>
      <c r="HKV209" s="91"/>
      <c r="HKW209" s="119"/>
      <c r="HKX209" s="91"/>
      <c r="HKY209" s="119"/>
      <c r="HKZ209" s="91"/>
      <c r="HLA209" s="119"/>
      <c r="HLB209" s="91"/>
      <c r="HLC209" s="119"/>
      <c r="HLD209" s="91"/>
      <c r="HLE209" s="119"/>
      <c r="HLF209" s="91"/>
      <c r="HLG209" s="119"/>
      <c r="HLH209" s="91"/>
      <c r="HLI209" s="119"/>
      <c r="HLJ209" s="91"/>
      <c r="HLK209" s="119"/>
      <c r="HLL209" s="91"/>
      <c r="HLM209" s="119"/>
      <c r="HLN209" s="91"/>
      <c r="HLO209" s="119"/>
      <c r="HLP209" s="91"/>
      <c r="HLQ209" s="119"/>
      <c r="HLR209" s="91"/>
      <c r="HLS209" s="119"/>
      <c r="HLT209" s="91"/>
      <c r="HLU209" s="119"/>
      <c r="HLV209" s="91"/>
      <c r="HLW209" s="119"/>
      <c r="HLX209" s="91"/>
      <c r="HLY209" s="119"/>
      <c r="HLZ209" s="91"/>
      <c r="HMA209" s="119"/>
      <c r="HMB209" s="91"/>
      <c r="HMC209" s="119"/>
      <c r="HMD209" s="91"/>
      <c r="HME209" s="119"/>
      <c r="HMF209" s="91"/>
      <c r="HMG209" s="119"/>
      <c r="HMH209" s="91"/>
      <c r="HMI209" s="119"/>
      <c r="HMJ209" s="91"/>
      <c r="HMK209" s="119"/>
      <c r="HML209" s="91"/>
      <c r="HMM209" s="119"/>
      <c r="HMN209" s="91"/>
      <c r="HMO209" s="119"/>
      <c r="HMP209" s="91"/>
      <c r="HMQ209" s="119"/>
      <c r="HMR209" s="91"/>
      <c r="HMS209" s="119"/>
      <c r="HMT209" s="91"/>
      <c r="HMU209" s="119"/>
      <c r="HMV209" s="91"/>
      <c r="HMW209" s="119"/>
      <c r="HMX209" s="91"/>
      <c r="HMY209" s="119"/>
      <c r="HMZ209" s="91"/>
      <c r="HNA209" s="119"/>
      <c r="HNB209" s="91"/>
      <c r="HNC209" s="119"/>
      <c r="HND209" s="91"/>
      <c r="HNE209" s="119"/>
      <c r="HNF209" s="91"/>
      <c r="HNG209" s="119"/>
      <c r="HNH209" s="91"/>
      <c r="HNI209" s="119"/>
      <c r="HNJ209" s="91"/>
      <c r="HNK209" s="119"/>
      <c r="HNL209" s="91"/>
      <c r="HNM209" s="119"/>
      <c r="HNN209" s="91"/>
      <c r="HNO209" s="119"/>
      <c r="HNP209" s="91"/>
      <c r="HNQ209" s="119"/>
      <c r="HNR209" s="91"/>
      <c r="HNS209" s="119"/>
      <c r="HNT209" s="91"/>
      <c r="HNU209" s="119"/>
      <c r="HNV209" s="91"/>
      <c r="HNW209" s="119"/>
      <c r="HNX209" s="91"/>
      <c r="HNY209" s="119"/>
      <c r="HNZ209" s="91"/>
      <c r="HOA209" s="119"/>
      <c r="HOB209" s="91"/>
      <c r="HOC209" s="119"/>
      <c r="HOD209" s="91"/>
      <c r="HOE209" s="119"/>
      <c r="HOF209" s="91"/>
      <c r="HOG209" s="119"/>
      <c r="HOH209" s="91"/>
      <c r="HOI209" s="119"/>
      <c r="HOJ209" s="91"/>
      <c r="HOK209" s="119"/>
      <c r="HOL209" s="91"/>
      <c r="HOM209" s="119"/>
      <c r="HON209" s="91"/>
      <c r="HOO209" s="119"/>
      <c r="HOP209" s="91"/>
      <c r="HOQ209" s="119"/>
      <c r="HOR209" s="91"/>
      <c r="HOS209" s="119"/>
      <c r="HOT209" s="91"/>
      <c r="HOU209" s="119"/>
      <c r="HOV209" s="91"/>
      <c r="HOW209" s="119"/>
      <c r="HOX209" s="91"/>
      <c r="HOY209" s="119"/>
      <c r="HOZ209" s="91"/>
      <c r="HPA209" s="119"/>
      <c r="HPB209" s="91"/>
      <c r="HPC209" s="119"/>
      <c r="HPD209" s="91"/>
      <c r="HPE209" s="119"/>
      <c r="HPF209" s="91"/>
      <c r="HPG209" s="119"/>
      <c r="HPH209" s="91"/>
      <c r="HPI209" s="119"/>
      <c r="HPJ209" s="91"/>
      <c r="HPK209" s="119"/>
      <c r="HPL209" s="91"/>
      <c r="HPM209" s="119"/>
      <c r="HPN209" s="91"/>
      <c r="HPO209" s="119"/>
      <c r="HPP209" s="91"/>
      <c r="HPQ209" s="119"/>
      <c r="HPR209" s="91"/>
      <c r="HPS209" s="119"/>
      <c r="HPT209" s="91"/>
      <c r="HPU209" s="119"/>
      <c r="HPV209" s="91"/>
      <c r="HPW209" s="119"/>
      <c r="HPX209" s="91"/>
      <c r="HPY209" s="119"/>
      <c r="HPZ209" s="91"/>
      <c r="HQA209" s="119"/>
      <c r="HQB209" s="91"/>
      <c r="HQC209" s="119"/>
      <c r="HQD209" s="91"/>
      <c r="HQE209" s="119"/>
      <c r="HQF209" s="91"/>
      <c r="HQG209" s="119"/>
      <c r="HQH209" s="91"/>
      <c r="HQI209" s="119"/>
      <c r="HQJ209" s="91"/>
      <c r="HQK209" s="119"/>
      <c r="HQL209" s="91"/>
      <c r="HQM209" s="119"/>
      <c r="HQN209" s="91"/>
      <c r="HQO209" s="119"/>
      <c r="HQP209" s="91"/>
      <c r="HQQ209" s="119"/>
      <c r="HQR209" s="91"/>
      <c r="HQS209" s="119"/>
      <c r="HQT209" s="91"/>
      <c r="HQU209" s="119"/>
      <c r="HQV209" s="91"/>
      <c r="HQW209" s="119"/>
      <c r="HQX209" s="91"/>
      <c r="HQY209" s="119"/>
      <c r="HQZ209" s="91"/>
      <c r="HRA209" s="119"/>
      <c r="HRB209" s="91"/>
      <c r="HRC209" s="119"/>
      <c r="HRD209" s="91"/>
      <c r="HRE209" s="119"/>
      <c r="HRF209" s="91"/>
      <c r="HRG209" s="119"/>
      <c r="HRH209" s="91"/>
      <c r="HRI209" s="119"/>
      <c r="HRJ209" s="91"/>
      <c r="HRK209" s="119"/>
      <c r="HRL209" s="91"/>
      <c r="HRM209" s="119"/>
      <c r="HRN209" s="91"/>
      <c r="HRO209" s="119"/>
      <c r="HRP209" s="91"/>
      <c r="HRQ209" s="119"/>
      <c r="HRR209" s="91"/>
      <c r="HRS209" s="119"/>
      <c r="HRT209" s="91"/>
      <c r="HRU209" s="119"/>
      <c r="HRV209" s="91"/>
      <c r="HRW209" s="119"/>
      <c r="HRX209" s="91"/>
      <c r="HRY209" s="119"/>
      <c r="HRZ209" s="91"/>
      <c r="HSA209" s="119"/>
      <c r="HSB209" s="91"/>
      <c r="HSC209" s="119"/>
      <c r="HSD209" s="91"/>
      <c r="HSE209" s="119"/>
      <c r="HSF209" s="91"/>
      <c r="HSG209" s="119"/>
      <c r="HSH209" s="91"/>
      <c r="HSI209" s="119"/>
      <c r="HSJ209" s="91"/>
      <c r="HSK209" s="119"/>
      <c r="HSL209" s="91"/>
      <c r="HSM209" s="119"/>
      <c r="HSN209" s="91"/>
      <c r="HSO209" s="119"/>
      <c r="HSP209" s="91"/>
      <c r="HSQ209" s="119"/>
      <c r="HSR209" s="91"/>
      <c r="HSS209" s="119"/>
      <c r="HST209" s="91"/>
      <c r="HSU209" s="119"/>
      <c r="HSV209" s="91"/>
      <c r="HSW209" s="119"/>
      <c r="HSX209" s="91"/>
      <c r="HSY209" s="119"/>
      <c r="HSZ209" s="91"/>
      <c r="HTA209" s="119"/>
      <c r="HTB209" s="91"/>
      <c r="HTC209" s="119"/>
      <c r="HTD209" s="91"/>
      <c r="HTE209" s="119"/>
      <c r="HTF209" s="91"/>
      <c r="HTG209" s="119"/>
      <c r="HTH209" s="91"/>
      <c r="HTI209" s="119"/>
      <c r="HTJ209" s="91"/>
      <c r="HTK209" s="119"/>
      <c r="HTL209" s="91"/>
      <c r="HTM209" s="119"/>
      <c r="HTN209" s="91"/>
      <c r="HTO209" s="119"/>
      <c r="HTP209" s="91"/>
      <c r="HTQ209" s="119"/>
      <c r="HTR209" s="91"/>
      <c r="HTS209" s="119"/>
      <c r="HTT209" s="91"/>
      <c r="HTU209" s="119"/>
      <c r="HTV209" s="91"/>
      <c r="HTW209" s="119"/>
      <c r="HTX209" s="91"/>
      <c r="HTY209" s="119"/>
      <c r="HTZ209" s="91"/>
      <c r="HUA209" s="119"/>
      <c r="HUB209" s="91"/>
      <c r="HUC209" s="119"/>
      <c r="HUD209" s="91"/>
      <c r="HUE209" s="119"/>
      <c r="HUF209" s="91"/>
      <c r="HUG209" s="119"/>
      <c r="HUH209" s="91"/>
      <c r="HUI209" s="119"/>
      <c r="HUJ209" s="91"/>
      <c r="HUK209" s="119"/>
      <c r="HUL209" s="91"/>
      <c r="HUM209" s="119"/>
      <c r="HUN209" s="91"/>
      <c r="HUO209" s="119"/>
      <c r="HUP209" s="91"/>
      <c r="HUQ209" s="119"/>
      <c r="HUR209" s="91"/>
      <c r="HUS209" s="119"/>
      <c r="HUT209" s="91"/>
      <c r="HUU209" s="119"/>
      <c r="HUV209" s="91"/>
      <c r="HUW209" s="119"/>
      <c r="HUX209" s="91"/>
      <c r="HUY209" s="119"/>
      <c r="HUZ209" s="91"/>
      <c r="HVA209" s="119"/>
      <c r="HVB209" s="91"/>
      <c r="HVC209" s="119"/>
      <c r="HVD209" s="91"/>
      <c r="HVE209" s="119"/>
      <c r="HVF209" s="91"/>
      <c r="HVG209" s="119"/>
      <c r="HVH209" s="91"/>
      <c r="HVI209" s="119"/>
      <c r="HVJ209" s="91"/>
      <c r="HVK209" s="119"/>
      <c r="HVL209" s="91"/>
      <c r="HVM209" s="119"/>
      <c r="HVN209" s="91"/>
      <c r="HVO209" s="119"/>
      <c r="HVP209" s="91"/>
      <c r="HVQ209" s="119"/>
      <c r="HVR209" s="91"/>
      <c r="HVS209" s="119"/>
      <c r="HVT209" s="91"/>
      <c r="HVU209" s="119"/>
      <c r="HVV209" s="91"/>
      <c r="HVW209" s="119"/>
      <c r="HVX209" s="91"/>
      <c r="HVY209" s="119"/>
      <c r="HVZ209" s="91"/>
      <c r="HWA209" s="119"/>
      <c r="HWB209" s="91"/>
      <c r="HWC209" s="119"/>
      <c r="HWD209" s="91"/>
      <c r="HWE209" s="119"/>
      <c r="HWF209" s="91"/>
      <c r="HWG209" s="119"/>
      <c r="HWH209" s="91"/>
      <c r="HWI209" s="119"/>
      <c r="HWJ209" s="91"/>
      <c r="HWK209" s="119"/>
      <c r="HWL209" s="91"/>
      <c r="HWM209" s="119"/>
      <c r="HWN209" s="91"/>
      <c r="HWO209" s="119"/>
      <c r="HWP209" s="91"/>
      <c r="HWQ209" s="119"/>
      <c r="HWR209" s="91"/>
      <c r="HWS209" s="119"/>
      <c r="HWT209" s="91"/>
      <c r="HWU209" s="119"/>
      <c r="HWV209" s="91"/>
      <c r="HWW209" s="119"/>
      <c r="HWX209" s="91"/>
      <c r="HWY209" s="119"/>
      <c r="HWZ209" s="91"/>
      <c r="HXA209" s="119"/>
      <c r="HXB209" s="91"/>
      <c r="HXC209" s="119"/>
      <c r="HXD209" s="91"/>
      <c r="HXE209" s="119"/>
      <c r="HXF209" s="91"/>
      <c r="HXG209" s="119"/>
      <c r="HXH209" s="91"/>
      <c r="HXI209" s="119"/>
      <c r="HXJ209" s="91"/>
      <c r="HXK209" s="119"/>
      <c r="HXL209" s="91"/>
      <c r="HXM209" s="119"/>
      <c r="HXN209" s="91"/>
      <c r="HXO209" s="119"/>
      <c r="HXP209" s="91"/>
      <c r="HXQ209" s="119"/>
      <c r="HXR209" s="91"/>
      <c r="HXS209" s="119"/>
      <c r="HXT209" s="91"/>
      <c r="HXU209" s="119"/>
      <c r="HXV209" s="91"/>
      <c r="HXW209" s="119"/>
      <c r="HXX209" s="91"/>
      <c r="HXY209" s="119"/>
      <c r="HXZ209" s="91"/>
      <c r="HYA209" s="119"/>
      <c r="HYB209" s="91"/>
      <c r="HYC209" s="119"/>
      <c r="HYD209" s="91"/>
      <c r="HYE209" s="119"/>
      <c r="HYF209" s="91"/>
      <c r="HYG209" s="119"/>
      <c r="HYH209" s="91"/>
      <c r="HYI209" s="119"/>
      <c r="HYJ209" s="91"/>
      <c r="HYK209" s="119"/>
      <c r="HYL209" s="91"/>
      <c r="HYM209" s="119"/>
      <c r="HYN209" s="91"/>
      <c r="HYO209" s="119"/>
      <c r="HYP209" s="91"/>
      <c r="HYQ209" s="119"/>
      <c r="HYR209" s="91"/>
      <c r="HYS209" s="119"/>
      <c r="HYT209" s="91"/>
      <c r="HYU209" s="119"/>
      <c r="HYV209" s="91"/>
      <c r="HYW209" s="119"/>
      <c r="HYX209" s="91"/>
      <c r="HYY209" s="119"/>
      <c r="HYZ209" s="91"/>
      <c r="HZA209" s="119"/>
      <c r="HZB209" s="91"/>
      <c r="HZC209" s="119"/>
      <c r="HZD209" s="91"/>
      <c r="HZE209" s="119"/>
      <c r="HZF209" s="91"/>
      <c r="HZG209" s="119"/>
      <c r="HZH209" s="91"/>
      <c r="HZI209" s="119"/>
      <c r="HZJ209" s="91"/>
      <c r="HZK209" s="119"/>
      <c r="HZL209" s="91"/>
      <c r="HZM209" s="119"/>
      <c r="HZN209" s="91"/>
      <c r="HZO209" s="119"/>
      <c r="HZP209" s="91"/>
      <c r="HZQ209" s="119"/>
      <c r="HZR209" s="91"/>
      <c r="HZS209" s="119"/>
      <c r="HZT209" s="91"/>
      <c r="HZU209" s="119"/>
      <c r="HZV209" s="91"/>
      <c r="HZW209" s="119"/>
      <c r="HZX209" s="91"/>
      <c r="HZY209" s="119"/>
      <c r="HZZ209" s="91"/>
      <c r="IAA209" s="119"/>
      <c r="IAB209" s="91"/>
      <c r="IAC209" s="119"/>
      <c r="IAD209" s="91"/>
      <c r="IAE209" s="119"/>
      <c r="IAF209" s="91"/>
      <c r="IAG209" s="119"/>
      <c r="IAH209" s="91"/>
      <c r="IAI209" s="119"/>
      <c r="IAJ209" s="91"/>
      <c r="IAK209" s="119"/>
      <c r="IAL209" s="91"/>
      <c r="IAM209" s="119"/>
      <c r="IAN209" s="91"/>
      <c r="IAO209" s="119"/>
      <c r="IAP209" s="91"/>
      <c r="IAQ209" s="119"/>
      <c r="IAR209" s="91"/>
      <c r="IAS209" s="119"/>
      <c r="IAT209" s="91"/>
      <c r="IAU209" s="119"/>
      <c r="IAV209" s="91"/>
      <c r="IAW209" s="119"/>
      <c r="IAX209" s="91"/>
      <c r="IAY209" s="119"/>
      <c r="IAZ209" s="91"/>
      <c r="IBA209" s="119"/>
      <c r="IBB209" s="91"/>
      <c r="IBC209" s="119"/>
      <c r="IBD209" s="91"/>
      <c r="IBE209" s="119"/>
      <c r="IBF209" s="91"/>
      <c r="IBG209" s="119"/>
      <c r="IBH209" s="91"/>
      <c r="IBI209" s="119"/>
      <c r="IBJ209" s="91"/>
      <c r="IBK209" s="119"/>
      <c r="IBL209" s="91"/>
      <c r="IBM209" s="119"/>
      <c r="IBN209" s="91"/>
      <c r="IBO209" s="119"/>
      <c r="IBP209" s="91"/>
      <c r="IBQ209" s="119"/>
      <c r="IBR209" s="91"/>
      <c r="IBS209" s="119"/>
      <c r="IBT209" s="91"/>
      <c r="IBU209" s="119"/>
      <c r="IBV209" s="91"/>
      <c r="IBW209" s="119"/>
      <c r="IBX209" s="91"/>
      <c r="IBY209" s="119"/>
      <c r="IBZ209" s="91"/>
      <c r="ICA209" s="119"/>
      <c r="ICB209" s="91"/>
      <c r="ICC209" s="119"/>
      <c r="ICD209" s="91"/>
      <c r="ICE209" s="119"/>
      <c r="ICF209" s="91"/>
      <c r="ICG209" s="119"/>
      <c r="ICH209" s="91"/>
      <c r="ICI209" s="119"/>
      <c r="ICJ209" s="91"/>
      <c r="ICK209" s="119"/>
      <c r="ICL209" s="91"/>
      <c r="ICM209" s="119"/>
      <c r="ICN209" s="91"/>
      <c r="ICO209" s="119"/>
      <c r="ICP209" s="91"/>
      <c r="ICQ209" s="119"/>
      <c r="ICR209" s="91"/>
      <c r="ICS209" s="119"/>
      <c r="ICT209" s="91"/>
      <c r="ICU209" s="119"/>
      <c r="ICV209" s="91"/>
      <c r="ICW209" s="119"/>
      <c r="ICX209" s="91"/>
      <c r="ICY209" s="119"/>
      <c r="ICZ209" s="91"/>
      <c r="IDA209" s="119"/>
      <c r="IDB209" s="91"/>
      <c r="IDC209" s="119"/>
      <c r="IDD209" s="91"/>
      <c r="IDE209" s="119"/>
      <c r="IDF209" s="91"/>
      <c r="IDG209" s="119"/>
      <c r="IDH209" s="91"/>
      <c r="IDI209" s="119"/>
      <c r="IDJ209" s="91"/>
      <c r="IDK209" s="119"/>
      <c r="IDL209" s="91"/>
      <c r="IDM209" s="119"/>
      <c r="IDN209" s="91"/>
      <c r="IDO209" s="119"/>
      <c r="IDP209" s="91"/>
      <c r="IDQ209" s="119"/>
      <c r="IDR209" s="91"/>
      <c r="IDS209" s="119"/>
      <c r="IDT209" s="91"/>
      <c r="IDU209" s="119"/>
      <c r="IDV209" s="91"/>
      <c r="IDW209" s="119"/>
      <c r="IDX209" s="91"/>
      <c r="IDY209" s="119"/>
      <c r="IDZ209" s="91"/>
      <c r="IEA209" s="119"/>
      <c r="IEB209" s="91"/>
      <c r="IEC209" s="119"/>
      <c r="IED209" s="91"/>
      <c r="IEE209" s="119"/>
      <c r="IEF209" s="91"/>
      <c r="IEG209" s="119"/>
      <c r="IEH209" s="91"/>
      <c r="IEI209" s="119"/>
      <c r="IEJ209" s="91"/>
      <c r="IEK209" s="119"/>
      <c r="IEL209" s="91"/>
      <c r="IEM209" s="119"/>
      <c r="IEN209" s="91"/>
      <c r="IEO209" s="119"/>
      <c r="IEP209" s="91"/>
      <c r="IEQ209" s="119"/>
      <c r="IER209" s="91"/>
      <c r="IES209" s="119"/>
      <c r="IET209" s="91"/>
      <c r="IEU209" s="119"/>
      <c r="IEV209" s="91"/>
      <c r="IEW209" s="119"/>
      <c r="IEX209" s="91"/>
      <c r="IEY209" s="119"/>
      <c r="IEZ209" s="91"/>
      <c r="IFA209" s="119"/>
      <c r="IFB209" s="91"/>
      <c r="IFC209" s="119"/>
      <c r="IFD209" s="91"/>
      <c r="IFE209" s="119"/>
      <c r="IFF209" s="91"/>
      <c r="IFG209" s="119"/>
      <c r="IFH209" s="91"/>
      <c r="IFI209" s="119"/>
      <c r="IFJ209" s="91"/>
      <c r="IFK209" s="119"/>
      <c r="IFL209" s="91"/>
      <c r="IFM209" s="119"/>
      <c r="IFN209" s="91"/>
      <c r="IFO209" s="119"/>
      <c r="IFP209" s="91"/>
      <c r="IFQ209" s="119"/>
      <c r="IFR209" s="91"/>
      <c r="IFS209" s="119"/>
      <c r="IFT209" s="91"/>
      <c r="IFU209" s="119"/>
      <c r="IFV209" s="91"/>
      <c r="IFW209" s="119"/>
      <c r="IFX209" s="91"/>
      <c r="IFY209" s="119"/>
      <c r="IFZ209" s="91"/>
      <c r="IGA209" s="119"/>
      <c r="IGB209" s="91"/>
      <c r="IGC209" s="119"/>
      <c r="IGD209" s="91"/>
      <c r="IGE209" s="119"/>
      <c r="IGF209" s="91"/>
      <c r="IGG209" s="119"/>
      <c r="IGH209" s="91"/>
      <c r="IGI209" s="119"/>
      <c r="IGJ209" s="91"/>
      <c r="IGK209" s="119"/>
      <c r="IGL209" s="91"/>
      <c r="IGM209" s="119"/>
      <c r="IGN209" s="91"/>
      <c r="IGO209" s="119"/>
      <c r="IGP209" s="91"/>
      <c r="IGQ209" s="119"/>
      <c r="IGR209" s="91"/>
      <c r="IGS209" s="119"/>
      <c r="IGT209" s="91"/>
      <c r="IGU209" s="119"/>
      <c r="IGV209" s="91"/>
      <c r="IGW209" s="119"/>
      <c r="IGX209" s="91"/>
      <c r="IGY209" s="119"/>
      <c r="IGZ209" s="91"/>
      <c r="IHA209" s="119"/>
      <c r="IHB209" s="91"/>
      <c r="IHC209" s="119"/>
      <c r="IHD209" s="91"/>
      <c r="IHE209" s="119"/>
      <c r="IHF209" s="91"/>
      <c r="IHG209" s="119"/>
      <c r="IHH209" s="91"/>
      <c r="IHI209" s="119"/>
      <c r="IHJ209" s="91"/>
      <c r="IHK209" s="119"/>
      <c r="IHL209" s="91"/>
      <c r="IHM209" s="119"/>
      <c r="IHN209" s="91"/>
      <c r="IHO209" s="119"/>
      <c r="IHP209" s="91"/>
      <c r="IHQ209" s="119"/>
      <c r="IHR209" s="91"/>
      <c r="IHS209" s="119"/>
      <c r="IHT209" s="91"/>
      <c r="IHU209" s="119"/>
      <c r="IHV209" s="91"/>
      <c r="IHW209" s="119"/>
      <c r="IHX209" s="91"/>
      <c r="IHY209" s="119"/>
      <c r="IHZ209" s="91"/>
      <c r="IIA209" s="119"/>
      <c r="IIB209" s="91"/>
      <c r="IIC209" s="119"/>
      <c r="IID209" s="91"/>
      <c r="IIE209" s="119"/>
      <c r="IIF209" s="91"/>
      <c r="IIG209" s="119"/>
      <c r="IIH209" s="91"/>
      <c r="III209" s="119"/>
      <c r="IIJ209" s="91"/>
      <c r="IIK209" s="119"/>
      <c r="IIL209" s="91"/>
      <c r="IIM209" s="119"/>
      <c r="IIN209" s="91"/>
      <c r="IIO209" s="119"/>
      <c r="IIP209" s="91"/>
      <c r="IIQ209" s="119"/>
      <c r="IIR209" s="91"/>
      <c r="IIS209" s="119"/>
      <c r="IIT209" s="91"/>
      <c r="IIU209" s="119"/>
      <c r="IIV209" s="91"/>
      <c r="IIW209" s="119"/>
      <c r="IIX209" s="91"/>
      <c r="IIY209" s="119"/>
      <c r="IIZ209" s="91"/>
      <c r="IJA209" s="119"/>
      <c r="IJB209" s="91"/>
      <c r="IJC209" s="119"/>
      <c r="IJD209" s="91"/>
      <c r="IJE209" s="119"/>
      <c r="IJF209" s="91"/>
      <c r="IJG209" s="119"/>
      <c r="IJH209" s="91"/>
      <c r="IJI209" s="119"/>
      <c r="IJJ209" s="91"/>
      <c r="IJK209" s="119"/>
      <c r="IJL209" s="91"/>
      <c r="IJM209" s="119"/>
      <c r="IJN209" s="91"/>
      <c r="IJO209" s="119"/>
      <c r="IJP209" s="91"/>
      <c r="IJQ209" s="119"/>
      <c r="IJR209" s="91"/>
      <c r="IJS209" s="119"/>
      <c r="IJT209" s="91"/>
      <c r="IJU209" s="119"/>
      <c r="IJV209" s="91"/>
      <c r="IJW209" s="119"/>
      <c r="IJX209" s="91"/>
      <c r="IJY209" s="119"/>
      <c r="IJZ209" s="91"/>
      <c r="IKA209" s="119"/>
      <c r="IKB209" s="91"/>
      <c r="IKC209" s="119"/>
      <c r="IKD209" s="91"/>
      <c r="IKE209" s="119"/>
      <c r="IKF209" s="91"/>
      <c r="IKG209" s="119"/>
      <c r="IKH209" s="91"/>
      <c r="IKI209" s="119"/>
      <c r="IKJ209" s="91"/>
      <c r="IKK209" s="119"/>
      <c r="IKL209" s="91"/>
      <c r="IKM209" s="119"/>
      <c r="IKN209" s="91"/>
      <c r="IKO209" s="119"/>
      <c r="IKP209" s="91"/>
      <c r="IKQ209" s="119"/>
      <c r="IKR209" s="91"/>
      <c r="IKS209" s="119"/>
      <c r="IKT209" s="91"/>
      <c r="IKU209" s="119"/>
      <c r="IKV209" s="91"/>
      <c r="IKW209" s="119"/>
      <c r="IKX209" s="91"/>
      <c r="IKY209" s="119"/>
      <c r="IKZ209" s="91"/>
      <c r="ILA209" s="119"/>
      <c r="ILB209" s="91"/>
      <c r="ILC209" s="119"/>
      <c r="ILD209" s="91"/>
      <c r="ILE209" s="119"/>
      <c r="ILF209" s="91"/>
      <c r="ILG209" s="119"/>
      <c r="ILH209" s="91"/>
      <c r="ILI209" s="119"/>
      <c r="ILJ209" s="91"/>
      <c r="ILK209" s="119"/>
      <c r="ILL209" s="91"/>
      <c r="ILM209" s="119"/>
      <c r="ILN209" s="91"/>
      <c r="ILO209" s="119"/>
      <c r="ILP209" s="91"/>
      <c r="ILQ209" s="119"/>
      <c r="ILR209" s="91"/>
      <c r="ILS209" s="119"/>
      <c r="ILT209" s="91"/>
      <c r="ILU209" s="119"/>
      <c r="ILV209" s="91"/>
      <c r="ILW209" s="119"/>
      <c r="ILX209" s="91"/>
      <c r="ILY209" s="119"/>
      <c r="ILZ209" s="91"/>
      <c r="IMA209" s="119"/>
      <c r="IMB209" s="91"/>
      <c r="IMC209" s="119"/>
      <c r="IMD209" s="91"/>
      <c r="IME209" s="119"/>
      <c r="IMF209" s="91"/>
      <c r="IMG209" s="119"/>
      <c r="IMH209" s="91"/>
      <c r="IMI209" s="119"/>
      <c r="IMJ209" s="91"/>
      <c r="IMK209" s="119"/>
      <c r="IML209" s="91"/>
      <c r="IMM209" s="119"/>
      <c r="IMN209" s="91"/>
      <c r="IMO209" s="119"/>
      <c r="IMP209" s="91"/>
      <c r="IMQ209" s="119"/>
      <c r="IMR209" s="91"/>
      <c r="IMS209" s="119"/>
      <c r="IMT209" s="91"/>
      <c r="IMU209" s="119"/>
      <c r="IMV209" s="91"/>
      <c r="IMW209" s="119"/>
      <c r="IMX209" s="91"/>
      <c r="IMY209" s="119"/>
      <c r="IMZ209" s="91"/>
      <c r="INA209" s="119"/>
      <c r="INB209" s="91"/>
      <c r="INC209" s="119"/>
      <c r="IND209" s="91"/>
      <c r="INE209" s="119"/>
      <c r="INF209" s="91"/>
      <c r="ING209" s="119"/>
      <c r="INH209" s="91"/>
      <c r="INI209" s="119"/>
      <c r="INJ209" s="91"/>
      <c r="INK209" s="119"/>
      <c r="INL209" s="91"/>
      <c r="INM209" s="119"/>
      <c r="INN209" s="91"/>
      <c r="INO209" s="119"/>
      <c r="INP209" s="91"/>
      <c r="INQ209" s="119"/>
      <c r="INR209" s="91"/>
      <c r="INS209" s="119"/>
      <c r="INT209" s="91"/>
      <c r="INU209" s="119"/>
      <c r="INV209" s="91"/>
      <c r="INW209" s="119"/>
      <c r="INX209" s="91"/>
      <c r="INY209" s="119"/>
      <c r="INZ209" s="91"/>
      <c r="IOA209" s="119"/>
      <c r="IOB209" s="91"/>
      <c r="IOC209" s="119"/>
      <c r="IOD209" s="91"/>
      <c r="IOE209" s="119"/>
      <c r="IOF209" s="91"/>
      <c r="IOG209" s="119"/>
      <c r="IOH209" s="91"/>
      <c r="IOI209" s="119"/>
      <c r="IOJ209" s="91"/>
      <c r="IOK209" s="119"/>
      <c r="IOL209" s="91"/>
      <c r="IOM209" s="119"/>
      <c r="ION209" s="91"/>
      <c r="IOO209" s="119"/>
      <c r="IOP209" s="91"/>
      <c r="IOQ209" s="119"/>
      <c r="IOR209" s="91"/>
      <c r="IOS209" s="119"/>
      <c r="IOT209" s="91"/>
      <c r="IOU209" s="119"/>
      <c r="IOV209" s="91"/>
      <c r="IOW209" s="119"/>
      <c r="IOX209" s="91"/>
      <c r="IOY209" s="119"/>
      <c r="IOZ209" s="91"/>
      <c r="IPA209" s="119"/>
      <c r="IPB209" s="91"/>
      <c r="IPC209" s="119"/>
      <c r="IPD209" s="91"/>
      <c r="IPE209" s="119"/>
      <c r="IPF209" s="91"/>
      <c r="IPG209" s="119"/>
      <c r="IPH209" s="91"/>
      <c r="IPI209" s="119"/>
      <c r="IPJ209" s="91"/>
      <c r="IPK209" s="119"/>
      <c r="IPL209" s="91"/>
      <c r="IPM209" s="119"/>
      <c r="IPN209" s="91"/>
      <c r="IPO209" s="119"/>
      <c r="IPP209" s="91"/>
      <c r="IPQ209" s="119"/>
      <c r="IPR209" s="91"/>
      <c r="IPS209" s="119"/>
      <c r="IPT209" s="91"/>
      <c r="IPU209" s="119"/>
      <c r="IPV209" s="91"/>
      <c r="IPW209" s="119"/>
      <c r="IPX209" s="91"/>
      <c r="IPY209" s="119"/>
      <c r="IPZ209" s="91"/>
      <c r="IQA209" s="119"/>
      <c r="IQB209" s="91"/>
      <c r="IQC209" s="119"/>
      <c r="IQD209" s="91"/>
      <c r="IQE209" s="119"/>
      <c r="IQF209" s="91"/>
      <c r="IQG209" s="119"/>
      <c r="IQH209" s="91"/>
      <c r="IQI209" s="119"/>
      <c r="IQJ209" s="91"/>
      <c r="IQK209" s="119"/>
      <c r="IQL209" s="91"/>
      <c r="IQM209" s="119"/>
      <c r="IQN209" s="91"/>
      <c r="IQO209" s="119"/>
      <c r="IQP209" s="91"/>
      <c r="IQQ209" s="119"/>
      <c r="IQR209" s="91"/>
      <c r="IQS209" s="119"/>
      <c r="IQT209" s="91"/>
      <c r="IQU209" s="119"/>
      <c r="IQV209" s="91"/>
      <c r="IQW209" s="119"/>
      <c r="IQX209" s="91"/>
      <c r="IQY209" s="119"/>
      <c r="IQZ209" s="91"/>
      <c r="IRA209" s="119"/>
      <c r="IRB209" s="91"/>
      <c r="IRC209" s="119"/>
      <c r="IRD209" s="91"/>
      <c r="IRE209" s="119"/>
      <c r="IRF209" s="91"/>
      <c r="IRG209" s="119"/>
      <c r="IRH209" s="91"/>
      <c r="IRI209" s="119"/>
      <c r="IRJ209" s="91"/>
      <c r="IRK209" s="119"/>
      <c r="IRL209" s="91"/>
      <c r="IRM209" s="119"/>
      <c r="IRN209" s="91"/>
      <c r="IRO209" s="119"/>
      <c r="IRP209" s="91"/>
      <c r="IRQ209" s="119"/>
      <c r="IRR209" s="91"/>
      <c r="IRS209" s="119"/>
      <c r="IRT209" s="91"/>
      <c r="IRU209" s="119"/>
      <c r="IRV209" s="91"/>
      <c r="IRW209" s="119"/>
      <c r="IRX209" s="91"/>
      <c r="IRY209" s="119"/>
      <c r="IRZ209" s="91"/>
      <c r="ISA209" s="119"/>
      <c r="ISB209" s="91"/>
      <c r="ISC209" s="119"/>
      <c r="ISD209" s="91"/>
      <c r="ISE209" s="119"/>
      <c r="ISF209" s="91"/>
      <c r="ISG209" s="119"/>
      <c r="ISH209" s="91"/>
      <c r="ISI209" s="119"/>
      <c r="ISJ209" s="91"/>
      <c r="ISK209" s="119"/>
      <c r="ISL209" s="91"/>
      <c r="ISM209" s="119"/>
      <c r="ISN209" s="91"/>
      <c r="ISO209" s="119"/>
      <c r="ISP209" s="91"/>
      <c r="ISQ209" s="119"/>
      <c r="ISR209" s="91"/>
      <c r="ISS209" s="119"/>
      <c r="IST209" s="91"/>
      <c r="ISU209" s="119"/>
      <c r="ISV209" s="91"/>
      <c r="ISW209" s="119"/>
      <c r="ISX209" s="91"/>
      <c r="ISY209" s="119"/>
      <c r="ISZ209" s="91"/>
      <c r="ITA209" s="119"/>
      <c r="ITB209" s="91"/>
      <c r="ITC209" s="119"/>
      <c r="ITD209" s="91"/>
      <c r="ITE209" s="119"/>
      <c r="ITF209" s="91"/>
      <c r="ITG209" s="119"/>
      <c r="ITH209" s="91"/>
      <c r="ITI209" s="119"/>
      <c r="ITJ209" s="91"/>
      <c r="ITK209" s="119"/>
      <c r="ITL209" s="91"/>
      <c r="ITM209" s="119"/>
      <c r="ITN209" s="91"/>
      <c r="ITO209" s="119"/>
      <c r="ITP209" s="91"/>
      <c r="ITQ209" s="119"/>
      <c r="ITR209" s="91"/>
      <c r="ITS209" s="119"/>
      <c r="ITT209" s="91"/>
      <c r="ITU209" s="119"/>
      <c r="ITV209" s="91"/>
      <c r="ITW209" s="119"/>
      <c r="ITX209" s="91"/>
      <c r="ITY209" s="119"/>
      <c r="ITZ209" s="91"/>
      <c r="IUA209" s="119"/>
      <c r="IUB209" s="91"/>
      <c r="IUC209" s="119"/>
      <c r="IUD209" s="91"/>
      <c r="IUE209" s="119"/>
      <c r="IUF209" s="91"/>
      <c r="IUG209" s="119"/>
      <c r="IUH209" s="91"/>
      <c r="IUI209" s="119"/>
      <c r="IUJ209" s="91"/>
      <c r="IUK209" s="119"/>
      <c r="IUL209" s="91"/>
      <c r="IUM209" s="119"/>
      <c r="IUN209" s="91"/>
      <c r="IUO209" s="119"/>
      <c r="IUP209" s="91"/>
      <c r="IUQ209" s="119"/>
      <c r="IUR209" s="91"/>
      <c r="IUS209" s="119"/>
      <c r="IUT209" s="91"/>
      <c r="IUU209" s="119"/>
      <c r="IUV209" s="91"/>
      <c r="IUW209" s="119"/>
      <c r="IUX209" s="91"/>
      <c r="IUY209" s="119"/>
      <c r="IUZ209" s="91"/>
      <c r="IVA209" s="119"/>
      <c r="IVB209" s="91"/>
      <c r="IVC209" s="119"/>
      <c r="IVD209" s="91"/>
      <c r="IVE209" s="119"/>
      <c r="IVF209" s="91"/>
      <c r="IVG209" s="119"/>
      <c r="IVH209" s="91"/>
      <c r="IVI209" s="119"/>
      <c r="IVJ209" s="91"/>
      <c r="IVK209" s="119"/>
      <c r="IVL209" s="91"/>
      <c r="IVM209" s="119"/>
      <c r="IVN209" s="91"/>
      <c r="IVO209" s="119"/>
      <c r="IVP209" s="91"/>
      <c r="IVQ209" s="119"/>
      <c r="IVR209" s="91"/>
      <c r="IVS209" s="119"/>
      <c r="IVT209" s="91"/>
      <c r="IVU209" s="119"/>
      <c r="IVV209" s="91"/>
      <c r="IVW209" s="119"/>
      <c r="IVX209" s="91"/>
      <c r="IVY209" s="119"/>
      <c r="IVZ209" s="91"/>
      <c r="IWA209" s="119"/>
      <c r="IWB209" s="91"/>
      <c r="IWC209" s="119"/>
      <c r="IWD209" s="91"/>
      <c r="IWE209" s="119"/>
      <c r="IWF209" s="91"/>
      <c r="IWG209" s="119"/>
      <c r="IWH209" s="91"/>
      <c r="IWI209" s="119"/>
      <c r="IWJ209" s="91"/>
      <c r="IWK209" s="119"/>
      <c r="IWL209" s="91"/>
      <c r="IWM209" s="119"/>
      <c r="IWN209" s="91"/>
      <c r="IWO209" s="119"/>
      <c r="IWP209" s="91"/>
      <c r="IWQ209" s="119"/>
      <c r="IWR209" s="91"/>
      <c r="IWS209" s="119"/>
      <c r="IWT209" s="91"/>
      <c r="IWU209" s="119"/>
      <c r="IWV209" s="91"/>
      <c r="IWW209" s="119"/>
      <c r="IWX209" s="91"/>
      <c r="IWY209" s="119"/>
      <c r="IWZ209" s="91"/>
      <c r="IXA209" s="119"/>
      <c r="IXB209" s="91"/>
      <c r="IXC209" s="119"/>
      <c r="IXD209" s="91"/>
      <c r="IXE209" s="119"/>
      <c r="IXF209" s="91"/>
      <c r="IXG209" s="119"/>
      <c r="IXH209" s="91"/>
      <c r="IXI209" s="119"/>
      <c r="IXJ209" s="91"/>
      <c r="IXK209" s="119"/>
      <c r="IXL209" s="91"/>
      <c r="IXM209" s="119"/>
      <c r="IXN209" s="91"/>
      <c r="IXO209" s="119"/>
      <c r="IXP209" s="91"/>
      <c r="IXQ209" s="119"/>
      <c r="IXR209" s="91"/>
      <c r="IXS209" s="119"/>
      <c r="IXT209" s="91"/>
      <c r="IXU209" s="119"/>
      <c r="IXV209" s="91"/>
      <c r="IXW209" s="119"/>
      <c r="IXX209" s="91"/>
      <c r="IXY209" s="119"/>
      <c r="IXZ209" s="91"/>
      <c r="IYA209" s="119"/>
      <c r="IYB209" s="91"/>
      <c r="IYC209" s="119"/>
      <c r="IYD209" s="91"/>
      <c r="IYE209" s="119"/>
      <c r="IYF209" s="91"/>
      <c r="IYG209" s="119"/>
      <c r="IYH209" s="91"/>
      <c r="IYI209" s="119"/>
      <c r="IYJ209" s="91"/>
      <c r="IYK209" s="119"/>
      <c r="IYL209" s="91"/>
      <c r="IYM209" s="119"/>
      <c r="IYN209" s="91"/>
      <c r="IYO209" s="119"/>
      <c r="IYP209" s="91"/>
      <c r="IYQ209" s="119"/>
      <c r="IYR209" s="91"/>
      <c r="IYS209" s="119"/>
      <c r="IYT209" s="91"/>
      <c r="IYU209" s="119"/>
      <c r="IYV209" s="91"/>
      <c r="IYW209" s="119"/>
      <c r="IYX209" s="91"/>
      <c r="IYY209" s="119"/>
      <c r="IYZ209" s="91"/>
      <c r="IZA209" s="119"/>
      <c r="IZB209" s="91"/>
      <c r="IZC209" s="119"/>
      <c r="IZD209" s="91"/>
      <c r="IZE209" s="119"/>
      <c r="IZF209" s="91"/>
      <c r="IZG209" s="119"/>
      <c r="IZH209" s="91"/>
      <c r="IZI209" s="119"/>
      <c r="IZJ209" s="91"/>
      <c r="IZK209" s="119"/>
      <c r="IZL209" s="91"/>
      <c r="IZM209" s="119"/>
      <c r="IZN209" s="91"/>
      <c r="IZO209" s="119"/>
      <c r="IZP209" s="91"/>
      <c r="IZQ209" s="119"/>
      <c r="IZR209" s="91"/>
      <c r="IZS209" s="119"/>
      <c r="IZT209" s="91"/>
      <c r="IZU209" s="119"/>
      <c r="IZV209" s="91"/>
      <c r="IZW209" s="119"/>
      <c r="IZX209" s="91"/>
      <c r="IZY209" s="119"/>
      <c r="IZZ209" s="91"/>
      <c r="JAA209" s="119"/>
      <c r="JAB209" s="91"/>
      <c r="JAC209" s="119"/>
      <c r="JAD209" s="91"/>
      <c r="JAE209" s="119"/>
      <c r="JAF209" s="91"/>
      <c r="JAG209" s="119"/>
      <c r="JAH209" s="91"/>
      <c r="JAI209" s="119"/>
      <c r="JAJ209" s="91"/>
      <c r="JAK209" s="119"/>
      <c r="JAL209" s="91"/>
      <c r="JAM209" s="119"/>
      <c r="JAN209" s="91"/>
      <c r="JAO209" s="119"/>
      <c r="JAP209" s="91"/>
      <c r="JAQ209" s="119"/>
      <c r="JAR209" s="91"/>
      <c r="JAS209" s="119"/>
      <c r="JAT209" s="91"/>
      <c r="JAU209" s="119"/>
      <c r="JAV209" s="91"/>
      <c r="JAW209" s="119"/>
      <c r="JAX209" s="91"/>
      <c r="JAY209" s="119"/>
      <c r="JAZ209" s="91"/>
      <c r="JBA209" s="119"/>
      <c r="JBB209" s="91"/>
      <c r="JBC209" s="119"/>
      <c r="JBD209" s="91"/>
      <c r="JBE209" s="119"/>
      <c r="JBF209" s="91"/>
      <c r="JBG209" s="119"/>
      <c r="JBH209" s="91"/>
      <c r="JBI209" s="119"/>
      <c r="JBJ209" s="91"/>
      <c r="JBK209" s="119"/>
      <c r="JBL209" s="91"/>
      <c r="JBM209" s="119"/>
      <c r="JBN209" s="91"/>
      <c r="JBO209" s="119"/>
      <c r="JBP209" s="91"/>
      <c r="JBQ209" s="119"/>
      <c r="JBR209" s="91"/>
      <c r="JBS209" s="119"/>
      <c r="JBT209" s="91"/>
      <c r="JBU209" s="119"/>
      <c r="JBV209" s="91"/>
      <c r="JBW209" s="119"/>
      <c r="JBX209" s="91"/>
      <c r="JBY209" s="119"/>
      <c r="JBZ209" s="91"/>
      <c r="JCA209" s="119"/>
      <c r="JCB209" s="91"/>
      <c r="JCC209" s="119"/>
      <c r="JCD209" s="91"/>
      <c r="JCE209" s="119"/>
      <c r="JCF209" s="91"/>
      <c r="JCG209" s="119"/>
      <c r="JCH209" s="91"/>
      <c r="JCI209" s="119"/>
      <c r="JCJ209" s="91"/>
      <c r="JCK209" s="119"/>
      <c r="JCL209" s="91"/>
      <c r="JCM209" s="119"/>
      <c r="JCN209" s="91"/>
      <c r="JCO209" s="119"/>
      <c r="JCP209" s="91"/>
      <c r="JCQ209" s="119"/>
      <c r="JCR209" s="91"/>
      <c r="JCS209" s="119"/>
      <c r="JCT209" s="91"/>
      <c r="JCU209" s="119"/>
      <c r="JCV209" s="91"/>
      <c r="JCW209" s="119"/>
      <c r="JCX209" s="91"/>
      <c r="JCY209" s="119"/>
      <c r="JCZ209" s="91"/>
      <c r="JDA209" s="119"/>
      <c r="JDB209" s="91"/>
      <c r="JDC209" s="119"/>
      <c r="JDD209" s="91"/>
      <c r="JDE209" s="119"/>
      <c r="JDF209" s="91"/>
      <c r="JDG209" s="119"/>
      <c r="JDH209" s="91"/>
      <c r="JDI209" s="119"/>
      <c r="JDJ209" s="91"/>
      <c r="JDK209" s="119"/>
      <c r="JDL209" s="91"/>
      <c r="JDM209" s="119"/>
      <c r="JDN209" s="91"/>
      <c r="JDO209" s="119"/>
      <c r="JDP209" s="91"/>
      <c r="JDQ209" s="119"/>
      <c r="JDR209" s="91"/>
      <c r="JDS209" s="119"/>
      <c r="JDT209" s="91"/>
      <c r="JDU209" s="119"/>
      <c r="JDV209" s="91"/>
      <c r="JDW209" s="119"/>
      <c r="JDX209" s="91"/>
      <c r="JDY209" s="119"/>
      <c r="JDZ209" s="91"/>
      <c r="JEA209" s="119"/>
      <c r="JEB209" s="91"/>
      <c r="JEC209" s="119"/>
      <c r="JED209" s="91"/>
      <c r="JEE209" s="119"/>
      <c r="JEF209" s="91"/>
      <c r="JEG209" s="119"/>
      <c r="JEH209" s="91"/>
      <c r="JEI209" s="119"/>
      <c r="JEJ209" s="91"/>
      <c r="JEK209" s="119"/>
      <c r="JEL209" s="91"/>
      <c r="JEM209" s="119"/>
      <c r="JEN209" s="91"/>
      <c r="JEO209" s="119"/>
      <c r="JEP209" s="91"/>
      <c r="JEQ209" s="119"/>
      <c r="JER209" s="91"/>
      <c r="JES209" s="119"/>
      <c r="JET209" s="91"/>
      <c r="JEU209" s="119"/>
      <c r="JEV209" s="91"/>
      <c r="JEW209" s="119"/>
      <c r="JEX209" s="91"/>
      <c r="JEY209" s="119"/>
      <c r="JEZ209" s="91"/>
      <c r="JFA209" s="119"/>
      <c r="JFB209" s="91"/>
      <c r="JFC209" s="119"/>
      <c r="JFD209" s="91"/>
      <c r="JFE209" s="119"/>
      <c r="JFF209" s="91"/>
      <c r="JFG209" s="119"/>
      <c r="JFH209" s="91"/>
      <c r="JFI209" s="119"/>
      <c r="JFJ209" s="91"/>
      <c r="JFK209" s="119"/>
      <c r="JFL209" s="91"/>
      <c r="JFM209" s="119"/>
      <c r="JFN209" s="91"/>
      <c r="JFO209" s="119"/>
      <c r="JFP209" s="91"/>
      <c r="JFQ209" s="119"/>
      <c r="JFR209" s="91"/>
      <c r="JFS209" s="119"/>
      <c r="JFT209" s="91"/>
      <c r="JFU209" s="119"/>
      <c r="JFV209" s="91"/>
      <c r="JFW209" s="119"/>
      <c r="JFX209" s="91"/>
      <c r="JFY209" s="119"/>
      <c r="JFZ209" s="91"/>
      <c r="JGA209" s="119"/>
      <c r="JGB209" s="91"/>
      <c r="JGC209" s="119"/>
      <c r="JGD209" s="91"/>
      <c r="JGE209" s="119"/>
      <c r="JGF209" s="91"/>
      <c r="JGG209" s="119"/>
      <c r="JGH209" s="91"/>
      <c r="JGI209" s="119"/>
      <c r="JGJ209" s="91"/>
      <c r="JGK209" s="119"/>
      <c r="JGL209" s="91"/>
      <c r="JGM209" s="119"/>
      <c r="JGN209" s="91"/>
      <c r="JGO209" s="119"/>
      <c r="JGP209" s="91"/>
      <c r="JGQ209" s="119"/>
      <c r="JGR209" s="91"/>
      <c r="JGS209" s="119"/>
      <c r="JGT209" s="91"/>
      <c r="JGU209" s="119"/>
      <c r="JGV209" s="91"/>
      <c r="JGW209" s="119"/>
      <c r="JGX209" s="91"/>
      <c r="JGY209" s="119"/>
      <c r="JGZ209" s="91"/>
      <c r="JHA209" s="119"/>
      <c r="JHB209" s="91"/>
      <c r="JHC209" s="119"/>
      <c r="JHD209" s="91"/>
      <c r="JHE209" s="119"/>
      <c r="JHF209" s="91"/>
      <c r="JHG209" s="119"/>
      <c r="JHH209" s="91"/>
      <c r="JHI209" s="119"/>
      <c r="JHJ209" s="91"/>
      <c r="JHK209" s="119"/>
      <c r="JHL209" s="91"/>
      <c r="JHM209" s="119"/>
      <c r="JHN209" s="91"/>
      <c r="JHO209" s="119"/>
      <c r="JHP209" s="91"/>
      <c r="JHQ209" s="119"/>
      <c r="JHR209" s="91"/>
      <c r="JHS209" s="119"/>
      <c r="JHT209" s="91"/>
      <c r="JHU209" s="119"/>
      <c r="JHV209" s="91"/>
      <c r="JHW209" s="119"/>
      <c r="JHX209" s="91"/>
      <c r="JHY209" s="119"/>
      <c r="JHZ209" s="91"/>
      <c r="JIA209" s="119"/>
      <c r="JIB209" s="91"/>
      <c r="JIC209" s="119"/>
      <c r="JID209" s="91"/>
      <c r="JIE209" s="119"/>
      <c r="JIF209" s="91"/>
      <c r="JIG209" s="119"/>
      <c r="JIH209" s="91"/>
      <c r="JII209" s="119"/>
      <c r="JIJ209" s="91"/>
      <c r="JIK209" s="119"/>
      <c r="JIL209" s="91"/>
      <c r="JIM209" s="119"/>
      <c r="JIN209" s="91"/>
      <c r="JIO209" s="119"/>
      <c r="JIP209" s="91"/>
      <c r="JIQ209" s="119"/>
      <c r="JIR209" s="91"/>
      <c r="JIS209" s="119"/>
      <c r="JIT209" s="91"/>
      <c r="JIU209" s="119"/>
      <c r="JIV209" s="91"/>
      <c r="JIW209" s="119"/>
      <c r="JIX209" s="91"/>
      <c r="JIY209" s="119"/>
      <c r="JIZ209" s="91"/>
      <c r="JJA209" s="119"/>
      <c r="JJB209" s="91"/>
      <c r="JJC209" s="119"/>
      <c r="JJD209" s="91"/>
      <c r="JJE209" s="119"/>
      <c r="JJF209" s="91"/>
      <c r="JJG209" s="119"/>
      <c r="JJH209" s="91"/>
      <c r="JJI209" s="119"/>
      <c r="JJJ209" s="91"/>
      <c r="JJK209" s="119"/>
      <c r="JJL209" s="91"/>
      <c r="JJM209" s="119"/>
      <c r="JJN209" s="91"/>
      <c r="JJO209" s="119"/>
      <c r="JJP209" s="91"/>
      <c r="JJQ209" s="119"/>
      <c r="JJR209" s="91"/>
      <c r="JJS209" s="119"/>
      <c r="JJT209" s="91"/>
      <c r="JJU209" s="119"/>
      <c r="JJV209" s="91"/>
      <c r="JJW209" s="119"/>
      <c r="JJX209" s="91"/>
      <c r="JJY209" s="119"/>
      <c r="JJZ209" s="91"/>
      <c r="JKA209" s="119"/>
      <c r="JKB209" s="91"/>
      <c r="JKC209" s="119"/>
      <c r="JKD209" s="91"/>
      <c r="JKE209" s="119"/>
      <c r="JKF209" s="91"/>
      <c r="JKG209" s="119"/>
      <c r="JKH209" s="91"/>
      <c r="JKI209" s="119"/>
      <c r="JKJ209" s="91"/>
      <c r="JKK209" s="119"/>
      <c r="JKL209" s="91"/>
      <c r="JKM209" s="119"/>
      <c r="JKN209" s="91"/>
      <c r="JKO209" s="119"/>
      <c r="JKP209" s="91"/>
      <c r="JKQ209" s="119"/>
      <c r="JKR209" s="91"/>
      <c r="JKS209" s="119"/>
      <c r="JKT209" s="91"/>
      <c r="JKU209" s="119"/>
      <c r="JKV209" s="91"/>
      <c r="JKW209" s="119"/>
      <c r="JKX209" s="91"/>
      <c r="JKY209" s="119"/>
      <c r="JKZ209" s="91"/>
      <c r="JLA209" s="119"/>
      <c r="JLB209" s="91"/>
      <c r="JLC209" s="119"/>
      <c r="JLD209" s="91"/>
      <c r="JLE209" s="119"/>
      <c r="JLF209" s="91"/>
      <c r="JLG209" s="119"/>
      <c r="JLH209" s="91"/>
      <c r="JLI209" s="119"/>
      <c r="JLJ209" s="91"/>
      <c r="JLK209" s="119"/>
      <c r="JLL209" s="91"/>
      <c r="JLM209" s="119"/>
      <c r="JLN209" s="91"/>
      <c r="JLO209" s="119"/>
      <c r="JLP209" s="91"/>
      <c r="JLQ209" s="119"/>
      <c r="JLR209" s="91"/>
      <c r="JLS209" s="119"/>
      <c r="JLT209" s="91"/>
      <c r="JLU209" s="119"/>
      <c r="JLV209" s="91"/>
      <c r="JLW209" s="119"/>
      <c r="JLX209" s="91"/>
      <c r="JLY209" s="119"/>
      <c r="JLZ209" s="91"/>
      <c r="JMA209" s="119"/>
      <c r="JMB209" s="91"/>
      <c r="JMC209" s="119"/>
      <c r="JMD209" s="91"/>
      <c r="JME209" s="119"/>
      <c r="JMF209" s="91"/>
      <c r="JMG209" s="119"/>
      <c r="JMH209" s="91"/>
      <c r="JMI209" s="119"/>
      <c r="JMJ209" s="91"/>
      <c r="JMK209" s="119"/>
      <c r="JML209" s="91"/>
      <c r="JMM209" s="119"/>
      <c r="JMN209" s="91"/>
      <c r="JMO209" s="119"/>
      <c r="JMP209" s="91"/>
      <c r="JMQ209" s="119"/>
      <c r="JMR209" s="91"/>
      <c r="JMS209" s="119"/>
      <c r="JMT209" s="91"/>
      <c r="JMU209" s="119"/>
      <c r="JMV209" s="91"/>
      <c r="JMW209" s="119"/>
      <c r="JMX209" s="91"/>
      <c r="JMY209" s="119"/>
      <c r="JMZ209" s="91"/>
      <c r="JNA209" s="119"/>
      <c r="JNB209" s="91"/>
      <c r="JNC209" s="119"/>
      <c r="JND209" s="91"/>
      <c r="JNE209" s="119"/>
      <c r="JNF209" s="91"/>
      <c r="JNG209" s="119"/>
      <c r="JNH209" s="91"/>
      <c r="JNI209" s="119"/>
      <c r="JNJ209" s="91"/>
      <c r="JNK209" s="119"/>
      <c r="JNL209" s="91"/>
      <c r="JNM209" s="119"/>
      <c r="JNN209" s="91"/>
      <c r="JNO209" s="119"/>
      <c r="JNP209" s="91"/>
      <c r="JNQ209" s="119"/>
      <c r="JNR209" s="91"/>
      <c r="JNS209" s="119"/>
      <c r="JNT209" s="91"/>
      <c r="JNU209" s="119"/>
      <c r="JNV209" s="91"/>
      <c r="JNW209" s="119"/>
      <c r="JNX209" s="91"/>
      <c r="JNY209" s="119"/>
      <c r="JNZ209" s="91"/>
      <c r="JOA209" s="119"/>
      <c r="JOB209" s="91"/>
      <c r="JOC209" s="119"/>
      <c r="JOD209" s="91"/>
      <c r="JOE209" s="119"/>
      <c r="JOF209" s="91"/>
      <c r="JOG209" s="119"/>
      <c r="JOH209" s="91"/>
      <c r="JOI209" s="119"/>
      <c r="JOJ209" s="91"/>
      <c r="JOK209" s="119"/>
      <c r="JOL209" s="91"/>
      <c r="JOM209" s="119"/>
      <c r="JON209" s="91"/>
      <c r="JOO209" s="119"/>
      <c r="JOP209" s="91"/>
      <c r="JOQ209" s="119"/>
      <c r="JOR209" s="91"/>
      <c r="JOS209" s="119"/>
      <c r="JOT209" s="91"/>
      <c r="JOU209" s="119"/>
      <c r="JOV209" s="91"/>
      <c r="JOW209" s="119"/>
      <c r="JOX209" s="91"/>
      <c r="JOY209" s="119"/>
      <c r="JOZ209" s="91"/>
      <c r="JPA209" s="119"/>
      <c r="JPB209" s="91"/>
      <c r="JPC209" s="119"/>
      <c r="JPD209" s="91"/>
      <c r="JPE209" s="119"/>
      <c r="JPF209" s="91"/>
      <c r="JPG209" s="119"/>
      <c r="JPH209" s="91"/>
      <c r="JPI209" s="119"/>
      <c r="JPJ209" s="91"/>
      <c r="JPK209" s="119"/>
      <c r="JPL209" s="91"/>
      <c r="JPM209" s="119"/>
      <c r="JPN209" s="91"/>
      <c r="JPO209" s="119"/>
      <c r="JPP209" s="91"/>
      <c r="JPQ209" s="119"/>
      <c r="JPR209" s="91"/>
      <c r="JPS209" s="119"/>
      <c r="JPT209" s="91"/>
      <c r="JPU209" s="119"/>
      <c r="JPV209" s="91"/>
      <c r="JPW209" s="119"/>
      <c r="JPX209" s="91"/>
      <c r="JPY209" s="119"/>
      <c r="JPZ209" s="91"/>
      <c r="JQA209" s="119"/>
      <c r="JQB209" s="91"/>
      <c r="JQC209" s="119"/>
      <c r="JQD209" s="91"/>
      <c r="JQE209" s="119"/>
      <c r="JQF209" s="91"/>
      <c r="JQG209" s="119"/>
      <c r="JQH209" s="91"/>
      <c r="JQI209" s="119"/>
      <c r="JQJ209" s="91"/>
      <c r="JQK209" s="119"/>
      <c r="JQL209" s="91"/>
      <c r="JQM209" s="119"/>
      <c r="JQN209" s="91"/>
      <c r="JQO209" s="119"/>
      <c r="JQP209" s="91"/>
      <c r="JQQ209" s="119"/>
      <c r="JQR209" s="91"/>
      <c r="JQS209" s="119"/>
      <c r="JQT209" s="91"/>
      <c r="JQU209" s="119"/>
      <c r="JQV209" s="91"/>
      <c r="JQW209" s="119"/>
      <c r="JQX209" s="91"/>
      <c r="JQY209" s="119"/>
      <c r="JQZ209" s="91"/>
      <c r="JRA209" s="119"/>
      <c r="JRB209" s="91"/>
      <c r="JRC209" s="119"/>
      <c r="JRD209" s="91"/>
      <c r="JRE209" s="119"/>
      <c r="JRF209" s="91"/>
      <c r="JRG209" s="119"/>
      <c r="JRH209" s="91"/>
      <c r="JRI209" s="119"/>
      <c r="JRJ209" s="91"/>
      <c r="JRK209" s="119"/>
      <c r="JRL209" s="91"/>
      <c r="JRM209" s="119"/>
      <c r="JRN209" s="91"/>
      <c r="JRO209" s="119"/>
      <c r="JRP209" s="91"/>
      <c r="JRQ209" s="119"/>
      <c r="JRR209" s="91"/>
      <c r="JRS209" s="119"/>
      <c r="JRT209" s="91"/>
      <c r="JRU209" s="119"/>
      <c r="JRV209" s="91"/>
      <c r="JRW209" s="119"/>
      <c r="JRX209" s="91"/>
      <c r="JRY209" s="119"/>
      <c r="JRZ209" s="91"/>
      <c r="JSA209" s="119"/>
      <c r="JSB209" s="91"/>
      <c r="JSC209" s="119"/>
      <c r="JSD209" s="91"/>
      <c r="JSE209" s="119"/>
      <c r="JSF209" s="91"/>
      <c r="JSG209" s="119"/>
      <c r="JSH209" s="91"/>
      <c r="JSI209" s="119"/>
      <c r="JSJ209" s="91"/>
      <c r="JSK209" s="119"/>
      <c r="JSL209" s="91"/>
      <c r="JSM209" s="119"/>
      <c r="JSN209" s="91"/>
      <c r="JSO209" s="119"/>
      <c r="JSP209" s="91"/>
      <c r="JSQ209" s="119"/>
      <c r="JSR209" s="91"/>
      <c r="JSS209" s="119"/>
      <c r="JST209" s="91"/>
      <c r="JSU209" s="119"/>
      <c r="JSV209" s="91"/>
      <c r="JSW209" s="119"/>
      <c r="JSX209" s="91"/>
      <c r="JSY209" s="119"/>
      <c r="JSZ209" s="91"/>
      <c r="JTA209" s="119"/>
      <c r="JTB209" s="91"/>
      <c r="JTC209" s="119"/>
      <c r="JTD209" s="91"/>
      <c r="JTE209" s="119"/>
      <c r="JTF209" s="91"/>
      <c r="JTG209" s="119"/>
      <c r="JTH209" s="91"/>
      <c r="JTI209" s="119"/>
      <c r="JTJ209" s="91"/>
      <c r="JTK209" s="119"/>
      <c r="JTL209" s="91"/>
      <c r="JTM209" s="119"/>
      <c r="JTN209" s="91"/>
      <c r="JTO209" s="119"/>
      <c r="JTP209" s="91"/>
      <c r="JTQ209" s="119"/>
      <c r="JTR209" s="91"/>
      <c r="JTS209" s="119"/>
      <c r="JTT209" s="91"/>
      <c r="JTU209" s="119"/>
      <c r="JTV209" s="91"/>
      <c r="JTW209" s="119"/>
      <c r="JTX209" s="91"/>
      <c r="JTY209" s="119"/>
      <c r="JTZ209" s="91"/>
      <c r="JUA209" s="119"/>
      <c r="JUB209" s="91"/>
      <c r="JUC209" s="119"/>
      <c r="JUD209" s="91"/>
      <c r="JUE209" s="119"/>
      <c r="JUF209" s="91"/>
      <c r="JUG209" s="119"/>
      <c r="JUH209" s="91"/>
      <c r="JUI209" s="119"/>
      <c r="JUJ209" s="91"/>
      <c r="JUK209" s="119"/>
      <c r="JUL209" s="91"/>
      <c r="JUM209" s="119"/>
      <c r="JUN209" s="91"/>
      <c r="JUO209" s="119"/>
      <c r="JUP209" s="91"/>
      <c r="JUQ209" s="119"/>
      <c r="JUR209" s="91"/>
      <c r="JUS209" s="119"/>
      <c r="JUT209" s="91"/>
      <c r="JUU209" s="119"/>
      <c r="JUV209" s="91"/>
      <c r="JUW209" s="119"/>
      <c r="JUX209" s="91"/>
      <c r="JUY209" s="119"/>
      <c r="JUZ209" s="91"/>
      <c r="JVA209" s="119"/>
      <c r="JVB209" s="91"/>
      <c r="JVC209" s="119"/>
      <c r="JVD209" s="91"/>
      <c r="JVE209" s="119"/>
      <c r="JVF209" s="91"/>
      <c r="JVG209" s="119"/>
      <c r="JVH209" s="91"/>
      <c r="JVI209" s="119"/>
      <c r="JVJ209" s="91"/>
      <c r="JVK209" s="119"/>
      <c r="JVL209" s="91"/>
      <c r="JVM209" s="119"/>
      <c r="JVN209" s="91"/>
      <c r="JVO209" s="119"/>
      <c r="JVP209" s="91"/>
      <c r="JVQ209" s="119"/>
      <c r="JVR209" s="91"/>
      <c r="JVS209" s="119"/>
      <c r="JVT209" s="91"/>
      <c r="JVU209" s="119"/>
      <c r="JVV209" s="91"/>
      <c r="JVW209" s="119"/>
      <c r="JVX209" s="91"/>
      <c r="JVY209" s="119"/>
      <c r="JVZ209" s="91"/>
      <c r="JWA209" s="119"/>
      <c r="JWB209" s="91"/>
      <c r="JWC209" s="119"/>
      <c r="JWD209" s="91"/>
      <c r="JWE209" s="119"/>
      <c r="JWF209" s="91"/>
      <c r="JWG209" s="119"/>
      <c r="JWH209" s="91"/>
      <c r="JWI209" s="119"/>
      <c r="JWJ209" s="91"/>
      <c r="JWK209" s="119"/>
      <c r="JWL209" s="91"/>
      <c r="JWM209" s="119"/>
      <c r="JWN209" s="91"/>
      <c r="JWO209" s="119"/>
      <c r="JWP209" s="91"/>
      <c r="JWQ209" s="119"/>
      <c r="JWR209" s="91"/>
      <c r="JWS209" s="119"/>
      <c r="JWT209" s="91"/>
      <c r="JWU209" s="119"/>
      <c r="JWV209" s="91"/>
      <c r="JWW209" s="119"/>
      <c r="JWX209" s="91"/>
      <c r="JWY209" s="119"/>
      <c r="JWZ209" s="91"/>
      <c r="JXA209" s="119"/>
      <c r="JXB209" s="91"/>
      <c r="JXC209" s="119"/>
      <c r="JXD209" s="91"/>
      <c r="JXE209" s="119"/>
      <c r="JXF209" s="91"/>
      <c r="JXG209" s="119"/>
      <c r="JXH209" s="91"/>
      <c r="JXI209" s="119"/>
      <c r="JXJ209" s="91"/>
      <c r="JXK209" s="119"/>
      <c r="JXL209" s="91"/>
      <c r="JXM209" s="119"/>
      <c r="JXN209" s="91"/>
      <c r="JXO209" s="119"/>
      <c r="JXP209" s="91"/>
      <c r="JXQ209" s="119"/>
      <c r="JXR209" s="91"/>
      <c r="JXS209" s="119"/>
      <c r="JXT209" s="91"/>
      <c r="JXU209" s="119"/>
      <c r="JXV209" s="91"/>
      <c r="JXW209" s="119"/>
      <c r="JXX209" s="91"/>
      <c r="JXY209" s="119"/>
      <c r="JXZ209" s="91"/>
      <c r="JYA209" s="119"/>
      <c r="JYB209" s="91"/>
      <c r="JYC209" s="119"/>
      <c r="JYD209" s="91"/>
      <c r="JYE209" s="119"/>
      <c r="JYF209" s="91"/>
      <c r="JYG209" s="119"/>
      <c r="JYH209" s="91"/>
      <c r="JYI209" s="119"/>
      <c r="JYJ209" s="91"/>
      <c r="JYK209" s="119"/>
      <c r="JYL209" s="91"/>
      <c r="JYM209" s="119"/>
      <c r="JYN209" s="91"/>
      <c r="JYO209" s="119"/>
      <c r="JYP209" s="91"/>
      <c r="JYQ209" s="119"/>
      <c r="JYR209" s="91"/>
      <c r="JYS209" s="119"/>
      <c r="JYT209" s="91"/>
      <c r="JYU209" s="119"/>
      <c r="JYV209" s="91"/>
      <c r="JYW209" s="119"/>
      <c r="JYX209" s="91"/>
      <c r="JYY209" s="119"/>
      <c r="JYZ209" s="91"/>
      <c r="JZA209" s="119"/>
      <c r="JZB209" s="91"/>
      <c r="JZC209" s="119"/>
      <c r="JZD209" s="91"/>
      <c r="JZE209" s="119"/>
      <c r="JZF209" s="91"/>
      <c r="JZG209" s="119"/>
      <c r="JZH209" s="91"/>
      <c r="JZI209" s="119"/>
      <c r="JZJ209" s="91"/>
      <c r="JZK209" s="119"/>
      <c r="JZL209" s="91"/>
      <c r="JZM209" s="119"/>
      <c r="JZN209" s="91"/>
      <c r="JZO209" s="119"/>
      <c r="JZP209" s="91"/>
      <c r="JZQ209" s="119"/>
      <c r="JZR209" s="91"/>
      <c r="JZS209" s="119"/>
      <c r="JZT209" s="91"/>
      <c r="JZU209" s="119"/>
      <c r="JZV209" s="91"/>
      <c r="JZW209" s="119"/>
      <c r="JZX209" s="91"/>
      <c r="JZY209" s="119"/>
      <c r="JZZ209" s="91"/>
      <c r="KAA209" s="119"/>
      <c r="KAB209" s="91"/>
      <c r="KAC209" s="119"/>
      <c r="KAD209" s="91"/>
      <c r="KAE209" s="119"/>
      <c r="KAF209" s="91"/>
      <c r="KAG209" s="119"/>
      <c r="KAH209" s="91"/>
      <c r="KAI209" s="119"/>
      <c r="KAJ209" s="91"/>
      <c r="KAK209" s="119"/>
      <c r="KAL209" s="91"/>
      <c r="KAM209" s="119"/>
      <c r="KAN209" s="91"/>
      <c r="KAO209" s="119"/>
      <c r="KAP209" s="91"/>
      <c r="KAQ209" s="119"/>
      <c r="KAR209" s="91"/>
      <c r="KAS209" s="119"/>
      <c r="KAT209" s="91"/>
      <c r="KAU209" s="119"/>
      <c r="KAV209" s="91"/>
      <c r="KAW209" s="119"/>
      <c r="KAX209" s="91"/>
      <c r="KAY209" s="119"/>
      <c r="KAZ209" s="91"/>
      <c r="KBA209" s="119"/>
      <c r="KBB209" s="91"/>
      <c r="KBC209" s="119"/>
      <c r="KBD209" s="91"/>
      <c r="KBE209" s="119"/>
      <c r="KBF209" s="91"/>
      <c r="KBG209" s="119"/>
      <c r="KBH209" s="91"/>
      <c r="KBI209" s="119"/>
      <c r="KBJ209" s="91"/>
      <c r="KBK209" s="119"/>
      <c r="KBL209" s="91"/>
      <c r="KBM209" s="119"/>
      <c r="KBN209" s="91"/>
      <c r="KBO209" s="119"/>
      <c r="KBP209" s="91"/>
      <c r="KBQ209" s="119"/>
      <c r="KBR209" s="91"/>
      <c r="KBS209" s="119"/>
      <c r="KBT209" s="91"/>
      <c r="KBU209" s="119"/>
      <c r="KBV209" s="91"/>
      <c r="KBW209" s="119"/>
      <c r="KBX209" s="91"/>
      <c r="KBY209" s="119"/>
      <c r="KBZ209" s="91"/>
      <c r="KCA209" s="119"/>
      <c r="KCB209" s="91"/>
      <c r="KCC209" s="119"/>
      <c r="KCD209" s="91"/>
      <c r="KCE209" s="119"/>
      <c r="KCF209" s="91"/>
      <c r="KCG209" s="119"/>
      <c r="KCH209" s="91"/>
      <c r="KCI209" s="119"/>
      <c r="KCJ209" s="91"/>
      <c r="KCK209" s="119"/>
      <c r="KCL209" s="91"/>
      <c r="KCM209" s="119"/>
      <c r="KCN209" s="91"/>
      <c r="KCO209" s="119"/>
      <c r="KCP209" s="91"/>
      <c r="KCQ209" s="119"/>
      <c r="KCR209" s="91"/>
      <c r="KCS209" s="119"/>
      <c r="KCT209" s="91"/>
      <c r="KCU209" s="119"/>
      <c r="KCV209" s="91"/>
      <c r="KCW209" s="119"/>
      <c r="KCX209" s="91"/>
      <c r="KCY209" s="119"/>
      <c r="KCZ209" s="91"/>
      <c r="KDA209" s="119"/>
      <c r="KDB209" s="91"/>
      <c r="KDC209" s="119"/>
      <c r="KDD209" s="91"/>
      <c r="KDE209" s="119"/>
      <c r="KDF209" s="91"/>
      <c r="KDG209" s="119"/>
      <c r="KDH209" s="91"/>
      <c r="KDI209" s="119"/>
      <c r="KDJ209" s="91"/>
      <c r="KDK209" s="119"/>
      <c r="KDL209" s="91"/>
      <c r="KDM209" s="119"/>
      <c r="KDN209" s="91"/>
      <c r="KDO209" s="119"/>
      <c r="KDP209" s="91"/>
      <c r="KDQ209" s="119"/>
      <c r="KDR209" s="91"/>
      <c r="KDS209" s="119"/>
      <c r="KDT209" s="91"/>
      <c r="KDU209" s="119"/>
      <c r="KDV209" s="91"/>
      <c r="KDW209" s="119"/>
      <c r="KDX209" s="91"/>
      <c r="KDY209" s="119"/>
      <c r="KDZ209" s="91"/>
      <c r="KEA209" s="119"/>
      <c r="KEB209" s="91"/>
      <c r="KEC209" s="119"/>
      <c r="KED209" s="91"/>
      <c r="KEE209" s="119"/>
      <c r="KEF209" s="91"/>
      <c r="KEG209" s="119"/>
      <c r="KEH209" s="91"/>
      <c r="KEI209" s="119"/>
      <c r="KEJ209" s="91"/>
      <c r="KEK209" s="119"/>
      <c r="KEL209" s="91"/>
      <c r="KEM209" s="119"/>
      <c r="KEN209" s="91"/>
      <c r="KEO209" s="119"/>
      <c r="KEP209" s="91"/>
      <c r="KEQ209" s="119"/>
      <c r="KER209" s="91"/>
      <c r="KES209" s="119"/>
      <c r="KET209" s="91"/>
      <c r="KEU209" s="119"/>
      <c r="KEV209" s="91"/>
      <c r="KEW209" s="119"/>
      <c r="KEX209" s="91"/>
      <c r="KEY209" s="119"/>
      <c r="KEZ209" s="91"/>
      <c r="KFA209" s="119"/>
      <c r="KFB209" s="91"/>
      <c r="KFC209" s="119"/>
      <c r="KFD209" s="91"/>
      <c r="KFE209" s="119"/>
      <c r="KFF209" s="91"/>
      <c r="KFG209" s="119"/>
      <c r="KFH209" s="91"/>
      <c r="KFI209" s="119"/>
      <c r="KFJ209" s="91"/>
      <c r="KFK209" s="119"/>
      <c r="KFL209" s="91"/>
      <c r="KFM209" s="119"/>
      <c r="KFN209" s="91"/>
      <c r="KFO209" s="119"/>
      <c r="KFP209" s="91"/>
      <c r="KFQ209" s="119"/>
      <c r="KFR209" s="91"/>
      <c r="KFS209" s="119"/>
      <c r="KFT209" s="91"/>
      <c r="KFU209" s="119"/>
      <c r="KFV209" s="91"/>
      <c r="KFW209" s="119"/>
      <c r="KFX209" s="91"/>
      <c r="KFY209" s="119"/>
      <c r="KFZ209" s="91"/>
      <c r="KGA209" s="119"/>
      <c r="KGB209" s="91"/>
      <c r="KGC209" s="119"/>
      <c r="KGD209" s="91"/>
      <c r="KGE209" s="119"/>
      <c r="KGF209" s="91"/>
      <c r="KGG209" s="119"/>
      <c r="KGH209" s="91"/>
      <c r="KGI209" s="119"/>
      <c r="KGJ209" s="91"/>
      <c r="KGK209" s="119"/>
      <c r="KGL209" s="91"/>
      <c r="KGM209" s="119"/>
      <c r="KGN209" s="91"/>
      <c r="KGO209" s="119"/>
      <c r="KGP209" s="91"/>
      <c r="KGQ209" s="119"/>
      <c r="KGR209" s="91"/>
      <c r="KGS209" s="119"/>
      <c r="KGT209" s="91"/>
      <c r="KGU209" s="119"/>
      <c r="KGV209" s="91"/>
      <c r="KGW209" s="119"/>
      <c r="KGX209" s="91"/>
      <c r="KGY209" s="119"/>
      <c r="KGZ209" s="91"/>
      <c r="KHA209" s="119"/>
      <c r="KHB209" s="91"/>
      <c r="KHC209" s="119"/>
      <c r="KHD209" s="91"/>
      <c r="KHE209" s="119"/>
      <c r="KHF209" s="91"/>
      <c r="KHG209" s="119"/>
      <c r="KHH209" s="91"/>
      <c r="KHI209" s="119"/>
      <c r="KHJ209" s="91"/>
      <c r="KHK209" s="119"/>
      <c r="KHL209" s="91"/>
      <c r="KHM209" s="119"/>
      <c r="KHN209" s="91"/>
      <c r="KHO209" s="119"/>
      <c r="KHP209" s="91"/>
      <c r="KHQ209" s="119"/>
      <c r="KHR209" s="91"/>
      <c r="KHS209" s="119"/>
      <c r="KHT209" s="91"/>
      <c r="KHU209" s="119"/>
      <c r="KHV209" s="91"/>
      <c r="KHW209" s="119"/>
      <c r="KHX209" s="91"/>
      <c r="KHY209" s="119"/>
      <c r="KHZ209" s="91"/>
      <c r="KIA209" s="119"/>
      <c r="KIB209" s="91"/>
      <c r="KIC209" s="119"/>
      <c r="KID209" s="91"/>
      <c r="KIE209" s="119"/>
      <c r="KIF209" s="91"/>
      <c r="KIG209" s="119"/>
      <c r="KIH209" s="91"/>
      <c r="KII209" s="119"/>
      <c r="KIJ209" s="91"/>
      <c r="KIK209" s="119"/>
      <c r="KIL209" s="91"/>
      <c r="KIM209" s="119"/>
      <c r="KIN209" s="91"/>
      <c r="KIO209" s="119"/>
      <c r="KIP209" s="91"/>
      <c r="KIQ209" s="119"/>
      <c r="KIR209" s="91"/>
      <c r="KIS209" s="119"/>
      <c r="KIT209" s="91"/>
      <c r="KIU209" s="119"/>
      <c r="KIV209" s="91"/>
      <c r="KIW209" s="119"/>
      <c r="KIX209" s="91"/>
      <c r="KIY209" s="119"/>
      <c r="KIZ209" s="91"/>
      <c r="KJA209" s="119"/>
      <c r="KJB209" s="91"/>
      <c r="KJC209" s="119"/>
      <c r="KJD209" s="91"/>
      <c r="KJE209" s="119"/>
      <c r="KJF209" s="91"/>
      <c r="KJG209" s="119"/>
      <c r="KJH209" s="91"/>
      <c r="KJI209" s="119"/>
      <c r="KJJ209" s="91"/>
      <c r="KJK209" s="119"/>
      <c r="KJL209" s="91"/>
      <c r="KJM209" s="119"/>
      <c r="KJN209" s="91"/>
      <c r="KJO209" s="119"/>
      <c r="KJP209" s="91"/>
      <c r="KJQ209" s="119"/>
      <c r="KJR209" s="91"/>
      <c r="KJS209" s="119"/>
      <c r="KJT209" s="91"/>
      <c r="KJU209" s="119"/>
      <c r="KJV209" s="91"/>
      <c r="KJW209" s="119"/>
      <c r="KJX209" s="91"/>
      <c r="KJY209" s="119"/>
      <c r="KJZ209" s="91"/>
      <c r="KKA209" s="119"/>
      <c r="KKB209" s="91"/>
      <c r="KKC209" s="119"/>
      <c r="KKD209" s="91"/>
      <c r="KKE209" s="119"/>
      <c r="KKF209" s="91"/>
      <c r="KKG209" s="119"/>
      <c r="KKH209" s="91"/>
      <c r="KKI209" s="119"/>
      <c r="KKJ209" s="91"/>
      <c r="KKK209" s="119"/>
      <c r="KKL209" s="91"/>
      <c r="KKM209" s="119"/>
      <c r="KKN209" s="91"/>
      <c r="KKO209" s="119"/>
      <c r="KKP209" s="91"/>
      <c r="KKQ209" s="119"/>
      <c r="KKR209" s="91"/>
      <c r="KKS209" s="119"/>
      <c r="KKT209" s="91"/>
      <c r="KKU209" s="119"/>
      <c r="KKV209" s="91"/>
      <c r="KKW209" s="119"/>
      <c r="KKX209" s="91"/>
      <c r="KKY209" s="119"/>
      <c r="KKZ209" s="91"/>
      <c r="KLA209" s="119"/>
      <c r="KLB209" s="91"/>
      <c r="KLC209" s="119"/>
      <c r="KLD209" s="91"/>
      <c r="KLE209" s="119"/>
      <c r="KLF209" s="91"/>
      <c r="KLG209" s="119"/>
      <c r="KLH209" s="91"/>
      <c r="KLI209" s="119"/>
      <c r="KLJ209" s="91"/>
      <c r="KLK209" s="119"/>
      <c r="KLL209" s="91"/>
      <c r="KLM209" s="119"/>
      <c r="KLN209" s="91"/>
      <c r="KLO209" s="119"/>
      <c r="KLP209" s="91"/>
      <c r="KLQ209" s="119"/>
      <c r="KLR209" s="91"/>
      <c r="KLS209" s="119"/>
      <c r="KLT209" s="91"/>
      <c r="KLU209" s="119"/>
      <c r="KLV209" s="91"/>
      <c r="KLW209" s="119"/>
      <c r="KLX209" s="91"/>
      <c r="KLY209" s="119"/>
      <c r="KLZ209" s="91"/>
      <c r="KMA209" s="119"/>
      <c r="KMB209" s="91"/>
      <c r="KMC209" s="119"/>
      <c r="KMD209" s="91"/>
      <c r="KME209" s="119"/>
      <c r="KMF209" s="91"/>
      <c r="KMG209" s="119"/>
      <c r="KMH209" s="91"/>
      <c r="KMI209" s="119"/>
      <c r="KMJ209" s="91"/>
      <c r="KMK209" s="119"/>
      <c r="KML209" s="91"/>
      <c r="KMM209" s="119"/>
      <c r="KMN209" s="91"/>
      <c r="KMO209" s="119"/>
      <c r="KMP209" s="91"/>
      <c r="KMQ209" s="119"/>
      <c r="KMR209" s="91"/>
      <c r="KMS209" s="119"/>
      <c r="KMT209" s="91"/>
      <c r="KMU209" s="119"/>
      <c r="KMV209" s="91"/>
      <c r="KMW209" s="119"/>
      <c r="KMX209" s="91"/>
      <c r="KMY209" s="119"/>
      <c r="KMZ209" s="91"/>
      <c r="KNA209" s="119"/>
      <c r="KNB209" s="91"/>
      <c r="KNC209" s="119"/>
      <c r="KND209" s="91"/>
      <c r="KNE209" s="119"/>
      <c r="KNF209" s="91"/>
      <c r="KNG209" s="119"/>
      <c r="KNH209" s="91"/>
      <c r="KNI209" s="119"/>
      <c r="KNJ209" s="91"/>
      <c r="KNK209" s="119"/>
      <c r="KNL209" s="91"/>
      <c r="KNM209" s="119"/>
      <c r="KNN209" s="91"/>
      <c r="KNO209" s="119"/>
      <c r="KNP209" s="91"/>
      <c r="KNQ209" s="119"/>
      <c r="KNR209" s="91"/>
      <c r="KNS209" s="119"/>
      <c r="KNT209" s="91"/>
      <c r="KNU209" s="119"/>
      <c r="KNV209" s="91"/>
      <c r="KNW209" s="119"/>
      <c r="KNX209" s="91"/>
      <c r="KNY209" s="119"/>
      <c r="KNZ209" s="91"/>
      <c r="KOA209" s="119"/>
      <c r="KOB209" s="91"/>
      <c r="KOC209" s="119"/>
      <c r="KOD209" s="91"/>
      <c r="KOE209" s="119"/>
      <c r="KOF209" s="91"/>
      <c r="KOG209" s="119"/>
      <c r="KOH209" s="91"/>
      <c r="KOI209" s="119"/>
      <c r="KOJ209" s="91"/>
      <c r="KOK209" s="119"/>
      <c r="KOL209" s="91"/>
      <c r="KOM209" s="119"/>
      <c r="KON209" s="91"/>
      <c r="KOO209" s="119"/>
      <c r="KOP209" s="91"/>
      <c r="KOQ209" s="119"/>
      <c r="KOR209" s="91"/>
      <c r="KOS209" s="119"/>
      <c r="KOT209" s="91"/>
      <c r="KOU209" s="119"/>
      <c r="KOV209" s="91"/>
      <c r="KOW209" s="119"/>
      <c r="KOX209" s="91"/>
      <c r="KOY209" s="119"/>
      <c r="KOZ209" s="91"/>
      <c r="KPA209" s="119"/>
      <c r="KPB209" s="91"/>
      <c r="KPC209" s="119"/>
      <c r="KPD209" s="91"/>
      <c r="KPE209" s="119"/>
      <c r="KPF209" s="91"/>
      <c r="KPG209" s="119"/>
      <c r="KPH209" s="91"/>
      <c r="KPI209" s="119"/>
      <c r="KPJ209" s="91"/>
      <c r="KPK209" s="119"/>
      <c r="KPL209" s="91"/>
      <c r="KPM209" s="119"/>
      <c r="KPN209" s="91"/>
      <c r="KPO209" s="119"/>
      <c r="KPP209" s="91"/>
      <c r="KPQ209" s="119"/>
      <c r="KPR209" s="91"/>
      <c r="KPS209" s="119"/>
      <c r="KPT209" s="91"/>
      <c r="KPU209" s="119"/>
      <c r="KPV209" s="91"/>
      <c r="KPW209" s="119"/>
      <c r="KPX209" s="91"/>
      <c r="KPY209" s="119"/>
      <c r="KPZ209" s="91"/>
      <c r="KQA209" s="119"/>
      <c r="KQB209" s="91"/>
      <c r="KQC209" s="119"/>
      <c r="KQD209" s="91"/>
      <c r="KQE209" s="119"/>
      <c r="KQF209" s="91"/>
      <c r="KQG209" s="119"/>
      <c r="KQH209" s="91"/>
      <c r="KQI209" s="119"/>
      <c r="KQJ209" s="91"/>
      <c r="KQK209" s="119"/>
      <c r="KQL209" s="91"/>
      <c r="KQM209" s="119"/>
      <c r="KQN209" s="91"/>
      <c r="KQO209" s="119"/>
      <c r="KQP209" s="91"/>
      <c r="KQQ209" s="119"/>
      <c r="KQR209" s="91"/>
      <c r="KQS209" s="119"/>
      <c r="KQT209" s="91"/>
      <c r="KQU209" s="119"/>
      <c r="KQV209" s="91"/>
      <c r="KQW209" s="119"/>
      <c r="KQX209" s="91"/>
      <c r="KQY209" s="119"/>
      <c r="KQZ209" s="91"/>
      <c r="KRA209" s="119"/>
      <c r="KRB209" s="91"/>
      <c r="KRC209" s="119"/>
      <c r="KRD209" s="91"/>
      <c r="KRE209" s="119"/>
      <c r="KRF209" s="91"/>
      <c r="KRG209" s="119"/>
      <c r="KRH209" s="91"/>
      <c r="KRI209" s="119"/>
      <c r="KRJ209" s="91"/>
      <c r="KRK209" s="119"/>
      <c r="KRL209" s="91"/>
      <c r="KRM209" s="119"/>
      <c r="KRN209" s="91"/>
      <c r="KRO209" s="119"/>
      <c r="KRP209" s="91"/>
      <c r="KRQ209" s="119"/>
      <c r="KRR209" s="91"/>
      <c r="KRS209" s="119"/>
      <c r="KRT209" s="91"/>
      <c r="KRU209" s="119"/>
      <c r="KRV209" s="91"/>
      <c r="KRW209" s="119"/>
      <c r="KRX209" s="91"/>
      <c r="KRY209" s="119"/>
      <c r="KRZ209" s="91"/>
      <c r="KSA209" s="119"/>
      <c r="KSB209" s="91"/>
      <c r="KSC209" s="119"/>
      <c r="KSD209" s="91"/>
      <c r="KSE209" s="119"/>
      <c r="KSF209" s="91"/>
      <c r="KSG209" s="119"/>
      <c r="KSH209" s="91"/>
      <c r="KSI209" s="119"/>
      <c r="KSJ209" s="91"/>
      <c r="KSK209" s="119"/>
      <c r="KSL209" s="91"/>
      <c r="KSM209" s="119"/>
      <c r="KSN209" s="91"/>
      <c r="KSO209" s="119"/>
      <c r="KSP209" s="91"/>
      <c r="KSQ209" s="119"/>
      <c r="KSR209" s="91"/>
      <c r="KSS209" s="119"/>
      <c r="KST209" s="91"/>
      <c r="KSU209" s="119"/>
      <c r="KSV209" s="91"/>
      <c r="KSW209" s="119"/>
      <c r="KSX209" s="91"/>
      <c r="KSY209" s="119"/>
      <c r="KSZ209" s="91"/>
      <c r="KTA209" s="119"/>
      <c r="KTB209" s="91"/>
      <c r="KTC209" s="119"/>
      <c r="KTD209" s="91"/>
      <c r="KTE209" s="119"/>
      <c r="KTF209" s="91"/>
      <c r="KTG209" s="119"/>
      <c r="KTH209" s="91"/>
      <c r="KTI209" s="119"/>
      <c r="KTJ209" s="91"/>
      <c r="KTK209" s="119"/>
      <c r="KTL209" s="91"/>
      <c r="KTM209" s="119"/>
      <c r="KTN209" s="91"/>
      <c r="KTO209" s="119"/>
      <c r="KTP209" s="91"/>
      <c r="KTQ209" s="119"/>
      <c r="KTR209" s="91"/>
      <c r="KTS209" s="119"/>
      <c r="KTT209" s="91"/>
      <c r="KTU209" s="119"/>
      <c r="KTV209" s="91"/>
      <c r="KTW209" s="119"/>
      <c r="KTX209" s="91"/>
      <c r="KTY209" s="119"/>
      <c r="KTZ209" s="91"/>
      <c r="KUA209" s="119"/>
      <c r="KUB209" s="91"/>
      <c r="KUC209" s="119"/>
      <c r="KUD209" s="91"/>
      <c r="KUE209" s="119"/>
      <c r="KUF209" s="91"/>
      <c r="KUG209" s="119"/>
      <c r="KUH209" s="91"/>
      <c r="KUI209" s="119"/>
      <c r="KUJ209" s="91"/>
      <c r="KUK209" s="119"/>
      <c r="KUL209" s="91"/>
      <c r="KUM209" s="119"/>
      <c r="KUN209" s="91"/>
      <c r="KUO209" s="119"/>
      <c r="KUP209" s="91"/>
      <c r="KUQ209" s="119"/>
      <c r="KUR209" s="91"/>
      <c r="KUS209" s="119"/>
      <c r="KUT209" s="91"/>
      <c r="KUU209" s="119"/>
      <c r="KUV209" s="91"/>
      <c r="KUW209" s="119"/>
      <c r="KUX209" s="91"/>
      <c r="KUY209" s="119"/>
      <c r="KUZ209" s="91"/>
      <c r="KVA209" s="119"/>
      <c r="KVB209" s="91"/>
      <c r="KVC209" s="119"/>
      <c r="KVD209" s="91"/>
      <c r="KVE209" s="119"/>
      <c r="KVF209" s="91"/>
      <c r="KVG209" s="119"/>
      <c r="KVH209" s="91"/>
      <c r="KVI209" s="119"/>
      <c r="KVJ209" s="91"/>
      <c r="KVK209" s="119"/>
      <c r="KVL209" s="91"/>
      <c r="KVM209" s="119"/>
      <c r="KVN209" s="91"/>
      <c r="KVO209" s="119"/>
      <c r="KVP209" s="91"/>
      <c r="KVQ209" s="119"/>
      <c r="KVR209" s="91"/>
      <c r="KVS209" s="119"/>
      <c r="KVT209" s="91"/>
      <c r="KVU209" s="119"/>
      <c r="KVV209" s="91"/>
      <c r="KVW209" s="119"/>
      <c r="KVX209" s="91"/>
      <c r="KVY209" s="119"/>
      <c r="KVZ209" s="91"/>
      <c r="KWA209" s="119"/>
      <c r="KWB209" s="91"/>
      <c r="KWC209" s="119"/>
      <c r="KWD209" s="91"/>
      <c r="KWE209" s="119"/>
      <c r="KWF209" s="91"/>
      <c r="KWG209" s="119"/>
      <c r="KWH209" s="91"/>
      <c r="KWI209" s="119"/>
      <c r="KWJ209" s="91"/>
      <c r="KWK209" s="119"/>
      <c r="KWL209" s="91"/>
      <c r="KWM209" s="119"/>
      <c r="KWN209" s="91"/>
      <c r="KWO209" s="119"/>
      <c r="KWP209" s="91"/>
      <c r="KWQ209" s="119"/>
      <c r="KWR209" s="91"/>
      <c r="KWS209" s="119"/>
      <c r="KWT209" s="91"/>
      <c r="KWU209" s="119"/>
      <c r="KWV209" s="91"/>
      <c r="KWW209" s="119"/>
      <c r="KWX209" s="91"/>
      <c r="KWY209" s="119"/>
      <c r="KWZ209" s="91"/>
      <c r="KXA209" s="119"/>
      <c r="KXB209" s="91"/>
      <c r="KXC209" s="119"/>
      <c r="KXD209" s="91"/>
      <c r="KXE209" s="119"/>
      <c r="KXF209" s="91"/>
      <c r="KXG209" s="119"/>
      <c r="KXH209" s="91"/>
      <c r="KXI209" s="119"/>
      <c r="KXJ209" s="91"/>
      <c r="KXK209" s="119"/>
      <c r="KXL209" s="91"/>
      <c r="KXM209" s="119"/>
      <c r="KXN209" s="91"/>
      <c r="KXO209" s="119"/>
      <c r="KXP209" s="91"/>
      <c r="KXQ209" s="119"/>
      <c r="KXR209" s="91"/>
      <c r="KXS209" s="119"/>
      <c r="KXT209" s="91"/>
      <c r="KXU209" s="119"/>
      <c r="KXV209" s="91"/>
      <c r="KXW209" s="119"/>
      <c r="KXX209" s="91"/>
      <c r="KXY209" s="119"/>
      <c r="KXZ209" s="91"/>
      <c r="KYA209" s="119"/>
      <c r="KYB209" s="91"/>
      <c r="KYC209" s="119"/>
      <c r="KYD209" s="91"/>
      <c r="KYE209" s="119"/>
      <c r="KYF209" s="91"/>
      <c r="KYG209" s="119"/>
      <c r="KYH209" s="91"/>
      <c r="KYI209" s="119"/>
      <c r="KYJ209" s="91"/>
      <c r="KYK209" s="119"/>
      <c r="KYL209" s="91"/>
      <c r="KYM209" s="119"/>
      <c r="KYN209" s="91"/>
      <c r="KYO209" s="119"/>
      <c r="KYP209" s="91"/>
      <c r="KYQ209" s="119"/>
      <c r="KYR209" s="91"/>
      <c r="KYS209" s="119"/>
      <c r="KYT209" s="91"/>
      <c r="KYU209" s="119"/>
      <c r="KYV209" s="91"/>
      <c r="KYW209" s="119"/>
      <c r="KYX209" s="91"/>
      <c r="KYY209" s="119"/>
      <c r="KYZ209" s="91"/>
      <c r="KZA209" s="119"/>
      <c r="KZB209" s="91"/>
      <c r="KZC209" s="119"/>
      <c r="KZD209" s="91"/>
      <c r="KZE209" s="119"/>
      <c r="KZF209" s="91"/>
      <c r="KZG209" s="119"/>
      <c r="KZH209" s="91"/>
      <c r="KZI209" s="119"/>
      <c r="KZJ209" s="91"/>
      <c r="KZK209" s="119"/>
      <c r="KZL209" s="91"/>
      <c r="KZM209" s="119"/>
      <c r="KZN209" s="91"/>
      <c r="KZO209" s="119"/>
      <c r="KZP209" s="91"/>
      <c r="KZQ209" s="119"/>
      <c r="KZR209" s="91"/>
      <c r="KZS209" s="119"/>
      <c r="KZT209" s="91"/>
      <c r="KZU209" s="119"/>
      <c r="KZV209" s="91"/>
      <c r="KZW209" s="119"/>
      <c r="KZX209" s="91"/>
      <c r="KZY209" s="119"/>
      <c r="KZZ209" s="91"/>
      <c r="LAA209" s="119"/>
      <c r="LAB209" s="91"/>
      <c r="LAC209" s="119"/>
      <c r="LAD209" s="91"/>
      <c r="LAE209" s="119"/>
      <c r="LAF209" s="91"/>
      <c r="LAG209" s="119"/>
      <c r="LAH209" s="91"/>
      <c r="LAI209" s="119"/>
      <c r="LAJ209" s="91"/>
      <c r="LAK209" s="119"/>
      <c r="LAL209" s="91"/>
      <c r="LAM209" s="119"/>
      <c r="LAN209" s="91"/>
      <c r="LAO209" s="119"/>
      <c r="LAP209" s="91"/>
      <c r="LAQ209" s="119"/>
      <c r="LAR209" s="91"/>
      <c r="LAS209" s="119"/>
      <c r="LAT209" s="91"/>
      <c r="LAU209" s="119"/>
      <c r="LAV209" s="91"/>
      <c r="LAW209" s="119"/>
      <c r="LAX209" s="91"/>
      <c r="LAY209" s="119"/>
      <c r="LAZ209" s="91"/>
      <c r="LBA209" s="119"/>
      <c r="LBB209" s="91"/>
      <c r="LBC209" s="119"/>
      <c r="LBD209" s="91"/>
      <c r="LBE209" s="119"/>
      <c r="LBF209" s="91"/>
      <c r="LBG209" s="119"/>
      <c r="LBH209" s="91"/>
      <c r="LBI209" s="119"/>
      <c r="LBJ209" s="91"/>
      <c r="LBK209" s="119"/>
      <c r="LBL209" s="91"/>
      <c r="LBM209" s="119"/>
      <c r="LBN209" s="91"/>
      <c r="LBO209" s="119"/>
      <c r="LBP209" s="91"/>
      <c r="LBQ209" s="119"/>
      <c r="LBR209" s="91"/>
      <c r="LBS209" s="119"/>
      <c r="LBT209" s="91"/>
      <c r="LBU209" s="119"/>
      <c r="LBV209" s="91"/>
      <c r="LBW209" s="119"/>
      <c r="LBX209" s="91"/>
      <c r="LBY209" s="119"/>
      <c r="LBZ209" s="91"/>
      <c r="LCA209" s="119"/>
      <c r="LCB209" s="91"/>
      <c r="LCC209" s="119"/>
      <c r="LCD209" s="91"/>
      <c r="LCE209" s="119"/>
      <c r="LCF209" s="91"/>
      <c r="LCG209" s="119"/>
      <c r="LCH209" s="91"/>
      <c r="LCI209" s="119"/>
      <c r="LCJ209" s="91"/>
      <c r="LCK209" s="119"/>
      <c r="LCL209" s="91"/>
      <c r="LCM209" s="119"/>
      <c r="LCN209" s="91"/>
      <c r="LCO209" s="119"/>
      <c r="LCP209" s="91"/>
      <c r="LCQ209" s="119"/>
      <c r="LCR209" s="91"/>
      <c r="LCS209" s="119"/>
      <c r="LCT209" s="91"/>
      <c r="LCU209" s="119"/>
      <c r="LCV209" s="91"/>
      <c r="LCW209" s="119"/>
      <c r="LCX209" s="91"/>
      <c r="LCY209" s="119"/>
      <c r="LCZ209" s="91"/>
      <c r="LDA209" s="119"/>
      <c r="LDB209" s="91"/>
      <c r="LDC209" s="119"/>
      <c r="LDD209" s="91"/>
      <c r="LDE209" s="119"/>
      <c r="LDF209" s="91"/>
      <c r="LDG209" s="119"/>
      <c r="LDH209" s="91"/>
      <c r="LDI209" s="119"/>
      <c r="LDJ209" s="91"/>
      <c r="LDK209" s="119"/>
      <c r="LDL209" s="91"/>
      <c r="LDM209" s="119"/>
      <c r="LDN209" s="91"/>
      <c r="LDO209" s="119"/>
      <c r="LDP209" s="91"/>
      <c r="LDQ209" s="119"/>
      <c r="LDR209" s="91"/>
      <c r="LDS209" s="119"/>
      <c r="LDT209" s="91"/>
      <c r="LDU209" s="119"/>
      <c r="LDV209" s="91"/>
      <c r="LDW209" s="119"/>
      <c r="LDX209" s="91"/>
      <c r="LDY209" s="119"/>
      <c r="LDZ209" s="91"/>
      <c r="LEA209" s="119"/>
      <c r="LEB209" s="91"/>
      <c r="LEC209" s="119"/>
      <c r="LED209" s="91"/>
      <c r="LEE209" s="119"/>
      <c r="LEF209" s="91"/>
      <c r="LEG209" s="119"/>
      <c r="LEH209" s="91"/>
      <c r="LEI209" s="119"/>
      <c r="LEJ209" s="91"/>
      <c r="LEK209" s="119"/>
      <c r="LEL209" s="91"/>
      <c r="LEM209" s="119"/>
      <c r="LEN209" s="91"/>
      <c r="LEO209" s="119"/>
      <c r="LEP209" s="91"/>
      <c r="LEQ209" s="119"/>
      <c r="LER209" s="91"/>
      <c r="LES209" s="119"/>
      <c r="LET209" s="91"/>
      <c r="LEU209" s="119"/>
      <c r="LEV209" s="91"/>
      <c r="LEW209" s="119"/>
      <c r="LEX209" s="91"/>
      <c r="LEY209" s="119"/>
      <c r="LEZ209" s="91"/>
      <c r="LFA209" s="119"/>
      <c r="LFB209" s="91"/>
      <c r="LFC209" s="119"/>
      <c r="LFD209" s="91"/>
      <c r="LFE209" s="119"/>
      <c r="LFF209" s="91"/>
      <c r="LFG209" s="119"/>
      <c r="LFH209" s="91"/>
      <c r="LFI209" s="119"/>
      <c r="LFJ209" s="91"/>
      <c r="LFK209" s="119"/>
      <c r="LFL209" s="91"/>
      <c r="LFM209" s="119"/>
      <c r="LFN209" s="91"/>
      <c r="LFO209" s="119"/>
      <c r="LFP209" s="91"/>
      <c r="LFQ209" s="119"/>
      <c r="LFR209" s="91"/>
      <c r="LFS209" s="119"/>
      <c r="LFT209" s="91"/>
      <c r="LFU209" s="119"/>
      <c r="LFV209" s="91"/>
      <c r="LFW209" s="119"/>
      <c r="LFX209" s="91"/>
      <c r="LFY209" s="119"/>
      <c r="LFZ209" s="91"/>
      <c r="LGA209" s="119"/>
      <c r="LGB209" s="91"/>
      <c r="LGC209" s="119"/>
      <c r="LGD209" s="91"/>
      <c r="LGE209" s="119"/>
      <c r="LGF209" s="91"/>
      <c r="LGG209" s="119"/>
      <c r="LGH209" s="91"/>
      <c r="LGI209" s="119"/>
      <c r="LGJ209" s="91"/>
      <c r="LGK209" s="119"/>
      <c r="LGL209" s="91"/>
      <c r="LGM209" s="119"/>
      <c r="LGN209" s="91"/>
      <c r="LGO209" s="119"/>
      <c r="LGP209" s="91"/>
      <c r="LGQ209" s="119"/>
      <c r="LGR209" s="91"/>
      <c r="LGS209" s="119"/>
      <c r="LGT209" s="91"/>
      <c r="LGU209" s="119"/>
      <c r="LGV209" s="91"/>
      <c r="LGW209" s="119"/>
      <c r="LGX209" s="91"/>
      <c r="LGY209" s="119"/>
      <c r="LGZ209" s="91"/>
      <c r="LHA209" s="119"/>
      <c r="LHB209" s="91"/>
      <c r="LHC209" s="119"/>
      <c r="LHD209" s="91"/>
      <c r="LHE209" s="119"/>
      <c r="LHF209" s="91"/>
      <c r="LHG209" s="119"/>
      <c r="LHH209" s="91"/>
      <c r="LHI209" s="119"/>
      <c r="LHJ209" s="91"/>
      <c r="LHK209" s="119"/>
      <c r="LHL209" s="91"/>
      <c r="LHM209" s="119"/>
      <c r="LHN209" s="91"/>
      <c r="LHO209" s="119"/>
      <c r="LHP209" s="91"/>
      <c r="LHQ209" s="119"/>
      <c r="LHR209" s="91"/>
      <c r="LHS209" s="119"/>
      <c r="LHT209" s="91"/>
      <c r="LHU209" s="119"/>
      <c r="LHV209" s="91"/>
      <c r="LHW209" s="119"/>
      <c r="LHX209" s="91"/>
      <c r="LHY209" s="119"/>
      <c r="LHZ209" s="91"/>
      <c r="LIA209" s="119"/>
      <c r="LIB209" s="91"/>
      <c r="LIC209" s="119"/>
      <c r="LID209" s="91"/>
      <c r="LIE209" s="119"/>
      <c r="LIF209" s="91"/>
      <c r="LIG209" s="119"/>
      <c r="LIH209" s="91"/>
      <c r="LII209" s="119"/>
      <c r="LIJ209" s="91"/>
      <c r="LIK209" s="119"/>
      <c r="LIL209" s="91"/>
      <c r="LIM209" s="119"/>
      <c r="LIN209" s="91"/>
      <c r="LIO209" s="119"/>
      <c r="LIP209" s="91"/>
      <c r="LIQ209" s="119"/>
      <c r="LIR209" s="91"/>
      <c r="LIS209" s="119"/>
      <c r="LIT209" s="91"/>
      <c r="LIU209" s="119"/>
      <c r="LIV209" s="91"/>
      <c r="LIW209" s="119"/>
      <c r="LIX209" s="91"/>
      <c r="LIY209" s="119"/>
      <c r="LIZ209" s="91"/>
      <c r="LJA209" s="119"/>
      <c r="LJB209" s="91"/>
      <c r="LJC209" s="119"/>
      <c r="LJD209" s="91"/>
      <c r="LJE209" s="119"/>
      <c r="LJF209" s="91"/>
      <c r="LJG209" s="119"/>
      <c r="LJH209" s="91"/>
      <c r="LJI209" s="119"/>
      <c r="LJJ209" s="91"/>
      <c r="LJK209" s="119"/>
      <c r="LJL209" s="91"/>
      <c r="LJM209" s="119"/>
      <c r="LJN209" s="91"/>
      <c r="LJO209" s="119"/>
      <c r="LJP209" s="91"/>
      <c r="LJQ209" s="119"/>
      <c r="LJR209" s="91"/>
      <c r="LJS209" s="119"/>
      <c r="LJT209" s="91"/>
      <c r="LJU209" s="119"/>
      <c r="LJV209" s="91"/>
      <c r="LJW209" s="119"/>
      <c r="LJX209" s="91"/>
      <c r="LJY209" s="119"/>
      <c r="LJZ209" s="91"/>
      <c r="LKA209" s="119"/>
      <c r="LKB209" s="91"/>
      <c r="LKC209" s="119"/>
      <c r="LKD209" s="91"/>
      <c r="LKE209" s="119"/>
      <c r="LKF209" s="91"/>
      <c r="LKG209" s="119"/>
      <c r="LKH209" s="91"/>
      <c r="LKI209" s="119"/>
      <c r="LKJ209" s="91"/>
      <c r="LKK209" s="119"/>
      <c r="LKL209" s="91"/>
      <c r="LKM209" s="119"/>
      <c r="LKN209" s="91"/>
      <c r="LKO209" s="119"/>
      <c r="LKP209" s="91"/>
      <c r="LKQ209" s="119"/>
      <c r="LKR209" s="91"/>
      <c r="LKS209" s="119"/>
      <c r="LKT209" s="91"/>
      <c r="LKU209" s="119"/>
      <c r="LKV209" s="91"/>
      <c r="LKW209" s="119"/>
      <c r="LKX209" s="91"/>
      <c r="LKY209" s="119"/>
      <c r="LKZ209" s="91"/>
      <c r="LLA209" s="119"/>
      <c r="LLB209" s="91"/>
      <c r="LLC209" s="119"/>
      <c r="LLD209" s="91"/>
      <c r="LLE209" s="119"/>
      <c r="LLF209" s="91"/>
      <c r="LLG209" s="119"/>
      <c r="LLH209" s="91"/>
      <c r="LLI209" s="119"/>
      <c r="LLJ209" s="91"/>
      <c r="LLK209" s="119"/>
      <c r="LLL209" s="91"/>
      <c r="LLM209" s="119"/>
      <c r="LLN209" s="91"/>
      <c r="LLO209" s="119"/>
      <c r="LLP209" s="91"/>
      <c r="LLQ209" s="119"/>
      <c r="LLR209" s="91"/>
      <c r="LLS209" s="119"/>
      <c r="LLT209" s="91"/>
      <c r="LLU209" s="119"/>
      <c r="LLV209" s="91"/>
      <c r="LLW209" s="119"/>
      <c r="LLX209" s="91"/>
      <c r="LLY209" s="119"/>
      <c r="LLZ209" s="91"/>
      <c r="LMA209" s="119"/>
      <c r="LMB209" s="91"/>
      <c r="LMC209" s="119"/>
      <c r="LMD209" s="91"/>
      <c r="LME209" s="119"/>
      <c r="LMF209" s="91"/>
      <c r="LMG209" s="119"/>
      <c r="LMH209" s="91"/>
      <c r="LMI209" s="119"/>
      <c r="LMJ209" s="91"/>
      <c r="LMK209" s="119"/>
      <c r="LML209" s="91"/>
      <c r="LMM209" s="119"/>
      <c r="LMN209" s="91"/>
      <c r="LMO209" s="119"/>
      <c r="LMP209" s="91"/>
      <c r="LMQ209" s="119"/>
      <c r="LMR209" s="91"/>
      <c r="LMS209" s="119"/>
      <c r="LMT209" s="91"/>
      <c r="LMU209" s="119"/>
      <c r="LMV209" s="91"/>
      <c r="LMW209" s="119"/>
      <c r="LMX209" s="91"/>
      <c r="LMY209" s="119"/>
      <c r="LMZ209" s="91"/>
      <c r="LNA209" s="119"/>
      <c r="LNB209" s="91"/>
      <c r="LNC209" s="119"/>
      <c r="LND209" s="91"/>
      <c r="LNE209" s="119"/>
      <c r="LNF209" s="91"/>
      <c r="LNG209" s="119"/>
      <c r="LNH209" s="91"/>
      <c r="LNI209" s="119"/>
      <c r="LNJ209" s="91"/>
      <c r="LNK209" s="119"/>
      <c r="LNL209" s="91"/>
      <c r="LNM209" s="119"/>
      <c r="LNN209" s="91"/>
      <c r="LNO209" s="119"/>
      <c r="LNP209" s="91"/>
      <c r="LNQ209" s="119"/>
      <c r="LNR209" s="91"/>
      <c r="LNS209" s="119"/>
      <c r="LNT209" s="91"/>
      <c r="LNU209" s="119"/>
      <c r="LNV209" s="91"/>
      <c r="LNW209" s="119"/>
      <c r="LNX209" s="91"/>
      <c r="LNY209" s="119"/>
      <c r="LNZ209" s="91"/>
      <c r="LOA209" s="119"/>
      <c r="LOB209" s="91"/>
      <c r="LOC209" s="119"/>
      <c r="LOD209" s="91"/>
      <c r="LOE209" s="119"/>
      <c r="LOF209" s="91"/>
      <c r="LOG209" s="119"/>
      <c r="LOH209" s="91"/>
      <c r="LOI209" s="119"/>
      <c r="LOJ209" s="91"/>
      <c r="LOK209" s="119"/>
      <c r="LOL209" s="91"/>
      <c r="LOM209" s="119"/>
      <c r="LON209" s="91"/>
      <c r="LOO209" s="119"/>
      <c r="LOP209" s="91"/>
      <c r="LOQ209" s="119"/>
      <c r="LOR209" s="91"/>
      <c r="LOS209" s="119"/>
      <c r="LOT209" s="91"/>
      <c r="LOU209" s="119"/>
      <c r="LOV209" s="91"/>
      <c r="LOW209" s="119"/>
      <c r="LOX209" s="91"/>
      <c r="LOY209" s="119"/>
      <c r="LOZ209" s="91"/>
      <c r="LPA209" s="119"/>
      <c r="LPB209" s="91"/>
      <c r="LPC209" s="119"/>
      <c r="LPD209" s="91"/>
      <c r="LPE209" s="119"/>
      <c r="LPF209" s="91"/>
      <c r="LPG209" s="119"/>
      <c r="LPH209" s="91"/>
      <c r="LPI209" s="119"/>
      <c r="LPJ209" s="91"/>
      <c r="LPK209" s="119"/>
      <c r="LPL209" s="91"/>
      <c r="LPM209" s="119"/>
      <c r="LPN209" s="91"/>
      <c r="LPO209" s="119"/>
      <c r="LPP209" s="91"/>
      <c r="LPQ209" s="119"/>
      <c r="LPR209" s="91"/>
      <c r="LPS209" s="119"/>
      <c r="LPT209" s="91"/>
      <c r="LPU209" s="119"/>
      <c r="LPV209" s="91"/>
      <c r="LPW209" s="119"/>
      <c r="LPX209" s="91"/>
      <c r="LPY209" s="119"/>
      <c r="LPZ209" s="91"/>
      <c r="LQA209" s="119"/>
      <c r="LQB209" s="91"/>
      <c r="LQC209" s="119"/>
      <c r="LQD209" s="91"/>
      <c r="LQE209" s="119"/>
      <c r="LQF209" s="91"/>
      <c r="LQG209" s="119"/>
      <c r="LQH209" s="91"/>
      <c r="LQI209" s="119"/>
      <c r="LQJ209" s="91"/>
      <c r="LQK209" s="119"/>
      <c r="LQL209" s="91"/>
      <c r="LQM209" s="119"/>
      <c r="LQN209" s="91"/>
      <c r="LQO209" s="119"/>
      <c r="LQP209" s="91"/>
      <c r="LQQ209" s="119"/>
      <c r="LQR209" s="91"/>
      <c r="LQS209" s="119"/>
      <c r="LQT209" s="91"/>
      <c r="LQU209" s="119"/>
      <c r="LQV209" s="91"/>
      <c r="LQW209" s="119"/>
      <c r="LQX209" s="91"/>
      <c r="LQY209" s="119"/>
      <c r="LQZ209" s="91"/>
      <c r="LRA209" s="119"/>
      <c r="LRB209" s="91"/>
      <c r="LRC209" s="119"/>
      <c r="LRD209" s="91"/>
      <c r="LRE209" s="119"/>
      <c r="LRF209" s="91"/>
      <c r="LRG209" s="119"/>
      <c r="LRH209" s="91"/>
      <c r="LRI209" s="119"/>
      <c r="LRJ209" s="91"/>
      <c r="LRK209" s="119"/>
      <c r="LRL209" s="91"/>
      <c r="LRM209" s="119"/>
      <c r="LRN209" s="91"/>
      <c r="LRO209" s="119"/>
      <c r="LRP209" s="91"/>
      <c r="LRQ209" s="119"/>
      <c r="LRR209" s="91"/>
      <c r="LRS209" s="119"/>
      <c r="LRT209" s="91"/>
      <c r="LRU209" s="119"/>
      <c r="LRV209" s="91"/>
      <c r="LRW209" s="119"/>
      <c r="LRX209" s="91"/>
      <c r="LRY209" s="119"/>
      <c r="LRZ209" s="91"/>
      <c r="LSA209" s="119"/>
      <c r="LSB209" s="91"/>
      <c r="LSC209" s="119"/>
      <c r="LSD209" s="91"/>
      <c r="LSE209" s="119"/>
      <c r="LSF209" s="91"/>
      <c r="LSG209" s="119"/>
      <c r="LSH209" s="91"/>
      <c r="LSI209" s="119"/>
      <c r="LSJ209" s="91"/>
      <c r="LSK209" s="119"/>
      <c r="LSL209" s="91"/>
      <c r="LSM209" s="119"/>
      <c r="LSN209" s="91"/>
      <c r="LSO209" s="119"/>
      <c r="LSP209" s="91"/>
      <c r="LSQ209" s="119"/>
      <c r="LSR209" s="91"/>
      <c r="LSS209" s="119"/>
      <c r="LST209" s="91"/>
      <c r="LSU209" s="119"/>
      <c r="LSV209" s="91"/>
      <c r="LSW209" s="119"/>
      <c r="LSX209" s="91"/>
      <c r="LSY209" s="119"/>
      <c r="LSZ209" s="91"/>
      <c r="LTA209" s="119"/>
      <c r="LTB209" s="91"/>
      <c r="LTC209" s="119"/>
      <c r="LTD209" s="91"/>
      <c r="LTE209" s="119"/>
      <c r="LTF209" s="91"/>
      <c r="LTG209" s="119"/>
      <c r="LTH209" s="91"/>
      <c r="LTI209" s="119"/>
      <c r="LTJ209" s="91"/>
      <c r="LTK209" s="119"/>
      <c r="LTL209" s="91"/>
      <c r="LTM209" s="119"/>
      <c r="LTN209" s="91"/>
      <c r="LTO209" s="119"/>
      <c r="LTP209" s="91"/>
      <c r="LTQ209" s="119"/>
      <c r="LTR209" s="91"/>
      <c r="LTS209" s="119"/>
      <c r="LTT209" s="91"/>
      <c r="LTU209" s="119"/>
      <c r="LTV209" s="91"/>
      <c r="LTW209" s="119"/>
      <c r="LTX209" s="91"/>
      <c r="LTY209" s="119"/>
      <c r="LTZ209" s="91"/>
      <c r="LUA209" s="119"/>
      <c r="LUB209" s="91"/>
      <c r="LUC209" s="119"/>
      <c r="LUD209" s="91"/>
      <c r="LUE209" s="119"/>
      <c r="LUF209" s="91"/>
      <c r="LUG209" s="119"/>
      <c r="LUH209" s="91"/>
      <c r="LUI209" s="119"/>
      <c r="LUJ209" s="91"/>
      <c r="LUK209" s="119"/>
      <c r="LUL209" s="91"/>
      <c r="LUM209" s="119"/>
      <c r="LUN209" s="91"/>
      <c r="LUO209" s="119"/>
      <c r="LUP209" s="91"/>
      <c r="LUQ209" s="119"/>
      <c r="LUR209" s="91"/>
      <c r="LUS209" s="119"/>
      <c r="LUT209" s="91"/>
      <c r="LUU209" s="119"/>
      <c r="LUV209" s="91"/>
      <c r="LUW209" s="119"/>
      <c r="LUX209" s="91"/>
      <c r="LUY209" s="119"/>
      <c r="LUZ209" s="91"/>
      <c r="LVA209" s="119"/>
      <c r="LVB209" s="91"/>
      <c r="LVC209" s="119"/>
      <c r="LVD209" s="91"/>
      <c r="LVE209" s="119"/>
      <c r="LVF209" s="91"/>
      <c r="LVG209" s="119"/>
      <c r="LVH209" s="91"/>
      <c r="LVI209" s="119"/>
      <c r="LVJ209" s="91"/>
      <c r="LVK209" s="119"/>
      <c r="LVL209" s="91"/>
      <c r="LVM209" s="119"/>
      <c r="LVN209" s="91"/>
      <c r="LVO209" s="119"/>
      <c r="LVP209" s="91"/>
      <c r="LVQ209" s="119"/>
      <c r="LVR209" s="91"/>
      <c r="LVS209" s="119"/>
      <c r="LVT209" s="91"/>
      <c r="LVU209" s="119"/>
      <c r="LVV209" s="91"/>
      <c r="LVW209" s="119"/>
      <c r="LVX209" s="91"/>
      <c r="LVY209" s="119"/>
      <c r="LVZ209" s="91"/>
      <c r="LWA209" s="119"/>
      <c r="LWB209" s="91"/>
      <c r="LWC209" s="119"/>
      <c r="LWD209" s="91"/>
      <c r="LWE209" s="119"/>
      <c r="LWF209" s="91"/>
      <c r="LWG209" s="119"/>
      <c r="LWH209" s="91"/>
      <c r="LWI209" s="119"/>
      <c r="LWJ209" s="91"/>
      <c r="LWK209" s="119"/>
      <c r="LWL209" s="91"/>
      <c r="LWM209" s="119"/>
      <c r="LWN209" s="91"/>
      <c r="LWO209" s="119"/>
      <c r="LWP209" s="91"/>
      <c r="LWQ209" s="119"/>
      <c r="LWR209" s="91"/>
      <c r="LWS209" s="119"/>
      <c r="LWT209" s="91"/>
      <c r="LWU209" s="119"/>
      <c r="LWV209" s="91"/>
      <c r="LWW209" s="119"/>
      <c r="LWX209" s="91"/>
      <c r="LWY209" s="119"/>
      <c r="LWZ209" s="91"/>
      <c r="LXA209" s="119"/>
      <c r="LXB209" s="91"/>
      <c r="LXC209" s="119"/>
      <c r="LXD209" s="91"/>
      <c r="LXE209" s="119"/>
      <c r="LXF209" s="91"/>
      <c r="LXG209" s="119"/>
      <c r="LXH209" s="91"/>
      <c r="LXI209" s="119"/>
      <c r="LXJ209" s="91"/>
      <c r="LXK209" s="119"/>
      <c r="LXL209" s="91"/>
      <c r="LXM209" s="119"/>
      <c r="LXN209" s="91"/>
      <c r="LXO209" s="119"/>
      <c r="LXP209" s="91"/>
      <c r="LXQ209" s="119"/>
      <c r="LXR209" s="91"/>
      <c r="LXS209" s="119"/>
      <c r="LXT209" s="91"/>
      <c r="LXU209" s="119"/>
      <c r="LXV209" s="91"/>
      <c r="LXW209" s="119"/>
      <c r="LXX209" s="91"/>
      <c r="LXY209" s="119"/>
      <c r="LXZ209" s="91"/>
      <c r="LYA209" s="119"/>
      <c r="LYB209" s="91"/>
      <c r="LYC209" s="119"/>
      <c r="LYD209" s="91"/>
      <c r="LYE209" s="119"/>
      <c r="LYF209" s="91"/>
      <c r="LYG209" s="119"/>
      <c r="LYH209" s="91"/>
      <c r="LYI209" s="119"/>
      <c r="LYJ209" s="91"/>
      <c r="LYK209" s="119"/>
      <c r="LYL209" s="91"/>
      <c r="LYM209" s="119"/>
      <c r="LYN209" s="91"/>
      <c r="LYO209" s="119"/>
      <c r="LYP209" s="91"/>
      <c r="LYQ209" s="119"/>
      <c r="LYR209" s="91"/>
      <c r="LYS209" s="119"/>
      <c r="LYT209" s="91"/>
      <c r="LYU209" s="119"/>
      <c r="LYV209" s="91"/>
      <c r="LYW209" s="119"/>
      <c r="LYX209" s="91"/>
      <c r="LYY209" s="119"/>
      <c r="LYZ209" s="91"/>
      <c r="LZA209" s="119"/>
      <c r="LZB209" s="91"/>
      <c r="LZC209" s="119"/>
      <c r="LZD209" s="91"/>
      <c r="LZE209" s="119"/>
      <c r="LZF209" s="91"/>
      <c r="LZG209" s="119"/>
      <c r="LZH209" s="91"/>
      <c r="LZI209" s="119"/>
      <c r="LZJ209" s="91"/>
      <c r="LZK209" s="119"/>
      <c r="LZL209" s="91"/>
      <c r="LZM209" s="119"/>
      <c r="LZN209" s="91"/>
      <c r="LZO209" s="119"/>
      <c r="LZP209" s="91"/>
      <c r="LZQ209" s="119"/>
      <c r="LZR209" s="91"/>
      <c r="LZS209" s="119"/>
      <c r="LZT209" s="91"/>
      <c r="LZU209" s="119"/>
      <c r="LZV209" s="91"/>
      <c r="LZW209" s="119"/>
      <c r="LZX209" s="91"/>
      <c r="LZY209" s="119"/>
      <c r="LZZ209" s="91"/>
      <c r="MAA209" s="119"/>
      <c r="MAB209" s="91"/>
      <c r="MAC209" s="119"/>
      <c r="MAD209" s="91"/>
      <c r="MAE209" s="119"/>
      <c r="MAF209" s="91"/>
      <c r="MAG209" s="119"/>
      <c r="MAH209" s="91"/>
      <c r="MAI209" s="119"/>
      <c r="MAJ209" s="91"/>
      <c r="MAK209" s="119"/>
      <c r="MAL209" s="91"/>
      <c r="MAM209" s="119"/>
      <c r="MAN209" s="91"/>
      <c r="MAO209" s="119"/>
      <c r="MAP209" s="91"/>
      <c r="MAQ209" s="119"/>
      <c r="MAR209" s="91"/>
      <c r="MAS209" s="119"/>
      <c r="MAT209" s="91"/>
      <c r="MAU209" s="119"/>
      <c r="MAV209" s="91"/>
      <c r="MAW209" s="119"/>
      <c r="MAX209" s="91"/>
      <c r="MAY209" s="119"/>
      <c r="MAZ209" s="91"/>
      <c r="MBA209" s="119"/>
      <c r="MBB209" s="91"/>
      <c r="MBC209" s="119"/>
      <c r="MBD209" s="91"/>
      <c r="MBE209" s="119"/>
      <c r="MBF209" s="91"/>
      <c r="MBG209" s="119"/>
      <c r="MBH209" s="91"/>
      <c r="MBI209" s="119"/>
      <c r="MBJ209" s="91"/>
      <c r="MBK209" s="119"/>
      <c r="MBL209" s="91"/>
      <c r="MBM209" s="119"/>
      <c r="MBN209" s="91"/>
      <c r="MBO209" s="119"/>
      <c r="MBP209" s="91"/>
      <c r="MBQ209" s="119"/>
      <c r="MBR209" s="91"/>
      <c r="MBS209" s="119"/>
      <c r="MBT209" s="91"/>
      <c r="MBU209" s="119"/>
      <c r="MBV209" s="91"/>
      <c r="MBW209" s="119"/>
      <c r="MBX209" s="91"/>
      <c r="MBY209" s="119"/>
      <c r="MBZ209" s="91"/>
      <c r="MCA209" s="119"/>
      <c r="MCB209" s="91"/>
      <c r="MCC209" s="119"/>
      <c r="MCD209" s="91"/>
      <c r="MCE209" s="119"/>
      <c r="MCF209" s="91"/>
      <c r="MCG209" s="119"/>
      <c r="MCH209" s="91"/>
      <c r="MCI209" s="119"/>
      <c r="MCJ209" s="91"/>
      <c r="MCK209" s="119"/>
      <c r="MCL209" s="91"/>
      <c r="MCM209" s="119"/>
      <c r="MCN209" s="91"/>
      <c r="MCO209" s="119"/>
      <c r="MCP209" s="91"/>
      <c r="MCQ209" s="119"/>
      <c r="MCR209" s="91"/>
      <c r="MCS209" s="119"/>
      <c r="MCT209" s="91"/>
      <c r="MCU209" s="119"/>
      <c r="MCV209" s="91"/>
      <c r="MCW209" s="119"/>
      <c r="MCX209" s="91"/>
      <c r="MCY209" s="119"/>
      <c r="MCZ209" s="91"/>
      <c r="MDA209" s="119"/>
      <c r="MDB209" s="91"/>
      <c r="MDC209" s="119"/>
      <c r="MDD209" s="91"/>
      <c r="MDE209" s="119"/>
      <c r="MDF209" s="91"/>
      <c r="MDG209" s="119"/>
      <c r="MDH209" s="91"/>
      <c r="MDI209" s="119"/>
      <c r="MDJ209" s="91"/>
      <c r="MDK209" s="119"/>
      <c r="MDL209" s="91"/>
      <c r="MDM209" s="119"/>
      <c r="MDN209" s="91"/>
      <c r="MDO209" s="119"/>
      <c r="MDP209" s="91"/>
      <c r="MDQ209" s="119"/>
      <c r="MDR209" s="91"/>
      <c r="MDS209" s="119"/>
      <c r="MDT209" s="91"/>
      <c r="MDU209" s="119"/>
      <c r="MDV209" s="91"/>
      <c r="MDW209" s="119"/>
      <c r="MDX209" s="91"/>
      <c r="MDY209" s="119"/>
      <c r="MDZ209" s="91"/>
      <c r="MEA209" s="119"/>
      <c r="MEB209" s="91"/>
      <c r="MEC209" s="119"/>
      <c r="MED209" s="91"/>
      <c r="MEE209" s="119"/>
      <c r="MEF209" s="91"/>
      <c r="MEG209" s="119"/>
      <c r="MEH209" s="91"/>
      <c r="MEI209" s="119"/>
      <c r="MEJ209" s="91"/>
      <c r="MEK209" s="119"/>
      <c r="MEL209" s="91"/>
      <c r="MEM209" s="119"/>
      <c r="MEN209" s="91"/>
      <c r="MEO209" s="119"/>
      <c r="MEP209" s="91"/>
      <c r="MEQ209" s="119"/>
      <c r="MER209" s="91"/>
      <c r="MES209" s="119"/>
      <c r="MET209" s="91"/>
      <c r="MEU209" s="119"/>
      <c r="MEV209" s="91"/>
      <c r="MEW209" s="119"/>
      <c r="MEX209" s="91"/>
      <c r="MEY209" s="119"/>
      <c r="MEZ209" s="91"/>
      <c r="MFA209" s="119"/>
      <c r="MFB209" s="91"/>
      <c r="MFC209" s="119"/>
      <c r="MFD209" s="91"/>
      <c r="MFE209" s="119"/>
      <c r="MFF209" s="91"/>
      <c r="MFG209" s="119"/>
      <c r="MFH209" s="91"/>
      <c r="MFI209" s="119"/>
      <c r="MFJ209" s="91"/>
      <c r="MFK209" s="119"/>
      <c r="MFL209" s="91"/>
      <c r="MFM209" s="119"/>
      <c r="MFN209" s="91"/>
      <c r="MFO209" s="119"/>
      <c r="MFP209" s="91"/>
      <c r="MFQ209" s="119"/>
      <c r="MFR209" s="91"/>
      <c r="MFS209" s="119"/>
      <c r="MFT209" s="91"/>
      <c r="MFU209" s="119"/>
      <c r="MFV209" s="91"/>
      <c r="MFW209" s="119"/>
      <c r="MFX209" s="91"/>
      <c r="MFY209" s="119"/>
      <c r="MFZ209" s="91"/>
      <c r="MGA209" s="119"/>
      <c r="MGB209" s="91"/>
      <c r="MGC209" s="119"/>
      <c r="MGD209" s="91"/>
      <c r="MGE209" s="119"/>
      <c r="MGF209" s="91"/>
      <c r="MGG209" s="119"/>
      <c r="MGH209" s="91"/>
      <c r="MGI209" s="119"/>
      <c r="MGJ209" s="91"/>
      <c r="MGK209" s="119"/>
      <c r="MGL209" s="91"/>
      <c r="MGM209" s="119"/>
      <c r="MGN209" s="91"/>
      <c r="MGO209" s="119"/>
      <c r="MGP209" s="91"/>
      <c r="MGQ209" s="119"/>
      <c r="MGR209" s="91"/>
      <c r="MGS209" s="119"/>
      <c r="MGT209" s="91"/>
      <c r="MGU209" s="119"/>
      <c r="MGV209" s="91"/>
      <c r="MGW209" s="119"/>
      <c r="MGX209" s="91"/>
      <c r="MGY209" s="119"/>
      <c r="MGZ209" s="91"/>
      <c r="MHA209" s="119"/>
      <c r="MHB209" s="91"/>
      <c r="MHC209" s="119"/>
      <c r="MHD209" s="91"/>
      <c r="MHE209" s="119"/>
      <c r="MHF209" s="91"/>
      <c r="MHG209" s="119"/>
      <c r="MHH209" s="91"/>
      <c r="MHI209" s="119"/>
      <c r="MHJ209" s="91"/>
      <c r="MHK209" s="119"/>
      <c r="MHL209" s="91"/>
      <c r="MHM209" s="119"/>
      <c r="MHN209" s="91"/>
      <c r="MHO209" s="119"/>
      <c r="MHP209" s="91"/>
      <c r="MHQ209" s="119"/>
      <c r="MHR209" s="91"/>
      <c r="MHS209" s="119"/>
      <c r="MHT209" s="91"/>
      <c r="MHU209" s="119"/>
      <c r="MHV209" s="91"/>
      <c r="MHW209" s="119"/>
      <c r="MHX209" s="91"/>
      <c r="MHY209" s="119"/>
      <c r="MHZ209" s="91"/>
      <c r="MIA209" s="119"/>
      <c r="MIB209" s="91"/>
      <c r="MIC209" s="119"/>
      <c r="MID209" s="91"/>
      <c r="MIE209" s="119"/>
      <c r="MIF209" s="91"/>
      <c r="MIG209" s="119"/>
      <c r="MIH209" s="91"/>
      <c r="MII209" s="119"/>
      <c r="MIJ209" s="91"/>
      <c r="MIK209" s="119"/>
      <c r="MIL209" s="91"/>
      <c r="MIM209" s="119"/>
      <c r="MIN209" s="91"/>
      <c r="MIO209" s="119"/>
      <c r="MIP209" s="91"/>
      <c r="MIQ209" s="119"/>
      <c r="MIR209" s="91"/>
      <c r="MIS209" s="119"/>
      <c r="MIT209" s="91"/>
      <c r="MIU209" s="119"/>
      <c r="MIV209" s="91"/>
      <c r="MIW209" s="119"/>
      <c r="MIX209" s="91"/>
      <c r="MIY209" s="119"/>
      <c r="MIZ209" s="91"/>
      <c r="MJA209" s="119"/>
      <c r="MJB209" s="91"/>
      <c r="MJC209" s="119"/>
      <c r="MJD209" s="91"/>
      <c r="MJE209" s="119"/>
      <c r="MJF209" s="91"/>
      <c r="MJG209" s="119"/>
      <c r="MJH209" s="91"/>
      <c r="MJI209" s="119"/>
      <c r="MJJ209" s="91"/>
      <c r="MJK209" s="119"/>
      <c r="MJL209" s="91"/>
      <c r="MJM209" s="119"/>
      <c r="MJN209" s="91"/>
      <c r="MJO209" s="119"/>
      <c r="MJP209" s="91"/>
      <c r="MJQ209" s="119"/>
      <c r="MJR209" s="91"/>
      <c r="MJS209" s="119"/>
      <c r="MJT209" s="91"/>
      <c r="MJU209" s="119"/>
      <c r="MJV209" s="91"/>
      <c r="MJW209" s="119"/>
      <c r="MJX209" s="91"/>
      <c r="MJY209" s="119"/>
      <c r="MJZ209" s="91"/>
      <c r="MKA209" s="119"/>
      <c r="MKB209" s="91"/>
      <c r="MKC209" s="119"/>
      <c r="MKD209" s="91"/>
      <c r="MKE209" s="119"/>
      <c r="MKF209" s="91"/>
      <c r="MKG209" s="119"/>
      <c r="MKH209" s="91"/>
      <c r="MKI209" s="119"/>
      <c r="MKJ209" s="91"/>
      <c r="MKK209" s="119"/>
      <c r="MKL209" s="91"/>
      <c r="MKM209" s="119"/>
      <c r="MKN209" s="91"/>
      <c r="MKO209" s="119"/>
      <c r="MKP209" s="91"/>
      <c r="MKQ209" s="119"/>
      <c r="MKR209" s="91"/>
      <c r="MKS209" s="119"/>
      <c r="MKT209" s="91"/>
      <c r="MKU209" s="119"/>
      <c r="MKV209" s="91"/>
      <c r="MKW209" s="119"/>
      <c r="MKX209" s="91"/>
      <c r="MKY209" s="119"/>
      <c r="MKZ209" s="91"/>
      <c r="MLA209" s="119"/>
      <c r="MLB209" s="91"/>
      <c r="MLC209" s="119"/>
      <c r="MLD209" s="91"/>
      <c r="MLE209" s="119"/>
      <c r="MLF209" s="91"/>
      <c r="MLG209" s="119"/>
      <c r="MLH209" s="91"/>
      <c r="MLI209" s="119"/>
      <c r="MLJ209" s="91"/>
      <c r="MLK209" s="119"/>
      <c r="MLL209" s="91"/>
      <c r="MLM209" s="119"/>
      <c r="MLN209" s="91"/>
      <c r="MLO209" s="119"/>
      <c r="MLP209" s="91"/>
      <c r="MLQ209" s="119"/>
      <c r="MLR209" s="91"/>
      <c r="MLS209" s="119"/>
      <c r="MLT209" s="91"/>
      <c r="MLU209" s="119"/>
      <c r="MLV209" s="91"/>
      <c r="MLW209" s="119"/>
      <c r="MLX209" s="91"/>
      <c r="MLY209" s="119"/>
      <c r="MLZ209" s="91"/>
      <c r="MMA209" s="119"/>
      <c r="MMB209" s="91"/>
      <c r="MMC209" s="119"/>
      <c r="MMD209" s="91"/>
      <c r="MME209" s="119"/>
      <c r="MMF209" s="91"/>
      <c r="MMG209" s="119"/>
      <c r="MMH209" s="91"/>
      <c r="MMI209" s="119"/>
      <c r="MMJ209" s="91"/>
      <c r="MMK209" s="119"/>
      <c r="MML209" s="91"/>
      <c r="MMM209" s="119"/>
      <c r="MMN209" s="91"/>
      <c r="MMO209" s="119"/>
      <c r="MMP209" s="91"/>
      <c r="MMQ209" s="119"/>
      <c r="MMR209" s="91"/>
      <c r="MMS209" s="119"/>
      <c r="MMT209" s="91"/>
      <c r="MMU209" s="119"/>
      <c r="MMV209" s="91"/>
      <c r="MMW209" s="119"/>
      <c r="MMX209" s="91"/>
      <c r="MMY209" s="119"/>
      <c r="MMZ209" s="91"/>
      <c r="MNA209" s="119"/>
      <c r="MNB209" s="91"/>
      <c r="MNC209" s="119"/>
      <c r="MND209" s="91"/>
      <c r="MNE209" s="119"/>
      <c r="MNF209" s="91"/>
      <c r="MNG209" s="119"/>
      <c r="MNH209" s="91"/>
      <c r="MNI209" s="119"/>
      <c r="MNJ209" s="91"/>
      <c r="MNK209" s="119"/>
      <c r="MNL209" s="91"/>
      <c r="MNM209" s="119"/>
      <c r="MNN209" s="91"/>
      <c r="MNO209" s="119"/>
      <c r="MNP209" s="91"/>
      <c r="MNQ209" s="119"/>
      <c r="MNR209" s="91"/>
      <c r="MNS209" s="119"/>
      <c r="MNT209" s="91"/>
      <c r="MNU209" s="119"/>
      <c r="MNV209" s="91"/>
      <c r="MNW209" s="119"/>
      <c r="MNX209" s="91"/>
      <c r="MNY209" s="119"/>
      <c r="MNZ209" s="91"/>
      <c r="MOA209" s="119"/>
      <c r="MOB209" s="91"/>
      <c r="MOC209" s="119"/>
      <c r="MOD209" s="91"/>
      <c r="MOE209" s="119"/>
      <c r="MOF209" s="91"/>
      <c r="MOG209" s="119"/>
      <c r="MOH209" s="91"/>
      <c r="MOI209" s="119"/>
      <c r="MOJ209" s="91"/>
      <c r="MOK209" s="119"/>
      <c r="MOL209" s="91"/>
      <c r="MOM209" s="119"/>
      <c r="MON209" s="91"/>
      <c r="MOO209" s="119"/>
      <c r="MOP209" s="91"/>
      <c r="MOQ209" s="119"/>
      <c r="MOR209" s="91"/>
      <c r="MOS209" s="119"/>
      <c r="MOT209" s="91"/>
      <c r="MOU209" s="119"/>
      <c r="MOV209" s="91"/>
      <c r="MOW209" s="119"/>
      <c r="MOX209" s="91"/>
      <c r="MOY209" s="119"/>
      <c r="MOZ209" s="91"/>
      <c r="MPA209" s="119"/>
      <c r="MPB209" s="91"/>
      <c r="MPC209" s="119"/>
      <c r="MPD209" s="91"/>
      <c r="MPE209" s="119"/>
      <c r="MPF209" s="91"/>
      <c r="MPG209" s="119"/>
      <c r="MPH209" s="91"/>
      <c r="MPI209" s="119"/>
      <c r="MPJ209" s="91"/>
      <c r="MPK209" s="119"/>
      <c r="MPL209" s="91"/>
      <c r="MPM209" s="119"/>
      <c r="MPN209" s="91"/>
      <c r="MPO209" s="119"/>
      <c r="MPP209" s="91"/>
      <c r="MPQ209" s="119"/>
      <c r="MPR209" s="91"/>
      <c r="MPS209" s="119"/>
      <c r="MPT209" s="91"/>
      <c r="MPU209" s="119"/>
      <c r="MPV209" s="91"/>
      <c r="MPW209" s="119"/>
      <c r="MPX209" s="91"/>
      <c r="MPY209" s="119"/>
      <c r="MPZ209" s="91"/>
      <c r="MQA209" s="119"/>
      <c r="MQB209" s="91"/>
      <c r="MQC209" s="119"/>
      <c r="MQD209" s="91"/>
      <c r="MQE209" s="119"/>
      <c r="MQF209" s="91"/>
      <c r="MQG209" s="119"/>
      <c r="MQH209" s="91"/>
      <c r="MQI209" s="119"/>
      <c r="MQJ209" s="91"/>
      <c r="MQK209" s="119"/>
      <c r="MQL209" s="91"/>
      <c r="MQM209" s="119"/>
      <c r="MQN209" s="91"/>
      <c r="MQO209" s="119"/>
      <c r="MQP209" s="91"/>
      <c r="MQQ209" s="119"/>
      <c r="MQR209" s="91"/>
      <c r="MQS209" s="119"/>
      <c r="MQT209" s="91"/>
      <c r="MQU209" s="119"/>
      <c r="MQV209" s="91"/>
      <c r="MQW209" s="119"/>
      <c r="MQX209" s="91"/>
      <c r="MQY209" s="119"/>
      <c r="MQZ209" s="91"/>
      <c r="MRA209" s="119"/>
      <c r="MRB209" s="91"/>
      <c r="MRC209" s="119"/>
      <c r="MRD209" s="91"/>
      <c r="MRE209" s="119"/>
      <c r="MRF209" s="91"/>
      <c r="MRG209" s="119"/>
      <c r="MRH209" s="91"/>
      <c r="MRI209" s="119"/>
      <c r="MRJ209" s="91"/>
      <c r="MRK209" s="119"/>
      <c r="MRL209" s="91"/>
      <c r="MRM209" s="119"/>
      <c r="MRN209" s="91"/>
      <c r="MRO209" s="119"/>
      <c r="MRP209" s="91"/>
      <c r="MRQ209" s="119"/>
      <c r="MRR209" s="91"/>
      <c r="MRS209" s="119"/>
      <c r="MRT209" s="91"/>
      <c r="MRU209" s="119"/>
      <c r="MRV209" s="91"/>
      <c r="MRW209" s="119"/>
      <c r="MRX209" s="91"/>
      <c r="MRY209" s="119"/>
      <c r="MRZ209" s="91"/>
      <c r="MSA209" s="119"/>
      <c r="MSB209" s="91"/>
      <c r="MSC209" s="119"/>
      <c r="MSD209" s="91"/>
      <c r="MSE209" s="119"/>
      <c r="MSF209" s="91"/>
      <c r="MSG209" s="119"/>
      <c r="MSH209" s="91"/>
      <c r="MSI209" s="119"/>
      <c r="MSJ209" s="91"/>
      <c r="MSK209" s="119"/>
      <c r="MSL209" s="91"/>
      <c r="MSM209" s="119"/>
      <c r="MSN209" s="91"/>
      <c r="MSO209" s="119"/>
      <c r="MSP209" s="91"/>
      <c r="MSQ209" s="119"/>
      <c r="MSR209" s="91"/>
      <c r="MSS209" s="119"/>
      <c r="MST209" s="91"/>
      <c r="MSU209" s="119"/>
      <c r="MSV209" s="91"/>
      <c r="MSW209" s="119"/>
      <c r="MSX209" s="91"/>
      <c r="MSY209" s="119"/>
      <c r="MSZ209" s="91"/>
      <c r="MTA209" s="119"/>
      <c r="MTB209" s="91"/>
      <c r="MTC209" s="119"/>
      <c r="MTD209" s="91"/>
      <c r="MTE209" s="119"/>
      <c r="MTF209" s="91"/>
      <c r="MTG209" s="119"/>
      <c r="MTH209" s="91"/>
      <c r="MTI209" s="119"/>
      <c r="MTJ209" s="91"/>
      <c r="MTK209" s="119"/>
      <c r="MTL209" s="91"/>
      <c r="MTM209" s="119"/>
      <c r="MTN209" s="91"/>
      <c r="MTO209" s="119"/>
      <c r="MTP209" s="91"/>
      <c r="MTQ209" s="119"/>
      <c r="MTR209" s="91"/>
      <c r="MTS209" s="119"/>
      <c r="MTT209" s="91"/>
      <c r="MTU209" s="119"/>
      <c r="MTV209" s="91"/>
      <c r="MTW209" s="119"/>
      <c r="MTX209" s="91"/>
      <c r="MTY209" s="119"/>
      <c r="MTZ209" s="91"/>
      <c r="MUA209" s="119"/>
      <c r="MUB209" s="91"/>
      <c r="MUC209" s="119"/>
      <c r="MUD209" s="91"/>
      <c r="MUE209" s="119"/>
      <c r="MUF209" s="91"/>
      <c r="MUG209" s="119"/>
      <c r="MUH209" s="91"/>
      <c r="MUI209" s="119"/>
      <c r="MUJ209" s="91"/>
      <c r="MUK209" s="119"/>
      <c r="MUL209" s="91"/>
      <c r="MUM209" s="119"/>
      <c r="MUN209" s="91"/>
      <c r="MUO209" s="119"/>
      <c r="MUP209" s="91"/>
      <c r="MUQ209" s="119"/>
      <c r="MUR209" s="91"/>
      <c r="MUS209" s="119"/>
      <c r="MUT209" s="91"/>
      <c r="MUU209" s="119"/>
      <c r="MUV209" s="91"/>
      <c r="MUW209" s="119"/>
      <c r="MUX209" s="91"/>
      <c r="MUY209" s="119"/>
      <c r="MUZ209" s="91"/>
      <c r="MVA209" s="119"/>
      <c r="MVB209" s="91"/>
      <c r="MVC209" s="119"/>
      <c r="MVD209" s="91"/>
      <c r="MVE209" s="119"/>
      <c r="MVF209" s="91"/>
      <c r="MVG209" s="119"/>
      <c r="MVH209" s="91"/>
      <c r="MVI209" s="119"/>
      <c r="MVJ209" s="91"/>
      <c r="MVK209" s="119"/>
      <c r="MVL209" s="91"/>
      <c r="MVM209" s="119"/>
      <c r="MVN209" s="91"/>
      <c r="MVO209" s="119"/>
      <c r="MVP209" s="91"/>
      <c r="MVQ209" s="119"/>
      <c r="MVR209" s="91"/>
      <c r="MVS209" s="119"/>
      <c r="MVT209" s="91"/>
      <c r="MVU209" s="119"/>
      <c r="MVV209" s="91"/>
      <c r="MVW209" s="119"/>
      <c r="MVX209" s="91"/>
      <c r="MVY209" s="119"/>
      <c r="MVZ209" s="91"/>
      <c r="MWA209" s="119"/>
      <c r="MWB209" s="91"/>
      <c r="MWC209" s="119"/>
      <c r="MWD209" s="91"/>
      <c r="MWE209" s="119"/>
      <c r="MWF209" s="91"/>
      <c r="MWG209" s="119"/>
      <c r="MWH209" s="91"/>
      <c r="MWI209" s="119"/>
      <c r="MWJ209" s="91"/>
      <c r="MWK209" s="119"/>
      <c r="MWL209" s="91"/>
      <c r="MWM209" s="119"/>
      <c r="MWN209" s="91"/>
      <c r="MWO209" s="119"/>
      <c r="MWP209" s="91"/>
      <c r="MWQ209" s="119"/>
      <c r="MWR209" s="91"/>
      <c r="MWS209" s="119"/>
      <c r="MWT209" s="91"/>
      <c r="MWU209" s="119"/>
      <c r="MWV209" s="91"/>
      <c r="MWW209" s="119"/>
      <c r="MWX209" s="91"/>
      <c r="MWY209" s="119"/>
      <c r="MWZ209" s="91"/>
      <c r="MXA209" s="119"/>
      <c r="MXB209" s="91"/>
      <c r="MXC209" s="119"/>
      <c r="MXD209" s="91"/>
      <c r="MXE209" s="119"/>
      <c r="MXF209" s="91"/>
      <c r="MXG209" s="119"/>
      <c r="MXH209" s="91"/>
      <c r="MXI209" s="119"/>
      <c r="MXJ209" s="91"/>
      <c r="MXK209" s="119"/>
      <c r="MXL209" s="91"/>
      <c r="MXM209" s="119"/>
      <c r="MXN209" s="91"/>
      <c r="MXO209" s="119"/>
      <c r="MXP209" s="91"/>
      <c r="MXQ209" s="119"/>
      <c r="MXR209" s="91"/>
      <c r="MXS209" s="119"/>
      <c r="MXT209" s="91"/>
      <c r="MXU209" s="119"/>
      <c r="MXV209" s="91"/>
      <c r="MXW209" s="119"/>
      <c r="MXX209" s="91"/>
      <c r="MXY209" s="119"/>
      <c r="MXZ209" s="91"/>
      <c r="MYA209" s="119"/>
      <c r="MYB209" s="91"/>
      <c r="MYC209" s="119"/>
      <c r="MYD209" s="91"/>
      <c r="MYE209" s="119"/>
      <c r="MYF209" s="91"/>
      <c r="MYG209" s="119"/>
      <c r="MYH209" s="91"/>
      <c r="MYI209" s="119"/>
      <c r="MYJ209" s="91"/>
      <c r="MYK209" s="119"/>
      <c r="MYL209" s="91"/>
      <c r="MYM209" s="119"/>
      <c r="MYN209" s="91"/>
      <c r="MYO209" s="119"/>
      <c r="MYP209" s="91"/>
      <c r="MYQ209" s="119"/>
      <c r="MYR209" s="91"/>
      <c r="MYS209" s="119"/>
      <c r="MYT209" s="91"/>
      <c r="MYU209" s="119"/>
      <c r="MYV209" s="91"/>
      <c r="MYW209" s="119"/>
      <c r="MYX209" s="91"/>
      <c r="MYY209" s="119"/>
      <c r="MYZ209" s="91"/>
      <c r="MZA209" s="119"/>
      <c r="MZB209" s="91"/>
      <c r="MZC209" s="119"/>
      <c r="MZD209" s="91"/>
      <c r="MZE209" s="119"/>
      <c r="MZF209" s="91"/>
      <c r="MZG209" s="119"/>
      <c r="MZH209" s="91"/>
      <c r="MZI209" s="119"/>
      <c r="MZJ209" s="91"/>
      <c r="MZK209" s="119"/>
      <c r="MZL209" s="91"/>
      <c r="MZM209" s="119"/>
      <c r="MZN209" s="91"/>
      <c r="MZO209" s="119"/>
      <c r="MZP209" s="91"/>
      <c r="MZQ209" s="119"/>
      <c r="MZR209" s="91"/>
      <c r="MZS209" s="119"/>
      <c r="MZT209" s="91"/>
      <c r="MZU209" s="119"/>
      <c r="MZV209" s="91"/>
      <c r="MZW209" s="119"/>
      <c r="MZX209" s="91"/>
      <c r="MZY209" s="119"/>
      <c r="MZZ209" s="91"/>
      <c r="NAA209" s="119"/>
      <c r="NAB209" s="91"/>
      <c r="NAC209" s="119"/>
      <c r="NAD209" s="91"/>
      <c r="NAE209" s="119"/>
      <c r="NAF209" s="91"/>
      <c r="NAG209" s="119"/>
      <c r="NAH209" s="91"/>
      <c r="NAI209" s="119"/>
      <c r="NAJ209" s="91"/>
      <c r="NAK209" s="119"/>
      <c r="NAL209" s="91"/>
      <c r="NAM209" s="119"/>
      <c r="NAN209" s="91"/>
      <c r="NAO209" s="119"/>
      <c r="NAP209" s="91"/>
      <c r="NAQ209" s="119"/>
      <c r="NAR209" s="91"/>
      <c r="NAS209" s="119"/>
      <c r="NAT209" s="91"/>
      <c r="NAU209" s="119"/>
      <c r="NAV209" s="91"/>
      <c r="NAW209" s="119"/>
      <c r="NAX209" s="91"/>
      <c r="NAY209" s="119"/>
      <c r="NAZ209" s="91"/>
      <c r="NBA209" s="119"/>
      <c r="NBB209" s="91"/>
      <c r="NBC209" s="119"/>
      <c r="NBD209" s="91"/>
      <c r="NBE209" s="119"/>
      <c r="NBF209" s="91"/>
      <c r="NBG209" s="119"/>
      <c r="NBH209" s="91"/>
      <c r="NBI209" s="119"/>
      <c r="NBJ209" s="91"/>
      <c r="NBK209" s="119"/>
      <c r="NBL209" s="91"/>
      <c r="NBM209" s="119"/>
      <c r="NBN209" s="91"/>
      <c r="NBO209" s="119"/>
      <c r="NBP209" s="91"/>
      <c r="NBQ209" s="119"/>
      <c r="NBR209" s="91"/>
      <c r="NBS209" s="119"/>
      <c r="NBT209" s="91"/>
      <c r="NBU209" s="119"/>
      <c r="NBV209" s="91"/>
      <c r="NBW209" s="119"/>
      <c r="NBX209" s="91"/>
      <c r="NBY209" s="119"/>
      <c r="NBZ209" s="91"/>
      <c r="NCA209" s="119"/>
      <c r="NCB209" s="91"/>
      <c r="NCC209" s="119"/>
      <c r="NCD209" s="91"/>
      <c r="NCE209" s="119"/>
      <c r="NCF209" s="91"/>
      <c r="NCG209" s="119"/>
      <c r="NCH209" s="91"/>
      <c r="NCI209" s="119"/>
      <c r="NCJ209" s="91"/>
      <c r="NCK209" s="119"/>
      <c r="NCL209" s="91"/>
      <c r="NCM209" s="119"/>
      <c r="NCN209" s="91"/>
      <c r="NCO209" s="119"/>
      <c r="NCP209" s="91"/>
      <c r="NCQ209" s="119"/>
      <c r="NCR209" s="91"/>
      <c r="NCS209" s="119"/>
      <c r="NCT209" s="91"/>
      <c r="NCU209" s="119"/>
      <c r="NCV209" s="91"/>
      <c r="NCW209" s="119"/>
      <c r="NCX209" s="91"/>
      <c r="NCY209" s="119"/>
      <c r="NCZ209" s="91"/>
      <c r="NDA209" s="119"/>
      <c r="NDB209" s="91"/>
      <c r="NDC209" s="119"/>
      <c r="NDD209" s="91"/>
      <c r="NDE209" s="119"/>
      <c r="NDF209" s="91"/>
      <c r="NDG209" s="119"/>
      <c r="NDH209" s="91"/>
      <c r="NDI209" s="119"/>
      <c r="NDJ209" s="91"/>
      <c r="NDK209" s="119"/>
      <c r="NDL209" s="91"/>
      <c r="NDM209" s="119"/>
      <c r="NDN209" s="91"/>
      <c r="NDO209" s="119"/>
      <c r="NDP209" s="91"/>
      <c r="NDQ209" s="119"/>
      <c r="NDR209" s="91"/>
      <c r="NDS209" s="119"/>
      <c r="NDT209" s="91"/>
      <c r="NDU209" s="119"/>
      <c r="NDV209" s="91"/>
      <c r="NDW209" s="119"/>
      <c r="NDX209" s="91"/>
      <c r="NDY209" s="119"/>
      <c r="NDZ209" s="91"/>
      <c r="NEA209" s="119"/>
      <c r="NEB209" s="91"/>
      <c r="NEC209" s="119"/>
      <c r="NED209" s="91"/>
      <c r="NEE209" s="119"/>
      <c r="NEF209" s="91"/>
      <c r="NEG209" s="119"/>
      <c r="NEH209" s="91"/>
      <c r="NEI209" s="119"/>
      <c r="NEJ209" s="91"/>
      <c r="NEK209" s="119"/>
      <c r="NEL209" s="91"/>
      <c r="NEM209" s="119"/>
      <c r="NEN209" s="91"/>
      <c r="NEO209" s="119"/>
      <c r="NEP209" s="91"/>
      <c r="NEQ209" s="119"/>
      <c r="NER209" s="91"/>
      <c r="NES209" s="119"/>
      <c r="NET209" s="91"/>
      <c r="NEU209" s="119"/>
      <c r="NEV209" s="91"/>
      <c r="NEW209" s="119"/>
      <c r="NEX209" s="91"/>
      <c r="NEY209" s="119"/>
      <c r="NEZ209" s="91"/>
      <c r="NFA209" s="119"/>
      <c r="NFB209" s="91"/>
      <c r="NFC209" s="119"/>
      <c r="NFD209" s="91"/>
      <c r="NFE209" s="119"/>
      <c r="NFF209" s="91"/>
      <c r="NFG209" s="119"/>
      <c r="NFH209" s="91"/>
      <c r="NFI209" s="119"/>
      <c r="NFJ209" s="91"/>
      <c r="NFK209" s="119"/>
      <c r="NFL209" s="91"/>
      <c r="NFM209" s="119"/>
      <c r="NFN209" s="91"/>
      <c r="NFO209" s="119"/>
      <c r="NFP209" s="91"/>
      <c r="NFQ209" s="119"/>
      <c r="NFR209" s="91"/>
      <c r="NFS209" s="119"/>
      <c r="NFT209" s="91"/>
      <c r="NFU209" s="119"/>
      <c r="NFV209" s="91"/>
      <c r="NFW209" s="119"/>
      <c r="NFX209" s="91"/>
      <c r="NFY209" s="119"/>
      <c r="NFZ209" s="91"/>
      <c r="NGA209" s="119"/>
      <c r="NGB209" s="91"/>
      <c r="NGC209" s="119"/>
      <c r="NGD209" s="91"/>
      <c r="NGE209" s="119"/>
      <c r="NGF209" s="91"/>
      <c r="NGG209" s="119"/>
      <c r="NGH209" s="91"/>
      <c r="NGI209" s="119"/>
      <c r="NGJ209" s="91"/>
      <c r="NGK209" s="119"/>
      <c r="NGL209" s="91"/>
      <c r="NGM209" s="119"/>
      <c r="NGN209" s="91"/>
      <c r="NGO209" s="119"/>
      <c r="NGP209" s="91"/>
      <c r="NGQ209" s="119"/>
      <c r="NGR209" s="91"/>
      <c r="NGS209" s="119"/>
      <c r="NGT209" s="91"/>
      <c r="NGU209" s="119"/>
      <c r="NGV209" s="91"/>
      <c r="NGW209" s="119"/>
      <c r="NGX209" s="91"/>
      <c r="NGY209" s="119"/>
      <c r="NGZ209" s="91"/>
      <c r="NHA209" s="119"/>
      <c r="NHB209" s="91"/>
      <c r="NHC209" s="119"/>
      <c r="NHD209" s="91"/>
      <c r="NHE209" s="119"/>
      <c r="NHF209" s="91"/>
      <c r="NHG209" s="119"/>
      <c r="NHH209" s="91"/>
      <c r="NHI209" s="119"/>
      <c r="NHJ209" s="91"/>
      <c r="NHK209" s="119"/>
      <c r="NHL209" s="91"/>
      <c r="NHM209" s="119"/>
      <c r="NHN209" s="91"/>
      <c r="NHO209" s="119"/>
      <c r="NHP209" s="91"/>
      <c r="NHQ209" s="119"/>
      <c r="NHR209" s="91"/>
      <c r="NHS209" s="119"/>
      <c r="NHT209" s="91"/>
      <c r="NHU209" s="119"/>
      <c r="NHV209" s="91"/>
      <c r="NHW209" s="119"/>
      <c r="NHX209" s="91"/>
      <c r="NHY209" s="119"/>
      <c r="NHZ209" s="91"/>
      <c r="NIA209" s="119"/>
      <c r="NIB209" s="91"/>
      <c r="NIC209" s="119"/>
      <c r="NID209" s="91"/>
      <c r="NIE209" s="119"/>
      <c r="NIF209" s="91"/>
      <c r="NIG209" s="119"/>
      <c r="NIH209" s="91"/>
      <c r="NII209" s="119"/>
      <c r="NIJ209" s="91"/>
      <c r="NIK209" s="119"/>
      <c r="NIL209" s="91"/>
      <c r="NIM209" s="119"/>
      <c r="NIN209" s="91"/>
      <c r="NIO209" s="119"/>
      <c r="NIP209" s="91"/>
      <c r="NIQ209" s="119"/>
      <c r="NIR209" s="91"/>
      <c r="NIS209" s="119"/>
      <c r="NIT209" s="91"/>
      <c r="NIU209" s="119"/>
      <c r="NIV209" s="91"/>
      <c r="NIW209" s="119"/>
      <c r="NIX209" s="91"/>
      <c r="NIY209" s="119"/>
      <c r="NIZ209" s="91"/>
      <c r="NJA209" s="119"/>
      <c r="NJB209" s="91"/>
      <c r="NJC209" s="119"/>
      <c r="NJD209" s="91"/>
      <c r="NJE209" s="119"/>
      <c r="NJF209" s="91"/>
      <c r="NJG209" s="119"/>
      <c r="NJH209" s="91"/>
      <c r="NJI209" s="119"/>
      <c r="NJJ209" s="91"/>
      <c r="NJK209" s="119"/>
      <c r="NJL209" s="91"/>
      <c r="NJM209" s="119"/>
      <c r="NJN209" s="91"/>
      <c r="NJO209" s="119"/>
      <c r="NJP209" s="91"/>
      <c r="NJQ209" s="119"/>
      <c r="NJR209" s="91"/>
      <c r="NJS209" s="119"/>
      <c r="NJT209" s="91"/>
      <c r="NJU209" s="119"/>
      <c r="NJV209" s="91"/>
      <c r="NJW209" s="119"/>
      <c r="NJX209" s="91"/>
      <c r="NJY209" s="119"/>
      <c r="NJZ209" s="91"/>
      <c r="NKA209" s="119"/>
      <c r="NKB209" s="91"/>
      <c r="NKC209" s="119"/>
      <c r="NKD209" s="91"/>
      <c r="NKE209" s="119"/>
      <c r="NKF209" s="91"/>
      <c r="NKG209" s="119"/>
      <c r="NKH209" s="91"/>
      <c r="NKI209" s="119"/>
      <c r="NKJ209" s="91"/>
      <c r="NKK209" s="119"/>
      <c r="NKL209" s="91"/>
      <c r="NKM209" s="119"/>
      <c r="NKN209" s="91"/>
      <c r="NKO209" s="119"/>
      <c r="NKP209" s="91"/>
      <c r="NKQ209" s="119"/>
      <c r="NKR209" s="91"/>
      <c r="NKS209" s="119"/>
      <c r="NKT209" s="91"/>
      <c r="NKU209" s="119"/>
      <c r="NKV209" s="91"/>
      <c r="NKW209" s="119"/>
      <c r="NKX209" s="91"/>
      <c r="NKY209" s="119"/>
      <c r="NKZ209" s="91"/>
      <c r="NLA209" s="119"/>
      <c r="NLB209" s="91"/>
      <c r="NLC209" s="119"/>
      <c r="NLD209" s="91"/>
      <c r="NLE209" s="119"/>
      <c r="NLF209" s="91"/>
      <c r="NLG209" s="119"/>
      <c r="NLH209" s="91"/>
      <c r="NLI209" s="119"/>
      <c r="NLJ209" s="91"/>
      <c r="NLK209" s="119"/>
      <c r="NLL209" s="91"/>
      <c r="NLM209" s="119"/>
      <c r="NLN209" s="91"/>
      <c r="NLO209" s="119"/>
      <c r="NLP209" s="91"/>
      <c r="NLQ209" s="119"/>
      <c r="NLR209" s="91"/>
      <c r="NLS209" s="119"/>
      <c r="NLT209" s="91"/>
      <c r="NLU209" s="119"/>
      <c r="NLV209" s="91"/>
      <c r="NLW209" s="119"/>
      <c r="NLX209" s="91"/>
      <c r="NLY209" s="119"/>
      <c r="NLZ209" s="91"/>
      <c r="NMA209" s="119"/>
      <c r="NMB209" s="91"/>
      <c r="NMC209" s="119"/>
      <c r="NMD209" s="91"/>
      <c r="NME209" s="119"/>
      <c r="NMF209" s="91"/>
      <c r="NMG209" s="119"/>
      <c r="NMH209" s="91"/>
      <c r="NMI209" s="119"/>
      <c r="NMJ209" s="91"/>
      <c r="NMK209" s="119"/>
      <c r="NML209" s="91"/>
      <c r="NMM209" s="119"/>
      <c r="NMN209" s="91"/>
      <c r="NMO209" s="119"/>
      <c r="NMP209" s="91"/>
      <c r="NMQ209" s="119"/>
      <c r="NMR209" s="91"/>
      <c r="NMS209" s="119"/>
      <c r="NMT209" s="91"/>
      <c r="NMU209" s="119"/>
      <c r="NMV209" s="91"/>
      <c r="NMW209" s="119"/>
      <c r="NMX209" s="91"/>
      <c r="NMY209" s="119"/>
      <c r="NMZ209" s="91"/>
      <c r="NNA209" s="119"/>
      <c r="NNB209" s="91"/>
      <c r="NNC209" s="119"/>
      <c r="NND209" s="91"/>
      <c r="NNE209" s="119"/>
      <c r="NNF209" s="91"/>
      <c r="NNG209" s="119"/>
      <c r="NNH209" s="91"/>
      <c r="NNI209" s="119"/>
      <c r="NNJ209" s="91"/>
      <c r="NNK209" s="119"/>
      <c r="NNL209" s="91"/>
      <c r="NNM209" s="119"/>
      <c r="NNN209" s="91"/>
      <c r="NNO209" s="119"/>
      <c r="NNP209" s="91"/>
      <c r="NNQ209" s="119"/>
      <c r="NNR209" s="91"/>
      <c r="NNS209" s="119"/>
      <c r="NNT209" s="91"/>
      <c r="NNU209" s="119"/>
      <c r="NNV209" s="91"/>
      <c r="NNW209" s="119"/>
      <c r="NNX209" s="91"/>
      <c r="NNY209" s="119"/>
      <c r="NNZ209" s="91"/>
      <c r="NOA209" s="119"/>
      <c r="NOB209" s="91"/>
      <c r="NOC209" s="119"/>
      <c r="NOD209" s="91"/>
      <c r="NOE209" s="119"/>
      <c r="NOF209" s="91"/>
      <c r="NOG209" s="119"/>
      <c r="NOH209" s="91"/>
      <c r="NOI209" s="119"/>
      <c r="NOJ209" s="91"/>
      <c r="NOK209" s="119"/>
      <c r="NOL209" s="91"/>
      <c r="NOM209" s="119"/>
      <c r="NON209" s="91"/>
      <c r="NOO209" s="119"/>
      <c r="NOP209" s="91"/>
      <c r="NOQ209" s="119"/>
      <c r="NOR209" s="91"/>
      <c r="NOS209" s="119"/>
      <c r="NOT209" s="91"/>
      <c r="NOU209" s="119"/>
      <c r="NOV209" s="91"/>
      <c r="NOW209" s="119"/>
      <c r="NOX209" s="91"/>
      <c r="NOY209" s="119"/>
      <c r="NOZ209" s="91"/>
      <c r="NPA209" s="119"/>
      <c r="NPB209" s="91"/>
      <c r="NPC209" s="119"/>
      <c r="NPD209" s="91"/>
      <c r="NPE209" s="119"/>
      <c r="NPF209" s="91"/>
      <c r="NPG209" s="119"/>
      <c r="NPH209" s="91"/>
      <c r="NPI209" s="119"/>
      <c r="NPJ209" s="91"/>
      <c r="NPK209" s="119"/>
      <c r="NPL209" s="91"/>
      <c r="NPM209" s="119"/>
      <c r="NPN209" s="91"/>
      <c r="NPO209" s="119"/>
      <c r="NPP209" s="91"/>
      <c r="NPQ209" s="119"/>
      <c r="NPR209" s="91"/>
      <c r="NPS209" s="119"/>
      <c r="NPT209" s="91"/>
      <c r="NPU209" s="119"/>
      <c r="NPV209" s="91"/>
      <c r="NPW209" s="119"/>
      <c r="NPX209" s="91"/>
      <c r="NPY209" s="119"/>
      <c r="NPZ209" s="91"/>
      <c r="NQA209" s="119"/>
      <c r="NQB209" s="91"/>
      <c r="NQC209" s="119"/>
      <c r="NQD209" s="91"/>
      <c r="NQE209" s="119"/>
      <c r="NQF209" s="91"/>
      <c r="NQG209" s="119"/>
      <c r="NQH209" s="91"/>
      <c r="NQI209" s="119"/>
      <c r="NQJ209" s="91"/>
      <c r="NQK209" s="119"/>
      <c r="NQL209" s="91"/>
      <c r="NQM209" s="119"/>
      <c r="NQN209" s="91"/>
      <c r="NQO209" s="119"/>
      <c r="NQP209" s="91"/>
      <c r="NQQ209" s="119"/>
      <c r="NQR209" s="91"/>
      <c r="NQS209" s="119"/>
      <c r="NQT209" s="91"/>
      <c r="NQU209" s="119"/>
      <c r="NQV209" s="91"/>
      <c r="NQW209" s="119"/>
      <c r="NQX209" s="91"/>
      <c r="NQY209" s="119"/>
      <c r="NQZ209" s="91"/>
      <c r="NRA209" s="119"/>
      <c r="NRB209" s="91"/>
      <c r="NRC209" s="119"/>
      <c r="NRD209" s="91"/>
      <c r="NRE209" s="119"/>
      <c r="NRF209" s="91"/>
      <c r="NRG209" s="119"/>
      <c r="NRH209" s="91"/>
      <c r="NRI209" s="119"/>
      <c r="NRJ209" s="91"/>
      <c r="NRK209" s="119"/>
      <c r="NRL209" s="91"/>
      <c r="NRM209" s="119"/>
      <c r="NRN209" s="91"/>
      <c r="NRO209" s="119"/>
      <c r="NRP209" s="91"/>
      <c r="NRQ209" s="119"/>
      <c r="NRR209" s="91"/>
      <c r="NRS209" s="119"/>
      <c r="NRT209" s="91"/>
      <c r="NRU209" s="119"/>
      <c r="NRV209" s="91"/>
      <c r="NRW209" s="119"/>
      <c r="NRX209" s="91"/>
      <c r="NRY209" s="119"/>
      <c r="NRZ209" s="91"/>
      <c r="NSA209" s="119"/>
      <c r="NSB209" s="91"/>
      <c r="NSC209" s="119"/>
      <c r="NSD209" s="91"/>
      <c r="NSE209" s="119"/>
      <c r="NSF209" s="91"/>
      <c r="NSG209" s="119"/>
      <c r="NSH209" s="91"/>
      <c r="NSI209" s="119"/>
      <c r="NSJ209" s="91"/>
      <c r="NSK209" s="119"/>
      <c r="NSL209" s="91"/>
      <c r="NSM209" s="119"/>
      <c r="NSN209" s="91"/>
      <c r="NSO209" s="119"/>
      <c r="NSP209" s="91"/>
      <c r="NSQ209" s="119"/>
      <c r="NSR209" s="91"/>
      <c r="NSS209" s="119"/>
      <c r="NST209" s="91"/>
      <c r="NSU209" s="119"/>
      <c r="NSV209" s="91"/>
      <c r="NSW209" s="119"/>
      <c r="NSX209" s="91"/>
      <c r="NSY209" s="119"/>
      <c r="NSZ209" s="91"/>
      <c r="NTA209" s="119"/>
      <c r="NTB209" s="91"/>
      <c r="NTC209" s="119"/>
      <c r="NTD209" s="91"/>
      <c r="NTE209" s="119"/>
      <c r="NTF209" s="91"/>
      <c r="NTG209" s="119"/>
      <c r="NTH209" s="91"/>
      <c r="NTI209" s="119"/>
      <c r="NTJ209" s="91"/>
      <c r="NTK209" s="119"/>
      <c r="NTL209" s="91"/>
      <c r="NTM209" s="119"/>
      <c r="NTN209" s="91"/>
      <c r="NTO209" s="119"/>
      <c r="NTP209" s="91"/>
      <c r="NTQ209" s="119"/>
      <c r="NTR209" s="91"/>
      <c r="NTS209" s="119"/>
      <c r="NTT209" s="91"/>
      <c r="NTU209" s="119"/>
      <c r="NTV209" s="91"/>
      <c r="NTW209" s="119"/>
      <c r="NTX209" s="91"/>
      <c r="NTY209" s="119"/>
      <c r="NTZ209" s="91"/>
      <c r="NUA209" s="119"/>
      <c r="NUB209" s="91"/>
      <c r="NUC209" s="119"/>
      <c r="NUD209" s="91"/>
      <c r="NUE209" s="119"/>
      <c r="NUF209" s="91"/>
      <c r="NUG209" s="119"/>
      <c r="NUH209" s="91"/>
      <c r="NUI209" s="119"/>
      <c r="NUJ209" s="91"/>
      <c r="NUK209" s="119"/>
      <c r="NUL209" s="91"/>
      <c r="NUM209" s="119"/>
      <c r="NUN209" s="91"/>
      <c r="NUO209" s="119"/>
      <c r="NUP209" s="91"/>
      <c r="NUQ209" s="119"/>
      <c r="NUR209" s="91"/>
      <c r="NUS209" s="119"/>
      <c r="NUT209" s="91"/>
      <c r="NUU209" s="119"/>
      <c r="NUV209" s="91"/>
      <c r="NUW209" s="119"/>
      <c r="NUX209" s="91"/>
      <c r="NUY209" s="119"/>
      <c r="NUZ209" s="91"/>
      <c r="NVA209" s="119"/>
      <c r="NVB209" s="91"/>
      <c r="NVC209" s="119"/>
      <c r="NVD209" s="91"/>
      <c r="NVE209" s="119"/>
      <c r="NVF209" s="91"/>
      <c r="NVG209" s="119"/>
      <c r="NVH209" s="91"/>
      <c r="NVI209" s="119"/>
      <c r="NVJ209" s="91"/>
      <c r="NVK209" s="119"/>
      <c r="NVL209" s="91"/>
      <c r="NVM209" s="119"/>
      <c r="NVN209" s="91"/>
      <c r="NVO209" s="119"/>
      <c r="NVP209" s="91"/>
      <c r="NVQ209" s="119"/>
      <c r="NVR209" s="91"/>
      <c r="NVS209" s="119"/>
      <c r="NVT209" s="91"/>
      <c r="NVU209" s="119"/>
      <c r="NVV209" s="91"/>
      <c r="NVW209" s="119"/>
      <c r="NVX209" s="91"/>
      <c r="NVY209" s="119"/>
      <c r="NVZ209" s="91"/>
      <c r="NWA209" s="119"/>
      <c r="NWB209" s="91"/>
      <c r="NWC209" s="119"/>
      <c r="NWD209" s="91"/>
      <c r="NWE209" s="119"/>
      <c r="NWF209" s="91"/>
      <c r="NWG209" s="119"/>
      <c r="NWH209" s="91"/>
      <c r="NWI209" s="119"/>
      <c r="NWJ209" s="91"/>
      <c r="NWK209" s="119"/>
      <c r="NWL209" s="91"/>
      <c r="NWM209" s="119"/>
      <c r="NWN209" s="91"/>
      <c r="NWO209" s="119"/>
      <c r="NWP209" s="91"/>
      <c r="NWQ209" s="119"/>
      <c r="NWR209" s="91"/>
      <c r="NWS209" s="119"/>
      <c r="NWT209" s="91"/>
      <c r="NWU209" s="119"/>
      <c r="NWV209" s="91"/>
      <c r="NWW209" s="119"/>
      <c r="NWX209" s="91"/>
      <c r="NWY209" s="119"/>
      <c r="NWZ209" s="91"/>
      <c r="NXA209" s="119"/>
      <c r="NXB209" s="91"/>
      <c r="NXC209" s="119"/>
      <c r="NXD209" s="91"/>
      <c r="NXE209" s="119"/>
      <c r="NXF209" s="91"/>
      <c r="NXG209" s="119"/>
      <c r="NXH209" s="91"/>
      <c r="NXI209" s="119"/>
      <c r="NXJ209" s="91"/>
      <c r="NXK209" s="119"/>
      <c r="NXL209" s="91"/>
      <c r="NXM209" s="119"/>
      <c r="NXN209" s="91"/>
      <c r="NXO209" s="119"/>
      <c r="NXP209" s="91"/>
      <c r="NXQ209" s="119"/>
      <c r="NXR209" s="91"/>
      <c r="NXS209" s="119"/>
      <c r="NXT209" s="91"/>
      <c r="NXU209" s="119"/>
      <c r="NXV209" s="91"/>
      <c r="NXW209" s="119"/>
      <c r="NXX209" s="91"/>
      <c r="NXY209" s="119"/>
      <c r="NXZ209" s="91"/>
      <c r="NYA209" s="119"/>
      <c r="NYB209" s="91"/>
      <c r="NYC209" s="119"/>
      <c r="NYD209" s="91"/>
      <c r="NYE209" s="119"/>
      <c r="NYF209" s="91"/>
      <c r="NYG209" s="119"/>
      <c r="NYH209" s="91"/>
      <c r="NYI209" s="119"/>
      <c r="NYJ209" s="91"/>
      <c r="NYK209" s="119"/>
      <c r="NYL209" s="91"/>
      <c r="NYM209" s="119"/>
      <c r="NYN209" s="91"/>
      <c r="NYO209" s="119"/>
      <c r="NYP209" s="91"/>
      <c r="NYQ209" s="119"/>
      <c r="NYR209" s="91"/>
      <c r="NYS209" s="119"/>
      <c r="NYT209" s="91"/>
      <c r="NYU209" s="119"/>
      <c r="NYV209" s="91"/>
      <c r="NYW209" s="119"/>
      <c r="NYX209" s="91"/>
      <c r="NYY209" s="119"/>
      <c r="NYZ209" s="91"/>
      <c r="NZA209" s="119"/>
      <c r="NZB209" s="91"/>
      <c r="NZC209" s="119"/>
      <c r="NZD209" s="91"/>
      <c r="NZE209" s="119"/>
      <c r="NZF209" s="91"/>
      <c r="NZG209" s="119"/>
      <c r="NZH209" s="91"/>
      <c r="NZI209" s="119"/>
      <c r="NZJ209" s="91"/>
      <c r="NZK209" s="119"/>
      <c r="NZL209" s="91"/>
      <c r="NZM209" s="119"/>
      <c r="NZN209" s="91"/>
      <c r="NZO209" s="119"/>
      <c r="NZP209" s="91"/>
      <c r="NZQ209" s="119"/>
      <c r="NZR209" s="91"/>
      <c r="NZS209" s="119"/>
      <c r="NZT209" s="91"/>
      <c r="NZU209" s="119"/>
      <c r="NZV209" s="91"/>
      <c r="NZW209" s="119"/>
      <c r="NZX209" s="91"/>
      <c r="NZY209" s="119"/>
      <c r="NZZ209" s="91"/>
      <c r="OAA209" s="119"/>
      <c r="OAB209" s="91"/>
      <c r="OAC209" s="119"/>
      <c r="OAD209" s="91"/>
      <c r="OAE209" s="119"/>
      <c r="OAF209" s="91"/>
      <c r="OAG209" s="119"/>
      <c r="OAH209" s="91"/>
      <c r="OAI209" s="119"/>
      <c r="OAJ209" s="91"/>
      <c r="OAK209" s="119"/>
      <c r="OAL209" s="91"/>
      <c r="OAM209" s="119"/>
      <c r="OAN209" s="91"/>
      <c r="OAO209" s="119"/>
      <c r="OAP209" s="91"/>
      <c r="OAQ209" s="119"/>
      <c r="OAR209" s="91"/>
      <c r="OAS209" s="119"/>
      <c r="OAT209" s="91"/>
      <c r="OAU209" s="119"/>
      <c r="OAV209" s="91"/>
      <c r="OAW209" s="119"/>
      <c r="OAX209" s="91"/>
      <c r="OAY209" s="119"/>
      <c r="OAZ209" s="91"/>
      <c r="OBA209" s="119"/>
      <c r="OBB209" s="91"/>
      <c r="OBC209" s="119"/>
      <c r="OBD209" s="91"/>
      <c r="OBE209" s="119"/>
      <c r="OBF209" s="91"/>
      <c r="OBG209" s="119"/>
      <c r="OBH209" s="91"/>
      <c r="OBI209" s="119"/>
      <c r="OBJ209" s="91"/>
      <c r="OBK209" s="119"/>
      <c r="OBL209" s="91"/>
      <c r="OBM209" s="119"/>
      <c r="OBN209" s="91"/>
      <c r="OBO209" s="119"/>
      <c r="OBP209" s="91"/>
      <c r="OBQ209" s="119"/>
      <c r="OBR209" s="91"/>
      <c r="OBS209" s="119"/>
      <c r="OBT209" s="91"/>
      <c r="OBU209" s="119"/>
      <c r="OBV209" s="91"/>
      <c r="OBW209" s="119"/>
      <c r="OBX209" s="91"/>
      <c r="OBY209" s="119"/>
      <c r="OBZ209" s="91"/>
      <c r="OCA209" s="119"/>
      <c r="OCB209" s="91"/>
      <c r="OCC209" s="119"/>
      <c r="OCD209" s="91"/>
      <c r="OCE209" s="119"/>
      <c r="OCF209" s="91"/>
      <c r="OCG209" s="119"/>
      <c r="OCH209" s="91"/>
      <c r="OCI209" s="119"/>
      <c r="OCJ209" s="91"/>
      <c r="OCK209" s="119"/>
      <c r="OCL209" s="91"/>
      <c r="OCM209" s="119"/>
      <c r="OCN209" s="91"/>
      <c r="OCO209" s="119"/>
      <c r="OCP209" s="91"/>
      <c r="OCQ209" s="119"/>
      <c r="OCR209" s="91"/>
      <c r="OCS209" s="119"/>
      <c r="OCT209" s="91"/>
      <c r="OCU209" s="119"/>
      <c r="OCV209" s="91"/>
      <c r="OCW209" s="119"/>
      <c r="OCX209" s="91"/>
      <c r="OCY209" s="119"/>
      <c r="OCZ209" s="91"/>
      <c r="ODA209" s="119"/>
      <c r="ODB209" s="91"/>
      <c r="ODC209" s="119"/>
      <c r="ODD209" s="91"/>
      <c r="ODE209" s="119"/>
      <c r="ODF209" s="91"/>
      <c r="ODG209" s="119"/>
      <c r="ODH209" s="91"/>
      <c r="ODI209" s="119"/>
      <c r="ODJ209" s="91"/>
      <c r="ODK209" s="119"/>
      <c r="ODL209" s="91"/>
      <c r="ODM209" s="119"/>
      <c r="ODN209" s="91"/>
      <c r="ODO209" s="119"/>
      <c r="ODP209" s="91"/>
      <c r="ODQ209" s="119"/>
      <c r="ODR209" s="91"/>
      <c r="ODS209" s="119"/>
      <c r="ODT209" s="91"/>
      <c r="ODU209" s="119"/>
      <c r="ODV209" s="91"/>
      <c r="ODW209" s="119"/>
      <c r="ODX209" s="91"/>
      <c r="ODY209" s="119"/>
      <c r="ODZ209" s="91"/>
      <c r="OEA209" s="119"/>
      <c r="OEB209" s="91"/>
      <c r="OEC209" s="119"/>
      <c r="OED209" s="91"/>
      <c r="OEE209" s="119"/>
      <c r="OEF209" s="91"/>
      <c r="OEG209" s="119"/>
      <c r="OEH209" s="91"/>
      <c r="OEI209" s="119"/>
      <c r="OEJ209" s="91"/>
      <c r="OEK209" s="119"/>
      <c r="OEL209" s="91"/>
      <c r="OEM209" s="119"/>
      <c r="OEN209" s="91"/>
      <c r="OEO209" s="119"/>
      <c r="OEP209" s="91"/>
      <c r="OEQ209" s="119"/>
      <c r="OER209" s="91"/>
      <c r="OES209" s="119"/>
      <c r="OET209" s="91"/>
      <c r="OEU209" s="119"/>
      <c r="OEV209" s="91"/>
      <c r="OEW209" s="119"/>
      <c r="OEX209" s="91"/>
      <c r="OEY209" s="119"/>
      <c r="OEZ209" s="91"/>
      <c r="OFA209" s="119"/>
      <c r="OFB209" s="91"/>
      <c r="OFC209" s="119"/>
      <c r="OFD209" s="91"/>
      <c r="OFE209" s="119"/>
      <c r="OFF209" s="91"/>
      <c r="OFG209" s="119"/>
      <c r="OFH209" s="91"/>
      <c r="OFI209" s="119"/>
      <c r="OFJ209" s="91"/>
      <c r="OFK209" s="119"/>
      <c r="OFL209" s="91"/>
      <c r="OFM209" s="119"/>
      <c r="OFN209" s="91"/>
      <c r="OFO209" s="119"/>
      <c r="OFP209" s="91"/>
      <c r="OFQ209" s="119"/>
      <c r="OFR209" s="91"/>
      <c r="OFS209" s="119"/>
      <c r="OFT209" s="91"/>
      <c r="OFU209" s="119"/>
      <c r="OFV209" s="91"/>
      <c r="OFW209" s="119"/>
      <c r="OFX209" s="91"/>
      <c r="OFY209" s="119"/>
      <c r="OFZ209" s="91"/>
      <c r="OGA209" s="119"/>
      <c r="OGB209" s="91"/>
      <c r="OGC209" s="119"/>
      <c r="OGD209" s="91"/>
      <c r="OGE209" s="119"/>
      <c r="OGF209" s="91"/>
      <c r="OGG209" s="119"/>
      <c r="OGH209" s="91"/>
      <c r="OGI209" s="119"/>
      <c r="OGJ209" s="91"/>
      <c r="OGK209" s="119"/>
      <c r="OGL209" s="91"/>
      <c r="OGM209" s="119"/>
      <c r="OGN209" s="91"/>
      <c r="OGO209" s="119"/>
      <c r="OGP209" s="91"/>
      <c r="OGQ209" s="119"/>
      <c r="OGR209" s="91"/>
      <c r="OGS209" s="119"/>
      <c r="OGT209" s="91"/>
      <c r="OGU209" s="119"/>
      <c r="OGV209" s="91"/>
      <c r="OGW209" s="119"/>
      <c r="OGX209" s="91"/>
      <c r="OGY209" s="119"/>
      <c r="OGZ209" s="91"/>
      <c r="OHA209" s="119"/>
      <c r="OHB209" s="91"/>
      <c r="OHC209" s="119"/>
      <c r="OHD209" s="91"/>
      <c r="OHE209" s="119"/>
      <c r="OHF209" s="91"/>
      <c r="OHG209" s="119"/>
      <c r="OHH209" s="91"/>
      <c r="OHI209" s="119"/>
      <c r="OHJ209" s="91"/>
      <c r="OHK209" s="119"/>
      <c r="OHL209" s="91"/>
      <c r="OHM209" s="119"/>
      <c r="OHN209" s="91"/>
      <c r="OHO209" s="119"/>
      <c r="OHP209" s="91"/>
      <c r="OHQ209" s="119"/>
      <c r="OHR209" s="91"/>
      <c r="OHS209" s="119"/>
      <c r="OHT209" s="91"/>
      <c r="OHU209" s="119"/>
      <c r="OHV209" s="91"/>
      <c r="OHW209" s="119"/>
      <c r="OHX209" s="91"/>
      <c r="OHY209" s="119"/>
      <c r="OHZ209" s="91"/>
      <c r="OIA209" s="119"/>
      <c r="OIB209" s="91"/>
      <c r="OIC209" s="119"/>
      <c r="OID209" s="91"/>
      <c r="OIE209" s="119"/>
      <c r="OIF209" s="91"/>
      <c r="OIG209" s="119"/>
      <c r="OIH209" s="91"/>
      <c r="OII209" s="119"/>
      <c r="OIJ209" s="91"/>
      <c r="OIK209" s="119"/>
      <c r="OIL209" s="91"/>
      <c r="OIM209" s="119"/>
      <c r="OIN209" s="91"/>
      <c r="OIO209" s="119"/>
      <c r="OIP209" s="91"/>
      <c r="OIQ209" s="119"/>
      <c r="OIR209" s="91"/>
      <c r="OIS209" s="119"/>
      <c r="OIT209" s="91"/>
      <c r="OIU209" s="119"/>
      <c r="OIV209" s="91"/>
      <c r="OIW209" s="119"/>
      <c r="OIX209" s="91"/>
      <c r="OIY209" s="119"/>
      <c r="OIZ209" s="91"/>
      <c r="OJA209" s="119"/>
      <c r="OJB209" s="91"/>
      <c r="OJC209" s="119"/>
      <c r="OJD209" s="91"/>
      <c r="OJE209" s="119"/>
      <c r="OJF209" s="91"/>
      <c r="OJG209" s="119"/>
      <c r="OJH209" s="91"/>
      <c r="OJI209" s="119"/>
      <c r="OJJ209" s="91"/>
      <c r="OJK209" s="119"/>
      <c r="OJL209" s="91"/>
      <c r="OJM209" s="119"/>
      <c r="OJN209" s="91"/>
      <c r="OJO209" s="119"/>
      <c r="OJP209" s="91"/>
      <c r="OJQ209" s="119"/>
      <c r="OJR209" s="91"/>
      <c r="OJS209" s="119"/>
      <c r="OJT209" s="91"/>
      <c r="OJU209" s="119"/>
      <c r="OJV209" s="91"/>
      <c r="OJW209" s="119"/>
      <c r="OJX209" s="91"/>
      <c r="OJY209" s="119"/>
      <c r="OJZ209" s="91"/>
      <c r="OKA209" s="119"/>
      <c r="OKB209" s="91"/>
      <c r="OKC209" s="119"/>
      <c r="OKD209" s="91"/>
      <c r="OKE209" s="119"/>
      <c r="OKF209" s="91"/>
      <c r="OKG209" s="119"/>
      <c r="OKH209" s="91"/>
      <c r="OKI209" s="119"/>
      <c r="OKJ209" s="91"/>
      <c r="OKK209" s="119"/>
      <c r="OKL209" s="91"/>
      <c r="OKM209" s="119"/>
      <c r="OKN209" s="91"/>
      <c r="OKO209" s="119"/>
      <c r="OKP209" s="91"/>
      <c r="OKQ209" s="119"/>
      <c r="OKR209" s="91"/>
      <c r="OKS209" s="119"/>
      <c r="OKT209" s="91"/>
      <c r="OKU209" s="119"/>
      <c r="OKV209" s="91"/>
      <c r="OKW209" s="119"/>
      <c r="OKX209" s="91"/>
      <c r="OKY209" s="119"/>
      <c r="OKZ209" s="91"/>
      <c r="OLA209" s="119"/>
      <c r="OLB209" s="91"/>
      <c r="OLC209" s="119"/>
      <c r="OLD209" s="91"/>
      <c r="OLE209" s="119"/>
      <c r="OLF209" s="91"/>
      <c r="OLG209" s="119"/>
      <c r="OLH209" s="91"/>
      <c r="OLI209" s="119"/>
      <c r="OLJ209" s="91"/>
      <c r="OLK209" s="119"/>
      <c r="OLL209" s="91"/>
      <c r="OLM209" s="119"/>
      <c r="OLN209" s="91"/>
      <c r="OLO209" s="119"/>
      <c r="OLP209" s="91"/>
      <c r="OLQ209" s="119"/>
      <c r="OLR209" s="91"/>
      <c r="OLS209" s="119"/>
      <c r="OLT209" s="91"/>
      <c r="OLU209" s="119"/>
      <c r="OLV209" s="91"/>
      <c r="OLW209" s="119"/>
      <c r="OLX209" s="91"/>
      <c r="OLY209" s="119"/>
      <c r="OLZ209" s="91"/>
      <c r="OMA209" s="119"/>
      <c r="OMB209" s="91"/>
      <c r="OMC209" s="119"/>
      <c r="OMD209" s="91"/>
      <c r="OME209" s="119"/>
      <c r="OMF209" s="91"/>
      <c r="OMG209" s="119"/>
      <c r="OMH209" s="91"/>
      <c r="OMI209" s="119"/>
      <c r="OMJ209" s="91"/>
      <c r="OMK209" s="119"/>
      <c r="OML209" s="91"/>
      <c r="OMM209" s="119"/>
      <c r="OMN209" s="91"/>
      <c r="OMO209" s="119"/>
      <c r="OMP209" s="91"/>
      <c r="OMQ209" s="119"/>
      <c r="OMR209" s="91"/>
      <c r="OMS209" s="119"/>
      <c r="OMT209" s="91"/>
      <c r="OMU209" s="119"/>
      <c r="OMV209" s="91"/>
      <c r="OMW209" s="119"/>
      <c r="OMX209" s="91"/>
      <c r="OMY209" s="119"/>
      <c r="OMZ209" s="91"/>
      <c r="ONA209" s="119"/>
      <c r="ONB209" s="91"/>
      <c r="ONC209" s="119"/>
      <c r="OND209" s="91"/>
      <c r="ONE209" s="119"/>
      <c r="ONF209" s="91"/>
      <c r="ONG209" s="119"/>
      <c r="ONH209" s="91"/>
      <c r="ONI209" s="119"/>
      <c r="ONJ209" s="91"/>
      <c r="ONK209" s="119"/>
      <c r="ONL209" s="91"/>
      <c r="ONM209" s="119"/>
      <c r="ONN209" s="91"/>
      <c r="ONO209" s="119"/>
      <c r="ONP209" s="91"/>
      <c r="ONQ209" s="119"/>
      <c r="ONR209" s="91"/>
      <c r="ONS209" s="119"/>
      <c r="ONT209" s="91"/>
      <c r="ONU209" s="119"/>
      <c r="ONV209" s="91"/>
      <c r="ONW209" s="119"/>
      <c r="ONX209" s="91"/>
      <c r="ONY209" s="119"/>
      <c r="ONZ209" s="91"/>
      <c r="OOA209" s="119"/>
      <c r="OOB209" s="91"/>
      <c r="OOC209" s="119"/>
      <c r="OOD209" s="91"/>
      <c r="OOE209" s="119"/>
      <c r="OOF209" s="91"/>
      <c r="OOG209" s="119"/>
      <c r="OOH209" s="91"/>
      <c r="OOI209" s="119"/>
      <c r="OOJ209" s="91"/>
      <c r="OOK209" s="119"/>
      <c r="OOL209" s="91"/>
      <c r="OOM209" s="119"/>
      <c r="OON209" s="91"/>
      <c r="OOO209" s="119"/>
      <c r="OOP209" s="91"/>
      <c r="OOQ209" s="119"/>
      <c r="OOR209" s="91"/>
      <c r="OOS209" s="119"/>
      <c r="OOT209" s="91"/>
      <c r="OOU209" s="119"/>
      <c r="OOV209" s="91"/>
      <c r="OOW209" s="119"/>
      <c r="OOX209" s="91"/>
      <c r="OOY209" s="119"/>
      <c r="OOZ209" s="91"/>
      <c r="OPA209" s="119"/>
      <c r="OPB209" s="91"/>
      <c r="OPC209" s="119"/>
      <c r="OPD209" s="91"/>
      <c r="OPE209" s="119"/>
      <c r="OPF209" s="91"/>
      <c r="OPG209" s="119"/>
      <c r="OPH209" s="91"/>
      <c r="OPI209" s="119"/>
      <c r="OPJ209" s="91"/>
      <c r="OPK209" s="119"/>
      <c r="OPL209" s="91"/>
      <c r="OPM209" s="119"/>
      <c r="OPN209" s="91"/>
      <c r="OPO209" s="119"/>
      <c r="OPP209" s="91"/>
      <c r="OPQ209" s="119"/>
      <c r="OPR209" s="91"/>
      <c r="OPS209" s="119"/>
      <c r="OPT209" s="91"/>
      <c r="OPU209" s="119"/>
      <c r="OPV209" s="91"/>
      <c r="OPW209" s="119"/>
      <c r="OPX209" s="91"/>
      <c r="OPY209" s="119"/>
      <c r="OPZ209" s="91"/>
      <c r="OQA209" s="119"/>
      <c r="OQB209" s="91"/>
      <c r="OQC209" s="119"/>
      <c r="OQD209" s="91"/>
      <c r="OQE209" s="119"/>
      <c r="OQF209" s="91"/>
      <c r="OQG209" s="119"/>
      <c r="OQH209" s="91"/>
      <c r="OQI209" s="119"/>
      <c r="OQJ209" s="91"/>
      <c r="OQK209" s="119"/>
      <c r="OQL209" s="91"/>
      <c r="OQM209" s="119"/>
      <c r="OQN209" s="91"/>
      <c r="OQO209" s="119"/>
      <c r="OQP209" s="91"/>
      <c r="OQQ209" s="119"/>
      <c r="OQR209" s="91"/>
      <c r="OQS209" s="119"/>
      <c r="OQT209" s="91"/>
      <c r="OQU209" s="119"/>
      <c r="OQV209" s="91"/>
      <c r="OQW209" s="119"/>
      <c r="OQX209" s="91"/>
      <c r="OQY209" s="119"/>
      <c r="OQZ209" s="91"/>
      <c r="ORA209" s="119"/>
      <c r="ORB209" s="91"/>
      <c r="ORC209" s="119"/>
      <c r="ORD209" s="91"/>
      <c r="ORE209" s="119"/>
      <c r="ORF209" s="91"/>
      <c r="ORG209" s="119"/>
      <c r="ORH209" s="91"/>
      <c r="ORI209" s="119"/>
      <c r="ORJ209" s="91"/>
      <c r="ORK209" s="119"/>
      <c r="ORL209" s="91"/>
      <c r="ORM209" s="119"/>
      <c r="ORN209" s="91"/>
      <c r="ORO209" s="119"/>
      <c r="ORP209" s="91"/>
      <c r="ORQ209" s="119"/>
      <c r="ORR209" s="91"/>
      <c r="ORS209" s="119"/>
      <c r="ORT209" s="91"/>
      <c r="ORU209" s="119"/>
      <c r="ORV209" s="91"/>
      <c r="ORW209" s="119"/>
      <c r="ORX209" s="91"/>
      <c r="ORY209" s="119"/>
      <c r="ORZ209" s="91"/>
      <c r="OSA209" s="119"/>
      <c r="OSB209" s="91"/>
      <c r="OSC209" s="119"/>
      <c r="OSD209" s="91"/>
      <c r="OSE209" s="119"/>
      <c r="OSF209" s="91"/>
      <c r="OSG209" s="119"/>
      <c r="OSH209" s="91"/>
      <c r="OSI209" s="119"/>
      <c r="OSJ209" s="91"/>
      <c r="OSK209" s="119"/>
      <c r="OSL209" s="91"/>
      <c r="OSM209" s="119"/>
      <c r="OSN209" s="91"/>
      <c r="OSO209" s="119"/>
      <c r="OSP209" s="91"/>
      <c r="OSQ209" s="119"/>
      <c r="OSR209" s="91"/>
      <c r="OSS209" s="119"/>
      <c r="OST209" s="91"/>
      <c r="OSU209" s="119"/>
      <c r="OSV209" s="91"/>
      <c r="OSW209" s="119"/>
      <c r="OSX209" s="91"/>
      <c r="OSY209" s="119"/>
      <c r="OSZ209" s="91"/>
      <c r="OTA209" s="119"/>
      <c r="OTB209" s="91"/>
      <c r="OTC209" s="119"/>
      <c r="OTD209" s="91"/>
      <c r="OTE209" s="119"/>
      <c r="OTF209" s="91"/>
      <c r="OTG209" s="119"/>
      <c r="OTH209" s="91"/>
      <c r="OTI209" s="119"/>
      <c r="OTJ209" s="91"/>
      <c r="OTK209" s="119"/>
      <c r="OTL209" s="91"/>
      <c r="OTM209" s="119"/>
      <c r="OTN209" s="91"/>
      <c r="OTO209" s="119"/>
      <c r="OTP209" s="91"/>
      <c r="OTQ209" s="119"/>
      <c r="OTR209" s="91"/>
      <c r="OTS209" s="119"/>
      <c r="OTT209" s="91"/>
      <c r="OTU209" s="119"/>
      <c r="OTV209" s="91"/>
      <c r="OTW209" s="119"/>
      <c r="OTX209" s="91"/>
      <c r="OTY209" s="119"/>
      <c r="OTZ209" s="91"/>
      <c r="OUA209" s="119"/>
      <c r="OUB209" s="91"/>
      <c r="OUC209" s="119"/>
      <c r="OUD209" s="91"/>
      <c r="OUE209" s="119"/>
      <c r="OUF209" s="91"/>
      <c r="OUG209" s="119"/>
      <c r="OUH209" s="91"/>
      <c r="OUI209" s="119"/>
      <c r="OUJ209" s="91"/>
      <c r="OUK209" s="119"/>
      <c r="OUL209" s="91"/>
      <c r="OUM209" s="119"/>
      <c r="OUN209" s="91"/>
      <c r="OUO209" s="119"/>
      <c r="OUP209" s="91"/>
      <c r="OUQ209" s="119"/>
      <c r="OUR209" s="91"/>
      <c r="OUS209" s="119"/>
      <c r="OUT209" s="91"/>
      <c r="OUU209" s="119"/>
      <c r="OUV209" s="91"/>
      <c r="OUW209" s="119"/>
      <c r="OUX209" s="91"/>
      <c r="OUY209" s="119"/>
      <c r="OUZ209" s="91"/>
      <c r="OVA209" s="119"/>
      <c r="OVB209" s="91"/>
      <c r="OVC209" s="119"/>
      <c r="OVD209" s="91"/>
      <c r="OVE209" s="119"/>
      <c r="OVF209" s="91"/>
      <c r="OVG209" s="119"/>
      <c r="OVH209" s="91"/>
      <c r="OVI209" s="119"/>
      <c r="OVJ209" s="91"/>
      <c r="OVK209" s="119"/>
      <c r="OVL209" s="91"/>
      <c r="OVM209" s="119"/>
      <c r="OVN209" s="91"/>
      <c r="OVO209" s="119"/>
      <c r="OVP209" s="91"/>
      <c r="OVQ209" s="119"/>
      <c r="OVR209" s="91"/>
      <c r="OVS209" s="119"/>
      <c r="OVT209" s="91"/>
      <c r="OVU209" s="119"/>
      <c r="OVV209" s="91"/>
      <c r="OVW209" s="119"/>
      <c r="OVX209" s="91"/>
      <c r="OVY209" s="119"/>
      <c r="OVZ209" s="91"/>
      <c r="OWA209" s="119"/>
      <c r="OWB209" s="91"/>
      <c r="OWC209" s="119"/>
      <c r="OWD209" s="91"/>
      <c r="OWE209" s="119"/>
      <c r="OWF209" s="91"/>
      <c r="OWG209" s="119"/>
      <c r="OWH209" s="91"/>
      <c r="OWI209" s="119"/>
      <c r="OWJ209" s="91"/>
      <c r="OWK209" s="119"/>
      <c r="OWL209" s="91"/>
      <c r="OWM209" s="119"/>
      <c r="OWN209" s="91"/>
      <c r="OWO209" s="119"/>
      <c r="OWP209" s="91"/>
      <c r="OWQ209" s="119"/>
      <c r="OWR209" s="91"/>
      <c r="OWS209" s="119"/>
      <c r="OWT209" s="91"/>
      <c r="OWU209" s="119"/>
      <c r="OWV209" s="91"/>
      <c r="OWW209" s="119"/>
      <c r="OWX209" s="91"/>
      <c r="OWY209" s="119"/>
      <c r="OWZ209" s="91"/>
      <c r="OXA209" s="119"/>
      <c r="OXB209" s="91"/>
      <c r="OXC209" s="119"/>
      <c r="OXD209" s="91"/>
      <c r="OXE209" s="119"/>
      <c r="OXF209" s="91"/>
      <c r="OXG209" s="119"/>
      <c r="OXH209" s="91"/>
      <c r="OXI209" s="119"/>
      <c r="OXJ209" s="91"/>
      <c r="OXK209" s="119"/>
      <c r="OXL209" s="91"/>
      <c r="OXM209" s="119"/>
      <c r="OXN209" s="91"/>
      <c r="OXO209" s="119"/>
      <c r="OXP209" s="91"/>
      <c r="OXQ209" s="119"/>
      <c r="OXR209" s="91"/>
      <c r="OXS209" s="119"/>
      <c r="OXT209" s="91"/>
      <c r="OXU209" s="119"/>
      <c r="OXV209" s="91"/>
      <c r="OXW209" s="119"/>
      <c r="OXX209" s="91"/>
      <c r="OXY209" s="119"/>
      <c r="OXZ209" s="91"/>
      <c r="OYA209" s="119"/>
      <c r="OYB209" s="91"/>
      <c r="OYC209" s="119"/>
      <c r="OYD209" s="91"/>
      <c r="OYE209" s="119"/>
      <c r="OYF209" s="91"/>
      <c r="OYG209" s="119"/>
      <c r="OYH209" s="91"/>
      <c r="OYI209" s="119"/>
      <c r="OYJ209" s="91"/>
      <c r="OYK209" s="119"/>
      <c r="OYL209" s="91"/>
      <c r="OYM209" s="119"/>
      <c r="OYN209" s="91"/>
      <c r="OYO209" s="119"/>
      <c r="OYP209" s="91"/>
      <c r="OYQ209" s="119"/>
      <c r="OYR209" s="91"/>
      <c r="OYS209" s="119"/>
      <c r="OYT209" s="91"/>
      <c r="OYU209" s="119"/>
      <c r="OYV209" s="91"/>
      <c r="OYW209" s="119"/>
      <c r="OYX209" s="91"/>
      <c r="OYY209" s="119"/>
      <c r="OYZ209" s="91"/>
      <c r="OZA209" s="119"/>
      <c r="OZB209" s="91"/>
      <c r="OZC209" s="119"/>
      <c r="OZD209" s="91"/>
      <c r="OZE209" s="119"/>
      <c r="OZF209" s="91"/>
      <c r="OZG209" s="119"/>
      <c r="OZH209" s="91"/>
      <c r="OZI209" s="119"/>
      <c r="OZJ209" s="91"/>
      <c r="OZK209" s="119"/>
      <c r="OZL209" s="91"/>
      <c r="OZM209" s="119"/>
      <c r="OZN209" s="91"/>
      <c r="OZO209" s="119"/>
      <c r="OZP209" s="91"/>
      <c r="OZQ209" s="119"/>
      <c r="OZR209" s="91"/>
      <c r="OZS209" s="119"/>
      <c r="OZT209" s="91"/>
      <c r="OZU209" s="119"/>
      <c r="OZV209" s="91"/>
      <c r="OZW209" s="119"/>
      <c r="OZX209" s="91"/>
      <c r="OZY209" s="119"/>
      <c r="OZZ209" s="91"/>
      <c r="PAA209" s="119"/>
      <c r="PAB209" s="91"/>
      <c r="PAC209" s="119"/>
      <c r="PAD209" s="91"/>
      <c r="PAE209" s="119"/>
      <c r="PAF209" s="91"/>
      <c r="PAG209" s="119"/>
      <c r="PAH209" s="91"/>
      <c r="PAI209" s="119"/>
      <c r="PAJ209" s="91"/>
      <c r="PAK209" s="119"/>
      <c r="PAL209" s="91"/>
      <c r="PAM209" s="119"/>
      <c r="PAN209" s="91"/>
      <c r="PAO209" s="119"/>
      <c r="PAP209" s="91"/>
      <c r="PAQ209" s="119"/>
      <c r="PAR209" s="91"/>
      <c r="PAS209" s="119"/>
      <c r="PAT209" s="91"/>
      <c r="PAU209" s="119"/>
      <c r="PAV209" s="91"/>
      <c r="PAW209" s="119"/>
      <c r="PAX209" s="91"/>
      <c r="PAY209" s="119"/>
      <c r="PAZ209" s="91"/>
      <c r="PBA209" s="119"/>
      <c r="PBB209" s="91"/>
      <c r="PBC209" s="119"/>
      <c r="PBD209" s="91"/>
      <c r="PBE209" s="119"/>
      <c r="PBF209" s="91"/>
      <c r="PBG209" s="119"/>
      <c r="PBH209" s="91"/>
      <c r="PBI209" s="119"/>
      <c r="PBJ209" s="91"/>
      <c r="PBK209" s="119"/>
      <c r="PBL209" s="91"/>
      <c r="PBM209" s="119"/>
      <c r="PBN209" s="91"/>
      <c r="PBO209" s="119"/>
      <c r="PBP209" s="91"/>
      <c r="PBQ209" s="119"/>
      <c r="PBR209" s="91"/>
      <c r="PBS209" s="119"/>
      <c r="PBT209" s="91"/>
      <c r="PBU209" s="119"/>
      <c r="PBV209" s="91"/>
      <c r="PBW209" s="119"/>
      <c r="PBX209" s="91"/>
      <c r="PBY209" s="119"/>
      <c r="PBZ209" s="91"/>
      <c r="PCA209" s="119"/>
      <c r="PCB209" s="91"/>
      <c r="PCC209" s="119"/>
      <c r="PCD209" s="91"/>
      <c r="PCE209" s="119"/>
      <c r="PCF209" s="91"/>
      <c r="PCG209" s="119"/>
      <c r="PCH209" s="91"/>
      <c r="PCI209" s="119"/>
      <c r="PCJ209" s="91"/>
      <c r="PCK209" s="119"/>
      <c r="PCL209" s="91"/>
      <c r="PCM209" s="119"/>
      <c r="PCN209" s="91"/>
      <c r="PCO209" s="119"/>
      <c r="PCP209" s="91"/>
      <c r="PCQ209" s="119"/>
      <c r="PCR209" s="91"/>
      <c r="PCS209" s="119"/>
      <c r="PCT209" s="91"/>
      <c r="PCU209" s="119"/>
      <c r="PCV209" s="91"/>
      <c r="PCW209" s="119"/>
      <c r="PCX209" s="91"/>
      <c r="PCY209" s="119"/>
      <c r="PCZ209" s="91"/>
      <c r="PDA209" s="119"/>
      <c r="PDB209" s="91"/>
      <c r="PDC209" s="119"/>
      <c r="PDD209" s="91"/>
      <c r="PDE209" s="119"/>
      <c r="PDF209" s="91"/>
      <c r="PDG209" s="119"/>
      <c r="PDH209" s="91"/>
      <c r="PDI209" s="119"/>
      <c r="PDJ209" s="91"/>
      <c r="PDK209" s="119"/>
      <c r="PDL209" s="91"/>
      <c r="PDM209" s="119"/>
      <c r="PDN209" s="91"/>
      <c r="PDO209" s="119"/>
      <c r="PDP209" s="91"/>
      <c r="PDQ209" s="119"/>
      <c r="PDR209" s="91"/>
      <c r="PDS209" s="119"/>
      <c r="PDT209" s="91"/>
      <c r="PDU209" s="119"/>
      <c r="PDV209" s="91"/>
      <c r="PDW209" s="119"/>
      <c r="PDX209" s="91"/>
      <c r="PDY209" s="119"/>
      <c r="PDZ209" s="91"/>
      <c r="PEA209" s="119"/>
      <c r="PEB209" s="91"/>
      <c r="PEC209" s="119"/>
      <c r="PED209" s="91"/>
      <c r="PEE209" s="119"/>
      <c r="PEF209" s="91"/>
      <c r="PEG209" s="119"/>
      <c r="PEH209" s="91"/>
      <c r="PEI209" s="119"/>
      <c r="PEJ209" s="91"/>
      <c r="PEK209" s="119"/>
      <c r="PEL209" s="91"/>
      <c r="PEM209" s="119"/>
      <c r="PEN209" s="91"/>
      <c r="PEO209" s="119"/>
      <c r="PEP209" s="91"/>
      <c r="PEQ209" s="119"/>
      <c r="PER209" s="91"/>
      <c r="PES209" s="119"/>
      <c r="PET209" s="91"/>
      <c r="PEU209" s="119"/>
      <c r="PEV209" s="91"/>
      <c r="PEW209" s="119"/>
      <c r="PEX209" s="91"/>
      <c r="PEY209" s="119"/>
      <c r="PEZ209" s="91"/>
      <c r="PFA209" s="119"/>
      <c r="PFB209" s="91"/>
      <c r="PFC209" s="119"/>
      <c r="PFD209" s="91"/>
      <c r="PFE209" s="119"/>
      <c r="PFF209" s="91"/>
      <c r="PFG209" s="119"/>
      <c r="PFH209" s="91"/>
      <c r="PFI209" s="119"/>
      <c r="PFJ209" s="91"/>
      <c r="PFK209" s="119"/>
      <c r="PFL209" s="91"/>
      <c r="PFM209" s="119"/>
      <c r="PFN209" s="91"/>
      <c r="PFO209" s="119"/>
      <c r="PFP209" s="91"/>
      <c r="PFQ209" s="119"/>
      <c r="PFR209" s="91"/>
      <c r="PFS209" s="119"/>
      <c r="PFT209" s="91"/>
      <c r="PFU209" s="119"/>
      <c r="PFV209" s="91"/>
      <c r="PFW209" s="119"/>
      <c r="PFX209" s="91"/>
      <c r="PFY209" s="119"/>
      <c r="PFZ209" s="91"/>
      <c r="PGA209" s="119"/>
      <c r="PGB209" s="91"/>
      <c r="PGC209" s="119"/>
      <c r="PGD209" s="91"/>
      <c r="PGE209" s="119"/>
      <c r="PGF209" s="91"/>
      <c r="PGG209" s="119"/>
      <c r="PGH209" s="91"/>
      <c r="PGI209" s="119"/>
      <c r="PGJ209" s="91"/>
      <c r="PGK209" s="119"/>
      <c r="PGL209" s="91"/>
      <c r="PGM209" s="119"/>
      <c r="PGN209" s="91"/>
      <c r="PGO209" s="119"/>
      <c r="PGP209" s="91"/>
      <c r="PGQ209" s="119"/>
      <c r="PGR209" s="91"/>
      <c r="PGS209" s="119"/>
      <c r="PGT209" s="91"/>
      <c r="PGU209" s="119"/>
      <c r="PGV209" s="91"/>
      <c r="PGW209" s="119"/>
      <c r="PGX209" s="91"/>
      <c r="PGY209" s="119"/>
      <c r="PGZ209" s="91"/>
      <c r="PHA209" s="119"/>
      <c r="PHB209" s="91"/>
      <c r="PHC209" s="119"/>
      <c r="PHD209" s="91"/>
      <c r="PHE209" s="119"/>
      <c r="PHF209" s="91"/>
      <c r="PHG209" s="119"/>
      <c r="PHH209" s="91"/>
      <c r="PHI209" s="119"/>
      <c r="PHJ209" s="91"/>
      <c r="PHK209" s="119"/>
      <c r="PHL209" s="91"/>
      <c r="PHM209" s="119"/>
      <c r="PHN209" s="91"/>
      <c r="PHO209" s="119"/>
      <c r="PHP209" s="91"/>
      <c r="PHQ209" s="119"/>
      <c r="PHR209" s="91"/>
      <c r="PHS209" s="119"/>
      <c r="PHT209" s="91"/>
      <c r="PHU209" s="119"/>
      <c r="PHV209" s="91"/>
      <c r="PHW209" s="119"/>
      <c r="PHX209" s="91"/>
      <c r="PHY209" s="119"/>
      <c r="PHZ209" s="91"/>
      <c r="PIA209" s="119"/>
      <c r="PIB209" s="91"/>
      <c r="PIC209" s="119"/>
      <c r="PID209" s="91"/>
      <c r="PIE209" s="119"/>
      <c r="PIF209" s="91"/>
      <c r="PIG209" s="119"/>
      <c r="PIH209" s="91"/>
      <c r="PII209" s="119"/>
      <c r="PIJ209" s="91"/>
      <c r="PIK209" s="119"/>
      <c r="PIL209" s="91"/>
      <c r="PIM209" s="119"/>
      <c r="PIN209" s="91"/>
      <c r="PIO209" s="119"/>
      <c r="PIP209" s="91"/>
      <c r="PIQ209" s="119"/>
      <c r="PIR209" s="91"/>
      <c r="PIS209" s="119"/>
      <c r="PIT209" s="91"/>
      <c r="PIU209" s="119"/>
      <c r="PIV209" s="91"/>
      <c r="PIW209" s="119"/>
      <c r="PIX209" s="91"/>
      <c r="PIY209" s="119"/>
      <c r="PIZ209" s="91"/>
      <c r="PJA209" s="119"/>
      <c r="PJB209" s="91"/>
      <c r="PJC209" s="119"/>
      <c r="PJD209" s="91"/>
      <c r="PJE209" s="119"/>
      <c r="PJF209" s="91"/>
      <c r="PJG209" s="119"/>
      <c r="PJH209" s="91"/>
      <c r="PJI209" s="119"/>
      <c r="PJJ209" s="91"/>
      <c r="PJK209" s="119"/>
      <c r="PJL209" s="91"/>
      <c r="PJM209" s="119"/>
      <c r="PJN209" s="91"/>
      <c r="PJO209" s="119"/>
      <c r="PJP209" s="91"/>
      <c r="PJQ209" s="119"/>
      <c r="PJR209" s="91"/>
      <c r="PJS209" s="119"/>
      <c r="PJT209" s="91"/>
      <c r="PJU209" s="119"/>
      <c r="PJV209" s="91"/>
      <c r="PJW209" s="119"/>
      <c r="PJX209" s="91"/>
      <c r="PJY209" s="119"/>
      <c r="PJZ209" s="91"/>
      <c r="PKA209" s="119"/>
      <c r="PKB209" s="91"/>
      <c r="PKC209" s="119"/>
      <c r="PKD209" s="91"/>
      <c r="PKE209" s="119"/>
      <c r="PKF209" s="91"/>
      <c r="PKG209" s="119"/>
      <c r="PKH209" s="91"/>
      <c r="PKI209" s="119"/>
      <c r="PKJ209" s="91"/>
      <c r="PKK209" s="119"/>
      <c r="PKL209" s="91"/>
      <c r="PKM209" s="119"/>
      <c r="PKN209" s="91"/>
      <c r="PKO209" s="119"/>
      <c r="PKP209" s="91"/>
      <c r="PKQ209" s="119"/>
      <c r="PKR209" s="91"/>
      <c r="PKS209" s="119"/>
      <c r="PKT209" s="91"/>
      <c r="PKU209" s="119"/>
      <c r="PKV209" s="91"/>
      <c r="PKW209" s="119"/>
      <c r="PKX209" s="91"/>
      <c r="PKY209" s="119"/>
      <c r="PKZ209" s="91"/>
      <c r="PLA209" s="119"/>
      <c r="PLB209" s="91"/>
      <c r="PLC209" s="119"/>
      <c r="PLD209" s="91"/>
      <c r="PLE209" s="119"/>
      <c r="PLF209" s="91"/>
      <c r="PLG209" s="119"/>
      <c r="PLH209" s="91"/>
      <c r="PLI209" s="119"/>
      <c r="PLJ209" s="91"/>
      <c r="PLK209" s="119"/>
      <c r="PLL209" s="91"/>
      <c r="PLM209" s="119"/>
      <c r="PLN209" s="91"/>
      <c r="PLO209" s="119"/>
      <c r="PLP209" s="91"/>
      <c r="PLQ209" s="119"/>
      <c r="PLR209" s="91"/>
      <c r="PLS209" s="119"/>
      <c r="PLT209" s="91"/>
      <c r="PLU209" s="119"/>
      <c r="PLV209" s="91"/>
      <c r="PLW209" s="119"/>
      <c r="PLX209" s="91"/>
      <c r="PLY209" s="119"/>
      <c r="PLZ209" s="91"/>
      <c r="PMA209" s="119"/>
      <c r="PMB209" s="91"/>
      <c r="PMC209" s="119"/>
      <c r="PMD209" s="91"/>
      <c r="PME209" s="119"/>
      <c r="PMF209" s="91"/>
      <c r="PMG209" s="119"/>
      <c r="PMH209" s="91"/>
      <c r="PMI209" s="119"/>
      <c r="PMJ209" s="91"/>
      <c r="PMK209" s="119"/>
      <c r="PML209" s="91"/>
      <c r="PMM209" s="119"/>
      <c r="PMN209" s="91"/>
      <c r="PMO209" s="119"/>
      <c r="PMP209" s="91"/>
      <c r="PMQ209" s="119"/>
      <c r="PMR209" s="91"/>
      <c r="PMS209" s="119"/>
      <c r="PMT209" s="91"/>
      <c r="PMU209" s="119"/>
      <c r="PMV209" s="91"/>
      <c r="PMW209" s="119"/>
      <c r="PMX209" s="91"/>
      <c r="PMY209" s="119"/>
      <c r="PMZ209" s="91"/>
      <c r="PNA209" s="119"/>
      <c r="PNB209" s="91"/>
      <c r="PNC209" s="119"/>
      <c r="PND209" s="91"/>
      <c r="PNE209" s="119"/>
      <c r="PNF209" s="91"/>
      <c r="PNG209" s="119"/>
      <c r="PNH209" s="91"/>
      <c r="PNI209" s="119"/>
      <c r="PNJ209" s="91"/>
      <c r="PNK209" s="119"/>
      <c r="PNL209" s="91"/>
      <c r="PNM209" s="119"/>
      <c r="PNN209" s="91"/>
      <c r="PNO209" s="119"/>
      <c r="PNP209" s="91"/>
      <c r="PNQ209" s="119"/>
      <c r="PNR209" s="91"/>
      <c r="PNS209" s="119"/>
      <c r="PNT209" s="91"/>
      <c r="PNU209" s="119"/>
      <c r="PNV209" s="91"/>
      <c r="PNW209" s="119"/>
      <c r="PNX209" s="91"/>
      <c r="PNY209" s="119"/>
      <c r="PNZ209" s="91"/>
      <c r="POA209" s="119"/>
      <c r="POB209" s="91"/>
      <c r="POC209" s="119"/>
      <c r="POD209" s="91"/>
      <c r="POE209" s="119"/>
      <c r="POF209" s="91"/>
      <c r="POG209" s="119"/>
      <c r="POH209" s="91"/>
      <c r="POI209" s="119"/>
      <c r="POJ209" s="91"/>
      <c r="POK209" s="119"/>
      <c r="POL209" s="91"/>
      <c r="POM209" s="119"/>
      <c r="PON209" s="91"/>
      <c r="POO209" s="119"/>
      <c r="POP209" s="91"/>
      <c r="POQ209" s="119"/>
      <c r="POR209" s="91"/>
      <c r="POS209" s="119"/>
      <c r="POT209" s="91"/>
      <c r="POU209" s="119"/>
      <c r="POV209" s="91"/>
      <c r="POW209" s="119"/>
      <c r="POX209" s="91"/>
      <c r="POY209" s="119"/>
      <c r="POZ209" s="91"/>
      <c r="PPA209" s="119"/>
      <c r="PPB209" s="91"/>
      <c r="PPC209" s="119"/>
      <c r="PPD209" s="91"/>
      <c r="PPE209" s="119"/>
      <c r="PPF209" s="91"/>
      <c r="PPG209" s="119"/>
      <c r="PPH209" s="91"/>
      <c r="PPI209" s="119"/>
      <c r="PPJ209" s="91"/>
      <c r="PPK209" s="119"/>
      <c r="PPL209" s="91"/>
      <c r="PPM209" s="119"/>
      <c r="PPN209" s="91"/>
      <c r="PPO209" s="119"/>
      <c r="PPP209" s="91"/>
      <c r="PPQ209" s="119"/>
      <c r="PPR209" s="91"/>
      <c r="PPS209" s="119"/>
      <c r="PPT209" s="91"/>
      <c r="PPU209" s="119"/>
      <c r="PPV209" s="91"/>
      <c r="PPW209" s="119"/>
      <c r="PPX209" s="91"/>
      <c r="PPY209" s="119"/>
      <c r="PPZ209" s="91"/>
      <c r="PQA209" s="119"/>
      <c r="PQB209" s="91"/>
      <c r="PQC209" s="119"/>
      <c r="PQD209" s="91"/>
      <c r="PQE209" s="119"/>
      <c r="PQF209" s="91"/>
      <c r="PQG209" s="119"/>
      <c r="PQH209" s="91"/>
      <c r="PQI209" s="119"/>
      <c r="PQJ209" s="91"/>
      <c r="PQK209" s="119"/>
      <c r="PQL209" s="91"/>
      <c r="PQM209" s="119"/>
      <c r="PQN209" s="91"/>
      <c r="PQO209" s="119"/>
      <c r="PQP209" s="91"/>
      <c r="PQQ209" s="119"/>
      <c r="PQR209" s="91"/>
      <c r="PQS209" s="119"/>
      <c r="PQT209" s="91"/>
      <c r="PQU209" s="119"/>
      <c r="PQV209" s="91"/>
      <c r="PQW209" s="119"/>
      <c r="PQX209" s="91"/>
      <c r="PQY209" s="119"/>
      <c r="PQZ209" s="91"/>
      <c r="PRA209" s="119"/>
      <c r="PRB209" s="91"/>
      <c r="PRC209" s="119"/>
      <c r="PRD209" s="91"/>
      <c r="PRE209" s="119"/>
      <c r="PRF209" s="91"/>
      <c r="PRG209" s="119"/>
      <c r="PRH209" s="91"/>
      <c r="PRI209" s="119"/>
      <c r="PRJ209" s="91"/>
      <c r="PRK209" s="119"/>
      <c r="PRL209" s="91"/>
      <c r="PRM209" s="119"/>
      <c r="PRN209" s="91"/>
      <c r="PRO209" s="119"/>
      <c r="PRP209" s="91"/>
      <c r="PRQ209" s="119"/>
      <c r="PRR209" s="91"/>
      <c r="PRS209" s="119"/>
      <c r="PRT209" s="91"/>
      <c r="PRU209" s="119"/>
      <c r="PRV209" s="91"/>
      <c r="PRW209" s="119"/>
      <c r="PRX209" s="91"/>
      <c r="PRY209" s="119"/>
      <c r="PRZ209" s="91"/>
      <c r="PSA209" s="119"/>
      <c r="PSB209" s="91"/>
      <c r="PSC209" s="119"/>
      <c r="PSD209" s="91"/>
      <c r="PSE209" s="119"/>
      <c r="PSF209" s="91"/>
      <c r="PSG209" s="119"/>
      <c r="PSH209" s="91"/>
      <c r="PSI209" s="119"/>
      <c r="PSJ209" s="91"/>
      <c r="PSK209" s="119"/>
      <c r="PSL209" s="91"/>
      <c r="PSM209" s="119"/>
      <c r="PSN209" s="91"/>
      <c r="PSO209" s="119"/>
      <c r="PSP209" s="91"/>
      <c r="PSQ209" s="119"/>
      <c r="PSR209" s="91"/>
      <c r="PSS209" s="119"/>
      <c r="PST209" s="91"/>
      <c r="PSU209" s="119"/>
      <c r="PSV209" s="91"/>
      <c r="PSW209" s="119"/>
      <c r="PSX209" s="91"/>
      <c r="PSY209" s="119"/>
      <c r="PSZ209" s="91"/>
      <c r="PTA209" s="119"/>
      <c r="PTB209" s="91"/>
      <c r="PTC209" s="119"/>
      <c r="PTD209" s="91"/>
      <c r="PTE209" s="119"/>
      <c r="PTF209" s="91"/>
      <c r="PTG209" s="119"/>
      <c r="PTH209" s="91"/>
      <c r="PTI209" s="119"/>
      <c r="PTJ209" s="91"/>
      <c r="PTK209" s="119"/>
      <c r="PTL209" s="91"/>
      <c r="PTM209" s="119"/>
      <c r="PTN209" s="91"/>
      <c r="PTO209" s="119"/>
      <c r="PTP209" s="91"/>
      <c r="PTQ209" s="119"/>
      <c r="PTR209" s="91"/>
      <c r="PTS209" s="119"/>
      <c r="PTT209" s="91"/>
      <c r="PTU209" s="119"/>
      <c r="PTV209" s="91"/>
      <c r="PTW209" s="119"/>
      <c r="PTX209" s="91"/>
      <c r="PTY209" s="119"/>
      <c r="PTZ209" s="91"/>
      <c r="PUA209" s="119"/>
      <c r="PUB209" s="91"/>
      <c r="PUC209" s="119"/>
      <c r="PUD209" s="91"/>
      <c r="PUE209" s="119"/>
      <c r="PUF209" s="91"/>
      <c r="PUG209" s="119"/>
      <c r="PUH209" s="91"/>
      <c r="PUI209" s="119"/>
      <c r="PUJ209" s="91"/>
      <c r="PUK209" s="119"/>
      <c r="PUL209" s="91"/>
      <c r="PUM209" s="119"/>
      <c r="PUN209" s="91"/>
      <c r="PUO209" s="119"/>
      <c r="PUP209" s="91"/>
      <c r="PUQ209" s="119"/>
      <c r="PUR209" s="91"/>
      <c r="PUS209" s="119"/>
      <c r="PUT209" s="91"/>
      <c r="PUU209" s="119"/>
      <c r="PUV209" s="91"/>
      <c r="PUW209" s="119"/>
      <c r="PUX209" s="91"/>
      <c r="PUY209" s="119"/>
      <c r="PUZ209" s="91"/>
      <c r="PVA209" s="119"/>
      <c r="PVB209" s="91"/>
      <c r="PVC209" s="119"/>
      <c r="PVD209" s="91"/>
      <c r="PVE209" s="119"/>
      <c r="PVF209" s="91"/>
      <c r="PVG209" s="119"/>
      <c r="PVH209" s="91"/>
      <c r="PVI209" s="119"/>
      <c r="PVJ209" s="91"/>
      <c r="PVK209" s="119"/>
      <c r="PVL209" s="91"/>
      <c r="PVM209" s="119"/>
      <c r="PVN209" s="91"/>
      <c r="PVO209" s="119"/>
      <c r="PVP209" s="91"/>
      <c r="PVQ209" s="119"/>
      <c r="PVR209" s="91"/>
      <c r="PVS209" s="119"/>
      <c r="PVT209" s="91"/>
      <c r="PVU209" s="119"/>
      <c r="PVV209" s="91"/>
      <c r="PVW209" s="119"/>
      <c r="PVX209" s="91"/>
      <c r="PVY209" s="119"/>
      <c r="PVZ209" s="91"/>
      <c r="PWA209" s="119"/>
      <c r="PWB209" s="91"/>
      <c r="PWC209" s="119"/>
      <c r="PWD209" s="91"/>
      <c r="PWE209" s="119"/>
      <c r="PWF209" s="91"/>
      <c r="PWG209" s="119"/>
      <c r="PWH209" s="91"/>
      <c r="PWI209" s="119"/>
      <c r="PWJ209" s="91"/>
      <c r="PWK209" s="119"/>
      <c r="PWL209" s="91"/>
      <c r="PWM209" s="119"/>
      <c r="PWN209" s="91"/>
      <c r="PWO209" s="119"/>
      <c r="PWP209" s="91"/>
      <c r="PWQ209" s="119"/>
      <c r="PWR209" s="91"/>
      <c r="PWS209" s="119"/>
      <c r="PWT209" s="91"/>
      <c r="PWU209" s="119"/>
      <c r="PWV209" s="91"/>
      <c r="PWW209" s="119"/>
      <c r="PWX209" s="91"/>
      <c r="PWY209" s="119"/>
      <c r="PWZ209" s="91"/>
      <c r="PXA209" s="119"/>
      <c r="PXB209" s="91"/>
      <c r="PXC209" s="119"/>
      <c r="PXD209" s="91"/>
      <c r="PXE209" s="119"/>
      <c r="PXF209" s="91"/>
      <c r="PXG209" s="119"/>
      <c r="PXH209" s="91"/>
      <c r="PXI209" s="119"/>
      <c r="PXJ209" s="91"/>
      <c r="PXK209" s="119"/>
      <c r="PXL209" s="91"/>
      <c r="PXM209" s="119"/>
      <c r="PXN209" s="91"/>
      <c r="PXO209" s="119"/>
      <c r="PXP209" s="91"/>
      <c r="PXQ209" s="119"/>
      <c r="PXR209" s="91"/>
      <c r="PXS209" s="119"/>
      <c r="PXT209" s="91"/>
      <c r="PXU209" s="119"/>
      <c r="PXV209" s="91"/>
      <c r="PXW209" s="119"/>
      <c r="PXX209" s="91"/>
      <c r="PXY209" s="119"/>
      <c r="PXZ209" s="91"/>
      <c r="PYA209" s="119"/>
      <c r="PYB209" s="91"/>
      <c r="PYC209" s="119"/>
      <c r="PYD209" s="91"/>
      <c r="PYE209" s="119"/>
      <c r="PYF209" s="91"/>
      <c r="PYG209" s="119"/>
      <c r="PYH209" s="91"/>
      <c r="PYI209" s="119"/>
      <c r="PYJ209" s="91"/>
      <c r="PYK209" s="119"/>
      <c r="PYL209" s="91"/>
      <c r="PYM209" s="119"/>
      <c r="PYN209" s="91"/>
      <c r="PYO209" s="119"/>
      <c r="PYP209" s="91"/>
      <c r="PYQ209" s="119"/>
      <c r="PYR209" s="91"/>
      <c r="PYS209" s="119"/>
      <c r="PYT209" s="91"/>
      <c r="PYU209" s="119"/>
      <c r="PYV209" s="91"/>
      <c r="PYW209" s="119"/>
      <c r="PYX209" s="91"/>
      <c r="PYY209" s="119"/>
      <c r="PYZ209" s="91"/>
      <c r="PZA209" s="119"/>
      <c r="PZB209" s="91"/>
      <c r="PZC209" s="119"/>
      <c r="PZD209" s="91"/>
      <c r="PZE209" s="119"/>
      <c r="PZF209" s="91"/>
      <c r="PZG209" s="119"/>
      <c r="PZH209" s="91"/>
      <c r="PZI209" s="119"/>
      <c r="PZJ209" s="91"/>
      <c r="PZK209" s="119"/>
      <c r="PZL209" s="91"/>
      <c r="PZM209" s="119"/>
      <c r="PZN209" s="91"/>
      <c r="PZO209" s="119"/>
      <c r="PZP209" s="91"/>
      <c r="PZQ209" s="119"/>
      <c r="PZR209" s="91"/>
      <c r="PZS209" s="119"/>
      <c r="PZT209" s="91"/>
      <c r="PZU209" s="119"/>
      <c r="PZV209" s="91"/>
      <c r="PZW209" s="119"/>
      <c r="PZX209" s="91"/>
      <c r="PZY209" s="119"/>
      <c r="PZZ209" s="91"/>
      <c r="QAA209" s="119"/>
      <c r="QAB209" s="91"/>
      <c r="QAC209" s="119"/>
      <c r="QAD209" s="91"/>
      <c r="QAE209" s="119"/>
      <c r="QAF209" s="91"/>
      <c r="QAG209" s="119"/>
      <c r="QAH209" s="91"/>
      <c r="QAI209" s="119"/>
      <c r="QAJ209" s="91"/>
      <c r="QAK209" s="119"/>
      <c r="QAL209" s="91"/>
      <c r="QAM209" s="119"/>
      <c r="QAN209" s="91"/>
      <c r="QAO209" s="119"/>
      <c r="QAP209" s="91"/>
      <c r="QAQ209" s="119"/>
      <c r="QAR209" s="91"/>
      <c r="QAS209" s="119"/>
      <c r="QAT209" s="91"/>
      <c r="QAU209" s="119"/>
      <c r="QAV209" s="91"/>
      <c r="QAW209" s="119"/>
      <c r="QAX209" s="91"/>
      <c r="QAY209" s="119"/>
      <c r="QAZ209" s="91"/>
      <c r="QBA209" s="119"/>
      <c r="QBB209" s="91"/>
      <c r="QBC209" s="119"/>
      <c r="QBD209" s="91"/>
      <c r="QBE209" s="119"/>
      <c r="QBF209" s="91"/>
      <c r="QBG209" s="119"/>
      <c r="QBH209" s="91"/>
      <c r="QBI209" s="119"/>
      <c r="QBJ209" s="91"/>
      <c r="QBK209" s="119"/>
      <c r="QBL209" s="91"/>
      <c r="QBM209" s="119"/>
      <c r="QBN209" s="91"/>
      <c r="QBO209" s="119"/>
      <c r="QBP209" s="91"/>
      <c r="QBQ209" s="119"/>
      <c r="QBR209" s="91"/>
      <c r="QBS209" s="119"/>
      <c r="QBT209" s="91"/>
      <c r="QBU209" s="119"/>
      <c r="QBV209" s="91"/>
      <c r="QBW209" s="119"/>
      <c r="QBX209" s="91"/>
      <c r="QBY209" s="119"/>
      <c r="QBZ209" s="91"/>
      <c r="QCA209" s="119"/>
      <c r="QCB209" s="91"/>
      <c r="QCC209" s="119"/>
      <c r="QCD209" s="91"/>
      <c r="QCE209" s="119"/>
      <c r="QCF209" s="91"/>
      <c r="QCG209" s="119"/>
      <c r="QCH209" s="91"/>
      <c r="QCI209" s="119"/>
      <c r="QCJ209" s="91"/>
      <c r="QCK209" s="119"/>
      <c r="QCL209" s="91"/>
      <c r="QCM209" s="119"/>
      <c r="QCN209" s="91"/>
      <c r="QCO209" s="119"/>
      <c r="QCP209" s="91"/>
      <c r="QCQ209" s="119"/>
      <c r="QCR209" s="91"/>
      <c r="QCS209" s="119"/>
      <c r="QCT209" s="91"/>
      <c r="QCU209" s="119"/>
      <c r="QCV209" s="91"/>
      <c r="QCW209" s="119"/>
      <c r="QCX209" s="91"/>
      <c r="QCY209" s="119"/>
      <c r="QCZ209" s="91"/>
      <c r="QDA209" s="119"/>
      <c r="QDB209" s="91"/>
      <c r="QDC209" s="119"/>
      <c r="QDD209" s="91"/>
      <c r="QDE209" s="119"/>
      <c r="QDF209" s="91"/>
      <c r="QDG209" s="119"/>
      <c r="QDH209" s="91"/>
      <c r="QDI209" s="119"/>
      <c r="QDJ209" s="91"/>
      <c r="QDK209" s="119"/>
      <c r="QDL209" s="91"/>
      <c r="QDM209" s="119"/>
      <c r="QDN209" s="91"/>
      <c r="QDO209" s="119"/>
      <c r="QDP209" s="91"/>
      <c r="QDQ209" s="119"/>
      <c r="QDR209" s="91"/>
      <c r="QDS209" s="119"/>
      <c r="QDT209" s="91"/>
      <c r="QDU209" s="119"/>
      <c r="QDV209" s="91"/>
      <c r="QDW209" s="119"/>
      <c r="QDX209" s="91"/>
      <c r="QDY209" s="119"/>
      <c r="QDZ209" s="91"/>
      <c r="QEA209" s="119"/>
      <c r="QEB209" s="91"/>
      <c r="QEC209" s="119"/>
      <c r="QED209" s="91"/>
      <c r="QEE209" s="119"/>
      <c r="QEF209" s="91"/>
      <c r="QEG209" s="119"/>
      <c r="QEH209" s="91"/>
      <c r="QEI209" s="119"/>
      <c r="QEJ209" s="91"/>
      <c r="QEK209" s="119"/>
      <c r="QEL209" s="91"/>
      <c r="QEM209" s="119"/>
      <c r="QEN209" s="91"/>
      <c r="QEO209" s="119"/>
      <c r="QEP209" s="91"/>
      <c r="QEQ209" s="119"/>
      <c r="QER209" s="91"/>
      <c r="QES209" s="119"/>
      <c r="QET209" s="91"/>
      <c r="QEU209" s="119"/>
      <c r="QEV209" s="91"/>
      <c r="QEW209" s="119"/>
      <c r="QEX209" s="91"/>
      <c r="QEY209" s="119"/>
      <c r="QEZ209" s="91"/>
      <c r="QFA209" s="119"/>
      <c r="QFB209" s="91"/>
      <c r="QFC209" s="119"/>
      <c r="QFD209" s="91"/>
      <c r="QFE209" s="119"/>
      <c r="QFF209" s="91"/>
      <c r="QFG209" s="119"/>
      <c r="QFH209" s="91"/>
      <c r="QFI209" s="119"/>
      <c r="QFJ209" s="91"/>
      <c r="QFK209" s="119"/>
      <c r="QFL209" s="91"/>
      <c r="QFM209" s="119"/>
      <c r="QFN209" s="91"/>
      <c r="QFO209" s="119"/>
      <c r="QFP209" s="91"/>
      <c r="QFQ209" s="119"/>
      <c r="QFR209" s="91"/>
      <c r="QFS209" s="119"/>
      <c r="QFT209" s="91"/>
      <c r="QFU209" s="119"/>
      <c r="QFV209" s="91"/>
      <c r="QFW209" s="119"/>
      <c r="QFX209" s="91"/>
      <c r="QFY209" s="119"/>
      <c r="QFZ209" s="91"/>
      <c r="QGA209" s="119"/>
      <c r="QGB209" s="91"/>
      <c r="QGC209" s="119"/>
      <c r="QGD209" s="91"/>
      <c r="QGE209" s="119"/>
      <c r="QGF209" s="91"/>
      <c r="QGG209" s="119"/>
      <c r="QGH209" s="91"/>
      <c r="QGI209" s="119"/>
      <c r="QGJ209" s="91"/>
      <c r="QGK209" s="119"/>
      <c r="QGL209" s="91"/>
      <c r="QGM209" s="119"/>
      <c r="QGN209" s="91"/>
      <c r="QGO209" s="119"/>
      <c r="QGP209" s="91"/>
      <c r="QGQ209" s="119"/>
      <c r="QGR209" s="91"/>
      <c r="QGS209" s="119"/>
      <c r="QGT209" s="91"/>
      <c r="QGU209" s="119"/>
      <c r="QGV209" s="91"/>
      <c r="QGW209" s="119"/>
      <c r="QGX209" s="91"/>
      <c r="QGY209" s="119"/>
      <c r="QGZ209" s="91"/>
      <c r="QHA209" s="119"/>
      <c r="QHB209" s="91"/>
      <c r="QHC209" s="119"/>
      <c r="QHD209" s="91"/>
      <c r="QHE209" s="119"/>
      <c r="QHF209" s="91"/>
      <c r="QHG209" s="119"/>
      <c r="QHH209" s="91"/>
      <c r="QHI209" s="119"/>
      <c r="QHJ209" s="91"/>
      <c r="QHK209" s="119"/>
      <c r="QHL209" s="91"/>
      <c r="QHM209" s="119"/>
      <c r="QHN209" s="91"/>
      <c r="QHO209" s="119"/>
      <c r="QHP209" s="91"/>
      <c r="QHQ209" s="119"/>
      <c r="QHR209" s="91"/>
      <c r="QHS209" s="119"/>
      <c r="QHT209" s="91"/>
      <c r="QHU209" s="119"/>
      <c r="QHV209" s="91"/>
      <c r="QHW209" s="119"/>
      <c r="QHX209" s="91"/>
      <c r="QHY209" s="119"/>
      <c r="QHZ209" s="91"/>
      <c r="QIA209" s="119"/>
      <c r="QIB209" s="91"/>
      <c r="QIC209" s="119"/>
      <c r="QID209" s="91"/>
      <c r="QIE209" s="119"/>
      <c r="QIF209" s="91"/>
      <c r="QIG209" s="119"/>
      <c r="QIH209" s="91"/>
      <c r="QII209" s="119"/>
      <c r="QIJ209" s="91"/>
      <c r="QIK209" s="119"/>
      <c r="QIL209" s="91"/>
      <c r="QIM209" s="119"/>
      <c r="QIN209" s="91"/>
      <c r="QIO209" s="119"/>
      <c r="QIP209" s="91"/>
      <c r="QIQ209" s="119"/>
      <c r="QIR209" s="91"/>
      <c r="QIS209" s="119"/>
      <c r="QIT209" s="91"/>
      <c r="QIU209" s="119"/>
      <c r="QIV209" s="91"/>
      <c r="QIW209" s="119"/>
      <c r="QIX209" s="91"/>
      <c r="QIY209" s="119"/>
      <c r="QIZ209" s="91"/>
      <c r="QJA209" s="119"/>
      <c r="QJB209" s="91"/>
      <c r="QJC209" s="119"/>
      <c r="QJD209" s="91"/>
      <c r="QJE209" s="119"/>
      <c r="QJF209" s="91"/>
      <c r="QJG209" s="119"/>
      <c r="QJH209" s="91"/>
      <c r="QJI209" s="119"/>
      <c r="QJJ209" s="91"/>
      <c r="QJK209" s="119"/>
      <c r="QJL209" s="91"/>
      <c r="QJM209" s="119"/>
      <c r="QJN209" s="91"/>
      <c r="QJO209" s="119"/>
      <c r="QJP209" s="91"/>
      <c r="QJQ209" s="119"/>
      <c r="QJR209" s="91"/>
      <c r="QJS209" s="119"/>
      <c r="QJT209" s="91"/>
      <c r="QJU209" s="119"/>
      <c r="QJV209" s="91"/>
      <c r="QJW209" s="119"/>
      <c r="QJX209" s="91"/>
      <c r="QJY209" s="119"/>
      <c r="QJZ209" s="91"/>
      <c r="QKA209" s="119"/>
      <c r="QKB209" s="91"/>
      <c r="QKC209" s="119"/>
      <c r="QKD209" s="91"/>
      <c r="QKE209" s="119"/>
      <c r="QKF209" s="91"/>
      <c r="QKG209" s="119"/>
      <c r="QKH209" s="91"/>
      <c r="QKI209" s="119"/>
      <c r="QKJ209" s="91"/>
      <c r="QKK209" s="119"/>
      <c r="QKL209" s="91"/>
      <c r="QKM209" s="119"/>
      <c r="QKN209" s="91"/>
      <c r="QKO209" s="119"/>
      <c r="QKP209" s="91"/>
      <c r="QKQ209" s="119"/>
      <c r="QKR209" s="91"/>
      <c r="QKS209" s="119"/>
      <c r="QKT209" s="91"/>
      <c r="QKU209" s="119"/>
      <c r="QKV209" s="91"/>
      <c r="QKW209" s="119"/>
      <c r="QKX209" s="91"/>
      <c r="QKY209" s="119"/>
      <c r="QKZ209" s="91"/>
      <c r="QLA209" s="119"/>
      <c r="QLB209" s="91"/>
      <c r="QLC209" s="119"/>
      <c r="QLD209" s="91"/>
      <c r="QLE209" s="119"/>
      <c r="QLF209" s="91"/>
      <c r="QLG209" s="119"/>
      <c r="QLH209" s="91"/>
      <c r="QLI209" s="119"/>
      <c r="QLJ209" s="91"/>
      <c r="QLK209" s="119"/>
      <c r="QLL209" s="91"/>
      <c r="QLM209" s="119"/>
      <c r="QLN209" s="91"/>
      <c r="QLO209" s="119"/>
      <c r="QLP209" s="91"/>
      <c r="QLQ209" s="119"/>
      <c r="QLR209" s="91"/>
      <c r="QLS209" s="119"/>
      <c r="QLT209" s="91"/>
      <c r="QLU209" s="119"/>
      <c r="QLV209" s="91"/>
      <c r="QLW209" s="119"/>
      <c r="QLX209" s="91"/>
      <c r="QLY209" s="119"/>
      <c r="QLZ209" s="91"/>
      <c r="QMA209" s="119"/>
      <c r="QMB209" s="91"/>
      <c r="QMC209" s="119"/>
      <c r="QMD209" s="91"/>
      <c r="QME209" s="119"/>
      <c r="QMF209" s="91"/>
      <c r="QMG209" s="119"/>
      <c r="QMH209" s="91"/>
      <c r="QMI209" s="119"/>
      <c r="QMJ209" s="91"/>
      <c r="QMK209" s="119"/>
      <c r="QML209" s="91"/>
      <c r="QMM209" s="119"/>
      <c r="QMN209" s="91"/>
      <c r="QMO209" s="119"/>
      <c r="QMP209" s="91"/>
      <c r="QMQ209" s="119"/>
      <c r="QMR209" s="91"/>
      <c r="QMS209" s="119"/>
      <c r="QMT209" s="91"/>
      <c r="QMU209" s="119"/>
      <c r="QMV209" s="91"/>
      <c r="QMW209" s="119"/>
      <c r="QMX209" s="91"/>
      <c r="QMY209" s="119"/>
      <c r="QMZ209" s="91"/>
      <c r="QNA209" s="119"/>
      <c r="QNB209" s="91"/>
      <c r="QNC209" s="119"/>
      <c r="QND209" s="91"/>
      <c r="QNE209" s="119"/>
      <c r="QNF209" s="91"/>
      <c r="QNG209" s="119"/>
      <c r="QNH209" s="91"/>
      <c r="QNI209" s="119"/>
      <c r="QNJ209" s="91"/>
      <c r="QNK209" s="119"/>
      <c r="QNL209" s="91"/>
      <c r="QNM209" s="119"/>
      <c r="QNN209" s="91"/>
      <c r="QNO209" s="119"/>
      <c r="QNP209" s="91"/>
      <c r="QNQ209" s="119"/>
      <c r="QNR209" s="91"/>
      <c r="QNS209" s="119"/>
      <c r="QNT209" s="91"/>
      <c r="QNU209" s="119"/>
      <c r="QNV209" s="91"/>
      <c r="QNW209" s="119"/>
      <c r="QNX209" s="91"/>
      <c r="QNY209" s="119"/>
      <c r="QNZ209" s="91"/>
      <c r="QOA209" s="119"/>
      <c r="QOB209" s="91"/>
      <c r="QOC209" s="119"/>
      <c r="QOD209" s="91"/>
      <c r="QOE209" s="119"/>
      <c r="QOF209" s="91"/>
      <c r="QOG209" s="119"/>
      <c r="QOH209" s="91"/>
      <c r="QOI209" s="119"/>
      <c r="QOJ209" s="91"/>
      <c r="QOK209" s="119"/>
      <c r="QOL209" s="91"/>
      <c r="QOM209" s="119"/>
      <c r="QON209" s="91"/>
      <c r="QOO209" s="119"/>
      <c r="QOP209" s="91"/>
      <c r="QOQ209" s="119"/>
      <c r="QOR209" s="91"/>
      <c r="QOS209" s="119"/>
      <c r="QOT209" s="91"/>
      <c r="QOU209" s="119"/>
      <c r="QOV209" s="91"/>
      <c r="QOW209" s="119"/>
      <c r="QOX209" s="91"/>
      <c r="QOY209" s="119"/>
      <c r="QOZ209" s="91"/>
      <c r="QPA209" s="119"/>
      <c r="QPB209" s="91"/>
      <c r="QPC209" s="119"/>
      <c r="QPD209" s="91"/>
      <c r="QPE209" s="119"/>
      <c r="QPF209" s="91"/>
      <c r="QPG209" s="119"/>
      <c r="QPH209" s="91"/>
      <c r="QPI209" s="119"/>
      <c r="QPJ209" s="91"/>
      <c r="QPK209" s="119"/>
      <c r="QPL209" s="91"/>
      <c r="QPM209" s="119"/>
      <c r="QPN209" s="91"/>
      <c r="QPO209" s="119"/>
      <c r="QPP209" s="91"/>
      <c r="QPQ209" s="119"/>
      <c r="QPR209" s="91"/>
      <c r="QPS209" s="119"/>
      <c r="QPT209" s="91"/>
      <c r="QPU209" s="119"/>
      <c r="QPV209" s="91"/>
      <c r="QPW209" s="119"/>
      <c r="QPX209" s="91"/>
      <c r="QPY209" s="119"/>
      <c r="QPZ209" s="91"/>
      <c r="QQA209" s="119"/>
      <c r="QQB209" s="91"/>
      <c r="QQC209" s="119"/>
      <c r="QQD209" s="91"/>
      <c r="QQE209" s="119"/>
      <c r="QQF209" s="91"/>
      <c r="QQG209" s="119"/>
      <c r="QQH209" s="91"/>
      <c r="QQI209" s="119"/>
      <c r="QQJ209" s="91"/>
      <c r="QQK209" s="119"/>
      <c r="QQL209" s="91"/>
      <c r="QQM209" s="119"/>
      <c r="QQN209" s="91"/>
      <c r="QQO209" s="119"/>
      <c r="QQP209" s="91"/>
      <c r="QQQ209" s="119"/>
      <c r="QQR209" s="91"/>
      <c r="QQS209" s="119"/>
      <c r="QQT209" s="91"/>
      <c r="QQU209" s="119"/>
      <c r="QQV209" s="91"/>
      <c r="QQW209" s="119"/>
      <c r="QQX209" s="91"/>
      <c r="QQY209" s="119"/>
      <c r="QQZ209" s="91"/>
      <c r="QRA209" s="119"/>
      <c r="QRB209" s="91"/>
      <c r="QRC209" s="119"/>
      <c r="QRD209" s="91"/>
      <c r="QRE209" s="119"/>
      <c r="QRF209" s="91"/>
      <c r="QRG209" s="119"/>
      <c r="QRH209" s="91"/>
      <c r="QRI209" s="119"/>
      <c r="QRJ209" s="91"/>
      <c r="QRK209" s="119"/>
      <c r="QRL209" s="91"/>
      <c r="QRM209" s="119"/>
      <c r="QRN209" s="91"/>
      <c r="QRO209" s="119"/>
      <c r="QRP209" s="91"/>
      <c r="QRQ209" s="119"/>
      <c r="QRR209" s="91"/>
      <c r="QRS209" s="119"/>
      <c r="QRT209" s="91"/>
      <c r="QRU209" s="119"/>
      <c r="QRV209" s="91"/>
      <c r="QRW209" s="119"/>
      <c r="QRX209" s="91"/>
      <c r="QRY209" s="119"/>
      <c r="QRZ209" s="91"/>
      <c r="QSA209" s="119"/>
      <c r="QSB209" s="91"/>
      <c r="QSC209" s="119"/>
      <c r="QSD209" s="91"/>
      <c r="QSE209" s="119"/>
      <c r="QSF209" s="91"/>
      <c r="QSG209" s="119"/>
      <c r="QSH209" s="91"/>
      <c r="QSI209" s="119"/>
      <c r="QSJ209" s="91"/>
      <c r="QSK209" s="119"/>
      <c r="QSL209" s="91"/>
      <c r="QSM209" s="119"/>
      <c r="QSN209" s="91"/>
      <c r="QSO209" s="119"/>
      <c r="QSP209" s="91"/>
      <c r="QSQ209" s="119"/>
      <c r="QSR209" s="91"/>
      <c r="QSS209" s="119"/>
      <c r="QST209" s="91"/>
      <c r="QSU209" s="119"/>
      <c r="QSV209" s="91"/>
      <c r="QSW209" s="119"/>
      <c r="QSX209" s="91"/>
      <c r="QSY209" s="119"/>
      <c r="QSZ209" s="91"/>
      <c r="QTA209" s="119"/>
      <c r="QTB209" s="91"/>
      <c r="QTC209" s="119"/>
      <c r="QTD209" s="91"/>
      <c r="QTE209" s="119"/>
      <c r="QTF209" s="91"/>
      <c r="QTG209" s="119"/>
      <c r="QTH209" s="91"/>
      <c r="QTI209" s="119"/>
      <c r="QTJ209" s="91"/>
      <c r="QTK209" s="119"/>
      <c r="QTL209" s="91"/>
      <c r="QTM209" s="119"/>
      <c r="QTN209" s="91"/>
      <c r="QTO209" s="119"/>
      <c r="QTP209" s="91"/>
      <c r="QTQ209" s="119"/>
      <c r="QTR209" s="91"/>
      <c r="QTS209" s="119"/>
      <c r="QTT209" s="91"/>
      <c r="QTU209" s="119"/>
      <c r="QTV209" s="91"/>
      <c r="QTW209" s="119"/>
      <c r="QTX209" s="91"/>
      <c r="QTY209" s="119"/>
      <c r="QTZ209" s="91"/>
      <c r="QUA209" s="119"/>
      <c r="QUB209" s="91"/>
      <c r="QUC209" s="119"/>
      <c r="QUD209" s="91"/>
      <c r="QUE209" s="119"/>
      <c r="QUF209" s="91"/>
      <c r="QUG209" s="119"/>
      <c r="QUH209" s="91"/>
      <c r="QUI209" s="119"/>
      <c r="QUJ209" s="91"/>
      <c r="QUK209" s="119"/>
      <c r="QUL209" s="91"/>
      <c r="QUM209" s="119"/>
      <c r="QUN209" s="91"/>
      <c r="QUO209" s="119"/>
      <c r="QUP209" s="91"/>
      <c r="QUQ209" s="119"/>
      <c r="QUR209" s="91"/>
      <c r="QUS209" s="119"/>
      <c r="QUT209" s="91"/>
      <c r="QUU209" s="119"/>
      <c r="QUV209" s="91"/>
      <c r="QUW209" s="119"/>
      <c r="QUX209" s="91"/>
      <c r="QUY209" s="119"/>
      <c r="QUZ209" s="91"/>
      <c r="QVA209" s="119"/>
      <c r="QVB209" s="91"/>
      <c r="QVC209" s="119"/>
      <c r="QVD209" s="91"/>
      <c r="QVE209" s="119"/>
      <c r="QVF209" s="91"/>
      <c r="QVG209" s="119"/>
      <c r="QVH209" s="91"/>
      <c r="QVI209" s="119"/>
      <c r="QVJ209" s="91"/>
      <c r="QVK209" s="119"/>
      <c r="QVL209" s="91"/>
      <c r="QVM209" s="119"/>
      <c r="QVN209" s="91"/>
      <c r="QVO209" s="119"/>
      <c r="QVP209" s="91"/>
      <c r="QVQ209" s="119"/>
      <c r="QVR209" s="91"/>
      <c r="QVS209" s="119"/>
      <c r="QVT209" s="91"/>
      <c r="QVU209" s="119"/>
      <c r="QVV209" s="91"/>
      <c r="QVW209" s="119"/>
      <c r="QVX209" s="91"/>
      <c r="QVY209" s="119"/>
      <c r="QVZ209" s="91"/>
      <c r="QWA209" s="119"/>
      <c r="QWB209" s="91"/>
      <c r="QWC209" s="119"/>
      <c r="QWD209" s="91"/>
      <c r="QWE209" s="119"/>
      <c r="QWF209" s="91"/>
      <c r="QWG209" s="119"/>
      <c r="QWH209" s="91"/>
      <c r="QWI209" s="119"/>
      <c r="QWJ209" s="91"/>
      <c r="QWK209" s="119"/>
      <c r="QWL209" s="91"/>
      <c r="QWM209" s="119"/>
      <c r="QWN209" s="91"/>
      <c r="QWO209" s="119"/>
      <c r="QWP209" s="91"/>
      <c r="QWQ209" s="119"/>
      <c r="QWR209" s="91"/>
      <c r="QWS209" s="119"/>
      <c r="QWT209" s="91"/>
      <c r="QWU209" s="119"/>
      <c r="QWV209" s="91"/>
      <c r="QWW209" s="119"/>
      <c r="QWX209" s="91"/>
      <c r="QWY209" s="119"/>
      <c r="QWZ209" s="91"/>
      <c r="QXA209" s="119"/>
      <c r="QXB209" s="91"/>
      <c r="QXC209" s="119"/>
      <c r="QXD209" s="91"/>
      <c r="QXE209" s="119"/>
      <c r="QXF209" s="91"/>
      <c r="QXG209" s="119"/>
      <c r="QXH209" s="91"/>
      <c r="QXI209" s="119"/>
      <c r="QXJ209" s="91"/>
      <c r="QXK209" s="119"/>
      <c r="QXL209" s="91"/>
      <c r="QXM209" s="119"/>
      <c r="QXN209" s="91"/>
      <c r="QXO209" s="119"/>
      <c r="QXP209" s="91"/>
      <c r="QXQ209" s="119"/>
      <c r="QXR209" s="91"/>
      <c r="QXS209" s="119"/>
      <c r="QXT209" s="91"/>
      <c r="QXU209" s="119"/>
      <c r="QXV209" s="91"/>
      <c r="QXW209" s="119"/>
      <c r="QXX209" s="91"/>
      <c r="QXY209" s="119"/>
      <c r="QXZ209" s="91"/>
      <c r="QYA209" s="119"/>
      <c r="QYB209" s="91"/>
      <c r="QYC209" s="119"/>
      <c r="QYD209" s="91"/>
      <c r="QYE209" s="119"/>
      <c r="QYF209" s="91"/>
      <c r="QYG209" s="119"/>
      <c r="QYH209" s="91"/>
      <c r="QYI209" s="119"/>
      <c r="QYJ209" s="91"/>
      <c r="QYK209" s="119"/>
      <c r="QYL209" s="91"/>
      <c r="QYM209" s="119"/>
      <c r="QYN209" s="91"/>
      <c r="QYO209" s="119"/>
      <c r="QYP209" s="91"/>
      <c r="QYQ209" s="119"/>
      <c r="QYR209" s="91"/>
      <c r="QYS209" s="119"/>
      <c r="QYT209" s="91"/>
      <c r="QYU209" s="119"/>
      <c r="QYV209" s="91"/>
      <c r="QYW209" s="119"/>
      <c r="QYX209" s="91"/>
      <c r="QYY209" s="119"/>
      <c r="QYZ209" s="91"/>
      <c r="QZA209" s="119"/>
      <c r="QZB209" s="91"/>
      <c r="QZC209" s="119"/>
      <c r="QZD209" s="91"/>
      <c r="QZE209" s="119"/>
      <c r="QZF209" s="91"/>
      <c r="QZG209" s="119"/>
      <c r="QZH209" s="91"/>
      <c r="QZI209" s="119"/>
      <c r="QZJ209" s="91"/>
      <c r="QZK209" s="119"/>
      <c r="QZL209" s="91"/>
      <c r="QZM209" s="119"/>
      <c r="QZN209" s="91"/>
      <c r="QZO209" s="119"/>
      <c r="QZP209" s="91"/>
      <c r="QZQ209" s="119"/>
      <c r="QZR209" s="91"/>
      <c r="QZS209" s="119"/>
      <c r="QZT209" s="91"/>
      <c r="QZU209" s="119"/>
      <c r="QZV209" s="91"/>
      <c r="QZW209" s="119"/>
      <c r="QZX209" s="91"/>
      <c r="QZY209" s="119"/>
      <c r="QZZ209" s="91"/>
      <c r="RAA209" s="119"/>
      <c r="RAB209" s="91"/>
      <c r="RAC209" s="119"/>
      <c r="RAD209" s="91"/>
      <c r="RAE209" s="119"/>
      <c r="RAF209" s="91"/>
      <c r="RAG209" s="119"/>
      <c r="RAH209" s="91"/>
      <c r="RAI209" s="119"/>
      <c r="RAJ209" s="91"/>
      <c r="RAK209" s="119"/>
      <c r="RAL209" s="91"/>
      <c r="RAM209" s="119"/>
      <c r="RAN209" s="91"/>
      <c r="RAO209" s="119"/>
      <c r="RAP209" s="91"/>
      <c r="RAQ209" s="119"/>
      <c r="RAR209" s="91"/>
      <c r="RAS209" s="119"/>
      <c r="RAT209" s="91"/>
      <c r="RAU209" s="119"/>
      <c r="RAV209" s="91"/>
      <c r="RAW209" s="119"/>
      <c r="RAX209" s="91"/>
      <c r="RAY209" s="119"/>
      <c r="RAZ209" s="91"/>
      <c r="RBA209" s="119"/>
      <c r="RBB209" s="91"/>
      <c r="RBC209" s="119"/>
      <c r="RBD209" s="91"/>
      <c r="RBE209" s="119"/>
      <c r="RBF209" s="91"/>
      <c r="RBG209" s="119"/>
      <c r="RBH209" s="91"/>
      <c r="RBI209" s="119"/>
      <c r="RBJ209" s="91"/>
      <c r="RBK209" s="119"/>
      <c r="RBL209" s="91"/>
      <c r="RBM209" s="119"/>
      <c r="RBN209" s="91"/>
      <c r="RBO209" s="119"/>
      <c r="RBP209" s="91"/>
      <c r="RBQ209" s="119"/>
      <c r="RBR209" s="91"/>
      <c r="RBS209" s="119"/>
      <c r="RBT209" s="91"/>
      <c r="RBU209" s="119"/>
      <c r="RBV209" s="91"/>
      <c r="RBW209" s="119"/>
      <c r="RBX209" s="91"/>
      <c r="RBY209" s="119"/>
      <c r="RBZ209" s="91"/>
      <c r="RCA209" s="119"/>
      <c r="RCB209" s="91"/>
      <c r="RCC209" s="119"/>
      <c r="RCD209" s="91"/>
      <c r="RCE209" s="119"/>
      <c r="RCF209" s="91"/>
      <c r="RCG209" s="119"/>
      <c r="RCH209" s="91"/>
      <c r="RCI209" s="119"/>
      <c r="RCJ209" s="91"/>
      <c r="RCK209" s="119"/>
      <c r="RCL209" s="91"/>
      <c r="RCM209" s="119"/>
      <c r="RCN209" s="91"/>
      <c r="RCO209" s="119"/>
      <c r="RCP209" s="91"/>
      <c r="RCQ209" s="119"/>
      <c r="RCR209" s="91"/>
      <c r="RCS209" s="119"/>
      <c r="RCT209" s="91"/>
      <c r="RCU209" s="119"/>
      <c r="RCV209" s="91"/>
      <c r="RCW209" s="119"/>
      <c r="RCX209" s="91"/>
      <c r="RCY209" s="119"/>
      <c r="RCZ209" s="91"/>
      <c r="RDA209" s="119"/>
      <c r="RDB209" s="91"/>
      <c r="RDC209" s="119"/>
      <c r="RDD209" s="91"/>
      <c r="RDE209" s="119"/>
      <c r="RDF209" s="91"/>
      <c r="RDG209" s="119"/>
      <c r="RDH209" s="91"/>
      <c r="RDI209" s="119"/>
      <c r="RDJ209" s="91"/>
      <c r="RDK209" s="119"/>
      <c r="RDL209" s="91"/>
      <c r="RDM209" s="119"/>
      <c r="RDN209" s="91"/>
      <c r="RDO209" s="119"/>
      <c r="RDP209" s="91"/>
      <c r="RDQ209" s="119"/>
      <c r="RDR209" s="91"/>
      <c r="RDS209" s="119"/>
      <c r="RDT209" s="91"/>
      <c r="RDU209" s="119"/>
      <c r="RDV209" s="91"/>
      <c r="RDW209" s="119"/>
      <c r="RDX209" s="91"/>
      <c r="RDY209" s="119"/>
      <c r="RDZ209" s="91"/>
      <c r="REA209" s="119"/>
      <c r="REB209" s="91"/>
      <c r="REC209" s="119"/>
      <c r="RED209" s="91"/>
      <c r="REE209" s="119"/>
      <c r="REF209" s="91"/>
      <c r="REG209" s="119"/>
      <c r="REH209" s="91"/>
      <c r="REI209" s="119"/>
      <c r="REJ209" s="91"/>
      <c r="REK209" s="119"/>
      <c r="REL209" s="91"/>
      <c r="REM209" s="119"/>
      <c r="REN209" s="91"/>
      <c r="REO209" s="119"/>
      <c r="REP209" s="91"/>
      <c r="REQ209" s="119"/>
      <c r="RER209" s="91"/>
      <c r="RES209" s="119"/>
      <c r="RET209" s="91"/>
      <c r="REU209" s="119"/>
      <c r="REV209" s="91"/>
      <c r="REW209" s="119"/>
      <c r="REX209" s="91"/>
      <c r="REY209" s="119"/>
      <c r="REZ209" s="91"/>
      <c r="RFA209" s="119"/>
      <c r="RFB209" s="91"/>
      <c r="RFC209" s="119"/>
      <c r="RFD209" s="91"/>
      <c r="RFE209" s="119"/>
      <c r="RFF209" s="91"/>
      <c r="RFG209" s="119"/>
      <c r="RFH209" s="91"/>
      <c r="RFI209" s="119"/>
      <c r="RFJ209" s="91"/>
      <c r="RFK209" s="119"/>
      <c r="RFL209" s="91"/>
      <c r="RFM209" s="119"/>
      <c r="RFN209" s="91"/>
      <c r="RFO209" s="119"/>
      <c r="RFP209" s="91"/>
      <c r="RFQ209" s="119"/>
      <c r="RFR209" s="91"/>
      <c r="RFS209" s="119"/>
      <c r="RFT209" s="91"/>
      <c r="RFU209" s="119"/>
      <c r="RFV209" s="91"/>
      <c r="RFW209" s="119"/>
      <c r="RFX209" s="91"/>
      <c r="RFY209" s="119"/>
      <c r="RFZ209" s="91"/>
      <c r="RGA209" s="119"/>
      <c r="RGB209" s="91"/>
      <c r="RGC209" s="119"/>
      <c r="RGD209" s="91"/>
      <c r="RGE209" s="119"/>
      <c r="RGF209" s="91"/>
      <c r="RGG209" s="119"/>
      <c r="RGH209" s="91"/>
      <c r="RGI209" s="119"/>
      <c r="RGJ209" s="91"/>
      <c r="RGK209" s="119"/>
      <c r="RGL209" s="91"/>
      <c r="RGM209" s="119"/>
      <c r="RGN209" s="91"/>
      <c r="RGO209" s="119"/>
      <c r="RGP209" s="91"/>
      <c r="RGQ209" s="119"/>
      <c r="RGR209" s="91"/>
      <c r="RGS209" s="119"/>
      <c r="RGT209" s="91"/>
      <c r="RGU209" s="119"/>
      <c r="RGV209" s="91"/>
      <c r="RGW209" s="119"/>
      <c r="RGX209" s="91"/>
      <c r="RGY209" s="119"/>
      <c r="RGZ209" s="91"/>
      <c r="RHA209" s="119"/>
      <c r="RHB209" s="91"/>
      <c r="RHC209" s="119"/>
      <c r="RHD209" s="91"/>
      <c r="RHE209" s="119"/>
      <c r="RHF209" s="91"/>
      <c r="RHG209" s="119"/>
      <c r="RHH209" s="91"/>
      <c r="RHI209" s="119"/>
      <c r="RHJ209" s="91"/>
      <c r="RHK209" s="119"/>
      <c r="RHL209" s="91"/>
      <c r="RHM209" s="119"/>
      <c r="RHN209" s="91"/>
      <c r="RHO209" s="119"/>
      <c r="RHP209" s="91"/>
      <c r="RHQ209" s="119"/>
      <c r="RHR209" s="91"/>
      <c r="RHS209" s="119"/>
      <c r="RHT209" s="91"/>
      <c r="RHU209" s="119"/>
      <c r="RHV209" s="91"/>
      <c r="RHW209" s="119"/>
      <c r="RHX209" s="91"/>
      <c r="RHY209" s="119"/>
      <c r="RHZ209" s="91"/>
      <c r="RIA209" s="119"/>
      <c r="RIB209" s="91"/>
      <c r="RIC209" s="119"/>
      <c r="RID209" s="91"/>
      <c r="RIE209" s="119"/>
      <c r="RIF209" s="91"/>
      <c r="RIG209" s="119"/>
      <c r="RIH209" s="91"/>
      <c r="RII209" s="119"/>
      <c r="RIJ209" s="91"/>
      <c r="RIK209" s="119"/>
      <c r="RIL209" s="91"/>
      <c r="RIM209" s="119"/>
      <c r="RIN209" s="91"/>
      <c r="RIO209" s="119"/>
      <c r="RIP209" s="91"/>
      <c r="RIQ209" s="119"/>
      <c r="RIR209" s="91"/>
      <c r="RIS209" s="119"/>
      <c r="RIT209" s="91"/>
      <c r="RIU209" s="119"/>
      <c r="RIV209" s="91"/>
      <c r="RIW209" s="119"/>
      <c r="RIX209" s="91"/>
      <c r="RIY209" s="119"/>
      <c r="RIZ209" s="91"/>
      <c r="RJA209" s="119"/>
      <c r="RJB209" s="91"/>
      <c r="RJC209" s="119"/>
      <c r="RJD209" s="91"/>
      <c r="RJE209" s="119"/>
      <c r="RJF209" s="91"/>
      <c r="RJG209" s="119"/>
      <c r="RJH209" s="91"/>
      <c r="RJI209" s="119"/>
      <c r="RJJ209" s="91"/>
      <c r="RJK209" s="119"/>
      <c r="RJL209" s="91"/>
      <c r="RJM209" s="119"/>
      <c r="RJN209" s="91"/>
      <c r="RJO209" s="119"/>
      <c r="RJP209" s="91"/>
      <c r="RJQ209" s="119"/>
      <c r="RJR209" s="91"/>
      <c r="RJS209" s="119"/>
      <c r="RJT209" s="91"/>
      <c r="RJU209" s="119"/>
      <c r="RJV209" s="91"/>
      <c r="RJW209" s="119"/>
      <c r="RJX209" s="91"/>
      <c r="RJY209" s="119"/>
      <c r="RJZ209" s="91"/>
      <c r="RKA209" s="119"/>
      <c r="RKB209" s="91"/>
      <c r="RKC209" s="119"/>
      <c r="RKD209" s="91"/>
      <c r="RKE209" s="119"/>
      <c r="RKF209" s="91"/>
      <c r="RKG209" s="119"/>
      <c r="RKH209" s="91"/>
      <c r="RKI209" s="119"/>
      <c r="RKJ209" s="91"/>
      <c r="RKK209" s="119"/>
      <c r="RKL209" s="91"/>
      <c r="RKM209" s="119"/>
      <c r="RKN209" s="91"/>
      <c r="RKO209" s="119"/>
      <c r="RKP209" s="91"/>
      <c r="RKQ209" s="119"/>
      <c r="RKR209" s="91"/>
      <c r="RKS209" s="119"/>
      <c r="RKT209" s="91"/>
      <c r="RKU209" s="119"/>
      <c r="RKV209" s="91"/>
      <c r="RKW209" s="119"/>
      <c r="RKX209" s="91"/>
      <c r="RKY209" s="119"/>
      <c r="RKZ209" s="91"/>
      <c r="RLA209" s="119"/>
      <c r="RLB209" s="91"/>
      <c r="RLC209" s="119"/>
      <c r="RLD209" s="91"/>
      <c r="RLE209" s="119"/>
      <c r="RLF209" s="91"/>
      <c r="RLG209" s="119"/>
      <c r="RLH209" s="91"/>
      <c r="RLI209" s="119"/>
      <c r="RLJ209" s="91"/>
      <c r="RLK209" s="119"/>
      <c r="RLL209" s="91"/>
      <c r="RLM209" s="119"/>
      <c r="RLN209" s="91"/>
      <c r="RLO209" s="119"/>
      <c r="RLP209" s="91"/>
      <c r="RLQ209" s="119"/>
      <c r="RLR209" s="91"/>
      <c r="RLS209" s="119"/>
      <c r="RLT209" s="91"/>
      <c r="RLU209" s="119"/>
      <c r="RLV209" s="91"/>
      <c r="RLW209" s="119"/>
      <c r="RLX209" s="91"/>
      <c r="RLY209" s="119"/>
      <c r="RLZ209" s="91"/>
      <c r="RMA209" s="119"/>
      <c r="RMB209" s="91"/>
      <c r="RMC209" s="119"/>
      <c r="RMD209" s="91"/>
      <c r="RME209" s="119"/>
      <c r="RMF209" s="91"/>
      <c r="RMG209" s="119"/>
      <c r="RMH209" s="91"/>
      <c r="RMI209" s="119"/>
      <c r="RMJ209" s="91"/>
      <c r="RMK209" s="119"/>
      <c r="RML209" s="91"/>
      <c r="RMM209" s="119"/>
      <c r="RMN209" s="91"/>
      <c r="RMO209" s="119"/>
      <c r="RMP209" s="91"/>
      <c r="RMQ209" s="119"/>
      <c r="RMR209" s="91"/>
      <c r="RMS209" s="119"/>
      <c r="RMT209" s="91"/>
      <c r="RMU209" s="119"/>
      <c r="RMV209" s="91"/>
      <c r="RMW209" s="119"/>
      <c r="RMX209" s="91"/>
      <c r="RMY209" s="119"/>
      <c r="RMZ209" s="91"/>
      <c r="RNA209" s="119"/>
      <c r="RNB209" s="91"/>
      <c r="RNC209" s="119"/>
      <c r="RND209" s="91"/>
      <c r="RNE209" s="119"/>
      <c r="RNF209" s="91"/>
      <c r="RNG209" s="119"/>
      <c r="RNH209" s="91"/>
      <c r="RNI209" s="119"/>
      <c r="RNJ209" s="91"/>
      <c r="RNK209" s="119"/>
      <c r="RNL209" s="91"/>
      <c r="RNM209" s="119"/>
      <c r="RNN209" s="91"/>
      <c r="RNO209" s="119"/>
      <c r="RNP209" s="91"/>
      <c r="RNQ209" s="119"/>
      <c r="RNR209" s="91"/>
      <c r="RNS209" s="119"/>
      <c r="RNT209" s="91"/>
      <c r="RNU209" s="119"/>
      <c r="RNV209" s="91"/>
      <c r="RNW209" s="119"/>
      <c r="RNX209" s="91"/>
      <c r="RNY209" s="119"/>
      <c r="RNZ209" s="91"/>
      <c r="ROA209" s="119"/>
      <c r="ROB209" s="91"/>
      <c r="ROC209" s="119"/>
      <c r="ROD209" s="91"/>
      <c r="ROE209" s="119"/>
      <c r="ROF209" s="91"/>
      <c r="ROG209" s="119"/>
      <c r="ROH209" s="91"/>
      <c r="ROI209" s="119"/>
      <c r="ROJ209" s="91"/>
      <c r="ROK209" s="119"/>
      <c r="ROL209" s="91"/>
      <c r="ROM209" s="119"/>
      <c r="RON209" s="91"/>
      <c r="ROO209" s="119"/>
      <c r="ROP209" s="91"/>
      <c r="ROQ209" s="119"/>
      <c r="ROR209" s="91"/>
      <c r="ROS209" s="119"/>
      <c r="ROT209" s="91"/>
      <c r="ROU209" s="119"/>
      <c r="ROV209" s="91"/>
      <c r="ROW209" s="119"/>
      <c r="ROX209" s="91"/>
      <c r="ROY209" s="119"/>
      <c r="ROZ209" s="91"/>
      <c r="RPA209" s="119"/>
      <c r="RPB209" s="91"/>
      <c r="RPC209" s="119"/>
      <c r="RPD209" s="91"/>
      <c r="RPE209" s="119"/>
      <c r="RPF209" s="91"/>
      <c r="RPG209" s="119"/>
      <c r="RPH209" s="91"/>
      <c r="RPI209" s="119"/>
      <c r="RPJ209" s="91"/>
      <c r="RPK209" s="119"/>
      <c r="RPL209" s="91"/>
      <c r="RPM209" s="119"/>
      <c r="RPN209" s="91"/>
      <c r="RPO209" s="119"/>
      <c r="RPP209" s="91"/>
      <c r="RPQ209" s="119"/>
      <c r="RPR209" s="91"/>
      <c r="RPS209" s="119"/>
      <c r="RPT209" s="91"/>
      <c r="RPU209" s="119"/>
      <c r="RPV209" s="91"/>
      <c r="RPW209" s="119"/>
      <c r="RPX209" s="91"/>
      <c r="RPY209" s="119"/>
      <c r="RPZ209" s="91"/>
      <c r="RQA209" s="119"/>
      <c r="RQB209" s="91"/>
      <c r="RQC209" s="119"/>
      <c r="RQD209" s="91"/>
      <c r="RQE209" s="119"/>
      <c r="RQF209" s="91"/>
      <c r="RQG209" s="119"/>
      <c r="RQH209" s="91"/>
      <c r="RQI209" s="119"/>
      <c r="RQJ209" s="91"/>
      <c r="RQK209" s="119"/>
      <c r="RQL209" s="91"/>
      <c r="RQM209" s="119"/>
      <c r="RQN209" s="91"/>
      <c r="RQO209" s="119"/>
      <c r="RQP209" s="91"/>
      <c r="RQQ209" s="119"/>
      <c r="RQR209" s="91"/>
      <c r="RQS209" s="119"/>
      <c r="RQT209" s="91"/>
      <c r="RQU209" s="119"/>
      <c r="RQV209" s="91"/>
      <c r="RQW209" s="119"/>
      <c r="RQX209" s="91"/>
      <c r="RQY209" s="119"/>
      <c r="RQZ209" s="91"/>
      <c r="RRA209" s="119"/>
      <c r="RRB209" s="91"/>
      <c r="RRC209" s="119"/>
      <c r="RRD209" s="91"/>
      <c r="RRE209" s="119"/>
      <c r="RRF209" s="91"/>
      <c r="RRG209" s="119"/>
      <c r="RRH209" s="91"/>
      <c r="RRI209" s="119"/>
      <c r="RRJ209" s="91"/>
      <c r="RRK209" s="119"/>
      <c r="RRL209" s="91"/>
      <c r="RRM209" s="119"/>
      <c r="RRN209" s="91"/>
      <c r="RRO209" s="119"/>
      <c r="RRP209" s="91"/>
      <c r="RRQ209" s="119"/>
      <c r="RRR209" s="91"/>
      <c r="RRS209" s="119"/>
      <c r="RRT209" s="91"/>
      <c r="RRU209" s="119"/>
      <c r="RRV209" s="91"/>
      <c r="RRW209" s="119"/>
      <c r="RRX209" s="91"/>
      <c r="RRY209" s="119"/>
      <c r="RRZ209" s="91"/>
      <c r="RSA209" s="119"/>
      <c r="RSB209" s="91"/>
      <c r="RSC209" s="119"/>
      <c r="RSD209" s="91"/>
      <c r="RSE209" s="119"/>
      <c r="RSF209" s="91"/>
      <c r="RSG209" s="119"/>
      <c r="RSH209" s="91"/>
      <c r="RSI209" s="119"/>
      <c r="RSJ209" s="91"/>
      <c r="RSK209" s="119"/>
      <c r="RSL209" s="91"/>
      <c r="RSM209" s="119"/>
      <c r="RSN209" s="91"/>
      <c r="RSO209" s="119"/>
      <c r="RSP209" s="91"/>
      <c r="RSQ209" s="119"/>
      <c r="RSR209" s="91"/>
      <c r="RSS209" s="119"/>
      <c r="RST209" s="91"/>
      <c r="RSU209" s="119"/>
      <c r="RSV209" s="91"/>
      <c r="RSW209" s="119"/>
      <c r="RSX209" s="91"/>
      <c r="RSY209" s="119"/>
      <c r="RSZ209" s="91"/>
      <c r="RTA209" s="119"/>
      <c r="RTB209" s="91"/>
      <c r="RTC209" s="119"/>
      <c r="RTD209" s="91"/>
      <c r="RTE209" s="119"/>
      <c r="RTF209" s="91"/>
      <c r="RTG209" s="119"/>
      <c r="RTH209" s="91"/>
      <c r="RTI209" s="119"/>
      <c r="RTJ209" s="91"/>
      <c r="RTK209" s="119"/>
      <c r="RTL209" s="91"/>
      <c r="RTM209" s="119"/>
      <c r="RTN209" s="91"/>
      <c r="RTO209" s="119"/>
      <c r="RTP209" s="91"/>
      <c r="RTQ209" s="119"/>
      <c r="RTR209" s="91"/>
      <c r="RTS209" s="119"/>
      <c r="RTT209" s="91"/>
      <c r="RTU209" s="119"/>
      <c r="RTV209" s="91"/>
      <c r="RTW209" s="119"/>
      <c r="RTX209" s="91"/>
      <c r="RTY209" s="119"/>
      <c r="RTZ209" s="91"/>
      <c r="RUA209" s="119"/>
      <c r="RUB209" s="91"/>
      <c r="RUC209" s="119"/>
      <c r="RUD209" s="91"/>
      <c r="RUE209" s="119"/>
      <c r="RUF209" s="91"/>
      <c r="RUG209" s="119"/>
      <c r="RUH209" s="91"/>
      <c r="RUI209" s="119"/>
      <c r="RUJ209" s="91"/>
      <c r="RUK209" s="119"/>
      <c r="RUL209" s="91"/>
      <c r="RUM209" s="119"/>
      <c r="RUN209" s="91"/>
      <c r="RUO209" s="119"/>
      <c r="RUP209" s="91"/>
      <c r="RUQ209" s="119"/>
      <c r="RUR209" s="91"/>
      <c r="RUS209" s="119"/>
      <c r="RUT209" s="91"/>
      <c r="RUU209" s="119"/>
      <c r="RUV209" s="91"/>
      <c r="RUW209" s="119"/>
      <c r="RUX209" s="91"/>
      <c r="RUY209" s="119"/>
      <c r="RUZ209" s="91"/>
      <c r="RVA209" s="119"/>
      <c r="RVB209" s="91"/>
      <c r="RVC209" s="119"/>
      <c r="RVD209" s="91"/>
      <c r="RVE209" s="119"/>
      <c r="RVF209" s="91"/>
      <c r="RVG209" s="119"/>
      <c r="RVH209" s="91"/>
      <c r="RVI209" s="119"/>
      <c r="RVJ209" s="91"/>
      <c r="RVK209" s="119"/>
      <c r="RVL209" s="91"/>
      <c r="RVM209" s="119"/>
      <c r="RVN209" s="91"/>
      <c r="RVO209" s="119"/>
      <c r="RVP209" s="91"/>
      <c r="RVQ209" s="119"/>
      <c r="RVR209" s="91"/>
      <c r="RVS209" s="119"/>
      <c r="RVT209" s="91"/>
      <c r="RVU209" s="119"/>
      <c r="RVV209" s="91"/>
      <c r="RVW209" s="119"/>
      <c r="RVX209" s="91"/>
      <c r="RVY209" s="119"/>
      <c r="RVZ209" s="91"/>
      <c r="RWA209" s="119"/>
      <c r="RWB209" s="91"/>
      <c r="RWC209" s="119"/>
      <c r="RWD209" s="91"/>
      <c r="RWE209" s="119"/>
      <c r="RWF209" s="91"/>
      <c r="RWG209" s="119"/>
      <c r="RWH209" s="91"/>
      <c r="RWI209" s="119"/>
      <c r="RWJ209" s="91"/>
      <c r="RWK209" s="119"/>
      <c r="RWL209" s="91"/>
      <c r="RWM209" s="119"/>
      <c r="RWN209" s="91"/>
      <c r="RWO209" s="119"/>
      <c r="RWP209" s="91"/>
      <c r="RWQ209" s="119"/>
      <c r="RWR209" s="91"/>
      <c r="RWS209" s="119"/>
      <c r="RWT209" s="91"/>
      <c r="RWU209" s="119"/>
      <c r="RWV209" s="91"/>
      <c r="RWW209" s="119"/>
      <c r="RWX209" s="91"/>
      <c r="RWY209" s="119"/>
      <c r="RWZ209" s="91"/>
      <c r="RXA209" s="119"/>
      <c r="RXB209" s="91"/>
      <c r="RXC209" s="119"/>
      <c r="RXD209" s="91"/>
      <c r="RXE209" s="119"/>
      <c r="RXF209" s="91"/>
      <c r="RXG209" s="119"/>
      <c r="RXH209" s="91"/>
      <c r="RXI209" s="119"/>
      <c r="RXJ209" s="91"/>
      <c r="RXK209" s="119"/>
      <c r="RXL209" s="91"/>
      <c r="RXM209" s="119"/>
      <c r="RXN209" s="91"/>
      <c r="RXO209" s="119"/>
      <c r="RXP209" s="91"/>
      <c r="RXQ209" s="119"/>
      <c r="RXR209" s="91"/>
      <c r="RXS209" s="119"/>
      <c r="RXT209" s="91"/>
      <c r="RXU209" s="119"/>
      <c r="RXV209" s="91"/>
      <c r="RXW209" s="119"/>
      <c r="RXX209" s="91"/>
      <c r="RXY209" s="119"/>
      <c r="RXZ209" s="91"/>
      <c r="RYA209" s="119"/>
      <c r="RYB209" s="91"/>
      <c r="RYC209" s="119"/>
      <c r="RYD209" s="91"/>
      <c r="RYE209" s="119"/>
      <c r="RYF209" s="91"/>
      <c r="RYG209" s="119"/>
      <c r="RYH209" s="91"/>
      <c r="RYI209" s="119"/>
      <c r="RYJ209" s="91"/>
      <c r="RYK209" s="119"/>
      <c r="RYL209" s="91"/>
      <c r="RYM209" s="119"/>
      <c r="RYN209" s="91"/>
      <c r="RYO209" s="119"/>
      <c r="RYP209" s="91"/>
      <c r="RYQ209" s="119"/>
      <c r="RYR209" s="91"/>
      <c r="RYS209" s="119"/>
      <c r="RYT209" s="91"/>
      <c r="RYU209" s="119"/>
      <c r="RYV209" s="91"/>
      <c r="RYW209" s="119"/>
      <c r="RYX209" s="91"/>
      <c r="RYY209" s="119"/>
      <c r="RYZ209" s="91"/>
      <c r="RZA209" s="119"/>
      <c r="RZB209" s="91"/>
      <c r="RZC209" s="119"/>
      <c r="RZD209" s="91"/>
      <c r="RZE209" s="119"/>
      <c r="RZF209" s="91"/>
      <c r="RZG209" s="119"/>
      <c r="RZH209" s="91"/>
      <c r="RZI209" s="119"/>
      <c r="RZJ209" s="91"/>
      <c r="RZK209" s="119"/>
      <c r="RZL209" s="91"/>
      <c r="RZM209" s="119"/>
      <c r="RZN209" s="91"/>
      <c r="RZO209" s="119"/>
      <c r="RZP209" s="91"/>
      <c r="RZQ209" s="119"/>
      <c r="RZR209" s="91"/>
      <c r="RZS209" s="119"/>
      <c r="RZT209" s="91"/>
      <c r="RZU209" s="119"/>
      <c r="RZV209" s="91"/>
      <c r="RZW209" s="119"/>
      <c r="RZX209" s="91"/>
      <c r="RZY209" s="119"/>
      <c r="RZZ209" s="91"/>
      <c r="SAA209" s="119"/>
      <c r="SAB209" s="91"/>
      <c r="SAC209" s="119"/>
      <c r="SAD209" s="91"/>
      <c r="SAE209" s="119"/>
      <c r="SAF209" s="91"/>
      <c r="SAG209" s="119"/>
      <c r="SAH209" s="91"/>
      <c r="SAI209" s="119"/>
      <c r="SAJ209" s="91"/>
      <c r="SAK209" s="119"/>
      <c r="SAL209" s="91"/>
      <c r="SAM209" s="119"/>
      <c r="SAN209" s="91"/>
      <c r="SAO209" s="119"/>
      <c r="SAP209" s="91"/>
      <c r="SAQ209" s="119"/>
      <c r="SAR209" s="91"/>
      <c r="SAS209" s="119"/>
      <c r="SAT209" s="91"/>
      <c r="SAU209" s="119"/>
      <c r="SAV209" s="91"/>
      <c r="SAW209" s="119"/>
      <c r="SAX209" s="91"/>
      <c r="SAY209" s="119"/>
      <c r="SAZ209" s="91"/>
      <c r="SBA209" s="119"/>
      <c r="SBB209" s="91"/>
      <c r="SBC209" s="119"/>
      <c r="SBD209" s="91"/>
      <c r="SBE209" s="119"/>
      <c r="SBF209" s="91"/>
      <c r="SBG209" s="119"/>
      <c r="SBH209" s="91"/>
      <c r="SBI209" s="119"/>
      <c r="SBJ209" s="91"/>
      <c r="SBK209" s="119"/>
      <c r="SBL209" s="91"/>
      <c r="SBM209" s="119"/>
      <c r="SBN209" s="91"/>
      <c r="SBO209" s="119"/>
      <c r="SBP209" s="91"/>
      <c r="SBQ209" s="119"/>
      <c r="SBR209" s="91"/>
      <c r="SBS209" s="119"/>
      <c r="SBT209" s="91"/>
      <c r="SBU209" s="119"/>
      <c r="SBV209" s="91"/>
      <c r="SBW209" s="119"/>
      <c r="SBX209" s="91"/>
      <c r="SBY209" s="119"/>
      <c r="SBZ209" s="91"/>
      <c r="SCA209" s="119"/>
      <c r="SCB209" s="91"/>
      <c r="SCC209" s="119"/>
      <c r="SCD209" s="91"/>
      <c r="SCE209" s="119"/>
      <c r="SCF209" s="91"/>
      <c r="SCG209" s="119"/>
      <c r="SCH209" s="91"/>
      <c r="SCI209" s="119"/>
      <c r="SCJ209" s="91"/>
      <c r="SCK209" s="119"/>
      <c r="SCL209" s="91"/>
      <c r="SCM209" s="119"/>
      <c r="SCN209" s="91"/>
      <c r="SCO209" s="119"/>
      <c r="SCP209" s="91"/>
      <c r="SCQ209" s="119"/>
      <c r="SCR209" s="91"/>
      <c r="SCS209" s="119"/>
      <c r="SCT209" s="91"/>
      <c r="SCU209" s="119"/>
      <c r="SCV209" s="91"/>
      <c r="SCW209" s="119"/>
      <c r="SCX209" s="91"/>
      <c r="SCY209" s="119"/>
      <c r="SCZ209" s="91"/>
      <c r="SDA209" s="119"/>
      <c r="SDB209" s="91"/>
      <c r="SDC209" s="119"/>
      <c r="SDD209" s="91"/>
      <c r="SDE209" s="119"/>
      <c r="SDF209" s="91"/>
      <c r="SDG209" s="119"/>
      <c r="SDH209" s="91"/>
      <c r="SDI209" s="119"/>
      <c r="SDJ209" s="91"/>
      <c r="SDK209" s="119"/>
      <c r="SDL209" s="91"/>
      <c r="SDM209" s="119"/>
      <c r="SDN209" s="91"/>
      <c r="SDO209" s="119"/>
      <c r="SDP209" s="91"/>
      <c r="SDQ209" s="119"/>
      <c r="SDR209" s="91"/>
      <c r="SDS209" s="119"/>
      <c r="SDT209" s="91"/>
      <c r="SDU209" s="119"/>
      <c r="SDV209" s="91"/>
      <c r="SDW209" s="119"/>
      <c r="SDX209" s="91"/>
      <c r="SDY209" s="119"/>
      <c r="SDZ209" s="91"/>
      <c r="SEA209" s="119"/>
      <c r="SEB209" s="91"/>
      <c r="SEC209" s="119"/>
      <c r="SED209" s="91"/>
      <c r="SEE209" s="119"/>
      <c r="SEF209" s="91"/>
      <c r="SEG209" s="119"/>
      <c r="SEH209" s="91"/>
      <c r="SEI209" s="119"/>
      <c r="SEJ209" s="91"/>
      <c r="SEK209" s="119"/>
      <c r="SEL209" s="91"/>
      <c r="SEM209" s="119"/>
      <c r="SEN209" s="91"/>
      <c r="SEO209" s="119"/>
      <c r="SEP209" s="91"/>
      <c r="SEQ209" s="119"/>
      <c r="SER209" s="91"/>
      <c r="SES209" s="119"/>
      <c r="SET209" s="91"/>
      <c r="SEU209" s="119"/>
      <c r="SEV209" s="91"/>
      <c r="SEW209" s="119"/>
      <c r="SEX209" s="91"/>
      <c r="SEY209" s="119"/>
      <c r="SEZ209" s="91"/>
      <c r="SFA209" s="119"/>
      <c r="SFB209" s="91"/>
      <c r="SFC209" s="119"/>
      <c r="SFD209" s="91"/>
      <c r="SFE209" s="119"/>
      <c r="SFF209" s="91"/>
      <c r="SFG209" s="119"/>
      <c r="SFH209" s="91"/>
      <c r="SFI209" s="119"/>
      <c r="SFJ209" s="91"/>
      <c r="SFK209" s="119"/>
      <c r="SFL209" s="91"/>
      <c r="SFM209" s="119"/>
      <c r="SFN209" s="91"/>
      <c r="SFO209" s="119"/>
      <c r="SFP209" s="91"/>
      <c r="SFQ209" s="119"/>
      <c r="SFR209" s="91"/>
      <c r="SFS209" s="119"/>
      <c r="SFT209" s="91"/>
      <c r="SFU209" s="119"/>
      <c r="SFV209" s="91"/>
      <c r="SFW209" s="119"/>
      <c r="SFX209" s="91"/>
      <c r="SFY209" s="119"/>
      <c r="SFZ209" s="91"/>
      <c r="SGA209" s="119"/>
      <c r="SGB209" s="91"/>
      <c r="SGC209" s="119"/>
      <c r="SGD209" s="91"/>
      <c r="SGE209" s="119"/>
      <c r="SGF209" s="91"/>
      <c r="SGG209" s="119"/>
      <c r="SGH209" s="91"/>
      <c r="SGI209" s="119"/>
      <c r="SGJ209" s="91"/>
      <c r="SGK209" s="119"/>
      <c r="SGL209" s="91"/>
      <c r="SGM209" s="119"/>
      <c r="SGN209" s="91"/>
      <c r="SGO209" s="119"/>
      <c r="SGP209" s="91"/>
      <c r="SGQ209" s="119"/>
      <c r="SGR209" s="91"/>
      <c r="SGS209" s="119"/>
      <c r="SGT209" s="91"/>
      <c r="SGU209" s="119"/>
      <c r="SGV209" s="91"/>
      <c r="SGW209" s="119"/>
      <c r="SGX209" s="91"/>
      <c r="SGY209" s="119"/>
      <c r="SGZ209" s="91"/>
      <c r="SHA209" s="119"/>
      <c r="SHB209" s="91"/>
      <c r="SHC209" s="119"/>
      <c r="SHD209" s="91"/>
      <c r="SHE209" s="119"/>
      <c r="SHF209" s="91"/>
      <c r="SHG209" s="119"/>
      <c r="SHH209" s="91"/>
      <c r="SHI209" s="119"/>
      <c r="SHJ209" s="91"/>
      <c r="SHK209" s="119"/>
      <c r="SHL209" s="91"/>
      <c r="SHM209" s="119"/>
      <c r="SHN209" s="91"/>
      <c r="SHO209" s="119"/>
      <c r="SHP209" s="91"/>
      <c r="SHQ209" s="119"/>
      <c r="SHR209" s="91"/>
      <c r="SHS209" s="119"/>
      <c r="SHT209" s="91"/>
      <c r="SHU209" s="119"/>
      <c r="SHV209" s="91"/>
      <c r="SHW209" s="119"/>
      <c r="SHX209" s="91"/>
      <c r="SHY209" s="119"/>
      <c r="SHZ209" s="91"/>
      <c r="SIA209" s="119"/>
      <c r="SIB209" s="91"/>
      <c r="SIC209" s="119"/>
      <c r="SID209" s="91"/>
      <c r="SIE209" s="119"/>
      <c r="SIF209" s="91"/>
      <c r="SIG209" s="119"/>
      <c r="SIH209" s="91"/>
      <c r="SII209" s="119"/>
      <c r="SIJ209" s="91"/>
      <c r="SIK209" s="119"/>
      <c r="SIL209" s="91"/>
      <c r="SIM209" s="119"/>
      <c r="SIN209" s="91"/>
      <c r="SIO209" s="119"/>
      <c r="SIP209" s="91"/>
      <c r="SIQ209" s="119"/>
      <c r="SIR209" s="91"/>
      <c r="SIS209" s="119"/>
      <c r="SIT209" s="91"/>
      <c r="SIU209" s="119"/>
      <c r="SIV209" s="91"/>
      <c r="SIW209" s="119"/>
      <c r="SIX209" s="91"/>
      <c r="SIY209" s="119"/>
      <c r="SIZ209" s="91"/>
      <c r="SJA209" s="119"/>
      <c r="SJB209" s="91"/>
      <c r="SJC209" s="119"/>
      <c r="SJD209" s="91"/>
      <c r="SJE209" s="119"/>
      <c r="SJF209" s="91"/>
      <c r="SJG209" s="119"/>
      <c r="SJH209" s="91"/>
      <c r="SJI209" s="119"/>
      <c r="SJJ209" s="91"/>
      <c r="SJK209" s="119"/>
      <c r="SJL209" s="91"/>
      <c r="SJM209" s="119"/>
      <c r="SJN209" s="91"/>
      <c r="SJO209" s="119"/>
      <c r="SJP209" s="91"/>
      <c r="SJQ209" s="119"/>
      <c r="SJR209" s="91"/>
      <c r="SJS209" s="119"/>
      <c r="SJT209" s="91"/>
      <c r="SJU209" s="119"/>
      <c r="SJV209" s="91"/>
      <c r="SJW209" s="119"/>
      <c r="SJX209" s="91"/>
      <c r="SJY209" s="119"/>
      <c r="SJZ209" s="91"/>
      <c r="SKA209" s="119"/>
      <c r="SKB209" s="91"/>
      <c r="SKC209" s="119"/>
      <c r="SKD209" s="91"/>
      <c r="SKE209" s="119"/>
      <c r="SKF209" s="91"/>
      <c r="SKG209" s="119"/>
      <c r="SKH209" s="91"/>
      <c r="SKI209" s="119"/>
      <c r="SKJ209" s="91"/>
      <c r="SKK209" s="119"/>
      <c r="SKL209" s="91"/>
      <c r="SKM209" s="119"/>
      <c r="SKN209" s="91"/>
      <c r="SKO209" s="119"/>
      <c r="SKP209" s="91"/>
      <c r="SKQ209" s="119"/>
      <c r="SKR209" s="91"/>
      <c r="SKS209" s="119"/>
      <c r="SKT209" s="91"/>
      <c r="SKU209" s="119"/>
      <c r="SKV209" s="91"/>
      <c r="SKW209" s="119"/>
      <c r="SKX209" s="91"/>
      <c r="SKY209" s="119"/>
      <c r="SKZ209" s="91"/>
      <c r="SLA209" s="119"/>
      <c r="SLB209" s="91"/>
      <c r="SLC209" s="119"/>
      <c r="SLD209" s="91"/>
      <c r="SLE209" s="119"/>
      <c r="SLF209" s="91"/>
      <c r="SLG209" s="119"/>
      <c r="SLH209" s="91"/>
      <c r="SLI209" s="119"/>
      <c r="SLJ209" s="91"/>
      <c r="SLK209" s="119"/>
      <c r="SLL209" s="91"/>
      <c r="SLM209" s="119"/>
      <c r="SLN209" s="91"/>
      <c r="SLO209" s="119"/>
      <c r="SLP209" s="91"/>
      <c r="SLQ209" s="119"/>
      <c r="SLR209" s="91"/>
      <c r="SLS209" s="119"/>
      <c r="SLT209" s="91"/>
      <c r="SLU209" s="119"/>
      <c r="SLV209" s="91"/>
      <c r="SLW209" s="119"/>
      <c r="SLX209" s="91"/>
      <c r="SLY209" s="119"/>
      <c r="SLZ209" s="91"/>
      <c r="SMA209" s="119"/>
      <c r="SMB209" s="91"/>
      <c r="SMC209" s="119"/>
      <c r="SMD209" s="91"/>
      <c r="SME209" s="119"/>
      <c r="SMF209" s="91"/>
      <c r="SMG209" s="119"/>
      <c r="SMH209" s="91"/>
      <c r="SMI209" s="119"/>
      <c r="SMJ209" s="91"/>
      <c r="SMK209" s="119"/>
      <c r="SML209" s="91"/>
      <c r="SMM209" s="119"/>
      <c r="SMN209" s="91"/>
      <c r="SMO209" s="119"/>
      <c r="SMP209" s="91"/>
      <c r="SMQ209" s="119"/>
      <c r="SMR209" s="91"/>
      <c r="SMS209" s="119"/>
      <c r="SMT209" s="91"/>
      <c r="SMU209" s="119"/>
      <c r="SMV209" s="91"/>
      <c r="SMW209" s="119"/>
      <c r="SMX209" s="91"/>
      <c r="SMY209" s="119"/>
      <c r="SMZ209" s="91"/>
      <c r="SNA209" s="119"/>
      <c r="SNB209" s="91"/>
      <c r="SNC209" s="119"/>
      <c r="SND209" s="91"/>
      <c r="SNE209" s="119"/>
      <c r="SNF209" s="91"/>
      <c r="SNG209" s="119"/>
      <c r="SNH209" s="91"/>
      <c r="SNI209" s="119"/>
      <c r="SNJ209" s="91"/>
      <c r="SNK209" s="119"/>
      <c r="SNL209" s="91"/>
      <c r="SNM209" s="119"/>
      <c r="SNN209" s="91"/>
      <c r="SNO209" s="119"/>
      <c r="SNP209" s="91"/>
      <c r="SNQ209" s="119"/>
      <c r="SNR209" s="91"/>
      <c r="SNS209" s="119"/>
      <c r="SNT209" s="91"/>
      <c r="SNU209" s="119"/>
      <c r="SNV209" s="91"/>
      <c r="SNW209" s="119"/>
      <c r="SNX209" s="91"/>
      <c r="SNY209" s="119"/>
      <c r="SNZ209" s="91"/>
      <c r="SOA209" s="119"/>
      <c r="SOB209" s="91"/>
      <c r="SOC209" s="119"/>
      <c r="SOD209" s="91"/>
      <c r="SOE209" s="119"/>
      <c r="SOF209" s="91"/>
      <c r="SOG209" s="119"/>
      <c r="SOH209" s="91"/>
      <c r="SOI209" s="119"/>
      <c r="SOJ209" s="91"/>
      <c r="SOK209" s="119"/>
      <c r="SOL209" s="91"/>
      <c r="SOM209" s="119"/>
      <c r="SON209" s="91"/>
      <c r="SOO209" s="119"/>
      <c r="SOP209" s="91"/>
      <c r="SOQ209" s="119"/>
      <c r="SOR209" s="91"/>
      <c r="SOS209" s="119"/>
      <c r="SOT209" s="91"/>
      <c r="SOU209" s="119"/>
      <c r="SOV209" s="91"/>
      <c r="SOW209" s="119"/>
      <c r="SOX209" s="91"/>
      <c r="SOY209" s="119"/>
      <c r="SOZ209" s="91"/>
      <c r="SPA209" s="119"/>
      <c r="SPB209" s="91"/>
      <c r="SPC209" s="119"/>
      <c r="SPD209" s="91"/>
      <c r="SPE209" s="119"/>
      <c r="SPF209" s="91"/>
      <c r="SPG209" s="119"/>
      <c r="SPH209" s="91"/>
      <c r="SPI209" s="119"/>
      <c r="SPJ209" s="91"/>
      <c r="SPK209" s="119"/>
      <c r="SPL209" s="91"/>
      <c r="SPM209" s="119"/>
      <c r="SPN209" s="91"/>
      <c r="SPO209" s="119"/>
      <c r="SPP209" s="91"/>
      <c r="SPQ209" s="119"/>
      <c r="SPR209" s="91"/>
      <c r="SPS209" s="119"/>
      <c r="SPT209" s="91"/>
      <c r="SPU209" s="119"/>
      <c r="SPV209" s="91"/>
      <c r="SPW209" s="119"/>
      <c r="SPX209" s="91"/>
      <c r="SPY209" s="119"/>
      <c r="SPZ209" s="91"/>
      <c r="SQA209" s="119"/>
      <c r="SQB209" s="91"/>
      <c r="SQC209" s="119"/>
      <c r="SQD209" s="91"/>
      <c r="SQE209" s="119"/>
      <c r="SQF209" s="91"/>
      <c r="SQG209" s="119"/>
      <c r="SQH209" s="91"/>
      <c r="SQI209" s="119"/>
      <c r="SQJ209" s="91"/>
      <c r="SQK209" s="119"/>
      <c r="SQL209" s="91"/>
      <c r="SQM209" s="119"/>
      <c r="SQN209" s="91"/>
      <c r="SQO209" s="119"/>
      <c r="SQP209" s="91"/>
      <c r="SQQ209" s="119"/>
      <c r="SQR209" s="91"/>
      <c r="SQS209" s="119"/>
      <c r="SQT209" s="91"/>
      <c r="SQU209" s="119"/>
      <c r="SQV209" s="91"/>
      <c r="SQW209" s="119"/>
      <c r="SQX209" s="91"/>
      <c r="SQY209" s="119"/>
      <c r="SQZ209" s="91"/>
      <c r="SRA209" s="119"/>
      <c r="SRB209" s="91"/>
      <c r="SRC209" s="119"/>
      <c r="SRD209" s="91"/>
      <c r="SRE209" s="119"/>
      <c r="SRF209" s="91"/>
      <c r="SRG209" s="119"/>
      <c r="SRH209" s="91"/>
      <c r="SRI209" s="119"/>
      <c r="SRJ209" s="91"/>
      <c r="SRK209" s="119"/>
      <c r="SRL209" s="91"/>
      <c r="SRM209" s="119"/>
      <c r="SRN209" s="91"/>
      <c r="SRO209" s="119"/>
      <c r="SRP209" s="91"/>
      <c r="SRQ209" s="119"/>
      <c r="SRR209" s="91"/>
      <c r="SRS209" s="119"/>
      <c r="SRT209" s="91"/>
      <c r="SRU209" s="119"/>
      <c r="SRV209" s="91"/>
      <c r="SRW209" s="119"/>
      <c r="SRX209" s="91"/>
      <c r="SRY209" s="119"/>
      <c r="SRZ209" s="91"/>
      <c r="SSA209" s="119"/>
      <c r="SSB209" s="91"/>
      <c r="SSC209" s="119"/>
      <c r="SSD209" s="91"/>
      <c r="SSE209" s="119"/>
      <c r="SSF209" s="91"/>
      <c r="SSG209" s="119"/>
      <c r="SSH209" s="91"/>
      <c r="SSI209" s="119"/>
      <c r="SSJ209" s="91"/>
      <c r="SSK209" s="119"/>
      <c r="SSL209" s="91"/>
      <c r="SSM209" s="119"/>
      <c r="SSN209" s="91"/>
      <c r="SSO209" s="119"/>
      <c r="SSP209" s="91"/>
      <c r="SSQ209" s="119"/>
      <c r="SSR209" s="91"/>
      <c r="SSS209" s="119"/>
      <c r="SST209" s="91"/>
      <c r="SSU209" s="119"/>
      <c r="SSV209" s="91"/>
      <c r="SSW209" s="119"/>
      <c r="SSX209" s="91"/>
      <c r="SSY209" s="119"/>
      <c r="SSZ209" s="91"/>
      <c r="STA209" s="119"/>
      <c r="STB209" s="91"/>
      <c r="STC209" s="119"/>
      <c r="STD209" s="91"/>
      <c r="STE209" s="119"/>
      <c r="STF209" s="91"/>
      <c r="STG209" s="119"/>
      <c r="STH209" s="91"/>
      <c r="STI209" s="119"/>
      <c r="STJ209" s="91"/>
      <c r="STK209" s="119"/>
      <c r="STL209" s="91"/>
      <c r="STM209" s="119"/>
      <c r="STN209" s="91"/>
      <c r="STO209" s="119"/>
      <c r="STP209" s="91"/>
      <c r="STQ209" s="119"/>
      <c r="STR209" s="91"/>
      <c r="STS209" s="119"/>
      <c r="STT209" s="91"/>
      <c r="STU209" s="119"/>
      <c r="STV209" s="91"/>
      <c r="STW209" s="119"/>
      <c r="STX209" s="91"/>
      <c r="STY209" s="119"/>
      <c r="STZ209" s="91"/>
      <c r="SUA209" s="119"/>
      <c r="SUB209" s="91"/>
      <c r="SUC209" s="119"/>
      <c r="SUD209" s="91"/>
      <c r="SUE209" s="119"/>
      <c r="SUF209" s="91"/>
      <c r="SUG209" s="119"/>
      <c r="SUH209" s="91"/>
      <c r="SUI209" s="119"/>
      <c r="SUJ209" s="91"/>
      <c r="SUK209" s="119"/>
      <c r="SUL209" s="91"/>
      <c r="SUM209" s="119"/>
      <c r="SUN209" s="91"/>
      <c r="SUO209" s="119"/>
      <c r="SUP209" s="91"/>
      <c r="SUQ209" s="119"/>
      <c r="SUR209" s="91"/>
      <c r="SUS209" s="119"/>
      <c r="SUT209" s="91"/>
      <c r="SUU209" s="119"/>
      <c r="SUV209" s="91"/>
      <c r="SUW209" s="119"/>
      <c r="SUX209" s="91"/>
      <c r="SUY209" s="119"/>
      <c r="SUZ209" s="91"/>
      <c r="SVA209" s="119"/>
      <c r="SVB209" s="91"/>
      <c r="SVC209" s="119"/>
      <c r="SVD209" s="91"/>
      <c r="SVE209" s="119"/>
      <c r="SVF209" s="91"/>
      <c r="SVG209" s="119"/>
      <c r="SVH209" s="91"/>
      <c r="SVI209" s="119"/>
      <c r="SVJ209" s="91"/>
      <c r="SVK209" s="119"/>
      <c r="SVL209" s="91"/>
      <c r="SVM209" s="119"/>
      <c r="SVN209" s="91"/>
      <c r="SVO209" s="119"/>
      <c r="SVP209" s="91"/>
      <c r="SVQ209" s="119"/>
      <c r="SVR209" s="91"/>
      <c r="SVS209" s="119"/>
      <c r="SVT209" s="91"/>
      <c r="SVU209" s="119"/>
      <c r="SVV209" s="91"/>
      <c r="SVW209" s="119"/>
      <c r="SVX209" s="91"/>
      <c r="SVY209" s="119"/>
      <c r="SVZ209" s="91"/>
      <c r="SWA209" s="119"/>
      <c r="SWB209" s="91"/>
      <c r="SWC209" s="119"/>
      <c r="SWD209" s="91"/>
      <c r="SWE209" s="119"/>
      <c r="SWF209" s="91"/>
      <c r="SWG209" s="119"/>
      <c r="SWH209" s="91"/>
      <c r="SWI209" s="119"/>
      <c r="SWJ209" s="91"/>
      <c r="SWK209" s="119"/>
      <c r="SWL209" s="91"/>
      <c r="SWM209" s="119"/>
      <c r="SWN209" s="91"/>
      <c r="SWO209" s="119"/>
      <c r="SWP209" s="91"/>
      <c r="SWQ209" s="119"/>
      <c r="SWR209" s="91"/>
      <c r="SWS209" s="119"/>
      <c r="SWT209" s="91"/>
      <c r="SWU209" s="119"/>
      <c r="SWV209" s="91"/>
      <c r="SWW209" s="119"/>
      <c r="SWX209" s="91"/>
      <c r="SWY209" s="119"/>
      <c r="SWZ209" s="91"/>
      <c r="SXA209" s="119"/>
      <c r="SXB209" s="91"/>
      <c r="SXC209" s="119"/>
      <c r="SXD209" s="91"/>
      <c r="SXE209" s="119"/>
      <c r="SXF209" s="91"/>
      <c r="SXG209" s="119"/>
      <c r="SXH209" s="91"/>
      <c r="SXI209" s="119"/>
      <c r="SXJ209" s="91"/>
      <c r="SXK209" s="119"/>
      <c r="SXL209" s="91"/>
      <c r="SXM209" s="119"/>
      <c r="SXN209" s="91"/>
      <c r="SXO209" s="119"/>
      <c r="SXP209" s="91"/>
      <c r="SXQ209" s="119"/>
      <c r="SXR209" s="91"/>
      <c r="SXS209" s="119"/>
      <c r="SXT209" s="91"/>
      <c r="SXU209" s="119"/>
      <c r="SXV209" s="91"/>
      <c r="SXW209" s="119"/>
      <c r="SXX209" s="91"/>
      <c r="SXY209" s="119"/>
      <c r="SXZ209" s="91"/>
      <c r="SYA209" s="119"/>
      <c r="SYB209" s="91"/>
      <c r="SYC209" s="119"/>
      <c r="SYD209" s="91"/>
      <c r="SYE209" s="119"/>
      <c r="SYF209" s="91"/>
      <c r="SYG209" s="119"/>
      <c r="SYH209" s="91"/>
      <c r="SYI209" s="119"/>
      <c r="SYJ209" s="91"/>
      <c r="SYK209" s="119"/>
      <c r="SYL209" s="91"/>
      <c r="SYM209" s="119"/>
      <c r="SYN209" s="91"/>
      <c r="SYO209" s="119"/>
      <c r="SYP209" s="91"/>
      <c r="SYQ209" s="119"/>
      <c r="SYR209" s="91"/>
      <c r="SYS209" s="119"/>
      <c r="SYT209" s="91"/>
      <c r="SYU209" s="119"/>
      <c r="SYV209" s="91"/>
      <c r="SYW209" s="119"/>
      <c r="SYX209" s="91"/>
      <c r="SYY209" s="119"/>
      <c r="SYZ209" s="91"/>
      <c r="SZA209" s="119"/>
      <c r="SZB209" s="91"/>
      <c r="SZC209" s="119"/>
      <c r="SZD209" s="91"/>
      <c r="SZE209" s="119"/>
      <c r="SZF209" s="91"/>
      <c r="SZG209" s="119"/>
      <c r="SZH209" s="91"/>
      <c r="SZI209" s="119"/>
      <c r="SZJ209" s="91"/>
      <c r="SZK209" s="119"/>
      <c r="SZL209" s="91"/>
      <c r="SZM209" s="119"/>
      <c r="SZN209" s="91"/>
      <c r="SZO209" s="119"/>
      <c r="SZP209" s="91"/>
      <c r="SZQ209" s="119"/>
      <c r="SZR209" s="91"/>
      <c r="SZS209" s="119"/>
      <c r="SZT209" s="91"/>
      <c r="SZU209" s="119"/>
      <c r="SZV209" s="91"/>
      <c r="SZW209" s="119"/>
      <c r="SZX209" s="91"/>
      <c r="SZY209" s="119"/>
      <c r="SZZ209" s="91"/>
      <c r="TAA209" s="119"/>
      <c r="TAB209" s="91"/>
      <c r="TAC209" s="119"/>
      <c r="TAD209" s="91"/>
      <c r="TAE209" s="119"/>
      <c r="TAF209" s="91"/>
      <c r="TAG209" s="119"/>
      <c r="TAH209" s="91"/>
      <c r="TAI209" s="119"/>
      <c r="TAJ209" s="91"/>
      <c r="TAK209" s="119"/>
      <c r="TAL209" s="91"/>
      <c r="TAM209" s="119"/>
      <c r="TAN209" s="91"/>
      <c r="TAO209" s="119"/>
      <c r="TAP209" s="91"/>
      <c r="TAQ209" s="119"/>
      <c r="TAR209" s="91"/>
      <c r="TAS209" s="119"/>
      <c r="TAT209" s="91"/>
      <c r="TAU209" s="119"/>
      <c r="TAV209" s="91"/>
      <c r="TAW209" s="119"/>
      <c r="TAX209" s="91"/>
      <c r="TAY209" s="119"/>
      <c r="TAZ209" s="91"/>
      <c r="TBA209" s="119"/>
      <c r="TBB209" s="91"/>
      <c r="TBC209" s="119"/>
      <c r="TBD209" s="91"/>
      <c r="TBE209" s="119"/>
      <c r="TBF209" s="91"/>
      <c r="TBG209" s="119"/>
      <c r="TBH209" s="91"/>
      <c r="TBI209" s="119"/>
      <c r="TBJ209" s="91"/>
      <c r="TBK209" s="119"/>
      <c r="TBL209" s="91"/>
      <c r="TBM209" s="119"/>
      <c r="TBN209" s="91"/>
      <c r="TBO209" s="119"/>
      <c r="TBP209" s="91"/>
      <c r="TBQ209" s="119"/>
      <c r="TBR209" s="91"/>
      <c r="TBS209" s="119"/>
      <c r="TBT209" s="91"/>
      <c r="TBU209" s="119"/>
      <c r="TBV209" s="91"/>
      <c r="TBW209" s="119"/>
      <c r="TBX209" s="91"/>
      <c r="TBY209" s="119"/>
      <c r="TBZ209" s="91"/>
      <c r="TCA209" s="119"/>
      <c r="TCB209" s="91"/>
      <c r="TCC209" s="119"/>
      <c r="TCD209" s="91"/>
      <c r="TCE209" s="119"/>
      <c r="TCF209" s="91"/>
      <c r="TCG209" s="119"/>
      <c r="TCH209" s="91"/>
      <c r="TCI209" s="119"/>
      <c r="TCJ209" s="91"/>
      <c r="TCK209" s="119"/>
      <c r="TCL209" s="91"/>
      <c r="TCM209" s="119"/>
      <c r="TCN209" s="91"/>
      <c r="TCO209" s="119"/>
      <c r="TCP209" s="91"/>
      <c r="TCQ209" s="119"/>
      <c r="TCR209" s="91"/>
      <c r="TCS209" s="119"/>
      <c r="TCT209" s="91"/>
      <c r="TCU209" s="119"/>
      <c r="TCV209" s="91"/>
      <c r="TCW209" s="119"/>
      <c r="TCX209" s="91"/>
      <c r="TCY209" s="119"/>
      <c r="TCZ209" s="91"/>
      <c r="TDA209" s="119"/>
      <c r="TDB209" s="91"/>
      <c r="TDC209" s="119"/>
      <c r="TDD209" s="91"/>
      <c r="TDE209" s="119"/>
      <c r="TDF209" s="91"/>
      <c r="TDG209" s="119"/>
      <c r="TDH209" s="91"/>
      <c r="TDI209" s="119"/>
      <c r="TDJ209" s="91"/>
      <c r="TDK209" s="119"/>
      <c r="TDL209" s="91"/>
      <c r="TDM209" s="119"/>
      <c r="TDN209" s="91"/>
      <c r="TDO209" s="119"/>
      <c r="TDP209" s="91"/>
      <c r="TDQ209" s="119"/>
      <c r="TDR209" s="91"/>
      <c r="TDS209" s="119"/>
      <c r="TDT209" s="91"/>
      <c r="TDU209" s="119"/>
      <c r="TDV209" s="91"/>
      <c r="TDW209" s="119"/>
      <c r="TDX209" s="91"/>
      <c r="TDY209" s="119"/>
      <c r="TDZ209" s="91"/>
      <c r="TEA209" s="119"/>
      <c r="TEB209" s="91"/>
      <c r="TEC209" s="119"/>
      <c r="TED209" s="91"/>
      <c r="TEE209" s="119"/>
      <c r="TEF209" s="91"/>
      <c r="TEG209" s="119"/>
      <c r="TEH209" s="91"/>
      <c r="TEI209" s="119"/>
      <c r="TEJ209" s="91"/>
      <c r="TEK209" s="119"/>
      <c r="TEL209" s="91"/>
      <c r="TEM209" s="119"/>
      <c r="TEN209" s="91"/>
      <c r="TEO209" s="119"/>
      <c r="TEP209" s="91"/>
      <c r="TEQ209" s="119"/>
      <c r="TER209" s="91"/>
      <c r="TES209" s="119"/>
      <c r="TET209" s="91"/>
      <c r="TEU209" s="119"/>
      <c r="TEV209" s="91"/>
      <c r="TEW209" s="119"/>
      <c r="TEX209" s="91"/>
      <c r="TEY209" s="119"/>
      <c r="TEZ209" s="91"/>
      <c r="TFA209" s="119"/>
      <c r="TFB209" s="91"/>
      <c r="TFC209" s="119"/>
      <c r="TFD209" s="91"/>
      <c r="TFE209" s="119"/>
      <c r="TFF209" s="91"/>
      <c r="TFG209" s="119"/>
      <c r="TFH209" s="91"/>
      <c r="TFI209" s="119"/>
      <c r="TFJ209" s="91"/>
      <c r="TFK209" s="119"/>
      <c r="TFL209" s="91"/>
      <c r="TFM209" s="119"/>
      <c r="TFN209" s="91"/>
      <c r="TFO209" s="119"/>
      <c r="TFP209" s="91"/>
      <c r="TFQ209" s="119"/>
      <c r="TFR209" s="91"/>
      <c r="TFS209" s="119"/>
      <c r="TFT209" s="91"/>
      <c r="TFU209" s="119"/>
      <c r="TFV209" s="91"/>
      <c r="TFW209" s="119"/>
      <c r="TFX209" s="91"/>
      <c r="TFY209" s="119"/>
      <c r="TFZ209" s="91"/>
      <c r="TGA209" s="119"/>
      <c r="TGB209" s="91"/>
      <c r="TGC209" s="119"/>
      <c r="TGD209" s="91"/>
      <c r="TGE209" s="119"/>
      <c r="TGF209" s="91"/>
      <c r="TGG209" s="119"/>
      <c r="TGH209" s="91"/>
      <c r="TGI209" s="119"/>
      <c r="TGJ209" s="91"/>
      <c r="TGK209" s="119"/>
      <c r="TGL209" s="91"/>
      <c r="TGM209" s="119"/>
      <c r="TGN209" s="91"/>
      <c r="TGO209" s="119"/>
      <c r="TGP209" s="91"/>
      <c r="TGQ209" s="119"/>
      <c r="TGR209" s="91"/>
      <c r="TGS209" s="119"/>
      <c r="TGT209" s="91"/>
      <c r="TGU209" s="119"/>
      <c r="TGV209" s="91"/>
      <c r="TGW209" s="119"/>
      <c r="TGX209" s="91"/>
      <c r="TGY209" s="119"/>
      <c r="TGZ209" s="91"/>
      <c r="THA209" s="119"/>
      <c r="THB209" s="91"/>
      <c r="THC209" s="119"/>
      <c r="THD209" s="91"/>
      <c r="THE209" s="119"/>
      <c r="THF209" s="91"/>
      <c r="THG209" s="119"/>
      <c r="THH209" s="91"/>
      <c r="THI209" s="119"/>
      <c r="THJ209" s="91"/>
      <c r="THK209" s="119"/>
      <c r="THL209" s="91"/>
      <c r="THM209" s="119"/>
      <c r="THN209" s="91"/>
      <c r="THO209" s="119"/>
      <c r="THP209" s="91"/>
      <c r="THQ209" s="119"/>
      <c r="THR209" s="91"/>
      <c r="THS209" s="119"/>
      <c r="THT209" s="91"/>
      <c r="THU209" s="119"/>
      <c r="THV209" s="91"/>
      <c r="THW209" s="119"/>
      <c r="THX209" s="91"/>
      <c r="THY209" s="119"/>
      <c r="THZ209" s="91"/>
      <c r="TIA209" s="119"/>
      <c r="TIB209" s="91"/>
      <c r="TIC209" s="119"/>
      <c r="TID209" s="91"/>
      <c r="TIE209" s="119"/>
      <c r="TIF209" s="91"/>
      <c r="TIG209" s="119"/>
      <c r="TIH209" s="91"/>
      <c r="TII209" s="119"/>
      <c r="TIJ209" s="91"/>
      <c r="TIK209" s="119"/>
      <c r="TIL209" s="91"/>
      <c r="TIM209" s="119"/>
      <c r="TIN209" s="91"/>
      <c r="TIO209" s="119"/>
      <c r="TIP209" s="91"/>
      <c r="TIQ209" s="119"/>
      <c r="TIR209" s="91"/>
      <c r="TIS209" s="119"/>
      <c r="TIT209" s="91"/>
      <c r="TIU209" s="119"/>
      <c r="TIV209" s="91"/>
      <c r="TIW209" s="119"/>
      <c r="TIX209" s="91"/>
      <c r="TIY209" s="119"/>
      <c r="TIZ209" s="91"/>
      <c r="TJA209" s="119"/>
      <c r="TJB209" s="91"/>
      <c r="TJC209" s="119"/>
      <c r="TJD209" s="91"/>
      <c r="TJE209" s="119"/>
      <c r="TJF209" s="91"/>
      <c r="TJG209" s="119"/>
      <c r="TJH209" s="91"/>
      <c r="TJI209" s="119"/>
      <c r="TJJ209" s="91"/>
      <c r="TJK209" s="119"/>
      <c r="TJL209" s="91"/>
      <c r="TJM209" s="119"/>
      <c r="TJN209" s="91"/>
      <c r="TJO209" s="119"/>
      <c r="TJP209" s="91"/>
      <c r="TJQ209" s="119"/>
      <c r="TJR209" s="91"/>
      <c r="TJS209" s="119"/>
      <c r="TJT209" s="91"/>
      <c r="TJU209" s="119"/>
      <c r="TJV209" s="91"/>
      <c r="TJW209" s="119"/>
      <c r="TJX209" s="91"/>
      <c r="TJY209" s="119"/>
      <c r="TJZ209" s="91"/>
      <c r="TKA209" s="119"/>
      <c r="TKB209" s="91"/>
      <c r="TKC209" s="119"/>
      <c r="TKD209" s="91"/>
      <c r="TKE209" s="119"/>
      <c r="TKF209" s="91"/>
      <c r="TKG209" s="119"/>
      <c r="TKH209" s="91"/>
      <c r="TKI209" s="119"/>
      <c r="TKJ209" s="91"/>
      <c r="TKK209" s="119"/>
      <c r="TKL209" s="91"/>
      <c r="TKM209" s="119"/>
      <c r="TKN209" s="91"/>
      <c r="TKO209" s="119"/>
      <c r="TKP209" s="91"/>
      <c r="TKQ209" s="119"/>
      <c r="TKR209" s="91"/>
      <c r="TKS209" s="119"/>
      <c r="TKT209" s="91"/>
      <c r="TKU209" s="119"/>
      <c r="TKV209" s="91"/>
      <c r="TKW209" s="119"/>
      <c r="TKX209" s="91"/>
      <c r="TKY209" s="119"/>
      <c r="TKZ209" s="91"/>
      <c r="TLA209" s="119"/>
      <c r="TLB209" s="91"/>
      <c r="TLC209" s="119"/>
      <c r="TLD209" s="91"/>
      <c r="TLE209" s="119"/>
      <c r="TLF209" s="91"/>
      <c r="TLG209" s="119"/>
      <c r="TLH209" s="91"/>
      <c r="TLI209" s="119"/>
      <c r="TLJ209" s="91"/>
      <c r="TLK209" s="119"/>
      <c r="TLL209" s="91"/>
      <c r="TLM209" s="119"/>
      <c r="TLN209" s="91"/>
      <c r="TLO209" s="119"/>
      <c r="TLP209" s="91"/>
      <c r="TLQ209" s="119"/>
      <c r="TLR209" s="91"/>
      <c r="TLS209" s="119"/>
      <c r="TLT209" s="91"/>
      <c r="TLU209" s="119"/>
      <c r="TLV209" s="91"/>
      <c r="TLW209" s="119"/>
      <c r="TLX209" s="91"/>
      <c r="TLY209" s="119"/>
      <c r="TLZ209" s="91"/>
      <c r="TMA209" s="119"/>
      <c r="TMB209" s="91"/>
      <c r="TMC209" s="119"/>
      <c r="TMD209" s="91"/>
      <c r="TME209" s="119"/>
      <c r="TMF209" s="91"/>
      <c r="TMG209" s="119"/>
      <c r="TMH209" s="91"/>
      <c r="TMI209" s="119"/>
      <c r="TMJ209" s="91"/>
      <c r="TMK209" s="119"/>
      <c r="TML209" s="91"/>
      <c r="TMM209" s="119"/>
      <c r="TMN209" s="91"/>
      <c r="TMO209" s="119"/>
      <c r="TMP209" s="91"/>
      <c r="TMQ209" s="119"/>
      <c r="TMR209" s="91"/>
      <c r="TMS209" s="119"/>
      <c r="TMT209" s="91"/>
      <c r="TMU209" s="119"/>
      <c r="TMV209" s="91"/>
      <c r="TMW209" s="119"/>
      <c r="TMX209" s="91"/>
      <c r="TMY209" s="119"/>
      <c r="TMZ209" s="91"/>
      <c r="TNA209" s="119"/>
      <c r="TNB209" s="91"/>
      <c r="TNC209" s="119"/>
      <c r="TND209" s="91"/>
      <c r="TNE209" s="119"/>
      <c r="TNF209" s="91"/>
      <c r="TNG209" s="119"/>
      <c r="TNH209" s="91"/>
      <c r="TNI209" s="119"/>
      <c r="TNJ209" s="91"/>
      <c r="TNK209" s="119"/>
      <c r="TNL209" s="91"/>
      <c r="TNM209" s="119"/>
      <c r="TNN209" s="91"/>
      <c r="TNO209" s="119"/>
      <c r="TNP209" s="91"/>
      <c r="TNQ209" s="119"/>
      <c r="TNR209" s="91"/>
      <c r="TNS209" s="119"/>
      <c r="TNT209" s="91"/>
      <c r="TNU209" s="119"/>
      <c r="TNV209" s="91"/>
      <c r="TNW209" s="119"/>
      <c r="TNX209" s="91"/>
      <c r="TNY209" s="119"/>
      <c r="TNZ209" s="91"/>
      <c r="TOA209" s="119"/>
      <c r="TOB209" s="91"/>
      <c r="TOC209" s="119"/>
      <c r="TOD209" s="91"/>
      <c r="TOE209" s="119"/>
      <c r="TOF209" s="91"/>
      <c r="TOG209" s="119"/>
      <c r="TOH209" s="91"/>
      <c r="TOI209" s="119"/>
      <c r="TOJ209" s="91"/>
      <c r="TOK209" s="119"/>
      <c r="TOL209" s="91"/>
      <c r="TOM209" s="119"/>
      <c r="TON209" s="91"/>
      <c r="TOO209" s="119"/>
      <c r="TOP209" s="91"/>
      <c r="TOQ209" s="119"/>
      <c r="TOR209" s="91"/>
      <c r="TOS209" s="119"/>
      <c r="TOT209" s="91"/>
      <c r="TOU209" s="119"/>
      <c r="TOV209" s="91"/>
      <c r="TOW209" s="119"/>
      <c r="TOX209" s="91"/>
      <c r="TOY209" s="119"/>
      <c r="TOZ209" s="91"/>
      <c r="TPA209" s="119"/>
      <c r="TPB209" s="91"/>
      <c r="TPC209" s="119"/>
      <c r="TPD209" s="91"/>
      <c r="TPE209" s="119"/>
      <c r="TPF209" s="91"/>
      <c r="TPG209" s="119"/>
      <c r="TPH209" s="91"/>
      <c r="TPI209" s="119"/>
      <c r="TPJ209" s="91"/>
      <c r="TPK209" s="119"/>
      <c r="TPL209" s="91"/>
      <c r="TPM209" s="119"/>
      <c r="TPN209" s="91"/>
      <c r="TPO209" s="119"/>
      <c r="TPP209" s="91"/>
      <c r="TPQ209" s="119"/>
      <c r="TPR209" s="91"/>
      <c r="TPS209" s="119"/>
      <c r="TPT209" s="91"/>
      <c r="TPU209" s="119"/>
      <c r="TPV209" s="91"/>
      <c r="TPW209" s="119"/>
      <c r="TPX209" s="91"/>
      <c r="TPY209" s="119"/>
      <c r="TPZ209" s="91"/>
      <c r="TQA209" s="119"/>
      <c r="TQB209" s="91"/>
      <c r="TQC209" s="119"/>
      <c r="TQD209" s="91"/>
      <c r="TQE209" s="119"/>
      <c r="TQF209" s="91"/>
      <c r="TQG209" s="119"/>
      <c r="TQH209" s="91"/>
      <c r="TQI209" s="119"/>
      <c r="TQJ209" s="91"/>
      <c r="TQK209" s="119"/>
      <c r="TQL209" s="91"/>
      <c r="TQM209" s="119"/>
      <c r="TQN209" s="91"/>
      <c r="TQO209" s="119"/>
      <c r="TQP209" s="91"/>
      <c r="TQQ209" s="119"/>
      <c r="TQR209" s="91"/>
      <c r="TQS209" s="119"/>
      <c r="TQT209" s="91"/>
      <c r="TQU209" s="119"/>
      <c r="TQV209" s="91"/>
      <c r="TQW209" s="119"/>
      <c r="TQX209" s="91"/>
      <c r="TQY209" s="119"/>
      <c r="TQZ209" s="91"/>
      <c r="TRA209" s="119"/>
      <c r="TRB209" s="91"/>
      <c r="TRC209" s="119"/>
      <c r="TRD209" s="91"/>
      <c r="TRE209" s="119"/>
      <c r="TRF209" s="91"/>
      <c r="TRG209" s="119"/>
      <c r="TRH209" s="91"/>
      <c r="TRI209" s="119"/>
      <c r="TRJ209" s="91"/>
      <c r="TRK209" s="119"/>
      <c r="TRL209" s="91"/>
      <c r="TRM209" s="119"/>
      <c r="TRN209" s="91"/>
      <c r="TRO209" s="119"/>
      <c r="TRP209" s="91"/>
      <c r="TRQ209" s="119"/>
      <c r="TRR209" s="91"/>
      <c r="TRS209" s="119"/>
      <c r="TRT209" s="91"/>
      <c r="TRU209" s="119"/>
      <c r="TRV209" s="91"/>
      <c r="TRW209" s="119"/>
      <c r="TRX209" s="91"/>
      <c r="TRY209" s="119"/>
      <c r="TRZ209" s="91"/>
      <c r="TSA209" s="119"/>
      <c r="TSB209" s="91"/>
      <c r="TSC209" s="119"/>
      <c r="TSD209" s="91"/>
      <c r="TSE209" s="119"/>
      <c r="TSF209" s="91"/>
      <c r="TSG209" s="119"/>
      <c r="TSH209" s="91"/>
      <c r="TSI209" s="119"/>
      <c r="TSJ209" s="91"/>
      <c r="TSK209" s="119"/>
      <c r="TSL209" s="91"/>
      <c r="TSM209" s="119"/>
      <c r="TSN209" s="91"/>
      <c r="TSO209" s="119"/>
      <c r="TSP209" s="91"/>
      <c r="TSQ209" s="119"/>
      <c r="TSR209" s="91"/>
      <c r="TSS209" s="119"/>
      <c r="TST209" s="91"/>
      <c r="TSU209" s="119"/>
      <c r="TSV209" s="91"/>
      <c r="TSW209" s="119"/>
      <c r="TSX209" s="91"/>
      <c r="TSY209" s="119"/>
      <c r="TSZ209" s="91"/>
      <c r="TTA209" s="119"/>
      <c r="TTB209" s="91"/>
      <c r="TTC209" s="119"/>
      <c r="TTD209" s="91"/>
      <c r="TTE209" s="119"/>
      <c r="TTF209" s="91"/>
      <c r="TTG209" s="119"/>
      <c r="TTH209" s="91"/>
      <c r="TTI209" s="119"/>
      <c r="TTJ209" s="91"/>
      <c r="TTK209" s="119"/>
      <c r="TTL209" s="91"/>
      <c r="TTM209" s="119"/>
      <c r="TTN209" s="91"/>
      <c r="TTO209" s="119"/>
      <c r="TTP209" s="91"/>
      <c r="TTQ209" s="119"/>
      <c r="TTR209" s="91"/>
      <c r="TTS209" s="119"/>
      <c r="TTT209" s="91"/>
      <c r="TTU209" s="119"/>
      <c r="TTV209" s="91"/>
      <c r="TTW209" s="119"/>
      <c r="TTX209" s="91"/>
      <c r="TTY209" s="119"/>
      <c r="TTZ209" s="91"/>
      <c r="TUA209" s="119"/>
      <c r="TUB209" s="91"/>
      <c r="TUC209" s="119"/>
      <c r="TUD209" s="91"/>
      <c r="TUE209" s="119"/>
      <c r="TUF209" s="91"/>
      <c r="TUG209" s="119"/>
      <c r="TUH209" s="91"/>
      <c r="TUI209" s="119"/>
      <c r="TUJ209" s="91"/>
      <c r="TUK209" s="119"/>
      <c r="TUL209" s="91"/>
      <c r="TUM209" s="119"/>
      <c r="TUN209" s="91"/>
      <c r="TUO209" s="119"/>
      <c r="TUP209" s="91"/>
      <c r="TUQ209" s="119"/>
      <c r="TUR209" s="91"/>
      <c r="TUS209" s="119"/>
      <c r="TUT209" s="91"/>
      <c r="TUU209" s="119"/>
      <c r="TUV209" s="91"/>
      <c r="TUW209" s="119"/>
      <c r="TUX209" s="91"/>
      <c r="TUY209" s="119"/>
      <c r="TUZ209" s="91"/>
      <c r="TVA209" s="119"/>
      <c r="TVB209" s="91"/>
      <c r="TVC209" s="119"/>
      <c r="TVD209" s="91"/>
      <c r="TVE209" s="119"/>
      <c r="TVF209" s="91"/>
      <c r="TVG209" s="119"/>
      <c r="TVH209" s="91"/>
      <c r="TVI209" s="119"/>
      <c r="TVJ209" s="91"/>
      <c r="TVK209" s="119"/>
      <c r="TVL209" s="91"/>
      <c r="TVM209" s="119"/>
      <c r="TVN209" s="91"/>
      <c r="TVO209" s="119"/>
      <c r="TVP209" s="91"/>
      <c r="TVQ209" s="119"/>
      <c r="TVR209" s="91"/>
      <c r="TVS209" s="119"/>
      <c r="TVT209" s="91"/>
      <c r="TVU209" s="119"/>
      <c r="TVV209" s="91"/>
      <c r="TVW209" s="119"/>
      <c r="TVX209" s="91"/>
      <c r="TVY209" s="119"/>
      <c r="TVZ209" s="91"/>
      <c r="TWA209" s="119"/>
      <c r="TWB209" s="91"/>
      <c r="TWC209" s="119"/>
      <c r="TWD209" s="91"/>
      <c r="TWE209" s="119"/>
      <c r="TWF209" s="91"/>
      <c r="TWG209" s="119"/>
      <c r="TWH209" s="91"/>
      <c r="TWI209" s="119"/>
      <c r="TWJ209" s="91"/>
      <c r="TWK209" s="119"/>
      <c r="TWL209" s="91"/>
      <c r="TWM209" s="119"/>
      <c r="TWN209" s="91"/>
      <c r="TWO209" s="119"/>
      <c r="TWP209" s="91"/>
      <c r="TWQ209" s="119"/>
      <c r="TWR209" s="91"/>
      <c r="TWS209" s="119"/>
      <c r="TWT209" s="91"/>
      <c r="TWU209" s="119"/>
      <c r="TWV209" s="91"/>
      <c r="TWW209" s="119"/>
      <c r="TWX209" s="91"/>
      <c r="TWY209" s="119"/>
      <c r="TWZ209" s="91"/>
      <c r="TXA209" s="119"/>
      <c r="TXB209" s="91"/>
      <c r="TXC209" s="119"/>
      <c r="TXD209" s="91"/>
      <c r="TXE209" s="119"/>
      <c r="TXF209" s="91"/>
      <c r="TXG209" s="119"/>
      <c r="TXH209" s="91"/>
      <c r="TXI209" s="119"/>
      <c r="TXJ209" s="91"/>
      <c r="TXK209" s="119"/>
      <c r="TXL209" s="91"/>
      <c r="TXM209" s="119"/>
      <c r="TXN209" s="91"/>
      <c r="TXO209" s="119"/>
      <c r="TXP209" s="91"/>
      <c r="TXQ209" s="119"/>
      <c r="TXR209" s="91"/>
      <c r="TXS209" s="119"/>
      <c r="TXT209" s="91"/>
      <c r="TXU209" s="119"/>
      <c r="TXV209" s="91"/>
      <c r="TXW209" s="119"/>
      <c r="TXX209" s="91"/>
      <c r="TXY209" s="119"/>
      <c r="TXZ209" s="91"/>
      <c r="TYA209" s="119"/>
      <c r="TYB209" s="91"/>
      <c r="TYC209" s="119"/>
      <c r="TYD209" s="91"/>
      <c r="TYE209" s="119"/>
      <c r="TYF209" s="91"/>
      <c r="TYG209" s="119"/>
      <c r="TYH209" s="91"/>
      <c r="TYI209" s="119"/>
      <c r="TYJ209" s="91"/>
      <c r="TYK209" s="119"/>
      <c r="TYL209" s="91"/>
      <c r="TYM209" s="119"/>
      <c r="TYN209" s="91"/>
      <c r="TYO209" s="119"/>
      <c r="TYP209" s="91"/>
      <c r="TYQ209" s="119"/>
      <c r="TYR209" s="91"/>
      <c r="TYS209" s="119"/>
      <c r="TYT209" s="91"/>
      <c r="TYU209" s="119"/>
      <c r="TYV209" s="91"/>
      <c r="TYW209" s="119"/>
      <c r="TYX209" s="91"/>
      <c r="TYY209" s="119"/>
      <c r="TYZ209" s="91"/>
      <c r="TZA209" s="119"/>
      <c r="TZB209" s="91"/>
      <c r="TZC209" s="119"/>
      <c r="TZD209" s="91"/>
      <c r="TZE209" s="119"/>
      <c r="TZF209" s="91"/>
      <c r="TZG209" s="119"/>
      <c r="TZH209" s="91"/>
      <c r="TZI209" s="119"/>
      <c r="TZJ209" s="91"/>
      <c r="TZK209" s="119"/>
      <c r="TZL209" s="91"/>
      <c r="TZM209" s="119"/>
      <c r="TZN209" s="91"/>
      <c r="TZO209" s="119"/>
      <c r="TZP209" s="91"/>
      <c r="TZQ209" s="119"/>
      <c r="TZR209" s="91"/>
      <c r="TZS209" s="119"/>
      <c r="TZT209" s="91"/>
      <c r="TZU209" s="119"/>
      <c r="TZV209" s="91"/>
      <c r="TZW209" s="119"/>
      <c r="TZX209" s="91"/>
      <c r="TZY209" s="119"/>
      <c r="TZZ209" s="91"/>
      <c r="UAA209" s="119"/>
      <c r="UAB209" s="91"/>
      <c r="UAC209" s="119"/>
      <c r="UAD209" s="91"/>
      <c r="UAE209" s="119"/>
      <c r="UAF209" s="91"/>
      <c r="UAG209" s="119"/>
      <c r="UAH209" s="91"/>
      <c r="UAI209" s="119"/>
      <c r="UAJ209" s="91"/>
      <c r="UAK209" s="119"/>
      <c r="UAL209" s="91"/>
      <c r="UAM209" s="119"/>
      <c r="UAN209" s="91"/>
      <c r="UAO209" s="119"/>
      <c r="UAP209" s="91"/>
      <c r="UAQ209" s="119"/>
      <c r="UAR209" s="91"/>
      <c r="UAS209" s="119"/>
      <c r="UAT209" s="91"/>
      <c r="UAU209" s="119"/>
      <c r="UAV209" s="91"/>
      <c r="UAW209" s="119"/>
      <c r="UAX209" s="91"/>
      <c r="UAY209" s="119"/>
      <c r="UAZ209" s="91"/>
      <c r="UBA209" s="119"/>
      <c r="UBB209" s="91"/>
      <c r="UBC209" s="119"/>
      <c r="UBD209" s="91"/>
      <c r="UBE209" s="119"/>
      <c r="UBF209" s="91"/>
      <c r="UBG209" s="119"/>
      <c r="UBH209" s="91"/>
      <c r="UBI209" s="119"/>
      <c r="UBJ209" s="91"/>
      <c r="UBK209" s="119"/>
      <c r="UBL209" s="91"/>
      <c r="UBM209" s="119"/>
      <c r="UBN209" s="91"/>
      <c r="UBO209" s="119"/>
      <c r="UBP209" s="91"/>
      <c r="UBQ209" s="119"/>
      <c r="UBR209" s="91"/>
      <c r="UBS209" s="119"/>
      <c r="UBT209" s="91"/>
      <c r="UBU209" s="119"/>
      <c r="UBV209" s="91"/>
      <c r="UBW209" s="119"/>
      <c r="UBX209" s="91"/>
      <c r="UBY209" s="119"/>
      <c r="UBZ209" s="91"/>
      <c r="UCA209" s="119"/>
      <c r="UCB209" s="91"/>
      <c r="UCC209" s="119"/>
      <c r="UCD209" s="91"/>
      <c r="UCE209" s="119"/>
      <c r="UCF209" s="91"/>
      <c r="UCG209" s="119"/>
      <c r="UCH209" s="91"/>
      <c r="UCI209" s="119"/>
      <c r="UCJ209" s="91"/>
      <c r="UCK209" s="119"/>
      <c r="UCL209" s="91"/>
      <c r="UCM209" s="119"/>
      <c r="UCN209" s="91"/>
      <c r="UCO209" s="119"/>
      <c r="UCP209" s="91"/>
      <c r="UCQ209" s="119"/>
      <c r="UCR209" s="91"/>
      <c r="UCS209" s="119"/>
      <c r="UCT209" s="91"/>
      <c r="UCU209" s="119"/>
      <c r="UCV209" s="91"/>
      <c r="UCW209" s="119"/>
      <c r="UCX209" s="91"/>
      <c r="UCY209" s="119"/>
      <c r="UCZ209" s="91"/>
      <c r="UDA209" s="119"/>
      <c r="UDB209" s="91"/>
      <c r="UDC209" s="119"/>
      <c r="UDD209" s="91"/>
      <c r="UDE209" s="119"/>
      <c r="UDF209" s="91"/>
      <c r="UDG209" s="119"/>
      <c r="UDH209" s="91"/>
      <c r="UDI209" s="119"/>
      <c r="UDJ209" s="91"/>
      <c r="UDK209" s="119"/>
      <c r="UDL209" s="91"/>
      <c r="UDM209" s="119"/>
      <c r="UDN209" s="91"/>
      <c r="UDO209" s="119"/>
      <c r="UDP209" s="91"/>
      <c r="UDQ209" s="119"/>
      <c r="UDR209" s="91"/>
      <c r="UDS209" s="119"/>
      <c r="UDT209" s="91"/>
      <c r="UDU209" s="119"/>
      <c r="UDV209" s="91"/>
      <c r="UDW209" s="119"/>
      <c r="UDX209" s="91"/>
      <c r="UDY209" s="119"/>
      <c r="UDZ209" s="91"/>
      <c r="UEA209" s="119"/>
      <c r="UEB209" s="91"/>
      <c r="UEC209" s="119"/>
      <c r="UED209" s="91"/>
      <c r="UEE209" s="119"/>
      <c r="UEF209" s="91"/>
      <c r="UEG209" s="119"/>
      <c r="UEH209" s="91"/>
      <c r="UEI209" s="119"/>
      <c r="UEJ209" s="91"/>
      <c r="UEK209" s="119"/>
      <c r="UEL209" s="91"/>
      <c r="UEM209" s="119"/>
      <c r="UEN209" s="91"/>
      <c r="UEO209" s="119"/>
      <c r="UEP209" s="91"/>
      <c r="UEQ209" s="119"/>
      <c r="UER209" s="91"/>
      <c r="UES209" s="119"/>
      <c r="UET209" s="91"/>
      <c r="UEU209" s="119"/>
      <c r="UEV209" s="91"/>
      <c r="UEW209" s="119"/>
      <c r="UEX209" s="91"/>
      <c r="UEY209" s="119"/>
      <c r="UEZ209" s="91"/>
      <c r="UFA209" s="119"/>
      <c r="UFB209" s="91"/>
      <c r="UFC209" s="119"/>
      <c r="UFD209" s="91"/>
      <c r="UFE209" s="119"/>
      <c r="UFF209" s="91"/>
      <c r="UFG209" s="119"/>
      <c r="UFH209" s="91"/>
      <c r="UFI209" s="119"/>
      <c r="UFJ209" s="91"/>
      <c r="UFK209" s="119"/>
      <c r="UFL209" s="91"/>
      <c r="UFM209" s="119"/>
      <c r="UFN209" s="91"/>
      <c r="UFO209" s="119"/>
      <c r="UFP209" s="91"/>
      <c r="UFQ209" s="119"/>
      <c r="UFR209" s="91"/>
      <c r="UFS209" s="119"/>
      <c r="UFT209" s="91"/>
      <c r="UFU209" s="119"/>
      <c r="UFV209" s="91"/>
      <c r="UFW209" s="119"/>
      <c r="UFX209" s="91"/>
      <c r="UFY209" s="119"/>
      <c r="UFZ209" s="91"/>
      <c r="UGA209" s="119"/>
      <c r="UGB209" s="91"/>
      <c r="UGC209" s="119"/>
      <c r="UGD209" s="91"/>
      <c r="UGE209" s="119"/>
      <c r="UGF209" s="91"/>
      <c r="UGG209" s="119"/>
      <c r="UGH209" s="91"/>
      <c r="UGI209" s="119"/>
      <c r="UGJ209" s="91"/>
      <c r="UGK209" s="119"/>
      <c r="UGL209" s="91"/>
      <c r="UGM209" s="119"/>
      <c r="UGN209" s="91"/>
      <c r="UGO209" s="119"/>
      <c r="UGP209" s="91"/>
      <c r="UGQ209" s="119"/>
      <c r="UGR209" s="91"/>
      <c r="UGS209" s="119"/>
      <c r="UGT209" s="91"/>
      <c r="UGU209" s="119"/>
      <c r="UGV209" s="91"/>
      <c r="UGW209" s="119"/>
      <c r="UGX209" s="91"/>
      <c r="UGY209" s="119"/>
      <c r="UGZ209" s="91"/>
      <c r="UHA209" s="119"/>
      <c r="UHB209" s="91"/>
      <c r="UHC209" s="119"/>
      <c r="UHD209" s="91"/>
      <c r="UHE209" s="119"/>
      <c r="UHF209" s="91"/>
      <c r="UHG209" s="119"/>
      <c r="UHH209" s="91"/>
      <c r="UHI209" s="119"/>
      <c r="UHJ209" s="91"/>
      <c r="UHK209" s="119"/>
      <c r="UHL209" s="91"/>
      <c r="UHM209" s="119"/>
      <c r="UHN209" s="91"/>
      <c r="UHO209" s="119"/>
      <c r="UHP209" s="91"/>
      <c r="UHQ209" s="119"/>
      <c r="UHR209" s="91"/>
      <c r="UHS209" s="119"/>
      <c r="UHT209" s="91"/>
      <c r="UHU209" s="119"/>
      <c r="UHV209" s="91"/>
      <c r="UHW209" s="119"/>
      <c r="UHX209" s="91"/>
      <c r="UHY209" s="119"/>
      <c r="UHZ209" s="91"/>
      <c r="UIA209" s="119"/>
      <c r="UIB209" s="91"/>
      <c r="UIC209" s="119"/>
      <c r="UID209" s="91"/>
      <c r="UIE209" s="119"/>
      <c r="UIF209" s="91"/>
      <c r="UIG209" s="119"/>
      <c r="UIH209" s="91"/>
      <c r="UII209" s="119"/>
      <c r="UIJ209" s="91"/>
      <c r="UIK209" s="119"/>
      <c r="UIL209" s="91"/>
      <c r="UIM209" s="119"/>
      <c r="UIN209" s="91"/>
      <c r="UIO209" s="119"/>
      <c r="UIP209" s="91"/>
      <c r="UIQ209" s="119"/>
      <c r="UIR209" s="91"/>
      <c r="UIS209" s="119"/>
      <c r="UIT209" s="91"/>
      <c r="UIU209" s="119"/>
      <c r="UIV209" s="91"/>
      <c r="UIW209" s="119"/>
      <c r="UIX209" s="91"/>
      <c r="UIY209" s="119"/>
      <c r="UIZ209" s="91"/>
      <c r="UJA209" s="119"/>
      <c r="UJB209" s="91"/>
      <c r="UJC209" s="119"/>
      <c r="UJD209" s="91"/>
      <c r="UJE209" s="119"/>
      <c r="UJF209" s="91"/>
      <c r="UJG209" s="119"/>
      <c r="UJH209" s="91"/>
      <c r="UJI209" s="119"/>
      <c r="UJJ209" s="91"/>
      <c r="UJK209" s="119"/>
      <c r="UJL209" s="91"/>
      <c r="UJM209" s="119"/>
      <c r="UJN209" s="91"/>
      <c r="UJO209" s="119"/>
      <c r="UJP209" s="91"/>
      <c r="UJQ209" s="119"/>
      <c r="UJR209" s="91"/>
      <c r="UJS209" s="119"/>
      <c r="UJT209" s="91"/>
      <c r="UJU209" s="119"/>
      <c r="UJV209" s="91"/>
      <c r="UJW209" s="119"/>
      <c r="UJX209" s="91"/>
      <c r="UJY209" s="119"/>
      <c r="UJZ209" s="91"/>
      <c r="UKA209" s="119"/>
      <c r="UKB209" s="91"/>
      <c r="UKC209" s="119"/>
      <c r="UKD209" s="91"/>
      <c r="UKE209" s="119"/>
      <c r="UKF209" s="91"/>
      <c r="UKG209" s="119"/>
      <c r="UKH209" s="91"/>
      <c r="UKI209" s="119"/>
      <c r="UKJ209" s="91"/>
      <c r="UKK209" s="119"/>
      <c r="UKL209" s="91"/>
      <c r="UKM209" s="119"/>
      <c r="UKN209" s="91"/>
      <c r="UKO209" s="119"/>
      <c r="UKP209" s="91"/>
      <c r="UKQ209" s="119"/>
      <c r="UKR209" s="91"/>
      <c r="UKS209" s="119"/>
      <c r="UKT209" s="91"/>
      <c r="UKU209" s="119"/>
      <c r="UKV209" s="91"/>
      <c r="UKW209" s="119"/>
      <c r="UKX209" s="91"/>
      <c r="UKY209" s="119"/>
      <c r="UKZ209" s="91"/>
      <c r="ULA209" s="119"/>
      <c r="ULB209" s="91"/>
      <c r="ULC209" s="119"/>
      <c r="ULD209" s="91"/>
      <c r="ULE209" s="119"/>
      <c r="ULF209" s="91"/>
      <c r="ULG209" s="119"/>
      <c r="ULH209" s="91"/>
      <c r="ULI209" s="119"/>
      <c r="ULJ209" s="91"/>
      <c r="ULK209" s="119"/>
      <c r="ULL209" s="91"/>
      <c r="ULM209" s="119"/>
      <c r="ULN209" s="91"/>
      <c r="ULO209" s="119"/>
      <c r="ULP209" s="91"/>
      <c r="ULQ209" s="119"/>
      <c r="ULR209" s="91"/>
      <c r="ULS209" s="119"/>
      <c r="ULT209" s="91"/>
      <c r="ULU209" s="119"/>
      <c r="ULV209" s="91"/>
      <c r="ULW209" s="119"/>
      <c r="ULX209" s="91"/>
      <c r="ULY209" s="119"/>
      <c r="ULZ209" s="91"/>
      <c r="UMA209" s="119"/>
      <c r="UMB209" s="91"/>
      <c r="UMC209" s="119"/>
      <c r="UMD209" s="91"/>
      <c r="UME209" s="119"/>
      <c r="UMF209" s="91"/>
      <c r="UMG209" s="119"/>
      <c r="UMH209" s="91"/>
      <c r="UMI209" s="119"/>
      <c r="UMJ209" s="91"/>
      <c r="UMK209" s="119"/>
      <c r="UML209" s="91"/>
      <c r="UMM209" s="119"/>
      <c r="UMN209" s="91"/>
      <c r="UMO209" s="119"/>
      <c r="UMP209" s="91"/>
      <c r="UMQ209" s="119"/>
      <c r="UMR209" s="91"/>
      <c r="UMS209" s="119"/>
      <c r="UMT209" s="91"/>
      <c r="UMU209" s="119"/>
      <c r="UMV209" s="91"/>
      <c r="UMW209" s="119"/>
      <c r="UMX209" s="91"/>
      <c r="UMY209" s="119"/>
      <c r="UMZ209" s="91"/>
      <c r="UNA209" s="119"/>
      <c r="UNB209" s="91"/>
      <c r="UNC209" s="119"/>
      <c r="UND209" s="91"/>
      <c r="UNE209" s="119"/>
      <c r="UNF209" s="91"/>
      <c r="UNG209" s="119"/>
      <c r="UNH209" s="91"/>
      <c r="UNI209" s="119"/>
      <c r="UNJ209" s="91"/>
      <c r="UNK209" s="119"/>
      <c r="UNL209" s="91"/>
      <c r="UNM209" s="119"/>
      <c r="UNN209" s="91"/>
      <c r="UNO209" s="119"/>
      <c r="UNP209" s="91"/>
      <c r="UNQ209" s="119"/>
      <c r="UNR209" s="91"/>
      <c r="UNS209" s="119"/>
      <c r="UNT209" s="91"/>
      <c r="UNU209" s="119"/>
      <c r="UNV209" s="91"/>
      <c r="UNW209" s="119"/>
      <c r="UNX209" s="91"/>
      <c r="UNY209" s="119"/>
      <c r="UNZ209" s="91"/>
      <c r="UOA209" s="119"/>
      <c r="UOB209" s="91"/>
      <c r="UOC209" s="119"/>
      <c r="UOD209" s="91"/>
      <c r="UOE209" s="119"/>
      <c r="UOF209" s="91"/>
      <c r="UOG209" s="119"/>
      <c r="UOH209" s="91"/>
      <c r="UOI209" s="119"/>
      <c r="UOJ209" s="91"/>
      <c r="UOK209" s="119"/>
      <c r="UOL209" s="91"/>
      <c r="UOM209" s="119"/>
      <c r="UON209" s="91"/>
      <c r="UOO209" s="119"/>
      <c r="UOP209" s="91"/>
      <c r="UOQ209" s="119"/>
      <c r="UOR209" s="91"/>
      <c r="UOS209" s="119"/>
      <c r="UOT209" s="91"/>
      <c r="UOU209" s="119"/>
      <c r="UOV209" s="91"/>
      <c r="UOW209" s="119"/>
      <c r="UOX209" s="91"/>
      <c r="UOY209" s="119"/>
      <c r="UOZ209" s="91"/>
      <c r="UPA209" s="119"/>
      <c r="UPB209" s="91"/>
      <c r="UPC209" s="119"/>
      <c r="UPD209" s="91"/>
      <c r="UPE209" s="119"/>
      <c r="UPF209" s="91"/>
      <c r="UPG209" s="119"/>
      <c r="UPH209" s="91"/>
      <c r="UPI209" s="119"/>
      <c r="UPJ209" s="91"/>
      <c r="UPK209" s="119"/>
      <c r="UPL209" s="91"/>
      <c r="UPM209" s="119"/>
      <c r="UPN209" s="91"/>
      <c r="UPO209" s="119"/>
      <c r="UPP209" s="91"/>
      <c r="UPQ209" s="119"/>
      <c r="UPR209" s="91"/>
      <c r="UPS209" s="119"/>
      <c r="UPT209" s="91"/>
      <c r="UPU209" s="119"/>
      <c r="UPV209" s="91"/>
      <c r="UPW209" s="119"/>
      <c r="UPX209" s="91"/>
      <c r="UPY209" s="119"/>
      <c r="UPZ209" s="91"/>
      <c r="UQA209" s="119"/>
      <c r="UQB209" s="91"/>
      <c r="UQC209" s="119"/>
      <c r="UQD209" s="91"/>
      <c r="UQE209" s="119"/>
      <c r="UQF209" s="91"/>
      <c r="UQG209" s="119"/>
      <c r="UQH209" s="91"/>
      <c r="UQI209" s="119"/>
      <c r="UQJ209" s="91"/>
      <c r="UQK209" s="119"/>
      <c r="UQL209" s="91"/>
      <c r="UQM209" s="119"/>
      <c r="UQN209" s="91"/>
      <c r="UQO209" s="119"/>
      <c r="UQP209" s="91"/>
      <c r="UQQ209" s="119"/>
      <c r="UQR209" s="91"/>
      <c r="UQS209" s="119"/>
      <c r="UQT209" s="91"/>
      <c r="UQU209" s="119"/>
      <c r="UQV209" s="91"/>
      <c r="UQW209" s="119"/>
      <c r="UQX209" s="91"/>
      <c r="UQY209" s="119"/>
      <c r="UQZ209" s="91"/>
      <c r="URA209" s="119"/>
      <c r="URB209" s="91"/>
      <c r="URC209" s="119"/>
      <c r="URD209" s="91"/>
      <c r="URE209" s="119"/>
      <c r="URF209" s="91"/>
      <c r="URG209" s="119"/>
      <c r="URH209" s="91"/>
      <c r="URI209" s="119"/>
      <c r="URJ209" s="91"/>
      <c r="URK209" s="119"/>
      <c r="URL209" s="91"/>
      <c r="URM209" s="119"/>
      <c r="URN209" s="91"/>
      <c r="URO209" s="119"/>
      <c r="URP209" s="91"/>
      <c r="URQ209" s="119"/>
      <c r="URR209" s="91"/>
      <c r="URS209" s="119"/>
      <c r="URT209" s="91"/>
      <c r="URU209" s="119"/>
      <c r="URV209" s="91"/>
      <c r="URW209" s="119"/>
      <c r="URX209" s="91"/>
      <c r="URY209" s="119"/>
      <c r="URZ209" s="91"/>
      <c r="USA209" s="119"/>
      <c r="USB209" s="91"/>
      <c r="USC209" s="119"/>
      <c r="USD209" s="91"/>
      <c r="USE209" s="119"/>
      <c r="USF209" s="91"/>
      <c r="USG209" s="119"/>
      <c r="USH209" s="91"/>
      <c r="USI209" s="119"/>
      <c r="USJ209" s="91"/>
      <c r="USK209" s="119"/>
      <c r="USL209" s="91"/>
      <c r="USM209" s="119"/>
      <c r="USN209" s="91"/>
      <c r="USO209" s="119"/>
      <c r="USP209" s="91"/>
      <c r="USQ209" s="119"/>
      <c r="USR209" s="91"/>
      <c r="USS209" s="119"/>
      <c r="UST209" s="91"/>
      <c r="USU209" s="119"/>
      <c r="USV209" s="91"/>
      <c r="USW209" s="119"/>
      <c r="USX209" s="91"/>
      <c r="USY209" s="119"/>
      <c r="USZ209" s="91"/>
      <c r="UTA209" s="119"/>
      <c r="UTB209" s="91"/>
      <c r="UTC209" s="119"/>
      <c r="UTD209" s="91"/>
      <c r="UTE209" s="119"/>
      <c r="UTF209" s="91"/>
      <c r="UTG209" s="119"/>
      <c r="UTH209" s="91"/>
      <c r="UTI209" s="119"/>
      <c r="UTJ209" s="91"/>
      <c r="UTK209" s="119"/>
      <c r="UTL209" s="91"/>
      <c r="UTM209" s="119"/>
      <c r="UTN209" s="91"/>
      <c r="UTO209" s="119"/>
      <c r="UTP209" s="91"/>
      <c r="UTQ209" s="119"/>
      <c r="UTR209" s="91"/>
      <c r="UTS209" s="119"/>
      <c r="UTT209" s="91"/>
      <c r="UTU209" s="119"/>
      <c r="UTV209" s="91"/>
      <c r="UTW209" s="119"/>
      <c r="UTX209" s="91"/>
      <c r="UTY209" s="119"/>
      <c r="UTZ209" s="91"/>
      <c r="UUA209" s="119"/>
      <c r="UUB209" s="91"/>
      <c r="UUC209" s="119"/>
      <c r="UUD209" s="91"/>
      <c r="UUE209" s="119"/>
      <c r="UUF209" s="91"/>
      <c r="UUG209" s="119"/>
      <c r="UUH209" s="91"/>
      <c r="UUI209" s="119"/>
      <c r="UUJ209" s="91"/>
      <c r="UUK209" s="119"/>
      <c r="UUL209" s="91"/>
      <c r="UUM209" s="119"/>
      <c r="UUN209" s="91"/>
      <c r="UUO209" s="119"/>
      <c r="UUP209" s="91"/>
      <c r="UUQ209" s="119"/>
      <c r="UUR209" s="91"/>
      <c r="UUS209" s="119"/>
      <c r="UUT209" s="91"/>
      <c r="UUU209" s="119"/>
      <c r="UUV209" s="91"/>
      <c r="UUW209" s="119"/>
      <c r="UUX209" s="91"/>
      <c r="UUY209" s="119"/>
      <c r="UUZ209" s="91"/>
      <c r="UVA209" s="119"/>
      <c r="UVB209" s="91"/>
      <c r="UVC209" s="119"/>
      <c r="UVD209" s="91"/>
      <c r="UVE209" s="119"/>
      <c r="UVF209" s="91"/>
      <c r="UVG209" s="119"/>
      <c r="UVH209" s="91"/>
      <c r="UVI209" s="119"/>
      <c r="UVJ209" s="91"/>
      <c r="UVK209" s="119"/>
      <c r="UVL209" s="91"/>
      <c r="UVM209" s="119"/>
      <c r="UVN209" s="91"/>
      <c r="UVO209" s="119"/>
      <c r="UVP209" s="91"/>
      <c r="UVQ209" s="119"/>
      <c r="UVR209" s="91"/>
      <c r="UVS209" s="119"/>
      <c r="UVT209" s="91"/>
      <c r="UVU209" s="119"/>
      <c r="UVV209" s="91"/>
      <c r="UVW209" s="119"/>
      <c r="UVX209" s="91"/>
      <c r="UVY209" s="119"/>
      <c r="UVZ209" s="91"/>
      <c r="UWA209" s="119"/>
      <c r="UWB209" s="91"/>
      <c r="UWC209" s="119"/>
      <c r="UWD209" s="91"/>
      <c r="UWE209" s="119"/>
      <c r="UWF209" s="91"/>
      <c r="UWG209" s="119"/>
      <c r="UWH209" s="91"/>
      <c r="UWI209" s="119"/>
      <c r="UWJ209" s="91"/>
      <c r="UWK209" s="119"/>
      <c r="UWL209" s="91"/>
      <c r="UWM209" s="119"/>
      <c r="UWN209" s="91"/>
      <c r="UWO209" s="119"/>
      <c r="UWP209" s="91"/>
      <c r="UWQ209" s="119"/>
      <c r="UWR209" s="91"/>
      <c r="UWS209" s="119"/>
      <c r="UWT209" s="91"/>
      <c r="UWU209" s="119"/>
      <c r="UWV209" s="91"/>
      <c r="UWW209" s="119"/>
      <c r="UWX209" s="91"/>
      <c r="UWY209" s="119"/>
      <c r="UWZ209" s="91"/>
      <c r="UXA209" s="119"/>
      <c r="UXB209" s="91"/>
      <c r="UXC209" s="119"/>
      <c r="UXD209" s="91"/>
      <c r="UXE209" s="119"/>
      <c r="UXF209" s="91"/>
      <c r="UXG209" s="119"/>
      <c r="UXH209" s="91"/>
      <c r="UXI209" s="119"/>
      <c r="UXJ209" s="91"/>
      <c r="UXK209" s="119"/>
      <c r="UXL209" s="91"/>
      <c r="UXM209" s="119"/>
      <c r="UXN209" s="91"/>
      <c r="UXO209" s="119"/>
      <c r="UXP209" s="91"/>
      <c r="UXQ209" s="119"/>
      <c r="UXR209" s="91"/>
      <c r="UXS209" s="119"/>
      <c r="UXT209" s="91"/>
      <c r="UXU209" s="119"/>
      <c r="UXV209" s="91"/>
      <c r="UXW209" s="119"/>
      <c r="UXX209" s="91"/>
      <c r="UXY209" s="119"/>
      <c r="UXZ209" s="91"/>
      <c r="UYA209" s="119"/>
      <c r="UYB209" s="91"/>
      <c r="UYC209" s="119"/>
      <c r="UYD209" s="91"/>
      <c r="UYE209" s="119"/>
      <c r="UYF209" s="91"/>
      <c r="UYG209" s="119"/>
      <c r="UYH209" s="91"/>
      <c r="UYI209" s="119"/>
      <c r="UYJ209" s="91"/>
      <c r="UYK209" s="119"/>
      <c r="UYL209" s="91"/>
      <c r="UYM209" s="119"/>
      <c r="UYN209" s="91"/>
      <c r="UYO209" s="119"/>
      <c r="UYP209" s="91"/>
      <c r="UYQ209" s="119"/>
      <c r="UYR209" s="91"/>
      <c r="UYS209" s="119"/>
      <c r="UYT209" s="91"/>
      <c r="UYU209" s="119"/>
      <c r="UYV209" s="91"/>
      <c r="UYW209" s="119"/>
      <c r="UYX209" s="91"/>
      <c r="UYY209" s="119"/>
      <c r="UYZ209" s="91"/>
      <c r="UZA209" s="119"/>
      <c r="UZB209" s="91"/>
      <c r="UZC209" s="119"/>
      <c r="UZD209" s="91"/>
      <c r="UZE209" s="119"/>
      <c r="UZF209" s="91"/>
      <c r="UZG209" s="119"/>
      <c r="UZH209" s="91"/>
      <c r="UZI209" s="119"/>
      <c r="UZJ209" s="91"/>
      <c r="UZK209" s="119"/>
      <c r="UZL209" s="91"/>
      <c r="UZM209" s="119"/>
      <c r="UZN209" s="91"/>
      <c r="UZO209" s="119"/>
      <c r="UZP209" s="91"/>
      <c r="UZQ209" s="119"/>
      <c r="UZR209" s="91"/>
      <c r="UZS209" s="119"/>
      <c r="UZT209" s="91"/>
      <c r="UZU209" s="119"/>
      <c r="UZV209" s="91"/>
      <c r="UZW209" s="119"/>
      <c r="UZX209" s="91"/>
      <c r="UZY209" s="119"/>
      <c r="UZZ209" s="91"/>
      <c r="VAA209" s="119"/>
      <c r="VAB209" s="91"/>
      <c r="VAC209" s="119"/>
      <c r="VAD209" s="91"/>
      <c r="VAE209" s="119"/>
      <c r="VAF209" s="91"/>
      <c r="VAG209" s="119"/>
      <c r="VAH209" s="91"/>
      <c r="VAI209" s="119"/>
      <c r="VAJ209" s="91"/>
      <c r="VAK209" s="119"/>
      <c r="VAL209" s="91"/>
      <c r="VAM209" s="119"/>
      <c r="VAN209" s="91"/>
      <c r="VAO209" s="119"/>
      <c r="VAP209" s="91"/>
      <c r="VAQ209" s="119"/>
      <c r="VAR209" s="91"/>
      <c r="VAS209" s="119"/>
      <c r="VAT209" s="91"/>
      <c r="VAU209" s="119"/>
      <c r="VAV209" s="91"/>
      <c r="VAW209" s="119"/>
      <c r="VAX209" s="91"/>
      <c r="VAY209" s="119"/>
      <c r="VAZ209" s="91"/>
      <c r="VBA209" s="119"/>
      <c r="VBB209" s="91"/>
      <c r="VBC209" s="119"/>
      <c r="VBD209" s="91"/>
      <c r="VBE209" s="119"/>
      <c r="VBF209" s="91"/>
      <c r="VBG209" s="119"/>
      <c r="VBH209" s="91"/>
      <c r="VBI209" s="119"/>
      <c r="VBJ209" s="91"/>
      <c r="VBK209" s="119"/>
      <c r="VBL209" s="91"/>
      <c r="VBM209" s="119"/>
      <c r="VBN209" s="91"/>
      <c r="VBO209" s="119"/>
      <c r="VBP209" s="91"/>
      <c r="VBQ209" s="119"/>
      <c r="VBR209" s="91"/>
      <c r="VBS209" s="119"/>
      <c r="VBT209" s="91"/>
      <c r="VBU209" s="119"/>
      <c r="VBV209" s="91"/>
      <c r="VBW209" s="119"/>
      <c r="VBX209" s="91"/>
      <c r="VBY209" s="119"/>
      <c r="VBZ209" s="91"/>
      <c r="VCA209" s="119"/>
      <c r="VCB209" s="91"/>
      <c r="VCC209" s="119"/>
      <c r="VCD209" s="91"/>
      <c r="VCE209" s="119"/>
      <c r="VCF209" s="91"/>
      <c r="VCG209" s="119"/>
      <c r="VCH209" s="91"/>
      <c r="VCI209" s="119"/>
      <c r="VCJ209" s="91"/>
      <c r="VCK209" s="119"/>
      <c r="VCL209" s="91"/>
      <c r="VCM209" s="119"/>
      <c r="VCN209" s="91"/>
      <c r="VCO209" s="119"/>
      <c r="VCP209" s="91"/>
      <c r="VCQ209" s="119"/>
      <c r="VCR209" s="91"/>
      <c r="VCS209" s="119"/>
      <c r="VCT209" s="91"/>
      <c r="VCU209" s="119"/>
      <c r="VCV209" s="91"/>
      <c r="VCW209" s="119"/>
      <c r="VCX209" s="91"/>
      <c r="VCY209" s="119"/>
      <c r="VCZ209" s="91"/>
      <c r="VDA209" s="119"/>
      <c r="VDB209" s="91"/>
      <c r="VDC209" s="119"/>
      <c r="VDD209" s="91"/>
      <c r="VDE209" s="119"/>
      <c r="VDF209" s="91"/>
      <c r="VDG209" s="119"/>
      <c r="VDH209" s="91"/>
      <c r="VDI209" s="119"/>
      <c r="VDJ209" s="91"/>
      <c r="VDK209" s="119"/>
      <c r="VDL209" s="91"/>
      <c r="VDM209" s="119"/>
      <c r="VDN209" s="91"/>
      <c r="VDO209" s="119"/>
      <c r="VDP209" s="91"/>
      <c r="VDQ209" s="119"/>
      <c r="VDR209" s="91"/>
      <c r="VDS209" s="119"/>
      <c r="VDT209" s="91"/>
      <c r="VDU209" s="119"/>
      <c r="VDV209" s="91"/>
      <c r="VDW209" s="119"/>
      <c r="VDX209" s="91"/>
      <c r="VDY209" s="119"/>
      <c r="VDZ209" s="91"/>
      <c r="VEA209" s="119"/>
      <c r="VEB209" s="91"/>
      <c r="VEC209" s="119"/>
      <c r="VED209" s="91"/>
      <c r="VEE209" s="119"/>
      <c r="VEF209" s="91"/>
      <c r="VEG209" s="119"/>
      <c r="VEH209" s="91"/>
      <c r="VEI209" s="119"/>
      <c r="VEJ209" s="91"/>
      <c r="VEK209" s="119"/>
      <c r="VEL209" s="91"/>
      <c r="VEM209" s="119"/>
      <c r="VEN209" s="91"/>
      <c r="VEO209" s="119"/>
      <c r="VEP209" s="91"/>
      <c r="VEQ209" s="119"/>
      <c r="VER209" s="91"/>
      <c r="VES209" s="119"/>
      <c r="VET209" s="91"/>
      <c r="VEU209" s="119"/>
      <c r="VEV209" s="91"/>
      <c r="VEW209" s="119"/>
      <c r="VEX209" s="91"/>
      <c r="VEY209" s="119"/>
      <c r="VEZ209" s="91"/>
      <c r="VFA209" s="119"/>
      <c r="VFB209" s="91"/>
      <c r="VFC209" s="119"/>
      <c r="VFD209" s="91"/>
      <c r="VFE209" s="119"/>
      <c r="VFF209" s="91"/>
      <c r="VFG209" s="119"/>
      <c r="VFH209" s="91"/>
      <c r="VFI209" s="119"/>
      <c r="VFJ209" s="91"/>
      <c r="VFK209" s="119"/>
      <c r="VFL209" s="91"/>
      <c r="VFM209" s="119"/>
      <c r="VFN209" s="91"/>
      <c r="VFO209" s="119"/>
      <c r="VFP209" s="91"/>
      <c r="VFQ209" s="119"/>
      <c r="VFR209" s="91"/>
      <c r="VFS209" s="119"/>
      <c r="VFT209" s="91"/>
      <c r="VFU209" s="119"/>
      <c r="VFV209" s="91"/>
      <c r="VFW209" s="119"/>
      <c r="VFX209" s="91"/>
      <c r="VFY209" s="119"/>
      <c r="VFZ209" s="91"/>
      <c r="VGA209" s="119"/>
      <c r="VGB209" s="91"/>
      <c r="VGC209" s="119"/>
      <c r="VGD209" s="91"/>
      <c r="VGE209" s="119"/>
      <c r="VGF209" s="91"/>
      <c r="VGG209" s="119"/>
      <c r="VGH209" s="91"/>
      <c r="VGI209" s="119"/>
      <c r="VGJ209" s="91"/>
      <c r="VGK209" s="119"/>
      <c r="VGL209" s="91"/>
      <c r="VGM209" s="119"/>
      <c r="VGN209" s="91"/>
      <c r="VGO209" s="119"/>
      <c r="VGP209" s="91"/>
      <c r="VGQ209" s="119"/>
      <c r="VGR209" s="91"/>
      <c r="VGS209" s="119"/>
      <c r="VGT209" s="91"/>
      <c r="VGU209" s="119"/>
      <c r="VGV209" s="91"/>
      <c r="VGW209" s="119"/>
      <c r="VGX209" s="91"/>
      <c r="VGY209" s="119"/>
      <c r="VGZ209" s="91"/>
      <c r="VHA209" s="119"/>
      <c r="VHB209" s="91"/>
      <c r="VHC209" s="119"/>
      <c r="VHD209" s="91"/>
      <c r="VHE209" s="119"/>
      <c r="VHF209" s="91"/>
      <c r="VHG209" s="119"/>
      <c r="VHH209" s="91"/>
      <c r="VHI209" s="119"/>
      <c r="VHJ209" s="91"/>
      <c r="VHK209" s="119"/>
      <c r="VHL209" s="91"/>
      <c r="VHM209" s="119"/>
      <c r="VHN209" s="91"/>
      <c r="VHO209" s="119"/>
      <c r="VHP209" s="91"/>
      <c r="VHQ209" s="119"/>
      <c r="VHR209" s="91"/>
      <c r="VHS209" s="119"/>
      <c r="VHT209" s="91"/>
      <c r="VHU209" s="119"/>
      <c r="VHV209" s="91"/>
      <c r="VHW209" s="119"/>
      <c r="VHX209" s="91"/>
      <c r="VHY209" s="119"/>
      <c r="VHZ209" s="91"/>
      <c r="VIA209" s="119"/>
      <c r="VIB209" s="91"/>
      <c r="VIC209" s="119"/>
      <c r="VID209" s="91"/>
      <c r="VIE209" s="119"/>
      <c r="VIF209" s="91"/>
      <c r="VIG209" s="119"/>
      <c r="VIH209" s="91"/>
      <c r="VII209" s="119"/>
      <c r="VIJ209" s="91"/>
      <c r="VIK209" s="119"/>
      <c r="VIL209" s="91"/>
      <c r="VIM209" s="119"/>
      <c r="VIN209" s="91"/>
      <c r="VIO209" s="119"/>
      <c r="VIP209" s="91"/>
      <c r="VIQ209" s="119"/>
      <c r="VIR209" s="91"/>
      <c r="VIS209" s="119"/>
      <c r="VIT209" s="91"/>
      <c r="VIU209" s="119"/>
      <c r="VIV209" s="91"/>
      <c r="VIW209" s="119"/>
      <c r="VIX209" s="91"/>
      <c r="VIY209" s="119"/>
      <c r="VIZ209" s="91"/>
      <c r="VJA209" s="119"/>
      <c r="VJB209" s="91"/>
      <c r="VJC209" s="119"/>
      <c r="VJD209" s="91"/>
      <c r="VJE209" s="119"/>
      <c r="VJF209" s="91"/>
      <c r="VJG209" s="119"/>
      <c r="VJH209" s="91"/>
      <c r="VJI209" s="119"/>
      <c r="VJJ209" s="91"/>
      <c r="VJK209" s="119"/>
      <c r="VJL209" s="91"/>
      <c r="VJM209" s="119"/>
      <c r="VJN209" s="91"/>
      <c r="VJO209" s="119"/>
      <c r="VJP209" s="91"/>
      <c r="VJQ209" s="119"/>
      <c r="VJR209" s="91"/>
      <c r="VJS209" s="119"/>
      <c r="VJT209" s="91"/>
      <c r="VJU209" s="119"/>
      <c r="VJV209" s="91"/>
      <c r="VJW209" s="119"/>
      <c r="VJX209" s="91"/>
      <c r="VJY209" s="119"/>
      <c r="VJZ209" s="91"/>
      <c r="VKA209" s="119"/>
      <c r="VKB209" s="91"/>
      <c r="VKC209" s="119"/>
      <c r="VKD209" s="91"/>
      <c r="VKE209" s="119"/>
      <c r="VKF209" s="91"/>
      <c r="VKG209" s="119"/>
      <c r="VKH209" s="91"/>
      <c r="VKI209" s="119"/>
      <c r="VKJ209" s="91"/>
      <c r="VKK209" s="119"/>
      <c r="VKL209" s="91"/>
      <c r="VKM209" s="119"/>
      <c r="VKN209" s="91"/>
      <c r="VKO209" s="119"/>
      <c r="VKP209" s="91"/>
      <c r="VKQ209" s="119"/>
      <c r="VKR209" s="91"/>
      <c r="VKS209" s="119"/>
      <c r="VKT209" s="91"/>
      <c r="VKU209" s="119"/>
      <c r="VKV209" s="91"/>
      <c r="VKW209" s="119"/>
      <c r="VKX209" s="91"/>
      <c r="VKY209" s="119"/>
      <c r="VKZ209" s="91"/>
      <c r="VLA209" s="119"/>
      <c r="VLB209" s="91"/>
      <c r="VLC209" s="119"/>
      <c r="VLD209" s="91"/>
      <c r="VLE209" s="119"/>
      <c r="VLF209" s="91"/>
      <c r="VLG209" s="119"/>
      <c r="VLH209" s="91"/>
      <c r="VLI209" s="119"/>
      <c r="VLJ209" s="91"/>
      <c r="VLK209" s="119"/>
      <c r="VLL209" s="91"/>
      <c r="VLM209" s="119"/>
      <c r="VLN209" s="91"/>
      <c r="VLO209" s="119"/>
      <c r="VLP209" s="91"/>
      <c r="VLQ209" s="119"/>
      <c r="VLR209" s="91"/>
      <c r="VLS209" s="119"/>
      <c r="VLT209" s="91"/>
      <c r="VLU209" s="119"/>
      <c r="VLV209" s="91"/>
      <c r="VLW209" s="119"/>
      <c r="VLX209" s="91"/>
      <c r="VLY209" s="119"/>
      <c r="VLZ209" s="91"/>
      <c r="VMA209" s="119"/>
      <c r="VMB209" s="91"/>
      <c r="VMC209" s="119"/>
      <c r="VMD209" s="91"/>
      <c r="VME209" s="119"/>
      <c r="VMF209" s="91"/>
      <c r="VMG209" s="119"/>
      <c r="VMH209" s="91"/>
      <c r="VMI209" s="119"/>
      <c r="VMJ209" s="91"/>
      <c r="VMK209" s="119"/>
      <c r="VML209" s="91"/>
      <c r="VMM209" s="119"/>
      <c r="VMN209" s="91"/>
      <c r="VMO209" s="119"/>
      <c r="VMP209" s="91"/>
      <c r="VMQ209" s="119"/>
      <c r="VMR209" s="91"/>
      <c r="VMS209" s="119"/>
      <c r="VMT209" s="91"/>
      <c r="VMU209" s="119"/>
      <c r="VMV209" s="91"/>
      <c r="VMW209" s="119"/>
      <c r="VMX209" s="91"/>
      <c r="VMY209" s="119"/>
      <c r="VMZ209" s="91"/>
      <c r="VNA209" s="119"/>
      <c r="VNB209" s="91"/>
      <c r="VNC209" s="119"/>
      <c r="VND209" s="91"/>
      <c r="VNE209" s="119"/>
      <c r="VNF209" s="91"/>
      <c r="VNG209" s="119"/>
      <c r="VNH209" s="91"/>
      <c r="VNI209" s="119"/>
      <c r="VNJ209" s="91"/>
      <c r="VNK209" s="119"/>
      <c r="VNL209" s="91"/>
      <c r="VNM209" s="119"/>
      <c r="VNN209" s="91"/>
      <c r="VNO209" s="119"/>
      <c r="VNP209" s="91"/>
      <c r="VNQ209" s="119"/>
      <c r="VNR209" s="91"/>
      <c r="VNS209" s="119"/>
      <c r="VNT209" s="91"/>
      <c r="VNU209" s="119"/>
      <c r="VNV209" s="91"/>
      <c r="VNW209" s="119"/>
      <c r="VNX209" s="91"/>
      <c r="VNY209" s="119"/>
      <c r="VNZ209" s="91"/>
      <c r="VOA209" s="119"/>
      <c r="VOB209" s="91"/>
      <c r="VOC209" s="119"/>
      <c r="VOD209" s="91"/>
      <c r="VOE209" s="119"/>
      <c r="VOF209" s="91"/>
      <c r="VOG209" s="119"/>
      <c r="VOH209" s="91"/>
      <c r="VOI209" s="119"/>
      <c r="VOJ209" s="91"/>
      <c r="VOK209" s="119"/>
      <c r="VOL209" s="91"/>
      <c r="VOM209" s="119"/>
      <c r="VON209" s="91"/>
      <c r="VOO209" s="119"/>
      <c r="VOP209" s="91"/>
      <c r="VOQ209" s="119"/>
      <c r="VOR209" s="91"/>
      <c r="VOS209" s="119"/>
      <c r="VOT209" s="91"/>
      <c r="VOU209" s="119"/>
      <c r="VOV209" s="91"/>
      <c r="VOW209" s="119"/>
      <c r="VOX209" s="91"/>
      <c r="VOY209" s="119"/>
      <c r="VOZ209" s="91"/>
      <c r="VPA209" s="119"/>
      <c r="VPB209" s="91"/>
      <c r="VPC209" s="119"/>
      <c r="VPD209" s="91"/>
      <c r="VPE209" s="119"/>
      <c r="VPF209" s="91"/>
      <c r="VPG209" s="119"/>
      <c r="VPH209" s="91"/>
      <c r="VPI209" s="119"/>
      <c r="VPJ209" s="91"/>
      <c r="VPK209" s="119"/>
      <c r="VPL209" s="91"/>
      <c r="VPM209" s="119"/>
      <c r="VPN209" s="91"/>
      <c r="VPO209" s="119"/>
      <c r="VPP209" s="91"/>
      <c r="VPQ209" s="119"/>
      <c r="VPR209" s="91"/>
      <c r="VPS209" s="119"/>
      <c r="VPT209" s="91"/>
      <c r="VPU209" s="119"/>
      <c r="VPV209" s="91"/>
      <c r="VPW209" s="119"/>
      <c r="VPX209" s="91"/>
      <c r="VPY209" s="119"/>
      <c r="VPZ209" s="91"/>
      <c r="VQA209" s="119"/>
      <c r="VQB209" s="91"/>
      <c r="VQC209" s="119"/>
      <c r="VQD209" s="91"/>
      <c r="VQE209" s="119"/>
      <c r="VQF209" s="91"/>
      <c r="VQG209" s="119"/>
      <c r="VQH209" s="91"/>
      <c r="VQI209" s="119"/>
      <c r="VQJ209" s="91"/>
      <c r="VQK209" s="119"/>
      <c r="VQL209" s="91"/>
      <c r="VQM209" s="119"/>
      <c r="VQN209" s="91"/>
      <c r="VQO209" s="119"/>
      <c r="VQP209" s="91"/>
      <c r="VQQ209" s="119"/>
      <c r="VQR209" s="91"/>
      <c r="VQS209" s="119"/>
      <c r="VQT209" s="91"/>
      <c r="VQU209" s="119"/>
      <c r="VQV209" s="91"/>
      <c r="VQW209" s="119"/>
      <c r="VQX209" s="91"/>
      <c r="VQY209" s="119"/>
      <c r="VQZ209" s="91"/>
      <c r="VRA209" s="119"/>
      <c r="VRB209" s="91"/>
      <c r="VRC209" s="119"/>
      <c r="VRD209" s="91"/>
      <c r="VRE209" s="119"/>
      <c r="VRF209" s="91"/>
      <c r="VRG209" s="119"/>
      <c r="VRH209" s="91"/>
      <c r="VRI209" s="119"/>
      <c r="VRJ209" s="91"/>
      <c r="VRK209" s="119"/>
      <c r="VRL209" s="91"/>
      <c r="VRM209" s="119"/>
      <c r="VRN209" s="91"/>
      <c r="VRO209" s="119"/>
      <c r="VRP209" s="91"/>
      <c r="VRQ209" s="119"/>
      <c r="VRR209" s="91"/>
      <c r="VRS209" s="119"/>
      <c r="VRT209" s="91"/>
      <c r="VRU209" s="119"/>
      <c r="VRV209" s="91"/>
      <c r="VRW209" s="119"/>
      <c r="VRX209" s="91"/>
      <c r="VRY209" s="119"/>
      <c r="VRZ209" s="91"/>
      <c r="VSA209" s="119"/>
      <c r="VSB209" s="91"/>
      <c r="VSC209" s="119"/>
      <c r="VSD209" s="91"/>
      <c r="VSE209" s="119"/>
      <c r="VSF209" s="91"/>
      <c r="VSG209" s="119"/>
      <c r="VSH209" s="91"/>
      <c r="VSI209" s="119"/>
      <c r="VSJ209" s="91"/>
      <c r="VSK209" s="119"/>
      <c r="VSL209" s="91"/>
      <c r="VSM209" s="119"/>
      <c r="VSN209" s="91"/>
      <c r="VSO209" s="119"/>
      <c r="VSP209" s="91"/>
      <c r="VSQ209" s="119"/>
      <c r="VSR209" s="91"/>
      <c r="VSS209" s="119"/>
      <c r="VST209" s="91"/>
      <c r="VSU209" s="119"/>
      <c r="VSV209" s="91"/>
      <c r="VSW209" s="119"/>
      <c r="VSX209" s="91"/>
      <c r="VSY209" s="119"/>
      <c r="VSZ209" s="91"/>
      <c r="VTA209" s="119"/>
      <c r="VTB209" s="91"/>
      <c r="VTC209" s="119"/>
      <c r="VTD209" s="91"/>
      <c r="VTE209" s="119"/>
      <c r="VTF209" s="91"/>
      <c r="VTG209" s="119"/>
      <c r="VTH209" s="91"/>
      <c r="VTI209" s="119"/>
      <c r="VTJ209" s="91"/>
      <c r="VTK209" s="119"/>
      <c r="VTL209" s="91"/>
      <c r="VTM209" s="119"/>
      <c r="VTN209" s="91"/>
      <c r="VTO209" s="119"/>
      <c r="VTP209" s="91"/>
      <c r="VTQ209" s="119"/>
      <c r="VTR209" s="91"/>
      <c r="VTS209" s="119"/>
      <c r="VTT209" s="91"/>
      <c r="VTU209" s="119"/>
      <c r="VTV209" s="91"/>
      <c r="VTW209" s="119"/>
      <c r="VTX209" s="91"/>
      <c r="VTY209" s="119"/>
      <c r="VTZ209" s="91"/>
      <c r="VUA209" s="119"/>
      <c r="VUB209" s="91"/>
      <c r="VUC209" s="119"/>
      <c r="VUD209" s="91"/>
      <c r="VUE209" s="119"/>
      <c r="VUF209" s="91"/>
      <c r="VUG209" s="119"/>
      <c r="VUH209" s="91"/>
      <c r="VUI209" s="119"/>
      <c r="VUJ209" s="91"/>
      <c r="VUK209" s="119"/>
      <c r="VUL209" s="91"/>
      <c r="VUM209" s="119"/>
      <c r="VUN209" s="91"/>
      <c r="VUO209" s="119"/>
      <c r="VUP209" s="91"/>
      <c r="VUQ209" s="119"/>
      <c r="VUR209" s="91"/>
      <c r="VUS209" s="119"/>
      <c r="VUT209" s="91"/>
      <c r="VUU209" s="119"/>
      <c r="VUV209" s="91"/>
      <c r="VUW209" s="119"/>
      <c r="VUX209" s="91"/>
      <c r="VUY209" s="119"/>
      <c r="VUZ209" s="91"/>
      <c r="VVA209" s="119"/>
      <c r="VVB209" s="91"/>
      <c r="VVC209" s="119"/>
      <c r="VVD209" s="91"/>
      <c r="VVE209" s="119"/>
      <c r="VVF209" s="91"/>
      <c r="VVG209" s="119"/>
      <c r="VVH209" s="91"/>
      <c r="VVI209" s="119"/>
      <c r="VVJ209" s="91"/>
      <c r="VVK209" s="119"/>
      <c r="VVL209" s="91"/>
      <c r="VVM209" s="119"/>
      <c r="VVN209" s="91"/>
      <c r="VVO209" s="119"/>
      <c r="VVP209" s="91"/>
      <c r="VVQ209" s="119"/>
      <c r="VVR209" s="91"/>
      <c r="VVS209" s="119"/>
      <c r="VVT209" s="91"/>
      <c r="VVU209" s="119"/>
      <c r="VVV209" s="91"/>
      <c r="VVW209" s="119"/>
      <c r="VVX209" s="91"/>
      <c r="VVY209" s="119"/>
      <c r="VVZ209" s="91"/>
      <c r="VWA209" s="119"/>
      <c r="VWB209" s="91"/>
      <c r="VWC209" s="119"/>
      <c r="VWD209" s="91"/>
      <c r="VWE209" s="119"/>
      <c r="VWF209" s="91"/>
      <c r="VWG209" s="119"/>
      <c r="VWH209" s="91"/>
      <c r="VWI209" s="119"/>
      <c r="VWJ209" s="91"/>
      <c r="VWK209" s="119"/>
      <c r="VWL209" s="91"/>
      <c r="VWM209" s="119"/>
      <c r="VWN209" s="91"/>
      <c r="VWO209" s="119"/>
      <c r="VWP209" s="91"/>
      <c r="VWQ209" s="119"/>
      <c r="VWR209" s="91"/>
      <c r="VWS209" s="119"/>
      <c r="VWT209" s="91"/>
      <c r="VWU209" s="119"/>
      <c r="VWV209" s="91"/>
      <c r="VWW209" s="119"/>
      <c r="VWX209" s="91"/>
      <c r="VWY209" s="119"/>
      <c r="VWZ209" s="91"/>
      <c r="VXA209" s="119"/>
      <c r="VXB209" s="91"/>
      <c r="VXC209" s="119"/>
      <c r="VXD209" s="91"/>
      <c r="VXE209" s="119"/>
      <c r="VXF209" s="91"/>
      <c r="VXG209" s="119"/>
      <c r="VXH209" s="91"/>
      <c r="VXI209" s="119"/>
      <c r="VXJ209" s="91"/>
      <c r="VXK209" s="119"/>
      <c r="VXL209" s="91"/>
      <c r="VXM209" s="119"/>
      <c r="VXN209" s="91"/>
      <c r="VXO209" s="119"/>
      <c r="VXP209" s="91"/>
      <c r="VXQ209" s="119"/>
      <c r="VXR209" s="91"/>
      <c r="VXS209" s="119"/>
      <c r="VXT209" s="91"/>
      <c r="VXU209" s="119"/>
      <c r="VXV209" s="91"/>
      <c r="VXW209" s="119"/>
      <c r="VXX209" s="91"/>
      <c r="VXY209" s="119"/>
      <c r="VXZ209" s="91"/>
      <c r="VYA209" s="119"/>
      <c r="VYB209" s="91"/>
      <c r="VYC209" s="119"/>
      <c r="VYD209" s="91"/>
      <c r="VYE209" s="119"/>
      <c r="VYF209" s="91"/>
      <c r="VYG209" s="119"/>
      <c r="VYH209" s="91"/>
      <c r="VYI209" s="119"/>
      <c r="VYJ209" s="91"/>
      <c r="VYK209" s="119"/>
      <c r="VYL209" s="91"/>
      <c r="VYM209" s="119"/>
      <c r="VYN209" s="91"/>
      <c r="VYO209" s="119"/>
      <c r="VYP209" s="91"/>
      <c r="VYQ209" s="119"/>
      <c r="VYR209" s="91"/>
      <c r="VYS209" s="119"/>
      <c r="VYT209" s="91"/>
      <c r="VYU209" s="119"/>
      <c r="VYV209" s="91"/>
      <c r="VYW209" s="119"/>
      <c r="VYX209" s="91"/>
      <c r="VYY209" s="119"/>
      <c r="VYZ209" s="91"/>
      <c r="VZA209" s="119"/>
      <c r="VZB209" s="91"/>
      <c r="VZC209" s="119"/>
      <c r="VZD209" s="91"/>
      <c r="VZE209" s="119"/>
      <c r="VZF209" s="91"/>
      <c r="VZG209" s="119"/>
      <c r="VZH209" s="91"/>
      <c r="VZI209" s="119"/>
      <c r="VZJ209" s="91"/>
      <c r="VZK209" s="119"/>
      <c r="VZL209" s="91"/>
      <c r="VZM209" s="119"/>
      <c r="VZN209" s="91"/>
      <c r="VZO209" s="119"/>
      <c r="VZP209" s="91"/>
      <c r="VZQ209" s="119"/>
      <c r="VZR209" s="91"/>
      <c r="VZS209" s="119"/>
      <c r="VZT209" s="91"/>
      <c r="VZU209" s="119"/>
      <c r="VZV209" s="91"/>
      <c r="VZW209" s="119"/>
      <c r="VZX209" s="91"/>
      <c r="VZY209" s="119"/>
      <c r="VZZ209" s="91"/>
      <c r="WAA209" s="119"/>
      <c r="WAB209" s="91"/>
      <c r="WAC209" s="119"/>
      <c r="WAD209" s="91"/>
      <c r="WAE209" s="119"/>
      <c r="WAF209" s="91"/>
      <c r="WAG209" s="119"/>
      <c r="WAH209" s="91"/>
      <c r="WAI209" s="119"/>
      <c r="WAJ209" s="91"/>
      <c r="WAK209" s="119"/>
      <c r="WAL209" s="91"/>
      <c r="WAM209" s="119"/>
      <c r="WAN209" s="91"/>
      <c r="WAO209" s="119"/>
      <c r="WAP209" s="91"/>
      <c r="WAQ209" s="119"/>
      <c r="WAR209" s="91"/>
      <c r="WAS209" s="119"/>
      <c r="WAT209" s="91"/>
      <c r="WAU209" s="119"/>
      <c r="WAV209" s="91"/>
      <c r="WAW209" s="119"/>
      <c r="WAX209" s="91"/>
      <c r="WAY209" s="119"/>
      <c r="WAZ209" s="91"/>
      <c r="WBA209" s="119"/>
      <c r="WBB209" s="91"/>
      <c r="WBC209" s="119"/>
      <c r="WBD209" s="91"/>
      <c r="WBE209" s="119"/>
      <c r="WBF209" s="91"/>
      <c r="WBG209" s="119"/>
      <c r="WBH209" s="91"/>
      <c r="WBI209" s="119"/>
      <c r="WBJ209" s="91"/>
      <c r="WBK209" s="119"/>
      <c r="WBL209" s="91"/>
      <c r="WBM209" s="119"/>
      <c r="WBN209" s="91"/>
      <c r="WBO209" s="119"/>
      <c r="WBP209" s="91"/>
      <c r="WBQ209" s="119"/>
      <c r="WBR209" s="91"/>
      <c r="WBS209" s="119"/>
      <c r="WBT209" s="91"/>
      <c r="WBU209" s="119"/>
      <c r="WBV209" s="91"/>
      <c r="WBW209" s="119"/>
      <c r="WBX209" s="91"/>
      <c r="WBY209" s="119"/>
      <c r="WBZ209" s="91"/>
      <c r="WCA209" s="119"/>
      <c r="WCB209" s="91"/>
      <c r="WCC209" s="119"/>
      <c r="WCD209" s="91"/>
      <c r="WCE209" s="119"/>
      <c r="WCF209" s="91"/>
      <c r="WCG209" s="119"/>
      <c r="WCH209" s="91"/>
      <c r="WCI209" s="119"/>
      <c r="WCJ209" s="91"/>
      <c r="WCK209" s="119"/>
      <c r="WCL209" s="91"/>
      <c r="WCM209" s="119"/>
      <c r="WCN209" s="91"/>
      <c r="WCO209" s="119"/>
      <c r="WCP209" s="91"/>
      <c r="WCQ209" s="119"/>
      <c r="WCR209" s="91"/>
      <c r="WCS209" s="119"/>
      <c r="WCT209" s="91"/>
      <c r="WCU209" s="119"/>
      <c r="WCV209" s="91"/>
      <c r="WCW209" s="119"/>
      <c r="WCX209" s="91"/>
      <c r="WCY209" s="119"/>
      <c r="WCZ209" s="91"/>
      <c r="WDA209" s="119"/>
      <c r="WDB209" s="91"/>
      <c r="WDC209" s="119"/>
      <c r="WDD209" s="91"/>
      <c r="WDE209" s="119"/>
      <c r="WDF209" s="91"/>
      <c r="WDG209" s="119"/>
      <c r="WDH209" s="91"/>
      <c r="WDI209" s="119"/>
      <c r="WDJ209" s="91"/>
      <c r="WDK209" s="119"/>
      <c r="WDL209" s="91"/>
      <c r="WDM209" s="119"/>
      <c r="WDN209" s="91"/>
      <c r="WDO209" s="119"/>
      <c r="WDP209" s="91"/>
      <c r="WDQ209" s="119"/>
      <c r="WDR209" s="91"/>
      <c r="WDS209" s="119"/>
      <c r="WDT209" s="91"/>
      <c r="WDU209" s="119"/>
      <c r="WDV209" s="91"/>
      <c r="WDW209" s="119"/>
      <c r="WDX209" s="91"/>
      <c r="WDY209" s="119"/>
      <c r="WDZ209" s="91"/>
      <c r="WEA209" s="119"/>
      <c r="WEB209" s="91"/>
      <c r="WEC209" s="119"/>
      <c r="WED209" s="91"/>
      <c r="WEE209" s="119"/>
      <c r="WEF209" s="91"/>
      <c r="WEG209" s="119"/>
      <c r="WEH209" s="91"/>
      <c r="WEI209" s="119"/>
      <c r="WEJ209" s="91"/>
      <c r="WEK209" s="119"/>
      <c r="WEL209" s="91"/>
      <c r="WEM209" s="119"/>
      <c r="WEN209" s="91"/>
      <c r="WEO209" s="119"/>
      <c r="WEP209" s="91"/>
      <c r="WEQ209" s="119"/>
      <c r="WER209" s="91"/>
      <c r="WES209" s="119"/>
      <c r="WET209" s="91"/>
      <c r="WEU209" s="119"/>
      <c r="WEV209" s="91"/>
      <c r="WEW209" s="119"/>
      <c r="WEX209" s="91"/>
      <c r="WEY209" s="119"/>
      <c r="WEZ209" s="91"/>
      <c r="WFA209" s="119"/>
      <c r="WFB209" s="91"/>
      <c r="WFC209" s="119"/>
      <c r="WFD209" s="91"/>
      <c r="WFE209" s="119"/>
      <c r="WFF209" s="91"/>
      <c r="WFG209" s="119"/>
      <c r="WFH209" s="91"/>
      <c r="WFI209" s="119"/>
      <c r="WFJ209" s="91"/>
      <c r="WFK209" s="119"/>
      <c r="WFL209" s="91"/>
      <c r="WFM209" s="119"/>
      <c r="WFN209" s="91"/>
      <c r="WFO209" s="119"/>
      <c r="WFP209" s="91"/>
      <c r="WFQ209" s="119"/>
      <c r="WFR209" s="91"/>
      <c r="WFS209" s="119"/>
      <c r="WFT209" s="91"/>
      <c r="WFU209" s="119"/>
      <c r="WFV209" s="91"/>
      <c r="WFW209" s="119"/>
      <c r="WFX209" s="91"/>
      <c r="WFY209" s="119"/>
      <c r="WFZ209" s="91"/>
      <c r="WGA209" s="119"/>
      <c r="WGB209" s="91"/>
      <c r="WGC209" s="119"/>
      <c r="WGD209" s="91"/>
      <c r="WGE209" s="119"/>
      <c r="WGF209" s="91"/>
      <c r="WGG209" s="119"/>
      <c r="WGH209" s="91"/>
      <c r="WGI209" s="119"/>
      <c r="WGJ209" s="91"/>
      <c r="WGK209" s="119"/>
      <c r="WGL209" s="91"/>
      <c r="WGM209" s="119"/>
      <c r="WGN209" s="91"/>
      <c r="WGO209" s="119"/>
      <c r="WGP209" s="91"/>
      <c r="WGQ209" s="119"/>
      <c r="WGR209" s="91"/>
      <c r="WGS209" s="119"/>
      <c r="WGT209" s="91"/>
      <c r="WGU209" s="119"/>
      <c r="WGV209" s="91"/>
      <c r="WGW209" s="119"/>
      <c r="WGX209" s="91"/>
      <c r="WGY209" s="119"/>
      <c r="WGZ209" s="91"/>
      <c r="WHA209" s="119"/>
      <c r="WHB209" s="91"/>
      <c r="WHC209" s="119"/>
      <c r="WHD209" s="91"/>
      <c r="WHE209" s="119"/>
      <c r="WHF209" s="91"/>
      <c r="WHG209" s="119"/>
      <c r="WHH209" s="91"/>
      <c r="WHI209" s="119"/>
      <c r="WHJ209" s="91"/>
      <c r="WHK209" s="119"/>
      <c r="WHL209" s="91"/>
      <c r="WHM209" s="119"/>
      <c r="WHN209" s="91"/>
      <c r="WHO209" s="119"/>
      <c r="WHP209" s="91"/>
      <c r="WHQ209" s="119"/>
      <c r="WHR209" s="91"/>
      <c r="WHS209" s="119"/>
      <c r="WHT209" s="91"/>
      <c r="WHU209" s="119"/>
      <c r="WHV209" s="91"/>
      <c r="WHW209" s="119"/>
      <c r="WHX209" s="91"/>
      <c r="WHY209" s="119"/>
      <c r="WHZ209" s="91"/>
      <c r="WIA209" s="119"/>
      <c r="WIB209" s="91"/>
      <c r="WIC209" s="119"/>
      <c r="WID209" s="91"/>
      <c r="WIE209" s="119"/>
      <c r="WIF209" s="91"/>
      <c r="WIG209" s="119"/>
      <c r="WIH209" s="91"/>
      <c r="WII209" s="119"/>
      <c r="WIJ209" s="91"/>
      <c r="WIK209" s="119"/>
      <c r="WIL209" s="91"/>
      <c r="WIM209" s="119"/>
      <c r="WIN209" s="91"/>
      <c r="WIO209" s="119"/>
      <c r="WIP209" s="91"/>
      <c r="WIQ209" s="119"/>
      <c r="WIR209" s="91"/>
      <c r="WIS209" s="119"/>
      <c r="WIT209" s="91"/>
      <c r="WIU209" s="119"/>
      <c r="WIV209" s="91"/>
      <c r="WIW209" s="119"/>
      <c r="WIX209" s="91"/>
      <c r="WIY209" s="119"/>
      <c r="WIZ209" s="91"/>
      <c r="WJA209" s="119"/>
      <c r="WJB209" s="91"/>
      <c r="WJC209" s="119"/>
      <c r="WJD209" s="91"/>
      <c r="WJE209" s="119"/>
      <c r="WJF209" s="91"/>
      <c r="WJG209" s="119"/>
      <c r="WJH209" s="91"/>
      <c r="WJI209" s="119"/>
      <c r="WJJ209" s="91"/>
      <c r="WJK209" s="119"/>
      <c r="WJL209" s="91"/>
      <c r="WJM209" s="119"/>
      <c r="WJN209" s="91"/>
      <c r="WJO209" s="119"/>
      <c r="WJP209" s="91"/>
      <c r="WJQ209" s="119"/>
      <c r="WJR209" s="91"/>
      <c r="WJS209" s="119"/>
      <c r="WJT209" s="91"/>
      <c r="WJU209" s="119"/>
      <c r="WJV209" s="91"/>
      <c r="WJW209" s="119"/>
      <c r="WJX209" s="91"/>
      <c r="WJY209" s="119"/>
      <c r="WJZ209" s="91"/>
      <c r="WKA209" s="119"/>
      <c r="WKB209" s="91"/>
      <c r="WKC209" s="119"/>
      <c r="WKD209" s="91"/>
      <c r="WKE209" s="119"/>
      <c r="WKF209" s="91"/>
      <c r="WKG209" s="119"/>
      <c r="WKH209" s="91"/>
      <c r="WKI209" s="119"/>
      <c r="WKJ209" s="91"/>
      <c r="WKK209" s="119"/>
      <c r="WKL209" s="91"/>
      <c r="WKM209" s="119"/>
      <c r="WKN209" s="91"/>
      <c r="WKO209" s="119"/>
      <c r="WKP209" s="91"/>
      <c r="WKQ209" s="119"/>
      <c r="WKR209" s="91"/>
      <c r="WKS209" s="119"/>
      <c r="WKT209" s="91"/>
      <c r="WKU209" s="119"/>
      <c r="WKV209" s="91"/>
      <c r="WKW209" s="119"/>
      <c r="WKX209" s="91"/>
      <c r="WKY209" s="119"/>
      <c r="WKZ209" s="91"/>
      <c r="WLA209" s="119"/>
      <c r="WLB209" s="91"/>
      <c r="WLC209" s="119"/>
      <c r="WLD209" s="91"/>
      <c r="WLE209" s="119"/>
      <c r="WLF209" s="91"/>
      <c r="WLG209" s="119"/>
      <c r="WLH209" s="91"/>
      <c r="WLI209" s="119"/>
      <c r="WLJ209" s="91"/>
      <c r="WLK209" s="119"/>
      <c r="WLL209" s="91"/>
      <c r="WLM209" s="119"/>
      <c r="WLN209" s="91"/>
      <c r="WLO209" s="119"/>
      <c r="WLP209" s="91"/>
      <c r="WLQ209" s="119"/>
      <c r="WLR209" s="91"/>
      <c r="WLS209" s="119"/>
      <c r="WLT209" s="91"/>
      <c r="WLU209" s="119"/>
      <c r="WLV209" s="91"/>
      <c r="WLW209" s="119"/>
      <c r="WLX209" s="91"/>
      <c r="WLY209" s="119"/>
      <c r="WLZ209" s="91"/>
      <c r="WMA209" s="119"/>
      <c r="WMB209" s="91"/>
      <c r="WMC209" s="119"/>
      <c r="WMD209" s="91"/>
      <c r="WME209" s="119"/>
      <c r="WMF209" s="91"/>
      <c r="WMG209" s="119"/>
      <c r="WMH209" s="91"/>
      <c r="WMI209" s="119"/>
      <c r="WMJ209" s="91"/>
      <c r="WMK209" s="119"/>
      <c r="WML209" s="91"/>
      <c r="WMM209" s="119"/>
      <c r="WMN209" s="91"/>
      <c r="WMO209" s="119"/>
      <c r="WMP209" s="91"/>
      <c r="WMQ209" s="119"/>
      <c r="WMR209" s="91"/>
      <c r="WMS209" s="119"/>
      <c r="WMT209" s="91"/>
      <c r="WMU209" s="119"/>
      <c r="WMV209" s="91"/>
      <c r="WMW209" s="119"/>
      <c r="WMX209" s="91"/>
      <c r="WMY209" s="119"/>
      <c r="WMZ209" s="91"/>
      <c r="WNA209" s="119"/>
      <c r="WNB209" s="91"/>
      <c r="WNC209" s="119"/>
      <c r="WND209" s="91"/>
      <c r="WNE209" s="119"/>
      <c r="WNF209" s="91"/>
      <c r="WNG209" s="119"/>
      <c r="WNH209" s="91"/>
      <c r="WNI209" s="119"/>
      <c r="WNJ209" s="91"/>
      <c r="WNK209" s="119"/>
      <c r="WNL209" s="91"/>
      <c r="WNM209" s="119"/>
      <c r="WNN209" s="91"/>
      <c r="WNO209" s="119"/>
      <c r="WNP209" s="91"/>
      <c r="WNQ209" s="119"/>
      <c r="WNR209" s="91"/>
      <c r="WNS209" s="119"/>
      <c r="WNT209" s="91"/>
      <c r="WNU209" s="119"/>
      <c r="WNV209" s="91"/>
      <c r="WNW209" s="119"/>
      <c r="WNX209" s="91"/>
      <c r="WNY209" s="119"/>
      <c r="WNZ209" s="91"/>
      <c r="WOA209" s="119"/>
      <c r="WOB209" s="91"/>
      <c r="WOC209" s="119"/>
      <c r="WOD209" s="91"/>
      <c r="WOE209" s="119"/>
      <c r="WOF209" s="91"/>
      <c r="WOG209" s="119"/>
      <c r="WOH209" s="91"/>
      <c r="WOI209" s="119"/>
      <c r="WOJ209" s="91"/>
      <c r="WOK209" s="119"/>
      <c r="WOL209" s="91"/>
      <c r="WOM209" s="119"/>
      <c r="WON209" s="91"/>
      <c r="WOO209" s="119"/>
      <c r="WOP209" s="91"/>
      <c r="WOQ209" s="119"/>
      <c r="WOR209" s="91"/>
      <c r="WOS209" s="119"/>
      <c r="WOT209" s="91"/>
      <c r="WOU209" s="119"/>
      <c r="WOV209" s="91"/>
      <c r="WOW209" s="119"/>
      <c r="WOX209" s="91"/>
      <c r="WOY209" s="119"/>
      <c r="WOZ209" s="91"/>
      <c r="WPA209" s="119"/>
      <c r="WPB209" s="91"/>
      <c r="WPC209" s="119"/>
      <c r="WPD209" s="91"/>
      <c r="WPE209" s="119"/>
      <c r="WPF209" s="91"/>
      <c r="WPG209" s="119"/>
      <c r="WPH209" s="91"/>
      <c r="WPI209" s="119"/>
      <c r="WPJ209" s="91"/>
      <c r="WPK209" s="119"/>
      <c r="WPL209" s="91"/>
      <c r="WPM209" s="119"/>
      <c r="WPN209" s="91"/>
      <c r="WPO209" s="119"/>
      <c r="WPP209" s="91"/>
      <c r="WPQ209" s="119"/>
      <c r="WPR209" s="91"/>
      <c r="WPS209" s="119"/>
      <c r="WPT209" s="91"/>
      <c r="WPU209" s="119"/>
      <c r="WPV209" s="91"/>
      <c r="WPW209" s="119"/>
      <c r="WPX209" s="91"/>
      <c r="WPY209" s="119"/>
      <c r="WPZ209" s="91"/>
      <c r="WQA209" s="119"/>
      <c r="WQB209" s="91"/>
      <c r="WQC209" s="119"/>
      <c r="WQD209" s="91"/>
      <c r="WQE209" s="119"/>
      <c r="WQF209" s="91"/>
      <c r="WQG209" s="119"/>
      <c r="WQH209" s="91"/>
      <c r="WQI209" s="119"/>
      <c r="WQJ209" s="91"/>
      <c r="WQK209" s="119"/>
      <c r="WQL209" s="91"/>
      <c r="WQM209" s="119"/>
      <c r="WQN209" s="91"/>
      <c r="WQO209" s="119"/>
      <c r="WQP209" s="91"/>
      <c r="WQQ209" s="119"/>
      <c r="WQR209" s="91"/>
      <c r="WQS209" s="119"/>
      <c r="WQT209" s="91"/>
      <c r="WQU209" s="119"/>
      <c r="WQV209" s="91"/>
      <c r="WQW209" s="119"/>
      <c r="WQX209" s="91"/>
      <c r="WQY209" s="119"/>
      <c r="WQZ209" s="91"/>
      <c r="WRA209" s="119"/>
      <c r="WRB209" s="91"/>
      <c r="WRC209" s="119"/>
      <c r="WRD209" s="91"/>
      <c r="WRE209" s="119"/>
      <c r="WRF209" s="91"/>
      <c r="WRG209" s="119"/>
      <c r="WRH209" s="91"/>
      <c r="WRI209" s="119"/>
      <c r="WRJ209" s="91"/>
      <c r="WRK209" s="119"/>
      <c r="WRL209" s="91"/>
      <c r="WRM209" s="119"/>
      <c r="WRN209" s="91"/>
      <c r="WRO209" s="119"/>
      <c r="WRP209" s="91"/>
      <c r="WRQ209" s="119"/>
      <c r="WRR209" s="91"/>
      <c r="WRS209" s="119"/>
      <c r="WRT209" s="91"/>
      <c r="WRU209" s="119"/>
      <c r="WRV209" s="91"/>
      <c r="WRW209" s="119"/>
      <c r="WRX209" s="91"/>
      <c r="WRY209" s="119"/>
      <c r="WRZ209" s="91"/>
      <c r="WSA209" s="119"/>
      <c r="WSB209" s="91"/>
      <c r="WSC209" s="119"/>
      <c r="WSD209" s="91"/>
      <c r="WSE209" s="119"/>
      <c r="WSF209" s="91"/>
      <c r="WSG209" s="119"/>
      <c r="WSH209" s="91"/>
      <c r="WSI209" s="119"/>
      <c r="WSJ209" s="91"/>
      <c r="WSK209" s="119"/>
      <c r="WSL209" s="91"/>
      <c r="WSM209" s="119"/>
      <c r="WSN209" s="91"/>
      <c r="WSO209" s="119"/>
      <c r="WSP209" s="91"/>
      <c r="WSQ209" s="119"/>
      <c r="WSR209" s="91"/>
      <c r="WSS209" s="119"/>
      <c r="WST209" s="91"/>
      <c r="WSU209" s="119"/>
      <c r="WSV209" s="91"/>
      <c r="WSW209" s="119"/>
      <c r="WSX209" s="91"/>
      <c r="WSY209" s="119"/>
      <c r="WSZ209" s="91"/>
      <c r="WTA209" s="119"/>
      <c r="WTB209" s="91"/>
      <c r="WTC209" s="119"/>
      <c r="WTD209" s="91"/>
      <c r="WTE209" s="119"/>
      <c r="WTF209" s="91"/>
      <c r="WTG209" s="119"/>
      <c r="WTH209" s="91"/>
      <c r="WTI209" s="119"/>
      <c r="WTJ209" s="91"/>
      <c r="WTK209" s="119"/>
      <c r="WTL209" s="91"/>
      <c r="WTM209" s="119"/>
      <c r="WTN209" s="91"/>
      <c r="WTO209" s="119"/>
      <c r="WTP209" s="91"/>
      <c r="WTQ209" s="119"/>
      <c r="WTR209" s="91"/>
      <c r="WTS209" s="119"/>
      <c r="WTT209" s="91"/>
      <c r="WTU209" s="119"/>
      <c r="WTV209" s="91"/>
      <c r="WTW209" s="119"/>
      <c r="WTX209" s="91"/>
      <c r="WTY209" s="119"/>
      <c r="WTZ209" s="91"/>
      <c r="WUA209" s="119"/>
      <c r="WUB209" s="91"/>
      <c r="WUC209" s="119"/>
      <c r="WUD209" s="91"/>
      <c r="WUE209" s="119"/>
      <c r="WUF209" s="91"/>
      <c r="WUG209" s="119"/>
      <c r="WUH209" s="91"/>
      <c r="WUI209" s="119"/>
      <c r="WUJ209" s="91"/>
      <c r="WUK209" s="119"/>
      <c r="WUL209" s="91"/>
      <c r="WUM209" s="119"/>
      <c r="WUN209" s="91"/>
      <c r="WUO209" s="119"/>
      <c r="WUP209" s="91"/>
      <c r="WUQ209" s="119"/>
      <c r="WUR209" s="91"/>
      <c r="WUS209" s="119"/>
      <c r="WUT209" s="91"/>
      <c r="WUU209" s="119"/>
      <c r="WUV209" s="91"/>
      <c r="WUW209" s="119"/>
      <c r="WUX209" s="91"/>
      <c r="WUY209" s="119"/>
      <c r="WUZ209" s="91"/>
      <c r="WVA209" s="119"/>
      <c r="WVB209" s="91"/>
      <c r="WVC209" s="119"/>
      <c r="WVD209" s="91"/>
      <c r="WVE209" s="119"/>
      <c r="WVF209" s="91"/>
      <c r="WVG209" s="119"/>
      <c r="WVH209" s="91"/>
      <c r="WVI209" s="119"/>
      <c r="WVJ209" s="91"/>
      <c r="WVK209" s="119"/>
      <c r="WVL209" s="91"/>
      <c r="WVM209" s="119"/>
      <c r="WVN209" s="91"/>
      <c r="WVO209" s="119"/>
      <c r="WVP209" s="91"/>
      <c r="WVQ209" s="119"/>
      <c r="WVR209" s="91"/>
      <c r="WVS209" s="119"/>
      <c r="WVT209" s="91"/>
      <c r="WVU209" s="119"/>
      <c r="WVV209" s="91"/>
      <c r="WVW209" s="119"/>
      <c r="WVX209" s="91"/>
      <c r="WVY209" s="119"/>
      <c r="WVZ209" s="91"/>
      <c r="WWA209" s="119"/>
      <c r="WWB209" s="91"/>
      <c r="WWC209" s="119"/>
      <c r="WWD209" s="91"/>
      <c r="WWE209" s="119"/>
      <c r="WWF209" s="91"/>
      <c r="WWG209" s="119"/>
      <c r="WWH209" s="91"/>
      <c r="WWI209" s="119"/>
      <c r="WWJ209" s="91"/>
      <c r="WWK209" s="119"/>
      <c r="WWL209" s="91"/>
      <c r="WWM209" s="119"/>
      <c r="WWN209" s="91"/>
      <c r="WWO209" s="119"/>
      <c r="WWP209" s="91"/>
      <c r="WWQ209" s="119"/>
      <c r="WWR209" s="91"/>
      <c r="WWS209" s="119"/>
      <c r="WWT209" s="91"/>
      <c r="WWU209" s="119"/>
      <c r="WWV209" s="91"/>
      <c r="WWW209" s="119"/>
      <c r="WWX209" s="91"/>
      <c r="WWY209" s="119"/>
      <c r="WWZ209" s="91"/>
      <c r="WXA209" s="119"/>
      <c r="WXB209" s="91"/>
      <c r="WXC209" s="119"/>
      <c r="WXD209" s="91"/>
      <c r="WXE209" s="119"/>
      <c r="WXF209" s="91"/>
      <c r="WXG209" s="119"/>
      <c r="WXH209" s="91"/>
      <c r="WXI209" s="119"/>
      <c r="WXJ209" s="91"/>
      <c r="WXK209" s="119"/>
      <c r="WXL209" s="91"/>
      <c r="WXM209" s="119"/>
      <c r="WXN209" s="91"/>
      <c r="WXO209" s="119"/>
      <c r="WXP209" s="91"/>
      <c r="WXQ209" s="119"/>
      <c r="WXR209" s="91"/>
      <c r="WXS209" s="119"/>
      <c r="WXT209" s="91"/>
      <c r="WXU209" s="119"/>
      <c r="WXV209" s="91"/>
      <c r="WXW209" s="119"/>
      <c r="WXX209" s="91"/>
      <c r="WXY209" s="119"/>
      <c r="WXZ209" s="91"/>
      <c r="WYA209" s="119"/>
      <c r="WYB209" s="91"/>
      <c r="WYC209" s="119"/>
      <c r="WYD209" s="91"/>
      <c r="WYE209" s="119"/>
      <c r="WYF209" s="91"/>
      <c r="WYG209" s="119"/>
      <c r="WYH209" s="91"/>
      <c r="WYI209" s="119"/>
      <c r="WYJ209" s="91"/>
      <c r="WYK209" s="119"/>
      <c r="WYL209" s="91"/>
      <c r="WYM209" s="119"/>
      <c r="WYN209" s="91"/>
      <c r="WYO209" s="119"/>
      <c r="WYP209" s="91"/>
      <c r="WYQ209" s="119"/>
      <c r="WYR209" s="91"/>
      <c r="WYS209" s="119"/>
      <c r="WYT209" s="91"/>
      <c r="WYU209" s="119"/>
      <c r="WYV209" s="91"/>
      <c r="WYW209" s="119"/>
      <c r="WYX209" s="91"/>
      <c r="WYY209" s="119"/>
      <c r="WYZ209" s="91"/>
      <c r="WZA209" s="119"/>
      <c r="WZB209" s="91"/>
      <c r="WZC209" s="119"/>
      <c r="WZD209" s="91"/>
      <c r="WZE209" s="119"/>
      <c r="WZF209" s="91"/>
      <c r="WZG209" s="119"/>
      <c r="WZH209" s="91"/>
      <c r="WZI209" s="119"/>
      <c r="WZJ209" s="91"/>
      <c r="WZK209" s="119"/>
      <c r="WZL209" s="91"/>
      <c r="WZM209" s="119"/>
      <c r="WZN209" s="91"/>
      <c r="WZO209" s="119"/>
      <c r="WZP209" s="91"/>
      <c r="WZQ209" s="119"/>
      <c r="WZR209" s="91"/>
      <c r="WZS209" s="119"/>
      <c r="WZT209" s="91"/>
      <c r="WZU209" s="119"/>
      <c r="WZV209" s="91"/>
      <c r="WZW209" s="119"/>
      <c r="WZX209" s="91"/>
      <c r="WZY209" s="119"/>
      <c r="WZZ209" s="91"/>
      <c r="XAA209" s="119"/>
      <c r="XAB209" s="91"/>
      <c r="XAC209" s="119"/>
      <c r="XAD209" s="91"/>
      <c r="XAE209" s="119"/>
      <c r="XAF209" s="91"/>
      <c r="XAG209" s="119"/>
      <c r="XAH209" s="91"/>
      <c r="XAI209" s="119"/>
      <c r="XAJ209" s="91"/>
      <c r="XAK209" s="119"/>
      <c r="XAL209" s="91"/>
      <c r="XAM209" s="119"/>
      <c r="XAN209" s="91"/>
      <c r="XAO209" s="119"/>
      <c r="XAP209" s="91"/>
      <c r="XAQ209" s="119"/>
      <c r="XAR209" s="91"/>
      <c r="XAS209" s="119"/>
      <c r="XAT209" s="91"/>
      <c r="XAU209" s="119"/>
      <c r="XAV209" s="91"/>
      <c r="XAW209" s="119"/>
      <c r="XAX209" s="91"/>
      <c r="XAY209" s="119"/>
      <c r="XAZ209" s="91"/>
      <c r="XBA209" s="119"/>
      <c r="XBB209" s="91"/>
      <c r="XBC209" s="119"/>
      <c r="XBD209" s="91"/>
      <c r="XBE209" s="119"/>
      <c r="XBF209" s="91"/>
      <c r="XBG209" s="119"/>
      <c r="XBH209" s="91"/>
      <c r="XBI209" s="119"/>
      <c r="XBJ209" s="91"/>
      <c r="XBK209" s="119"/>
      <c r="XBL209" s="91"/>
      <c r="XBM209" s="119"/>
      <c r="XBN209" s="91"/>
      <c r="XBO209" s="119"/>
      <c r="XBP209" s="91"/>
      <c r="XBQ209" s="119"/>
      <c r="XBR209" s="91"/>
      <c r="XBS209" s="119"/>
      <c r="XBT209" s="91"/>
      <c r="XBU209" s="119"/>
      <c r="XBV209" s="91"/>
      <c r="XBW209" s="119"/>
      <c r="XBX209" s="91"/>
      <c r="XBY209" s="119"/>
      <c r="XBZ209" s="91"/>
      <c r="XCA209" s="119"/>
      <c r="XCB209" s="91"/>
      <c r="XCC209" s="119"/>
      <c r="XCD209" s="91"/>
      <c r="XCE209" s="119"/>
      <c r="XCF209" s="91"/>
      <c r="XCG209" s="119"/>
      <c r="XCH209" s="91"/>
      <c r="XCI209" s="119"/>
      <c r="XCJ209" s="91"/>
      <c r="XCK209" s="119"/>
      <c r="XCL209" s="91"/>
      <c r="XCM209" s="119"/>
      <c r="XCN209" s="91"/>
      <c r="XCO209" s="119"/>
      <c r="XCP209" s="91"/>
      <c r="XCQ209" s="119"/>
      <c r="XCR209" s="91"/>
      <c r="XCS209" s="119"/>
      <c r="XCT209" s="91"/>
      <c r="XCU209" s="119"/>
      <c r="XCV209" s="91"/>
      <c r="XCW209" s="119"/>
      <c r="XCX209" s="91"/>
      <c r="XCY209" s="119"/>
      <c r="XCZ209" s="91"/>
    </row>
    <row r="210" spans="1:16328" x14ac:dyDescent="0.35">
      <c r="A210" s="343" t="s">
        <v>1070</v>
      </c>
      <c r="B210" t="s">
        <v>20</v>
      </c>
      <c r="C210" s="1">
        <v>2000</v>
      </c>
      <c r="D210" s="1">
        <v>1107</v>
      </c>
      <c r="E210" s="303">
        <f t="shared" si="11"/>
        <v>1476</v>
      </c>
      <c r="F210" s="303">
        <v>1500</v>
      </c>
      <c r="AV210" s="91"/>
      <c r="AW210" s="119"/>
      <c r="AX210" s="91"/>
      <c r="AY210" s="119"/>
      <c r="AZ210" s="91"/>
      <c r="BA210" s="119"/>
      <c r="BB210" s="91"/>
      <c r="BC210" s="119"/>
      <c r="BD210" s="91"/>
      <c r="BE210" s="119"/>
      <c r="BF210" s="91"/>
      <c r="BG210" s="119"/>
      <c r="BH210" s="91"/>
      <c r="BI210" s="119"/>
      <c r="BJ210" s="91"/>
      <c r="BK210" s="119"/>
      <c r="BL210" s="91"/>
      <c r="BM210" s="119"/>
      <c r="BN210" s="91"/>
      <c r="BO210" s="119"/>
      <c r="BP210" s="91"/>
      <c r="BQ210" s="119"/>
      <c r="BR210" s="91"/>
      <c r="BS210" s="119"/>
      <c r="BT210" s="91"/>
      <c r="BU210" s="119"/>
      <c r="BV210" s="91"/>
      <c r="BW210" s="119"/>
      <c r="BX210" s="91"/>
      <c r="BY210" s="119"/>
      <c r="BZ210" s="91"/>
      <c r="CA210" s="119"/>
      <c r="CB210" s="91"/>
      <c r="CC210" s="119"/>
      <c r="CD210" s="91"/>
      <c r="CE210" s="119"/>
      <c r="CF210" s="91"/>
      <c r="CG210" s="119"/>
      <c r="CH210" s="91"/>
      <c r="CI210" s="119"/>
      <c r="CJ210" s="91"/>
      <c r="CK210" s="119"/>
      <c r="CL210" s="91"/>
      <c r="CM210" s="119"/>
      <c r="CN210" s="91"/>
      <c r="CO210" s="119"/>
      <c r="CP210" s="91"/>
      <c r="CQ210" s="119"/>
      <c r="CR210" s="91"/>
      <c r="CS210" s="119"/>
      <c r="CT210" s="91"/>
      <c r="CU210" s="119"/>
      <c r="CV210" s="91"/>
      <c r="CW210" s="119"/>
      <c r="CX210" s="91"/>
      <c r="CY210" s="119"/>
      <c r="CZ210" s="91"/>
      <c r="DA210" s="119"/>
      <c r="DB210" s="91"/>
      <c r="DC210" s="119"/>
      <c r="DD210" s="91"/>
      <c r="DE210" s="119"/>
      <c r="DF210" s="91"/>
      <c r="DG210" s="119"/>
      <c r="DH210" s="91"/>
      <c r="DI210" s="119"/>
      <c r="DJ210" s="91"/>
      <c r="DK210" s="119"/>
      <c r="DL210" s="91"/>
      <c r="DM210" s="119"/>
      <c r="DN210" s="91"/>
      <c r="DO210" s="119"/>
      <c r="DP210" s="91"/>
      <c r="DQ210" s="119"/>
      <c r="DR210" s="91"/>
      <c r="DS210" s="119"/>
      <c r="DT210" s="91"/>
      <c r="DU210" s="119"/>
      <c r="DV210" s="91"/>
      <c r="DW210" s="119"/>
      <c r="DX210" s="91"/>
      <c r="DY210" s="119"/>
      <c r="DZ210" s="91"/>
      <c r="EA210" s="119"/>
      <c r="EB210" s="91"/>
      <c r="EC210" s="119"/>
      <c r="ED210" s="91"/>
      <c r="EE210" s="119"/>
      <c r="EF210" s="91"/>
      <c r="EG210" s="119"/>
      <c r="EH210" s="91"/>
      <c r="EI210" s="119"/>
      <c r="EJ210" s="91"/>
      <c r="EK210" s="119"/>
      <c r="EL210" s="91"/>
      <c r="EM210" s="119"/>
      <c r="EN210" s="91"/>
      <c r="EO210" s="119"/>
      <c r="EP210" s="91"/>
      <c r="EQ210" s="119"/>
      <c r="ER210" s="91"/>
      <c r="ES210" s="119"/>
      <c r="ET210" s="91"/>
      <c r="EU210" s="119"/>
      <c r="EV210" s="91"/>
      <c r="EW210" s="119"/>
      <c r="EX210" s="91"/>
      <c r="EY210" s="119"/>
      <c r="EZ210" s="91"/>
      <c r="FA210" s="119"/>
      <c r="FB210" s="91"/>
      <c r="FC210" s="119"/>
      <c r="FD210" s="91"/>
      <c r="FE210" s="119"/>
      <c r="FF210" s="91"/>
      <c r="FG210" s="119"/>
      <c r="FH210" s="91"/>
      <c r="FI210" s="119"/>
      <c r="FJ210" s="91"/>
      <c r="FK210" s="119"/>
      <c r="FL210" s="91"/>
      <c r="FM210" s="119"/>
      <c r="FN210" s="91"/>
      <c r="FO210" s="119"/>
      <c r="FP210" s="91"/>
      <c r="FQ210" s="119"/>
      <c r="FR210" s="91"/>
      <c r="FS210" s="119"/>
      <c r="FT210" s="91"/>
      <c r="FU210" s="119"/>
      <c r="FV210" s="91"/>
      <c r="FW210" s="119"/>
      <c r="FX210" s="91"/>
      <c r="FY210" s="119"/>
      <c r="FZ210" s="91"/>
      <c r="GA210" s="119"/>
      <c r="GB210" s="91"/>
      <c r="GC210" s="119"/>
      <c r="GD210" s="91"/>
      <c r="GE210" s="119"/>
      <c r="GF210" s="91"/>
      <c r="GG210" s="119"/>
      <c r="GH210" s="91"/>
      <c r="GI210" s="119"/>
      <c r="GJ210" s="91"/>
      <c r="GK210" s="119"/>
      <c r="GL210" s="91"/>
      <c r="GM210" s="119"/>
      <c r="GN210" s="91"/>
      <c r="GO210" s="119"/>
      <c r="GP210" s="91"/>
      <c r="GQ210" s="119"/>
      <c r="GR210" s="91"/>
      <c r="GS210" s="119"/>
      <c r="GT210" s="91"/>
      <c r="GU210" s="119"/>
      <c r="GV210" s="91"/>
      <c r="GW210" s="119"/>
      <c r="GX210" s="91"/>
      <c r="GY210" s="119"/>
      <c r="GZ210" s="91"/>
      <c r="HA210" s="119"/>
      <c r="HB210" s="91"/>
      <c r="HC210" s="119"/>
      <c r="HD210" s="91"/>
      <c r="HE210" s="119"/>
      <c r="HF210" s="91"/>
      <c r="HG210" s="119"/>
      <c r="HH210" s="91"/>
      <c r="HI210" s="119"/>
      <c r="HJ210" s="91"/>
      <c r="HK210" s="119"/>
      <c r="HL210" s="91"/>
      <c r="HM210" s="119"/>
      <c r="HN210" s="91"/>
      <c r="HO210" s="119"/>
      <c r="HP210" s="91"/>
      <c r="HQ210" s="119"/>
      <c r="HR210" s="91"/>
      <c r="HS210" s="119"/>
      <c r="HT210" s="91"/>
      <c r="HU210" s="119"/>
      <c r="HV210" s="91"/>
      <c r="HW210" s="119"/>
      <c r="HX210" s="91"/>
      <c r="HY210" s="119"/>
      <c r="HZ210" s="91"/>
      <c r="IA210" s="119"/>
      <c r="IB210" s="91"/>
      <c r="IC210" s="119"/>
      <c r="ID210" s="91"/>
      <c r="IE210" s="119"/>
      <c r="IF210" s="91"/>
      <c r="IG210" s="119"/>
      <c r="IH210" s="91"/>
      <c r="II210" s="119"/>
      <c r="IJ210" s="91"/>
      <c r="IK210" s="119"/>
      <c r="IL210" s="91"/>
      <c r="IM210" s="119"/>
      <c r="IN210" s="91"/>
      <c r="IO210" s="119"/>
      <c r="IP210" s="91"/>
      <c r="IQ210" s="119"/>
      <c r="IR210" s="91"/>
      <c r="IS210" s="119"/>
      <c r="IT210" s="91"/>
      <c r="IU210" s="119"/>
      <c r="IV210" s="91"/>
      <c r="IW210" s="119"/>
      <c r="IX210" s="91"/>
      <c r="IY210" s="119"/>
      <c r="IZ210" s="91"/>
      <c r="JA210" s="119"/>
      <c r="JB210" s="91"/>
      <c r="JC210" s="119"/>
      <c r="JD210" s="91"/>
      <c r="JE210" s="119"/>
      <c r="JF210" s="91"/>
      <c r="JG210" s="119"/>
      <c r="JH210" s="91"/>
      <c r="JI210" s="119"/>
      <c r="JJ210" s="91"/>
      <c r="JK210" s="119"/>
      <c r="JL210" s="91"/>
      <c r="JM210" s="119"/>
      <c r="JN210" s="91"/>
      <c r="JO210" s="119"/>
      <c r="JP210" s="91"/>
      <c r="JQ210" s="119"/>
      <c r="JR210" s="91"/>
      <c r="JS210" s="119"/>
      <c r="JT210" s="91"/>
      <c r="JU210" s="119"/>
      <c r="JV210" s="91"/>
      <c r="JW210" s="119"/>
      <c r="JX210" s="91"/>
      <c r="JY210" s="119"/>
      <c r="JZ210" s="91"/>
      <c r="KA210" s="119"/>
      <c r="KB210" s="91"/>
      <c r="KC210" s="119"/>
      <c r="KD210" s="91"/>
      <c r="KE210" s="119"/>
      <c r="KF210" s="91"/>
      <c r="KG210" s="119"/>
      <c r="KH210" s="91"/>
      <c r="KI210" s="119"/>
      <c r="KJ210" s="91"/>
      <c r="KK210" s="119"/>
      <c r="KL210" s="91"/>
      <c r="KM210" s="119"/>
      <c r="KN210" s="91"/>
      <c r="KO210" s="119"/>
      <c r="KP210" s="91"/>
      <c r="KQ210" s="119"/>
      <c r="KR210" s="91"/>
      <c r="KS210" s="119"/>
      <c r="KT210" s="91"/>
      <c r="KU210" s="119"/>
      <c r="KV210" s="91"/>
      <c r="KW210" s="119"/>
      <c r="KX210" s="91"/>
      <c r="KY210" s="119"/>
      <c r="KZ210" s="91"/>
      <c r="LA210" s="119"/>
      <c r="LB210" s="91"/>
      <c r="LC210" s="119"/>
      <c r="LD210" s="91"/>
      <c r="LE210" s="119"/>
      <c r="LF210" s="91"/>
      <c r="LG210" s="119"/>
      <c r="LH210" s="91"/>
      <c r="LI210" s="119"/>
      <c r="LJ210" s="91"/>
      <c r="LK210" s="119"/>
      <c r="LL210" s="91"/>
      <c r="LM210" s="119"/>
      <c r="LN210" s="91"/>
      <c r="LO210" s="119"/>
      <c r="LP210" s="91"/>
      <c r="LQ210" s="119"/>
      <c r="LR210" s="91"/>
      <c r="LS210" s="119"/>
      <c r="LT210" s="91"/>
      <c r="LU210" s="119"/>
      <c r="LV210" s="91"/>
      <c r="LW210" s="119"/>
      <c r="LX210" s="91"/>
      <c r="LY210" s="119"/>
      <c r="LZ210" s="91"/>
      <c r="MA210" s="119"/>
      <c r="MB210" s="91"/>
      <c r="MC210" s="119"/>
      <c r="MD210" s="91"/>
      <c r="ME210" s="119"/>
      <c r="MF210" s="91"/>
      <c r="MG210" s="119"/>
      <c r="MH210" s="91"/>
      <c r="MI210" s="119"/>
      <c r="MJ210" s="91"/>
      <c r="MK210" s="119"/>
      <c r="ML210" s="91"/>
      <c r="MM210" s="119"/>
      <c r="MN210" s="91"/>
      <c r="MO210" s="119"/>
      <c r="MP210" s="91"/>
      <c r="MQ210" s="119"/>
      <c r="MR210" s="91"/>
      <c r="MS210" s="119"/>
      <c r="MT210" s="91"/>
      <c r="MU210" s="119"/>
      <c r="MV210" s="91"/>
      <c r="MW210" s="119"/>
      <c r="MX210" s="91"/>
      <c r="MY210" s="119"/>
      <c r="MZ210" s="91"/>
      <c r="NA210" s="119"/>
      <c r="NB210" s="91"/>
      <c r="NC210" s="119"/>
      <c r="ND210" s="91"/>
      <c r="NE210" s="119"/>
      <c r="NF210" s="91"/>
      <c r="NG210" s="119"/>
      <c r="NH210" s="91"/>
      <c r="NI210" s="119"/>
      <c r="NJ210" s="91"/>
      <c r="NK210" s="119"/>
      <c r="NL210" s="91"/>
      <c r="NM210" s="119"/>
      <c r="NN210" s="91"/>
      <c r="NO210" s="119"/>
      <c r="NP210" s="91"/>
      <c r="NQ210" s="119"/>
      <c r="NR210" s="91"/>
      <c r="NS210" s="119"/>
      <c r="NT210" s="91"/>
      <c r="NU210" s="119"/>
      <c r="NV210" s="91"/>
      <c r="NW210" s="119"/>
      <c r="NX210" s="91"/>
      <c r="NY210" s="119"/>
      <c r="NZ210" s="91"/>
      <c r="OA210" s="119"/>
      <c r="OB210" s="91"/>
      <c r="OC210" s="119"/>
      <c r="OD210" s="91"/>
      <c r="OE210" s="119"/>
      <c r="OF210" s="91"/>
      <c r="OG210" s="119"/>
      <c r="OH210" s="91"/>
      <c r="OI210" s="119"/>
      <c r="OJ210" s="91"/>
      <c r="OK210" s="119"/>
      <c r="OL210" s="91"/>
      <c r="OM210" s="119"/>
      <c r="ON210" s="91"/>
      <c r="OO210" s="119"/>
      <c r="OP210" s="91"/>
      <c r="OQ210" s="119"/>
      <c r="OR210" s="91"/>
      <c r="OS210" s="119"/>
      <c r="OT210" s="91"/>
      <c r="OU210" s="119"/>
      <c r="OV210" s="91"/>
      <c r="OW210" s="119"/>
      <c r="OX210" s="91"/>
      <c r="OY210" s="119"/>
      <c r="OZ210" s="91"/>
      <c r="PA210" s="119"/>
      <c r="PB210" s="91"/>
      <c r="PC210" s="119"/>
      <c r="PD210" s="91"/>
      <c r="PE210" s="119"/>
      <c r="PF210" s="91"/>
      <c r="PG210" s="119"/>
      <c r="PH210" s="91"/>
      <c r="PI210" s="119"/>
      <c r="PJ210" s="91"/>
      <c r="PK210" s="119"/>
      <c r="PL210" s="91"/>
      <c r="PM210" s="119"/>
      <c r="PN210" s="91"/>
      <c r="PO210" s="119"/>
      <c r="PP210" s="91"/>
      <c r="PQ210" s="119"/>
      <c r="PR210" s="91"/>
      <c r="PS210" s="119"/>
      <c r="PT210" s="91"/>
      <c r="PU210" s="119"/>
      <c r="PV210" s="91"/>
      <c r="PW210" s="119"/>
      <c r="PX210" s="91"/>
      <c r="PY210" s="119"/>
      <c r="PZ210" s="91"/>
      <c r="QA210" s="119"/>
      <c r="QB210" s="91"/>
      <c r="QC210" s="119"/>
      <c r="QD210" s="91"/>
      <c r="QE210" s="119"/>
      <c r="QF210" s="91"/>
      <c r="QG210" s="119"/>
      <c r="QH210" s="91"/>
      <c r="QI210" s="119"/>
      <c r="QJ210" s="91"/>
      <c r="QK210" s="119"/>
      <c r="QL210" s="91"/>
      <c r="QM210" s="119"/>
      <c r="QN210" s="91"/>
      <c r="QO210" s="119"/>
      <c r="QP210" s="91"/>
      <c r="QQ210" s="119"/>
      <c r="QR210" s="91"/>
      <c r="QS210" s="119"/>
      <c r="QT210" s="91"/>
      <c r="QU210" s="119"/>
      <c r="QV210" s="91"/>
      <c r="QW210" s="119"/>
      <c r="QX210" s="91"/>
      <c r="QY210" s="119"/>
      <c r="QZ210" s="91"/>
      <c r="RA210" s="119"/>
      <c r="RB210" s="91"/>
      <c r="RC210" s="119"/>
      <c r="RD210" s="91"/>
      <c r="RE210" s="119"/>
      <c r="RF210" s="91"/>
      <c r="RG210" s="119"/>
      <c r="RH210" s="91"/>
      <c r="RI210" s="119"/>
      <c r="RJ210" s="91"/>
      <c r="RK210" s="119"/>
      <c r="RL210" s="91"/>
      <c r="RM210" s="119"/>
      <c r="RN210" s="91"/>
      <c r="RO210" s="119"/>
      <c r="RP210" s="91"/>
      <c r="RQ210" s="119"/>
      <c r="RR210" s="91"/>
      <c r="RS210" s="119"/>
      <c r="RT210" s="91"/>
      <c r="RU210" s="119"/>
      <c r="RV210" s="91"/>
      <c r="RW210" s="119"/>
      <c r="RX210" s="91"/>
      <c r="RY210" s="119"/>
      <c r="RZ210" s="91"/>
      <c r="SA210" s="119"/>
      <c r="SB210" s="91"/>
      <c r="SC210" s="119"/>
      <c r="SD210" s="91"/>
      <c r="SE210" s="119"/>
      <c r="SF210" s="91"/>
      <c r="SG210" s="119"/>
      <c r="SH210" s="91"/>
      <c r="SI210" s="119"/>
      <c r="SJ210" s="91"/>
      <c r="SK210" s="119"/>
      <c r="SL210" s="91"/>
      <c r="SM210" s="119"/>
      <c r="SN210" s="91"/>
      <c r="SO210" s="119"/>
      <c r="SP210" s="91"/>
      <c r="SQ210" s="119"/>
      <c r="SR210" s="91"/>
      <c r="SS210" s="119"/>
      <c r="ST210" s="91"/>
      <c r="SU210" s="119"/>
      <c r="SV210" s="91"/>
      <c r="SW210" s="119"/>
      <c r="SX210" s="91"/>
      <c r="SY210" s="119"/>
      <c r="SZ210" s="91"/>
      <c r="TA210" s="119"/>
      <c r="TB210" s="91"/>
      <c r="TC210" s="119"/>
      <c r="TD210" s="91"/>
      <c r="TE210" s="119"/>
      <c r="TF210" s="91"/>
      <c r="TG210" s="119"/>
      <c r="TH210" s="91"/>
      <c r="TI210" s="119"/>
      <c r="TJ210" s="91"/>
      <c r="TK210" s="119"/>
      <c r="TL210" s="91"/>
      <c r="TM210" s="119"/>
      <c r="TN210" s="91"/>
      <c r="TO210" s="119"/>
      <c r="TP210" s="91"/>
      <c r="TQ210" s="119"/>
      <c r="TR210" s="91"/>
      <c r="TS210" s="119"/>
      <c r="TT210" s="91"/>
      <c r="TU210" s="119"/>
      <c r="TV210" s="91"/>
      <c r="TW210" s="119"/>
      <c r="TX210" s="91"/>
      <c r="TY210" s="119"/>
      <c r="TZ210" s="91"/>
      <c r="UA210" s="119"/>
      <c r="UB210" s="91"/>
      <c r="UC210" s="119"/>
      <c r="UD210" s="91"/>
      <c r="UE210" s="119"/>
      <c r="UF210" s="91"/>
      <c r="UG210" s="119"/>
      <c r="UH210" s="91"/>
      <c r="UI210" s="119"/>
      <c r="UJ210" s="91"/>
      <c r="UK210" s="119"/>
      <c r="UL210" s="91"/>
      <c r="UM210" s="119"/>
      <c r="UN210" s="91"/>
      <c r="UO210" s="119"/>
      <c r="UP210" s="91"/>
      <c r="UQ210" s="119"/>
      <c r="UR210" s="91"/>
      <c r="US210" s="119"/>
      <c r="UT210" s="91"/>
      <c r="UU210" s="119"/>
      <c r="UV210" s="91"/>
      <c r="UW210" s="119"/>
      <c r="UX210" s="91"/>
      <c r="UY210" s="119"/>
      <c r="UZ210" s="91"/>
      <c r="VA210" s="119"/>
      <c r="VB210" s="91"/>
      <c r="VC210" s="119"/>
      <c r="VD210" s="91"/>
      <c r="VE210" s="119"/>
      <c r="VF210" s="91"/>
      <c r="VG210" s="119"/>
      <c r="VH210" s="91"/>
      <c r="VI210" s="119"/>
      <c r="VJ210" s="91"/>
      <c r="VK210" s="119"/>
      <c r="VL210" s="91"/>
      <c r="VM210" s="119"/>
      <c r="VN210" s="91"/>
      <c r="VO210" s="119"/>
      <c r="VP210" s="91"/>
      <c r="VQ210" s="119"/>
      <c r="VR210" s="91"/>
      <c r="VS210" s="119"/>
      <c r="VT210" s="91"/>
      <c r="VU210" s="119"/>
      <c r="VV210" s="91"/>
      <c r="VW210" s="119"/>
      <c r="VX210" s="91"/>
      <c r="VY210" s="119"/>
      <c r="VZ210" s="91"/>
      <c r="WA210" s="119"/>
      <c r="WB210" s="91"/>
      <c r="WC210" s="119"/>
      <c r="WD210" s="91"/>
      <c r="WE210" s="119"/>
      <c r="WF210" s="91"/>
      <c r="WG210" s="119"/>
      <c r="WH210" s="91"/>
      <c r="WI210" s="119"/>
      <c r="WJ210" s="91"/>
      <c r="WK210" s="119"/>
      <c r="WL210" s="91"/>
      <c r="WM210" s="119"/>
      <c r="WN210" s="91"/>
      <c r="WO210" s="119"/>
      <c r="WP210" s="91"/>
      <c r="WQ210" s="119"/>
      <c r="WR210" s="91"/>
      <c r="WS210" s="119"/>
      <c r="WT210" s="91"/>
      <c r="WU210" s="119"/>
      <c r="WV210" s="91"/>
      <c r="WW210" s="119"/>
      <c r="WX210" s="91"/>
      <c r="WY210" s="119"/>
      <c r="WZ210" s="91"/>
      <c r="XA210" s="119"/>
      <c r="XB210" s="91"/>
      <c r="XC210" s="119"/>
      <c r="XD210" s="91"/>
      <c r="XE210" s="119"/>
      <c r="XF210" s="91"/>
      <c r="XG210" s="119"/>
      <c r="XH210" s="91"/>
      <c r="XI210" s="119"/>
      <c r="XJ210" s="91"/>
      <c r="XK210" s="119"/>
      <c r="XL210" s="91"/>
      <c r="XM210" s="119"/>
      <c r="XN210" s="91"/>
      <c r="XO210" s="119"/>
      <c r="XP210" s="91"/>
      <c r="XQ210" s="119"/>
      <c r="XR210" s="91"/>
      <c r="XS210" s="119"/>
      <c r="XT210" s="91"/>
      <c r="XU210" s="119"/>
      <c r="XV210" s="91"/>
      <c r="XW210" s="119"/>
      <c r="XX210" s="91"/>
      <c r="XY210" s="119"/>
      <c r="XZ210" s="91"/>
      <c r="YA210" s="119"/>
      <c r="YB210" s="91"/>
      <c r="YC210" s="119"/>
      <c r="YD210" s="91"/>
      <c r="YE210" s="119"/>
      <c r="YF210" s="91"/>
      <c r="YG210" s="119"/>
      <c r="YH210" s="91"/>
      <c r="YI210" s="119"/>
      <c r="YJ210" s="91"/>
      <c r="YK210" s="119"/>
      <c r="YL210" s="91"/>
      <c r="YM210" s="119"/>
      <c r="YN210" s="91"/>
      <c r="YO210" s="119"/>
      <c r="YP210" s="91"/>
      <c r="YQ210" s="119"/>
      <c r="YR210" s="91"/>
      <c r="YS210" s="119"/>
      <c r="YT210" s="91"/>
      <c r="YU210" s="119"/>
      <c r="YV210" s="91"/>
      <c r="YW210" s="119"/>
      <c r="YX210" s="91"/>
      <c r="YY210" s="119"/>
      <c r="YZ210" s="91"/>
      <c r="ZA210" s="119"/>
      <c r="ZB210" s="91"/>
      <c r="ZC210" s="119"/>
      <c r="ZD210" s="91"/>
      <c r="ZE210" s="119"/>
      <c r="ZF210" s="91"/>
      <c r="ZG210" s="119"/>
      <c r="ZH210" s="91"/>
      <c r="ZI210" s="119"/>
      <c r="ZJ210" s="91"/>
      <c r="ZK210" s="119"/>
      <c r="ZL210" s="91"/>
      <c r="ZM210" s="119"/>
      <c r="ZN210" s="91"/>
      <c r="ZO210" s="119"/>
      <c r="ZP210" s="91"/>
      <c r="ZQ210" s="119"/>
      <c r="ZR210" s="91"/>
      <c r="ZS210" s="119"/>
      <c r="ZT210" s="91"/>
      <c r="ZU210" s="119"/>
      <c r="ZV210" s="91"/>
      <c r="ZW210" s="119"/>
      <c r="ZX210" s="91"/>
      <c r="ZY210" s="119"/>
      <c r="ZZ210" s="91"/>
      <c r="AAA210" s="119"/>
      <c r="AAB210" s="91"/>
      <c r="AAC210" s="119"/>
      <c r="AAD210" s="91"/>
      <c r="AAE210" s="119"/>
      <c r="AAF210" s="91"/>
      <c r="AAG210" s="119"/>
      <c r="AAH210" s="91"/>
      <c r="AAI210" s="119"/>
      <c r="AAJ210" s="91"/>
      <c r="AAK210" s="119"/>
      <c r="AAL210" s="91"/>
      <c r="AAM210" s="119"/>
      <c r="AAN210" s="91"/>
      <c r="AAO210" s="119"/>
      <c r="AAP210" s="91"/>
      <c r="AAQ210" s="119"/>
      <c r="AAR210" s="91"/>
      <c r="AAS210" s="119"/>
      <c r="AAT210" s="91"/>
      <c r="AAU210" s="119"/>
      <c r="AAV210" s="91"/>
      <c r="AAW210" s="119"/>
      <c r="AAX210" s="91"/>
      <c r="AAY210" s="119"/>
      <c r="AAZ210" s="91"/>
      <c r="ABA210" s="119"/>
      <c r="ABB210" s="91"/>
      <c r="ABC210" s="119"/>
      <c r="ABD210" s="91"/>
      <c r="ABE210" s="119"/>
      <c r="ABF210" s="91"/>
      <c r="ABG210" s="119"/>
      <c r="ABH210" s="91"/>
      <c r="ABI210" s="119"/>
      <c r="ABJ210" s="91"/>
      <c r="ABK210" s="119"/>
      <c r="ABL210" s="91"/>
      <c r="ABM210" s="119"/>
      <c r="ABN210" s="91"/>
      <c r="ABO210" s="119"/>
      <c r="ABP210" s="91"/>
      <c r="ABQ210" s="119"/>
      <c r="ABR210" s="91"/>
      <c r="ABS210" s="119"/>
      <c r="ABT210" s="91"/>
      <c r="ABU210" s="119"/>
      <c r="ABV210" s="91"/>
      <c r="ABW210" s="119"/>
      <c r="ABX210" s="91"/>
      <c r="ABY210" s="119"/>
      <c r="ABZ210" s="91"/>
      <c r="ACA210" s="119"/>
      <c r="ACB210" s="91"/>
      <c r="ACC210" s="119"/>
      <c r="ACD210" s="91"/>
      <c r="ACE210" s="119"/>
      <c r="ACF210" s="91"/>
      <c r="ACG210" s="119"/>
      <c r="ACH210" s="91"/>
      <c r="ACI210" s="119"/>
      <c r="ACJ210" s="91"/>
      <c r="ACK210" s="119"/>
      <c r="ACL210" s="91"/>
      <c r="ACM210" s="119"/>
      <c r="ACN210" s="91"/>
      <c r="ACO210" s="119"/>
      <c r="ACP210" s="91"/>
      <c r="ACQ210" s="119"/>
      <c r="ACR210" s="91"/>
      <c r="ACS210" s="119"/>
      <c r="ACT210" s="91"/>
      <c r="ACU210" s="119"/>
      <c r="ACV210" s="91"/>
      <c r="ACW210" s="119"/>
      <c r="ACX210" s="91"/>
      <c r="ACY210" s="119"/>
      <c r="ACZ210" s="91"/>
      <c r="ADA210" s="119"/>
      <c r="ADB210" s="91"/>
      <c r="ADC210" s="119"/>
      <c r="ADD210" s="91"/>
      <c r="ADE210" s="119"/>
      <c r="ADF210" s="91"/>
      <c r="ADG210" s="119"/>
      <c r="ADH210" s="91"/>
      <c r="ADI210" s="119"/>
      <c r="ADJ210" s="91"/>
      <c r="ADK210" s="119"/>
      <c r="ADL210" s="91"/>
      <c r="ADM210" s="119"/>
      <c r="ADN210" s="91"/>
      <c r="ADO210" s="119"/>
      <c r="ADP210" s="91"/>
      <c r="ADQ210" s="119"/>
      <c r="ADR210" s="91"/>
      <c r="ADS210" s="119"/>
      <c r="ADT210" s="91"/>
      <c r="ADU210" s="119"/>
      <c r="ADV210" s="91"/>
      <c r="ADW210" s="119"/>
      <c r="ADX210" s="91"/>
      <c r="ADY210" s="119"/>
      <c r="ADZ210" s="91"/>
      <c r="AEA210" s="119"/>
      <c r="AEB210" s="91"/>
      <c r="AEC210" s="119"/>
      <c r="AED210" s="91"/>
      <c r="AEE210" s="119"/>
      <c r="AEF210" s="91"/>
      <c r="AEG210" s="119"/>
      <c r="AEH210" s="91"/>
      <c r="AEI210" s="119"/>
      <c r="AEJ210" s="91"/>
      <c r="AEK210" s="119"/>
      <c r="AEL210" s="91"/>
      <c r="AEM210" s="119"/>
      <c r="AEN210" s="91"/>
      <c r="AEO210" s="119"/>
      <c r="AEP210" s="91"/>
      <c r="AEQ210" s="119"/>
      <c r="AER210" s="91"/>
      <c r="AES210" s="119"/>
      <c r="AET210" s="91"/>
      <c r="AEU210" s="119"/>
      <c r="AEV210" s="91"/>
      <c r="AEW210" s="119"/>
      <c r="AEX210" s="91"/>
      <c r="AEY210" s="119"/>
      <c r="AEZ210" s="91"/>
      <c r="AFA210" s="119"/>
      <c r="AFB210" s="91"/>
      <c r="AFC210" s="119"/>
      <c r="AFD210" s="91"/>
      <c r="AFE210" s="119"/>
      <c r="AFF210" s="91"/>
      <c r="AFG210" s="119"/>
      <c r="AFH210" s="91"/>
      <c r="AFI210" s="119"/>
      <c r="AFJ210" s="91"/>
      <c r="AFK210" s="119"/>
      <c r="AFL210" s="91"/>
      <c r="AFM210" s="119"/>
      <c r="AFN210" s="91"/>
      <c r="AFO210" s="119"/>
      <c r="AFP210" s="91"/>
      <c r="AFQ210" s="119"/>
      <c r="AFR210" s="91"/>
      <c r="AFS210" s="119"/>
      <c r="AFT210" s="91"/>
      <c r="AFU210" s="119"/>
      <c r="AFV210" s="91"/>
      <c r="AFW210" s="119"/>
      <c r="AFX210" s="91"/>
      <c r="AFY210" s="119"/>
      <c r="AFZ210" s="91"/>
      <c r="AGA210" s="119"/>
      <c r="AGB210" s="91"/>
      <c r="AGC210" s="119"/>
      <c r="AGD210" s="91"/>
      <c r="AGE210" s="119"/>
      <c r="AGF210" s="91"/>
      <c r="AGG210" s="119"/>
      <c r="AGH210" s="91"/>
      <c r="AGI210" s="119"/>
      <c r="AGJ210" s="91"/>
      <c r="AGK210" s="119"/>
      <c r="AGL210" s="91"/>
      <c r="AGM210" s="119"/>
      <c r="AGN210" s="91"/>
      <c r="AGO210" s="119"/>
      <c r="AGP210" s="91"/>
      <c r="AGQ210" s="119"/>
      <c r="AGR210" s="91"/>
      <c r="AGS210" s="119"/>
      <c r="AGT210" s="91"/>
      <c r="AGU210" s="119"/>
      <c r="AGV210" s="91"/>
      <c r="AGW210" s="119"/>
      <c r="AGX210" s="91"/>
      <c r="AGY210" s="119"/>
      <c r="AGZ210" s="91"/>
      <c r="AHA210" s="119"/>
      <c r="AHB210" s="91"/>
      <c r="AHC210" s="119"/>
      <c r="AHD210" s="91"/>
      <c r="AHE210" s="119"/>
      <c r="AHF210" s="91"/>
      <c r="AHG210" s="119"/>
      <c r="AHH210" s="91"/>
      <c r="AHI210" s="119"/>
      <c r="AHJ210" s="91"/>
      <c r="AHK210" s="119"/>
      <c r="AHL210" s="91"/>
      <c r="AHM210" s="119"/>
      <c r="AHN210" s="91"/>
      <c r="AHO210" s="119"/>
      <c r="AHP210" s="91"/>
      <c r="AHQ210" s="119"/>
      <c r="AHR210" s="91"/>
      <c r="AHS210" s="119"/>
      <c r="AHT210" s="91"/>
      <c r="AHU210" s="119"/>
      <c r="AHV210" s="91"/>
      <c r="AHW210" s="119"/>
      <c r="AHX210" s="91"/>
      <c r="AHY210" s="119"/>
      <c r="AHZ210" s="91"/>
      <c r="AIA210" s="119"/>
      <c r="AIB210" s="91"/>
      <c r="AIC210" s="119"/>
      <c r="AID210" s="91"/>
      <c r="AIE210" s="119"/>
      <c r="AIF210" s="91"/>
      <c r="AIG210" s="119"/>
      <c r="AIH210" s="91"/>
      <c r="AII210" s="119"/>
      <c r="AIJ210" s="91"/>
      <c r="AIK210" s="119"/>
      <c r="AIL210" s="91"/>
      <c r="AIM210" s="119"/>
      <c r="AIN210" s="91"/>
      <c r="AIO210" s="119"/>
      <c r="AIP210" s="91"/>
      <c r="AIQ210" s="119"/>
      <c r="AIR210" s="91"/>
      <c r="AIS210" s="119"/>
      <c r="AIT210" s="91"/>
      <c r="AIU210" s="119"/>
      <c r="AIV210" s="91"/>
      <c r="AIW210" s="119"/>
      <c r="AIX210" s="91"/>
      <c r="AIY210" s="119"/>
      <c r="AIZ210" s="91"/>
      <c r="AJA210" s="119"/>
      <c r="AJB210" s="91"/>
      <c r="AJC210" s="119"/>
      <c r="AJD210" s="91"/>
      <c r="AJE210" s="119"/>
      <c r="AJF210" s="91"/>
      <c r="AJG210" s="119"/>
      <c r="AJH210" s="91"/>
      <c r="AJI210" s="119"/>
      <c r="AJJ210" s="91"/>
      <c r="AJK210" s="119"/>
      <c r="AJL210" s="91"/>
      <c r="AJM210" s="119"/>
      <c r="AJN210" s="91"/>
      <c r="AJO210" s="119"/>
      <c r="AJP210" s="91"/>
      <c r="AJQ210" s="119"/>
      <c r="AJR210" s="91"/>
      <c r="AJS210" s="119"/>
      <c r="AJT210" s="91"/>
      <c r="AJU210" s="119"/>
      <c r="AJV210" s="91"/>
      <c r="AJW210" s="119"/>
      <c r="AJX210" s="91"/>
      <c r="AJY210" s="119"/>
      <c r="AJZ210" s="91"/>
      <c r="AKA210" s="119"/>
      <c r="AKB210" s="91"/>
      <c r="AKC210" s="119"/>
      <c r="AKD210" s="91"/>
      <c r="AKE210" s="119"/>
      <c r="AKF210" s="91"/>
      <c r="AKG210" s="119"/>
      <c r="AKH210" s="91"/>
      <c r="AKI210" s="119"/>
      <c r="AKJ210" s="91"/>
      <c r="AKK210" s="119"/>
      <c r="AKL210" s="91"/>
      <c r="AKM210" s="119"/>
      <c r="AKN210" s="91"/>
      <c r="AKO210" s="119"/>
      <c r="AKP210" s="91"/>
      <c r="AKQ210" s="119"/>
      <c r="AKR210" s="91"/>
      <c r="AKS210" s="119"/>
      <c r="AKT210" s="91"/>
      <c r="AKU210" s="119"/>
      <c r="AKV210" s="91"/>
      <c r="AKW210" s="119"/>
      <c r="AKX210" s="91"/>
      <c r="AKY210" s="119"/>
      <c r="AKZ210" s="91"/>
      <c r="ALA210" s="119"/>
      <c r="ALB210" s="91"/>
      <c r="ALC210" s="119"/>
      <c r="ALD210" s="91"/>
      <c r="ALE210" s="119"/>
      <c r="ALF210" s="91"/>
      <c r="ALG210" s="119"/>
      <c r="ALH210" s="91"/>
      <c r="ALI210" s="119"/>
      <c r="ALJ210" s="91"/>
      <c r="ALK210" s="119"/>
      <c r="ALL210" s="91"/>
      <c r="ALM210" s="119"/>
      <c r="ALN210" s="91"/>
      <c r="ALO210" s="119"/>
      <c r="ALP210" s="91"/>
      <c r="ALQ210" s="119"/>
      <c r="ALR210" s="91"/>
      <c r="ALS210" s="119"/>
      <c r="ALT210" s="91"/>
      <c r="ALU210" s="119"/>
      <c r="ALV210" s="91"/>
      <c r="ALW210" s="119"/>
      <c r="ALX210" s="91"/>
      <c r="ALY210" s="119"/>
      <c r="ALZ210" s="91"/>
      <c r="AMA210" s="119"/>
      <c r="AMB210" s="91"/>
      <c r="AMC210" s="119"/>
      <c r="AMD210" s="91"/>
      <c r="AME210" s="119"/>
      <c r="AMF210" s="91"/>
      <c r="AMG210" s="119"/>
      <c r="AMH210" s="91"/>
      <c r="AMI210" s="119"/>
      <c r="AMJ210" s="91"/>
      <c r="AMK210" s="119"/>
      <c r="AML210" s="91"/>
      <c r="AMM210" s="119"/>
      <c r="AMN210" s="91"/>
      <c r="AMO210" s="119"/>
      <c r="AMP210" s="91"/>
      <c r="AMQ210" s="119"/>
      <c r="AMR210" s="91"/>
      <c r="AMS210" s="119"/>
      <c r="AMT210" s="91"/>
      <c r="AMU210" s="119"/>
      <c r="AMV210" s="91"/>
      <c r="AMW210" s="119"/>
      <c r="AMX210" s="91"/>
      <c r="AMY210" s="119"/>
      <c r="AMZ210" s="91"/>
      <c r="ANA210" s="119"/>
      <c r="ANB210" s="91"/>
      <c r="ANC210" s="119"/>
      <c r="AND210" s="91"/>
      <c r="ANE210" s="119"/>
      <c r="ANF210" s="91"/>
      <c r="ANG210" s="119"/>
      <c r="ANH210" s="91"/>
      <c r="ANI210" s="119"/>
      <c r="ANJ210" s="91"/>
      <c r="ANK210" s="119"/>
      <c r="ANL210" s="91"/>
      <c r="ANM210" s="119"/>
      <c r="ANN210" s="91"/>
      <c r="ANO210" s="119"/>
      <c r="ANP210" s="91"/>
      <c r="ANQ210" s="119"/>
      <c r="ANR210" s="91"/>
      <c r="ANS210" s="119"/>
      <c r="ANT210" s="91"/>
      <c r="ANU210" s="119"/>
      <c r="ANV210" s="91"/>
      <c r="ANW210" s="119"/>
      <c r="ANX210" s="91"/>
      <c r="ANY210" s="119"/>
      <c r="ANZ210" s="91"/>
      <c r="AOA210" s="119"/>
      <c r="AOB210" s="91"/>
      <c r="AOC210" s="119"/>
      <c r="AOD210" s="91"/>
      <c r="AOE210" s="119"/>
      <c r="AOF210" s="91"/>
      <c r="AOG210" s="119"/>
      <c r="AOH210" s="91"/>
      <c r="AOI210" s="119"/>
      <c r="AOJ210" s="91"/>
      <c r="AOK210" s="119"/>
      <c r="AOL210" s="91"/>
      <c r="AOM210" s="119"/>
      <c r="AON210" s="91"/>
      <c r="AOO210" s="119"/>
      <c r="AOP210" s="91"/>
      <c r="AOQ210" s="119"/>
      <c r="AOR210" s="91"/>
      <c r="AOS210" s="119"/>
      <c r="AOT210" s="91"/>
      <c r="AOU210" s="119"/>
      <c r="AOV210" s="91"/>
      <c r="AOW210" s="119"/>
      <c r="AOX210" s="91"/>
      <c r="AOY210" s="119"/>
      <c r="AOZ210" s="91"/>
      <c r="APA210" s="119"/>
      <c r="APB210" s="91"/>
      <c r="APC210" s="119"/>
      <c r="APD210" s="91"/>
      <c r="APE210" s="119"/>
      <c r="APF210" s="91"/>
      <c r="APG210" s="119"/>
      <c r="APH210" s="91"/>
      <c r="API210" s="119"/>
      <c r="APJ210" s="91"/>
      <c r="APK210" s="119"/>
      <c r="APL210" s="91"/>
      <c r="APM210" s="119"/>
      <c r="APN210" s="91"/>
      <c r="APO210" s="119"/>
      <c r="APP210" s="91"/>
      <c r="APQ210" s="119"/>
      <c r="APR210" s="91"/>
      <c r="APS210" s="119"/>
      <c r="APT210" s="91"/>
      <c r="APU210" s="119"/>
      <c r="APV210" s="91"/>
      <c r="APW210" s="119"/>
      <c r="APX210" s="91"/>
      <c r="APY210" s="119"/>
      <c r="APZ210" s="91"/>
      <c r="AQA210" s="119"/>
      <c r="AQB210" s="91"/>
      <c r="AQC210" s="119"/>
      <c r="AQD210" s="91"/>
      <c r="AQE210" s="119"/>
      <c r="AQF210" s="91"/>
      <c r="AQG210" s="119"/>
      <c r="AQH210" s="91"/>
      <c r="AQI210" s="119"/>
      <c r="AQJ210" s="91"/>
      <c r="AQK210" s="119"/>
      <c r="AQL210" s="91"/>
      <c r="AQM210" s="119"/>
      <c r="AQN210" s="91"/>
      <c r="AQO210" s="119"/>
      <c r="AQP210" s="91"/>
      <c r="AQQ210" s="119"/>
      <c r="AQR210" s="91"/>
      <c r="AQS210" s="119"/>
      <c r="AQT210" s="91"/>
      <c r="AQU210" s="119"/>
      <c r="AQV210" s="91"/>
      <c r="AQW210" s="119"/>
      <c r="AQX210" s="91"/>
      <c r="AQY210" s="119"/>
      <c r="AQZ210" s="91"/>
      <c r="ARA210" s="119"/>
      <c r="ARB210" s="91"/>
      <c r="ARC210" s="119"/>
      <c r="ARD210" s="91"/>
      <c r="ARE210" s="119"/>
      <c r="ARF210" s="91"/>
      <c r="ARG210" s="119"/>
      <c r="ARH210" s="91"/>
      <c r="ARI210" s="119"/>
      <c r="ARJ210" s="91"/>
      <c r="ARK210" s="119"/>
      <c r="ARL210" s="91"/>
      <c r="ARM210" s="119"/>
      <c r="ARN210" s="91"/>
      <c r="ARO210" s="119"/>
      <c r="ARP210" s="91"/>
      <c r="ARQ210" s="119"/>
      <c r="ARR210" s="91"/>
      <c r="ARS210" s="119"/>
      <c r="ART210" s="91"/>
      <c r="ARU210" s="119"/>
      <c r="ARV210" s="91"/>
      <c r="ARW210" s="119"/>
      <c r="ARX210" s="91"/>
      <c r="ARY210" s="119"/>
      <c r="ARZ210" s="91"/>
      <c r="ASA210" s="119"/>
      <c r="ASB210" s="91"/>
      <c r="ASC210" s="119"/>
      <c r="ASD210" s="91"/>
      <c r="ASE210" s="119"/>
      <c r="ASF210" s="91"/>
      <c r="ASG210" s="119"/>
      <c r="ASH210" s="91"/>
      <c r="ASI210" s="119"/>
      <c r="ASJ210" s="91"/>
      <c r="ASK210" s="119"/>
      <c r="ASL210" s="91"/>
      <c r="ASM210" s="119"/>
      <c r="ASN210" s="91"/>
      <c r="ASO210" s="119"/>
      <c r="ASP210" s="91"/>
      <c r="ASQ210" s="119"/>
      <c r="ASR210" s="91"/>
      <c r="ASS210" s="119"/>
      <c r="AST210" s="91"/>
      <c r="ASU210" s="119"/>
      <c r="ASV210" s="91"/>
      <c r="ASW210" s="119"/>
      <c r="ASX210" s="91"/>
      <c r="ASY210" s="119"/>
      <c r="ASZ210" s="91"/>
      <c r="ATA210" s="119"/>
      <c r="ATB210" s="91"/>
      <c r="ATC210" s="119"/>
      <c r="ATD210" s="91"/>
      <c r="ATE210" s="119"/>
      <c r="ATF210" s="91"/>
      <c r="ATG210" s="119"/>
      <c r="ATH210" s="91"/>
      <c r="ATI210" s="119"/>
      <c r="ATJ210" s="91"/>
      <c r="ATK210" s="119"/>
      <c r="ATL210" s="91"/>
      <c r="ATM210" s="119"/>
      <c r="ATN210" s="91"/>
      <c r="ATO210" s="119"/>
      <c r="ATP210" s="91"/>
      <c r="ATQ210" s="119"/>
      <c r="ATR210" s="91"/>
      <c r="ATS210" s="119"/>
      <c r="ATT210" s="91"/>
      <c r="ATU210" s="119"/>
      <c r="ATV210" s="91"/>
      <c r="ATW210" s="119"/>
      <c r="ATX210" s="91"/>
      <c r="ATY210" s="119"/>
      <c r="ATZ210" s="91"/>
      <c r="AUA210" s="119"/>
      <c r="AUB210" s="91"/>
      <c r="AUC210" s="119"/>
      <c r="AUD210" s="91"/>
      <c r="AUE210" s="119"/>
      <c r="AUF210" s="91"/>
      <c r="AUG210" s="119"/>
      <c r="AUH210" s="91"/>
      <c r="AUI210" s="119"/>
      <c r="AUJ210" s="91"/>
      <c r="AUK210" s="119"/>
      <c r="AUL210" s="91"/>
      <c r="AUM210" s="119"/>
      <c r="AUN210" s="91"/>
      <c r="AUO210" s="119"/>
      <c r="AUP210" s="91"/>
      <c r="AUQ210" s="119"/>
      <c r="AUR210" s="91"/>
      <c r="AUS210" s="119"/>
      <c r="AUT210" s="91"/>
      <c r="AUU210" s="119"/>
      <c r="AUV210" s="91"/>
      <c r="AUW210" s="119"/>
      <c r="AUX210" s="91"/>
      <c r="AUY210" s="119"/>
      <c r="AUZ210" s="91"/>
      <c r="AVA210" s="119"/>
      <c r="AVB210" s="91"/>
      <c r="AVC210" s="119"/>
      <c r="AVD210" s="91"/>
      <c r="AVE210" s="119"/>
      <c r="AVF210" s="91"/>
      <c r="AVG210" s="119"/>
      <c r="AVH210" s="91"/>
      <c r="AVI210" s="119"/>
      <c r="AVJ210" s="91"/>
      <c r="AVK210" s="119"/>
      <c r="AVL210" s="91"/>
      <c r="AVM210" s="119"/>
      <c r="AVN210" s="91"/>
      <c r="AVO210" s="119"/>
      <c r="AVP210" s="91"/>
      <c r="AVQ210" s="119"/>
      <c r="AVR210" s="91"/>
      <c r="AVS210" s="119"/>
      <c r="AVT210" s="91"/>
      <c r="AVU210" s="119"/>
      <c r="AVV210" s="91"/>
      <c r="AVW210" s="119"/>
      <c r="AVX210" s="91"/>
      <c r="AVY210" s="119"/>
      <c r="AVZ210" s="91"/>
      <c r="AWA210" s="119"/>
      <c r="AWB210" s="91"/>
      <c r="AWC210" s="119"/>
      <c r="AWD210" s="91"/>
      <c r="AWE210" s="119"/>
      <c r="AWF210" s="91"/>
      <c r="AWG210" s="119"/>
      <c r="AWH210" s="91"/>
      <c r="AWI210" s="119"/>
      <c r="AWJ210" s="91"/>
      <c r="AWK210" s="119"/>
      <c r="AWL210" s="91"/>
      <c r="AWM210" s="119"/>
      <c r="AWN210" s="91"/>
      <c r="AWO210" s="119"/>
      <c r="AWP210" s="91"/>
      <c r="AWQ210" s="119"/>
      <c r="AWR210" s="91"/>
      <c r="AWS210" s="119"/>
      <c r="AWT210" s="91"/>
      <c r="AWU210" s="119"/>
      <c r="AWV210" s="91"/>
      <c r="AWW210" s="119"/>
      <c r="AWX210" s="91"/>
      <c r="AWY210" s="119"/>
      <c r="AWZ210" s="91"/>
      <c r="AXA210" s="119"/>
      <c r="AXB210" s="91"/>
      <c r="AXC210" s="119"/>
      <c r="AXD210" s="91"/>
      <c r="AXE210" s="119"/>
      <c r="AXF210" s="91"/>
      <c r="AXG210" s="119"/>
      <c r="AXH210" s="91"/>
      <c r="AXI210" s="119"/>
      <c r="AXJ210" s="91"/>
      <c r="AXK210" s="119"/>
      <c r="AXL210" s="91"/>
      <c r="AXM210" s="119"/>
      <c r="AXN210" s="91"/>
      <c r="AXO210" s="119"/>
      <c r="AXP210" s="91"/>
      <c r="AXQ210" s="119"/>
      <c r="AXR210" s="91"/>
      <c r="AXS210" s="119"/>
      <c r="AXT210" s="91"/>
      <c r="AXU210" s="119"/>
      <c r="AXV210" s="91"/>
      <c r="AXW210" s="119"/>
      <c r="AXX210" s="91"/>
      <c r="AXY210" s="119"/>
      <c r="AXZ210" s="91"/>
      <c r="AYA210" s="119"/>
      <c r="AYB210" s="91"/>
      <c r="AYC210" s="119"/>
      <c r="AYD210" s="91"/>
      <c r="AYE210" s="119"/>
      <c r="AYF210" s="91"/>
      <c r="AYG210" s="119"/>
      <c r="AYH210" s="91"/>
      <c r="AYI210" s="119"/>
      <c r="AYJ210" s="91"/>
      <c r="AYK210" s="119"/>
      <c r="AYL210" s="91"/>
      <c r="AYM210" s="119"/>
      <c r="AYN210" s="91"/>
      <c r="AYO210" s="119"/>
      <c r="AYP210" s="91"/>
      <c r="AYQ210" s="119"/>
      <c r="AYR210" s="91"/>
      <c r="AYS210" s="119"/>
      <c r="AYT210" s="91"/>
      <c r="AYU210" s="119"/>
      <c r="AYV210" s="91"/>
      <c r="AYW210" s="119"/>
      <c r="AYX210" s="91"/>
      <c r="AYY210" s="119"/>
      <c r="AYZ210" s="91"/>
      <c r="AZA210" s="119"/>
      <c r="AZB210" s="91"/>
      <c r="AZC210" s="119"/>
      <c r="AZD210" s="91"/>
      <c r="AZE210" s="119"/>
      <c r="AZF210" s="91"/>
      <c r="AZG210" s="119"/>
      <c r="AZH210" s="91"/>
      <c r="AZI210" s="119"/>
      <c r="AZJ210" s="91"/>
      <c r="AZK210" s="119"/>
      <c r="AZL210" s="91"/>
      <c r="AZM210" s="119"/>
      <c r="AZN210" s="91"/>
      <c r="AZO210" s="119"/>
      <c r="AZP210" s="91"/>
      <c r="AZQ210" s="119"/>
      <c r="AZR210" s="91"/>
      <c r="AZS210" s="119"/>
      <c r="AZT210" s="91"/>
      <c r="AZU210" s="119"/>
      <c r="AZV210" s="91"/>
      <c r="AZW210" s="119"/>
      <c r="AZX210" s="91"/>
      <c r="AZY210" s="119"/>
      <c r="AZZ210" s="91"/>
      <c r="BAA210" s="119"/>
      <c r="BAB210" s="91"/>
      <c r="BAC210" s="119"/>
      <c r="BAD210" s="91"/>
      <c r="BAE210" s="119"/>
      <c r="BAF210" s="91"/>
      <c r="BAG210" s="119"/>
      <c r="BAH210" s="91"/>
      <c r="BAI210" s="119"/>
      <c r="BAJ210" s="91"/>
      <c r="BAK210" s="119"/>
      <c r="BAL210" s="91"/>
      <c r="BAM210" s="119"/>
      <c r="BAN210" s="91"/>
      <c r="BAO210" s="119"/>
      <c r="BAP210" s="91"/>
      <c r="BAQ210" s="119"/>
      <c r="BAR210" s="91"/>
      <c r="BAS210" s="119"/>
      <c r="BAT210" s="91"/>
      <c r="BAU210" s="119"/>
      <c r="BAV210" s="91"/>
      <c r="BAW210" s="119"/>
      <c r="BAX210" s="91"/>
      <c r="BAY210" s="119"/>
      <c r="BAZ210" s="91"/>
      <c r="BBA210" s="119"/>
      <c r="BBB210" s="91"/>
      <c r="BBC210" s="119"/>
      <c r="BBD210" s="91"/>
      <c r="BBE210" s="119"/>
      <c r="BBF210" s="91"/>
      <c r="BBG210" s="119"/>
      <c r="BBH210" s="91"/>
      <c r="BBI210" s="119"/>
      <c r="BBJ210" s="91"/>
      <c r="BBK210" s="119"/>
      <c r="BBL210" s="91"/>
      <c r="BBM210" s="119"/>
      <c r="BBN210" s="91"/>
      <c r="BBO210" s="119"/>
      <c r="BBP210" s="91"/>
      <c r="BBQ210" s="119"/>
      <c r="BBR210" s="91"/>
      <c r="BBS210" s="119"/>
      <c r="BBT210" s="91"/>
      <c r="BBU210" s="119"/>
      <c r="BBV210" s="91"/>
      <c r="BBW210" s="119"/>
      <c r="BBX210" s="91"/>
      <c r="BBY210" s="119"/>
      <c r="BBZ210" s="91"/>
      <c r="BCA210" s="119"/>
      <c r="BCB210" s="91"/>
      <c r="BCC210" s="119"/>
      <c r="BCD210" s="91"/>
      <c r="BCE210" s="119"/>
      <c r="BCF210" s="91"/>
      <c r="BCG210" s="119"/>
      <c r="BCH210" s="91"/>
      <c r="BCI210" s="119"/>
      <c r="BCJ210" s="91"/>
      <c r="BCK210" s="119"/>
      <c r="BCL210" s="91"/>
      <c r="BCM210" s="119"/>
      <c r="BCN210" s="91"/>
      <c r="BCO210" s="119"/>
      <c r="BCP210" s="91"/>
      <c r="BCQ210" s="119"/>
      <c r="BCR210" s="91"/>
      <c r="BCS210" s="119"/>
      <c r="BCT210" s="91"/>
      <c r="BCU210" s="119"/>
      <c r="BCV210" s="91"/>
      <c r="BCW210" s="119"/>
      <c r="BCX210" s="91"/>
      <c r="BCY210" s="119"/>
      <c r="BCZ210" s="91"/>
      <c r="BDA210" s="119"/>
      <c r="BDB210" s="91"/>
      <c r="BDC210" s="119"/>
      <c r="BDD210" s="91"/>
      <c r="BDE210" s="119"/>
      <c r="BDF210" s="91"/>
      <c r="BDG210" s="119"/>
      <c r="BDH210" s="91"/>
      <c r="BDI210" s="119"/>
      <c r="BDJ210" s="91"/>
      <c r="BDK210" s="119"/>
      <c r="BDL210" s="91"/>
      <c r="BDM210" s="119"/>
      <c r="BDN210" s="91"/>
      <c r="BDO210" s="119"/>
      <c r="BDP210" s="91"/>
      <c r="BDQ210" s="119"/>
      <c r="BDR210" s="91"/>
      <c r="BDS210" s="119"/>
      <c r="BDT210" s="91"/>
      <c r="BDU210" s="119"/>
      <c r="BDV210" s="91"/>
      <c r="BDW210" s="119"/>
      <c r="BDX210" s="91"/>
      <c r="BDY210" s="119"/>
      <c r="BDZ210" s="91"/>
      <c r="BEA210" s="119"/>
      <c r="BEB210" s="91"/>
      <c r="BEC210" s="119"/>
      <c r="BED210" s="91"/>
      <c r="BEE210" s="119"/>
      <c r="BEF210" s="91"/>
      <c r="BEG210" s="119"/>
      <c r="BEH210" s="91"/>
      <c r="BEI210" s="119"/>
      <c r="BEJ210" s="91"/>
      <c r="BEK210" s="119"/>
      <c r="BEL210" s="91"/>
      <c r="BEM210" s="119"/>
      <c r="BEN210" s="91"/>
      <c r="BEO210" s="119"/>
      <c r="BEP210" s="91"/>
      <c r="BEQ210" s="119"/>
      <c r="BER210" s="91"/>
      <c r="BES210" s="119"/>
      <c r="BET210" s="91"/>
      <c r="BEU210" s="119"/>
      <c r="BEV210" s="91"/>
      <c r="BEW210" s="119"/>
      <c r="BEX210" s="91"/>
      <c r="BEY210" s="119"/>
      <c r="BEZ210" s="91"/>
      <c r="BFA210" s="119"/>
      <c r="BFB210" s="91"/>
      <c r="BFC210" s="119"/>
      <c r="BFD210" s="91"/>
      <c r="BFE210" s="119"/>
      <c r="BFF210" s="91"/>
      <c r="BFG210" s="119"/>
      <c r="BFH210" s="91"/>
      <c r="BFI210" s="119"/>
      <c r="BFJ210" s="91"/>
      <c r="BFK210" s="119"/>
      <c r="BFL210" s="91"/>
      <c r="BFM210" s="119"/>
      <c r="BFN210" s="91"/>
      <c r="BFO210" s="119"/>
      <c r="BFP210" s="91"/>
      <c r="BFQ210" s="119"/>
      <c r="BFR210" s="91"/>
      <c r="BFS210" s="119"/>
      <c r="BFT210" s="91"/>
      <c r="BFU210" s="119"/>
      <c r="BFV210" s="91"/>
      <c r="BFW210" s="119"/>
      <c r="BFX210" s="91"/>
      <c r="BFY210" s="119"/>
      <c r="BFZ210" s="91"/>
      <c r="BGA210" s="119"/>
      <c r="BGB210" s="91"/>
      <c r="BGC210" s="119"/>
      <c r="BGD210" s="91"/>
      <c r="BGE210" s="119"/>
      <c r="BGF210" s="91"/>
      <c r="BGG210" s="119"/>
      <c r="BGH210" s="91"/>
      <c r="BGI210" s="119"/>
      <c r="BGJ210" s="91"/>
      <c r="BGK210" s="119"/>
      <c r="BGL210" s="91"/>
      <c r="BGM210" s="119"/>
      <c r="BGN210" s="91"/>
      <c r="BGO210" s="119"/>
      <c r="BGP210" s="91"/>
      <c r="BGQ210" s="119"/>
      <c r="BGR210" s="91"/>
      <c r="BGS210" s="119"/>
      <c r="BGT210" s="91"/>
      <c r="BGU210" s="119"/>
      <c r="BGV210" s="91"/>
      <c r="BGW210" s="119"/>
      <c r="BGX210" s="91"/>
      <c r="BGY210" s="119"/>
      <c r="BGZ210" s="91"/>
      <c r="BHA210" s="119"/>
      <c r="BHB210" s="91"/>
      <c r="BHC210" s="119"/>
      <c r="BHD210" s="91"/>
      <c r="BHE210" s="119"/>
      <c r="BHF210" s="91"/>
      <c r="BHG210" s="119"/>
      <c r="BHH210" s="91"/>
      <c r="BHI210" s="119"/>
      <c r="BHJ210" s="91"/>
      <c r="BHK210" s="119"/>
      <c r="BHL210" s="91"/>
      <c r="BHM210" s="119"/>
      <c r="BHN210" s="91"/>
      <c r="BHO210" s="119"/>
      <c r="BHP210" s="91"/>
      <c r="BHQ210" s="119"/>
      <c r="BHR210" s="91"/>
      <c r="BHS210" s="119"/>
      <c r="BHT210" s="91"/>
      <c r="BHU210" s="119"/>
      <c r="BHV210" s="91"/>
      <c r="BHW210" s="119"/>
      <c r="BHX210" s="91"/>
      <c r="BHY210" s="119"/>
      <c r="BHZ210" s="91"/>
      <c r="BIA210" s="119"/>
      <c r="BIB210" s="91"/>
      <c r="BIC210" s="119"/>
      <c r="BID210" s="91"/>
      <c r="BIE210" s="119"/>
      <c r="BIF210" s="91"/>
      <c r="BIG210" s="119"/>
      <c r="BIH210" s="91"/>
      <c r="BII210" s="119"/>
      <c r="BIJ210" s="91"/>
      <c r="BIK210" s="119"/>
      <c r="BIL210" s="91"/>
      <c r="BIM210" s="119"/>
      <c r="BIN210" s="91"/>
      <c r="BIO210" s="119"/>
      <c r="BIP210" s="91"/>
      <c r="BIQ210" s="119"/>
      <c r="BIR210" s="91"/>
      <c r="BIS210" s="119"/>
      <c r="BIT210" s="91"/>
      <c r="BIU210" s="119"/>
      <c r="BIV210" s="91"/>
      <c r="BIW210" s="119"/>
      <c r="BIX210" s="91"/>
      <c r="BIY210" s="119"/>
      <c r="BIZ210" s="91"/>
      <c r="BJA210" s="119"/>
      <c r="BJB210" s="91"/>
      <c r="BJC210" s="119"/>
      <c r="BJD210" s="91"/>
      <c r="BJE210" s="119"/>
      <c r="BJF210" s="91"/>
      <c r="BJG210" s="119"/>
      <c r="BJH210" s="91"/>
      <c r="BJI210" s="119"/>
      <c r="BJJ210" s="91"/>
      <c r="BJK210" s="119"/>
      <c r="BJL210" s="91"/>
      <c r="BJM210" s="119"/>
      <c r="BJN210" s="91"/>
      <c r="BJO210" s="119"/>
      <c r="BJP210" s="91"/>
      <c r="BJQ210" s="119"/>
      <c r="BJR210" s="91"/>
      <c r="BJS210" s="119"/>
      <c r="BJT210" s="91"/>
      <c r="BJU210" s="119"/>
      <c r="BJV210" s="91"/>
      <c r="BJW210" s="119"/>
      <c r="BJX210" s="91"/>
      <c r="BJY210" s="119"/>
      <c r="BJZ210" s="91"/>
      <c r="BKA210" s="119"/>
      <c r="BKB210" s="91"/>
      <c r="BKC210" s="119"/>
      <c r="BKD210" s="91"/>
      <c r="BKE210" s="119"/>
      <c r="BKF210" s="91"/>
      <c r="BKG210" s="119"/>
      <c r="BKH210" s="91"/>
      <c r="BKI210" s="119"/>
      <c r="BKJ210" s="91"/>
      <c r="BKK210" s="119"/>
      <c r="BKL210" s="91"/>
      <c r="BKM210" s="119"/>
      <c r="BKN210" s="91"/>
      <c r="BKO210" s="119"/>
      <c r="BKP210" s="91"/>
      <c r="BKQ210" s="119"/>
      <c r="BKR210" s="91"/>
      <c r="BKS210" s="119"/>
      <c r="BKT210" s="91"/>
      <c r="BKU210" s="119"/>
      <c r="BKV210" s="91"/>
      <c r="BKW210" s="119"/>
      <c r="BKX210" s="91"/>
      <c r="BKY210" s="119"/>
      <c r="BKZ210" s="91"/>
      <c r="BLA210" s="119"/>
      <c r="BLB210" s="91"/>
      <c r="BLC210" s="119"/>
      <c r="BLD210" s="91"/>
      <c r="BLE210" s="119"/>
      <c r="BLF210" s="91"/>
      <c r="BLG210" s="119"/>
      <c r="BLH210" s="91"/>
      <c r="BLI210" s="119"/>
      <c r="BLJ210" s="91"/>
      <c r="BLK210" s="119"/>
      <c r="BLL210" s="91"/>
      <c r="BLM210" s="119"/>
      <c r="BLN210" s="91"/>
      <c r="BLO210" s="119"/>
      <c r="BLP210" s="91"/>
      <c r="BLQ210" s="119"/>
      <c r="BLR210" s="91"/>
      <c r="BLS210" s="119"/>
      <c r="BLT210" s="91"/>
      <c r="BLU210" s="119"/>
      <c r="BLV210" s="91"/>
      <c r="BLW210" s="119"/>
      <c r="BLX210" s="91"/>
      <c r="BLY210" s="119"/>
      <c r="BLZ210" s="91"/>
      <c r="BMA210" s="119"/>
      <c r="BMB210" s="91"/>
      <c r="BMC210" s="119"/>
      <c r="BMD210" s="91"/>
      <c r="BME210" s="119"/>
      <c r="BMF210" s="91"/>
      <c r="BMG210" s="119"/>
      <c r="BMH210" s="91"/>
      <c r="BMI210" s="119"/>
      <c r="BMJ210" s="91"/>
      <c r="BMK210" s="119"/>
      <c r="BML210" s="91"/>
      <c r="BMM210" s="119"/>
      <c r="BMN210" s="91"/>
      <c r="BMO210" s="119"/>
      <c r="BMP210" s="91"/>
      <c r="BMQ210" s="119"/>
      <c r="BMR210" s="91"/>
      <c r="BMS210" s="119"/>
      <c r="BMT210" s="91"/>
      <c r="BMU210" s="119"/>
      <c r="BMV210" s="91"/>
      <c r="BMW210" s="119"/>
      <c r="BMX210" s="91"/>
      <c r="BMY210" s="119"/>
      <c r="BMZ210" s="91"/>
      <c r="BNA210" s="119"/>
      <c r="BNB210" s="91"/>
      <c r="BNC210" s="119"/>
      <c r="BND210" s="91"/>
      <c r="BNE210" s="119"/>
      <c r="BNF210" s="91"/>
      <c r="BNG210" s="119"/>
      <c r="BNH210" s="91"/>
      <c r="BNI210" s="119"/>
      <c r="BNJ210" s="91"/>
      <c r="BNK210" s="119"/>
      <c r="BNL210" s="91"/>
      <c r="BNM210" s="119"/>
      <c r="BNN210" s="91"/>
      <c r="BNO210" s="119"/>
      <c r="BNP210" s="91"/>
      <c r="BNQ210" s="119"/>
      <c r="BNR210" s="91"/>
      <c r="BNS210" s="119"/>
      <c r="BNT210" s="91"/>
      <c r="BNU210" s="119"/>
      <c r="BNV210" s="91"/>
      <c r="BNW210" s="119"/>
      <c r="BNX210" s="91"/>
      <c r="BNY210" s="119"/>
      <c r="BNZ210" s="91"/>
      <c r="BOA210" s="119"/>
      <c r="BOB210" s="91"/>
      <c r="BOC210" s="119"/>
      <c r="BOD210" s="91"/>
      <c r="BOE210" s="119"/>
      <c r="BOF210" s="91"/>
      <c r="BOG210" s="119"/>
      <c r="BOH210" s="91"/>
      <c r="BOI210" s="119"/>
      <c r="BOJ210" s="91"/>
      <c r="BOK210" s="119"/>
      <c r="BOL210" s="91"/>
      <c r="BOM210" s="119"/>
      <c r="BON210" s="91"/>
      <c r="BOO210" s="119"/>
      <c r="BOP210" s="91"/>
      <c r="BOQ210" s="119"/>
      <c r="BOR210" s="91"/>
      <c r="BOS210" s="119"/>
      <c r="BOT210" s="91"/>
      <c r="BOU210" s="119"/>
      <c r="BOV210" s="91"/>
      <c r="BOW210" s="119"/>
      <c r="BOX210" s="91"/>
      <c r="BOY210" s="119"/>
      <c r="BOZ210" s="91"/>
      <c r="BPA210" s="119"/>
      <c r="BPB210" s="91"/>
      <c r="BPC210" s="119"/>
      <c r="BPD210" s="91"/>
      <c r="BPE210" s="119"/>
      <c r="BPF210" s="91"/>
      <c r="BPG210" s="119"/>
      <c r="BPH210" s="91"/>
      <c r="BPI210" s="119"/>
      <c r="BPJ210" s="91"/>
      <c r="BPK210" s="119"/>
      <c r="BPL210" s="91"/>
      <c r="BPM210" s="119"/>
      <c r="BPN210" s="91"/>
      <c r="BPO210" s="119"/>
      <c r="BPP210" s="91"/>
      <c r="BPQ210" s="119"/>
      <c r="BPR210" s="91"/>
      <c r="BPS210" s="119"/>
      <c r="BPT210" s="91"/>
      <c r="BPU210" s="119"/>
      <c r="BPV210" s="91"/>
      <c r="BPW210" s="119"/>
      <c r="BPX210" s="91"/>
      <c r="BPY210" s="119"/>
      <c r="BPZ210" s="91"/>
      <c r="BQA210" s="119"/>
      <c r="BQB210" s="91"/>
      <c r="BQC210" s="119"/>
      <c r="BQD210" s="91"/>
      <c r="BQE210" s="119"/>
      <c r="BQF210" s="91"/>
      <c r="BQG210" s="119"/>
      <c r="BQH210" s="91"/>
      <c r="BQI210" s="119"/>
      <c r="BQJ210" s="91"/>
      <c r="BQK210" s="119"/>
      <c r="BQL210" s="91"/>
      <c r="BQM210" s="119"/>
      <c r="BQN210" s="91"/>
      <c r="BQO210" s="119"/>
      <c r="BQP210" s="91"/>
      <c r="BQQ210" s="119"/>
      <c r="BQR210" s="91"/>
      <c r="BQS210" s="119"/>
      <c r="BQT210" s="91"/>
      <c r="BQU210" s="119"/>
      <c r="BQV210" s="91"/>
      <c r="BQW210" s="119"/>
      <c r="BQX210" s="91"/>
      <c r="BQY210" s="119"/>
      <c r="BQZ210" s="91"/>
      <c r="BRA210" s="119"/>
      <c r="BRB210" s="91"/>
      <c r="BRC210" s="119"/>
      <c r="BRD210" s="91"/>
      <c r="BRE210" s="119"/>
      <c r="BRF210" s="91"/>
      <c r="BRG210" s="119"/>
      <c r="BRH210" s="91"/>
      <c r="BRI210" s="119"/>
      <c r="BRJ210" s="91"/>
      <c r="BRK210" s="119"/>
      <c r="BRL210" s="91"/>
      <c r="BRM210" s="119"/>
      <c r="BRN210" s="91"/>
      <c r="BRO210" s="119"/>
      <c r="BRP210" s="91"/>
      <c r="BRQ210" s="119"/>
      <c r="BRR210" s="91"/>
      <c r="BRS210" s="119"/>
      <c r="BRT210" s="91"/>
      <c r="BRU210" s="119"/>
      <c r="BRV210" s="91"/>
      <c r="BRW210" s="119"/>
      <c r="BRX210" s="91"/>
      <c r="BRY210" s="119"/>
      <c r="BRZ210" s="91"/>
      <c r="BSA210" s="119"/>
      <c r="BSB210" s="91"/>
      <c r="BSC210" s="119"/>
      <c r="BSD210" s="91"/>
      <c r="BSE210" s="119"/>
      <c r="BSF210" s="91"/>
      <c r="BSG210" s="119"/>
      <c r="BSH210" s="91"/>
      <c r="BSI210" s="119"/>
      <c r="BSJ210" s="91"/>
      <c r="BSK210" s="119"/>
      <c r="BSL210" s="91"/>
      <c r="BSM210" s="119"/>
      <c r="BSN210" s="91"/>
      <c r="BSO210" s="119"/>
      <c r="BSP210" s="91"/>
      <c r="BSQ210" s="119"/>
      <c r="BSR210" s="91"/>
      <c r="BSS210" s="119"/>
      <c r="BST210" s="91"/>
      <c r="BSU210" s="119"/>
      <c r="BSV210" s="91"/>
      <c r="BSW210" s="119"/>
      <c r="BSX210" s="91"/>
      <c r="BSY210" s="119"/>
      <c r="BSZ210" s="91"/>
      <c r="BTA210" s="119"/>
      <c r="BTB210" s="91"/>
      <c r="BTC210" s="119"/>
      <c r="BTD210" s="91"/>
      <c r="BTE210" s="119"/>
      <c r="BTF210" s="91"/>
      <c r="BTG210" s="119"/>
      <c r="BTH210" s="91"/>
      <c r="BTI210" s="119"/>
      <c r="BTJ210" s="91"/>
      <c r="BTK210" s="119"/>
      <c r="BTL210" s="91"/>
      <c r="BTM210" s="119"/>
      <c r="BTN210" s="91"/>
      <c r="BTO210" s="119"/>
      <c r="BTP210" s="91"/>
      <c r="BTQ210" s="119"/>
      <c r="BTR210" s="91"/>
      <c r="BTS210" s="119"/>
      <c r="BTT210" s="91"/>
      <c r="BTU210" s="119"/>
      <c r="BTV210" s="91"/>
      <c r="BTW210" s="119"/>
      <c r="BTX210" s="91"/>
      <c r="BTY210" s="119"/>
      <c r="BTZ210" s="91"/>
      <c r="BUA210" s="119"/>
      <c r="BUB210" s="91"/>
      <c r="BUC210" s="119"/>
      <c r="BUD210" s="91"/>
      <c r="BUE210" s="119"/>
      <c r="BUF210" s="91"/>
      <c r="BUG210" s="119"/>
      <c r="BUH210" s="91"/>
      <c r="BUI210" s="119"/>
      <c r="BUJ210" s="91"/>
      <c r="BUK210" s="119"/>
      <c r="BUL210" s="91"/>
      <c r="BUM210" s="119"/>
      <c r="BUN210" s="91"/>
      <c r="BUO210" s="119"/>
      <c r="BUP210" s="91"/>
      <c r="BUQ210" s="119"/>
      <c r="BUR210" s="91"/>
      <c r="BUS210" s="119"/>
      <c r="BUT210" s="91"/>
      <c r="BUU210" s="119"/>
      <c r="BUV210" s="91"/>
      <c r="BUW210" s="119"/>
      <c r="BUX210" s="91"/>
      <c r="BUY210" s="119"/>
      <c r="BUZ210" s="91"/>
      <c r="BVA210" s="119"/>
      <c r="BVB210" s="91"/>
      <c r="BVC210" s="119"/>
      <c r="BVD210" s="91"/>
      <c r="BVE210" s="119"/>
      <c r="BVF210" s="91"/>
      <c r="BVG210" s="119"/>
      <c r="BVH210" s="91"/>
      <c r="BVI210" s="119"/>
      <c r="BVJ210" s="91"/>
      <c r="BVK210" s="119"/>
      <c r="BVL210" s="91"/>
      <c r="BVM210" s="119"/>
      <c r="BVN210" s="91"/>
      <c r="BVO210" s="119"/>
      <c r="BVP210" s="91"/>
      <c r="BVQ210" s="119"/>
      <c r="BVR210" s="91"/>
      <c r="BVS210" s="119"/>
      <c r="BVT210" s="91"/>
      <c r="BVU210" s="119"/>
      <c r="BVV210" s="91"/>
      <c r="BVW210" s="119"/>
      <c r="BVX210" s="91"/>
      <c r="BVY210" s="119"/>
      <c r="BVZ210" s="91"/>
      <c r="BWA210" s="119"/>
      <c r="BWB210" s="91"/>
      <c r="BWC210" s="119"/>
      <c r="BWD210" s="91"/>
      <c r="BWE210" s="119"/>
      <c r="BWF210" s="91"/>
      <c r="BWG210" s="119"/>
      <c r="BWH210" s="91"/>
      <c r="BWI210" s="119"/>
      <c r="BWJ210" s="91"/>
      <c r="BWK210" s="119"/>
      <c r="BWL210" s="91"/>
      <c r="BWM210" s="119"/>
      <c r="BWN210" s="91"/>
      <c r="BWO210" s="119"/>
      <c r="BWP210" s="91"/>
      <c r="BWQ210" s="119"/>
      <c r="BWR210" s="91"/>
      <c r="BWS210" s="119"/>
      <c r="BWT210" s="91"/>
      <c r="BWU210" s="119"/>
      <c r="BWV210" s="91"/>
      <c r="BWW210" s="119"/>
      <c r="BWX210" s="91"/>
      <c r="BWY210" s="119"/>
      <c r="BWZ210" s="91"/>
      <c r="BXA210" s="119"/>
      <c r="BXB210" s="91"/>
      <c r="BXC210" s="119"/>
      <c r="BXD210" s="91"/>
      <c r="BXE210" s="119"/>
      <c r="BXF210" s="91"/>
      <c r="BXG210" s="119"/>
      <c r="BXH210" s="91"/>
      <c r="BXI210" s="119"/>
      <c r="BXJ210" s="91"/>
      <c r="BXK210" s="119"/>
      <c r="BXL210" s="91"/>
      <c r="BXM210" s="119"/>
      <c r="BXN210" s="91"/>
      <c r="BXO210" s="119"/>
      <c r="BXP210" s="91"/>
      <c r="BXQ210" s="119"/>
      <c r="BXR210" s="91"/>
      <c r="BXS210" s="119"/>
      <c r="BXT210" s="91"/>
      <c r="BXU210" s="119"/>
      <c r="BXV210" s="91"/>
      <c r="BXW210" s="119"/>
      <c r="BXX210" s="91"/>
      <c r="BXY210" s="119"/>
      <c r="BXZ210" s="91"/>
      <c r="BYA210" s="119"/>
      <c r="BYB210" s="91"/>
      <c r="BYC210" s="119"/>
      <c r="BYD210" s="91"/>
      <c r="BYE210" s="119"/>
      <c r="BYF210" s="91"/>
      <c r="BYG210" s="119"/>
      <c r="BYH210" s="91"/>
      <c r="BYI210" s="119"/>
      <c r="BYJ210" s="91"/>
      <c r="BYK210" s="119"/>
      <c r="BYL210" s="91"/>
      <c r="BYM210" s="119"/>
      <c r="BYN210" s="91"/>
      <c r="BYO210" s="119"/>
      <c r="BYP210" s="91"/>
      <c r="BYQ210" s="119"/>
      <c r="BYR210" s="91"/>
      <c r="BYS210" s="119"/>
      <c r="BYT210" s="91"/>
      <c r="BYU210" s="119"/>
      <c r="BYV210" s="91"/>
      <c r="BYW210" s="119"/>
      <c r="BYX210" s="91"/>
      <c r="BYY210" s="119"/>
      <c r="BYZ210" s="91"/>
      <c r="BZA210" s="119"/>
      <c r="BZB210" s="91"/>
      <c r="BZC210" s="119"/>
      <c r="BZD210" s="91"/>
      <c r="BZE210" s="119"/>
      <c r="BZF210" s="91"/>
      <c r="BZG210" s="119"/>
      <c r="BZH210" s="91"/>
      <c r="BZI210" s="119"/>
      <c r="BZJ210" s="91"/>
      <c r="BZK210" s="119"/>
      <c r="BZL210" s="91"/>
      <c r="BZM210" s="119"/>
      <c r="BZN210" s="91"/>
      <c r="BZO210" s="119"/>
      <c r="BZP210" s="91"/>
      <c r="BZQ210" s="119"/>
      <c r="BZR210" s="91"/>
      <c r="BZS210" s="119"/>
      <c r="BZT210" s="91"/>
      <c r="BZU210" s="119"/>
      <c r="BZV210" s="91"/>
      <c r="BZW210" s="119"/>
      <c r="BZX210" s="91"/>
      <c r="BZY210" s="119"/>
      <c r="BZZ210" s="91"/>
      <c r="CAA210" s="119"/>
      <c r="CAB210" s="91"/>
      <c r="CAC210" s="119"/>
      <c r="CAD210" s="91"/>
      <c r="CAE210" s="119"/>
      <c r="CAF210" s="91"/>
      <c r="CAG210" s="119"/>
      <c r="CAH210" s="91"/>
      <c r="CAI210" s="119"/>
      <c r="CAJ210" s="91"/>
      <c r="CAK210" s="119"/>
      <c r="CAL210" s="91"/>
      <c r="CAM210" s="119"/>
      <c r="CAN210" s="91"/>
      <c r="CAO210" s="119"/>
      <c r="CAP210" s="91"/>
      <c r="CAQ210" s="119"/>
      <c r="CAR210" s="91"/>
      <c r="CAS210" s="119"/>
      <c r="CAT210" s="91"/>
      <c r="CAU210" s="119"/>
      <c r="CAV210" s="91"/>
      <c r="CAW210" s="119"/>
      <c r="CAX210" s="91"/>
      <c r="CAY210" s="119"/>
      <c r="CAZ210" s="91"/>
      <c r="CBA210" s="119"/>
      <c r="CBB210" s="91"/>
      <c r="CBC210" s="119"/>
      <c r="CBD210" s="91"/>
      <c r="CBE210" s="119"/>
      <c r="CBF210" s="91"/>
      <c r="CBG210" s="119"/>
      <c r="CBH210" s="91"/>
      <c r="CBI210" s="119"/>
      <c r="CBJ210" s="91"/>
      <c r="CBK210" s="119"/>
      <c r="CBL210" s="91"/>
      <c r="CBM210" s="119"/>
      <c r="CBN210" s="91"/>
      <c r="CBO210" s="119"/>
      <c r="CBP210" s="91"/>
      <c r="CBQ210" s="119"/>
      <c r="CBR210" s="91"/>
      <c r="CBS210" s="119"/>
      <c r="CBT210" s="91"/>
      <c r="CBU210" s="119"/>
      <c r="CBV210" s="91"/>
      <c r="CBW210" s="119"/>
      <c r="CBX210" s="91"/>
      <c r="CBY210" s="119"/>
      <c r="CBZ210" s="91"/>
      <c r="CCA210" s="119"/>
      <c r="CCB210" s="91"/>
      <c r="CCC210" s="119"/>
      <c r="CCD210" s="91"/>
      <c r="CCE210" s="119"/>
      <c r="CCF210" s="91"/>
      <c r="CCG210" s="119"/>
      <c r="CCH210" s="91"/>
      <c r="CCI210" s="119"/>
      <c r="CCJ210" s="91"/>
      <c r="CCK210" s="119"/>
      <c r="CCL210" s="91"/>
      <c r="CCM210" s="119"/>
      <c r="CCN210" s="91"/>
      <c r="CCO210" s="119"/>
      <c r="CCP210" s="91"/>
      <c r="CCQ210" s="119"/>
      <c r="CCR210" s="91"/>
      <c r="CCS210" s="119"/>
      <c r="CCT210" s="91"/>
      <c r="CCU210" s="119"/>
      <c r="CCV210" s="91"/>
      <c r="CCW210" s="119"/>
      <c r="CCX210" s="91"/>
      <c r="CCY210" s="119"/>
      <c r="CCZ210" s="91"/>
      <c r="CDA210" s="119"/>
      <c r="CDB210" s="91"/>
      <c r="CDC210" s="119"/>
      <c r="CDD210" s="91"/>
      <c r="CDE210" s="119"/>
      <c r="CDF210" s="91"/>
      <c r="CDG210" s="119"/>
      <c r="CDH210" s="91"/>
      <c r="CDI210" s="119"/>
      <c r="CDJ210" s="91"/>
      <c r="CDK210" s="119"/>
      <c r="CDL210" s="91"/>
      <c r="CDM210" s="119"/>
      <c r="CDN210" s="91"/>
      <c r="CDO210" s="119"/>
      <c r="CDP210" s="91"/>
      <c r="CDQ210" s="119"/>
      <c r="CDR210" s="91"/>
      <c r="CDS210" s="119"/>
      <c r="CDT210" s="91"/>
      <c r="CDU210" s="119"/>
      <c r="CDV210" s="91"/>
      <c r="CDW210" s="119"/>
      <c r="CDX210" s="91"/>
      <c r="CDY210" s="119"/>
      <c r="CDZ210" s="91"/>
      <c r="CEA210" s="119"/>
      <c r="CEB210" s="91"/>
      <c r="CEC210" s="119"/>
      <c r="CED210" s="91"/>
      <c r="CEE210" s="119"/>
      <c r="CEF210" s="91"/>
      <c r="CEG210" s="119"/>
      <c r="CEH210" s="91"/>
      <c r="CEI210" s="119"/>
      <c r="CEJ210" s="91"/>
      <c r="CEK210" s="119"/>
      <c r="CEL210" s="91"/>
      <c r="CEM210" s="119"/>
      <c r="CEN210" s="91"/>
      <c r="CEO210" s="119"/>
      <c r="CEP210" s="91"/>
      <c r="CEQ210" s="119"/>
      <c r="CER210" s="91"/>
      <c r="CES210" s="119"/>
      <c r="CET210" s="91"/>
      <c r="CEU210" s="119"/>
      <c r="CEV210" s="91"/>
      <c r="CEW210" s="119"/>
      <c r="CEX210" s="91"/>
      <c r="CEY210" s="119"/>
      <c r="CEZ210" s="91"/>
      <c r="CFA210" s="119"/>
      <c r="CFB210" s="91"/>
      <c r="CFC210" s="119"/>
      <c r="CFD210" s="91"/>
      <c r="CFE210" s="119"/>
      <c r="CFF210" s="91"/>
      <c r="CFG210" s="119"/>
      <c r="CFH210" s="91"/>
      <c r="CFI210" s="119"/>
      <c r="CFJ210" s="91"/>
      <c r="CFK210" s="119"/>
      <c r="CFL210" s="91"/>
      <c r="CFM210" s="119"/>
      <c r="CFN210" s="91"/>
      <c r="CFO210" s="119"/>
      <c r="CFP210" s="91"/>
      <c r="CFQ210" s="119"/>
      <c r="CFR210" s="91"/>
      <c r="CFS210" s="119"/>
      <c r="CFT210" s="91"/>
      <c r="CFU210" s="119"/>
      <c r="CFV210" s="91"/>
      <c r="CFW210" s="119"/>
      <c r="CFX210" s="91"/>
      <c r="CFY210" s="119"/>
      <c r="CFZ210" s="91"/>
      <c r="CGA210" s="119"/>
      <c r="CGB210" s="91"/>
      <c r="CGC210" s="119"/>
      <c r="CGD210" s="91"/>
      <c r="CGE210" s="119"/>
      <c r="CGF210" s="91"/>
      <c r="CGG210" s="119"/>
      <c r="CGH210" s="91"/>
      <c r="CGI210" s="119"/>
      <c r="CGJ210" s="91"/>
      <c r="CGK210" s="119"/>
      <c r="CGL210" s="91"/>
      <c r="CGM210" s="119"/>
      <c r="CGN210" s="91"/>
      <c r="CGO210" s="119"/>
      <c r="CGP210" s="91"/>
      <c r="CGQ210" s="119"/>
      <c r="CGR210" s="91"/>
      <c r="CGS210" s="119"/>
      <c r="CGT210" s="91"/>
      <c r="CGU210" s="119"/>
      <c r="CGV210" s="91"/>
      <c r="CGW210" s="119"/>
      <c r="CGX210" s="91"/>
      <c r="CGY210" s="119"/>
      <c r="CGZ210" s="91"/>
      <c r="CHA210" s="119"/>
      <c r="CHB210" s="91"/>
      <c r="CHC210" s="119"/>
      <c r="CHD210" s="91"/>
      <c r="CHE210" s="119"/>
      <c r="CHF210" s="91"/>
      <c r="CHG210" s="119"/>
      <c r="CHH210" s="91"/>
      <c r="CHI210" s="119"/>
      <c r="CHJ210" s="91"/>
      <c r="CHK210" s="119"/>
      <c r="CHL210" s="91"/>
      <c r="CHM210" s="119"/>
      <c r="CHN210" s="91"/>
      <c r="CHO210" s="119"/>
      <c r="CHP210" s="91"/>
      <c r="CHQ210" s="119"/>
      <c r="CHR210" s="91"/>
      <c r="CHS210" s="119"/>
      <c r="CHT210" s="91"/>
      <c r="CHU210" s="119"/>
      <c r="CHV210" s="91"/>
      <c r="CHW210" s="119"/>
      <c r="CHX210" s="91"/>
      <c r="CHY210" s="119"/>
      <c r="CHZ210" s="91"/>
      <c r="CIA210" s="119"/>
      <c r="CIB210" s="91"/>
      <c r="CIC210" s="119"/>
      <c r="CID210" s="91"/>
      <c r="CIE210" s="119"/>
      <c r="CIF210" s="91"/>
      <c r="CIG210" s="119"/>
      <c r="CIH210" s="91"/>
      <c r="CII210" s="119"/>
      <c r="CIJ210" s="91"/>
      <c r="CIK210" s="119"/>
      <c r="CIL210" s="91"/>
      <c r="CIM210" s="119"/>
      <c r="CIN210" s="91"/>
      <c r="CIO210" s="119"/>
      <c r="CIP210" s="91"/>
      <c r="CIQ210" s="119"/>
      <c r="CIR210" s="91"/>
      <c r="CIS210" s="119"/>
      <c r="CIT210" s="91"/>
      <c r="CIU210" s="119"/>
      <c r="CIV210" s="91"/>
      <c r="CIW210" s="119"/>
      <c r="CIX210" s="91"/>
      <c r="CIY210" s="119"/>
      <c r="CIZ210" s="91"/>
      <c r="CJA210" s="119"/>
      <c r="CJB210" s="91"/>
      <c r="CJC210" s="119"/>
      <c r="CJD210" s="91"/>
      <c r="CJE210" s="119"/>
      <c r="CJF210" s="91"/>
      <c r="CJG210" s="119"/>
      <c r="CJH210" s="91"/>
      <c r="CJI210" s="119"/>
      <c r="CJJ210" s="91"/>
      <c r="CJK210" s="119"/>
      <c r="CJL210" s="91"/>
      <c r="CJM210" s="119"/>
      <c r="CJN210" s="91"/>
      <c r="CJO210" s="119"/>
      <c r="CJP210" s="91"/>
      <c r="CJQ210" s="119"/>
      <c r="CJR210" s="91"/>
      <c r="CJS210" s="119"/>
      <c r="CJT210" s="91"/>
      <c r="CJU210" s="119"/>
      <c r="CJV210" s="91"/>
      <c r="CJW210" s="119"/>
      <c r="CJX210" s="91"/>
      <c r="CJY210" s="119"/>
      <c r="CJZ210" s="91"/>
      <c r="CKA210" s="119"/>
      <c r="CKB210" s="91"/>
      <c r="CKC210" s="119"/>
      <c r="CKD210" s="91"/>
      <c r="CKE210" s="119"/>
      <c r="CKF210" s="91"/>
      <c r="CKG210" s="119"/>
      <c r="CKH210" s="91"/>
      <c r="CKI210" s="119"/>
      <c r="CKJ210" s="91"/>
      <c r="CKK210" s="119"/>
      <c r="CKL210" s="91"/>
      <c r="CKM210" s="119"/>
      <c r="CKN210" s="91"/>
      <c r="CKO210" s="119"/>
      <c r="CKP210" s="91"/>
      <c r="CKQ210" s="119"/>
      <c r="CKR210" s="91"/>
      <c r="CKS210" s="119"/>
      <c r="CKT210" s="91"/>
      <c r="CKU210" s="119"/>
      <c r="CKV210" s="91"/>
      <c r="CKW210" s="119"/>
      <c r="CKX210" s="91"/>
      <c r="CKY210" s="119"/>
      <c r="CKZ210" s="91"/>
      <c r="CLA210" s="119"/>
      <c r="CLB210" s="91"/>
      <c r="CLC210" s="119"/>
      <c r="CLD210" s="91"/>
      <c r="CLE210" s="119"/>
      <c r="CLF210" s="91"/>
      <c r="CLG210" s="119"/>
      <c r="CLH210" s="91"/>
      <c r="CLI210" s="119"/>
      <c r="CLJ210" s="91"/>
      <c r="CLK210" s="119"/>
      <c r="CLL210" s="91"/>
      <c r="CLM210" s="119"/>
      <c r="CLN210" s="91"/>
      <c r="CLO210" s="119"/>
      <c r="CLP210" s="91"/>
      <c r="CLQ210" s="119"/>
      <c r="CLR210" s="91"/>
      <c r="CLS210" s="119"/>
      <c r="CLT210" s="91"/>
      <c r="CLU210" s="119"/>
      <c r="CLV210" s="91"/>
      <c r="CLW210" s="119"/>
      <c r="CLX210" s="91"/>
      <c r="CLY210" s="119"/>
      <c r="CLZ210" s="91"/>
      <c r="CMA210" s="119"/>
      <c r="CMB210" s="91"/>
      <c r="CMC210" s="119"/>
      <c r="CMD210" s="91"/>
      <c r="CME210" s="119"/>
      <c r="CMF210" s="91"/>
      <c r="CMG210" s="119"/>
      <c r="CMH210" s="91"/>
      <c r="CMI210" s="119"/>
      <c r="CMJ210" s="91"/>
      <c r="CMK210" s="119"/>
      <c r="CML210" s="91"/>
      <c r="CMM210" s="119"/>
      <c r="CMN210" s="91"/>
      <c r="CMO210" s="119"/>
      <c r="CMP210" s="91"/>
      <c r="CMQ210" s="119"/>
      <c r="CMR210" s="91"/>
      <c r="CMS210" s="119"/>
      <c r="CMT210" s="91"/>
      <c r="CMU210" s="119"/>
      <c r="CMV210" s="91"/>
      <c r="CMW210" s="119"/>
      <c r="CMX210" s="91"/>
      <c r="CMY210" s="119"/>
      <c r="CMZ210" s="91"/>
      <c r="CNA210" s="119"/>
      <c r="CNB210" s="91"/>
      <c r="CNC210" s="119"/>
      <c r="CND210" s="91"/>
      <c r="CNE210" s="119"/>
      <c r="CNF210" s="91"/>
      <c r="CNG210" s="119"/>
      <c r="CNH210" s="91"/>
      <c r="CNI210" s="119"/>
      <c r="CNJ210" s="91"/>
      <c r="CNK210" s="119"/>
      <c r="CNL210" s="91"/>
      <c r="CNM210" s="119"/>
      <c r="CNN210" s="91"/>
      <c r="CNO210" s="119"/>
      <c r="CNP210" s="91"/>
      <c r="CNQ210" s="119"/>
      <c r="CNR210" s="91"/>
      <c r="CNS210" s="119"/>
      <c r="CNT210" s="91"/>
      <c r="CNU210" s="119"/>
      <c r="CNV210" s="91"/>
      <c r="CNW210" s="119"/>
      <c r="CNX210" s="91"/>
      <c r="CNY210" s="119"/>
      <c r="CNZ210" s="91"/>
      <c r="COA210" s="119"/>
      <c r="COB210" s="91"/>
      <c r="COC210" s="119"/>
      <c r="COD210" s="91"/>
      <c r="COE210" s="119"/>
      <c r="COF210" s="91"/>
      <c r="COG210" s="119"/>
      <c r="COH210" s="91"/>
      <c r="COI210" s="119"/>
      <c r="COJ210" s="91"/>
      <c r="COK210" s="119"/>
      <c r="COL210" s="91"/>
      <c r="COM210" s="119"/>
      <c r="CON210" s="91"/>
      <c r="COO210" s="119"/>
      <c r="COP210" s="91"/>
      <c r="COQ210" s="119"/>
      <c r="COR210" s="91"/>
      <c r="COS210" s="119"/>
      <c r="COT210" s="91"/>
      <c r="COU210" s="119"/>
      <c r="COV210" s="91"/>
      <c r="COW210" s="119"/>
      <c r="COX210" s="91"/>
      <c r="COY210" s="119"/>
      <c r="COZ210" s="91"/>
      <c r="CPA210" s="119"/>
      <c r="CPB210" s="91"/>
      <c r="CPC210" s="119"/>
      <c r="CPD210" s="91"/>
      <c r="CPE210" s="119"/>
      <c r="CPF210" s="91"/>
      <c r="CPG210" s="119"/>
      <c r="CPH210" s="91"/>
      <c r="CPI210" s="119"/>
      <c r="CPJ210" s="91"/>
      <c r="CPK210" s="119"/>
      <c r="CPL210" s="91"/>
      <c r="CPM210" s="119"/>
      <c r="CPN210" s="91"/>
      <c r="CPO210" s="119"/>
      <c r="CPP210" s="91"/>
      <c r="CPQ210" s="119"/>
      <c r="CPR210" s="91"/>
      <c r="CPS210" s="119"/>
      <c r="CPT210" s="91"/>
      <c r="CPU210" s="119"/>
      <c r="CPV210" s="91"/>
      <c r="CPW210" s="119"/>
      <c r="CPX210" s="91"/>
      <c r="CPY210" s="119"/>
      <c r="CPZ210" s="91"/>
      <c r="CQA210" s="119"/>
      <c r="CQB210" s="91"/>
      <c r="CQC210" s="119"/>
      <c r="CQD210" s="91"/>
      <c r="CQE210" s="119"/>
      <c r="CQF210" s="91"/>
      <c r="CQG210" s="119"/>
      <c r="CQH210" s="91"/>
      <c r="CQI210" s="119"/>
      <c r="CQJ210" s="91"/>
      <c r="CQK210" s="119"/>
      <c r="CQL210" s="91"/>
      <c r="CQM210" s="119"/>
      <c r="CQN210" s="91"/>
      <c r="CQO210" s="119"/>
      <c r="CQP210" s="91"/>
      <c r="CQQ210" s="119"/>
      <c r="CQR210" s="91"/>
      <c r="CQS210" s="119"/>
      <c r="CQT210" s="91"/>
      <c r="CQU210" s="119"/>
      <c r="CQV210" s="91"/>
      <c r="CQW210" s="119"/>
      <c r="CQX210" s="91"/>
      <c r="CQY210" s="119"/>
      <c r="CQZ210" s="91"/>
      <c r="CRA210" s="119"/>
      <c r="CRB210" s="91"/>
      <c r="CRC210" s="119"/>
      <c r="CRD210" s="91"/>
      <c r="CRE210" s="119"/>
      <c r="CRF210" s="91"/>
      <c r="CRG210" s="119"/>
      <c r="CRH210" s="91"/>
      <c r="CRI210" s="119"/>
      <c r="CRJ210" s="91"/>
      <c r="CRK210" s="119"/>
      <c r="CRL210" s="91"/>
      <c r="CRM210" s="119"/>
      <c r="CRN210" s="91"/>
      <c r="CRO210" s="119"/>
      <c r="CRP210" s="91"/>
      <c r="CRQ210" s="119"/>
      <c r="CRR210" s="91"/>
      <c r="CRS210" s="119"/>
      <c r="CRT210" s="91"/>
      <c r="CRU210" s="119"/>
      <c r="CRV210" s="91"/>
      <c r="CRW210" s="119"/>
      <c r="CRX210" s="91"/>
      <c r="CRY210" s="119"/>
      <c r="CRZ210" s="91"/>
      <c r="CSA210" s="119"/>
      <c r="CSB210" s="91"/>
      <c r="CSC210" s="119"/>
      <c r="CSD210" s="91"/>
      <c r="CSE210" s="119"/>
      <c r="CSF210" s="91"/>
      <c r="CSG210" s="119"/>
      <c r="CSH210" s="91"/>
      <c r="CSI210" s="119"/>
      <c r="CSJ210" s="91"/>
      <c r="CSK210" s="119"/>
      <c r="CSL210" s="91"/>
      <c r="CSM210" s="119"/>
      <c r="CSN210" s="91"/>
      <c r="CSO210" s="119"/>
      <c r="CSP210" s="91"/>
      <c r="CSQ210" s="119"/>
      <c r="CSR210" s="91"/>
      <c r="CSS210" s="119"/>
      <c r="CST210" s="91"/>
      <c r="CSU210" s="119"/>
      <c r="CSV210" s="91"/>
      <c r="CSW210" s="119"/>
      <c r="CSX210" s="91"/>
      <c r="CSY210" s="119"/>
      <c r="CSZ210" s="91"/>
      <c r="CTA210" s="119"/>
      <c r="CTB210" s="91"/>
      <c r="CTC210" s="119"/>
      <c r="CTD210" s="91"/>
      <c r="CTE210" s="119"/>
      <c r="CTF210" s="91"/>
      <c r="CTG210" s="119"/>
      <c r="CTH210" s="91"/>
      <c r="CTI210" s="119"/>
      <c r="CTJ210" s="91"/>
      <c r="CTK210" s="119"/>
      <c r="CTL210" s="91"/>
      <c r="CTM210" s="119"/>
      <c r="CTN210" s="91"/>
      <c r="CTO210" s="119"/>
      <c r="CTP210" s="91"/>
      <c r="CTQ210" s="119"/>
      <c r="CTR210" s="91"/>
      <c r="CTS210" s="119"/>
      <c r="CTT210" s="91"/>
      <c r="CTU210" s="119"/>
      <c r="CTV210" s="91"/>
      <c r="CTW210" s="119"/>
      <c r="CTX210" s="91"/>
      <c r="CTY210" s="119"/>
      <c r="CTZ210" s="91"/>
      <c r="CUA210" s="119"/>
      <c r="CUB210" s="91"/>
      <c r="CUC210" s="119"/>
      <c r="CUD210" s="91"/>
      <c r="CUE210" s="119"/>
      <c r="CUF210" s="91"/>
      <c r="CUG210" s="119"/>
      <c r="CUH210" s="91"/>
      <c r="CUI210" s="119"/>
      <c r="CUJ210" s="91"/>
      <c r="CUK210" s="119"/>
      <c r="CUL210" s="91"/>
      <c r="CUM210" s="119"/>
      <c r="CUN210" s="91"/>
      <c r="CUO210" s="119"/>
      <c r="CUP210" s="91"/>
      <c r="CUQ210" s="119"/>
      <c r="CUR210" s="91"/>
      <c r="CUS210" s="119"/>
      <c r="CUT210" s="91"/>
      <c r="CUU210" s="119"/>
      <c r="CUV210" s="91"/>
      <c r="CUW210" s="119"/>
      <c r="CUX210" s="91"/>
      <c r="CUY210" s="119"/>
      <c r="CUZ210" s="91"/>
      <c r="CVA210" s="119"/>
      <c r="CVB210" s="91"/>
      <c r="CVC210" s="119"/>
      <c r="CVD210" s="91"/>
      <c r="CVE210" s="119"/>
      <c r="CVF210" s="91"/>
      <c r="CVG210" s="119"/>
      <c r="CVH210" s="91"/>
      <c r="CVI210" s="119"/>
      <c r="CVJ210" s="91"/>
      <c r="CVK210" s="119"/>
      <c r="CVL210" s="91"/>
      <c r="CVM210" s="119"/>
      <c r="CVN210" s="91"/>
      <c r="CVO210" s="119"/>
      <c r="CVP210" s="91"/>
      <c r="CVQ210" s="119"/>
      <c r="CVR210" s="91"/>
      <c r="CVS210" s="119"/>
      <c r="CVT210" s="91"/>
      <c r="CVU210" s="119"/>
      <c r="CVV210" s="91"/>
      <c r="CVW210" s="119"/>
      <c r="CVX210" s="91"/>
      <c r="CVY210" s="119"/>
      <c r="CVZ210" s="91"/>
      <c r="CWA210" s="119"/>
      <c r="CWB210" s="91"/>
      <c r="CWC210" s="119"/>
      <c r="CWD210" s="91"/>
      <c r="CWE210" s="119"/>
      <c r="CWF210" s="91"/>
      <c r="CWG210" s="119"/>
      <c r="CWH210" s="91"/>
      <c r="CWI210" s="119"/>
      <c r="CWJ210" s="91"/>
      <c r="CWK210" s="119"/>
      <c r="CWL210" s="91"/>
      <c r="CWM210" s="119"/>
      <c r="CWN210" s="91"/>
      <c r="CWO210" s="119"/>
      <c r="CWP210" s="91"/>
      <c r="CWQ210" s="119"/>
      <c r="CWR210" s="91"/>
      <c r="CWS210" s="119"/>
      <c r="CWT210" s="91"/>
      <c r="CWU210" s="119"/>
      <c r="CWV210" s="91"/>
      <c r="CWW210" s="119"/>
      <c r="CWX210" s="91"/>
      <c r="CWY210" s="119"/>
      <c r="CWZ210" s="91"/>
      <c r="CXA210" s="119"/>
      <c r="CXB210" s="91"/>
      <c r="CXC210" s="119"/>
      <c r="CXD210" s="91"/>
      <c r="CXE210" s="119"/>
      <c r="CXF210" s="91"/>
      <c r="CXG210" s="119"/>
      <c r="CXH210" s="91"/>
      <c r="CXI210" s="119"/>
      <c r="CXJ210" s="91"/>
      <c r="CXK210" s="119"/>
      <c r="CXL210" s="91"/>
      <c r="CXM210" s="119"/>
      <c r="CXN210" s="91"/>
      <c r="CXO210" s="119"/>
      <c r="CXP210" s="91"/>
      <c r="CXQ210" s="119"/>
      <c r="CXR210" s="91"/>
      <c r="CXS210" s="119"/>
      <c r="CXT210" s="91"/>
      <c r="CXU210" s="119"/>
      <c r="CXV210" s="91"/>
      <c r="CXW210" s="119"/>
      <c r="CXX210" s="91"/>
      <c r="CXY210" s="119"/>
      <c r="CXZ210" s="91"/>
      <c r="CYA210" s="119"/>
      <c r="CYB210" s="91"/>
      <c r="CYC210" s="119"/>
      <c r="CYD210" s="91"/>
      <c r="CYE210" s="119"/>
      <c r="CYF210" s="91"/>
      <c r="CYG210" s="119"/>
      <c r="CYH210" s="91"/>
      <c r="CYI210" s="119"/>
      <c r="CYJ210" s="91"/>
      <c r="CYK210" s="119"/>
      <c r="CYL210" s="91"/>
      <c r="CYM210" s="119"/>
      <c r="CYN210" s="91"/>
      <c r="CYO210" s="119"/>
      <c r="CYP210" s="91"/>
      <c r="CYQ210" s="119"/>
      <c r="CYR210" s="91"/>
      <c r="CYS210" s="119"/>
      <c r="CYT210" s="91"/>
      <c r="CYU210" s="119"/>
      <c r="CYV210" s="91"/>
      <c r="CYW210" s="119"/>
      <c r="CYX210" s="91"/>
      <c r="CYY210" s="119"/>
      <c r="CYZ210" s="91"/>
      <c r="CZA210" s="119"/>
      <c r="CZB210" s="91"/>
      <c r="CZC210" s="119"/>
      <c r="CZD210" s="91"/>
      <c r="CZE210" s="119"/>
      <c r="CZF210" s="91"/>
      <c r="CZG210" s="119"/>
      <c r="CZH210" s="91"/>
      <c r="CZI210" s="119"/>
      <c r="CZJ210" s="91"/>
      <c r="CZK210" s="119"/>
      <c r="CZL210" s="91"/>
      <c r="CZM210" s="119"/>
      <c r="CZN210" s="91"/>
      <c r="CZO210" s="119"/>
      <c r="CZP210" s="91"/>
      <c r="CZQ210" s="119"/>
      <c r="CZR210" s="91"/>
      <c r="CZS210" s="119"/>
      <c r="CZT210" s="91"/>
      <c r="CZU210" s="119"/>
      <c r="CZV210" s="91"/>
      <c r="CZW210" s="119"/>
      <c r="CZX210" s="91"/>
      <c r="CZY210" s="119"/>
      <c r="CZZ210" s="91"/>
      <c r="DAA210" s="119"/>
      <c r="DAB210" s="91"/>
      <c r="DAC210" s="119"/>
      <c r="DAD210" s="91"/>
      <c r="DAE210" s="119"/>
      <c r="DAF210" s="91"/>
      <c r="DAG210" s="119"/>
      <c r="DAH210" s="91"/>
      <c r="DAI210" s="119"/>
      <c r="DAJ210" s="91"/>
      <c r="DAK210" s="119"/>
      <c r="DAL210" s="91"/>
      <c r="DAM210" s="119"/>
      <c r="DAN210" s="91"/>
      <c r="DAO210" s="119"/>
      <c r="DAP210" s="91"/>
      <c r="DAQ210" s="119"/>
      <c r="DAR210" s="91"/>
      <c r="DAS210" s="119"/>
      <c r="DAT210" s="91"/>
      <c r="DAU210" s="119"/>
      <c r="DAV210" s="91"/>
      <c r="DAW210" s="119"/>
      <c r="DAX210" s="91"/>
      <c r="DAY210" s="119"/>
      <c r="DAZ210" s="91"/>
      <c r="DBA210" s="119"/>
      <c r="DBB210" s="91"/>
      <c r="DBC210" s="119"/>
      <c r="DBD210" s="91"/>
      <c r="DBE210" s="119"/>
      <c r="DBF210" s="91"/>
      <c r="DBG210" s="119"/>
      <c r="DBH210" s="91"/>
      <c r="DBI210" s="119"/>
      <c r="DBJ210" s="91"/>
      <c r="DBK210" s="119"/>
      <c r="DBL210" s="91"/>
      <c r="DBM210" s="119"/>
      <c r="DBN210" s="91"/>
      <c r="DBO210" s="119"/>
      <c r="DBP210" s="91"/>
      <c r="DBQ210" s="119"/>
      <c r="DBR210" s="91"/>
      <c r="DBS210" s="119"/>
      <c r="DBT210" s="91"/>
      <c r="DBU210" s="119"/>
      <c r="DBV210" s="91"/>
      <c r="DBW210" s="119"/>
      <c r="DBX210" s="91"/>
      <c r="DBY210" s="119"/>
      <c r="DBZ210" s="91"/>
      <c r="DCA210" s="119"/>
      <c r="DCB210" s="91"/>
      <c r="DCC210" s="119"/>
      <c r="DCD210" s="91"/>
      <c r="DCE210" s="119"/>
      <c r="DCF210" s="91"/>
      <c r="DCG210" s="119"/>
      <c r="DCH210" s="91"/>
      <c r="DCI210" s="119"/>
      <c r="DCJ210" s="91"/>
      <c r="DCK210" s="119"/>
      <c r="DCL210" s="91"/>
      <c r="DCM210" s="119"/>
      <c r="DCN210" s="91"/>
      <c r="DCO210" s="119"/>
      <c r="DCP210" s="91"/>
      <c r="DCQ210" s="119"/>
      <c r="DCR210" s="91"/>
      <c r="DCS210" s="119"/>
      <c r="DCT210" s="91"/>
      <c r="DCU210" s="119"/>
      <c r="DCV210" s="91"/>
      <c r="DCW210" s="119"/>
      <c r="DCX210" s="91"/>
      <c r="DCY210" s="119"/>
      <c r="DCZ210" s="91"/>
      <c r="DDA210" s="119"/>
      <c r="DDB210" s="91"/>
      <c r="DDC210" s="119"/>
      <c r="DDD210" s="91"/>
      <c r="DDE210" s="119"/>
      <c r="DDF210" s="91"/>
      <c r="DDG210" s="119"/>
      <c r="DDH210" s="91"/>
      <c r="DDI210" s="119"/>
      <c r="DDJ210" s="91"/>
      <c r="DDK210" s="119"/>
      <c r="DDL210" s="91"/>
      <c r="DDM210" s="119"/>
      <c r="DDN210" s="91"/>
      <c r="DDO210" s="119"/>
      <c r="DDP210" s="91"/>
      <c r="DDQ210" s="119"/>
      <c r="DDR210" s="91"/>
      <c r="DDS210" s="119"/>
      <c r="DDT210" s="91"/>
      <c r="DDU210" s="119"/>
      <c r="DDV210" s="91"/>
      <c r="DDW210" s="119"/>
      <c r="DDX210" s="91"/>
      <c r="DDY210" s="119"/>
      <c r="DDZ210" s="91"/>
      <c r="DEA210" s="119"/>
      <c r="DEB210" s="91"/>
      <c r="DEC210" s="119"/>
      <c r="DED210" s="91"/>
      <c r="DEE210" s="119"/>
      <c r="DEF210" s="91"/>
      <c r="DEG210" s="119"/>
      <c r="DEH210" s="91"/>
      <c r="DEI210" s="119"/>
      <c r="DEJ210" s="91"/>
      <c r="DEK210" s="119"/>
      <c r="DEL210" s="91"/>
      <c r="DEM210" s="119"/>
      <c r="DEN210" s="91"/>
      <c r="DEO210" s="119"/>
      <c r="DEP210" s="91"/>
      <c r="DEQ210" s="119"/>
      <c r="DER210" s="91"/>
      <c r="DES210" s="119"/>
      <c r="DET210" s="91"/>
      <c r="DEU210" s="119"/>
      <c r="DEV210" s="91"/>
      <c r="DEW210" s="119"/>
      <c r="DEX210" s="91"/>
      <c r="DEY210" s="119"/>
      <c r="DEZ210" s="91"/>
      <c r="DFA210" s="119"/>
      <c r="DFB210" s="91"/>
      <c r="DFC210" s="119"/>
      <c r="DFD210" s="91"/>
      <c r="DFE210" s="119"/>
      <c r="DFF210" s="91"/>
      <c r="DFG210" s="119"/>
      <c r="DFH210" s="91"/>
      <c r="DFI210" s="119"/>
      <c r="DFJ210" s="91"/>
      <c r="DFK210" s="119"/>
      <c r="DFL210" s="91"/>
      <c r="DFM210" s="119"/>
      <c r="DFN210" s="91"/>
      <c r="DFO210" s="119"/>
      <c r="DFP210" s="91"/>
      <c r="DFQ210" s="119"/>
      <c r="DFR210" s="91"/>
      <c r="DFS210" s="119"/>
      <c r="DFT210" s="91"/>
      <c r="DFU210" s="119"/>
      <c r="DFV210" s="91"/>
      <c r="DFW210" s="119"/>
      <c r="DFX210" s="91"/>
      <c r="DFY210" s="119"/>
      <c r="DFZ210" s="91"/>
      <c r="DGA210" s="119"/>
      <c r="DGB210" s="91"/>
      <c r="DGC210" s="119"/>
      <c r="DGD210" s="91"/>
      <c r="DGE210" s="119"/>
      <c r="DGF210" s="91"/>
      <c r="DGG210" s="119"/>
      <c r="DGH210" s="91"/>
      <c r="DGI210" s="119"/>
      <c r="DGJ210" s="91"/>
      <c r="DGK210" s="119"/>
      <c r="DGL210" s="91"/>
      <c r="DGM210" s="119"/>
      <c r="DGN210" s="91"/>
      <c r="DGO210" s="119"/>
      <c r="DGP210" s="91"/>
      <c r="DGQ210" s="119"/>
      <c r="DGR210" s="91"/>
      <c r="DGS210" s="119"/>
      <c r="DGT210" s="91"/>
      <c r="DGU210" s="119"/>
      <c r="DGV210" s="91"/>
      <c r="DGW210" s="119"/>
      <c r="DGX210" s="91"/>
      <c r="DGY210" s="119"/>
      <c r="DGZ210" s="91"/>
      <c r="DHA210" s="119"/>
      <c r="DHB210" s="91"/>
      <c r="DHC210" s="119"/>
      <c r="DHD210" s="91"/>
      <c r="DHE210" s="119"/>
      <c r="DHF210" s="91"/>
      <c r="DHG210" s="119"/>
      <c r="DHH210" s="91"/>
      <c r="DHI210" s="119"/>
      <c r="DHJ210" s="91"/>
      <c r="DHK210" s="119"/>
      <c r="DHL210" s="91"/>
      <c r="DHM210" s="119"/>
      <c r="DHN210" s="91"/>
      <c r="DHO210" s="119"/>
      <c r="DHP210" s="91"/>
      <c r="DHQ210" s="119"/>
      <c r="DHR210" s="91"/>
      <c r="DHS210" s="119"/>
      <c r="DHT210" s="91"/>
      <c r="DHU210" s="119"/>
      <c r="DHV210" s="91"/>
      <c r="DHW210" s="119"/>
      <c r="DHX210" s="91"/>
      <c r="DHY210" s="119"/>
      <c r="DHZ210" s="91"/>
      <c r="DIA210" s="119"/>
      <c r="DIB210" s="91"/>
      <c r="DIC210" s="119"/>
      <c r="DID210" s="91"/>
      <c r="DIE210" s="119"/>
      <c r="DIF210" s="91"/>
      <c r="DIG210" s="119"/>
      <c r="DIH210" s="91"/>
      <c r="DII210" s="119"/>
      <c r="DIJ210" s="91"/>
      <c r="DIK210" s="119"/>
      <c r="DIL210" s="91"/>
      <c r="DIM210" s="119"/>
      <c r="DIN210" s="91"/>
      <c r="DIO210" s="119"/>
      <c r="DIP210" s="91"/>
      <c r="DIQ210" s="119"/>
      <c r="DIR210" s="91"/>
      <c r="DIS210" s="119"/>
      <c r="DIT210" s="91"/>
      <c r="DIU210" s="119"/>
      <c r="DIV210" s="91"/>
      <c r="DIW210" s="119"/>
      <c r="DIX210" s="91"/>
      <c r="DIY210" s="119"/>
      <c r="DIZ210" s="91"/>
      <c r="DJA210" s="119"/>
      <c r="DJB210" s="91"/>
      <c r="DJC210" s="119"/>
      <c r="DJD210" s="91"/>
      <c r="DJE210" s="119"/>
      <c r="DJF210" s="91"/>
      <c r="DJG210" s="119"/>
      <c r="DJH210" s="91"/>
      <c r="DJI210" s="119"/>
      <c r="DJJ210" s="91"/>
      <c r="DJK210" s="119"/>
      <c r="DJL210" s="91"/>
      <c r="DJM210" s="119"/>
      <c r="DJN210" s="91"/>
      <c r="DJO210" s="119"/>
      <c r="DJP210" s="91"/>
      <c r="DJQ210" s="119"/>
      <c r="DJR210" s="91"/>
      <c r="DJS210" s="119"/>
      <c r="DJT210" s="91"/>
      <c r="DJU210" s="119"/>
      <c r="DJV210" s="91"/>
      <c r="DJW210" s="119"/>
      <c r="DJX210" s="91"/>
      <c r="DJY210" s="119"/>
      <c r="DJZ210" s="91"/>
      <c r="DKA210" s="119"/>
      <c r="DKB210" s="91"/>
      <c r="DKC210" s="119"/>
      <c r="DKD210" s="91"/>
      <c r="DKE210" s="119"/>
      <c r="DKF210" s="91"/>
      <c r="DKG210" s="119"/>
      <c r="DKH210" s="91"/>
      <c r="DKI210" s="119"/>
      <c r="DKJ210" s="91"/>
      <c r="DKK210" s="119"/>
      <c r="DKL210" s="91"/>
      <c r="DKM210" s="119"/>
      <c r="DKN210" s="91"/>
      <c r="DKO210" s="119"/>
      <c r="DKP210" s="91"/>
      <c r="DKQ210" s="119"/>
      <c r="DKR210" s="91"/>
      <c r="DKS210" s="119"/>
      <c r="DKT210" s="91"/>
      <c r="DKU210" s="119"/>
      <c r="DKV210" s="91"/>
      <c r="DKW210" s="119"/>
      <c r="DKX210" s="91"/>
      <c r="DKY210" s="119"/>
      <c r="DKZ210" s="91"/>
      <c r="DLA210" s="119"/>
      <c r="DLB210" s="91"/>
      <c r="DLC210" s="119"/>
      <c r="DLD210" s="91"/>
      <c r="DLE210" s="119"/>
      <c r="DLF210" s="91"/>
      <c r="DLG210" s="119"/>
      <c r="DLH210" s="91"/>
      <c r="DLI210" s="119"/>
      <c r="DLJ210" s="91"/>
      <c r="DLK210" s="119"/>
      <c r="DLL210" s="91"/>
      <c r="DLM210" s="119"/>
      <c r="DLN210" s="91"/>
      <c r="DLO210" s="119"/>
      <c r="DLP210" s="91"/>
      <c r="DLQ210" s="119"/>
      <c r="DLR210" s="91"/>
      <c r="DLS210" s="119"/>
      <c r="DLT210" s="91"/>
      <c r="DLU210" s="119"/>
      <c r="DLV210" s="91"/>
      <c r="DLW210" s="119"/>
      <c r="DLX210" s="91"/>
      <c r="DLY210" s="119"/>
      <c r="DLZ210" s="91"/>
      <c r="DMA210" s="119"/>
      <c r="DMB210" s="91"/>
      <c r="DMC210" s="119"/>
      <c r="DMD210" s="91"/>
      <c r="DME210" s="119"/>
      <c r="DMF210" s="91"/>
      <c r="DMG210" s="119"/>
      <c r="DMH210" s="91"/>
      <c r="DMI210" s="119"/>
      <c r="DMJ210" s="91"/>
      <c r="DMK210" s="119"/>
      <c r="DML210" s="91"/>
      <c r="DMM210" s="119"/>
      <c r="DMN210" s="91"/>
      <c r="DMO210" s="119"/>
      <c r="DMP210" s="91"/>
      <c r="DMQ210" s="119"/>
      <c r="DMR210" s="91"/>
      <c r="DMS210" s="119"/>
      <c r="DMT210" s="91"/>
      <c r="DMU210" s="119"/>
      <c r="DMV210" s="91"/>
      <c r="DMW210" s="119"/>
      <c r="DMX210" s="91"/>
      <c r="DMY210" s="119"/>
      <c r="DMZ210" s="91"/>
      <c r="DNA210" s="119"/>
      <c r="DNB210" s="91"/>
      <c r="DNC210" s="119"/>
      <c r="DND210" s="91"/>
      <c r="DNE210" s="119"/>
      <c r="DNF210" s="91"/>
      <c r="DNG210" s="119"/>
      <c r="DNH210" s="91"/>
      <c r="DNI210" s="119"/>
      <c r="DNJ210" s="91"/>
      <c r="DNK210" s="119"/>
      <c r="DNL210" s="91"/>
      <c r="DNM210" s="119"/>
      <c r="DNN210" s="91"/>
      <c r="DNO210" s="119"/>
      <c r="DNP210" s="91"/>
      <c r="DNQ210" s="119"/>
      <c r="DNR210" s="91"/>
      <c r="DNS210" s="119"/>
      <c r="DNT210" s="91"/>
      <c r="DNU210" s="119"/>
      <c r="DNV210" s="91"/>
      <c r="DNW210" s="119"/>
      <c r="DNX210" s="91"/>
      <c r="DNY210" s="119"/>
      <c r="DNZ210" s="91"/>
      <c r="DOA210" s="119"/>
      <c r="DOB210" s="91"/>
      <c r="DOC210" s="119"/>
      <c r="DOD210" s="91"/>
      <c r="DOE210" s="119"/>
      <c r="DOF210" s="91"/>
      <c r="DOG210" s="119"/>
      <c r="DOH210" s="91"/>
      <c r="DOI210" s="119"/>
      <c r="DOJ210" s="91"/>
      <c r="DOK210" s="119"/>
      <c r="DOL210" s="91"/>
      <c r="DOM210" s="119"/>
      <c r="DON210" s="91"/>
      <c r="DOO210" s="119"/>
      <c r="DOP210" s="91"/>
      <c r="DOQ210" s="119"/>
      <c r="DOR210" s="91"/>
      <c r="DOS210" s="119"/>
      <c r="DOT210" s="91"/>
      <c r="DOU210" s="119"/>
      <c r="DOV210" s="91"/>
      <c r="DOW210" s="119"/>
      <c r="DOX210" s="91"/>
      <c r="DOY210" s="119"/>
      <c r="DOZ210" s="91"/>
      <c r="DPA210" s="119"/>
      <c r="DPB210" s="91"/>
      <c r="DPC210" s="119"/>
      <c r="DPD210" s="91"/>
      <c r="DPE210" s="119"/>
      <c r="DPF210" s="91"/>
      <c r="DPG210" s="119"/>
      <c r="DPH210" s="91"/>
      <c r="DPI210" s="119"/>
      <c r="DPJ210" s="91"/>
      <c r="DPK210" s="119"/>
      <c r="DPL210" s="91"/>
      <c r="DPM210" s="119"/>
      <c r="DPN210" s="91"/>
      <c r="DPO210" s="119"/>
      <c r="DPP210" s="91"/>
      <c r="DPQ210" s="119"/>
      <c r="DPR210" s="91"/>
      <c r="DPS210" s="119"/>
      <c r="DPT210" s="91"/>
      <c r="DPU210" s="119"/>
      <c r="DPV210" s="91"/>
      <c r="DPW210" s="119"/>
      <c r="DPX210" s="91"/>
      <c r="DPY210" s="119"/>
      <c r="DPZ210" s="91"/>
      <c r="DQA210" s="119"/>
      <c r="DQB210" s="91"/>
      <c r="DQC210" s="119"/>
      <c r="DQD210" s="91"/>
      <c r="DQE210" s="119"/>
      <c r="DQF210" s="91"/>
      <c r="DQG210" s="119"/>
      <c r="DQH210" s="91"/>
      <c r="DQI210" s="119"/>
      <c r="DQJ210" s="91"/>
      <c r="DQK210" s="119"/>
      <c r="DQL210" s="91"/>
      <c r="DQM210" s="119"/>
      <c r="DQN210" s="91"/>
      <c r="DQO210" s="119"/>
      <c r="DQP210" s="91"/>
      <c r="DQQ210" s="119"/>
      <c r="DQR210" s="91"/>
      <c r="DQS210" s="119"/>
      <c r="DQT210" s="91"/>
      <c r="DQU210" s="119"/>
      <c r="DQV210" s="91"/>
      <c r="DQW210" s="119"/>
      <c r="DQX210" s="91"/>
      <c r="DQY210" s="119"/>
      <c r="DQZ210" s="91"/>
      <c r="DRA210" s="119"/>
      <c r="DRB210" s="91"/>
      <c r="DRC210" s="119"/>
      <c r="DRD210" s="91"/>
      <c r="DRE210" s="119"/>
      <c r="DRF210" s="91"/>
      <c r="DRG210" s="119"/>
      <c r="DRH210" s="91"/>
      <c r="DRI210" s="119"/>
      <c r="DRJ210" s="91"/>
      <c r="DRK210" s="119"/>
      <c r="DRL210" s="91"/>
      <c r="DRM210" s="119"/>
      <c r="DRN210" s="91"/>
      <c r="DRO210" s="119"/>
      <c r="DRP210" s="91"/>
      <c r="DRQ210" s="119"/>
      <c r="DRR210" s="91"/>
      <c r="DRS210" s="119"/>
      <c r="DRT210" s="91"/>
      <c r="DRU210" s="119"/>
      <c r="DRV210" s="91"/>
      <c r="DRW210" s="119"/>
      <c r="DRX210" s="91"/>
      <c r="DRY210" s="119"/>
      <c r="DRZ210" s="91"/>
      <c r="DSA210" s="119"/>
      <c r="DSB210" s="91"/>
      <c r="DSC210" s="119"/>
      <c r="DSD210" s="91"/>
      <c r="DSE210" s="119"/>
      <c r="DSF210" s="91"/>
      <c r="DSG210" s="119"/>
      <c r="DSH210" s="91"/>
      <c r="DSI210" s="119"/>
      <c r="DSJ210" s="91"/>
      <c r="DSK210" s="119"/>
      <c r="DSL210" s="91"/>
      <c r="DSM210" s="119"/>
      <c r="DSN210" s="91"/>
      <c r="DSO210" s="119"/>
      <c r="DSP210" s="91"/>
      <c r="DSQ210" s="119"/>
      <c r="DSR210" s="91"/>
      <c r="DSS210" s="119"/>
      <c r="DST210" s="91"/>
      <c r="DSU210" s="119"/>
      <c r="DSV210" s="91"/>
      <c r="DSW210" s="119"/>
      <c r="DSX210" s="91"/>
      <c r="DSY210" s="119"/>
      <c r="DSZ210" s="91"/>
      <c r="DTA210" s="119"/>
      <c r="DTB210" s="91"/>
      <c r="DTC210" s="119"/>
      <c r="DTD210" s="91"/>
      <c r="DTE210" s="119"/>
      <c r="DTF210" s="91"/>
      <c r="DTG210" s="119"/>
      <c r="DTH210" s="91"/>
      <c r="DTI210" s="119"/>
      <c r="DTJ210" s="91"/>
      <c r="DTK210" s="119"/>
      <c r="DTL210" s="91"/>
      <c r="DTM210" s="119"/>
      <c r="DTN210" s="91"/>
      <c r="DTO210" s="119"/>
      <c r="DTP210" s="91"/>
      <c r="DTQ210" s="119"/>
      <c r="DTR210" s="91"/>
      <c r="DTS210" s="119"/>
      <c r="DTT210" s="91"/>
      <c r="DTU210" s="119"/>
      <c r="DTV210" s="91"/>
      <c r="DTW210" s="119"/>
      <c r="DTX210" s="91"/>
      <c r="DTY210" s="119"/>
      <c r="DTZ210" s="91"/>
      <c r="DUA210" s="119"/>
      <c r="DUB210" s="91"/>
      <c r="DUC210" s="119"/>
      <c r="DUD210" s="91"/>
      <c r="DUE210" s="119"/>
      <c r="DUF210" s="91"/>
      <c r="DUG210" s="119"/>
      <c r="DUH210" s="91"/>
      <c r="DUI210" s="119"/>
      <c r="DUJ210" s="91"/>
      <c r="DUK210" s="119"/>
      <c r="DUL210" s="91"/>
      <c r="DUM210" s="119"/>
      <c r="DUN210" s="91"/>
      <c r="DUO210" s="119"/>
      <c r="DUP210" s="91"/>
      <c r="DUQ210" s="119"/>
      <c r="DUR210" s="91"/>
      <c r="DUS210" s="119"/>
      <c r="DUT210" s="91"/>
      <c r="DUU210" s="119"/>
      <c r="DUV210" s="91"/>
      <c r="DUW210" s="119"/>
      <c r="DUX210" s="91"/>
      <c r="DUY210" s="119"/>
      <c r="DUZ210" s="91"/>
      <c r="DVA210" s="119"/>
      <c r="DVB210" s="91"/>
      <c r="DVC210" s="119"/>
      <c r="DVD210" s="91"/>
      <c r="DVE210" s="119"/>
      <c r="DVF210" s="91"/>
      <c r="DVG210" s="119"/>
      <c r="DVH210" s="91"/>
      <c r="DVI210" s="119"/>
      <c r="DVJ210" s="91"/>
      <c r="DVK210" s="119"/>
      <c r="DVL210" s="91"/>
      <c r="DVM210" s="119"/>
      <c r="DVN210" s="91"/>
      <c r="DVO210" s="119"/>
      <c r="DVP210" s="91"/>
      <c r="DVQ210" s="119"/>
      <c r="DVR210" s="91"/>
      <c r="DVS210" s="119"/>
      <c r="DVT210" s="91"/>
      <c r="DVU210" s="119"/>
      <c r="DVV210" s="91"/>
      <c r="DVW210" s="119"/>
      <c r="DVX210" s="91"/>
      <c r="DVY210" s="119"/>
      <c r="DVZ210" s="91"/>
      <c r="DWA210" s="119"/>
      <c r="DWB210" s="91"/>
      <c r="DWC210" s="119"/>
      <c r="DWD210" s="91"/>
      <c r="DWE210" s="119"/>
      <c r="DWF210" s="91"/>
      <c r="DWG210" s="119"/>
      <c r="DWH210" s="91"/>
      <c r="DWI210" s="119"/>
      <c r="DWJ210" s="91"/>
      <c r="DWK210" s="119"/>
      <c r="DWL210" s="91"/>
      <c r="DWM210" s="119"/>
      <c r="DWN210" s="91"/>
      <c r="DWO210" s="119"/>
      <c r="DWP210" s="91"/>
      <c r="DWQ210" s="119"/>
      <c r="DWR210" s="91"/>
      <c r="DWS210" s="119"/>
      <c r="DWT210" s="91"/>
      <c r="DWU210" s="119"/>
      <c r="DWV210" s="91"/>
      <c r="DWW210" s="119"/>
      <c r="DWX210" s="91"/>
      <c r="DWY210" s="119"/>
      <c r="DWZ210" s="91"/>
      <c r="DXA210" s="119"/>
      <c r="DXB210" s="91"/>
      <c r="DXC210" s="119"/>
      <c r="DXD210" s="91"/>
      <c r="DXE210" s="119"/>
      <c r="DXF210" s="91"/>
      <c r="DXG210" s="119"/>
      <c r="DXH210" s="91"/>
      <c r="DXI210" s="119"/>
      <c r="DXJ210" s="91"/>
      <c r="DXK210" s="119"/>
      <c r="DXL210" s="91"/>
      <c r="DXM210" s="119"/>
      <c r="DXN210" s="91"/>
      <c r="DXO210" s="119"/>
      <c r="DXP210" s="91"/>
      <c r="DXQ210" s="119"/>
      <c r="DXR210" s="91"/>
      <c r="DXS210" s="119"/>
      <c r="DXT210" s="91"/>
      <c r="DXU210" s="119"/>
      <c r="DXV210" s="91"/>
      <c r="DXW210" s="119"/>
      <c r="DXX210" s="91"/>
      <c r="DXY210" s="119"/>
      <c r="DXZ210" s="91"/>
      <c r="DYA210" s="119"/>
      <c r="DYB210" s="91"/>
      <c r="DYC210" s="119"/>
      <c r="DYD210" s="91"/>
      <c r="DYE210" s="119"/>
      <c r="DYF210" s="91"/>
      <c r="DYG210" s="119"/>
      <c r="DYH210" s="91"/>
      <c r="DYI210" s="119"/>
      <c r="DYJ210" s="91"/>
      <c r="DYK210" s="119"/>
      <c r="DYL210" s="91"/>
      <c r="DYM210" s="119"/>
      <c r="DYN210" s="91"/>
      <c r="DYO210" s="119"/>
      <c r="DYP210" s="91"/>
      <c r="DYQ210" s="119"/>
      <c r="DYR210" s="91"/>
      <c r="DYS210" s="119"/>
      <c r="DYT210" s="91"/>
      <c r="DYU210" s="119"/>
      <c r="DYV210" s="91"/>
      <c r="DYW210" s="119"/>
      <c r="DYX210" s="91"/>
      <c r="DYY210" s="119"/>
      <c r="DYZ210" s="91"/>
      <c r="DZA210" s="119"/>
      <c r="DZB210" s="91"/>
      <c r="DZC210" s="119"/>
      <c r="DZD210" s="91"/>
      <c r="DZE210" s="119"/>
      <c r="DZF210" s="91"/>
      <c r="DZG210" s="119"/>
      <c r="DZH210" s="91"/>
      <c r="DZI210" s="119"/>
      <c r="DZJ210" s="91"/>
      <c r="DZK210" s="119"/>
      <c r="DZL210" s="91"/>
      <c r="DZM210" s="119"/>
      <c r="DZN210" s="91"/>
      <c r="DZO210" s="119"/>
      <c r="DZP210" s="91"/>
      <c r="DZQ210" s="119"/>
      <c r="DZR210" s="91"/>
      <c r="DZS210" s="119"/>
      <c r="DZT210" s="91"/>
      <c r="DZU210" s="119"/>
      <c r="DZV210" s="91"/>
      <c r="DZW210" s="119"/>
      <c r="DZX210" s="91"/>
      <c r="DZY210" s="119"/>
      <c r="DZZ210" s="91"/>
      <c r="EAA210" s="119"/>
      <c r="EAB210" s="91"/>
      <c r="EAC210" s="119"/>
      <c r="EAD210" s="91"/>
      <c r="EAE210" s="119"/>
      <c r="EAF210" s="91"/>
      <c r="EAG210" s="119"/>
      <c r="EAH210" s="91"/>
      <c r="EAI210" s="119"/>
      <c r="EAJ210" s="91"/>
      <c r="EAK210" s="119"/>
      <c r="EAL210" s="91"/>
      <c r="EAM210" s="119"/>
      <c r="EAN210" s="91"/>
      <c r="EAO210" s="119"/>
      <c r="EAP210" s="91"/>
      <c r="EAQ210" s="119"/>
      <c r="EAR210" s="91"/>
      <c r="EAS210" s="119"/>
      <c r="EAT210" s="91"/>
      <c r="EAU210" s="119"/>
      <c r="EAV210" s="91"/>
      <c r="EAW210" s="119"/>
      <c r="EAX210" s="91"/>
      <c r="EAY210" s="119"/>
      <c r="EAZ210" s="91"/>
      <c r="EBA210" s="119"/>
      <c r="EBB210" s="91"/>
      <c r="EBC210" s="119"/>
      <c r="EBD210" s="91"/>
      <c r="EBE210" s="119"/>
      <c r="EBF210" s="91"/>
      <c r="EBG210" s="119"/>
      <c r="EBH210" s="91"/>
      <c r="EBI210" s="119"/>
      <c r="EBJ210" s="91"/>
      <c r="EBK210" s="119"/>
      <c r="EBL210" s="91"/>
      <c r="EBM210" s="119"/>
      <c r="EBN210" s="91"/>
      <c r="EBO210" s="119"/>
      <c r="EBP210" s="91"/>
      <c r="EBQ210" s="119"/>
      <c r="EBR210" s="91"/>
      <c r="EBS210" s="119"/>
      <c r="EBT210" s="91"/>
      <c r="EBU210" s="119"/>
      <c r="EBV210" s="91"/>
      <c r="EBW210" s="119"/>
      <c r="EBX210" s="91"/>
      <c r="EBY210" s="119"/>
      <c r="EBZ210" s="91"/>
      <c r="ECA210" s="119"/>
      <c r="ECB210" s="91"/>
      <c r="ECC210" s="119"/>
      <c r="ECD210" s="91"/>
      <c r="ECE210" s="119"/>
      <c r="ECF210" s="91"/>
      <c r="ECG210" s="119"/>
      <c r="ECH210" s="91"/>
      <c r="ECI210" s="119"/>
      <c r="ECJ210" s="91"/>
      <c r="ECK210" s="119"/>
      <c r="ECL210" s="91"/>
      <c r="ECM210" s="119"/>
      <c r="ECN210" s="91"/>
      <c r="ECO210" s="119"/>
      <c r="ECP210" s="91"/>
      <c r="ECQ210" s="119"/>
      <c r="ECR210" s="91"/>
      <c r="ECS210" s="119"/>
      <c r="ECT210" s="91"/>
      <c r="ECU210" s="119"/>
      <c r="ECV210" s="91"/>
      <c r="ECW210" s="119"/>
      <c r="ECX210" s="91"/>
      <c r="ECY210" s="119"/>
      <c r="ECZ210" s="91"/>
      <c r="EDA210" s="119"/>
      <c r="EDB210" s="91"/>
      <c r="EDC210" s="119"/>
      <c r="EDD210" s="91"/>
      <c r="EDE210" s="119"/>
      <c r="EDF210" s="91"/>
      <c r="EDG210" s="119"/>
      <c r="EDH210" s="91"/>
      <c r="EDI210" s="119"/>
      <c r="EDJ210" s="91"/>
      <c r="EDK210" s="119"/>
      <c r="EDL210" s="91"/>
      <c r="EDM210" s="119"/>
      <c r="EDN210" s="91"/>
      <c r="EDO210" s="119"/>
      <c r="EDP210" s="91"/>
      <c r="EDQ210" s="119"/>
      <c r="EDR210" s="91"/>
      <c r="EDS210" s="119"/>
      <c r="EDT210" s="91"/>
      <c r="EDU210" s="119"/>
      <c r="EDV210" s="91"/>
      <c r="EDW210" s="119"/>
      <c r="EDX210" s="91"/>
      <c r="EDY210" s="119"/>
      <c r="EDZ210" s="91"/>
      <c r="EEA210" s="119"/>
      <c r="EEB210" s="91"/>
      <c r="EEC210" s="119"/>
      <c r="EED210" s="91"/>
      <c r="EEE210" s="119"/>
      <c r="EEF210" s="91"/>
      <c r="EEG210" s="119"/>
      <c r="EEH210" s="91"/>
      <c r="EEI210" s="119"/>
      <c r="EEJ210" s="91"/>
      <c r="EEK210" s="119"/>
      <c r="EEL210" s="91"/>
      <c r="EEM210" s="119"/>
      <c r="EEN210" s="91"/>
      <c r="EEO210" s="119"/>
      <c r="EEP210" s="91"/>
      <c r="EEQ210" s="119"/>
      <c r="EER210" s="91"/>
      <c r="EES210" s="119"/>
      <c r="EET210" s="91"/>
      <c r="EEU210" s="119"/>
      <c r="EEV210" s="91"/>
      <c r="EEW210" s="119"/>
      <c r="EEX210" s="91"/>
      <c r="EEY210" s="119"/>
      <c r="EEZ210" s="91"/>
      <c r="EFA210" s="119"/>
      <c r="EFB210" s="91"/>
      <c r="EFC210" s="119"/>
      <c r="EFD210" s="91"/>
      <c r="EFE210" s="119"/>
      <c r="EFF210" s="91"/>
      <c r="EFG210" s="119"/>
      <c r="EFH210" s="91"/>
      <c r="EFI210" s="119"/>
      <c r="EFJ210" s="91"/>
      <c r="EFK210" s="119"/>
      <c r="EFL210" s="91"/>
      <c r="EFM210" s="119"/>
      <c r="EFN210" s="91"/>
      <c r="EFO210" s="119"/>
      <c r="EFP210" s="91"/>
      <c r="EFQ210" s="119"/>
      <c r="EFR210" s="91"/>
      <c r="EFS210" s="119"/>
      <c r="EFT210" s="91"/>
      <c r="EFU210" s="119"/>
      <c r="EFV210" s="91"/>
      <c r="EFW210" s="119"/>
      <c r="EFX210" s="91"/>
      <c r="EFY210" s="119"/>
      <c r="EFZ210" s="91"/>
      <c r="EGA210" s="119"/>
      <c r="EGB210" s="91"/>
      <c r="EGC210" s="119"/>
      <c r="EGD210" s="91"/>
      <c r="EGE210" s="119"/>
      <c r="EGF210" s="91"/>
      <c r="EGG210" s="119"/>
      <c r="EGH210" s="91"/>
      <c r="EGI210" s="119"/>
      <c r="EGJ210" s="91"/>
      <c r="EGK210" s="119"/>
      <c r="EGL210" s="91"/>
      <c r="EGM210" s="119"/>
      <c r="EGN210" s="91"/>
      <c r="EGO210" s="119"/>
      <c r="EGP210" s="91"/>
      <c r="EGQ210" s="119"/>
      <c r="EGR210" s="91"/>
      <c r="EGS210" s="119"/>
      <c r="EGT210" s="91"/>
      <c r="EGU210" s="119"/>
      <c r="EGV210" s="91"/>
      <c r="EGW210" s="119"/>
      <c r="EGX210" s="91"/>
      <c r="EGY210" s="119"/>
      <c r="EGZ210" s="91"/>
      <c r="EHA210" s="119"/>
      <c r="EHB210" s="91"/>
      <c r="EHC210" s="119"/>
      <c r="EHD210" s="91"/>
      <c r="EHE210" s="119"/>
      <c r="EHF210" s="91"/>
      <c r="EHG210" s="119"/>
      <c r="EHH210" s="91"/>
      <c r="EHI210" s="119"/>
      <c r="EHJ210" s="91"/>
      <c r="EHK210" s="119"/>
      <c r="EHL210" s="91"/>
      <c r="EHM210" s="119"/>
      <c r="EHN210" s="91"/>
      <c r="EHO210" s="119"/>
      <c r="EHP210" s="91"/>
      <c r="EHQ210" s="119"/>
      <c r="EHR210" s="91"/>
      <c r="EHS210" s="119"/>
      <c r="EHT210" s="91"/>
      <c r="EHU210" s="119"/>
      <c r="EHV210" s="91"/>
      <c r="EHW210" s="119"/>
      <c r="EHX210" s="91"/>
      <c r="EHY210" s="119"/>
      <c r="EHZ210" s="91"/>
      <c r="EIA210" s="119"/>
      <c r="EIB210" s="91"/>
      <c r="EIC210" s="119"/>
      <c r="EID210" s="91"/>
      <c r="EIE210" s="119"/>
      <c r="EIF210" s="91"/>
      <c r="EIG210" s="119"/>
      <c r="EIH210" s="91"/>
      <c r="EII210" s="119"/>
      <c r="EIJ210" s="91"/>
      <c r="EIK210" s="119"/>
      <c r="EIL210" s="91"/>
      <c r="EIM210" s="119"/>
      <c r="EIN210" s="91"/>
      <c r="EIO210" s="119"/>
      <c r="EIP210" s="91"/>
      <c r="EIQ210" s="119"/>
      <c r="EIR210" s="91"/>
      <c r="EIS210" s="119"/>
      <c r="EIT210" s="91"/>
      <c r="EIU210" s="119"/>
      <c r="EIV210" s="91"/>
      <c r="EIW210" s="119"/>
      <c r="EIX210" s="91"/>
      <c r="EIY210" s="119"/>
      <c r="EIZ210" s="91"/>
      <c r="EJA210" s="119"/>
      <c r="EJB210" s="91"/>
      <c r="EJC210" s="119"/>
      <c r="EJD210" s="91"/>
      <c r="EJE210" s="119"/>
      <c r="EJF210" s="91"/>
      <c r="EJG210" s="119"/>
      <c r="EJH210" s="91"/>
      <c r="EJI210" s="119"/>
      <c r="EJJ210" s="91"/>
      <c r="EJK210" s="119"/>
      <c r="EJL210" s="91"/>
      <c r="EJM210" s="119"/>
      <c r="EJN210" s="91"/>
      <c r="EJO210" s="119"/>
      <c r="EJP210" s="91"/>
      <c r="EJQ210" s="119"/>
      <c r="EJR210" s="91"/>
      <c r="EJS210" s="119"/>
      <c r="EJT210" s="91"/>
      <c r="EJU210" s="119"/>
      <c r="EJV210" s="91"/>
      <c r="EJW210" s="119"/>
      <c r="EJX210" s="91"/>
      <c r="EJY210" s="119"/>
      <c r="EJZ210" s="91"/>
      <c r="EKA210" s="119"/>
      <c r="EKB210" s="91"/>
      <c r="EKC210" s="119"/>
      <c r="EKD210" s="91"/>
      <c r="EKE210" s="119"/>
      <c r="EKF210" s="91"/>
      <c r="EKG210" s="119"/>
      <c r="EKH210" s="91"/>
      <c r="EKI210" s="119"/>
      <c r="EKJ210" s="91"/>
      <c r="EKK210" s="119"/>
      <c r="EKL210" s="91"/>
      <c r="EKM210" s="119"/>
      <c r="EKN210" s="91"/>
      <c r="EKO210" s="119"/>
      <c r="EKP210" s="91"/>
      <c r="EKQ210" s="119"/>
      <c r="EKR210" s="91"/>
      <c r="EKS210" s="119"/>
      <c r="EKT210" s="91"/>
      <c r="EKU210" s="119"/>
      <c r="EKV210" s="91"/>
      <c r="EKW210" s="119"/>
      <c r="EKX210" s="91"/>
      <c r="EKY210" s="119"/>
      <c r="EKZ210" s="91"/>
      <c r="ELA210" s="119"/>
      <c r="ELB210" s="91"/>
      <c r="ELC210" s="119"/>
      <c r="ELD210" s="91"/>
      <c r="ELE210" s="119"/>
      <c r="ELF210" s="91"/>
      <c r="ELG210" s="119"/>
      <c r="ELH210" s="91"/>
      <c r="ELI210" s="119"/>
      <c r="ELJ210" s="91"/>
      <c r="ELK210" s="119"/>
      <c r="ELL210" s="91"/>
      <c r="ELM210" s="119"/>
      <c r="ELN210" s="91"/>
      <c r="ELO210" s="119"/>
      <c r="ELP210" s="91"/>
      <c r="ELQ210" s="119"/>
      <c r="ELR210" s="91"/>
      <c r="ELS210" s="119"/>
      <c r="ELT210" s="91"/>
      <c r="ELU210" s="119"/>
      <c r="ELV210" s="91"/>
      <c r="ELW210" s="119"/>
      <c r="ELX210" s="91"/>
      <c r="ELY210" s="119"/>
      <c r="ELZ210" s="91"/>
      <c r="EMA210" s="119"/>
      <c r="EMB210" s="91"/>
      <c r="EMC210" s="119"/>
      <c r="EMD210" s="91"/>
      <c r="EME210" s="119"/>
      <c r="EMF210" s="91"/>
      <c r="EMG210" s="119"/>
      <c r="EMH210" s="91"/>
      <c r="EMI210" s="119"/>
      <c r="EMJ210" s="91"/>
      <c r="EMK210" s="119"/>
      <c r="EML210" s="91"/>
      <c r="EMM210" s="119"/>
      <c r="EMN210" s="91"/>
      <c r="EMO210" s="119"/>
      <c r="EMP210" s="91"/>
      <c r="EMQ210" s="119"/>
      <c r="EMR210" s="91"/>
      <c r="EMS210" s="119"/>
      <c r="EMT210" s="91"/>
      <c r="EMU210" s="119"/>
      <c r="EMV210" s="91"/>
      <c r="EMW210" s="119"/>
      <c r="EMX210" s="91"/>
      <c r="EMY210" s="119"/>
      <c r="EMZ210" s="91"/>
      <c r="ENA210" s="119"/>
      <c r="ENB210" s="91"/>
      <c r="ENC210" s="119"/>
      <c r="END210" s="91"/>
      <c r="ENE210" s="119"/>
      <c r="ENF210" s="91"/>
      <c r="ENG210" s="119"/>
      <c r="ENH210" s="91"/>
      <c r="ENI210" s="119"/>
      <c r="ENJ210" s="91"/>
      <c r="ENK210" s="119"/>
      <c r="ENL210" s="91"/>
      <c r="ENM210" s="119"/>
      <c r="ENN210" s="91"/>
      <c r="ENO210" s="119"/>
      <c r="ENP210" s="91"/>
      <c r="ENQ210" s="119"/>
      <c r="ENR210" s="91"/>
      <c r="ENS210" s="119"/>
      <c r="ENT210" s="91"/>
      <c r="ENU210" s="119"/>
      <c r="ENV210" s="91"/>
      <c r="ENW210" s="119"/>
      <c r="ENX210" s="91"/>
      <c r="ENY210" s="119"/>
      <c r="ENZ210" s="91"/>
      <c r="EOA210" s="119"/>
      <c r="EOB210" s="91"/>
      <c r="EOC210" s="119"/>
      <c r="EOD210" s="91"/>
      <c r="EOE210" s="119"/>
      <c r="EOF210" s="91"/>
      <c r="EOG210" s="119"/>
      <c r="EOH210" s="91"/>
      <c r="EOI210" s="119"/>
      <c r="EOJ210" s="91"/>
      <c r="EOK210" s="119"/>
      <c r="EOL210" s="91"/>
      <c r="EOM210" s="119"/>
      <c r="EON210" s="91"/>
      <c r="EOO210" s="119"/>
      <c r="EOP210" s="91"/>
      <c r="EOQ210" s="119"/>
      <c r="EOR210" s="91"/>
      <c r="EOS210" s="119"/>
      <c r="EOT210" s="91"/>
      <c r="EOU210" s="119"/>
      <c r="EOV210" s="91"/>
      <c r="EOW210" s="119"/>
      <c r="EOX210" s="91"/>
      <c r="EOY210" s="119"/>
      <c r="EOZ210" s="91"/>
      <c r="EPA210" s="119"/>
      <c r="EPB210" s="91"/>
      <c r="EPC210" s="119"/>
      <c r="EPD210" s="91"/>
      <c r="EPE210" s="119"/>
      <c r="EPF210" s="91"/>
      <c r="EPG210" s="119"/>
      <c r="EPH210" s="91"/>
      <c r="EPI210" s="119"/>
      <c r="EPJ210" s="91"/>
      <c r="EPK210" s="119"/>
      <c r="EPL210" s="91"/>
      <c r="EPM210" s="119"/>
      <c r="EPN210" s="91"/>
      <c r="EPO210" s="119"/>
      <c r="EPP210" s="91"/>
      <c r="EPQ210" s="119"/>
      <c r="EPR210" s="91"/>
      <c r="EPS210" s="119"/>
      <c r="EPT210" s="91"/>
      <c r="EPU210" s="119"/>
      <c r="EPV210" s="91"/>
      <c r="EPW210" s="119"/>
      <c r="EPX210" s="91"/>
      <c r="EPY210" s="119"/>
      <c r="EPZ210" s="91"/>
      <c r="EQA210" s="119"/>
      <c r="EQB210" s="91"/>
      <c r="EQC210" s="119"/>
      <c r="EQD210" s="91"/>
      <c r="EQE210" s="119"/>
      <c r="EQF210" s="91"/>
      <c r="EQG210" s="119"/>
      <c r="EQH210" s="91"/>
      <c r="EQI210" s="119"/>
      <c r="EQJ210" s="91"/>
      <c r="EQK210" s="119"/>
      <c r="EQL210" s="91"/>
      <c r="EQM210" s="119"/>
      <c r="EQN210" s="91"/>
      <c r="EQO210" s="119"/>
      <c r="EQP210" s="91"/>
      <c r="EQQ210" s="119"/>
      <c r="EQR210" s="91"/>
      <c r="EQS210" s="119"/>
      <c r="EQT210" s="91"/>
      <c r="EQU210" s="119"/>
      <c r="EQV210" s="91"/>
      <c r="EQW210" s="119"/>
      <c r="EQX210" s="91"/>
      <c r="EQY210" s="119"/>
      <c r="EQZ210" s="91"/>
      <c r="ERA210" s="119"/>
      <c r="ERB210" s="91"/>
      <c r="ERC210" s="119"/>
      <c r="ERD210" s="91"/>
      <c r="ERE210" s="119"/>
      <c r="ERF210" s="91"/>
      <c r="ERG210" s="119"/>
      <c r="ERH210" s="91"/>
      <c r="ERI210" s="119"/>
      <c r="ERJ210" s="91"/>
      <c r="ERK210" s="119"/>
      <c r="ERL210" s="91"/>
      <c r="ERM210" s="119"/>
      <c r="ERN210" s="91"/>
      <c r="ERO210" s="119"/>
      <c r="ERP210" s="91"/>
      <c r="ERQ210" s="119"/>
      <c r="ERR210" s="91"/>
      <c r="ERS210" s="119"/>
      <c r="ERT210" s="91"/>
      <c r="ERU210" s="119"/>
      <c r="ERV210" s="91"/>
      <c r="ERW210" s="119"/>
      <c r="ERX210" s="91"/>
      <c r="ERY210" s="119"/>
      <c r="ERZ210" s="91"/>
      <c r="ESA210" s="119"/>
      <c r="ESB210" s="91"/>
      <c r="ESC210" s="119"/>
      <c r="ESD210" s="91"/>
      <c r="ESE210" s="119"/>
      <c r="ESF210" s="91"/>
      <c r="ESG210" s="119"/>
      <c r="ESH210" s="91"/>
      <c r="ESI210" s="119"/>
      <c r="ESJ210" s="91"/>
      <c r="ESK210" s="119"/>
      <c r="ESL210" s="91"/>
      <c r="ESM210" s="119"/>
      <c r="ESN210" s="91"/>
      <c r="ESO210" s="119"/>
      <c r="ESP210" s="91"/>
      <c r="ESQ210" s="119"/>
      <c r="ESR210" s="91"/>
      <c r="ESS210" s="119"/>
      <c r="EST210" s="91"/>
      <c r="ESU210" s="119"/>
      <c r="ESV210" s="91"/>
      <c r="ESW210" s="119"/>
      <c r="ESX210" s="91"/>
      <c r="ESY210" s="119"/>
      <c r="ESZ210" s="91"/>
      <c r="ETA210" s="119"/>
      <c r="ETB210" s="91"/>
      <c r="ETC210" s="119"/>
      <c r="ETD210" s="91"/>
      <c r="ETE210" s="119"/>
      <c r="ETF210" s="91"/>
      <c r="ETG210" s="119"/>
      <c r="ETH210" s="91"/>
      <c r="ETI210" s="119"/>
      <c r="ETJ210" s="91"/>
      <c r="ETK210" s="119"/>
      <c r="ETL210" s="91"/>
      <c r="ETM210" s="119"/>
      <c r="ETN210" s="91"/>
      <c r="ETO210" s="119"/>
      <c r="ETP210" s="91"/>
      <c r="ETQ210" s="119"/>
      <c r="ETR210" s="91"/>
      <c r="ETS210" s="119"/>
      <c r="ETT210" s="91"/>
      <c r="ETU210" s="119"/>
      <c r="ETV210" s="91"/>
      <c r="ETW210" s="119"/>
      <c r="ETX210" s="91"/>
      <c r="ETY210" s="119"/>
      <c r="ETZ210" s="91"/>
      <c r="EUA210" s="119"/>
      <c r="EUB210" s="91"/>
      <c r="EUC210" s="119"/>
      <c r="EUD210" s="91"/>
      <c r="EUE210" s="119"/>
      <c r="EUF210" s="91"/>
      <c r="EUG210" s="119"/>
      <c r="EUH210" s="91"/>
      <c r="EUI210" s="119"/>
      <c r="EUJ210" s="91"/>
      <c r="EUK210" s="119"/>
      <c r="EUL210" s="91"/>
      <c r="EUM210" s="119"/>
      <c r="EUN210" s="91"/>
      <c r="EUO210" s="119"/>
      <c r="EUP210" s="91"/>
      <c r="EUQ210" s="119"/>
      <c r="EUR210" s="91"/>
      <c r="EUS210" s="119"/>
      <c r="EUT210" s="91"/>
      <c r="EUU210" s="119"/>
      <c r="EUV210" s="91"/>
      <c r="EUW210" s="119"/>
      <c r="EUX210" s="91"/>
      <c r="EUY210" s="119"/>
      <c r="EUZ210" s="91"/>
      <c r="EVA210" s="119"/>
      <c r="EVB210" s="91"/>
      <c r="EVC210" s="119"/>
      <c r="EVD210" s="91"/>
      <c r="EVE210" s="119"/>
      <c r="EVF210" s="91"/>
      <c r="EVG210" s="119"/>
      <c r="EVH210" s="91"/>
      <c r="EVI210" s="119"/>
      <c r="EVJ210" s="91"/>
      <c r="EVK210" s="119"/>
      <c r="EVL210" s="91"/>
      <c r="EVM210" s="119"/>
      <c r="EVN210" s="91"/>
      <c r="EVO210" s="119"/>
      <c r="EVP210" s="91"/>
      <c r="EVQ210" s="119"/>
      <c r="EVR210" s="91"/>
      <c r="EVS210" s="119"/>
      <c r="EVT210" s="91"/>
      <c r="EVU210" s="119"/>
      <c r="EVV210" s="91"/>
      <c r="EVW210" s="119"/>
      <c r="EVX210" s="91"/>
      <c r="EVY210" s="119"/>
      <c r="EVZ210" s="91"/>
      <c r="EWA210" s="119"/>
      <c r="EWB210" s="91"/>
      <c r="EWC210" s="119"/>
      <c r="EWD210" s="91"/>
      <c r="EWE210" s="119"/>
      <c r="EWF210" s="91"/>
      <c r="EWG210" s="119"/>
      <c r="EWH210" s="91"/>
      <c r="EWI210" s="119"/>
      <c r="EWJ210" s="91"/>
      <c r="EWK210" s="119"/>
      <c r="EWL210" s="91"/>
      <c r="EWM210" s="119"/>
      <c r="EWN210" s="91"/>
      <c r="EWO210" s="119"/>
      <c r="EWP210" s="91"/>
      <c r="EWQ210" s="119"/>
      <c r="EWR210" s="91"/>
      <c r="EWS210" s="119"/>
      <c r="EWT210" s="91"/>
      <c r="EWU210" s="119"/>
      <c r="EWV210" s="91"/>
      <c r="EWW210" s="119"/>
      <c r="EWX210" s="91"/>
      <c r="EWY210" s="119"/>
      <c r="EWZ210" s="91"/>
      <c r="EXA210" s="119"/>
      <c r="EXB210" s="91"/>
      <c r="EXC210" s="119"/>
      <c r="EXD210" s="91"/>
      <c r="EXE210" s="119"/>
      <c r="EXF210" s="91"/>
      <c r="EXG210" s="119"/>
      <c r="EXH210" s="91"/>
      <c r="EXI210" s="119"/>
      <c r="EXJ210" s="91"/>
      <c r="EXK210" s="119"/>
      <c r="EXL210" s="91"/>
      <c r="EXM210" s="119"/>
      <c r="EXN210" s="91"/>
      <c r="EXO210" s="119"/>
      <c r="EXP210" s="91"/>
      <c r="EXQ210" s="119"/>
      <c r="EXR210" s="91"/>
      <c r="EXS210" s="119"/>
      <c r="EXT210" s="91"/>
      <c r="EXU210" s="119"/>
      <c r="EXV210" s="91"/>
      <c r="EXW210" s="119"/>
      <c r="EXX210" s="91"/>
      <c r="EXY210" s="119"/>
      <c r="EXZ210" s="91"/>
      <c r="EYA210" s="119"/>
      <c r="EYB210" s="91"/>
      <c r="EYC210" s="119"/>
      <c r="EYD210" s="91"/>
      <c r="EYE210" s="119"/>
      <c r="EYF210" s="91"/>
      <c r="EYG210" s="119"/>
      <c r="EYH210" s="91"/>
      <c r="EYI210" s="119"/>
      <c r="EYJ210" s="91"/>
      <c r="EYK210" s="119"/>
      <c r="EYL210" s="91"/>
      <c r="EYM210" s="119"/>
      <c r="EYN210" s="91"/>
      <c r="EYO210" s="119"/>
      <c r="EYP210" s="91"/>
      <c r="EYQ210" s="119"/>
      <c r="EYR210" s="91"/>
      <c r="EYS210" s="119"/>
      <c r="EYT210" s="91"/>
      <c r="EYU210" s="119"/>
      <c r="EYV210" s="91"/>
      <c r="EYW210" s="119"/>
      <c r="EYX210" s="91"/>
      <c r="EYY210" s="119"/>
      <c r="EYZ210" s="91"/>
      <c r="EZA210" s="119"/>
      <c r="EZB210" s="91"/>
      <c r="EZC210" s="119"/>
      <c r="EZD210" s="91"/>
      <c r="EZE210" s="119"/>
      <c r="EZF210" s="91"/>
      <c r="EZG210" s="119"/>
      <c r="EZH210" s="91"/>
      <c r="EZI210" s="119"/>
      <c r="EZJ210" s="91"/>
      <c r="EZK210" s="119"/>
      <c r="EZL210" s="91"/>
      <c r="EZM210" s="119"/>
      <c r="EZN210" s="91"/>
      <c r="EZO210" s="119"/>
      <c r="EZP210" s="91"/>
      <c r="EZQ210" s="119"/>
      <c r="EZR210" s="91"/>
      <c r="EZS210" s="119"/>
      <c r="EZT210" s="91"/>
      <c r="EZU210" s="119"/>
      <c r="EZV210" s="91"/>
      <c r="EZW210" s="119"/>
      <c r="EZX210" s="91"/>
      <c r="EZY210" s="119"/>
      <c r="EZZ210" s="91"/>
      <c r="FAA210" s="119"/>
      <c r="FAB210" s="91"/>
      <c r="FAC210" s="119"/>
      <c r="FAD210" s="91"/>
      <c r="FAE210" s="119"/>
      <c r="FAF210" s="91"/>
      <c r="FAG210" s="119"/>
      <c r="FAH210" s="91"/>
      <c r="FAI210" s="119"/>
      <c r="FAJ210" s="91"/>
      <c r="FAK210" s="119"/>
      <c r="FAL210" s="91"/>
      <c r="FAM210" s="119"/>
      <c r="FAN210" s="91"/>
      <c r="FAO210" s="119"/>
      <c r="FAP210" s="91"/>
      <c r="FAQ210" s="119"/>
      <c r="FAR210" s="91"/>
      <c r="FAS210" s="119"/>
      <c r="FAT210" s="91"/>
      <c r="FAU210" s="119"/>
      <c r="FAV210" s="91"/>
      <c r="FAW210" s="119"/>
      <c r="FAX210" s="91"/>
      <c r="FAY210" s="119"/>
      <c r="FAZ210" s="91"/>
      <c r="FBA210" s="119"/>
      <c r="FBB210" s="91"/>
      <c r="FBC210" s="119"/>
      <c r="FBD210" s="91"/>
      <c r="FBE210" s="119"/>
      <c r="FBF210" s="91"/>
      <c r="FBG210" s="119"/>
      <c r="FBH210" s="91"/>
      <c r="FBI210" s="119"/>
      <c r="FBJ210" s="91"/>
      <c r="FBK210" s="119"/>
      <c r="FBL210" s="91"/>
      <c r="FBM210" s="119"/>
      <c r="FBN210" s="91"/>
      <c r="FBO210" s="119"/>
      <c r="FBP210" s="91"/>
      <c r="FBQ210" s="119"/>
      <c r="FBR210" s="91"/>
      <c r="FBS210" s="119"/>
      <c r="FBT210" s="91"/>
      <c r="FBU210" s="119"/>
      <c r="FBV210" s="91"/>
      <c r="FBW210" s="119"/>
      <c r="FBX210" s="91"/>
      <c r="FBY210" s="119"/>
      <c r="FBZ210" s="91"/>
      <c r="FCA210" s="119"/>
      <c r="FCB210" s="91"/>
      <c r="FCC210" s="119"/>
      <c r="FCD210" s="91"/>
      <c r="FCE210" s="119"/>
      <c r="FCF210" s="91"/>
      <c r="FCG210" s="119"/>
      <c r="FCH210" s="91"/>
      <c r="FCI210" s="119"/>
      <c r="FCJ210" s="91"/>
      <c r="FCK210" s="119"/>
      <c r="FCL210" s="91"/>
      <c r="FCM210" s="119"/>
      <c r="FCN210" s="91"/>
      <c r="FCO210" s="119"/>
      <c r="FCP210" s="91"/>
      <c r="FCQ210" s="119"/>
      <c r="FCR210" s="91"/>
      <c r="FCS210" s="119"/>
      <c r="FCT210" s="91"/>
      <c r="FCU210" s="119"/>
      <c r="FCV210" s="91"/>
      <c r="FCW210" s="119"/>
      <c r="FCX210" s="91"/>
      <c r="FCY210" s="119"/>
      <c r="FCZ210" s="91"/>
      <c r="FDA210" s="119"/>
      <c r="FDB210" s="91"/>
      <c r="FDC210" s="119"/>
      <c r="FDD210" s="91"/>
      <c r="FDE210" s="119"/>
      <c r="FDF210" s="91"/>
      <c r="FDG210" s="119"/>
      <c r="FDH210" s="91"/>
      <c r="FDI210" s="119"/>
      <c r="FDJ210" s="91"/>
      <c r="FDK210" s="119"/>
      <c r="FDL210" s="91"/>
      <c r="FDM210" s="119"/>
      <c r="FDN210" s="91"/>
      <c r="FDO210" s="119"/>
      <c r="FDP210" s="91"/>
      <c r="FDQ210" s="119"/>
      <c r="FDR210" s="91"/>
      <c r="FDS210" s="119"/>
      <c r="FDT210" s="91"/>
      <c r="FDU210" s="119"/>
      <c r="FDV210" s="91"/>
      <c r="FDW210" s="119"/>
      <c r="FDX210" s="91"/>
      <c r="FDY210" s="119"/>
      <c r="FDZ210" s="91"/>
      <c r="FEA210" s="119"/>
      <c r="FEB210" s="91"/>
      <c r="FEC210" s="119"/>
      <c r="FED210" s="91"/>
      <c r="FEE210" s="119"/>
      <c r="FEF210" s="91"/>
      <c r="FEG210" s="119"/>
      <c r="FEH210" s="91"/>
      <c r="FEI210" s="119"/>
      <c r="FEJ210" s="91"/>
      <c r="FEK210" s="119"/>
      <c r="FEL210" s="91"/>
      <c r="FEM210" s="119"/>
      <c r="FEN210" s="91"/>
      <c r="FEO210" s="119"/>
      <c r="FEP210" s="91"/>
      <c r="FEQ210" s="119"/>
      <c r="FER210" s="91"/>
      <c r="FES210" s="119"/>
      <c r="FET210" s="91"/>
      <c r="FEU210" s="119"/>
      <c r="FEV210" s="91"/>
      <c r="FEW210" s="119"/>
      <c r="FEX210" s="91"/>
      <c r="FEY210" s="119"/>
      <c r="FEZ210" s="91"/>
      <c r="FFA210" s="119"/>
      <c r="FFB210" s="91"/>
      <c r="FFC210" s="119"/>
      <c r="FFD210" s="91"/>
      <c r="FFE210" s="119"/>
      <c r="FFF210" s="91"/>
      <c r="FFG210" s="119"/>
      <c r="FFH210" s="91"/>
      <c r="FFI210" s="119"/>
      <c r="FFJ210" s="91"/>
      <c r="FFK210" s="119"/>
      <c r="FFL210" s="91"/>
      <c r="FFM210" s="119"/>
      <c r="FFN210" s="91"/>
      <c r="FFO210" s="119"/>
      <c r="FFP210" s="91"/>
      <c r="FFQ210" s="119"/>
      <c r="FFR210" s="91"/>
      <c r="FFS210" s="119"/>
      <c r="FFT210" s="91"/>
      <c r="FFU210" s="119"/>
      <c r="FFV210" s="91"/>
      <c r="FFW210" s="119"/>
      <c r="FFX210" s="91"/>
      <c r="FFY210" s="119"/>
      <c r="FFZ210" s="91"/>
      <c r="FGA210" s="119"/>
      <c r="FGB210" s="91"/>
      <c r="FGC210" s="119"/>
      <c r="FGD210" s="91"/>
      <c r="FGE210" s="119"/>
      <c r="FGF210" s="91"/>
      <c r="FGG210" s="119"/>
      <c r="FGH210" s="91"/>
      <c r="FGI210" s="119"/>
      <c r="FGJ210" s="91"/>
      <c r="FGK210" s="119"/>
      <c r="FGL210" s="91"/>
      <c r="FGM210" s="119"/>
      <c r="FGN210" s="91"/>
      <c r="FGO210" s="119"/>
      <c r="FGP210" s="91"/>
      <c r="FGQ210" s="119"/>
      <c r="FGR210" s="91"/>
      <c r="FGS210" s="119"/>
      <c r="FGT210" s="91"/>
      <c r="FGU210" s="119"/>
      <c r="FGV210" s="91"/>
      <c r="FGW210" s="119"/>
      <c r="FGX210" s="91"/>
      <c r="FGY210" s="119"/>
      <c r="FGZ210" s="91"/>
      <c r="FHA210" s="119"/>
      <c r="FHB210" s="91"/>
      <c r="FHC210" s="119"/>
      <c r="FHD210" s="91"/>
      <c r="FHE210" s="119"/>
      <c r="FHF210" s="91"/>
      <c r="FHG210" s="119"/>
      <c r="FHH210" s="91"/>
      <c r="FHI210" s="119"/>
      <c r="FHJ210" s="91"/>
      <c r="FHK210" s="119"/>
      <c r="FHL210" s="91"/>
      <c r="FHM210" s="119"/>
      <c r="FHN210" s="91"/>
      <c r="FHO210" s="119"/>
      <c r="FHP210" s="91"/>
      <c r="FHQ210" s="119"/>
      <c r="FHR210" s="91"/>
      <c r="FHS210" s="119"/>
      <c r="FHT210" s="91"/>
      <c r="FHU210" s="119"/>
      <c r="FHV210" s="91"/>
      <c r="FHW210" s="119"/>
      <c r="FHX210" s="91"/>
      <c r="FHY210" s="119"/>
      <c r="FHZ210" s="91"/>
      <c r="FIA210" s="119"/>
      <c r="FIB210" s="91"/>
      <c r="FIC210" s="119"/>
      <c r="FID210" s="91"/>
      <c r="FIE210" s="119"/>
      <c r="FIF210" s="91"/>
      <c r="FIG210" s="119"/>
      <c r="FIH210" s="91"/>
      <c r="FII210" s="119"/>
      <c r="FIJ210" s="91"/>
      <c r="FIK210" s="119"/>
      <c r="FIL210" s="91"/>
      <c r="FIM210" s="119"/>
      <c r="FIN210" s="91"/>
      <c r="FIO210" s="119"/>
      <c r="FIP210" s="91"/>
      <c r="FIQ210" s="119"/>
      <c r="FIR210" s="91"/>
      <c r="FIS210" s="119"/>
      <c r="FIT210" s="91"/>
      <c r="FIU210" s="119"/>
      <c r="FIV210" s="91"/>
      <c r="FIW210" s="119"/>
      <c r="FIX210" s="91"/>
      <c r="FIY210" s="119"/>
      <c r="FIZ210" s="91"/>
      <c r="FJA210" s="119"/>
      <c r="FJB210" s="91"/>
      <c r="FJC210" s="119"/>
      <c r="FJD210" s="91"/>
      <c r="FJE210" s="119"/>
      <c r="FJF210" s="91"/>
      <c r="FJG210" s="119"/>
      <c r="FJH210" s="91"/>
      <c r="FJI210" s="119"/>
      <c r="FJJ210" s="91"/>
      <c r="FJK210" s="119"/>
      <c r="FJL210" s="91"/>
      <c r="FJM210" s="119"/>
      <c r="FJN210" s="91"/>
      <c r="FJO210" s="119"/>
      <c r="FJP210" s="91"/>
      <c r="FJQ210" s="119"/>
      <c r="FJR210" s="91"/>
      <c r="FJS210" s="119"/>
      <c r="FJT210" s="91"/>
      <c r="FJU210" s="119"/>
      <c r="FJV210" s="91"/>
      <c r="FJW210" s="119"/>
      <c r="FJX210" s="91"/>
      <c r="FJY210" s="119"/>
      <c r="FJZ210" s="91"/>
      <c r="FKA210" s="119"/>
      <c r="FKB210" s="91"/>
      <c r="FKC210" s="119"/>
      <c r="FKD210" s="91"/>
      <c r="FKE210" s="119"/>
      <c r="FKF210" s="91"/>
      <c r="FKG210" s="119"/>
      <c r="FKH210" s="91"/>
      <c r="FKI210" s="119"/>
      <c r="FKJ210" s="91"/>
      <c r="FKK210" s="119"/>
      <c r="FKL210" s="91"/>
      <c r="FKM210" s="119"/>
      <c r="FKN210" s="91"/>
      <c r="FKO210" s="119"/>
      <c r="FKP210" s="91"/>
      <c r="FKQ210" s="119"/>
      <c r="FKR210" s="91"/>
      <c r="FKS210" s="119"/>
      <c r="FKT210" s="91"/>
      <c r="FKU210" s="119"/>
      <c r="FKV210" s="91"/>
      <c r="FKW210" s="119"/>
      <c r="FKX210" s="91"/>
      <c r="FKY210" s="119"/>
      <c r="FKZ210" s="91"/>
      <c r="FLA210" s="119"/>
      <c r="FLB210" s="91"/>
      <c r="FLC210" s="119"/>
      <c r="FLD210" s="91"/>
      <c r="FLE210" s="119"/>
      <c r="FLF210" s="91"/>
      <c r="FLG210" s="119"/>
      <c r="FLH210" s="91"/>
      <c r="FLI210" s="119"/>
      <c r="FLJ210" s="91"/>
      <c r="FLK210" s="119"/>
      <c r="FLL210" s="91"/>
      <c r="FLM210" s="119"/>
      <c r="FLN210" s="91"/>
      <c r="FLO210" s="119"/>
      <c r="FLP210" s="91"/>
      <c r="FLQ210" s="119"/>
      <c r="FLR210" s="91"/>
      <c r="FLS210" s="119"/>
      <c r="FLT210" s="91"/>
      <c r="FLU210" s="119"/>
      <c r="FLV210" s="91"/>
      <c r="FLW210" s="119"/>
      <c r="FLX210" s="91"/>
      <c r="FLY210" s="119"/>
      <c r="FLZ210" s="91"/>
      <c r="FMA210" s="119"/>
      <c r="FMB210" s="91"/>
      <c r="FMC210" s="119"/>
      <c r="FMD210" s="91"/>
      <c r="FME210" s="119"/>
      <c r="FMF210" s="91"/>
      <c r="FMG210" s="119"/>
      <c r="FMH210" s="91"/>
      <c r="FMI210" s="119"/>
      <c r="FMJ210" s="91"/>
      <c r="FMK210" s="119"/>
      <c r="FML210" s="91"/>
      <c r="FMM210" s="119"/>
      <c r="FMN210" s="91"/>
      <c r="FMO210" s="119"/>
      <c r="FMP210" s="91"/>
      <c r="FMQ210" s="119"/>
      <c r="FMR210" s="91"/>
      <c r="FMS210" s="119"/>
      <c r="FMT210" s="91"/>
      <c r="FMU210" s="119"/>
      <c r="FMV210" s="91"/>
      <c r="FMW210" s="119"/>
      <c r="FMX210" s="91"/>
      <c r="FMY210" s="119"/>
      <c r="FMZ210" s="91"/>
      <c r="FNA210" s="119"/>
      <c r="FNB210" s="91"/>
      <c r="FNC210" s="119"/>
      <c r="FND210" s="91"/>
      <c r="FNE210" s="119"/>
      <c r="FNF210" s="91"/>
      <c r="FNG210" s="119"/>
      <c r="FNH210" s="91"/>
      <c r="FNI210" s="119"/>
      <c r="FNJ210" s="91"/>
      <c r="FNK210" s="119"/>
      <c r="FNL210" s="91"/>
      <c r="FNM210" s="119"/>
      <c r="FNN210" s="91"/>
      <c r="FNO210" s="119"/>
      <c r="FNP210" s="91"/>
      <c r="FNQ210" s="119"/>
      <c r="FNR210" s="91"/>
      <c r="FNS210" s="119"/>
      <c r="FNT210" s="91"/>
      <c r="FNU210" s="119"/>
      <c r="FNV210" s="91"/>
      <c r="FNW210" s="119"/>
      <c r="FNX210" s="91"/>
      <c r="FNY210" s="119"/>
      <c r="FNZ210" s="91"/>
      <c r="FOA210" s="119"/>
      <c r="FOB210" s="91"/>
      <c r="FOC210" s="119"/>
      <c r="FOD210" s="91"/>
      <c r="FOE210" s="119"/>
      <c r="FOF210" s="91"/>
      <c r="FOG210" s="119"/>
      <c r="FOH210" s="91"/>
      <c r="FOI210" s="119"/>
      <c r="FOJ210" s="91"/>
      <c r="FOK210" s="119"/>
      <c r="FOL210" s="91"/>
      <c r="FOM210" s="119"/>
      <c r="FON210" s="91"/>
      <c r="FOO210" s="119"/>
      <c r="FOP210" s="91"/>
      <c r="FOQ210" s="119"/>
      <c r="FOR210" s="91"/>
      <c r="FOS210" s="119"/>
      <c r="FOT210" s="91"/>
      <c r="FOU210" s="119"/>
      <c r="FOV210" s="91"/>
      <c r="FOW210" s="119"/>
      <c r="FOX210" s="91"/>
      <c r="FOY210" s="119"/>
      <c r="FOZ210" s="91"/>
      <c r="FPA210" s="119"/>
      <c r="FPB210" s="91"/>
      <c r="FPC210" s="119"/>
      <c r="FPD210" s="91"/>
      <c r="FPE210" s="119"/>
      <c r="FPF210" s="91"/>
      <c r="FPG210" s="119"/>
      <c r="FPH210" s="91"/>
      <c r="FPI210" s="119"/>
      <c r="FPJ210" s="91"/>
      <c r="FPK210" s="119"/>
      <c r="FPL210" s="91"/>
      <c r="FPM210" s="119"/>
      <c r="FPN210" s="91"/>
      <c r="FPO210" s="119"/>
      <c r="FPP210" s="91"/>
      <c r="FPQ210" s="119"/>
      <c r="FPR210" s="91"/>
      <c r="FPS210" s="119"/>
      <c r="FPT210" s="91"/>
      <c r="FPU210" s="119"/>
      <c r="FPV210" s="91"/>
      <c r="FPW210" s="119"/>
      <c r="FPX210" s="91"/>
      <c r="FPY210" s="119"/>
      <c r="FPZ210" s="91"/>
      <c r="FQA210" s="119"/>
      <c r="FQB210" s="91"/>
      <c r="FQC210" s="119"/>
      <c r="FQD210" s="91"/>
      <c r="FQE210" s="119"/>
      <c r="FQF210" s="91"/>
      <c r="FQG210" s="119"/>
      <c r="FQH210" s="91"/>
      <c r="FQI210" s="119"/>
      <c r="FQJ210" s="91"/>
      <c r="FQK210" s="119"/>
      <c r="FQL210" s="91"/>
      <c r="FQM210" s="119"/>
      <c r="FQN210" s="91"/>
      <c r="FQO210" s="119"/>
      <c r="FQP210" s="91"/>
      <c r="FQQ210" s="119"/>
      <c r="FQR210" s="91"/>
      <c r="FQS210" s="119"/>
      <c r="FQT210" s="91"/>
      <c r="FQU210" s="119"/>
      <c r="FQV210" s="91"/>
      <c r="FQW210" s="119"/>
      <c r="FQX210" s="91"/>
      <c r="FQY210" s="119"/>
      <c r="FQZ210" s="91"/>
      <c r="FRA210" s="119"/>
      <c r="FRB210" s="91"/>
      <c r="FRC210" s="119"/>
      <c r="FRD210" s="91"/>
      <c r="FRE210" s="119"/>
      <c r="FRF210" s="91"/>
      <c r="FRG210" s="119"/>
      <c r="FRH210" s="91"/>
      <c r="FRI210" s="119"/>
      <c r="FRJ210" s="91"/>
      <c r="FRK210" s="119"/>
      <c r="FRL210" s="91"/>
      <c r="FRM210" s="119"/>
      <c r="FRN210" s="91"/>
      <c r="FRO210" s="119"/>
      <c r="FRP210" s="91"/>
      <c r="FRQ210" s="119"/>
      <c r="FRR210" s="91"/>
      <c r="FRS210" s="119"/>
      <c r="FRT210" s="91"/>
      <c r="FRU210" s="119"/>
      <c r="FRV210" s="91"/>
      <c r="FRW210" s="119"/>
      <c r="FRX210" s="91"/>
      <c r="FRY210" s="119"/>
      <c r="FRZ210" s="91"/>
      <c r="FSA210" s="119"/>
      <c r="FSB210" s="91"/>
      <c r="FSC210" s="119"/>
      <c r="FSD210" s="91"/>
      <c r="FSE210" s="119"/>
      <c r="FSF210" s="91"/>
      <c r="FSG210" s="119"/>
      <c r="FSH210" s="91"/>
      <c r="FSI210" s="119"/>
      <c r="FSJ210" s="91"/>
      <c r="FSK210" s="119"/>
      <c r="FSL210" s="91"/>
      <c r="FSM210" s="119"/>
      <c r="FSN210" s="91"/>
      <c r="FSO210" s="119"/>
      <c r="FSP210" s="91"/>
      <c r="FSQ210" s="119"/>
      <c r="FSR210" s="91"/>
      <c r="FSS210" s="119"/>
      <c r="FST210" s="91"/>
      <c r="FSU210" s="119"/>
      <c r="FSV210" s="91"/>
      <c r="FSW210" s="119"/>
      <c r="FSX210" s="91"/>
      <c r="FSY210" s="119"/>
      <c r="FSZ210" s="91"/>
      <c r="FTA210" s="119"/>
      <c r="FTB210" s="91"/>
      <c r="FTC210" s="119"/>
      <c r="FTD210" s="91"/>
      <c r="FTE210" s="119"/>
      <c r="FTF210" s="91"/>
      <c r="FTG210" s="119"/>
      <c r="FTH210" s="91"/>
      <c r="FTI210" s="119"/>
      <c r="FTJ210" s="91"/>
      <c r="FTK210" s="119"/>
      <c r="FTL210" s="91"/>
      <c r="FTM210" s="119"/>
      <c r="FTN210" s="91"/>
      <c r="FTO210" s="119"/>
      <c r="FTP210" s="91"/>
      <c r="FTQ210" s="119"/>
      <c r="FTR210" s="91"/>
      <c r="FTS210" s="119"/>
      <c r="FTT210" s="91"/>
      <c r="FTU210" s="119"/>
      <c r="FTV210" s="91"/>
      <c r="FTW210" s="119"/>
      <c r="FTX210" s="91"/>
      <c r="FTY210" s="119"/>
      <c r="FTZ210" s="91"/>
      <c r="FUA210" s="119"/>
      <c r="FUB210" s="91"/>
      <c r="FUC210" s="119"/>
      <c r="FUD210" s="91"/>
      <c r="FUE210" s="119"/>
      <c r="FUF210" s="91"/>
      <c r="FUG210" s="119"/>
      <c r="FUH210" s="91"/>
      <c r="FUI210" s="119"/>
      <c r="FUJ210" s="91"/>
      <c r="FUK210" s="119"/>
      <c r="FUL210" s="91"/>
      <c r="FUM210" s="119"/>
      <c r="FUN210" s="91"/>
      <c r="FUO210" s="119"/>
      <c r="FUP210" s="91"/>
      <c r="FUQ210" s="119"/>
      <c r="FUR210" s="91"/>
      <c r="FUS210" s="119"/>
      <c r="FUT210" s="91"/>
      <c r="FUU210" s="119"/>
      <c r="FUV210" s="91"/>
      <c r="FUW210" s="119"/>
      <c r="FUX210" s="91"/>
      <c r="FUY210" s="119"/>
      <c r="FUZ210" s="91"/>
      <c r="FVA210" s="119"/>
      <c r="FVB210" s="91"/>
      <c r="FVC210" s="119"/>
      <c r="FVD210" s="91"/>
      <c r="FVE210" s="119"/>
      <c r="FVF210" s="91"/>
      <c r="FVG210" s="119"/>
      <c r="FVH210" s="91"/>
      <c r="FVI210" s="119"/>
      <c r="FVJ210" s="91"/>
      <c r="FVK210" s="119"/>
      <c r="FVL210" s="91"/>
      <c r="FVM210" s="119"/>
      <c r="FVN210" s="91"/>
      <c r="FVO210" s="119"/>
      <c r="FVP210" s="91"/>
      <c r="FVQ210" s="119"/>
      <c r="FVR210" s="91"/>
      <c r="FVS210" s="119"/>
      <c r="FVT210" s="91"/>
      <c r="FVU210" s="119"/>
      <c r="FVV210" s="91"/>
      <c r="FVW210" s="119"/>
      <c r="FVX210" s="91"/>
      <c r="FVY210" s="119"/>
      <c r="FVZ210" s="91"/>
      <c r="FWA210" s="119"/>
      <c r="FWB210" s="91"/>
      <c r="FWC210" s="119"/>
      <c r="FWD210" s="91"/>
      <c r="FWE210" s="119"/>
      <c r="FWF210" s="91"/>
      <c r="FWG210" s="119"/>
      <c r="FWH210" s="91"/>
      <c r="FWI210" s="119"/>
      <c r="FWJ210" s="91"/>
      <c r="FWK210" s="119"/>
      <c r="FWL210" s="91"/>
      <c r="FWM210" s="119"/>
      <c r="FWN210" s="91"/>
      <c r="FWO210" s="119"/>
      <c r="FWP210" s="91"/>
      <c r="FWQ210" s="119"/>
      <c r="FWR210" s="91"/>
      <c r="FWS210" s="119"/>
      <c r="FWT210" s="91"/>
      <c r="FWU210" s="119"/>
      <c r="FWV210" s="91"/>
      <c r="FWW210" s="119"/>
      <c r="FWX210" s="91"/>
      <c r="FWY210" s="119"/>
      <c r="FWZ210" s="91"/>
      <c r="FXA210" s="119"/>
      <c r="FXB210" s="91"/>
      <c r="FXC210" s="119"/>
      <c r="FXD210" s="91"/>
      <c r="FXE210" s="119"/>
      <c r="FXF210" s="91"/>
      <c r="FXG210" s="119"/>
      <c r="FXH210" s="91"/>
      <c r="FXI210" s="119"/>
      <c r="FXJ210" s="91"/>
      <c r="FXK210" s="119"/>
      <c r="FXL210" s="91"/>
      <c r="FXM210" s="119"/>
      <c r="FXN210" s="91"/>
      <c r="FXO210" s="119"/>
      <c r="FXP210" s="91"/>
      <c r="FXQ210" s="119"/>
      <c r="FXR210" s="91"/>
      <c r="FXS210" s="119"/>
      <c r="FXT210" s="91"/>
      <c r="FXU210" s="119"/>
      <c r="FXV210" s="91"/>
      <c r="FXW210" s="119"/>
      <c r="FXX210" s="91"/>
      <c r="FXY210" s="119"/>
      <c r="FXZ210" s="91"/>
      <c r="FYA210" s="119"/>
      <c r="FYB210" s="91"/>
      <c r="FYC210" s="119"/>
      <c r="FYD210" s="91"/>
      <c r="FYE210" s="119"/>
      <c r="FYF210" s="91"/>
      <c r="FYG210" s="119"/>
      <c r="FYH210" s="91"/>
      <c r="FYI210" s="119"/>
      <c r="FYJ210" s="91"/>
      <c r="FYK210" s="119"/>
      <c r="FYL210" s="91"/>
      <c r="FYM210" s="119"/>
      <c r="FYN210" s="91"/>
      <c r="FYO210" s="119"/>
      <c r="FYP210" s="91"/>
      <c r="FYQ210" s="119"/>
      <c r="FYR210" s="91"/>
      <c r="FYS210" s="119"/>
      <c r="FYT210" s="91"/>
      <c r="FYU210" s="119"/>
      <c r="FYV210" s="91"/>
      <c r="FYW210" s="119"/>
      <c r="FYX210" s="91"/>
      <c r="FYY210" s="119"/>
      <c r="FYZ210" s="91"/>
      <c r="FZA210" s="119"/>
      <c r="FZB210" s="91"/>
      <c r="FZC210" s="119"/>
      <c r="FZD210" s="91"/>
      <c r="FZE210" s="119"/>
      <c r="FZF210" s="91"/>
      <c r="FZG210" s="119"/>
      <c r="FZH210" s="91"/>
      <c r="FZI210" s="119"/>
      <c r="FZJ210" s="91"/>
      <c r="FZK210" s="119"/>
      <c r="FZL210" s="91"/>
      <c r="FZM210" s="119"/>
      <c r="FZN210" s="91"/>
      <c r="FZO210" s="119"/>
      <c r="FZP210" s="91"/>
      <c r="FZQ210" s="119"/>
      <c r="FZR210" s="91"/>
      <c r="FZS210" s="119"/>
      <c r="FZT210" s="91"/>
      <c r="FZU210" s="119"/>
      <c r="FZV210" s="91"/>
      <c r="FZW210" s="119"/>
      <c r="FZX210" s="91"/>
      <c r="FZY210" s="119"/>
      <c r="FZZ210" s="91"/>
      <c r="GAA210" s="119"/>
      <c r="GAB210" s="91"/>
      <c r="GAC210" s="119"/>
      <c r="GAD210" s="91"/>
      <c r="GAE210" s="119"/>
      <c r="GAF210" s="91"/>
      <c r="GAG210" s="119"/>
      <c r="GAH210" s="91"/>
      <c r="GAI210" s="119"/>
      <c r="GAJ210" s="91"/>
      <c r="GAK210" s="119"/>
      <c r="GAL210" s="91"/>
      <c r="GAM210" s="119"/>
      <c r="GAN210" s="91"/>
      <c r="GAO210" s="119"/>
      <c r="GAP210" s="91"/>
      <c r="GAQ210" s="119"/>
      <c r="GAR210" s="91"/>
      <c r="GAS210" s="119"/>
      <c r="GAT210" s="91"/>
      <c r="GAU210" s="119"/>
      <c r="GAV210" s="91"/>
      <c r="GAW210" s="119"/>
      <c r="GAX210" s="91"/>
      <c r="GAY210" s="119"/>
      <c r="GAZ210" s="91"/>
      <c r="GBA210" s="119"/>
      <c r="GBB210" s="91"/>
      <c r="GBC210" s="119"/>
      <c r="GBD210" s="91"/>
      <c r="GBE210" s="119"/>
      <c r="GBF210" s="91"/>
      <c r="GBG210" s="119"/>
      <c r="GBH210" s="91"/>
      <c r="GBI210" s="119"/>
      <c r="GBJ210" s="91"/>
      <c r="GBK210" s="119"/>
      <c r="GBL210" s="91"/>
      <c r="GBM210" s="119"/>
      <c r="GBN210" s="91"/>
      <c r="GBO210" s="119"/>
      <c r="GBP210" s="91"/>
      <c r="GBQ210" s="119"/>
      <c r="GBR210" s="91"/>
      <c r="GBS210" s="119"/>
      <c r="GBT210" s="91"/>
      <c r="GBU210" s="119"/>
      <c r="GBV210" s="91"/>
      <c r="GBW210" s="119"/>
      <c r="GBX210" s="91"/>
      <c r="GBY210" s="119"/>
      <c r="GBZ210" s="91"/>
      <c r="GCA210" s="119"/>
      <c r="GCB210" s="91"/>
      <c r="GCC210" s="119"/>
      <c r="GCD210" s="91"/>
      <c r="GCE210" s="119"/>
      <c r="GCF210" s="91"/>
      <c r="GCG210" s="119"/>
      <c r="GCH210" s="91"/>
      <c r="GCI210" s="119"/>
      <c r="GCJ210" s="91"/>
      <c r="GCK210" s="119"/>
      <c r="GCL210" s="91"/>
      <c r="GCM210" s="119"/>
      <c r="GCN210" s="91"/>
      <c r="GCO210" s="119"/>
      <c r="GCP210" s="91"/>
      <c r="GCQ210" s="119"/>
      <c r="GCR210" s="91"/>
      <c r="GCS210" s="119"/>
      <c r="GCT210" s="91"/>
      <c r="GCU210" s="119"/>
      <c r="GCV210" s="91"/>
      <c r="GCW210" s="119"/>
      <c r="GCX210" s="91"/>
      <c r="GCY210" s="119"/>
      <c r="GCZ210" s="91"/>
      <c r="GDA210" s="119"/>
      <c r="GDB210" s="91"/>
      <c r="GDC210" s="119"/>
      <c r="GDD210" s="91"/>
      <c r="GDE210" s="119"/>
      <c r="GDF210" s="91"/>
      <c r="GDG210" s="119"/>
      <c r="GDH210" s="91"/>
      <c r="GDI210" s="119"/>
      <c r="GDJ210" s="91"/>
      <c r="GDK210" s="119"/>
      <c r="GDL210" s="91"/>
      <c r="GDM210" s="119"/>
      <c r="GDN210" s="91"/>
      <c r="GDO210" s="119"/>
      <c r="GDP210" s="91"/>
      <c r="GDQ210" s="119"/>
      <c r="GDR210" s="91"/>
      <c r="GDS210" s="119"/>
      <c r="GDT210" s="91"/>
      <c r="GDU210" s="119"/>
      <c r="GDV210" s="91"/>
      <c r="GDW210" s="119"/>
      <c r="GDX210" s="91"/>
      <c r="GDY210" s="119"/>
      <c r="GDZ210" s="91"/>
      <c r="GEA210" s="119"/>
      <c r="GEB210" s="91"/>
      <c r="GEC210" s="119"/>
      <c r="GED210" s="91"/>
      <c r="GEE210" s="119"/>
      <c r="GEF210" s="91"/>
      <c r="GEG210" s="119"/>
      <c r="GEH210" s="91"/>
      <c r="GEI210" s="119"/>
      <c r="GEJ210" s="91"/>
      <c r="GEK210" s="119"/>
      <c r="GEL210" s="91"/>
      <c r="GEM210" s="119"/>
      <c r="GEN210" s="91"/>
      <c r="GEO210" s="119"/>
      <c r="GEP210" s="91"/>
      <c r="GEQ210" s="119"/>
      <c r="GER210" s="91"/>
      <c r="GES210" s="119"/>
      <c r="GET210" s="91"/>
      <c r="GEU210" s="119"/>
      <c r="GEV210" s="91"/>
      <c r="GEW210" s="119"/>
      <c r="GEX210" s="91"/>
      <c r="GEY210" s="119"/>
      <c r="GEZ210" s="91"/>
      <c r="GFA210" s="119"/>
      <c r="GFB210" s="91"/>
      <c r="GFC210" s="119"/>
      <c r="GFD210" s="91"/>
      <c r="GFE210" s="119"/>
      <c r="GFF210" s="91"/>
      <c r="GFG210" s="119"/>
      <c r="GFH210" s="91"/>
      <c r="GFI210" s="119"/>
      <c r="GFJ210" s="91"/>
      <c r="GFK210" s="119"/>
      <c r="GFL210" s="91"/>
      <c r="GFM210" s="119"/>
      <c r="GFN210" s="91"/>
      <c r="GFO210" s="119"/>
      <c r="GFP210" s="91"/>
      <c r="GFQ210" s="119"/>
      <c r="GFR210" s="91"/>
      <c r="GFS210" s="119"/>
      <c r="GFT210" s="91"/>
      <c r="GFU210" s="119"/>
      <c r="GFV210" s="91"/>
      <c r="GFW210" s="119"/>
      <c r="GFX210" s="91"/>
      <c r="GFY210" s="119"/>
      <c r="GFZ210" s="91"/>
      <c r="GGA210" s="119"/>
      <c r="GGB210" s="91"/>
      <c r="GGC210" s="119"/>
      <c r="GGD210" s="91"/>
      <c r="GGE210" s="119"/>
      <c r="GGF210" s="91"/>
      <c r="GGG210" s="119"/>
      <c r="GGH210" s="91"/>
      <c r="GGI210" s="119"/>
      <c r="GGJ210" s="91"/>
      <c r="GGK210" s="119"/>
      <c r="GGL210" s="91"/>
      <c r="GGM210" s="119"/>
      <c r="GGN210" s="91"/>
      <c r="GGO210" s="119"/>
      <c r="GGP210" s="91"/>
      <c r="GGQ210" s="119"/>
      <c r="GGR210" s="91"/>
      <c r="GGS210" s="119"/>
      <c r="GGT210" s="91"/>
      <c r="GGU210" s="119"/>
      <c r="GGV210" s="91"/>
      <c r="GGW210" s="119"/>
      <c r="GGX210" s="91"/>
      <c r="GGY210" s="119"/>
      <c r="GGZ210" s="91"/>
      <c r="GHA210" s="119"/>
      <c r="GHB210" s="91"/>
      <c r="GHC210" s="119"/>
      <c r="GHD210" s="91"/>
      <c r="GHE210" s="119"/>
      <c r="GHF210" s="91"/>
      <c r="GHG210" s="119"/>
      <c r="GHH210" s="91"/>
      <c r="GHI210" s="119"/>
      <c r="GHJ210" s="91"/>
      <c r="GHK210" s="119"/>
      <c r="GHL210" s="91"/>
      <c r="GHM210" s="119"/>
      <c r="GHN210" s="91"/>
      <c r="GHO210" s="119"/>
      <c r="GHP210" s="91"/>
      <c r="GHQ210" s="119"/>
      <c r="GHR210" s="91"/>
      <c r="GHS210" s="119"/>
      <c r="GHT210" s="91"/>
      <c r="GHU210" s="119"/>
      <c r="GHV210" s="91"/>
      <c r="GHW210" s="119"/>
      <c r="GHX210" s="91"/>
      <c r="GHY210" s="119"/>
      <c r="GHZ210" s="91"/>
      <c r="GIA210" s="119"/>
      <c r="GIB210" s="91"/>
      <c r="GIC210" s="119"/>
      <c r="GID210" s="91"/>
      <c r="GIE210" s="119"/>
      <c r="GIF210" s="91"/>
      <c r="GIG210" s="119"/>
      <c r="GIH210" s="91"/>
      <c r="GII210" s="119"/>
      <c r="GIJ210" s="91"/>
      <c r="GIK210" s="119"/>
      <c r="GIL210" s="91"/>
      <c r="GIM210" s="119"/>
      <c r="GIN210" s="91"/>
      <c r="GIO210" s="119"/>
      <c r="GIP210" s="91"/>
      <c r="GIQ210" s="119"/>
      <c r="GIR210" s="91"/>
      <c r="GIS210" s="119"/>
      <c r="GIT210" s="91"/>
      <c r="GIU210" s="119"/>
      <c r="GIV210" s="91"/>
      <c r="GIW210" s="119"/>
      <c r="GIX210" s="91"/>
      <c r="GIY210" s="119"/>
      <c r="GIZ210" s="91"/>
      <c r="GJA210" s="119"/>
      <c r="GJB210" s="91"/>
      <c r="GJC210" s="119"/>
      <c r="GJD210" s="91"/>
      <c r="GJE210" s="119"/>
      <c r="GJF210" s="91"/>
      <c r="GJG210" s="119"/>
      <c r="GJH210" s="91"/>
      <c r="GJI210" s="119"/>
      <c r="GJJ210" s="91"/>
      <c r="GJK210" s="119"/>
      <c r="GJL210" s="91"/>
      <c r="GJM210" s="119"/>
      <c r="GJN210" s="91"/>
      <c r="GJO210" s="119"/>
      <c r="GJP210" s="91"/>
      <c r="GJQ210" s="119"/>
      <c r="GJR210" s="91"/>
      <c r="GJS210" s="119"/>
      <c r="GJT210" s="91"/>
      <c r="GJU210" s="119"/>
      <c r="GJV210" s="91"/>
      <c r="GJW210" s="119"/>
      <c r="GJX210" s="91"/>
      <c r="GJY210" s="119"/>
      <c r="GJZ210" s="91"/>
      <c r="GKA210" s="119"/>
      <c r="GKB210" s="91"/>
      <c r="GKC210" s="119"/>
      <c r="GKD210" s="91"/>
      <c r="GKE210" s="119"/>
      <c r="GKF210" s="91"/>
      <c r="GKG210" s="119"/>
      <c r="GKH210" s="91"/>
      <c r="GKI210" s="119"/>
      <c r="GKJ210" s="91"/>
      <c r="GKK210" s="119"/>
      <c r="GKL210" s="91"/>
      <c r="GKM210" s="119"/>
      <c r="GKN210" s="91"/>
      <c r="GKO210" s="119"/>
      <c r="GKP210" s="91"/>
      <c r="GKQ210" s="119"/>
      <c r="GKR210" s="91"/>
      <c r="GKS210" s="119"/>
      <c r="GKT210" s="91"/>
      <c r="GKU210" s="119"/>
      <c r="GKV210" s="91"/>
      <c r="GKW210" s="119"/>
      <c r="GKX210" s="91"/>
      <c r="GKY210" s="119"/>
      <c r="GKZ210" s="91"/>
      <c r="GLA210" s="119"/>
      <c r="GLB210" s="91"/>
      <c r="GLC210" s="119"/>
      <c r="GLD210" s="91"/>
      <c r="GLE210" s="119"/>
      <c r="GLF210" s="91"/>
      <c r="GLG210" s="119"/>
      <c r="GLH210" s="91"/>
      <c r="GLI210" s="119"/>
      <c r="GLJ210" s="91"/>
      <c r="GLK210" s="119"/>
      <c r="GLL210" s="91"/>
      <c r="GLM210" s="119"/>
      <c r="GLN210" s="91"/>
      <c r="GLO210" s="119"/>
      <c r="GLP210" s="91"/>
      <c r="GLQ210" s="119"/>
      <c r="GLR210" s="91"/>
      <c r="GLS210" s="119"/>
      <c r="GLT210" s="91"/>
      <c r="GLU210" s="119"/>
      <c r="GLV210" s="91"/>
      <c r="GLW210" s="119"/>
      <c r="GLX210" s="91"/>
      <c r="GLY210" s="119"/>
      <c r="GLZ210" s="91"/>
      <c r="GMA210" s="119"/>
      <c r="GMB210" s="91"/>
      <c r="GMC210" s="119"/>
      <c r="GMD210" s="91"/>
      <c r="GME210" s="119"/>
      <c r="GMF210" s="91"/>
      <c r="GMG210" s="119"/>
      <c r="GMH210" s="91"/>
      <c r="GMI210" s="119"/>
      <c r="GMJ210" s="91"/>
      <c r="GMK210" s="119"/>
      <c r="GML210" s="91"/>
      <c r="GMM210" s="119"/>
      <c r="GMN210" s="91"/>
      <c r="GMO210" s="119"/>
      <c r="GMP210" s="91"/>
      <c r="GMQ210" s="119"/>
      <c r="GMR210" s="91"/>
      <c r="GMS210" s="119"/>
      <c r="GMT210" s="91"/>
      <c r="GMU210" s="119"/>
      <c r="GMV210" s="91"/>
      <c r="GMW210" s="119"/>
      <c r="GMX210" s="91"/>
      <c r="GMY210" s="119"/>
      <c r="GMZ210" s="91"/>
      <c r="GNA210" s="119"/>
      <c r="GNB210" s="91"/>
      <c r="GNC210" s="119"/>
      <c r="GND210" s="91"/>
      <c r="GNE210" s="119"/>
      <c r="GNF210" s="91"/>
      <c r="GNG210" s="119"/>
      <c r="GNH210" s="91"/>
      <c r="GNI210" s="119"/>
      <c r="GNJ210" s="91"/>
      <c r="GNK210" s="119"/>
      <c r="GNL210" s="91"/>
      <c r="GNM210" s="119"/>
      <c r="GNN210" s="91"/>
      <c r="GNO210" s="119"/>
      <c r="GNP210" s="91"/>
      <c r="GNQ210" s="119"/>
      <c r="GNR210" s="91"/>
      <c r="GNS210" s="119"/>
      <c r="GNT210" s="91"/>
      <c r="GNU210" s="119"/>
      <c r="GNV210" s="91"/>
      <c r="GNW210" s="119"/>
      <c r="GNX210" s="91"/>
      <c r="GNY210" s="119"/>
      <c r="GNZ210" s="91"/>
      <c r="GOA210" s="119"/>
      <c r="GOB210" s="91"/>
      <c r="GOC210" s="119"/>
      <c r="GOD210" s="91"/>
      <c r="GOE210" s="119"/>
      <c r="GOF210" s="91"/>
      <c r="GOG210" s="119"/>
      <c r="GOH210" s="91"/>
      <c r="GOI210" s="119"/>
      <c r="GOJ210" s="91"/>
      <c r="GOK210" s="119"/>
      <c r="GOL210" s="91"/>
      <c r="GOM210" s="119"/>
      <c r="GON210" s="91"/>
      <c r="GOO210" s="119"/>
      <c r="GOP210" s="91"/>
      <c r="GOQ210" s="119"/>
      <c r="GOR210" s="91"/>
      <c r="GOS210" s="119"/>
      <c r="GOT210" s="91"/>
      <c r="GOU210" s="119"/>
      <c r="GOV210" s="91"/>
      <c r="GOW210" s="119"/>
      <c r="GOX210" s="91"/>
      <c r="GOY210" s="119"/>
      <c r="GOZ210" s="91"/>
      <c r="GPA210" s="119"/>
      <c r="GPB210" s="91"/>
      <c r="GPC210" s="119"/>
      <c r="GPD210" s="91"/>
      <c r="GPE210" s="119"/>
      <c r="GPF210" s="91"/>
      <c r="GPG210" s="119"/>
      <c r="GPH210" s="91"/>
      <c r="GPI210" s="119"/>
      <c r="GPJ210" s="91"/>
      <c r="GPK210" s="119"/>
      <c r="GPL210" s="91"/>
      <c r="GPM210" s="119"/>
      <c r="GPN210" s="91"/>
      <c r="GPO210" s="119"/>
      <c r="GPP210" s="91"/>
      <c r="GPQ210" s="119"/>
      <c r="GPR210" s="91"/>
      <c r="GPS210" s="119"/>
      <c r="GPT210" s="91"/>
      <c r="GPU210" s="119"/>
      <c r="GPV210" s="91"/>
      <c r="GPW210" s="119"/>
      <c r="GPX210" s="91"/>
      <c r="GPY210" s="119"/>
      <c r="GPZ210" s="91"/>
      <c r="GQA210" s="119"/>
      <c r="GQB210" s="91"/>
      <c r="GQC210" s="119"/>
      <c r="GQD210" s="91"/>
      <c r="GQE210" s="119"/>
      <c r="GQF210" s="91"/>
      <c r="GQG210" s="119"/>
      <c r="GQH210" s="91"/>
      <c r="GQI210" s="119"/>
      <c r="GQJ210" s="91"/>
      <c r="GQK210" s="119"/>
      <c r="GQL210" s="91"/>
      <c r="GQM210" s="119"/>
      <c r="GQN210" s="91"/>
      <c r="GQO210" s="119"/>
      <c r="GQP210" s="91"/>
      <c r="GQQ210" s="119"/>
      <c r="GQR210" s="91"/>
      <c r="GQS210" s="119"/>
      <c r="GQT210" s="91"/>
      <c r="GQU210" s="119"/>
      <c r="GQV210" s="91"/>
      <c r="GQW210" s="119"/>
      <c r="GQX210" s="91"/>
      <c r="GQY210" s="119"/>
      <c r="GQZ210" s="91"/>
      <c r="GRA210" s="119"/>
      <c r="GRB210" s="91"/>
      <c r="GRC210" s="119"/>
      <c r="GRD210" s="91"/>
      <c r="GRE210" s="119"/>
      <c r="GRF210" s="91"/>
      <c r="GRG210" s="119"/>
      <c r="GRH210" s="91"/>
      <c r="GRI210" s="119"/>
      <c r="GRJ210" s="91"/>
      <c r="GRK210" s="119"/>
      <c r="GRL210" s="91"/>
      <c r="GRM210" s="119"/>
      <c r="GRN210" s="91"/>
      <c r="GRO210" s="119"/>
      <c r="GRP210" s="91"/>
      <c r="GRQ210" s="119"/>
      <c r="GRR210" s="91"/>
      <c r="GRS210" s="119"/>
      <c r="GRT210" s="91"/>
      <c r="GRU210" s="119"/>
      <c r="GRV210" s="91"/>
      <c r="GRW210" s="119"/>
      <c r="GRX210" s="91"/>
      <c r="GRY210" s="119"/>
      <c r="GRZ210" s="91"/>
      <c r="GSA210" s="119"/>
      <c r="GSB210" s="91"/>
      <c r="GSC210" s="119"/>
      <c r="GSD210" s="91"/>
      <c r="GSE210" s="119"/>
      <c r="GSF210" s="91"/>
      <c r="GSG210" s="119"/>
      <c r="GSH210" s="91"/>
      <c r="GSI210" s="119"/>
      <c r="GSJ210" s="91"/>
      <c r="GSK210" s="119"/>
      <c r="GSL210" s="91"/>
      <c r="GSM210" s="119"/>
      <c r="GSN210" s="91"/>
      <c r="GSO210" s="119"/>
      <c r="GSP210" s="91"/>
      <c r="GSQ210" s="119"/>
      <c r="GSR210" s="91"/>
      <c r="GSS210" s="119"/>
      <c r="GST210" s="91"/>
      <c r="GSU210" s="119"/>
      <c r="GSV210" s="91"/>
      <c r="GSW210" s="119"/>
      <c r="GSX210" s="91"/>
      <c r="GSY210" s="119"/>
      <c r="GSZ210" s="91"/>
      <c r="GTA210" s="119"/>
      <c r="GTB210" s="91"/>
      <c r="GTC210" s="119"/>
      <c r="GTD210" s="91"/>
      <c r="GTE210" s="119"/>
      <c r="GTF210" s="91"/>
      <c r="GTG210" s="119"/>
      <c r="GTH210" s="91"/>
      <c r="GTI210" s="119"/>
      <c r="GTJ210" s="91"/>
      <c r="GTK210" s="119"/>
      <c r="GTL210" s="91"/>
      <c r="GTM210" s="119"/>
      <c r="GTN210" s="91"/>
      <c r="GTO210" s="119"/>
      <c r="GTP210" s="91"/>
      <c r="GTQ210" s="119"/>
      <c r="GTR210" s="91"/>
      <c r="GTS210" s="119"/>
      <c r="GTT210" s="91"/>
      <c r="GTU210" s="119"/>
      <c r="GTV210" s="91"/>
      <c r="GTW210" s="119"/>
      <c r="GTX210" s="91"/>
      <c r="GTY210" s="119"/>
      <c r="GTZ210" s="91"/>
      <c r="GUA210" s="119"/>
      <c r="GUB210" s="91"/>
      <c r="GUC210" s="119"/>
      <c r="GUD210" s="91"/>
      <c r="GUE210" s="119"/>
      <c r="GUF210" s="91"/>
      <c r="GUG210" s="119"/>
      <c r="GUH210" s="91"/>
      <c r="GUI210" s="119"/>
      <c r="GUJ210" s="91"/>
      <c r="GUK210" s="119"/>
      <c r="GUL210" s="91"/>
      <c r="GUM210" s="119"/>
      <c r="GUN210" s="91"/>
      <c r="GUO210" s="119"/>
      <c r="GUP210" s="91"/>
      <c r="GUQ210" s="119"/>
      <c r="GUR210" s="91"/>
      <c r="GUS210" s="119"/>
      <c r="GUT210" s="91"/>
      <c r="GUU210" s="119"/>
      <c r="GUV210" s="91"/>
      <c r="GUW210" s="119"/>
      <c r="GUX210" s="91"/>
      <c r="GUY210" s="119"/>
      <c r="GUZ210" s="91"/>
      <c r="GVA210" s="119"/>
      <c r="GVB210" s="91"/>
      <c r="GVC210" s="119"/>
      <c r="GVD210" s="91"/>
      <c r="GVE210" s="119"/>
      <c r="GVF210" s="91"/>
      <c r="GVG210" s="119"/>
      <c r="GVH210" s="91"/>
      <c r="GVI210" s="119"/>
      <c r="GVJ210" s="91"/>
      <c r="GVK210" s="119"/>
      <c r="GVL210" s="91"/>
      <c r="GVM210" s="119"/>
      <c r="GVN210" s="91"/>
      <c r="GVO210" s="119"/>
      <c r="GVP210" s="91"/>
      <c r="GVQ210" s="119"/>
      <c r="GVR210" s="91"/>
      <c r="GVS210" s="119"/>
      <c r="GVT210" s="91"/>
      <c r="GVU210" s="119"/>
      <c r="GVV210" s="91"/>
      <c r="GVW210" s="119"/>
      <c r="GVX210" s="91"/>
      <c r="GVY210" s="119"/>
      <c r="GVZ210" s="91"/>
      <c r="GWA210" s="119"/>
      <c r="GWB210" s="91"/>
      <c r="GWC210" s="119"/>
      <c r="GWD210" s="91"/>
      <c r="GWE210" s="119"/>
      <c r="GWF210" s="91"/>
      <c r="GWG210" s="119"/>
      <c r="GWH210" s="91"/>
      <c r="GWI210" s="119"/>
      <c r="GWJ210" s="91"/>
      <c r="GWK210" s="119"/>
      <c r="GWL210" s="91"/>
      <c r="GWM210" s="119"/>
      <c r="GWN210" s="91"/>
      <c r="GWO210" s="119"/>
      <c r="GWP210" s="91"/>
      <c r="GWQ210" s="119"/>
      <c r="GWR210" s="91"/>
      <c r="GWS210" s="119"/>
      <c r="GWT210" s="91"/>
      <c r="GWU210" s="119"/>
      <c r="GWV210" s="91"/>
      <c r="GWW210" s="119"/>
      <c r="GWX210" s="91"/>
      <c r="GWY210" s="119"/>
      <c r="GWZ210" s="91"/>
      <c r="GXA210" s="119"/>
      <c r="GXB210" s="91"/>
      <c r="GXC210" s="119"/>
      <c r="GXD210" s="91"/>
      <c r="GXE210" s="119"/>
      <c r="GXF210" s="91"/>
      <c r="GXG210" s="119"/>
      <c r="GXH210" s="91"/>
      <c r="GXI210" s="119"/>
      <c r="GXJ210" s="91"/>
      <c r="GXK210" s="119"/>
      <c r="GXL210" s="91"/>
      <c r="GXM210" s="119"/>
      <c r="GXN210" s="91"/>
      <c r="GXO210" s="119"/>
      <c r="GXP210" s="91"/>
      <c r="GXQ210" s="119"/>
      <c r="GXR210" s="91"/>
      <c r="GXS210" s="119"/>
      <c r="GXT210" s="91"/>
      <c r="GXU210" s="119"/>
      <c r="GXV210" s="91"/>
      <c r="GXW210" s="119"/>
      <c r="GXX210" s="91"/>
      <c r="GXY210" s="119"/>
      <c r="GXZ210" s="91"/>
      <c r="GYA210" s="119"/>
      <c r="GYB210" s="91"/>
      <c r="GYC210" s="119"/>
      <c r="GYD210" s="91"/>
      <c r="GYE210" s="119"/>
      <c r="GYF210" s="91"/>
      <c r="GYG210" s="119"/>
      <c r="GYH210" s="91"/>
      <c r="GYI210" s="119"/>
      <c r="GYJ210" s="91"/>
      <c r="GYK210" s="119"/>
      <c r="GYL210" s="91"/>
      <c r="GYM210" s="119"/>
      <c r="GYN210" s="91"/>
      <c r="GYO210" s="119"/>
      <c r="GYP210" s="91"/>
      <c r="GYQ210" s="119"/>
      <c r="GYR210" s="91"/>
      <c r="GYS210" s="119"/>
      <c r="GYT210" s="91"/>
      <c r="GYU210" s="119"/>
      <c r="GYV210" s="91"/>
      <c r="GYW210" s="119"/>
      <c r="GYX210" s="91"/>
      <c r="GYY210" s="119"/>
      <c r="GYZ210" s="91"/>
      <c r="GZA210" s="119"/>
      <c r="GZB210" s="91"/>
      <c r="GZC210" s="119"/>
      <c r="GZD210" s="91"/>
      <c r="GZE210" s="119"/>
      <c r="GZF210" s="91"/>
      <c r="GZG210" s="119"/>
      <c r="GZH210" s="91"/>
      <c r="GZI210" s="119"/>
      <c r="GZJ210" s="91"/>
      <c r="GZK210" s="119"/>
      <c r="GZL210" s="91"/>
      <c r="GZM210" s="119"/>
      <c r="GZN210" s="91"/>
      <c r="GZO210" s="119"/>
      <c r="GZP210" s="91"/>
      <c r="GZQ210" s="119"/>
      <c r="GZR210" s="91"/>
      <c r="GZS210" s="119"/>
      <c r="GZT210" s="91"/>
      <c r="GZU210" s="119"/>
      <c r="GZV210" s="91"/>
      <c r="GZW210" s="119"/>
      <c r="GZX210" s="91"/>
      <c r="GZY210" s="119"/>
      <c r="GZZ210" s="91"/>
      <c r="HAA210" s="119"/>
      <c r="HAB210" s="91"/>
      <c r="HAC210" s="119"/>
      <c r="HAD210" s="91"/>
      <c r="HAE210" s="119"/>
      <c r="HAF210" s="91"/>
      <c r="HAG210" s="119"/>
      <c r="HAH210" s="91"/>
      <c r="HAI210" s="119"/>
      <c r="HAJ210" s="91"/>
      <c r="HAK210" s="119"/>
      <c r="HAL210" s="91"/>
      <c r="HAM210" s="119"/>
      <c r="HAN210" s="91"/>
      <c r="HAO210" s="119"/>
      <c r="HAP210" s="91"/>
      <c r="HAQ210" s="119"/>
      <c r="HAR210" s="91"/>
      <c r="HAS210" s="119"/>
      <c r="HAT210" s="91"/>
      <c r="HAU210" s="119"/>
      <c r="HAV210" s="91"/>
      <c r="HAW210" s="119"/>
      <c r="HAX210" s="91"/>
      <c r="HAY210" s="119"/>
      <c r="HAZ210" s="91"/>
      <c r="HBA210" s="119"/>
      <c r="HBB210" s="91"/>
      <c r="HBC210" s="119"/>
      <c r="HBD210" s="91"/>
      <c r="HBE210" s="119"/>
      <c r="HBF210" s="91"/>
      <c r="HBG210" s="119"/>
      <c r="HBH210" s="91"/>
      <c r="HBI210" s="119"/>
      <c r="HBJ210" s="91"/>
      <c r="HBK210" s="119"/>
      <c r="HBL210" s="91"/>
      <c r="HBM210" s="119"/>
      <c r="HBN210" s="91"/>
      <c r="HBO210" s="119"/>
      <c r="HBP210" s="91"/>
      <c r="HBQ210" s="119"/>
      <c r="HBR210" s="91"/>
      <c r="HBS210" s="119"/>
      <c r="HBT210" s="91"/>
      <c r="HBU210" s="119"/>
      <c r="HBV210" s="91"/>
      <c r="HBW210" s="119"/>
      <c r="HBX210" s="91"/>
      <c r="HBY210" s="119"/>
      <c r="HBZ210" s="91"/>
      <c r="HCA210" s="119"/>
      <c r="HCB210" s="91"/>
      <c r="HCC210" s="119"/>
      <c r="HCD210" s="91"/>
      <c r="HCE210" s="119"/>
      <c r="HCF210" s="91"/>
      <c r="HCG210" s="119"/>
      <c r="HCH210" s="91"/>
      <c r="HCI210" s="119"/>
      <c r="HCJ210" s="91"/>
      <c r="HCK210" s="119"/>
      <c r="HCL210" s="91"/>
      <c r="HCM210" s="119"/>
      <c r="HCN210" s="91"/>
      <c r="HCO210" s="119"/>
      <c r="HCP210" s="91"/>
      <c r="HCQ210" s="119"/>
      <c r="HCR210" s="91"/>
      <c r="HCS210" s="119"/>
      <c r="HCT210" s="91"/>
      <c r="HCU210" s="119"/>
      <c r="HCV210" s="91"/>
      <c r="HCW210" s="119"/>
      <c r="HCX210" s="91"/>
      <c r="HCY210" s="119"/>
      <c r="HCZ210" s="91"/>
      <c r="HDA210" s="119"/>
      <c r="HDB210" s="91"/>
      <c r="HDC210" s="119"/>
      <c r="HDD210" s="91"/>
      <c r="HDE210" s="119"/>
      <c r="HDF210" s="91"/>
      <c r="HDG210" s="119"/>
      <c r="HDH210" s="91"/>
      <c r="HDI210" s="119"/>
      <c r="HDJ210" s="91"/>
      <c r="HDK210" s="119"/>
      <c r="HDL210" s="91"/>
      <c r="HDM210" s="119"/>
      <c r="HDN210" s="91"/>
      <c r="HDO210" s="119"/>
      <c r="HDP210" s="91"/>
      <c r="HDQ210" s="119"/>
      <c r="HDR210" s="91"/>
      <c r="HDS210" s="119"/>
      <c r="HDT210" s="91"/>
      <c r="HDU210" s="119"/>
      <c r="HDV210" s="91"/>
      <c r="HDW210" s="119"/>
      <c r="HDX210" s="91"/>
      <c r="HDY210" s="119"/>
      <c r="HDZ210" s="91"/>
      <c r="HEA210" s="119"/>
      <c r="HEB210" s="91"/>
      <c r="HEC210" s="119"/>
      <c r="HED210" s="91"/>
      <c r="HEE210" s="119"/>
      <c r="HEF210" s="91"/>
      <c r="HEG210" s="119"/>
      <c r="HEH210" s="91"/>
      <c r="HEI210" s="119"/>
      <c r="HEJ210" s="91"/>
      <c r="HEK210" s="119"/>
      <c r="HEL210" s="91"/>
      <c r="HEM210" s="119"/>
      <c r="HEN210" s="91"/>
      <c r="HEO210" s="119"/>
      <c r="HEP210" s="91"/>
      <c r="HEQ210" s="119"/>
      <c r="HER210" s="91"/>
      <c r="HES210" s="119"/>
      <c r="HET210" s="91"/>
      <c r="HEU210" s="119"/>
      <c r="HEV210" s="91"/>
      <c r="HEW210" s="119"/>
      <c r="HEX210" s="91"/>
      <c r="HEY210" s="119"/>
      <c r="HEZ210" s="91"/>
      <c r="HFA210" s="119"/>
      <c r="HFB210" s="91"/>
      <c r="HFC210" s="119"/>
      <c r="HFD210" s="91"/>
      <c r="HFE210" s="119"/>
      <c r="HFF210" s="91"/>
      <c r="HFG210" s="119"/>
      <c r="HFH210" s="91"/>
      <c r="HFI210" s="119"/>
      <c r="HFJ210" s="91"/>
      <c r="HFK210" s="119"/>
      <c r="HFL210" s="91"/>
      <c r="HFM210" s="119"/>
      <c r="HFN210" s="91"/>
      <c r="HFO210" s="119"/>
      <c r="HFP210" s="91"/>
      <c r="HFQ210" s="119"/>
      <c r="HFR210" s="91"/>
      <c r="HFS210" s="119"/>
      <c r="HFT210" s="91"/>
      <c r="HFU210" s="119"/>
      <c r="HFV210" s="91"/>
      <c r="HFW210" s="119"/>
      <c r="HFX210" s="91"/>
      <c r="HFY210" s="119"/>
      <c r="HFZ210" s="91"/>
      <c r="HGA210" s="119"/>
      <c r="HGB210" s="91"/>
      <c r="HGC210" s="119"/>
      <c r="HGD210" s="91"/>
      <c r="HGE210" s="119"/>
      <c r="HGF210" s="91"/>
      <c r="HGG210" s="119"/>
      <c r="HGH210" s="91"/>
      <c r="HGI210" s="119"/>
      <c r="HGJ210" s="91"/>
      <c r="HGK210" s="119"/>
      <c r="HGL210" s="91"/>
      <c r="HGM210" s="119"/>
      <c r="HGN210" s="91"/>
      <c r="HGO210" s="119"/>
      <c r="HGP210" s="91"/>
      <c r="HGQ210" s="119"/>
      <c r="HGR210" s="91"/>
      <c r="HGS210" s="119"/>
      <c r="HGT210" s="91"/>
      <c r="HGU210" s="119"/>
      <c r="HGV210" s="91"/>
      <c r="HGW210" s="119"/>
      <c r="HGX210" s="91"/>
      <c r="HGY210" s="119"/>
      <c r="HGZ210" s="91"/>
      <c r="HHA210" s="119"/>
      <c r="HHB210" s="91"/>
      <c r="HHC210" s="119"/>
      <c r="HHD210" s="91"/>
      <c r="HHE210" s="119"/>
      <c r="HHF210" s="91"/>
      <c r="HHG210" s="119"/>
      <c r="HHH210" s="91"/>
      <c r="HHI210" s="119"/>
      <c r="HHJ210" s="91"/>
      <c r="HHK210" s="119"/>
      <c r="HHL210" s="91"/>
      <c r="HHM210" s="119"/>
      <c r="HHN210" s="91"/>
      <c r="HHO210" s="119"/>
      <c r="HHP210" s="91"/>
      <c r="HHQ210" s="119"/>
      <c r="HHR210" s="91"/>
      <c r="HHS210" s="119"/>
      <c r="HHT210" s="91"/>
      <c r="HHU210" s="119"/>
      <c r="HHV210" s="91"/>
      <c r="HHW210" s="119"/>
      <c r="HHX210" s="91"/>
      <c r="HHY210" s="119"/>
      <c r="HHZ210" s="91"/>
      <c r="HIA210" s="119"/>
      <c r="HIB210" s="91"/>
      <c r="HIC210" s="119"/>
      <c r="HID210" s="91"/>
      <c r="HIE210" s="119"/>
      <c r="HIF210" s="91"/>
      <c r="HIG210" s="119"/>
      <c r="HIH210" s="91"/>
      <c r="HII210" s="119"/>
      <c r="HIJ210" s="91"/>
      <c r="HIK210" s="119"/>
      <c r="HIL210" s="91"/>
      <c r="HIM210" s="119"/>
      <c r="HIN210" s="91"/>
      <c r="HIO210" s="119"/>
      <c r="HIP210" s="91"/>
      <c r="HIQ210" s="119"/>
      <c r="HIR210" s="91"/>
      <c r="HIS210" s="119"/>
      <c r="HIT210" s="91"/>
      <c r="HIU210" s="119"/>
      <c r="HIV210" s="91"/>
      <c r="HIW210" s="119"/>
      <c r="HIX210" s="91"/>
      <c r="HIY210" s="119"/>
      <c r="HIZ210" s="91"/>
      <c r="HJA210" s="119"/>
      <c r="HJB210" s="91"/>
      <c r="HJC210" s="119"/>
      <c r="HJD210" s="91"/>
      <c r="HJE210" s="119"/>
      <c r="HJF210" s="91"/>
      <c r="HJG210" s="119"/>
      <c r="HJH210" s="91"/>
      <c r="HJI210" s="119"/>
      <c r="HJJ210" s="91"/>
      <c r="HJK210" s="119"/>
      <c r="HJL210" s="91"/>
      <c r="HJM210" s="119"/>
      <c r="HJN210" s="91"/>
      <c r="HJO210" s="119"/>
      <c r="HJP210" s="91"/>
      <c r="HJQ210" s="119"/>
      <c r="HJR210" s="91"/>
      <c r="HJS210" s="119"/>
      <c r="HJT210" s="91"/>
      <c r="HJU210" s="119"/>
      <c r="HJV210" s="91"/>
      <c r="HJW210" s="119"/>
      <c r="HJX210" s="91"/>
      <c r="HJY210" s="119"/>
      <c r="HJZ210" s="91"/>
      <c r="HKA210" s="119"/>
      <c r="HKB210" s="91"/>
      <c r="HKC210" s="119"/>
      <c r="HKD210" s="91"/>
      <c r="HKE210" s="119"/>
      <c r="HKF210" s="91"/>
      <c r="HKG210" s="119"/>
      <c r="HKH210" s="91"/>
      <c r="HKI210" s="119"/>
      <c r="HKJ210" s="91"/>
      <c r="HKK210" s="119"/>
      <c r="HKL210" s="91"/>
      <c r="HKM210" s="119"/>
      <c r="HKN210" s="91"/>
      <c r="HKO210" s="119"/>
      <c r="HKP210" s="91"/>
      <c r="HKQ210" s="119"/>
      <c r="HKR210" s="91"/>
      <c r="HKS210" s="119"/>
      <c r="HKT210" s="91"/>
      <c r="HKU210" s="119"/>
      <c r="HKV210" s="91"/>
      <c r="HKW210" s="119"/>
      <c r="HKX210" s="91"/>
      <c r="HKY210" s="119"/>
      <c r="HKZ210" s="91"/>
      <c r="HLA210" s="119"/>
      <c r="HLB210" s="91"/>
      <c r="HLC210" s="119"/>
      <c r="HLD210" s="91"/>
      <c r="HLE210" s="119"/>
      <c r="HLF210" s="91"/>
      <c r="HLG210" s="119"/>
      <c r="HLH210" s="91"/>
      <c r="HLI210" s="119"/>
      <c r="HLJ210" s="91"/>
      <c r="HLK210" s="119"/>
      <c r="HLL210" s="91"/>
      <c r="HLM210" s="119"/>
      <c r="HLN210" s="91"/>
      <c r="HLO210" s="119"/>
      <c r="HLP210" s="91"/>
      <c r="HLQ210" s="119"/>
      <c r="HLR210" s="91"/>
      <c r="HLS210" s="119"/>
      <c r="HLT210" s="91"/>
      <c r="HLU210" s="119"/>
      <c r="HLV210" s="91"/>
      <c r="HLW210" s="119"/>
      <c r="HLX210" s="91"/>
      <c r="HLY210" s="119"/>
      <c r="HLZ210" s="91"/>
      <c r="HMA210" s="119"/>
      <c r="HMB210" s="91"/>
      <c r="HMC210" s="119"/>
      <c r="HMD210" s="91"/>
      <c r="HME210" s="119"/>
      <c r="HMF210" s="91"/>
      <c r="HMG210" s="119"/>
      <c r="HMH210" s="91"/>
      <c r="HMI210" s="119"/>
      <c r="HMJ210" s="91"/>
      <c r="HMK210" s="119"/>
      <c r="HML210" s="91"/>
      <c r="HMM210" s="119"/>
      <c r="HMN210" s="91"/>
      <c r="HMO210" s="119"/>
      <c r="HMP210" s="91"/>
      <c r="HMQ210" s="119"/>
      <c r="HMR210" s="91"/>
      <c r="HMS210" s="119"/>
      <c r="HMT210" s="91"/>
      <c r="HMU210" s="119"/>
      <c r="HMV210" s="91"/>
      <c r="HMW210" s="119"/>
      <c r="HMX210" s="91"/>
      <c r="HMY210" s="119"/>
      <c r="HMZ210" s="91"/>
      <c r="HNA210" s="119"/>
      <c r="HNB210" s="91"/>
      <c r="HNC210" s="119"/>
      <c r="HND210" s="91"/>
      <c r="HNE210" s="119"/>
      <c r="HNF210" s="91"/>
      <c r="HNG210" s="119"/>
      <c r="HNH210" s="91"/>
      <c r="HNI210" s="119"/>
      <c r="HNJ210" s="91"/>
      <c r="HNK210" s="119"/>
      <c r="HNL210" s="91"/>
      <c r="HNM210" s="119"/>
      <c r="HNN210" s="91"/>
      <c r="HNO210" s="119"/>
      <c r="HNP210" s="91"/>
      <c r="HNQ210" s="119"/>
      <c r="HNR210" s="91"/>
      <c r="HNS210" s="119"/>
      <c r="HNT210" s="91"/>
      <c r="HNU210" s="119"/>
      <c r="HNV210" s="91"/>
      <c r="HNW210" s="119"/>
      <c r="HNX210" s="91"/>
      <c r="HNY210" s="119"/>
      <c r="HNZ210" s="91"/>
      <c r="HOA210" s="119"/>
      <c r="HOB210" s="91"/>
      <c r="HOC210" s="119"/>
      <c r="HOD210" s="91"/>
      <c r="HOE210" s="119"/>
      <c r="HOF210" s="91"/>
      <c r="HOG210" s="119"/>
      <c r="HOH210" s="91"/>
      <c r="HOI210" s="119"/>
      <c r="HOJ210" s="91"/>
      <c r="HOK210" s="119"/>
      <c r="HOL210" s="91"/>
      <c r="HOM210" s="119"/>
      <c r="HON210" s="91"/>
      <c r="HOO210" s="119"/>
      <c r="HOP210" s="91"/>
      <c r="HOQ210" s="119"/>
      <c r="HOR210" s="91"/>
      <c r="HOS210" s="119"/>
      <c r="HOT210" s="91"/>
      <c r="HOU210" s="119"/>
      <c r="HOV210" s="91"/>
      <c r="HOW210" s="119"/>
      <c r="HOX210" s="91"/>
      <c r="HOY210" s="119"/>
      <c r="HOZ210" s="91"/>
      <c r="HPA210" s="119"/>
      <c r="HPB210" s="91"/>
      <c r="HPC210" s="119"/>
      <c r="HPD210" s="91"/>
      <c r="HPE210" s="119"/>
      <c r="HPF210" s="91"/>
      <c r="HPG210" s="119"/>
      <c r="HPH210" s="91"/>
      <c r="HPI210" s="119"/>
      <c r="HPJ210" s="91"/>
      <c r="HPK210" s="119"/>
      <c r="HPL210" s="91"/>
      <c r="HPM210" s="119"/>
      <c r="HPN210" s="91"/>
      <c r="HPO210" s="119"/>
      <c r="HPP210" s="91"/>
      <c r="HPQ210" s="119"/>
      <c r="HPR210" s="91"/>
      <c r="HPS210" s="119"/>
      <c r="HPT210" s="91"/>
      <c r="HPU210" s="119"/>
      <c r="HPV210" s="91"/>
      <c r="HPW210" s="119"/>
      <c r="HPX210" s="91"/>
      <c r="HPY210" s="119"/>
      <c r="HPZ210" s="91"/>
      <c r="HQA210" s="119"/>
      <c r="HQB210" s="91"/>
      <c r="HQC210" s="119"/>
      <c r="HQD210" s="91"/>
      <c r="HQE210" s="119"/>
      <c r="HQF210" s="91"/>
      <c r="HQG210" s="119"/>
      <c r="HQH210" s="91"/>
      <c r="HQI210" s="119"/>
      <c r="HQJ210" s="91"/>
      <c r="HQK210" s="119"/>
      <c r="HQL210" s="91"/>
      <c r="HQM210" s="119"/>
      <c r="HQN210" s="91"/>
      <c r="HQO210" s="119"/>
      <c r="HQP210" s="91"/>
      <c r="HQQ210" s="119"/>
      <c r="HQR210" s="91"/>
      <c r="HQS210" s="119"/>
      <c r="HQT210" s="91"/>
      <c r="HQU210" s="119"/>
      <c r="HQV210" s="91"/>
      <c r="HQW210" s="119"/>
      <c r="HQX210" s="91"/>
      <c r="HQY210" s="119"/>
      <c r="HQZ210" s="91"/>
      <c r="HRA210" s="119"/>
      <c r="HRB210" s="91"/>
      <c r="HRC210" s="119"/>
      <c r="HRD210" s="91"/>
      <c r="HRE210" s="119"/>
      <c r="HRF210" s="91"/>
      <c r="HRG210" s="119"/>
      <c r="HRH210" s="91"/>
      <c r="HRI210" s="119"/>
      <c r="HRJ210" s="91"/>
      <c r="HRK210" s="119"/>
      <c r="HRL210" s="91"/>
      <c r="HRM210" s="119"/>
      <c r="HRN210" s="91"/>
      <c r="HRO210" s="119"/>
      <c r="HRP210" s="91"/>
      <c r="HRQ210" s="119"/>
      <c r="HRR210" s="91"/>
      <c r="HRS210" s="119"/>
      <c r="HRT210" s="91"/>
      <c r="HRU210" s="119"/>
      <c r="HRV210" s="91"/>
      <c r="HRW210" s="119"/>
      <c r="HRX210" s="91"/>
      <c r="HRY210" s="119"/>
      <c r="HRZ210" s="91"/>
      <c r="HSA210" s="119"/>
      <c r="HSB210" s="91"/>
      <c r="HSC210" s="119"/>
      <c r="HSD210" s="91"/>
      <c r="HSE210" s="119"/>
      <c r="HSF210" s="91"/>
      <c r="HSG210" s="119"/>
      <c r="HSH210" s="91"/>
      <c r="HSI210" s="119"/>
      <c r="HSJ210" s="91"/>
      <c r="HSK210" s="119"/>
      <c r="HSL210" s="91"/>
      <c r="HSM210" s="119"/>
      <c r="HSN210" s="91"/>
      <c r="HSO210" s="119"/>
      <c r="HSP210" s="91"/>
      <c r="HSQ210" s="119"/>
      <c r="HSR210" s="91"/>
      <c r="HSS210" s="119"/>
      <c r="HST210" s="91"/>
      <c r="HSU210" s="119"/>
      <c r="HSV210" s="91"/>
      <c r="HSW210" s="119"/>
      <c r="HSX210" s="91"/>
      <c r="HSY210" s="119"/>
      <c r="HSZ210" s="91"/>
      <c r="HTA210" s="119"/>
      <c r="HTB210" s="91"/>
      <c r="HTC210" s="119"/>
      <c r="HTD210" s="91"/>
      <c r="HTE210" s="119"/>
      <c r="HTF210" s="91"/>
      <c r="HTG210" s="119"/>
      <c r="HTH210" s="91"/>
      <c r="HTI210" s="119"/>
      <c r="HTJ210" s="91"/>
      <c r="HTK210" s="119"/>
      <c r="HTL210" s="91"/>
      <c r="HTM210" s="119"/>
      <c r="HTN210" s="91"/>
      <c r="HTO210" s="119"/>
      <c r="HTP210" s="91"/>
      <c r="HTQ210" s="119"/>
      <c r="HTR210" s="91"/>
      <c r="HTS210" s="119"/>
      <c r="HTT210" s="91"/>
      <c r="HTU210" s="119"/>
      <c r="HTV210" s="91"/>
      <c r="HTW210" s="119"/>
      <c r="HTX210" s="91"/>
      <c r="HTY210" s="119"/>
      <c r="HTZ210" s="91"/>
      <c r="HUA210" s="119"/>
      <c r="HUB210" s="91"/>
      <c r="HUC210" s="119"/>
      <c r="HUD210" s="91"/>
      <c r="HUE210" s="119"/>
      <c r="HUF210" s="91"/>
      <c r="HUG210" s="119"/>
      <c r="HUH210" s="91"/>
      <c r="HUI210" s="119"/>
      <c r="HUJ210" s="91"/>
      <c r="HUK210" s="119"/>
      <c r="HUL210" s="91"/>
      <c r="HUM210" s="119"/>
      <c r="HUN210" s="91"/>
      <c r="HUO210" s="119"/>
      <c r="HUP210" s="91"/>
      <c r="HUQ210" s="119"/>
      <c r="HUR210" s="91"/>
      <c r="HUS210" s="119"/>
      <c r="HUT210" s="91"/>
      <c r="HUU210" s="119"/>
      <c r="HUV210" s="91"/>
      <c r="HUW210" s="119"/>
      <c r="HUX210" s="91"/>
      <c r="HUY210" s="119"/>
      <c r="HUZ210" s="91"/>
      <c r="HVA210" s="119"/>
      <c r="HVB210" s="91"/>
      <c r="HVC210" s="119"/>
      <c r="HVD210" s="91"/>
      <c r="HVE210" s="119"/>
      <c r="HVF210" s="91"/>
      <c r="HVG210" s="119"/>
      <c r="HVH210" s="91"/>
      <c r="HVI210" s="119"/>
      <c r="HVJ210" s="91"/>
      <c r="HVK210" s="119"/>
      <c r="HVL210" s="91"/>
      <c r="HVM210" s="119"/>
      <c r="HVN210" s="91"/>
      <c r="HVO210" s="119"/>
      <c r="HVP210" s="91"/>
      <c r="HVQ210" s="119"/>
      <c r="HVR210" s="91"/>
      <c r="HVS210" s="119"/>
      <c r="HVT210" s="91"/>
      <c r="HVU210" s="119"/>
      <c r="HVV210" s="91"/>
      <c r="HVW210" s="119"/>
      <c r="HVX210" s="91"/>
      <c r="HVY210" s="119"/>
      <c r="HVZ210" s="91"/>
      <c r="HWA210" s="119"/>
      <c r="HWB210" s="91"/>
      <c r="HWC210" s="119"/>
      <c r="HWD210" s="91"/>
      <c r="HWE210" s="119"/>
      <c r="HWF210" s="91"/>
      <c r="HWG210" s="119"/>
      <c r="HWH210" s="91"/>
      <c r="HWI210" s="119"/>
      <c r="HWJ210" s="91"/>
      <c r="HWK210" s="119"/>
      <c r="HWL210" s="91"/>
      <c r="HWM210" s="119"/>
      <c r="HWN210" s="91"/>
      <c r="HWO210" s="119"/>
      <c r="HWP210" s="91"/>
      <c r="HWQ210" s="119"/>
      <c r="HWR210" s="91"/>
      <c r="HWS210" s="119"/>
      <c r="HWT210" s="91"/>
      <c r="HWU210" s="119"/>
      <c r="HWV210" s="91"/>
      <c r="HWW210" s="119"/>
      <c r="HWX210" s="91"/>
      <c r="HWY210" s="119"/>
      <c r="HWZ210" s="91"/>
      <c r="HXA210" s="119"/>
      <c r="HXB210" s="91"/>
      <c r="HXC210" s="119"/>
      <c r="HXD210" s="91"/>
      <c r="HXE210" s="119"/>
      <c r="HXF210" s="91"/>
      <c r="HXG210" s="119"/>
      <c r="HXH210" s="91"/>
      <c r="HXI210" s="119"/>
      <c r="HXJ210" s="91"/>
      <c r="HXK210" s="119"/>
      <c r="HXL210" s="91"/>
      <c r="HXM210" s="119"/>
      <c r="HXN210" s="91"/>
      <c r="HXO210" s="119"/>
      <c r="HXP210" s="91"/>
      <c r="HXQ210" s="119"/>
      <c r="HXR210" s="91"/>
      <c r="HXS210" s="119"/>
      <c r="HXT210" s="91"/>
      <c r="HXU210" s="119"/>
      <c r="HXV210" s="91"/>
      <c r="HXW210" s="119"/>
      <c r="HXX210" s="91"/>
      <c r="HXY210" s="119"/>
      <c r="HXZ210" s="91"/>
      <c r="HYA210" s="119"/>
      <c r="HYB210" s="91"/>
      <c r="HYC210" s="119"/>
      <c r="HYD210" s="91"/>
      <c r="HYE210" s="119"/>
      <c r="HYF210" s="91"/>
      <c r="HYG210" s="119"/>
      <c r="HYH210" s="91"/>
      <c r="HYI210" s="119"/>
      <c r="HYJ210" s="91"/>
      <c r="HYK210" s="119"/>
      <c r="HYL210" s="91"/>
      <c r="HYM210" s="119"/>
      <c r="HYN210" s="91"/>
      <c r="HYO210" s="119"/>
      <c r="HYP210" s="91"/>
      <c r="HYQ210" s="119"/>
      <c r="HYR210" s="91"/>
      <c r="HYS210" s="119"/>
      <c r="HYT210" s="91"/>
      <c r="HYU210" s="119"/>
      <c r="HYV210" s="91"/>
      <c r="HYW210" s="119"/>
      <c r="HYX210" s="91"/>
      <c r="HYY210" s="119"/>
      <c r="HYZ210" s="91"/>
      <c r="HZA210" s="119"/>
      <c r="HZB210" s="91"/>
      <c r="HZC210" s="119"/>
      <c r="HZD210" s="91"/>
      <c r="HZE210" s="119"/>
      <c r="HZF210" s="91"/>
      <c r="HZG210" s="119"/>
      <c r="HZH210" s="91"/>
      <c r="HZI210" s="119"/>
      <c r="HZJ210" s="91"/>
      <c r="HZK210" s="119"/>
      <c r="HZL210" s="91"/>
      <c r="HZM210" s="119"/>
      <c r="HZN210" s="91"/>
      <c r="HZO210" s="119"/>
      <c r="HZP210" s="91"/>
      <c r="HZQ210" s="119"/>
      <c r="HZR210" s="91"/>
      <c r="HZS210" s="119"/>
      <c r="HZT210" s="91"/>
      <c r="HZU210" s="119"/>
      <c r="HZV210" s="91"/>
      <c r="HZW210" s="119"/>
      <c r="HZX210" s="91"/>
      <c r="HZY210" s="119"/>
      <c r="HZZ210" s="91"/>
      <c r="IAA210" s="119"/>
      <c r="IAB210" s="91"/>
      <c r="IAC210" s="119"/>
      <c r="IAD210" s="91"/>
      <c r="IAE210" s="119"/>
      <c r="IAF210" s="91"/>
      <c r="IAG210" s="119"/>
      <c r="IAH210" s="91"/>
      <c r="IAI210" s="119"/>
      <c r="IAJ210" s="91"/>
      <c r="IAK210" s="119"/>
      <c r="IAL210" s="91"/>
      <c r="IAM210" s="119"/>
      <c r="IAN210" s="91"/>
      <c r="IAO210" s="119"/>
      <c r="IAP210" s="91"/>
      <c r="IAQ210" s="119"/>
      <c r="IAR210" s="91"/>
      <c r="IAS210" s="119"/>
      <c r="IAT210" s="91"/>
      <c r="IAU210" s="119"/>
      <c r="IAV210" s="91"/>
      <c r="IAW210" s="119"/>
      <c r="IAX210" s="91"/>
      <c r="IAY210" s="119"/>
      <c r="IAZ210" s="91"/>
      <c r="IBA210" s="119"/>
      <c r="IBB210" s="91"/>
      <c r="IBC210" s="119"/>
      <c r="IBD210" s="91"/>
      <c r="IBE210" s="119"/>
      <c r="IBF210" s="91"/>
      <c r="IBG210" s="119"/>
      <c r="IBH210" s="91"/>
      <c r="IBI210" s="119"/>
      <c r="IBJ210" s="91"/>
      <c r="IBK210" s="119"/>
      <c r="IBL210" s="91"/>
      <c r="IBM210" s="119"/>
      <c r="IBN210" s="91"/>
      <c r="IBO210" s="119"/>
      <c r="IBP210" s="91"/>
      <c r="IBQ210" s="119"/>
      <c r="IBR210" s="91"/>
      <c r="IBS210" s="119"/>
      <c r="IBT210" s="91"/>
      <c r="IBU210" s="119"/>
      <c r="IBV210" s="91"/>
      <c r="IBW210" s="119"/>
      <c r="IBX210" s="91"/>
      <c r="IBY210" s="119"/>
      <c r="IBZ210" s="91"/>
      <c r="ICA210" s="119"/>
      <c r="ICB210" s="91"/>
      <c r="ICC210" s="119"/>
      <c r="ICD210" s="91"/>
      <c r="ICE210" s="119"/>
      <c r="ICF210" s="91"/>
      <c r="ICG210" s="119"/>
      <c r="ICH210" s="91"/>
      <c r="ICI210" s="119"/>
      <c r="ICJ210" s="91"/>
      <c r="ICK210" s="119"/>
      <c r="ICL210" s="91"/>
      <c r="ICM210" s="119"/>
      <c r="ICN210" s="91"/>
      <c r="ICO210" s="119"/>
      <c r="ICP210" s="91"/>
      <c r="ICQ210" s="119"/>
      <c r="ICR210" s="91"/>
      <c r="ICS210" s="119"/>
      <c r="ICT210" s="91"/>
      <c r="ICU210" s="119"/>
      <c r="ICV210" s="91"/>
      <c r="ICW210" s="119"/>
      <c r="ICX210" s="91"/>
      <c r="ICY210" s="119"/>
      <c r="ICZ210" s="91"/>
      <c r="IDA210" s="119"/>
      <c r="IDB210" s="91"/>
      <c r="IDC210" s="119"/>
      <c r="IDD210" s="91"/>
      <c r="IDE210" s="119"/>
      <c r="IDF210" s="91"/>
      <c r="IDG210" s="119"/>
      <c r="IDH210" s="91"/>
      <c r="IDI210" s="119"/>
      <c r="IDJ210" s="91"/>
      <c r="IDK210" s="119"/>
      <c r="IDL210" s="91"/>
      <c r="IDM210" s="119"/>
      <c r="IDN210" s="91"/>
      <c r="IDO210" s="119"/>
      <c r="IDP210" s="91"/>
      <c r="IDQ210" s="119"/>
      <c r="IDR210" s="91"/>
      <c r="IDS210" s="119"/>
      <c r="IDT210" s="91"/>
      <c r="IDU210" s="119"/>
      <c r="IDV210" s="91"/>
      <c r="IDW210" s="119"/>
      <c r="IDX210" s="91"/>
      <c r="IDY210" s="119"/>
      <c r="IDZ210" s="91"/>
      <c r="IEA210" s="119"/>
      <c r="IEB210" s="91"/>
      <c r="IEC210" s="119"/>
      <c r="IED210" s="91"/>
      <c r="IEE210" s="119"/>
      <c r="IEF210" s="91"/>
      <c r="IEG210" s="119"/>
      <c r="IEH210" s="91"/>
      <c r="IEI210" s="119"/>
      <c r="IEJ210" s="91"/>
      <c r="IEK210" s="119"/>
      <c r="IEL210" s="91"/>
      <c r="IEM210" s="119"/>
      <c r="IEN210" s="91"/>
      <c r="IEO210" s="119"/>
      <c r="IEP210" s="91"/>
      <c r="IEQ210" s="119"/>
      <c r="IER210" s="91"/>
      <c r="IES210" s="119"/>
      <c r="IET210" s="91"/>
      <c r="IEU210" s="119"/>
      <c r="IEV210" s="91"/>
      <c r="IEW210" s="119"/>
      <c r="IEX210" s="91"/>
      <c r="IEY210" s="119"/>
      <c r="IEZ210" s="91"/>
      <c r="IFA210" s="119"/>
      <c r="IFB210" s="91"/>
      <c r="IFC210" s="119"/>
      <c r="IFD210" s="91"/>
      <c r="IFE210" s="119"/>
      <c r="IFF210" s="91"/>
      <c r="IFG210" s="119"/>
      <c r="IFH210" s="91"/>
      <c r="IFI210" s="119"/>
      <c r="IFJ210" s="91"/>
      <c r="IFK210" s="119"/>
      <c r="IFL210" s="91"/>
      <c r="IFM210" s="119"/>
      <c r="IFN210" s="91"/>
      <c r="IFO210" s="119"/>
      <c r="IFP210" s="91"/>
      <c r="IFQ210" s="119"/>
      <c r="IFR210" s="91"/>
      <c r="IFS210" s="119"/>
      <c r="IFT210" s="91"/>
      <c r="IFU210" s="119"/>
      <c r="IFV210" s="91"/>
      <c r="IFW210" s="119"/>
      <c r="IFX210" s="91"/>
      <c r="IFY210" s="119"/>
      <c r="IFZ210" s="91"/>
      <c r="IGA210" s="119"/>
      <c r="IGB210" s="91"/>
      <c r="IGC210" s="119"/>
      <c r="IGD210" s="91"/>
      <c r="IGE210" s="119"/>
      <c r="IGF210" s="91"/>
      <c r="IGG210" s="119"/>
      <c r="IGH210" s="91"/>
      <c r="IGI210" s="119"/>
      <c r="IGJ210" s="91"/>
      <c r="IGK210" s="119"/>
      <c r="IGL210" s="91"/>
      <c r="IGM210" s="119"/>
      <c r="IGN210" s="91"/>
      <c r="IGO210" s="119"/>
      <c r="IGP210" s="91"/>
      <c r="IGQ210" s="119"/>
      <c r="IGR210" s="91"/>
      <c r="IGS210" s="119"/>
      <c r="IGT210" s="91"/>
      <c r="IGU210" s="119"/>
      <c r="IGV210" s="91"/>
      <c r="IGW210" s="119"/>
      <c r="IGX210" s="91"/>
      <c r="IGY210" s="119"/>
      <c r="IGZ210" s="91"/>
      <c r="IHA210" s="119"/>
      <c r="IHB210" s="91"/>
      <c r="IHC210" s="119"/>
      <c r="IHD210" s="91"/>
      <c r="IHE210" s="119"/>
      <c r="IHF210" s="91"/>
      <c r="IHG210" s="119"/>
      <c r="IHH210" s="91"/>
      <c r="IHI210" s="119"/>
      <c r="IHJ210" s="91"/>
      <c r="IHK210" s="119"/>
      <c r="IHL210" s="91"/>
      <c r="IHM210" s="119"/>
      <c r="IHN210" s="91"/>
      <c r="IHO210" s="119"/>
      <c r="IHP210" s="91"/>
      <c r="IHQ210" s="119"/>
      <c r="IHR210" s="91"/>
      <c r="IHS210" s="119"/>
      <c r="IHT210" s="91"/>
      <c r="IHU210" s="119"/>
      <c r="IHV210" s="91"/>
      <c r="IHW210" s="119"/>
      <c r="IHX210" s="91"/>
      <c r="IHY210" s="119"/>
      <c r="IHZ210" s="91"/>
      <c r="IIA210" s="119"/>
      <c r="IIB210" s="91"/>
      <c r="IIC210" s="119"/>
      <c r="IID210" s="91"/>
      <c r="IIE210" s="119"/>
      <c r="IIF210" s="91"/>
      <c r="IIG210" s="119"/>
      <c r="IIH210" s="91"/>
      <c r="III210" s="119"/>
      <c r="IIJ210" s="91"/>
      <c r="IIK210" s="119"/>
      <c r="IIL210" s="91"/>
      <c r="IIM210" s="119"/>
      <c r="IIN210" s="91"/>
      <c r="IIO210" s="119"/>
      <c r="IIP210" s="91"/>
      <c r="IIQ210" s="119"/>
      <c r="IIR210" s="91"/>
      <c r="IIS210" s="119"/>
      <c r="IIT210" s="91"/>
      <c r="IIU210" s="119"/>
      <c r="IIV210" s="91"/>
      <c r="IIW210" s="119"/>
      <c r="IIX210" s="91"/>
      <c r="IIY210" s="119"/>
      <c r="IIZ210" s="91"/>
      <c r="IJA210" s="119"/>
      <c r="IJB210" s="91"/>
      <c r="IJC210" s="119"/>
      <c r="IJD210" s="91"/>
      <c r="IJE210" s="119"/>
      <c r="IJF210" s="91"/>
      <c r="IJG210" s="119"/>
      <c r="IJH210" s="91"/>
      <c r="IJI210" s="119"/>
      <c r="IJJ210" s="91"/>
      <c r="IJK210" s="119"/>
      <c r="IJL210" s="91"/>
      <c r="IJM210" s="119"/>
      <c r="IJN210" s="91"/>
      <c r="IJO210" s="119"/>
      <c r="IJP210" s="91"/>
      <c r="IJQ210" s="119"/>
      <c r="IJR210" s="91"/>
      <c r="IJS210" s="119"/>
      <c r="IJT210" s="91"/>
      <c r="IJU210" s="119"/>
      <c r="IJV210" s="91"/>
      <c r="IJW210" s="119"/>
      <c r="IJX210" s="91"/>
      <c r="IJY210" s="119"/>
      <c r="IJZ210" s="91"/>
      <c r="IKA210" s="119"/>
      <c r="IKB210" s="91"/>
      <c r="IKC210" s="119"/>
      <c r="IKD210" s="91"/>
      <c r="IKE210" s="119"/>
      <c r="IKF210" s="91"/>
      <c r="IKG210" s="119"/>
      <c r="IKH210" s="91"/>
      <c r="IKI210" s="119"/>
      <c r="IKJ210" s="91"/>
      <c r="IKK210" s="119"/>
      <c r="IKL210" s="91"/>
      <c r="IKM210" s="119"/>
      <c r="IKN210" s="91"/>
      <c r="IKO210" s="119"/>
      <c r="IKP210" s="91"/>
      <c r="IKQ210" s="119"/>
      <c r="IKR210" s="91"/>
      <c r="IKS210" s="119"/>
      <c r="IKT210" s="91"/>
      <c r="IKU210" s="119"/>
      <c r="IKV210" s="91"/>
      <c r="IKW210" s="119"/>
      <c r="IKX210" s="91"/>
      <c r="IKY210" s="119"/>
      <c r="IKZ210" s="91"/>
      <c r="ILA210" s="119"/>
      <c r="ILB210" s="91"/>
      <c r="ILC210" s="119"/>
      <c r="ILD210" s="91"/>
      <c r="ILE210" s="119"/>
      <c r="ILF210" s="91"/>
      <c r="ILG210" s="119"/>
      <c r="ILH210" s="91"/>
      <c r="ILI210" s="119"/>
      <c r="ILJ210" s="91"/>
      <c r="ILK210" s="119"/>
      <c r="ILL210" s="91"/>
      <c r="ILM210" s="119"/>
      <c r="ILN210" s="91"/>
      <c r="ILO210" s="119"/>
      <c r="ILP210" s="91"/>
      <c r="ILQ210" s="119"/>
      <c r="ILR210" s="91"/>
      <c r="ILS210" s="119"/>
      <c r="ILT210" s="91"/>
      <c r="ILU210" s="119"/>
      <c r="ILV210" s="91"/>
      <c r="ILW210" s="119"/>
      <c r="ILX210" s="91"/>
      <c r="ILY210" s="119"/>
      <c r="ILZ210" s="91"/>
      <c r="IMA210" s="119"/>
      <c r="IMB210" s="91"/>
      <c r="IMC210" s="119"/>
      <c r="IMD210" s="91"/>
      <c r="IME210" s="119"/>
      <c r="IMF210" s="91"/>
      <c r="IMG210" s="119"/>
      <c r="IMH210" s="91"/>
      <c r="IMI210" s="119"/>
      <c r="IMJ210" s="91"/>
      <c r="IMK210" s="119"/>
      <c r="IML210" s="91"/>
      <c r="IMM210" s="119"/>
      <c r="IMN210" s="91"/>
      <c r="IMO210" s="119"/>
      <c r="IMP210" s="91"/>
      <c r="IMQ210" s="119"/>
      <c r="IMR210" s="91"/>
      <c r="IMS210" s="119"/>
      <c r="IMT210" s="91"/>
      <c r="IMU210" s="119"/>
      <c r="IMV210" s="91"/>
      <c r="IMW210" s="119"/>
      <c r="IMX210" s="91"/>
      <c r="IMY210" s="119"/>
      <c r="IMZ210" s="91"/>
      <c r="INA210" s="119"/>
      <c r="INB210" s="91"/>
      <c r="INC210" s="119"/>
      <c r="IND210" s="91"/>
      <c r="INE210" s="119"/>
      <c r="INF210" s="91"/>
      <c r="ING210" s="119"/>
      <c r="INH210" s="91"/>
      <c r="INI210" s="119"/>
      <c r="INJ210" s="91"/>
      <c r="INK210" s="119"/>
      <c r="INL210" s="91"/>
      <c r="INM210" s="119"/>
      <c r="INN210" s="91"/>
      <c r="INO210" s="119"/>
      <c r="INP210" s="91"/>
      <c r="INQ210" s="119"/>
      <c r="INR210" s="91"/>
      <c r="INS210" s="119"/>
      <c r="INT210" s="91"/>
      <c r="INU210" s="119"/>
      <c r="INV210" s="91"/>
      <c r="INW210" s="119"/>
      <c r="INX210" s="91"/>
      <c r="INY210" s="119"/>
      <c r="INZ210" s="91"/>
      <c r="IOA210" s="119"/>
      <c r="IOB210" s="91"/>
      <c r="IOC210" s="119"/>
      <c r="IOD210" s="91"/>
      <c r="IOE210" s="119"/>
      <c r="IOF210" s="91"/>
      <c r="IOG210" s="119"/>
      <c r="IOH210" s="91"/>
      <c r="IOI210" s="119"/>
      <c r="IOJ210" s="91"/>
      <c r="IOK210" s="119"/>
      <c r="IOL210" s="91"/>
      <c r="IOM210" s="119"/>
      <c r="ION210" s="91"/>
      <c r="IOO210" s="119"/>
      <c r="IOP210" s="91"/>
      <c r="IOQ210" s="119"/>
      <c r="IOR210" s="91"/>
      <c r="IOS210" s="119"/>
      <c r="IOT210" s="91"/>
      <c r="IOU210" s="119"/>
      <c r="IOV210" s="91"/>
      <c r="IOW210" s="119"/>
      <c r="IOX210" s="91"/>
      <c r="IOY210" s="119"/>
      <c r="IOZ210" s="91"/>
      <c r="IPA210" s="119"/>
      <c r="IPB210" s="91"/>
      <c r="IPC210" s="119"/>
      <c r="IPD210" s="91"/>
      <c r="IPE210" s="119"/>
      <c r="IPF210" s="91"/>
      <c r="IPG210" s="119"/>
      <c r="IPH210" s="91"/>
      <c r="IPI210" s="119"/>
      <c r="IPJ210" s="91"/>
      <c r="IPK210" s="119"/>
      <c r="IPL210" s="91"/>
      <c r="IPM210" s="119"/>
      <c r="IPN210" s="91"/>
      <c r="IPO210" s="119"/>
      <c r="IPP210" s="91"/>
      <c r="IPQ210" s="119"/>
      <c r="IPR210" s="91"/>
      <c r="IPS210" s="119"/>
      <c r="IPT210" s="91"/>
      <c r="IPU210" s="119"/>
      <c r="IPV210" s="91"/>
      <c r="IPW210" s="119"/>
      <c r="IPX210" s="91"/>
      <c r="IPY210" s="119"/>
      <c r="IPZ210" s="91"/>
      <c r="IQA210" s="119"/>
      <c r="IQB210" s="91"/>
      <c r="IQC210" s="119"/>
      <c r="IQD210" s="91"/>
      <c r="IQE210" s="119"/>
      <c r="IQF210" s="91"/>
      <c r="IQG210" s="119"/>
      <c r="IQH210" s="91"/>
      <c r="IQI210" s="119"/>
      <c r="IQJ210" s="91"/>
      <c r="IQK210" s="119"/>
      <c r="IQL210" s="91"/>
      <c r="IQM210" s="119"/>
      <c r="IQN210" s="91"/>
      <c r="IQO210" s="119"/>
      <c r="IQP210" s="91"/>
      <c r="IQQ210" s="119"/>
      <c r="IQR210" s="91"/>
      <c r="IQS210" s="119"/>
      <c r="IQT210" s="91"/>
      <c r="IQU210" s="119"/>
      <c r="IQV210" s="91"/>
      <c r="IQW210" s="119"/>
      <c r="IQX210" s="91"/>
      <c r="IQY210" s="119"/>
      <c r="IQZ210" s="91"/>
      <c r="IRA210" s="119"/>
      <c r="IRB210" s="91"/>
      <c r="IRC210" s="119"/>
      <c r="IRD210" s="91"/>
      <c r="IRE210" s="119"/>
      <c r="IRF210" s="91"/>
      <c r="IRG210" s="119"/>
      <c r="IRH210" s="91"/>
      <c r="IRI210" s="119"/>
      <c r="IRJ210" s="91"/>
      <c r="IRK210" s="119"/>
      <c r="IRL210" s="91"/>
      <c r="IRM210" s="119"/>
      <c r="IRN210" s="91"/>
      <c r="IRO210" s="119"/>
      <c r="IRP210" s="91"/>
      <c r="IRQ210" s="119"/>
      <c r="IRR210" s="91"/>
      <c r="IRS210" s="119"/>
      <c r="IRT210" s="91"/>
      <c r="IRU210" s="119"/>
      <c r="IRV210" s="91"/>
      <c r="IRW210" s="119"/>
      <c r="IRX210" s="91"/>
      <c r="IRY210" s="119"/>
      <c r="IRZ210" s="91"/>
      <c r="ISA210" s="119"/>
      <c r="ISB210" s="91"/>
      <c r="ISC210" s="119"/>
      <c r="ISD210" s="91"/>
      <c r="ISE210" s="119"/>
      <c r="ISF210" s="91"/>
      <c r="ISG210" s="119"/>
      <c r="ISH210" s="91"/>
      <c r="ISI210" s="119"/>
      <c r="ISJ210" s="91"/>
      <c r="ISK210" s="119"/>
      <c r="ISL210" s="91"/>
      <c r="ISM210" s="119"/>
      <c r="ISN210" s="91"/>
      <c r="ISO210" s="119"/>
      <c r="ISP210" s="91"/>
      <c r="ISQ210" s="119"/>
      <c r="ISR210" s="91"/>
      <c r="ISS210" s="119"/>
      <c r="IST210" s="91"/>
      <c r="ISU210" s="119"/>
      <c r="ISV210" s="91"/>
      <c r="ISW210" s="119"/>
      <c r="ISX210" s="91"/>
      <c r="ISY210" s="119"/>
      <c r="ISZ210" s="91"/>
      <c r="ITA210" s="119"/>
      <c r="ITB210" s="91"/>
      <c r="ITC210" s="119"/>
      <c r="ITD210" s="91"/>
      <c r="ITE210" s="119"/>
      <c r="ITF210" s="91"/>
      <c r="ITG210" s="119"/>
      <c r="ITH210" s="91"/>
      <c r="ITI210" s="119"/>
      <c r="ITJ210" s="91"/>
      <c r="ITK210" s="119"/>
      <c r="ITL210" s="91"/>
      <c r="ITM210" s="119"/>
      <c r="ITN210" s="91"/>
      <c r="ITO210" s="119"/>
      <c r="ITP210" s="91"/>
      <c r="ITQ210" s="119"/>
      <c r="ITR210" s="91"/>
      <c r="ITS210" s="119"/>
      <c r="ITT210" s="91"/>
      <c r="ITU210" s="119"/>
      <c r="ITV210" s="91"/>
      <c r="ITW210" s="119"/>
      <c r="ITX210" s="91"/>
      <c r="ITY210" s="119"/>
      <c r="ITZ210" s="91"/>
      <c r="IUA210" s="119"/>
      <c r="IUB210" s="91"/>
      <c r="IUC210" s="119"/>
      <c r="IUD210" s="91"/>
      <c r="IUE210" s="119"/>
      <c r="IUF210" s="91"/>
      <c r="IUG210" s="119"/>
      <c r="IUH210" s="91"/>
      <c r="IUI210" s="119"/>
      <c r="IUJ210" s="91"/>
      <c r="IUK210" s="119"/>
      <c r="IUL210" s="91"/>
      <c r="IUM210" s="119"/>
      <c r="IUN210" s="91"/>
      <c r="IUO210" s="119"/>
      <c r="IUP210" s="91"/>
      <c r="IUQ210" s="119"/>
      <c r="IUR210" s="91"/>
      <c r="IUS210" s="119"/>
      <c r="IUT210" s="91"/>
      <c r="IUU210" s="119"/>
      <c r="IUV210" s="91"/>
      <c r="IUW210" s="119"/>
      <c r="IUX210" s="91"/>
      <c r="IUY210" s="119"/>
      <c r="IUZ210" s="91"/>
      <c r="IVA210" s="119"/>
      <c r="IVB210" s="91"/>
      <c r="IVC210" s="119"/>
      <c r="IVD210" s="91"/>
      <c r="IVE210" s="119"/>
      <c r="IVF210" s="91"/>
      <c r="IVG210" s="119"/>
      <c r="IVH210" s="91"/>
      <c r="IVI210" s="119"/>
      <c r="IVJ210" s="91"/>
      <c r="IVK210" s="119"/>
      <c r="IVL210" s="91"/>
      <c r="IVM210" s="119"/>
      <c r="IVN210" s="91"/>
      <c r="IVO210" s="119"/>
      <c r="IVP210" s="91"/>
      <c r="IVQ210" s="119"/>
      <c r="IVR210" s="91"/>
      <c r="IVS210" s="119"/>
      <c r="IVT210" s="91"/>
      <c r="IVU210" s="119"/>
      <c r="IVV210" s="91"/>
      <c r="IVW210" s="119"/>
      <c r="IVX210" s="91"/>
      <c r="IVY210" s="119"/>
      <c r="IVZ210" s="91"/>
      <c r="IWA210" s="119"/>
      <c r="IWB210" s="91"/>
      <c r="IWC210" s="119"/>
      <c r="IWD210" s="91"/>
      <c r="IWE210" s="119"/>
      <c r="IWF210" s="91"/>
      <c r="IWG210" s="119"/>
      <c r="IWH210" s="91"/>
      <c r="IWI210" s="119"/>
      <c r="IWJ210" s="91"/>
      <c r="IWK210" s="119"/>
      <c r="IWL210" s="91"/>
      <c r="IWM210" s="119"/>
      <c r="IWN210" s="91"/>
      <c r="IWO210" s="119"/>
      <c r="IWP210" s="91"/>
      <c r="IWQ210" s="119"/>
      <c r="IWR210" s="91"/>
      <c r="IWS210" s="119"/>
      <c r="IWT210" s="91"/>
      <c r="IWU210" s="119"/>
      <c r="IWV210" s="91"/>
      <c r="IWW210" s="119"/>
      <c r="IWX210" s="91"/>
      <c r="IWY210" s="119"/>
      <c r="IWZ210" s="91"/>
      <c r="IXA210" s="119"/>
      <c r="IXB210" s="91"/>
      <c r="IXC210" s="119"/>
      <c r="IXD210" s="91"/>
      <c r="IXE210" s="119"/>
      <c r="IXF210" s="91"/>
      <c r="IXG210" s="119"/>
      <c r="IXH210" s="91"/>
      <c r="IXI210" s="119"/>
      <c r="IXJ210" s="91"/>
      <c r="IXK210" s="119"/>
      <c r="IXL210" s="91"/>
      <c r="IXM210" s="119"/>
      <c r="IXN210" s="91"/>
      <c r="IXO210" s="119"/>
      <c r="IXP210" s="91"/>
      <c r="IXQ210" s="119"/>
      <c r="IXR210" s="91"/>
      <c r="IXS210" s="119"/>
      <c r="IXT210" s="91"/>
      <c r="IXU210" s="119"/>
      <c r="IXV210" s="91"/>
      <c r="IXW210" s="119"/>
      <c r="IXX210" s="91"/>
      <c r="IXY210" s="119"/>
      <c r="IXZ210" s="91"/>
      <c r="IYA210" s="119"/>
      <c r="IYB210" s="91"/>
      <c r="IYC210" s="119"/>
      <c r="IYD210" s="91"/>
      <c r="IYE210" s="119"/>
      <c r="IYF210" s="91"/>
      <c r="IYG210" s="119"/>
      <c r="IYH210" s="91"/>
      <c r="IYI210" s="119"/>
      <c r="IYJ210" s="91"/>
      <c r="IYK210" s="119"/>
      <c r="IYL210" s="91"/>
      <c r="IYM210" s="119"/>
      <c r="IYN210" s="91"/>
      <c r="IYO210" s="119"/>
      <c r="IYP210" s="91"/>
      <c r="IYQ210" s="119"/>
      <c r="IYR210" s="91"/>
      <c r="IYS210" s="119"/>
      <c r="IYT210" s="91"/>
      <c r="IYU210" s="119"/>
      <c r="IYV210" s="91"/>
      <c r="IYW210" s="119"/>
      <c r="IYX210" s="91"/>
      <c r="IYY210" s="119"/>
      <c r="IYZ210" s="91"/>
      <c r="IZA210" s="119"/>
      <c r="IZB210" s="91"/>
      <c r="IZC210" s="119"/>
      <c r="IZD210" s="91"/>
      <c r="IZE210" s="119"/>
      <c r="IZF210" s="91"/>
      <c r="IZG210" s="119"/>
      <c r="IZH210" s="91"/>
      <c r="IZI210" s="119"/>
      <c r="IZJ210" s="91"/>
      <c r="IZK210" s="119"/>
      <c r="IZL210" s="91"/>
      <c r="IZM210" s="119"/>
      <c r="IZN210" s="91"/>
      <c r="IZO210" s="119"/>
      <c r="IZP210" s="91"/>
      <c r="IZQ210" s="119"/>
      <c r="IZR210" s="91"/>
      <c r="IZS210" s="119"/>
      <c r="IZT210" s="91"/>
      <c r="IZU210" s="119"/>
      <c r="IZV210" s="91"/>
      <c r="IZW210" s="119"/>
      <c r="IZX210" s="91"/>
      <c r="IZY210" s="119"/>
      <c r="IZZ210" s="91"/>
      <c r="JAA210" s="119"/>
      <c r="JAB210" s="91"/>
      <c r="JAC210" s="119"/>
      <c r="JAD210" s="91"/>
      <c r="JAE210" s="119"/>
      <c r="JAF210" s="91"/>
      <c r="JAG210" s="119"/>
      <c r="JAH210" s="91"/>
      <c r="JAI210" s="119"/>
      <c r="JAJ210" s="91"/>
      <c r="JAK210" s="119"/>
      <c r="JAL210" s="91"/>
      <c r="JAM210" s="119"/>
      <c r="JAN210" s="91"/>
      <c r="JAO210" s="119"/>
      <c r="JAP210" s="91"/>
      <c r="JAQ210" s="119"/>
      <c r="JAR210" s="91"/>
      <c r="JAS210" s="119"/>
      <c r="JAT210" s="91"/>
      <c r="JAU210" s="119"/>
      <c r="JAV210" s="91"/>
      <c r="JAW210" s="119"/>
      <c r="JAX210" s="91"/>
      <c r="JAY210" s="119"/>
      <c r="JAZ210" s="91"/>
      <c r="JBA210" s="119"/>
      <c r="JBB210" s="91"/>
      <c r="JBC210" s="119"/>
      <c r="JBD210" s="91"/>
      <c r="JBE210" s="119"/>
      <c r="JBF210" s="91"/>
      <c r="JBG210" s="119"/>
      <c r="JBH210" s="91"/>
      <c r="JBI210" s="119"/>
      <c r="JBJ210" s="91"/>
      <c r="JBK210" s="119"/>
      <c r="JBL210" s="91"/>
      <c r="JBM210" s="119"/>
      <c r="JBN210" s="91"/>
      <c r="JBO210" s="119"/>
      <c r="JBP210" s="91"/>
      <c r="JBQ210" s="119"/>
      <c r="JBR210" s="91"/>
      <c r="JBS210" s="119"/>
      <c r="JBT210" s="91"/>
      <c r="JBU210" s="119"/>
      <c r="JBV210" s="91"/>
      <c r="JBW210" s="119"/>
      <c r="JBX210" s="91"/>
      <c r="JBY210" s="119"/>
      <c r="JBZ210" s="91"/>
      <c r="JCA210" s="119"/>
      <c r="JCB210" s="91"/>
      <c r="JCC210" s="119"/>
      <c r="JCD210" s="91"/>
      <c r="JCE210" s="119"/>
      <c r="JCF210" s="91"/>
      <c r="JCG210" s="119"/>
      <c r="JCH210" s="91"/>
      <c r="JCI210" s="119"/>
      <c r="JCJ210" s="91"/>
      <c r="JCK210" s="119"/>
      <c r="JCL210" s="91"/>
      <c r="JCM210" s="119"/>
      <c r="JCN210" s="91"/>
      <c r="JCO210" s="119"/>
      <c r="JCP210" s="91"/>
      <c r="JCQ210" s="119"/>
      <c r="JCR210" s="91"/>
      <c r="JCS210" s="119"/>
      <c r="JCT210" s="91"/>
      <c r="JCU210" s="119"/>
      <c r="JCV210" s="91"/>
      <c r="JCW210" s="119"/>
      <c r="JCX210" s="91"/>
      <c r="JCY210" s="119"/>
      <c r="JCZ210" s="91"/>
      <c r="JDA210" s="119"/>
      <c r="JDB210" s="91"/>
      <c r="JDC210" s="119"/>
      <c r="JDD210" s="91"/>
      <c r="JDE210" s="119"/>
      <c r="JDF210" s="91"/>
      <c r="JDG210" s="119"/>
      <c r="JDH210" s="91"/>
      <c r="JDI210" s="119"/>
      <c r="JDJ210" s="91"/>
      <c r="JDK210" s="119"/>
      <c r="JDL210" s="91"/>
      <c r="JDM210" s="119"/>
      <c r="JDN210" s="91"/>
      <c r="JDO210" s="119"/>
      <c r="JDP210" s="91"/>
      <c r="JDQ210" s="119"/>
      <c r="JDR210" s="91"/>
      <c r="JDS210" s="119"/>
      <c r="JDT210" s="91"/>
      <c r="JDU210" s="119"/>
      <c r="JDV210" s="91"/>
      <c r="JDW210" s="119"/>
      <c r="JDX210" s="91"/>
      <c r="JDY210" s="119"/>
      <c r="JDZ210" s="91"/>
      <c r="JEA210" s="119"/>
      <c r="JEB210" s="91"/>
      <c r="JEC210" s="119"/>
      <c r="JED210" s="91"/>
      <c r="JEE210" s="119"/>
      <c r="JEF210" s="91"/>
      <c r="JEG210" s="119"/>
      <c r="JEH210" s="91"/>
      <c r="JEI210" s="119"/>
      <c r="JEJ210" s="91"/>
      <c r="JEK210" s="119"/>
      <c r="JEL210" s="91"/>
      <c r="JEM210" s="119"/>
      <c r="JEN210" s="91"/>
      <c r="JEO210" s="119"/>
      <c r="JEP210" s="91"/>
      <c r="JEQ210" s="119"/>
      <c r="JER210" s="91"/>
      <c r="JES210" s="119"/>
      <c r="JET210" s="91"/>
      <c r="JEU210" s="119"/>
      <c r="JEV210" s="91"/>
      <c r="JEW210" s="119"/>
      <c r="JEX210" s="91"/>
      <c r="JEY210" s="119"/>
      <c r="JEZ210" s="91"/>
      <c r="JFA210" s="119"/>
      <c r="JFB210" s="91"/>
      <c r="JFC210" s="119"/>
      <c r="JFD210" s="91"/>
      <c r="JFE210" s="119"/>
      <c r="JFF210" s="91"/>
      <c r="JFG210" s="119"/>
      <c r="JFH210" s="91"/>
      <c r="JFI210" s="119"/>
      <c r="JFJ210" s="91"/>
      <c r="JFK210" s="119"/>
      <c r="JFL210" s="91"/>
      <c r="JFM210" s="119"/>
      <c r="JFN210" s="91"/>
      <c r="JFO210" s="119"/>
      <c r="JFP210" s="91"/>
      <c r="JFQ210" s="119"/>
      <c r="JFR210" s="91"/>
      <c r="JFS210" s="119"/>
      <c r="JFT210" s="91"/>
      <c r="JFU210" s="119"/>
      <c r="JFV210" s="91"/>
      <c r="JFW210" s="119"/>
      <c r="JFX210" s="91"/>
      <c r="JFY210" s="119"/>
      <c r="JFZ210" s="91"/>
      <c r="JGA210" s="119"/>
      <c r="JGB210" s="91"/>
      <c r="JGC210" s="119"/>
      <c r="JGD210" s="91"/>
      <c r="JGE210" s="119"/>
      <c r="JGF210" s="91"/>
      <c r="JGG210" s="119"/>
      <c r="JGH210" s="91"/>
      <c r="JGI210" s="119"/>
      <c r="JGJ210" s="91"/>
      <c r="JGK210" s="119"/>
      <c r="JGL210" s="91"/>
      <c r="JGM210" s="119"/>
      <c r="JGN210" s="91"/>
      <c r="JGO210" s="119"/>
      <c r="JGP210" s="91"/>
      <c r="JGQ210" s="119"/>
      <c r="JGR210" s="91"/>
      <c r="JGS210" s="119"/>
      <c r="JGT210" s="91"/>
      <c r="JGU210" s="119"/>
      <c r="JGV210" s="91"/>
      <c r="JGW210" s="119"/>
      <c r="JGX210" s="91"/>
      <c r="JGY210" s="119"/>
      <c r="JGZ210" s="91"/>
      <c r="JHA210" s="119"/>
      <c r="JHB210" s="91"/>
      <c r="JHC210" s="119"/>
      <c r="JHD210" s="91"/>
      <c r="JHE210" s="119"/>
      <c r="JHF210" s="91"/>
      <c r="JHG210" s="119"/>
      <c r="JHH210" s="91"/>
      <c r="JHI210" s="119"/>
      <c r="JHJ210" s="91"/>
      <c r="JHK210" s="119"/>
      <c r="JHL210" s="91"/>
      <c r="JHM210" s="119"/>
      <c r="JHN210" s="91"/>
      <c r="JHO210" s="119"/>
      <c r="JHP210" s="91"/>
      <c r="JHQ210" s="119"/>
      <c r="JHR210" s="91"/>
      <c r="JHS210" s="119"/>
      <c r="JHT210" s="91"/>
      <c r="JHU210" s="119"/>
      <c r="JHV210" s="91"/>
      <c r="JHW210" s="119"/>
      <c r="JHX210" s="91"/>
      <c r="JHY210" s="119"/>
      <c r="JHZ210" s="91"/>
      <c r="JIA210" s="119"/>
      <c r="JIB210" s="91"/>
      <c r="JIC210" s="119"/>
      <c r="JID210" s="91"/>
      <c r="JIE210" s="119"/>
      <c r="JIF210" s="91"/>
      <c r="JIG210" s="119"/>
      <c r="JIH210" s="91"/>
      <c r="JII210" s="119"/>
      <c r="JIJ210" s="91"/>
      <c r="JIK210" s="119"/>
      <c r="JIL210" s="91"/>
      <c r="JIM210" s="119"/>
      <c r="JIN210" s="91"/>
      <c r="JIO210" s="119"/>
      <c r="JIP210" s="91"/>
      <c r="JIQ210" s="119"/>
      <c r="JIR210" s="91"/>
      <c r="JIS210" s="119"/>
      <c r="JIT210" s="91"/>
      <c r="JIU210" s="119"/>
      <c r="JIV210" s="91"/>
      <c r="JIW210" s="119"/>
      <c r="JIX210" s="91"/>
      <c r="JIY210" s="119"/>
      <c r="JIZ210" s="91"/>
      <c r="JJA210" s="119"/>
      <c r="JJB210" s="91"/>
      <c r="JJC210" s="119"/>
      <c r="JJD210" s="91"/>
      <c r="JJE210" s="119"/>
      <c r="JJF210" s="91"/>
      <c r="JJG210" s="119"/>
      <c r="JJH210" s="91"/>
      <c r="JJI210" s="119"/>
      <c r="JJJ210" s="91"/>
      <c r="JJK210" s="119"/>
      <c r="JJL210" s="91"/>
      <c r="JJM210" s="119"/>
      <c r="JJN210" s="91"/>
      <c r="JJO210" s="119"/>
      <c r="JJP210" s="91"/>
      <c r="JJQ210" s="119"/>
      <c r="JJR210" s="91"/>
      <c r="JJS210" s="119"/>
      <c r="JJT210" s="91"/>
      <c r="JJU210" s="119"/>
      <c r="JJV210" s="91"/>
      <c r="JJW210" s="119"/>
      <c r="JJX210" s="91"/>
      <c r="JJY210" s="119"/>
      <c r="JJZ210" s="91"/>
      <c r="JKA210" s="119"/>
      <c r="JKB210" s="91"/>
      <c r="JKC210" s="119"/>
      <c r="JKD210" s="91"/>
      <c r="JKE210" s="119"/>
      <c r="JKF210" s="91"/>
      <c r="JKG210" s="119"/>
      <c r="JKH210" s="91"/>
      <c r="JKI210" s="119"/>
      <c r="JKJ210" s="91"/>
      <c r="JKK210" s="119"/>
      <c r="JKL210" s="91"/>
      <c r="JKM210" s="119"/>
      <c r="JKN210" s="91"/>
      <c r="JKO210" s="119"/>
      <c r="JKP210" s="91"/>
      <c r="JKQ210" s="119"/>
      <c r="JKR210" s="91"/>
      <c r="JKS210" s="119"/>
      <c r="JKT210" s="91"/>
      <c r="JKU210" s="119"/>
      <c r="JKV210" s="91"/>
      <c r="JKW210" s="119"/>
      <c r="JKX210" s="91"/>
      <c r="JKY210" s="119"/>
      <c r="JKZ210" s="91"/>
      <c r="JLA210" s="119"/>
      <c r="JLB210" s="91"/>
      <c r="JLC210" s="119"/>
      <c r="JLD210" s="91"/>
      <c r="JLE210" s="119"/>
      <c r="JLF210" s="91"/>
      <c r="JLG210" s="119"/>
      <c r="JLH210" s="91"/>
      <c r="JLI210" s="119"/>
      <c r="JLJ210" s="91"/>
      <c r="JLK210" s="119"/>
      <c r="JLL210" s="91"/>
      <c r="JLM210" s="119"/>
      <c r="JLN210" s="91"/>
      <c r="JLO210" s="119"/>
      <c r="JLP210" s="91"/>
      <c r="JLQ210" s="119"/>
      <c r="JLR210" s="91"/>
      <c r="JLS210" s="119"/>
      <c r="JLT210" s="91"/>
      <c r="JLU210" s="119"/>
      <c r="JLV210" s="91"/>
      <c r="JLW210" s="119"/>
      <c r="JLX210" s="91"/>
      <c r="JLY210" s="119"/>
      <c r="JLZ210" s="91"/>
      <c r="JMA210" s="119"/>
      <c r="JMB210" s="91"/>
      <c r="JMC210" s="119"/>
      <c r="JMD210" s="91"/>
      <c r="JME210" s="119"/>
      <c r="JMF210" s="91"/>
      <c r="JMG210" s="119"/>
      <c r="JMH210" s="91"/>
      <c r="JMI210" s="119"/>
      <c r="JMJ210" s="91"/>
      <c r="JMK210" s="119"/>
      <c r="JML210" s="91"/>
      <c r="JMM210" s="119"/>
      <c r="JMN210" s="91"/>
      <c r="JMO210" s="119"/>
      <c r="JMP210" s="91"/>
      <c r="JMQ210" s="119"/>
      <c r="JMR210" s="91"/>
      <c r="JMS210" s="119"/>
      <c r="JMT210" s="91"/>
      <c r="JMU210" s="119"/>
      <c r="JMV210" s="91"/>
      <c r="JMW210" s="119"/>
      <c r="JMX210" s="91"/>
      <c r="JMY210" s="119"/>
      <c r="JMZ210" s="91"/>
      <c r="JNA210" s="119"/>
      <c r="JNB210" s="91"/>
      <c r="JNC210" s="119"/>
      <c r="JND210" s="91"/>
      <c r="JNE210" s="119"/>
      <c r="JNF210" s="91"/>
      <c r="JNG210" s="119"/>
      <c r="JNH210" s="91"/>
      <c r="JNI210" s="119"/>
      <c r="JNJ210" s="91"/>
      <c r="JNK210" s="119"/>
      <c r="JNL210" s="91"/>
      <c r="JNM210" s="119"/>
      <c r="JNN210" s="91"/>
      <c r="JNO210" s="119"/>
      <c r="JNP210" s="91"/>
      <c r="JNQ210" s="119"/>
      <c r="JNR210" s="91"/>
      <c r="JNS210" s="119"/>
      <c r="JNT210" s="91"/>
      <c r="JNU210" s="119"/>
      <c r="JNV210" s="91"/>
      <c r="JNW210" s="119"/>
      <c r="JNX210" s="91"/>
      <c r="JNY210" s="119"/>
      <c r="JNZ210" s="91"/>
      <c r="JOA210" s="119"/>
      <c r="JOB210" s="91"/>
      <c r="JOC210" s="119"/>
      <c r="JOD210" s="91"/>
      <c r="JOE210" s="119"/>
      <c r="JOF210" s="91"/>
      <c r="JOG210" s="119"/>
      <c r="JOH210" s="91"/>
      <c r="JOI210" s="119"/>
      <c r="JOJ210" s="91"/>
      <c r="JOK210" s="119"/>
      <c r="JOL210" s="91"/>
      <c r="JOM210" s="119"/>
      <c r="JON210" s="91"/>
      <c r="JOO210" s="119"/>
      <c r="JOP210" s="91"/>
      <c r="JOQ210" s="119"/>
      <c r="JOR210" s="91"/>
      <c r="JOS210" s="119"/>
      <c r="JOT210" s="91"/>
      <c r="JOU210" s="119"/>
      <c r="JOV210" s="91"/>
      <c r="JOW210" s="119"/>
      <c r="JOX210" s="91"/>
      <c r="JOY210" s="119"/>
      <c r="JOZ210" s="91"/>
      <c r="JPA210" s="119"/>
      <c r="JPB210" s="91"/>
      <c r="JPC210" s="119"/>
      <c r="JPD210" s="91"/>
      <c r="JPE210" s="119"/>
      <c r="JPF210" s="91"/>
      <c r="JPG210" s="119"/>
      <c r="JPH210" s="91"/>
      <c r="JPI210" s="119"/>
      <c r="JPJ210" s="91"/>
      <c r="JPK210" s="119"/>
      <c r="JPL210" s="91"/>
      <c r="JPM210" s="119"/>
      <c r="JPN210" s="91"/>
      <c r="JPO210" s="119"/>
      <c r="JPP210" s="91"/>
      <c r="JPQ210" s="119"/>
      <c r="JPR210" s="91"/>
      <c r="JPS210" s="119"/>
      <c r="JPT210" s="91"/>
      <c r="JPU210" s="119"/>
      <c r="JPV210" s="91"/>
      <c r="JPW210" s="119"/>
      <c r="JPX210" s="91"/>
      <c r="JPY210" s="119"/>
      <c r="JPZ210" s="91"/>
      <c r="JQA210" s="119"/>
      <c r="JQB210" s="91"/>
      <c r="JQC210" s="119"/>
      <c r="JQD210" s="91"/>
      <c r="JQE210" s="119"/>
      <c r="JQF210" s="91"/>
      <c r="JQG210" s="119"/>
      <c r="JQH210" s="91"/>
      <c r="JQI210" s="119"/>
      <c r="JQJ210" s="91"/>
      <c r="JQK210" s="119"/>
      <c r="JQL210" s="91"/>
      <c r="JQM210" s="119"/>
      <c r="JQN210" s="91"/>
      <c r="JQO210" s="119"/>
      <c r="JQP210" s="91"/>
      <c r="JQQ210" s="119"/>
      <c r="JQR210" s="91"/>
      <c r="JQS210" s="119"/>
      <c r="JQT210" s="91"/>
      <c r="JQU210" s="119"/>
      <c r="JQV210" s="91"/>
      <c r="JQW210" s="119"/>
      <c r="JQX210" s="91"/>
      <c r="JQY210" s="119"/>
      <c r="JQZ210" s="91"/>
      <c r="JRA210" s="119"/>
      <c r="JRB210" s="91"/>
      <c r="JRC210" s="119"/>
      <c r="JRD210" s="91"/>
      <c r="JRE210" s="119"/>
      <c r="JRF210" s="91"/>
      <c r="JRG210" s="119"/>
      <c r="JRH210" s="91"/>
      <c r="JRI210" s="119"/>
      <c r="JRJ210" s="91"/>
      <c r="JRK210" s="119"/>
      <c r="JRL210" s="91"/>
      <c r="JRM210" s="119"/>
      <c r="JRN210" s="91"/>
      <c r="JRO210" s="119"/>
      <c r="JRP210" s="91"/>
      <c r="JRQ210" s="119"/>
      <c r="JRR210" s="91"/>
      <c r="JRS210" s="119"/>
      <c r="JRT210" s="91"/>
      <c r="JRU210" s="119"/>
      <c r="JRV210" s="91"/>
      <c r="JRW210" s="119"/>
      <c r="JRX210" s="91"/>
      <c r="JRY210" s="119"/>
      <c r="JRZ210" s="91"/>
      <c r="JSA210" s="119"/>
      <c r="JSB210" s="91"/>
      <c r="JSC210" s="119"/>
      <c r="JSD210" s="91"/>
      <c r="JSE210" s="119"/>
      <c r="JSF210" s="91"/>
      <c r="JSG210" s="119"/>
      <c r="JSH210" s="91"/>
      <c r="JSI210" s="119"/>
      <c r="JSJ210" s="91"/>
      <c r="JSK210" s="119"/>
      <c r="JSL210" s="91"/>
      <c r="JSM210" s="119"/>
      <c r="JSN210" s="91"/>
      <c r="JSO210" s="119"/>
      <c r="JSP210" s="91"/>
      <c r="JSQ210" s="119"/>
      <c r="JSR210" s="91"/>
      <c r="JSS210" s="119"/>
      <c r="JST210" s="91"/>
      <c r="JSU210" s="119"/>
      <c r="JSV210" s="91"/>
      <c r="JSW210" s="119"/>
      <c r="JSX210" s="91"/>
      <c r="JSY210" s="119"/>
      <c r="JSZ210" s="91"/>
      <c r="JTA210" s="119"/>
      <c r="JTB210" s="91"/>
      <c r="JTC210" s="119"/>
      <c r="JTD210" s="91"/>
      <c r="JTE210" s="119"/>
      <c r="JTF210" s="91"/>
      <c r="JTG210" s="119"/>
      <c r="JTH210" s="91"/>
      <c r="JTI210" s="119"/>
      <c r="JTJ210" s="91"/>
      <c r="JTK210" s="119"/>
      <c r="JTL210" s="91"/>
      <c r="JTM210" s="119"/>
      <c r="JTN210" s="91"/>
      <c r="JTO210" s="119"/>
      <c r="JTP210" s="91"/>
      <c r="JTQ210" s="119"/>
      <c r="JTR210" s="91"/>
      <c r="JTS210" s="119"/>
      <c r="JTT210" s="91"/>
      <c r="JTU210" s="119"/>
      <c r="JTV210" s="91"/>
      <c r="JTW210" s="119"/>
      <c r="JTX210" s="91"/>
      <c r="JTY210" s="119"/>
      <c r="JTZ210" s="91"/>
      <c r="JUA210" s="119"/>
      <c r="JUB210" s="91"/>
      <c r="JUC210" s="119"/>
      <c r="JUD210" s="91"/>
      <c r="JUE210" s="119"/>
      <c r="JUF210" s="91"/>
      <c r="JUG210" s="119"/>
      <c r="JUH210" s="91"/>
      <c r="JUI210" s="119"/>
      <c r="JUJ210" s="91"/>
      <c r="JUK210" s="119"/>
      <c r="JUL210" s="91"/>
      <c r="JUM210" s="119"/>
      <c r="JUN210" s="91"/>
      <c r="JUO210" s="119"/>
      <c r="JUP210" s="91"/>
      <c r="JUQ210" s="119"/>
      <c r="JUR210" s="91"/>
      <c r="JUS210" s="119"/>
      <c r="JUT210" s="91"/>
      <c r="JUU210" s="119"/>
      <c r="JUV210" s="91"/>
      <c r="JUW210" s="119"/>
      <c r="JUX210" s="91"/>
      <c r="JUY210" s="119"/>
      <c r="JUZ210" s="91"/>
      <c r="JVA210" s="119"/>
      <c r="JVB210" s="91"/>
      <c r="JVC210" s="119"/>
      <c r="JVD210" s="91"/>
      <c r="JVE210" s="119"/>
      <c r="JVF210" s="91"/>
      <c r="JVG210" s="119"/>
      <c r="JVH210" s="91"/>
      <c r="JVI210" s="119"/>
      <c r="JVJ210" s="91"/>
      <c r="JVK210" s="119"/>
      <c r="JVL210" s="91"/>
      <c r="JVM210" s="119"/>
      <c r="JVN210" s="91"/>
      <c r="JVO210" s="119"/>
      <c r="JVP210" s="91"/>
      <c r="JVQ210" s="119"/>
      <c r="JVR210" s="91"/>
      <c r="JVS210" s="119"/>
      <c r="JVT210" s="91"/>
      <c r="JVU210" s="119"/>
      <c r="JVV210" s="91"/>
      <c r="JVW210" s="119"/>
      <c r="JVX210" s="91"/>
      <c r="JVY210" s="119"/>
      <c r="JVZ210" s="91"/>
      <c r="JWA210" s="119"/>
      <c r="JWB210" s="91"/>
      <c r="JWC210" s="119"/>
      <c r="JWD210" s="91"/>
      <c r="JWE210" s="119"/>
      <c r="JWF210" s="91"/>
      <c r="JWG210" s="119"/>
      <c r="JWH210" s="91"/>
      <c r="JWI210" s="119"/>
      <c r="JWJ210" s="91"/>
      <c r="JWK210" s="119"/>
      <c r="JWL210" s="91"/>
      <c r="JWM210" s="119"/>
      <c r="JWN210" s="91"/>
      <c r="JWO210" s="119"/>
      <c r="JWP210" s="91"/>
      <c r="JWQ210" s="119"/>
      <c r="JWR210" s="91"/>
      <c r="JWS210" s="119"/>
      <c r="JWT210" s="91"/>
      <c r="JWU210" s="119"/>
      <c r="JWV210" s="91"/>
      <c r="JWW210" s="119"/>
      <c r="JWX210" s="91"/>
      <c r="JWY210" s="119"/>
      <c r="JWZ210" s="91"/>
      <c r="JXA210" s="119"/>
      <c r="JXB210" s="91"/>
      <c r="JXC210" s="119"/>
      <c r="JXD210" s="91"/>
      <c r="JXE210" s="119"/>
      <c r="JXF210" s="91"/>
      <c r="JXG210" s="119"/>
      <c r="JXH210" s="91"/>
      <c r="JXI210" s="119"/>
      <c r="JXJ210" s="91"/>
      <c r="JXK210" s="119"/>
      <c r="JXL210" s="91"/>
      <c r="JXM210" s="119"/>
      <c r="JXN210" s="91"/>
      <c r="JXO210" s="119"/>
      <c r="JXP210" s="91"/>
      <c r="JXQ210" s="119"/>
      <c r="JXR210" s="91"/>
      <c r="JXS210" s="119"/>
      <c r="JXT210" s="91"/>
      <c r="JXU210" s="119"/>
      <c r="JXV210" s="91"/>
      <c r="JXW210" s="119"/>
      <c r="JXX210" s="91"/>
      <c r="JXY210" s="119"/>
      <c r="JXZ210" s="91"/>
      <c r="JYA210" s="119"/>
      <c r="JYB210" s="91"/>
      <c r="JYC210" s="119"/>
      <c r="JYD210" s="91"/>
      <c r="JYE210" s="119"/>
      <c r="JYF210" s="91"/>
      <c r="JYG210" s="119"/>
      <c r="JYH210" s="91"/>
      <c r="JYI210" s="119"/>
      <c r="JYJ210" s="91"/>
      <c r="JYK210" s="119"/>
      <c r="JYL210" s="91"/>
      <c r="JYM210" s="119"/>
      <c r="JYN210" s="91"/>
      <c r="JYO210" s="119"/>
      <c r="JYP210" s="91"/>
      <c r="JYQ210" s="119"/>
      <c r="JYR210" s="91"/>
      <c r="JYS210" s="119"/>
      <c r="JYT210" s="91"/>
      <c r="JYU210" s="119"/>
      <c r="JYV210" s="91"/>
      <c r="JYW210" s="119"/>
      <c r="JYX210" s="91"/>
      <c r="JYY210" s="119"/>
      <c r="JYZ210" s="91"/>
      <c r="JZA210" s="119"/>
      <c r="JZB210" s="91"/>
      <c r="JZC210" s="119"/>
      <c r="JZD210" s="91"/>
      <c r="JZE210" s="119"/>
      <c r="JZF210" s="91"/>
      <c r="JZG210" s="119"/>
      <c r="JZH210" s="91"/>
      <c r="JZI210" s="119"/>
      <c r="JZJ210" s="91"/>
      <c r="JZK210" s="119"/>
      <c r="JZL210" s="91"/>
      <c r="JZM210" s="119"/>
      <c r="JZN210" s="91"/>
      <c r="JZO210" s="119"/>
      <c r="JZP210" s="91"/>
      <c r="JZQ210" s="119"/>
      <c r="JZR210" s="91"/>
      <c r="JZS210" s="119"/>
      <c r="JZT210" s="91"/>
      <c r="JZU210" s="119"/>
      <c r="JZV210" s="91"/>
      <c r="JZW210" s="119"/>
      <c r="JZX210" s="91"/>
      <c r="JZY210" s="119"/>
      <c r="JZZ210" s="91"/>
      <c r="KAA210" s="119"/>
      <c r="KAB210" s="91"/>
      <c r="KAC210" s="119"/>
      <c r="KAD210" s="91"/>
      <c r="KAE210" s="119"/>
      <c r="KAF210" s="91"/>
      <c r="KAG210" s="119"/>
      <c r="KAH210" s="91"/>
      <c r="KAI210" s="119"/>
      <c r="KAJ210" s="91"/>
      <c r="KAK210" s="119"/>
      <c r="KAL210" s="91"/>
      <c r="KAM210" s="119"/>
      <c r="KAN210" s="91"/>
      <c r="KAO210" s="119"/>
      <c r="KAP210" s="91"/>
      <c r="KAQ210" s="119"/>
      <c r="KAR210" s="91"/>
      <c r="KAS210" s="119"/>
      <c r="KAT210" s="91"/>
      <c r="KAU210" s="119"/>
      <c r="KAV210" s="91"/>
      <c r="KAW210" s="119"/>
      <c r="KAX210" s="91"/>
      <c r="KAY210" s="119"/>
      <c r="KAZ210" s="91"/>
      <c r="KBA210" s="119"/>
      <c r="KBB210" s="91"/>
      <c r="KBC210" s="119"/>
      <c r="KBD210" s="91"/>
      <c r="KBE210" s="119"/>
      <c r="KBF210" s="91"/>
      <c r="KBG210" s="119"/>
      <c r="KBH210" s="91"/>
      <c r="KBI210" s="119"/>
      <c r="KBJ210" s="91"/>
      <c r="KBK210" s="119"/>
      <c r="KBL210" s="91"/>
      <c r="KBM210" s="119"/>
      <c r="KBN210" s="91"/>
      <c r="KBO210" s="119"/>
      <c r="KBP210" s="91"/>
      <c r="KBQ210" s="119"/>
      <c r="KBR210" s="91"/>
      <c r="KBS210" s="119"/>
      <c r="KBT210" s="91"/>
      <c r="KBU210" s="119"/>
      <c r="KBV210" s="91"/>
      <c r="KBW210" s="119"/>
      <c r="KBX210" s="91"/>
      <c r="KBY210" s="119"/>
      <c r="KBZ210" s="91"/>
      <c r="KCA210" s="119"/>
      <c r="KCB210" s="91"/>
      <c r="KCC210" s="119"/>
      <c r="KCD210" s="91"/>
      <c r="KCE210" s="119"/>
      <c r="KCF210" s="91"/>
      <c r="KCG210" s="119"/>
      <c r="KCH210" s="91"/>
      <c r="KCI210" s="119"/>
      <c r="KCJ210" s="91"/>
      <c r="KCK210" s="119"/>
      <c r="KCL210" s="91"/>
      <c r="KCM210" s="119"/>
      <c r="KCN210" s="91"/>
      <c r="KCO210" s="119"/>
      <c r="KCP210" s="91"/>
      <c r="KCQ210" s="119"/>
      <c r="KCR210" s="91"/>
      <c r="KCS210" s="119"/>
      <c r="KCT210" s="91"/>
      <c r="KCU210" s="119"/>
      <c r="KCV210" s="91"/>
      <c r="KCW210" s="119"/>
      <c r="KCX210" s="91"/>
      <c r="KCY210" s="119"/>
      <c r="KCZ210" s="91"/>
      <c r="KDA210" s="119"/>
      <c r="KDB210" s="91"/>
      <c r="KDC210" s="119"/>
      <c r="KDD210" s="91"/>
      <c r="KDE210" s="119"/>
      <c r="KDF210" s="91"/>
      <c r="KDG210" s="119"/>
      <c r="KDH210" s="91"/>
      <c r="KDI210" s="119"/>
      <c r="KDJ210" s="91"/>
      <c r="KDK210" s="119"/>
      <c r="KDL210" s="91"/>
      <c r="KDM210" s="119"/>
      <c r="KDN210" s="91"/>
      <c r="KDO210" s="119"/>
      <c r="KDP210" s="91"/>
      <c r="KDQ210" s="119"/>
      <c r="KDR210" s="91"/>
      <c r="KDS210" s="119"/>
      <c r="KDT210" s="91"/>
      <c r="KDU210" s="119"/>
      <c r="KDV210" s="91"/>
      <c r="KDW210" s="119"/>
      <c r="KDX210" s="91"/>
      <c r="KDY210" s="119"/>
      <c r="KDZ210" s="91"/>
      <c r="KEA210" s="119"/>
      <c r="KEB210" s="91"/>
      <c r="KEC210" s="119"/>
      <c r="KED210" s="91"/>
      <c r="KEE210" s="119"/>
      <c r="KEF210" s="91"/>
      <c r="KEG210" s="119"/>
      <c r="KEH210" s="91"/>
      <c r="KEI210" s="119"/>
      <c r="KEJ210" s="91"/>
      <c r="KEK210" s="119"/>
      <c r="KEL210" s="91"/>
      <c r="KEM210" s="119"/>
      <c r="KEN210" s="91"/>
      <c r="KEO210" s="119"/>
      <c r="KEP210" s="91"/>
      <c r="KEQ210" s="119"/>
      <c r="KER210" s="91"/>
      <c r="KES210" s="119"/>
      <c r="KET210" s="91"/>
      <c r="KEU210" s="119"/>
      <c r="KEV210" s="91"/>
      <c r="KEW210" s="119"/>
      <c r="KEX210" s="91"/>
      <c r="KEY210" s="119"/>
      <c r="KEZ210" s="91"/>
      <c r="KFA210" s="119"/>
      <c r="KFB210" s="91"/>
      <c r="KFC210" s="119"/>
      <c r="KFD210" s="91"/>
      <c r="KFE210" s="119"/>
      <c r="KFF210" s="91"/>
      <c r="KFG210" s="119"/>
      <c r="KFH210" s="91"/>
      <c r="KFI210" s="119"/>
      <c r="KFJ210" s="91"/>
      <c r="KFK210" s="119"/>
      <c r="KFL210" s="91"/>
      <c r="KFM210" s="119"/>
      <c r="KFN210" s="91"/>
      <c r="KFO210" s="119"/>
      <c r="KFP210" s="91"/>
      <c r="KFQ210" s="119"/>
      <c r="KFR210" s="91"/>
      <c r="KFS210" s="119"/>
      <c r="KFT210" s="91"/>
      <c r="KFU210" s="119"/>
      <c r="KFV210" s="91"/>
      <c r="KFW210" s="119"/>
      <c r="KFX210" s="91"/>
      <c r="KFY210" s="119"/>
      <c r="KFZ210" s="91"/>
      <c r="KGA210" s="119"/>
      <c r="KGB210" s="91"/>
      <c r="KGC210" s="119"/>
      <c r="KGD210" s="91"/>
      <c r="KGE210" s="119"/>
      <c r="KGF210" s="91"/>
      <c r="KGG210" s="119"/>
      <c r="KGH210" s="91"/>
      <c r="KGI210" s="119"/>
      <c r="KGJ210" s="91"/>
      <c r="KGK210" s="119"/>
      <c r="KGL210" s="91"/>
      <c r="KGM210" s="119"/>
      <c r="KGN210" s="91"/>
      <c r="KGO210" s="119"/>
      <c r="KGP210" s="91"/>
      <c r="KGQ210" s="119"/>
      <c r="KGR210" s="91"/>
      <c r="KGS210" s="119"/>
      <c r="KGT210" s="91"/>
      <c r="KGU210" s="119"/>
      <c r="KGV210" s="91"/>
      <c r="KGW210" s="119"/>
      <c r="KGX210" s="91"/>
      <c r="KGY210" s="119"/>
      <c r="KGZ210" s="91"/>
      <c r="KHA210" s="119"/>
      <c r="KHB210" s="91"/>
      <c r="KHC210" s="119"/>
      <c r="KHD210" s="91"/>
      <c r="KHE210" s="119"/>
      <c r="KHF210" s="91"/>
      <c r="KHG210" s="119"/>
      <c r="KHH210" s="91"/>
      <c r="KHI210" s="119"/>
      <c r="KHJ210" s="91"/>
      <c r="KHK210" s="119"/>
      <c r="KHL210" s="91"/>
      <c r="KHM210" s="119"/>
      <c r="KHN210" s="91"/>
      <c r="KHO210" s="119"/>
      <c r="KHP210" s="91"/>
      <c r="KHQ210" s="119"/>
      <c r="KHR210" s="91"/>
      <c r="KHS210" s="119"/>
      <c r="KHT210" s="91"/>
      <c r="KHU210" s="119"/>
      <c r="KHV210" s="91"/>
      <c r="KHW210" s="119"/>
      <c r="KHX210" s="91"/>
      <c r="KHY210" s="119"/>
      <c r="KHZ210" s="91"/>
      <c r="KIA210" s="119"/>
      <c r="KIB210" s="91"/>
      <c r="KIC210" s="119"/>
      <c r="KID210" s="91"/>
      <c r="KIE210" s="119"/>
      <c r="KIF210" s="91"/>
      <c r="KIG210" s="119"/>
      <c r="KIH210" s="91"/>
      <c r="KII210" s="119"/>
      <c r="KIJ210" s="91"/>
      <c r="KIK210" s="119"/>
      <c r="KIL210" s="91"/>
      <c r="KIM210" s="119"/>
      <c r="KIN210" s="91"/>
      <c r="KIO210" s="119"/>
      <c r="KIP210" s="91"/>
      <c r="KIQ210" s="119"/>
      <c r="KIR210" s="91"/>
      <c r="KIS210" s="119"/>
      <c r="KIT210" s="91"/>
      <c r="KIU210" s="119"/>
      <c r="KIV210" s="91"/>
      <c r="KIW210" s="119"/>
      <c r="KIX210" s="91"/>
      <c r="KIY210" s="119"/>
      <c r="KIZ210" s="91"/>
      <c r="KJA210" s="119"/>
      <c r="KJB210" s="91"/>
      <c r="KJC210" s="119"/>
      <c r="KJD210" s="91"/>
      <c r="KJE210" s="119"/>
      <c r="KJF210" s="91"/>
      <c r="KJG210" s="119"/>
      <c r="KJH210" s="91"/>
      <c r="KJI210" s="119"/>
      <c r="KJJ210" s="91"/>
      <c r="KJK210" s="119"/>
      <c r="KJL210" s="91"/>
      <c r="KJM210" s="119"/>
      <c r="KJN210" s="91"/>
      <c r="KJO210" s="119"/>
      <c r="KJP210" s="91"/>
      <c r="KJQ210" s="119"/>
      <c r="KJR210" s="91"/>
      <c r="KJS210" s="119"/>
      <c r="KJT210" s="91"/>
      <c r="KJU210" s="119"/>
      <c r="KJV210" s="91"/>
      <c r="KJW210" s="119"/>
      <c r="KJX210" s="91"/>
      <c r="KJY210" s="119"/>
      <c r="KJZ210" s="91"/>
      <c r="KKA210" s="119"/>
      <c r="KKB210" s="91"/>
      <c r="KKC210" s="119"/>
      <c r="KKD210" s="91"/>
      <c r="KKE210" s="119"/>
      <c r="KKF210" s="91"/>
      <c r="KKG210" s="119"/>
      <c r="KKH210" s="91"/>
      <c r="KKI210" s="119"/>
      <c r="KKJ210" s="91"/>
      <c r="KKK210" s="119"/>
      <c r="KKL210" s="91"/>
      <c r="KKM210" s="119"/>
      <c r="KKN210" s="91"/>
      <c r="KKO210" s="119"/>
      <c r="KKP210" s="91"/>
      <c r="KKQ210" s="119"/>
      <c r="KKR210" s="91"/>
      <c r="KKS210" s="119"/>
      <c r="KKT210" s="91"/>
      <c r="KKU210" s="119"/>
      <c r="KKV210" s="91"/>
      <c r="KKW210" s="119"/>
      <c r="KKX210" s="91"/>
      <c r="KKY210" s="119"/>
      <c r="KKZ210" s="91"/>
      <c r="KLA210" s="119"/>
      <c r="KLB210" s="91"/>
      <c r="KLC210" s="119"/>
      <c r="KLD210" s="91"/>
      <c r="KLE210" s="119"/>
      <c r="KLF210" s="91"/>
      <c r="KLG210" s="119"/>
      <c r="KLH210" s="91"/>
      <c r="KLI210" s="119"/>
      <c r="KLJ210" s="91"/>
      <c r="KLK210" s="119"/>
      <c r="KLL210" s="91"/>
      <c r="KLM210" s="119"/>
      <c r="KLN210" s="91"/>
      <c r="KLO210" s="119"/>
      <c r="KLP210" s="91"/>
      <c r="KLQ210" s="119"/>
      <c r="KLR210" s="91"/>
      <c r="KLS210" s="119"/>
      <c r="KLT210" s="91"/>
      <c r="KLU210" s="119"/>
      <c r="KLV210" s="91"/>
      <c r="KLW210" s="119"/>
      <c r="KLX210" s="91"/>
      <c r="KLY210" s="119"/>
      <c r="KLZ210" s="91"/>
      <c r="KMA210" s="119"/>
      <c r="KMB210" s="91"/>
      <c r="KMC210" s="119"/>
      <c r="KMD210" s="91"/>
      <c r="KME210" s="119"/>
      <c r="KMF210" s="91"/>
      <c r="KMG210" s="119"/>
      <c r="KMH210" s="91"/>
      <c r="KMI210" s="119"/>
      <c r="KMJ210" s="91"/>
      <c r="KMK210" s="119"/>
      <c r="KML210" s="91"/>
      <c r="KMM210" s="119"/>
      <c r="KMN210" s="91"/>
      <c r="KMO210" s="119"/>
      <c r="KMP210" s="91"/>
      <c r="KMQ210" s="119"/>
      <c r="KMR210" s="91"/>
      <c r="KMS210" s="119"/>
      <c r="KMT210" s="91"/>
      <c r="KMU210" s="119"/>
      <c r="KMV210" s="91"/>
      <c r="KMW210" s="119"/>
      <c r="KMX210" s="91"/>
      <c r="KMY210" s="119"/>
      <c r="KMZ210" s="91"/>
      <c r="KNA210" s="119"/>
      <c r="KNB210" s="91"/>
      <c r="KNC210" s="119"/>
      <c r="KND210" s="91"/>
      <c r="KNE210" s="119"/>
      <c r="KNF210" s="91"/>
      <c r="KNG210" s="119"/>
      <c r="KNH210" s="91"/>
      <c r="KNI210" s="119"/>
      <c r="KNJ210" s="91"/>
      <c r="KNK210" s="119"/>
      <c r="KNL210" s="91"/>
      <c r="KNM210" s="119"/>
      <c r="KNN210" s="91"/>
      <c r="KNO210" s="119"/>
      <c r="KNP210" s="91"/>
      <c r="KNQ210" s="119"/>
      <c r="KNR210" s="91"/>
      <c r="KNS210" s="119"/>
      <c r="KNT210" s="91"/>
      <c r="KNU210" s="119"/>
      <c r="KNV210" s="91"/>
      <c r="KNW210" s="119"/>
      <c r="KNX210" s="91"/>
      <c r="KNY210" s="119"/>
      <c r="KNZ210" s="91"/>
      <c r="KOA210" s="119"/>
      <c r="KOB210" s="91"/>
      <c r="KOC210" s="119"/>
      <c r="KOD210" s="91"/>
      <c r="KOE210" s="119"/>
      <c r="KOF210" s="91"/>
      <c r="KOG210" s="119"/>
      <c r="KOH210" s="91"/>
      <c r="KOI210" s="119"/>
      <c r="KOJ210" s="91"/>
      <c r="KOK210" s="119"/>
      <c r="KOL210" s="91"/>
      <c r="KOM210" s="119"/>
      <c r="KON210" s="91"/>
      <c r="KOO210" s="119"/>
      <c r="KOP210" s="91"/>
      <c r="KOQ210" s="119"/>
      <c r="KOR210" s="91"/>
      <c r="KOS210" s="119"/>
      <c r="KOT210" s="91"/>
      <c r="KOU210" s="119"/>
      <c r="KOV210" s="91"/>
      <c r="KOW210" s="119"/>
      <c r="KOX210" s="91"/>
      <c r="KOY210" s="119"/>
      <c r="KOZ210" s="91"/>
      <c r="KPA210" s="119"/>
      <c r="KPB210" s="91"/>
      <c r="KPC210" s="119"/>
      <c r="KPD210" s="91"/>
      <c r="KPE210" s="119"/>
      <c r="KPF210" s="91"/>
      <c r="KPG210" s="119"/>
      <c r="KPH210" s="91"/>
      <c r="KPI210" s="119"/>
      <c r="KPJ210" s="91"/>
      <c r="KPK210" s="119"/>
      <c r="KPL210" s="91"/>
      <c r="KPM210" s="119"/>
      <c r="KPN210" s="91"/>
      <c r="KPO210" s="119"/>
      <c r="KPP210" s="91"/>
      <c r="KPQ210" s="119"/>
      <c r="KPR210" s="91"/>
      <c r="KPS210" s="119"/>
      <c r="KPT210" s="91"/>
      <c r="KPU210" s="119"/>
      <c r="KPV210" s="91"/>
      <c r="KPW210" s="119"/>
      <c r="KPX210" s="91"/>
      <c r="KPY210" s="119"/>
      <c r="KPZ210" s="91"/>
      <c r="KQA210" s="119"/>
      <c r="KQB210" s="91"/>
      <c r="KQC210" s="119"/>
      <c r="KQD210" s="91"/>
      <c r="KQE210" s="119"/>
      <c r="KQF210" s="91"/>
      <c r="KQG210" s="119"/>
      <c r="KQH210" s="91"/>
      <c r="KQI210" s="119"/>
      <c r="KQJ210" s="91"/>
      <c r="KQK210" s="119"/>
      <c r="KQL210" s="91"/>
      <c r="KQM210" s="119"/>
      <c r="KQN210" s="91"/>
      <c r="KQO210" s="119"/>
      <c r="KQP210" s="91"/>
      <c r="KQQ210" s="119"/>
      <c r="KQR210" s="91"/>
      <c r="KQS210" s="119"/>
      <c r="KQT210" s="91"/>
      <c r="KQU210" s="119"/>
      <c r="KQV210" s="91"/>
      <c r="KQW210" s="119"/>
      <c r="KQX210" s="91"/>
      <c r="KQY210" s="119"/>
      <c r="KQZ210" s="91"/>
      <c r="KRA210" s="119"/>
      <c r="KRB210" s="91"/>
      <c r="KRC210" s="119"/>
      <c r="KRD210" s="91"/>
      <c r="KRE210" s="119"/>
      <c r="KRF210" s="91"/>
      <c r="KRG210" s="119"/>
      <c r="KRH210" s="91"/>
      <c r="KRI210" s="119"/>
      <c r="KRJ210" s="91"/>
      <c r="KRK210" s="119"/>
      <c r="KRL210" s="91"/>
      <c r="KRM210" s="119"/>
      <c r="KRN210" s="91"/>
      <c r="KRO210" s="119"/>
      <c r="KRP210" s="91"/>
      <c r="KRQ210" s="119"/>
      <c r="KRR210" s="91"/>
      <c r="KRS210" s="119"/>
      <c r="KRT210" s="91"/>
      <c r="KRU210" s="119"/>
      <c r="KRV210" s="91"/>
      <c r="KRW210" s="119"/>
      <c r="KRX210" s="91"/>
      <c r="KRY210" s="119"/>
      <c r="KRZ210" s="91"/>
      <c r="KSA210" s="119"/>
      <c r="KSB210" s="91"/>
      <c r="KSC210" s="119"/>
      <c r="KSD210" s="91"/>
      <c r="KSE210" s="119"/>
      <c r="KSF210" s="91"/>
      <c r="KSG210" s="119"/>
      <c r="KSH210" s="91"/>
      <c r="KSI210" s="119"/>
      <c r="KSJ210" s="91"/>
      <c r="KSK210" s="119"/>
      <c r="KSL210" s="91"/>
      <c r="KSM210" s="119"/>
      <c r="KSN210" s="91"/>
      <c r="KSO210" s="119"/>
      <c r="KSP210" s="91"/>
      <c r="KSQ210" s="119"/>
      <c r="KSR210" s="91"/>
      <c r="KSS210" s="119"/>
      <c r="KST210" s="91"/>
      <c r="KSU210" s="119"/>
      <c r="KSV210" s="91"/>
      <c r="KSW210" s="119"/>
      <c r="KSX210" s="91"/>
      <c r="KSY210" s="119"/>
      <c r="KSZ210" s="91"/>
      <c r="KTA210" s="119"/>
      <c r="KTB210" s="91"/>
      <c r="KTC210" s="119"/>
      <c r="KTD210" s="91"/>
      <c r="KTE210" s="119"/>
      <c r="KTF210" s="91"/>
      <c r="KTG210" s="119"/>
      <c r="KTH210" s="91"/>
      <c r="KTI210" s="119"/>
      <c r="KTJ210" s="91"/>
      <c r="KTK210" s="119"/>
      <c r="KTL210" s="91"/>
      <c r="KTM210" s="119"/>
      <c r="KTN210" s="91"/>
      <c r="KTO210" s="119"/>
      <c r="KTP210" s="91"/>
      <c r="KTQ210" s="119"/>
      <c r="KTR210" s="91"/>
      <c r="KTS210" s="119"/>
      <c r="KTT210" s="91"/>
      <c r="KTU210" s="119"/>
      <c r="KTV210" s="91"/>
      <c r="KTW210" s="119"/>
      <c r="KTX210" s="91"/>
      <c r="KTY210" s="119"/>
      <c r="KTZ210" s="91"/>
      <c r="KUA210" s="119"/>
      <c r="KUB210" s="91"/>
      <c r="KUC210" s="119"/>
      <c r="KUD210" s="91"/>
      <c r="KUE210" s="119"/>
      <c r="KUF210" s="91"/>
      <c r="KUG210" s="119"/>
      <c r="KUH210" s="91"/>
      <c r="KUI210" s="119"/>
      <c r="KUJ210" s="91"/>
      <c r="KUK210" s="119"/>
      <c r="KUL210" s="91"/>
      <c r="KUM210" s="119"/>
      <c r="KUN210" s="91"/>
      <c r="KUO210" s="119"/>
      <c r="KUP210" s="91"/>
      <c r="KUQ210" s="119"/>
      <c r="KUR210" s="91"/>
      <c r="KUS210" s="119"/>
      <c r="KUT210" s="91"/>
      <c r="KUU210" s="119"/>
      <c r="KUV210" s="91"/>
      <c r="KUW210" s="119"/>
      <c r="KUX210" s="91"/>
      <c r="KUY210" s="119"/>
      <c r="KUZ210" s="91"/>
      <c r="KVA210" s="119"/>
      <c r="KVB210" s="91"/>
      <c r="KVC210" s="119"/>
      <c r="KVD210" s="91"/>
      <c r="KVE210" s="119"/>
      <c r="KVF210" s="91"/>
      <c r="KVG210" s="119"/>
      <c r="KVH210" s="91"/>
      <c r="KVI210" s="119"/>
      <c r="KVJ210" s="91"/>
      <c r="KVK210" s="119"/>
      <c r="KVL210" s="91"/>
      <c r="KVM210" s="119"/>
      <c r="KVN210" s="91"/>
      <c r="KVO210" s="119"/>
      <c r="KVP210" s="91"/>
      <c r="KVQ210" s="119"/>
      <c r="KVR210" s="91"/>
      <c r="KVS210" s="119"/>
      <c r="KVT210" s="91"/>
      <c r="KVU210" s="119"/>
      <c r="KVV210" s="91"/>
      <c r="KVW210" s="119"/>
      <c r="KVX210" s="91"/>
      <c r="KVY210" s="119"/>
      <c r="KVZ210" s="91"/>
      <c r="KWA210" s="119"/>
      <c r="KWB210" s="91"/>
      <c r="KWC210" s="119"/>
      <c r="KWD210" s="91"/>
      <c r="KWE210" s="119"/>
      <c r="KWF210" s="91"/>
      <c r="KWG210" s="119"/>
      <c r="KWH210" s="91"/>
      <c r="KWI210" s="119"/>
      <c r="KWJ210" s="91"/>
      <c r="KWK210" s="119"/>
      <c r="KWL210" s="91"/>
      <c r="KWM210" s="119"/>
      <c r="KWN210" s="91"/>
      <c r="KWO210" s="119"/>
      <c r="KWP210" s="91"/>
      <c r="KWQ210" s="119"/>
      <c r="KWR210" s="91"/>
      <c r="KWS210" s="119"/>
      <c r="KWT210" s="91"/>
      <c r="KWU210" s="119"/>
      <c r="KWV210" s="91"/>
      <c r="KWW210" s="119"/>
      <c r="KWX210" s="91"/>
      <c r="KWY210" s="119"/>
      <c r="KWZ210" s="91"/>
      <c r="KXA210" s="119"/>
      <c r="KXB210" s="91"/>
      <c r="KXC210" s="119"/>
      <c r="KXD210" s="91"/>
      <c r="KXE210" s="119"/>
      <c r="KXF210" s="91"/>
      <c r="KXG210" s="119"/>
      <c r="KXH210" s="91"/>
      <c r="KXI210" s="119"/>
      <c r="KXJ210" s="91"/>
      <c r="KXK210" s="119"/>
      <c r="KXL210" s="91"/>
      <c r="KXM210" s="119"/>
      <c r="KXN210" s="91"/>
      <c r="KXO210" s="119"/>
      <c r="KXP210" s="91"/>
      <c r="KXQ210" s="119"/>
      <c r="KXR210" s="91"/>
      <c r="KXS210" s="119"/>
      <c r="KXT210" s="91"/>
      <c r="KXU210" s="119"/>
      <c r="KXV210" s="91"/>
      <c r="KXW210" s="119"/>
      <c r="KXX210" s="91"/>
      <c r="KXY210" s="119"/>
      <c r="KXZ210" s="91"/>
      <c r="KYA210" s="119"/>
      <c r="KYB210" s="91"/>
      <c r="KYC210" s="119"/>
      <c r="KYD210" s="91"/>
      <c r="KYE210" s="119"/>
      <c r="KYF210" s="91"/>
      <c r="KYG210" s="119"/>
      <c r="KYH210" s="91"/>
      <c r="KYI210" s="119"/>
      <c r="KYJ210" s="91"/>
      <c r="KYK210" s="119"/>
      <c r="KYL210" s="91"/>
      <c r="KYM210" s="119"/>
      <c r="KYN210" s="91"/>
      <c r="KYO210" s="119"/>
      <c r="KYP210" s="91"/>
      <c r="KYQ210" s="119"/>
      <c r="KYR210" s="91"/>
      <c r="KYS210" s="119"/>
      <c r="KYT210" s="91"/>
      <c r="KYU210" s="119"/>
      <c r="KYV210" s="91"/>
      <c r="KYW210" s="119"/>
      <c r="KYX210" s="91"/>
      <c r="KYY210" s="119"/>
      <c r="KYZ210" s="91"/>
      <c r="KZA210" s="119"/>
      <c r="KZB210" s="91"/>
      <c r="KZC210" s="119"/>
      <c r="KZD210" s="91"/>
      <c r="KZE210" s="119"/>
      <c r="KZF210" s="91"/>
      <c r="KZG210" s="119"/>
      <c r="KZH210" s="91"/>
      <c r="KZI210" s="119"/>
      <c r="KZJ210" s="91"/>
      <c r="KZK210" s="119"/>
      <c r="KZL210" s="91"/>
      <c r="KZM210" s="119"/>
      <c r="KZN210" s="91"/>
      <c r="KZO210" s="119"/>
      <c r="KZP210" s="91"/>
      <c r="KZQ210" s="119"/>
      <c r="KZR210" s="91"/>
      <c r="KZS210" s="119"/>
      <c r="KZT210" s="91"/>
      <c r="KZU210" s="119"/>
      <c r="KZV210" s="91"/>
      <c r="KZW210" s="119"/>
      <c r="KZX210" s="91"/>
      <c r="KZY210" s="119"/>
      <c r="KZZ210" s="91"/>
      <c r="LAA210" s="119"/>
      <c r="LAB210" s="91"/>
      <c r="LAC210" s="119"/>
      <c r="LAD210" s="91"/>
      <c r="LAE210" s="119"/>
      <c r="LAF210" s="91"/>
      <c r="LAG210" s="119"/>
      <c r="LAH210" s="91"/>
      <c r="LAI210" s="119"/>
      <c r="LAJ210" s="91"/>
      <c r="LAK210" s="119"/>
      <c r="LAL210" s="91"/>
      <c r="LAM210" s="119"/>
      <c r="LAN210" s="91"/>
      <c r="LAO210" s="119"/>
      <c r="LAP210" s="91"/>
      <c r="LAQ210" s="119"/>
      <c r="LAR210" s="91"/>
      <c r="LAS210" s="119"/>
      <c r="LAT210" s="91"/>
      <c r="LAU210" s="119"/>
      <c r="LAV210" s="91"/>
      <c r="LAW210" s="119"/>
      <c r="LAX210" s="91"/>
      <c r="LAY210" s="119"/>
      <c r="LAZ210" s="91"/>
      <c r="LBA210" s="119"/>
      <c r="LBB210" s="91"/>
      <c r="LBC210" s="119"/>
      <c r="LBD210" s="91"/>
      <c r="LBE210" s="119"/>
      <c r="LBF210" s="91"/>
      <c r="LBG210" s="119"/>
      <c r="LBH210" s="91"/>
      <c r="LBI210" s="119"/>
      <c r="LBJ210" s="91"/>
      <c r="LBK210" s="119"/>
      <c r="LBL210" s="91"/>
      <c r="LBM210" s="119"/>
      <c r="LBN210" s="91"/>
      <c r="LBO210" s="119"/>
      <c r="LBP210" s="91"/>
      <c r="LBQ210" s="119"/>
      <c r="LBR210" s="91"/>
      <c r="LBS210" s="119"/>
      <c r="LBT210" s="91"/>
      <c r="LBU210" s="119"/>
      <c r="LBV210" s="91"/>
      <c r="LBW210" s="119"/>
      <c r="LBX210" s="91"/>
      <c r="LBY210" s="119"/>
      <c r="LBZ210" s="91"/>
      <c r="LCA210" s="119"/>
      <c r="LCB210" s="91"/>
      <c r="LCC210" s="119"/>
      <c r="LCD210" s="91"/>
      <c r="LCE210" s="119"/>
      <c r="LCF210" s="91"/>
      <c r="LCG210" s="119"/>
      <c r="LCH210" s="91"/>
      <c r="LCI210" s="119"/>
      <c r="LCJ210" s="91"/>
      <c r="LCK210" s="119"/>
      <c r="LCL210" s="91"/>
      <c r="LCM210" s="119"/>
      <c r="LCN210" s="91"/>
      <c r="LCO210" s="119"/>
      <c r="LCP210" s="91"/>
      <c r="LCQ210" s="119"/>
      <c r="LCR210" s="91"/>
      <c r="LCS210" s="119"/>
      <c r="LCT210" s="91"/>
      <c r="LCU210" s="119"/>
      <c r="LCV210" s="91"/>
      <c r="LCW210" s="119"/>
      <c r="LCX210" s="91"/>
      <c r="LCY210" s="119"/>
      <c r="LCZ210" s="91"/>
      <c r="LDA210" s="119"/>
      <c r="LDB210" s="91"/>
      <c r="LDC210" s="119"/>
      <c r="LDD210" s="91"/>
      <c r="LDE210" s="119"/>
      <c r="LDF210" s="91"/>
      <c r="LDG210" s="119"/>
      <c r="LDH210" s="91"/>
      <c r="LDI210" s="119"/>
      <c r="LDJ210" s="91"/>
      <c r="LDK210" s="119"/>
      <c r="LDL210" s="91"/>
      <c r="LDM210" s="119"/>
      <c r="LDN210" s="91"/>
      <c r="LDO210" s="119"/>
      <c r="LDP210" s="91"/>
      <c r="LDQ210" s="119"/>
      <c r="LDR210" s="91"/>
      <c r="LDS210" s="119"/>
      <c r="LDT210" s="91"/>
      <c r="LDU210" s="119"/>
      <c r="LDV210" s="91"/>
      <c r="LDW210" s="119"/>
      <c r="LDX210" s="91"/>
      <c r="LDY210" s="119"/>
      <c r="LDZ210" s="91"/>
      <c r="LEA210" s="119"/>
      <c r="LEB210" s="91"/>
      <c r="LEC210" s="119"/>
      <c r="LED210" s="91"/>
      <c r="LEE210" s="119"/>
      <c r="LEF210" s="91"/>
      <c r="LEG210" s="119"/>
      <c r="LEH210" s="91"/>
      <c r="LEI210" s="119"/>
      <c r="LEJ210" s="91"/>
      <c r="LEK210" s="119"/>
      <c r="LEL210" s="91"/>
      <c r="LEM210" s="119"/>
      <c r="LEN210" s="91"/>
      <c r="LEO210" s="119"/>
      <c r="LEP210" s="91"/>
      <c r="LEQ210" s="119"/>
      <c r="LER210" s="91"/>
      <c r="LES210" s="119"/>
      <c r="LET210" s="91"/>
      <c r="LEU210" s="119"/>
      <c r="LEV210" s="91"/>
      <c r="LEW210" s="119"/>
      <c r="LEX210" s="91"/>
      <c r="LEY210" s="119"/>
      <c r="LEZ210" s="91"/>
      <c r="LFA210" s="119"/>
      <c r="LFB210" s="91"/>
      <c r="LFC210" s="119"/>
      <c r="LFD210" s="91"/>
      <c r="LFE210" s="119"/>
      <c r="LFF210" s="91"/>
      <c r="LFG210" s="119"/>
      <c r="LFH210" s="91"/>
      <c r="LFI210" s="119"/>
      <c r="LFJ210" s="91"/>
      <c r="LFK210" s="119"/>
      <c r="LFL210" s="91"/>
      <c r="LFM210" s="119"/>
      <c r="LFN210" s="91"/>
      <c r="LFO210" s="119"/>
      <c r="LFP210" s="91"/>
      <c r="LFQ210" s="119"/>
      <c r="LFR210" s="91"/>
      <c r="LFS210" s="119"/>
      <c r="LFT210" s="91"/>
      <c r="LFU210" s="119"/>
      <c r="LFV210" s="91"/>
      <c r="LFW210" s="119"/>
      <c r="LFX210" s="91"/>
      <c r="LFY210" s="119"/>
      <c r="LFZ210" s="91"/>
      <c r="LGA210" s="119"/>
      <c r="LGB210" s="91"/>
      <c r="LGC210" s="119"/>
      <c r="LGD210" s="91"/>
      <c r="LGE210" s="119"/>
      <c r="LGF210" s="91"/>
      <c r="LGG210" s="119"/>
      <c r="LGH210" s="91"/>
      <c r="LGI210" s="119"/>
      <c r="LGJ210" s="91"/>
      <c r="LGK210" s="119"/>
      <c r="LGL210" s="91"/>
      <c r="LGM210" s="119"/>
      <c r="LGN210" s="91"/>
      <c r="LGO210" s="119"/>
      <c r="LGP210" s="91"/>
      <c r="LGQ210" s="119"/>
      <c r="LGR210" s="91"/>
      <c r="LGS210" s="119"/>
      <c r="LGT210" s="91"/>
      <c r="LGU210" s="119"/>
      <c r="LGV210" s="91"/>
      <c r="LGW210" s="119"/>
      <c r="LGX210" s="91"/>
      <c r="LGY210" s="119"/>
      <c r="LGZ210" s="91"/>
      <c r="LHA210" s="119"/>
      <c r="LHB210" s="91"/>
      <c r="LHC210" s="119"/>
      <c r="LHD210" s="91"/>
      <c r="LHE210" s="119"/>
      <c r="LHF210" s="91"/>
      <c r="LHG210" s="119"/>
      <c r="LHH210" s="91"/>
      <c r="LHI210" s="119"/>
      <c r="LHJ210" s="91"/>
      <c r="LHK210" s="119"/>
      <c r="LHL210" s="91"/>
      <c r="LHM210" s="119"/>
      <c r="LHN210" s="91"/>
      <c r="LHO210" s="119"/>
      <c r="LHP210" s="91"/>
      <c r="LHQ210" s="119"/>
      <c r="LHR210" s="91"/>
      <c r="LHS210" s="119"/>
      <c r="LHT210" s="91"/>
      <c r="LHU210" s="119"/>
      <c r="LHV210" s="91"/>
      <c r="LHW210" s="119"/>
      <c r="LHX210" s="91"/>
      <c r="LHY210" s="119"/>
      <c r="LHZ210" s="91"/>
      <c r="LIA210" s="119"/>
      <c r="LIB210" s="91"/>
      <c r="LIC210" s="119"/>
      <c r="LID210" s="91"/>
      <c r="LIE210" s="119"/>
      <c r="LIF210" s="91"/>
      <c r="LIG210" s="119"/>
      <c r="LIH210" s="91"/>
      <c r="LII210" s="119"/>
      <c r="LIJ210" s="91"/>
      <c r="LIK210" s="119"/>
      <c r="LIL210" s="91"/>
      <c r="LIM210" s="119"/>
      <c r="LIN210" s="91"/>
      <c r="LIO210" s="119"/>
      <c r="LIP210" s="91"/>
      <c r="LIQ210" s="119"/>
      <c r="LIR210" s="91"/>
      <c r="LIS210" s="119"/>
      <c r="LIT210" s="91"/>
      <c r="LIU210" s="119"/>
      <c r="LIV210" s="91"/>
      <c r="LIW210" s="119"/>
      <c r="LIX210" s="91"/>
      <c r="LIY210" s="119"/>
      <c r="LIZ210" s="91"/>
      <c r="LJA210" s="119"/>
      <c r="LJB210" s="91"/>
      <c r="LJC210" s="119"/>
      <c r="LJD210" s="91"/>
      <c r="LJE210" s="119"/>
      <c r="LJF210" s="91"/>
      <c r="LJG210" s="119"/>
      <c r="LJH210" s="91"/>
      <c r="LJI210" s="119"/>
      <c r="LJJ210" s="91"/>
      <c r="LJK210" s="119"/>
      <c r="LJL210" s="91"/>
      <c r="LJM210" s="119"/>
      <c r="LJN210" s="91"/>
      <c r="LJO210" s="119"/>
      <c r="LJP210" s="91"/>
      <c r="LJQ210" s="119"/>
      <c r="LJR210" s="91"/>
      <c r="LJS210" s="119"/>
      <c r="LJT210" s="91"/>
      <c r="LJU210" s="119"/>
      <c r="LJV210" s="91"/>
      <c r="LJW210" s="119"/>
      <c r="LJX210" s="91"/>
      <c r="LJY210" s="119"/>
      <c r="LJZ210" s="91"/>
      <c r="LKA210" s="119"/>
      <c r="LKB210" s="91"/>
      <c r="LKC210" s="119"/>
      <c r="LKD210" s="91"/>
      <c r="LKE210" s="119"/>
      <c r="LKF210" s="91"/>
      <c r="LKG210" s="119"/>
      <c r="LKH210" s="91"/>
      <c r="LKI210" s="119"/>
      <c r="LKJ210" s="91"/>
      <c r="LKK210" s="119"/>
      <c r="LKL210" s="91"/>
      <c r="LKM210" s="119"/>
      <c r="LKN210" s="91"/>
      <c r="LKO210" s="119"/>
      <c r="LKP210" s="91"/>
      <c r="LKQ210" s="119"/>
      <c r="LKR210" s="91"/>
      <c r="LKS210" s="119"/>
      <c r="LKT210" s="91"/>
      <c r="LKU210" s="119"/>
      <c r="LKV210" s="91"/>
      <c r="LKW210" s="119"/>
      <c r="LKX210" s="91"/>
      <c r="LKY210" s="119"/>
      <c r="LKZ210" s="91"/>
      <c r="LLA210" s="119"/>
      <c r="LLB210" s="91"/>
      <c r="LLC210" s="119"/>
      <c r="LLD210" s="91"/>
      <c r="LLE210" s="119"/>
      <c r="LLF210" s="91"/>
      <c r="LLG210" s="119"/>
      <c r="LLH210" s="91"/>
      <c r="LLI210" s="119"/>
      <c r="LLJ210" s="91"/>
      <c r="LLK210" s="119"/>
      <c r="LLL210" s="91"/>
      <c r="LLM210" s="119"/>
      <c r="LLN210" s="91"/>
      <c r="LLO210" s="119"/>
      <c r="LLP210" s="91"/>
      <c r="LLQ210" s="119"/>
      <c r="LLR210" s="91"/>
      <c r="LLS210" s="119"/>
      <c r="LLT210" s="91"/>
      <c r="LLU210" s="119"/>
      <c r="LLV210" s="91"/>
      <c r="LLW210" s="119"/>
      <c r="LLX210" s="91"/>
      <c r="LLY210" s="119"/>
      <c r="LLZ210" s="91"/>
      <c r="LMA210" s="119"/>
      <c r="LMB210" s="91"/>
      <c r="LMC210" s="119"/>
      <c r="LMD210" s="91"/>
      <c r="LME210" s="119"/>
      <c r="LMF210" s="91"/>
      <c r="LMG210" s="119"/>
      <c r="LMH210" s="91"/>
      <c r="LMI210" s="119"/>
      <c r="LMJ210" s="91"/>
      <c r="LMK210" s="119"/>
      <c r="LML210" s="91"/>
      <c r="LMM210" s="119"/>
      <c r="LMN210" s="91"/>
      <c r="LMO210" s="119"/>
      <c r="LMP210" s="91"/>
      <c r="LMQ210" s="119"/>
      <c r="LMR210" s="91"/>
      <c r="LMS210" s="119"/>
      <c r="LMT210" s="91"/>
      <c r="LMU210" s="119"/>
      <c r="LMV210" s="91"/>
      <c r="LMW210" s="119"/>
      <c r="LMX210" s="91"/>
      <c r="LMY210" s="119"/>
      <c r="LMZ210" s="91"/>
      <c r="LNA210" s="119"/>
      <c r="LNB210" s="91"/>
      <c r="LNC210" s="119"/>
      <c r="LND210" s="91"/>
      <c r="LNE210" s="119"/>
      <c r="LNF210" s="91"/>
      <c r="LNG210" s="119"/>
      <c r="LNH210" s="91"/>
      <c r="LNI210" s="119"/>
      <c r="LNJ210" s="91"/>
      <c r="LNK210" s="119"/>
      <c r="LNL210" s="91"/>
      <c r="LNM210" s="119"/>
      <c r="LNN210" s="91"/>
      <c r="LNO210" s="119"/>
      <c r="LNP210" s="91"/>
      <c r="LNQ210" s="119"/>
      <c r="LNR210" s="91"/>
      <c r="LNS210" s="119"/>
      <c r="LNT210" s="91"/>
      <c r="LNU210" s="119"/>
      <c r="LNV210" s="91"/>
      <c r="LNW210" s="119"/>
      <c r="LNX210" s="91"/>
      <c r="LNY210" s="119"/>
      <c r="LNZ210" s="91"/>
      <c r="LOA210" s="119"/>
      <c r="LOB210" s="91"/>
      <c r="LOC210" s="119"/>
      <c r="LOD210" s="91"/>
      <c r="LOE210" s="119"/>
      <c r="LOF210" s="91"/>
      <c r="LOG210" s="119"/>
      <c r="LOH210" s="91"/>
      <c r="LOI210" s="119"/>
      <c r="LOJ210" s="91"/>
      <c r="LOK210" s="119"/>
      <c r="LOL210" s="91"/>
      <c r="LOM210" s="119"/>
      <c r="LON210" s="91"/>
      <c r="LOO210" s="119"/>
      <c r="LOP210" s="91"/>
      <c r="LOQ210" s="119"/>
      <c r="LOR210" s="91"/>
      <c r="LOS210" s="119"/>
      <c r="LOT210" s="91"/>
      <c r="LOU210" s="119"/>
      <c r="LOV210" s="91"/>
      <c r="LOW210" s="119"/>
      <c r="LOX210" s="91"/>
      <c r="LOY210" s="119"/>
      <c r="LOZ210" s="91"/>
      <c r="LPA210" s="119"/>
      <c r="LPB210" s="91"/>
      <c r="LPC210" s="119"/>
      <c r="LPD210" s="91"/>
      <c r="LPE210" s="119"/>
      <c r="LPF210" s="91"/>
      <c r="LPG210" s="119"/>
      <c r="LPH210" s="91"/>
      <c r="LPI210" s="119"/>
      <c r="LPJ210" s="91"/>
      <c r="LPK210" s="119"/>
      <c r="LPL210" s="91"/>
      <c r="LPM210" s="119"/>
      <c r="LPN210" s="91"/>
      <c r="LPO210" s="119"/>
      <c r="LPP210" s="91"/>
      <c r="LPQ210" s="119"/>
      <c r="LPR210" s="91"/>
      <c r="LPS210" s="119"/>
      <c r="LPT210" s="91"/>
      <c r="LPU210" s="119"/>
      <c r="LPV210" s="91"/>
      <c r="LPW210" s="119"/>
      <c r="LPX210" s="91"/>
      <c r="LPY210" s="119"/>
      <c r="LPZ210" s="91"/>
      <c r="LQA210" s="119"/>
      <c r="LQB210" s="91"/>
      <c r="LQC210" s="119"/>
      <c r="LQD210" s="91"/>
      <c r="LQE210" s="119"/>
      <c r="LQF210" s="91"/>
      <c r="LQG210" s="119"/>
      <c r="LQH210" s="91"/>
      <c r="LQI210" s="119"/>
      <c r="LQJ210" s="91"/>
      <c r="LQK210" s="119"/>
      <c r="LQL210" s="91"/>
      <c r="LQM210" s="119"/>
      <c r="LQN210" s="91"/>
      <c r="LQO210" s="119"/>
      <c r="LQP210" s="91"/>
      <c r="LQQ210" s="119"/>
      <c r="LQR210" s="91"/>
      <c r="LQS210" s="119"/>
      <c r="LQT210" s="91"/>
      <c r="LQU210" s="119"/>
      <c r="LQV210" s="91"/>
      <c r="LQW210" s="119"/>
      <c r="LQX210" s="91"/>
      <c r="LQY210" s="119"/>
      <c r="LQZ210" s="91"/>
      <c r="LRA210" s="119"/>
      <c r="LRB210" s="91"/>
      <c r="LRC210" s="119"/>
      <c r="LRD210" s="91"/>
      <c r="LRE210" s="119"/>
      <c r="LRF210" s="91"/>
      <c r="LRG210" s="119"/>
      <c r="LRH210" s="91"/>
      <c r="LRI210" s="119"/>
      <c r="LRJ210" s="91"/>
      <c r="LRK210" s="119"/>
      <c r="LRL210" s="91"/>
      <c r="LRM210" s="119"/>
      <c r="LRN210" s="91"/>
      <c r="LRO210" s="119"/>
      <c r="LRP210" s="91"/>
      <c r="LRQ210" s="119"/>
      <c r="LRR210" s="91"/>
      <c r="LRS210" s="119"/>
      <c r="LRT210" s="91"/>
      <c r="LRU210" s="119"/>
      <c r="LRV210" s="91"/>
      <c r="LRW210" s="119"/>
      <c r="LRX210" s="91"/>
      <c r="LRY210" s="119"/>
      <c r="LRZ210" s="91"/>
      <c r="LSA210" s="119"/>
      <c r="LSB210" s="91"/>
      <c r="LSC210" s="119"/>
      <c r="LSD210" s="91"/>
      <c r="LSE210" s="119"/>
      <c r="LSF210" s="91"/>
      <c r="LSG210" s="119"/>
      <c r="LSH210" s="91"/>
      <c r="LSI210" s="119"/>
      <c r="LSJ210" s="91"/>
      <c r="LSK210" s="119"/>
      <c r="LSL210" s="91"/>
      <c r="LSM210" s="119"/>
      <c r="LSN210" s="91"/>
      <c r="LSO210" s="119"/>
      <c r="LSP210" s="91"/>
      <c r="LSQ210" s="119"/>
      <c r="LSR210" s="91"/>
      <c r="LSS210" s="119"/>
      <c r="LST210" s="91"/>
      <c r="LSU210" s="119"/>
      <c r="LSV210" s="91"/>
      <c r="LSW210" s="119"/>
      <c r="LSX210" s="91"/>
      <c r="LSY210" s="119"/>
      <c r="LSZ210" s="91"/>
      <c r="LTA210" s="119"/>
      <c r="LTB210" s="91"/>
      <c r="LTC210" s="119"/>
      <c r="LTD210" s="91"/>
      <c r="LTE210" s="119"/>
      <c r="LTF210" s="91"/>
      <c r="LTG210" s="119"/>
      <c r="LTH210" s="91"/>
      <c r="LTI210" s="119"/>
      <c r="LTJ210" s="91"/>
      <c r="LTK210" s="119"/>
      <c r="LTL210" s="91"/>
      <c r="LTM210" s="119"/>
      <c r="LTN210" s="91"/>
      <c r="LTO210" s="119"/>
      <c r="LTP210" s="91"/>
      <c r="LTQ210" s="119"/>
      <c r="LTR210" s="91"/>
      <c r="LTS210" s="119"/>
      <c r="LTT210" s="91"/>
      <c r="LTU210" s="119"/>
      <c r="LTV210" s="91"/>
      <c r="LTW210" s="119"/>
      <c r="LTX210" s="91"/>
      <c r="LTY210" s="119"/>
      <c r="LTZ210" s="91"/>
      <c r="LUA210" s="119"/>
      <c r="LUB210" s="91"/>
      <c r="LUC210" s="119"/>
      <c r="LUD210" s="91"/>
      <c r="LUE210" s="119"/>
      <c r="LUF210" s="91"/>
      <c r="LUG210" s="119"/>
      <c r="LUH210" s="91"/>
      <c r="LUI210" s="119"/>
      <c r="LUJ210" s="91"/>
      <c r="LUK210" s="119"/>
      <c r="LUL210" s="91"/>
      <c r="LUM210" s="119"/>
      <c r="LUN210" s="91"/>
      <c r="LUO210" s="119"/>
      <c r="LUP210" s="91"/>
      <c r="LUQ210" s="119"/>
      <c r="LUR210" s="91"/>
      <c r="LUS210" s="119"/>
      <c r="LUT210" s="91"/>
      <c r="LUU210" s="119"/>
      <c r="LUV210" s="91"/>
      <c r="LUW210" s="119"/>
      <c r="LUX210" s="91"/>
      <c r="LUY210" s="119"/>
      <c r="LUZ210" s="91"/>
      <c r="LVA210" s="119"/>
      <c r="LVB210" s="91"/>
      <c r="LVC210" s="119"/>
      <c r="LVD210" s="91"/>
      <c r="LVE210" s="119"/>
      <c r="LVF210" s="91"/>
      <c r="LVG210" s="119"/>
      <c r="LVH210" s="91"/>
      <c r="LVI210" s="119"/>
      <c r="LVJ210" s="91"/>
      <c r="LVK210" s="119"/>
      <c r="LVL210" s="91"/>
      <c r="LVM210" s="119"/>
      <c r="LVN210" s="91"/>
      <c r="LVO210" s="119"/>
      <c r="LVP210" s="91"/>
      <c r="LVQ210" s="119"/>
      <c r="LVR210" s="91"/>
      <c r="LVS210" s="119"/>
      <c r="LVT210" s="91"/>
      <c r="LVU210" s="119"/>
      <c r="LVV210" s="91"/>
      <c r="LVW210" s="119"/>
      <c r="LVX210" s="91"/>
      <c r="LVY210" s="119"/>
      <c r="LVZ210" s="91"/>
      <c r="LWA210" s="119"/>
      <c r="LWB210" s="91"/>
      <c r="LWC210" s="119"/>
      <c r="LWD210" s="91"/>
      <c r="LWE210" s="119"/>
      <c r="LWF210" s="91"/>
      <c r="LWG210" s="119"/>
      <c r="LWH210" s="91"/>
      <c r="LWI210" s="119"/>
      <c r="LWJ210" s="91"/>
      <c r="LWK210" s="119"/>
      <c r="LWL210" s="91"/>
      <c r="LWM210" s="119"/>
      <c r="LWN210" s="91"/>
      <c r="LWO210" s="119"/>
      <c r="LWP210" s="91"/>
      <c r="LWQ210" s="119"/>
      <c r="LWR210" s="91"/>
      <c r="LWS210" s="119"/>
      <c r="LWT210" s="91"/>
      <c r="LWU210" s="119"/>
      <c r="LWV210" s="91"/>
      <c r="LWW210" s="119"/>
      <c r="LWX210" s="91"/>
      <c r="LWY210" s="119"/>
      <c r="LWZ210" s="91"/>
      <c r="LXA210" s="119"/>
      <c r="LXB210" s="91"/>
      <c r="LXC210" s="119"/>
      <c r="LXD210" s="91"/>
      <c r="LXE210" s="119"/>
      <c r="LXF210" s="91"/>
      <c r="LXG210" s="119"/>
      <c r="LXH210" s="91"/>
      <c r="LXI210" s="119"/>
      <c r="LXJ210" s="91"/>
      <c r="LXK210" s="119"/>
      <c r="LXL210" s="91"/>
      <c r="LXM210" s="119"/>
      <c r="LXN210" s="91"/>
      <c r="LXO210" s="119"/>
      <c r="LXP210" s="91"/>
      <c r="LXQ210" s="119"/>
      <c r="LXR210" s="91"/>
      <c r="LXS210" s="119"/>
      <c r="LXT210" s="91"/>
      <c r="LXU210" s="119"/>
      <c r="LXV210" s="91"/>
      <c r="LXW210" s="119"/>
      <c r="LXX210" s="91"/>
      <c r="LXY210" s="119"/>
      <c r="LXZ210" s="91"/>
      <c r="LYA210" s="119"/>
      <c r="LYB210" s="91"/>
      <c r="LYC210" s="119"/>
      <c r="LYD210" s="91"/>
      <c r="LYE210" s="119"/>
      <c r="LYF210" s="91"/>
      <c r="LYG210" s="119"/>
      <c r="LYH210" s="91"/>
      <c r="LYI210" s="119"/>
      <c r="LYJ210" s="91"/>
      <c r="LYK210" s="119"/>
      <c r="LYL210" s="91"/>
      <c r="LYM210" s="119"/>
      <c r="LYN210" s="91"/>
      <c r="LYO210" s="119"/>
      <c r="LYP210" s="91"/>
      <c r="LYQ210" s="119"/>
      <c r="LYR210" s="91"/>
      <c r="LYS210" s="119"/>
      <c r="LYT210" s="91"/>
      <c r="LYU210" s="119"/>
      <c r="LYV210" s="91"/>
      <c r="LYW210" s="119"/>
      <c r="LYX210" s="91"/>
      <c r="LYY210" s="119"/>
      <c r="LYZ210" s="91"/>
      <c r="LZA210" s="119"/>
      <c r="LZB210" s="91"/>
      <c r="LZC210" s="119"/>
      <c r="LZD210" s="91"/>
      <c r="LZE210" s="119"/>
      <c r="LZF210" s="91"/>
      <c r="LZG210" s="119"/>
      <c r="LZH210" s="91"/>
      <c r="LZI210" s="119"/>
      <c r="LZJ210" s="91"/>
      <c r="LZK210" s="119"/>
      <c r="LZL210" s="91"/>
      <c r="LZM210" s="119"/>
      <c r="LZN210" s="91"/>
      <c r="LZO210" s="119"/>
      <c r="LZP210" s="91"/>
      <c r="LZQ210" s="119"/>
      <c r="LZR210" s="91"/>
      <c r="LZS210" s="119"/>
      <c r="LZT210" s="91"/>
      <c r="LZU210" s="119"/>
      <c r="LZV210" s="91"/>
      <c r="LZW210" s="119"/>
      <c r="LZX210" s="91"/>
      <c r="LZY210" s="119"/>
      <c r="LZZ210" s="91"/>
      <c r="MAA210" s="119"/>
      <c r="MAB210" s="91"/>
      <c r="MAC210" s="119"/>
      <c r="MAD210" s="91"/>
      <c r="MAE210" s="119"/>
      <c r="MAF210" s="91"/>
      <c r="MAG210" s="119"/>
      <c r="MAH210" s="91"/>
      <c r="MAI210" s="119"/>
      <c r="MAJ210" s="91"/>
      <c r="MAK210" s="119"/>
      <c r="MAL210" s="91"/>
      <c r="MAM210" s="119"/>
      <c r="MAN210" s="91"/>
      <c r="MAO210" s="119"/>
      <c r="MAP210" s="91"/>
      <c r="MAQ210" s="119"/>
      <c r="MAR210" s="91"/>
      <c r="MAS210" s="119"/>
      <c r="MAT210" s="91"/>
      <c r="MAU210" s="119"/>
      <c r="MAV210" s="91"/>
      <c r="MAW210" s="119"/>
      <c r="MAX210" s="91"/>
      <c r="MAY210" s="119"/>
      <c r="MAZ210" s="91"/>
      <c r="MBA210" s="119"/>
      <c r="MBB210" s="91"/>
      <c r="MBC210" s="119"/>
      <c r="MBD210" s="91"/>
      <c r="MBE210" s="119"/>
      <c r="MBF210" s="91"/>
      <c r="MBG210" s="119"/>
      <c r="MBH210" s="91"/>
      <c r="MBI210" s="119"/>
      <c r="MBJ210" s="91"/>
      <c r="MBK210" s="119"/>
      <c r="MBL210" s="91"/>
      <c r="MBM210" s="119"/>
      <c r="MBN210" s="91"/>
      <c r="MBO210" s="119"/>
      <c r="MBP210" s="91"/>
      <c r="MBQ210" s="119"/>
      <c r="MBR210" s="91"/>
      <c r="MBS210" s="119"/>
      <c r="MBT210" s="91"/>
      <c r="MBU210" s="119"/>
      <c r="MBV210" s="91"/>
      <c r="MBW210" s="119"/>
      <c r="MBX210" s="91"/>
      <c r="MBY210" s="119"/>
      <c r="MBZ210" s="91"/>
      <c r="MCA210" s="119"/>
      <c r="MCB210" s="91"/>
      <c r="MCC210" s="119"/>
      <c r="MCD210" s="91"/>
      <c r="MCE210" s="119"/>
      <c r="MCF210" s="91"/>
      <c r="MCG210" s="119"/>
      <c r="MCH210" s="91"/>
      <c r="MCI210" s="119"/>
      <c r="MCJ210" s="91"/>
      <c r="MCK210" s="119"/>
      <c r="MCL210" s="91"/>
      <c r="MCM210" s="119"/>
      <c r="MCN210" s="91"/>
      <c r="MCO210" s="119"/>
      <c r="MCP210" s="91"/>
      <c r="MCQ210" s="119"/>
      <c r="MCR210" s="91"/>
      <c r="MCS210" s="119"/>
      <c r="MCT210" s="91"/>
      <c r="MCU210" s="119"/>
      <c r="MCV210" s="91"/>
      <c r="MCW210" s="119"/>
      <c r="MCX210" s="91"/>
      <c r="MCY210" s="119"/>
      <c r="MCZ210" s="91"/>
      <c r="MDA210" s="119"/>
      <c r="MDB210" s="91"/>
      <c r="MDC210" s="119"/>
      <c r="MDD210" s="91"/>
      <c r="MDE210" s="119"/>
      <c r="MDF210" s="91"/>
      <c r="MDG210" s="119"/>
      <c r="MDH210" s="91"/>
      <c r="MDI210" s="119"/>
      <c r="MDJ210" s="91"/>
      <c r="MDK210" s="119"/>
      <c r="MDL210" s="91"/>
      <c r="MDM210" s="119"/>
      <c r="MDN210" s="91"/>
      <c r="MDO210" s="119"/>
      <c r="MDP210" s="91"/>
      <c r="MDQ210" s="119"/>
      <c r="MDR210" s="91"/>
      <c r="MDS210" s="119"/>
      <c r="MDT210" s="91"/>
      <c r="MDU210" s="119"/>
      <c r="MDV210" s="91"/>
      <c r="MDW210" s="119"/>
      <c r="MDX210" s="91"/>
      <c r="MDY210" s="119"/>
      <c r="MDZ210" s="91"/>
      <c r="MEA210" s="119"/>
      <c r="MEB210" s="91"/>
      <c r="MEC210" s="119"/>
      <c r="MED210" s="91"/>
      <c r="MEE210" s="119"/>
      <c r="MEF210" s="91"/>
      <c r="MEG210" s="119"/>
      <c r="MEH210" s="91"/>
      <c r="MEI210" s="119"/>
      <c r="MEJ210" s="91"/>
      <c r="MEK210" s="119"/>
      <c r="MEL210" s="91"/>
      <c r="MEM210" s="119"/>
      <c r="MEN210" s="91"/>
      <c r="MEO210" s="119"/>
      <c r="MEP210" s="91"/>
      <c r="MEQ210" s="119"/>
      <c r="MER210" s="91"/>
      <c r="MES210" s="119"/>
      <c r="MET210" s="91"/>
      <c r="MEU210" s="119"/>
      <c r="MEV210" s="91"/>
      <c r="MEW210" s="119"/>
      <c r="MEX210" s="91"/>
      <c r="MEY210" s="119"/>
      <c r="MEZ210" s="91"/>
      <c r="MFA210" s="119"/>
      <c r="MFB210" s="91"/>
      <c r="MFC210" s="119"/>
      <c r="MFD210" s="91"/>
      <c r="MFE210" s="119"/>
      <c r="MFF210" s="91"/>
      <c r="MFG210" s="119"/>
      <c r="MFH210" s="91"/>
      <c r="MFI210" s="119"/>
      <c r="MFJ210" s="91"/>
      <c r="MFK210" s="119"/>
      <c r="MFL210" s="91"/>
      <c r="MFM210" s="119"/>
      <c r="MFN210" s="91"/>
      <c r="MFO210" s="119"/>
      <c r="MFP210" s="91"/>
      <c r="MFQ210" s="119"/>
      <c r="MFR210" s="91"/>
      <c r="MFS210" s="119"/>
      <c r="MFT210" s="91"/>
      <c r="MFU210" s="119"/>
      <c r="MFV210" s="91"/>
      <c r="MFW210" s="119"/>
      <c r="MFX210" s="91"/>
      <c r="MFY210" s="119"/>
      <c r="MFZ210" s="91"/>
      <c r="MGA210" s="119"/>
      <c r="MGB210" s="91"/>
      <c r="MGC210" s="119"/>
      <c r="MGD210" s="91"/>
      <c r="MGE210" s="119"/>
      <c r="MGF210" s="91"/>
      <c r="MGG210" s="119"/>
      <c r="MGH210" s="91"/>
      <c r="MGI210" s="119"/>
      <c r="MGJ210" s="91"/>
      <c r="MGK210" s="119"/>
      <c r="MGL210" s="91"/>
      <c r="MGM210" s="119"/>
      <c r="MGN210" s="91"/>
      <c r="MGO210" s="119"/>
      <c r="MGP210" s="91"/>
      <c r="MGQ210" s="119"/>
      <c r="MGR210" s="91"/>
      <c r="MGS210" s="119"/>
      <c r="MGT210" s="91"/>
      <c r="MGU210" s="119"/>
      <c r="MGV210" s="91"/>
      <c r="MGW210" s="119"/>
      <c r="MGX210" s="91"/>
      <c r="MGY210" s="119"/>
      <c r="MGZ210" s="91"/>
      <c r="MHA210" s="119"/>
      <c r="MHB210" s="91"/>
      <c r="MHC210" s="119"/>
      <c r="MHD210" s="91"/>
      <c r="MHE210" s="119"/>
      <c r="MHF210" s="91"/>
      <c r="MHG210" s="119"/>
      <c r="MHH210" s="91"/>
      <c r="MHI210" s="119"/>
      <c r="MHJ210" s="91"/>
      <c r="MHK210" s="119"/>
      <c r="MHL210" s="91"/>
      <c r="MHM210" s="119"/>
      <c r="MHN210" s="91"/>
      <c r="MHO210" s="119"/>
      <c r="MHP210" s="91"/>
      <c r="MHQ210" s="119"/>
      <c r="MHR210" s="91"/>
      <c r="MHS210" s="119"/>
      <c r="MHT210" s="91"/>
      <c r="MHU210" s="119"/>
      <c r="MHV210" s="91"/>
      <c r="MHW210" s="119"/>
      <c r="MHX210" s="91"/>
      <c r="MHY210" s="119"/>
      <c r="MHZ210" s="91"/>
      <c r="MIA210" s="119"/>
      <c r="MIB210" s="91"/>
      <c r="MIC210" s="119"/>
      <c r="MID210" s="91"/>
      <c r="MIE210" s="119"/>
      <c r="MIF210" s="91"/>
      <c r="MIG210" s="119"/>
      <c r="MIH210" s="91"/>
      <c r="MII210" s="119"/>
      <c r="MIJ210" s="91"/>
      <c r="MIK210" s="119"/>
      <c r="MIL210" s="91"/>
      <c r="MIM210" s="119"/>
      <c r="MIN210" s="91"/>
      <c r="MIO210" s="119"/>
      <c r="MIP210" s="91"/>
      <c r="MIQ210" s="119"/>
      <c r="MIR210" s="91"/>
      <c r="MIS210" s="119"/>
      <c r="MIT210" s="91"/>
      <c r="MIU210" s="119"/>
      <c r="MIV210" s="91"/>
      <c r="MIW210" s="119"/>
      <c r="MIX210" s="91"/>
      <c r="MIY210" s="119"/>
      <c r="MIZ210" s="91"/>
      <c r="MJA210" s="119"/>
      <c r="MJB210" s="91"/>
      <c r="MJC210" s="119"/>
      <c r="MJD210" s="91"/>
      <c r="MJE210" s="119"/>
      <c r="MJF210" s="91"/>
      <c r="MJG210" s="119"/>
      <c r="MJH210" s="91"/>
      <c r="MJI210" s="119"/>
      <c r="MJJ210" s="91"/>
      <c r="MJK210" s="119"/>
      <c r="MJL210" s="91"/>
      <c r="MJM210" s="119"/>
      <c r="MJN210" s="91"/>
      <c r="MJO210" s="119"/>
      <c r="MJP210" s="91"/>
      <c r="MJQ210" s="119"/>
      <c r="MJR210" s="91"/>
      <c r="MJS210" s="119"/>
      <c r="MJT210" s="91"/>
      <c r="MJU210" s="119"/>
      <c r="MJV210" s="91"/>
      <c r="MJW210" s="119"/>
      <c r="MJX210" s="91"/>
      <c r="MJY210" s="119"/>
      <c r="MJZ210" s="91"/>
      <c r="MKA210" s="119"/>
      <c r="MKB210" s="91"/>
      <c r="MKC210" s="119"/>
      <c r="MKD210" s="91"/>
      <c r="MKE210" s="119"/>
      <c r="MKF210" s="91"/>
      <c r="MKG210" s="119"/>
      <c r="MKH210" s="91"/>
      <c r="MKI210" s="119"/>
      <c r="MKJ210" s="91"/>
      <c r="MKK210" s="119"/>
      <c r="MKL210" s="91"/>
      <c r="MKM210" s="119"/>
      <c r="MKN210" s="91"/>
      <c r="MKO210" s="119"/>
      <c r="MKP210" s="91"/>
      <c r="MKQ210" s="119"/>
      <c r="MKR210" s="91"/>
      <c r="MKS210" s="119"/>
      <c r="MKT210" s="91"/>
      <c r="MKU210" s="119"/>
      <c r="MKV210" s="91"/>
      <c r="MKW210" s="119"/>
      <c r="MKX210" s="91"/>
      <c r="MKY210" s="119"/>
      <c r="MKZ210" s="91"/>
      <c r="MLA210" s="119"/>
      <c r="MLB210" s="91"/>
      <c r="MLC210" s="119"/>
      <c r="MLD210" s="91"/>
      <c r="MLE210" s="119"/>
      <c r="MLF210" s="91"/>
      <c r="MLG210" s="119"/>
      <c r="MLH210" s="91"/>
      <c r="MLI210" s="119"/>
      <c r="MLJ210" s="91"/>
      <c r="MLK210" s="119"/>
      <c r="MLL210" s="91"/>
      <c r="MLM210" s="119"/>
      <c r="MLN210" s="91"/>
      <c r="MLO210" s="119"/>
      <c r="MLP210" s="91"/>
      <c r="MLQ210" s="119"/>
      <c r="MLR210" s="91"/>
      <c r="MLS210" s="119"/>
      <c r="MLT210" s="91"/>
      <c r="MLU210" s="119"/>
      <c r="MLV210" s="91"/>
      <c r="MLW210" s="119"/>
      <c r="MLX210" s="91"/>
      <c r="MLY210" s="119"/>
      <c r="MLZ210" s="91"/>
      <c r="MMA210" s="119"/>
      <c r="MMB210" s="91"/>
      <c r="MMC210" s="119"/>
      <c r="MMD210" s="91"/>
      <c r="MME210" s="119"/>
      <c r="MMF210" s="91"/>
      <c r="MMG210" s="119"/>
      <c r="MMH210" s="91"/>
      <c r="MMI210" s="119"/>
      <c r="MMJ210" s="91"/>
      <c r="MMK210" s="119"/>
      <c r="MML210" s="91"/>
      <c r="MMM210" s="119"/>
      <c r="MMN210" s="91"/>
      <c r="MMO210" s="119"/>
      <c r="MMP210" s="91"/>
      <c r="MMQ210" s="119"/>
      <c r="MMR210" s="91"/>
      <c r="MMS210" s="119"/>
      <c r="MMT210" s="91"/>
      <c r="MMU210" s="119"/>
      <c r="MMV210" s="91"/>
      <c r="MMW210" s="119"/>
      <c r="MMX210" s="91"/>
      <c r="MMY210" s="119"/>
      <c r="MMZ210" s="91"/>
      <c r="MNA210" s="119"/>
      <c r="MNB210" s="91"/>
      <c r="MNC210" s="119"/>
      <c r="MND210" s="91"/>
      <c r="MNE210" s="119"/>
      <c r="MNF210" s="91"/>
      <c r="MNG210" s="119"/>
      <c r="MNH210" s="91"/>
      <c r="MNI210" s="119"/>
      <c r="MNJ210" s="91"/>
      <c r="MNK210" s="119"/>
      <c r="MNL210" s="91"/>
      <c r="MNM210" s="119"/>
      <c r="MNN210" s="91"/>
      <c r="MNO210" s="119"/>
      <c r="MNP210" s="91"/>
      <c r="MNQ210" s="119"/>
      <c r="MNR210" s="91"/>
      <c r="MNS210" s="119"/>
      <c r="MNT210" s="91"/>
      <c r="MNU210" s="119"/>
      <c r="MNV210" s="91"/>
      <c r="MNW210" s="119"/>
      <c r="MNX210" s="91"/>
      <c r="MNY210" s="119"/>
      <c r="MNZ210" s="91"/>
      <c r="MOA210" s="119"/>
      <c r="MOB210" s="91"/>
      <c r="MOC210" s="119"/>
      <c r="MOD210" s="91"/>
      <c r="MOE210" s="119"/>
      <c r="MOF210" s="91"/>
      <c r="MOG210" s="119"/>
      <c r="MOH210" s="91"/>
      <c r="MOI210" s="119"/>
      <c r="MOJ210" s="91"/>
      <c r="MOK210" s="119"/>
      <c r="MOL210" s="91"/>
      <c r="MOM210" s="119"/>
      <c r="MON210" s="91"/>
      <c r="MOO210" s="119"/>
      <c r="MOP210" s="91"/>
      <c r="MOQ210" s="119"/>
      <c r="MOR210" s="91"/>
      <c r="MOS210" s="119"/>
      <c r="MOT210" s="91"/>
      <c r="MOU210" s="119"/>
      <c r="MOV210" s="91"/>
      <c r="MOW210" s="119"/>
      <c r="MOX210" s="91"/>
      <c r="MOY210" s="119"/>
      <c r="MOZ210" s="91"/>
      <c r="MPA210" s="119"/>
      <c r="MPB210" s="91"/>
      <c r="MPC210" s="119"/>
      <c r="MPD210" s="91"/>
      <c r="MPE210" s="119"/>
      <c r="MPF210" s="91"/>
      <c r="MPG210" s="119"/>
      <c r="MPH210" s="91"/>
      <c r="MPI210" s="119"/>
      <c r="MPJ210" s="91"/>
      <c r="MPK210" s="119"/>
      <c r="MPL210" s="91"/>
      <c r="MPM210" s="119"/>
      <c r="MPN210" s="91"/>
      <c r="MPO210" s="119"/>
      <c r="MPP210" s="91"/>
      <c r="MPQ210" s="119"/>
      <c r="MPR210" s="91"/>
      <c r="MPS210" s="119"/>
      <c r="MPT210" s="91"/>
      <c r="MPU210" s="119"/>
      <c r="MPV210" s="91"/>
      <c r="MPW210" s="119"/>
      <c r="MPX210" s="91"/>
      <c r="MPY210" s="119"/>
      <c r="MPZ210" s="91"/>
      <c r="MQA210" s="119"/>
      <c r="MQB210" s="91"/>
      <c r="MQC210" s="119"/>
      <c r="MQD210" s="91"/>
      <c r="MQE210" s="119"/>
      <c r="MQF210" s="91"/>
      <c r="MQG210" s="119"/>
      <c r="MQH210" s="91"/>
      <c r="MQI210" s="119"/>
      <c r="MQJ210" s="91"/>
      <c r="MQK210" s="119"/>
      <c r="MQL210" s="91"/>
      <c r="MQM210" s="119"/>
      <c r="MQN210" s="91"/>
      <c r="MQO210" s="119"/>
      <c r="MQP210" s="91"/>
      <c r="MQQ210" s="119"/>
      <c r="MQR210" s="91"/>
      <c r="MQS210" s="119"/>
      <c r="MQT210" s="91"/>
      <c r="MQU210" s="119"/>
      <c r="MQV210" s="91"/>
      <c r="MQW210" s="119"/>
      <c r="MQX210" s="91"/>
      <c r="MQY210" s="119"/>
      <c r="MQZ210" s="91"/>
      <c r="MRA210" s="119"/>
      <c r="MRB210" s="91"/>
      <c r="MRC210" s="119"/>
      <c r="MRD210" s="91"/>
      <c r="MRE210" s="119"/>
      <c r="MRF210" s="91"/>
      <c r="MRG210" s="119"/>
      <c r="MRH210" s="91"/>
      <c r="MRI210" s="119"/>
      <c r="MRJ210" s="91"/>
      <c r="MRK210" s="119"/>
      <c r="MRL210" s="91"/>
      <c r="MRM210" s="119"/>
      <c r="MRN210" s="91"/>
      <c r="MRO210" s="119"/>
      <c r="MRP210" s="91"/>
      <c r="MRQ210" s="119"/>
      <c r="MRR210" s="91"/>
      <c r="MRS210" s="119"/>
      <c r="MRT210" s="91"/>
      <c r="MRU210" s="119"/>
      <c r="MRV210" s="91"/>
      <c r="MRW210" s="119"/>
      <c r="MRX210" s="91"/>
      <c r="MRY210" s="119"/>
      <c r="MRZ210" s="91"/>
      <c r="MSA210" s="119"/>
      <c r="MSB210" s="91"/>
      <c r="MSC210" s="119"/>
      <c r="MSD210" s="91"/>
      <c r="MSE210" s="119"/>
      <c r="MSF210" s="91"/>
      <c r="MSG210" s="119"/>
      <c r="MSH210" s="91"/>
      <c r="MSI210" s="119"/>
      <c r="MSJ210" s="91"/>
      <c r="MSK210" s="119"/>
      <c r="MSL210" s="91"/>
      <c r="MSM210" s="119"/>
      <c r="MSN210" s="91"/>
      <c r="MSO210" s="119"/>
      <c r="MSP210" s="91"/>
      <c r="MSQ210" s="119"/>
      <c r="MSR210" s="91"/>
      <c r="MSS210" s="119"/>
      <c r="MST210" s="91"/>
      <c r="MSU210" s="119"/>
      <c r="MSV210" s="91"/>
      <c r="MSW210" s="119"/>
      <c r="MSX210" s="91"/>
      <c r="MSY210" s="119"/>
      <c r="MSZ210" s="91"/>
      <c r="MTA210" s="119"/>
      <c r="MTB210" s="91"/>
      <c r="MTC210" s="119"/>
      <c r="MTD210" s="91"/>
      <c r="MTE210" s="119"/>
      <c r="MTF210" s="91"/>
      <c r="MTG210" s="119"/>
      <c r="MTH210" s="91"/>
      <c r="MTI210" s="119"/>
      <c r="MTJ210" s="91"/>
      <c r="MTK210" s="119"/>
      <c r="MTL210" s="91"/>
      <c r="MTM210" s="119"/>
      <c r="MTN210" s="91"/>
      <c r="MTO210" s="119"/>
      <c r="MTP210" s="91"/>
      <c r="MTQ210" s="119"/>
      <c r="MTR210" s="91"/>
      <c r="MTS210" s="119"/>
      <c r="MTT210" s="91"/>
      <c r="MTU210" s="119"/>
      <c r="MTV210" s="91"/>
      <c r="MTW210" s="119"/>
      <c r="MTX210" s="91"/>
      <c r="MTY210" s="119"/>
      <c r="MTZ210" s="91"/>
      <c r="MUA210" s="119"/>
      <c r="MUB210" s="91"/>
      <c r="MUC210" s="119"/>
      <c r="MUD210" s="91"/>
      <c r="MUE210" s="119"/>
      <c r="MUF210" s="91"/>
      <c r="MUG210" s="119"/>
      <c r="MUH210" s="91"/>
      <c r="MUI210" s="119"/>
      <c r="MUJ210" s="91"/>
      <c r="MUK210" s="119"/>
      <c r="MUL210" s="91"/>
      <c r="MUM210" s="119"/>
      <c r="MUN210" s="91"/>
      <c r="MUO210" s="119"/>
      <c r="MUP210" s="91"/>
      <c r="MUQ210" s="119"/>
      <c r="MUR210" s="91"/>
      <c r="MUS210" s="119"/>
      <c r="MUT210" s="91"/>
      <c r="MUU210" s="119"/>
      <c r="MUV210" s="91"/>
      <c r="MUW210" s="119"/>
      <c r="MUX210" s="91"/>
      <c r="MUY210" s="119"/>
      <c r="MUZ210" s="91"/>
      <c r="MVA210" s="119"/>
      <c r="MVB210" s="91"/>
      <c r="MVC210" s="119"/>
      <c r="MVD210" s="91"/>
      <c r="MVE210" s="119"/>
      <c r="MVF210" s="91"/>
      <c r="MVG210" s="119"/>
      <c r="MVH210" s="91"/>
      <c r="MVI210" s="119"/>
      <c r="MVJ210" s="91"/>
      <c r="MVK210" s="119"/>
      <c r="MVL210" s="91"/>
      <c r="MVM210" s="119"/>
      <c r="MVN210" s="91"/>
      <c r="MVO210" s="119"/>
      <c r="MVP210" s="91"/>
      <c r="MVQ210" s="119"/>
      <c r="MVR210" s="91"/>
      <c r="MVS210" s="119"/>
      <c r="MVT210" s="91"/>
      <c r="MVU210" s="119"/>
      <c r="MVV210" s="91"/>
      <c r="MVW210" s="119"/>
      <c r="MVX210" s="91"/>
      <c r="MVY210" s="119"/>
      <c r="MVZ210" s="91"/>
      <c r="MWA210" s="119"/>
      <c r="MWB210" s="91"/>
      <c r="MWC210" s="119"/>
      <c r="MWD210" s="91"/>
      <c r="MWE210" s="119"/>
      <c r="MWF210" s="91"/>
      <c r="MWG210" s="119"/>
      <c r="MWH210" s="91"/>
      <c r="MWI210" s="119"/>
      <c r="MWJ210" s="91"/>
      <c r="MWK210" s="119"/>
      <c r="MWL210" s="91"/>
      <c r="MWM210" s="119"/>
      <c r="MWN210" s="91"/>
      <c r="MWO210" s="119"/>
      <c r="MWP210" s="91"/>
      <c r="MWQ210" s="119"/>
      <c r="MWR210" s="91"/>
      <c r="MWS210" s="119"/>
      <c r="MWT210" s="91"/>
      <c r="MWU210" s="119"/>
      <c r="MWV210" s="91"/>
      <c r="MWW210" s="119"/>
      <c r="MWX210" s="91"/>
      <c r="MWY210" s="119"/>
      <c r="MWZ210" s="91"/>
      <c r="MXA210" s="119"/>
      <c r="MXB210" s="91"/>
      <c r="MXC210" s="119"/>
      <c r="MXD210" s="91"/>
      <c r="MXE210" s="119"/>
      <c r="MXF210" s="91"/>
      <c r="MXG210" s="119"/>
      <c r="MXH210" s="91"/>
      <c r="MXI210" s="119"/>
      <c r="MXJ210" s="91"/>
      <c r="MXK210" s="119"/>
      <c r="MXL210" s="91"/>
      <c r="MXM210" s="119"/>
      <c r="MXN210" s="91"/>
      <c r="MXO210" s="119"/>
      <c r="MXP210" s="91"/>
      <c r="MXQ210" s="119"/>
      <c r="MXR210" s="91"/>
      <c r="MXS210" s="119"/>
      <c r="MXT210" s="91"/>
      <c r="MXU210" s="119"/>
      <c r="MXV210" s="91"/>
      <c r="MXW210" s="119"/>
      <c r="MXX210" s="91"/>
      <c r="MXY210" s="119"/>
      <c r="MXZ210" s="91"/>
      <c r="MYA210" s="119"/>
      <c r="MYB210" s="91"/>
      <c r="MYC210" s="119"/>
      <c r="MYD210" s="91"/>
      <c r="MYE210" s="119"/>
      <c r="MYF210" s="91"/>
      <c r="MYG210" s="119"/>
      <c r="MYH210" s="91"/>
      <c r="MYI210" s="119"/>
      <c r="MYJ210" s="91"/>
      <c r="MYK210" s="119"/>
      <c r="MYL210" s="91"/>
      <c r="MYM210" s="119"/>
      <c r="MYN210" s="91"/>
      <c r="MYO210" s="119"/>
      <c r="MYP210" s="91"/>
      <c r="MYQ210" s="119"/>
      <c r="MYR210" s="91"/>
      <c r="MYS210" s="119"/>
      <c r="MYT210" s="91"/>
      <c r="MYU210" s="119"/>
      <c r="MYV210" s="91"/>
      <c r="MYW210" s="119"/>
      <c r="MYX210" s="91"/>
      <c r="MYY210" s="119"/>
      <c r="MYZ210" s="91"/>
      <c r="MZA210" s="119"/>
      <c r="MZB210" s="91"/>
      <c r="MZC210" s="119"/>
      <c r="MZD210" s="91"/>
      <c r="MZE210" s="119"/>
      <c r="MZF210" s="91"/>
      <c r="MZG210" s="119"/>
      <c r="MZH210" s="91"/>
      <c r="MZI210" s="119"/>
      <c r="MZJ210" s="91"/>
      <c r="MZK210" s="119"/>
      <c r="MZL210" s="91"/>
      <c r="MZM210" s="119"/>
      <c r="MZN210" s="91"/>
      <c r="MZO210" s="119"/>
      <c r="MZP210" s="91"/>
      <c r="MZQ210" s="119"/>
      <c r="MZR210" s="91"/>
      <c r="MZS210" s="119"/>
      <c r="MZT210" s="91"/>
      <c r="MZU210" s="119"/>
      <c r="MZV210" s="91"/>
      <c r="MZW210" s="119"/>
      <c r="MZX210" s="91"/>
      <c r="MZY210" s="119"/>
      <c r="MZZ210" s="91"/>
      <c r="NAA210" s="119"/>
      <c r="NAB210" s="91"/>
      <c r="NAC210" s="119"/>
      <c r="NAD210" s="91"/>
      <c r="NAE210" s="119"/>
      <c r="NAF210" s="91"/>
      <c r="NAG210" s="119"/>
      <c r="NAH210" s="91"/>
      <c r="NAI210" s="119"/>
      <c r="NAJ210" s="91"/>
      <c r="NAK210" s="119"/>
      <c r="NAL210" s="91"/>
      <c r="NAM210" s="119"/>
      <c r="NAN210" s="91"/>
      <c r="NAO210" s="119"/>
      <c r="NAP210" s="91"/>
      <c r="NAQ210" s="119"/>
      <c r="NAR210" s="91"/>
      <c r="NAS210" s="119"/>
      <c r="NAT210" s="91"/>
      <c r="NAU210" s="119"/>
      <c r="NAV210" s="91"/>
      <c r="NAW210" s="119"/>
      <c r="NAX210" s="91"/>
      <c r="NAY210" s="119"/>
      <c r="NAZ210" s="91"/>
      <c r="NBA210" s="119"/>
      <c r="NBB210" s="91"/>
      <c r="NBC210" s="119"/>
      <c r="NBD210" s="91"/>
      <c r="NBE210" s="119"/>
      <c r="NBF210" s="91"/>
      <c r="NBG210" s="119"/>
      <c r="NBH210" s="91"/>
      <c r="NBI210" s="119"/>
      <c r="NBJ210" s="91"/>
      <c r="NBK210" s="119"/>
      <c r="NBL210" s="91"/>
      <c r="NBM210" s="119"/>
      <c r="NBN210" s="91"/>
      <c r="NBO210" s="119"/>
      <c r="NBP210" s="91"/>
      <c r="NBQ210" s="119"/>
      <c r="NBR210" s="91"/>
      <c r="NBS210" s="119"/>
      <c r="NBT210" s="91"/>
      <c r="NBU210" s="119"/>
      <c r="NBV210" s="91"/>
      <c r="NBW210" s="119"/>
      <c r="NBX210" s="91"/>
      <c r="NBY210" s="119"/>
      <c r="NBZ210" s="91"/>
      <c r="NCA210" s="119"/>
      <c r="NCB210" s="91"/>
      <c r="NCC210" s="119"/>
      <c r="NCD210" s="91"/>
      <c r="NCE210" s="119"/>
      <c r="NCF210" s="91"/>
      <c r="NCG210" s="119"/>
      <c r="NCH210" s="91"/>
      <c r="NCI210" s="119"/>
      <c r="NCJ210" s="91"/>
      <c r="NCK210" s="119"/>
      <c r="NCL210" s="91"/>
      <c r="NCM210" s="119"/>
      <c r="NCN210" s="91"/>
      <c r="NCO210" s="119"/>
      <c r="NCP210" s="91"/>
      <c r="NCQ210" s="119"/>
      <c r="NCR210" s="91"/>
      <c r="NCS210" s="119"/>
      <c r="NCT210" s="91"/>
      <c r="NCU210" s="119"/>
      <c r="NCV210" s="91"/>
      <c r="NCW210" s="119"/>
      <c r="NCX210" s="91"/>
      <c r="NCY210" s="119"/>
      <c r="NCZ210" s="91"/>
      <c r="NDA210" s="119"/>
      <c r="NDB210" s="91"/>
      <c r="NDC210" s="119"/>
      <c r="NDD210" s="91"/>
      <c r="NDE210" s="119"/>
      <c r="NDF210" s="91"/>
      <c r="NDG210" s="119"/>
      <c r="NDH210" s="91"/>
      <c r="NDI210" s="119"/>
      <c r="NDJ210" s="91"/>
      <c r="NDK210" s="119"/>
      <c r="NDL210" s="91"/>
      <c r="NDM210" s="119"/>
      <c r="NDN210" s="91"/>
      <c r="NDO210" s="119"/>
      <c r="NDP210" s="91"/>
      <c r="NDQ210" s="119"/>
      <c r="NDR210" s="91"/>
      <c r="NDS210" s="119"/>
      <c r="NDT210" s="91"/>
      <c r="NDU210" s="119"/>
      <c r="NDV210" s="91"/>
      <c r="NDW210" s="119"/>
      <c r="NDX210" s="91"/>
      <c r="NDY210" s="119"/>
      <c r="NDZ210" s="91"/>
      <c r="NEA210" s="119"/>
      <c r="NEB210" s="91"/>
      <c r="NEC210" s="119"/>
      <c r="NED210" s="91"/>
      <c r="NEE210" s="119"/>
      <c r="NEF210" s="91"/>
      <c r="NEG210" s="119"/>
      <c r="NEH210" s="91"/>
      <c r="NEI210" s="119"/>
      <c r="NEJ210" s="91"/>
      <c r="NEK210" s="119"/>
      <c r="NEL210" s="91"/>
      <c r="NEM210" s="119"/>
      <c r="NEN210" s="91"/>
      <c r="NEO210" s="119"/>
      <c r="NEP210" s="91"/>
      <c r="NEQ210" s="119"/>
      <c r="NER210" s="91"/>
      <c r="NES210" s="119"/>
      <c r="NET210" s="91"/>
      <c r="NEU210" s="119"/>
      <c r="NEV210" s="91"/>
      <c r="NEW210" s="119"/>
      <c r="NEX210" s="91"/>
      <c r="NEY210" s="119"/>
      <c r="NEZ210" s="91"/>
      <c r="NFA210" s="119"/>
      <c r="NFB210" s="91"/>
      <c r="NFC210" s="119"/>
      <c r="NFD210" s="91"/>
      <c r="NFE210" s="119"/>
      <c r="NFF210" s="91"/>
      <c r="NFG210" s="119"/>
      <c r="NFH210" s="91"/>
      <c r="NFI210" s="119"/>
      <c r="NFJ210" s="91"/>
      <c r="NFK210" s="119"/>
      <c r="NFL210" s="91"/>
      <c r="NFM210" s="119"/>
      <c r="NFN210" s="91"/>
      <c r="NFO210" s="119"/>
      <c r="NFP210" s="91"/>
      <c r="NFQ210" s="119"/>
      <c r="NFR210" s="91"/>
      <c r="NFS210" s="119"/>
      <c r="NFT210" s="91"/>
      <c r="NFU210" s="119"/>
      <c r="NFV210" s="91"/>
      <c r="NFW210" s="119"/>
      <c r="NFX210" s="91"/>
      <c r="NFY210" s="119"/>
      <c r="NFZ210" s="91"/>
      <c r="NGA210" s="119"/>
      <c r="NGB210" s="91"/>
      <c r="NGC210" s="119"/>
      <c r="NGD210" s="91"/>
      <c r="NGE210" s="119"/>
      <c r="NGF210" s="91"/>
      <c r="NGG210" s="119"/>
      <c r="NGH210" s="91"/>
      <c r="NGI210" s="119"/>
      <c r="NGJ210" s="91"/>
      <c r="NGK210" s="119"/>
      <c r="NGL210" s="91"/>
      <c r="NGM210" s="119"/>
      <c r="NGN210" s="91"/>
      <c r="NGO210" s="119"/>
      <c r="NGP210" s="91"/>
      <c r="NGQ210" s="119"/>
      <c r="NGR210" s="91"/>
      <c r="NGS210" s="119"/>
      <c r="NGT210" s="91"/>
      <c r="NGU210" s="119"/>
      <c r="NGV210" s="91"/>
      <c r="NGW210" s="119"/>
      <c r="NGX210" s="91"/>
      <c r="NGY210" s="119"/>
      <c r="NGZ210" s="91"/>
      <c r="NHA210" s="119"/>
      <c r="NHB210" s="91"/>
      <c r="NHC210" s="119"/>
      <c r="NHD210" s="91"/>
      <c r="NHE210" s="119"/>
      <c r="NHF210" s="91"/>
      <c r="NHG210" s="119"/>
      <c r="NHH210" s="91"/>
      <c r="NHI210" s="119"/>
      <c r="NHJ210" s="91"/>
      <c r="NHK210" s="119"/>
      <c r="NHL210" s="91"/>
      <c r="NHM210" s="119"/>
      <c r="NHN210" s="91"/>
      <c r="NHO210" s="119"/>
      <c r="NHP210" s="91"/>
      <c r="NHQ210" s="119"/>
      <c r="NHR210" s="91"/>
      <c r="NHS210" s="119"/>
      <c r="NHT210" s="91"/>
      <c r="NHU210" s="119"/>
      <c r="NHV210" s="91"/>
      <c r="NHW210" s="119"/>
      <c r="NHX210" s="91"/>
      <c r="NHY210" s="119"/>
      <c r="NHZ210" s="91"/>
      <c r="NIA210" s="119"/>
      <c r="NIB210" s="91"/>
      <c r="NIC210" s="119"/>
      <c r="NID210" s="91"/>
      <c r="NIE210" s="119"/>
      <c r="NIF210" s="91"/>
      <c r="NIG210" s="119"/>
      <c r="NIH210" s="91"/>
      <c r="NII210" s="119"/>
      <c r="NIJ210" s="91"/>
      <c r="NIK210" s="119"/>
      <c r="NIL210" s="91"/>
      <c r="NIM210" s="119"/>
      <c r="NIN210" s="91"/>
      <c r="NIO210" s="119"/>
      <c r="NIP210" s="91"/>
      <c r="NIQ210" s="119"/>
      <c r="NIR210" s="91"/>
      <c r="NIS210" s="119"/>
      <c r="NIT210" s="91"/>
      <c r="NIU210" s="119"/>
      <c r="NIV210" s="91"/>
      <c r="NIW210" s="119"/>
      <c r="NIX210" s="91"/>
      <c r="NIY210" s="119"/>
      <c r="NIZ210" s="91"/>
      <c r="NJA210" s="119"/>
      <c r="NJB210" s="91"/>
      <c r="NJC210" s="119"/>
      <c r="NJD210" s="91"/>
      <c r="NJE210" s="119"/>
      <c r="NJF210" s="91"/>
      <c r="NJG210" s="119"/>
      <c r="NJH210" s="91"/>
      <c r="NJI210" s="119"/>
      <c r="NJJ210" s="91"/>
      <c r="NJK210" s="119"/>
      <c r="NJL210" s="91"/>
      <c r="NJM210" s="119"/>
      <c r="NJN210" s="91"/>
      <c r="NJO210" s="119"/>
      <c r="NJP210" s="91"/>
      <c r="NJQ210" s="119"/>
      <c r="NJR210" s="91"/>
      <c r="NJS210" s="119"/>
      <c r="NJT210" s="91"/>
      <c r="NJU210" s="119"/>
      <c r="NJV210" s="91"/>
      <c r="NJW210" s="119"/>
      <c r="NJX210" s="91"/>
      <c r="NJY210" s="119"/>
      <c r="NJZ210" s="91"/>
      <c r="NKA210" s="119"/>
      <c r="NKB210" s="91"/>
      <c r="NKC210" s="119"/>
      <c r="NKD210" s="91"/>
      <c r="NKE210" s="119"/>
      <c r="NKF210" s="91"/>
      <c r="NKG210" s="119"/>
      <c r="NKH210" s="91"/>
      <c r="NKI210" s="119"/>
      <c r="NKJ210" s="91"/>
      <c r="NKK210" s="119"/>
      <c r="NKL210" s="91"/>
      <c r="NKM210" s="119"/>
      <c r="NKN210" s="91"/>
      <c r="NKO210" s="119"/>
      <c r="NKP210" s="91"/>
      <c r="NKQ210" s="119"/>
      <c r="NKR210" s="91"/>
      <c r="NKS210" s="119"/>
      <c r="NKT210" s="91"/>
      <c r="NKU210" s="119"/>
      <c r="NKV210" s="91"/>
      <c r="NKW210" s="119"/>
      <c r="NKX210" s="91"/>
      <c r="NKY210" s="119"/>
      <c r="NKZ210" s="91"/>
      <c r="NLA210" s="119"/>
      <c r="NLB210" s="91"/>
      <c r="NLC210" s="119"/>
      <c r="NLD210" s="91"/>
      <c r="NLE210" s="119"/>
      <c r="NLF210" s="91"/>
      <c r="NLG210" s="119"/>
      <c r="NLH210" s="91"/>
      <c r="NLI210" s="119"/>
      <c r="NLJ210" s="91"/>
      <c r="NLK210" s="119"/>
      <c r="NLL210" s="91"/>
      <c r="NLM210" s="119"/>
      <c r="NLN210" s="91"/>
      <c r="NLO210" s="119"/>
      <c r="NLP210" s="91"/>
      <c r="NLQ210" s="119"/>
      <c r="NLR210" s="91"/>
      <c r="NLS210" s="119"/>
      <c r="NLT210" s="91"/>
      <c r="NLU210" s="119"/>
      <c r="NLV210" s="91"/>
      <c r="NLW210" s="119"/>
      <c r="NLX210" s="91"/>
      <c r="NLY210" s="119"/>
      <c r="NLZ210" s="91"/>
      <c r="NMA210" s="119"/>
      <c r="NMB210" s="91"/>
      <c r="NMC210" s="119"/>
      <c r="NMD210" s="91"/>
      <c r="NME210" s="119"/>
      <c r="NMF210" s="91"/>
      <c r="NMG210" s="119"/>
      <c r="NMH210" s="91"/>
      <c r="NMI210" s="119"/>
      <c r="NMJ210" s="91"/>
      <c r="NMK210" s="119"/>
      <c r="NML210" s="91"/>
      <c r="NMM210" s="119"/>
      <c r="NMN210" s="91"/>
      <c r="NMO210" s="119"/>
      <c r="NMP210" s="91"/>
      <c r="NMQ210" s="119"/>
      <c r="NMR210" s="91"/>
      <c r="NMS210" s="119"/>
      <c r="NMT210" s="91"/>
      <c r="NMU210" s="119"/>
      <c r="NMV210" s="91"/>
      <c r="NMW210" s="119"/>
      <c r="NMX210" s="91"/>
      <c r="NMY210" s="119"/>
      <c r="NMZ210" s="91"/>
      <c r="NNA210" s="119"/>
      <c r="NNB210" s="91"/>
      <c r="NNC210" s="119"/>
      <c r="NND210" s="91"/>
      <c r="NNE210" s="119"/>
      <c r="NNF210" s="91"/>
      <c r="NNG210" s="119"/>
      <c r="NNH210" s="91"/>
      <c r="NNI210" s="119"/>
      <c r="NNJ210" s="91"/>
      <c r="NNK210" s="119"/>
      <c r="NNL210" s="91"/>
      <c r="NNM210" s="119"/>
      <c r="NNN210" s="91"/>
      <c r="NNO210" s="119"/>
      <c r="NNP210" s="91"/>
      <c r="NNQ210" s="119"/>
      <c r="NNR210" s="91"/>
      <c r="NNS210" s="119"/>
      <c r="NNT210" s="91"/>
      <c r="NNU210" s="119"/>
      <c r="NNV210" s="91"/>
      <c r="NNW210" s="119"/>
      <c r="NNX210" s="91"/>
      <c r="NNY210" s="119"/>
      <c r="NNZ210" s="91"/>
      <c r="NOA210" s="119"/>
      <c r="NOB210" s="91"/>
      <c r="NOC210" s="119"/>
      <c r="NOD210" s="91"/>
      <c r="NOE210" s="119"/>
      <c r="NOF210" s="91"/>
      <c r="NOG210" s="119"/>
      <c r="NOH210" s="91"/>
      <c r="NOI210" s="119"/>
      <c r="NOJ210" s="91"/>
      <c r="NOK210" s="119"/>
      <c r="NOL210" s="91"/>
      <c r="NOM210" s="119"/>
      <c r="NON210" s="91"/>
      <c r="NOO210" s="119"/>
      <c r="NOP210" s="91"/>
      <c r="NOQ210" s="119"/>
      <c r="NOR210" s="91"/>
      <c r="NOS210" s="119"/>
      <c r="NOT210" s="91"/>
      <c r="NOU210" s="119"/>
      <c r="NOV210" s="91"/>
      <c r="NOW210" s="119"/>
      <c r="NOX210" s="91"/>
      <c r="NOY210" s="119"/>
      <c r="NOZ210" s="91"/>
      <c r="NPA210" s="119"/>
      <c r="NPB210" s="91"/>
      <c r="NPC210" s="119"/>
      <c r="NPD210" s="91"/>
      <c r="NPE210" s="119"/>
      <c r="NPF210" s="91"/>
      <c r="NPG210" s="119"/>
      <c r="NPH210" s="91"/>
      <c r="NPI210" s="119"/>
      <c r="NPJ210" s="91"/>
      <c r="NPK210" s="119"/>
      <c r="NPL210" s="91"/>
      <c r="NPM210" s="119"/>
      <c r="NPN210" s="91"/>
      <c r="NPO210" s="119"/>
      <c r="NPP210" s="91"/>
      <c r="NPQ210" s="119"/>
      <c r="NPR210" s="91"/>
      <c r="NPS210" s="119"/>
      <c r="NPT210" s="91"/>
      <c r="NPU210" s="119"/>
      <c r="NPV210" s="91"/>
      <c r="NPW210" s="119"/>
      <c r="NPX210" s="91"/>
      <c r="NPY210" s="119"/>
      <c r="NPZ210" s="91"/>
      <c r="NQA210" s="119"/>
      <c r="NQB210" s="91"/>
      <c r="NQC210" s="119"/>
      <c r="NQD210" s="91"/>
      <c r="NQE210" s="119"/>
      <c r="NQF210" s="91"/>
      <c r="NQG210" s="119"/>
      <c r="NQH210" s="91"/>
      <c r="NQI210" s="119"/>
      <c r="NQJ210" s="91"/>
      <c r="NQK210" s="119"/>
      <c r="NQL210" s="91"/>
      <c r="NQM210" s="119"/>
      <c r="NQN210" s="91"/>
      <c r="NQO210" s="119"/>
      <c r="NQP210" s="91"/>
      <c r="NQQ210" s="119"/>
      <c r="NQR210" s="91"/>
      <c r="NQS210" s="119"/>
      <c r="NQT210" s="91"/>
      <c r="NQU210" s="119"/>
      <c r="NQV210" s="91"/>
      <c r="NQW210" s="119"/>
      <c r="NQX210" s="91"/>
      <c r="NQY210" s="119"/>
      <c r="NQZ210" s="91"/>
      <c r="NRA210" s="119"/>
      <c r="NRB210" s="91"/>
      <c r="NRC210" s="119"/>
      <c r="NRD210" s="91"/>
      <c r="NRE210" s="119"/>
      <c r="NRF210" s="91"/>
      <c r="NRG210" s="119"/>
      <c r="NRH210" s="91"/>
      <c r="NRI210" s="119"/>
      <c r="NRJ210" s="91"/>
      <c r="NRK210" s="119"/>
      <c r="NRL210" s="91"/>
      <c r="NRM210" s="119"/>
      <c r="NRN210" s="91"/>
      <c r="NRO210" s="119"/>
      <c r="NRP210" s="91"/>
      <c r="NRQ210" s="119"/>
      <c r="NRR210" s="91"/>
      <c r="NRS210" s="119"/>
      <c r="NRT210" s="91"/>
      <c r="NRU210" s="119"/>
      <c r="NRV210" s="91"/>
      <c r="NRW210" s="119"/>
      <c r="NRX210" s="91"/>
      <c r="NRY210" s="119"/>
      <c r="NRZ210" s="91"/>
      <c r="NSA210" s="119"/>
      <c r="NSB210" s="91"/>
      <c r="NSC210" s="119"/>
      <c r="NSD210" s="91"/>
      <c r="NSE210" s="119"/>
      <c r="NSF210" s="91"/>
      <c r="NSG210" s="119"/>
      <c r="NSH210" s="91"/>
      <c r="NSI210" s="119"/>
      <c r="NSJ210" s="91"/>
      <c r="NSK210" s="119"/>
      <c r="NSL210" s="91"/>
      <c r="NSM210" s="119"/>
      <c r="NSN210" s="91"/>
      <c r="NSO210" s="119"/>
      <c r="NSP210" s="91"/>
      <c r="NSQ210" s="119"/>
      <c r="NSR210" s="91"/>
      <c r="NSS210" s="119"/>
      <c r="NST210" s="91"/>
      <c r="NSU210" s="119"/>
      <c r="NSV210" s="91"/>
      <c r="NSW210" s="119"/>
      <c r="NSX210" s="91"/>
      <c r="NSY210" s="119"/>
      <c r="NSZ210" s="91"/>
      <c r="NTA210" s="119"/>
      <c r="NTB210" s="91"/>
      <c r="NTC210" s="119"/>
      <c r="NTD210" s="91"/>
      <c r="NTE210" s="119"/>
      <c r="NTF210" s="91"/>
      <c r="NTG210" s="119"/>
      <c r="NTH210" s="91"/>
      <c r="NTI210" s="119"/>
      <c r="NTJ210" s="91"/>
      <c r="NTK210" s="119"/>
      <c r="NTL210" s="91"/>
      <c r="NTM210" s="119"/>
      <c r="NTN210" s="91"/>
      <c r="NTO210" s="119"/>
      <c r="NTP210" s="91"/>
      <c r="NTQ210" s="119"/>
      <c r="NTR210" s="91"/>
      <c r="NTS210" s="119"/>
      <c r="NTT210" s="91"/>
      <c r="NTU210" s="119"/>
      <c r="NTV210" s="91"/>
      <c r="NTW210" s="119"/>
      <c r="NTX210" s="91"/>
      <c r="NTY210" s="119"/>
      <c r="NTZ210" s="91"/>
      <c r="NUA210" s="119"/>
      <c r="NUB210" s="91"/>
      <c r="NUC210" s="119"/>
      <c r="NUD210" s="91"/>
      <c r="NUE210" s="119"/>
      <c r="NUF210" s="91"/>
      <c r="NUG210" s="119"/>
      <c r="NUH210" s="91"/>
      <c r="NUI210" s="119"/>
      <c r="NUJ210" s="91"/>
      <c r="NUK210" s="119"/>
      <c r="NUL210" s="91"/>
      <c r="NUM210" s="119"/>
      <c r="NUN210" s="91"/>
      <c r="NUO210" s="119"/>
      <c r="NUP210" s="91"/>
      <c r="NUQ210" s="119"/>
      <c r="NUR210" s="91"/>
      <c r="NUS210" s="119"/>
      <c r="NUT210" s="91"/>
      <c r="NUU210" s="119"/>
      <c r="NUV210" s="91"/>
      <c r="NUW210" s="119"/>
      <c r="NUX210" s="91"/>
      <c r="NUY210" s="119"/>
      <c r="NUZ210" s="91"/>
      <c r="NVA210" s="119"/>
      <c r="NVB210" s="91"/>
      <c r="NVC210" s="119"/>
      <c r="NVD210" s="91"/>
      <c r="NVE210" s="119"/>
      <c r="NVF210" s="91"/>
      <c r="NVG210" s="119"/>
      <c r="NVH210" s="91"/>
      <c r="NVI210" s="119"/>
      <c r="NVJ210" s="91"/>
      <c r="NVK210" s="119"/>
      <c r="NVL210" s="91"/>
      <c r="NVM210" s="119"/>
      <c r="NVN210" s="91"/>
      <c r="NVO210" s="119"/>
      <c r="NVP210" s="91"/>
      <c r="NVQ210" s="119"/>
      <c r="NVR210" s="91"/>
      <c r="NVS210" s="119"/>
      <c r="NVT210" s="91"/>
      <c r="NVU210" s="119"/>
      <c r="NVV210" s="91"/>
      <c r="NVW210" s="119"/>
      <c r="NVX210" s="91"/>
      <c r="NVY210" s="119"/>
      <c r="NVZ210" s="91"/>
      <c r="NWA210" s="119"/>
      <c r="NWB210" s="91"/>
      <c r="NWC210" s="119"/>
      <c r="NWD210" s="91"/>
      <c r="NWE210" s="119"/>
      <c r="NWF210" s="91"/>
      <c r="NWG210" s="119"/>
      <c r="NWH210" s="91"/>
      <c r="NWI210" s="119"/>
      <c r="NWJ210" s="91"/>
      <c r="NWK210" s="119"/>
      <c r="NWL210" s="91"/>
      <c r="NWM210" s="119"/>
      <c r="NWN210" s="91"/>
      <c r="NWO210" s="119"/>
      <c r="NWP210" s="91"/>
      <c r="NWQ210" s="119"/>
      <c r="NWR210" s="91"/>
      <c r="NWS210" s="119"/>
      <c r="NWT210" s="91"/>
      <c r="NWU210" s="119"/>
      <c r="NWV210" s="91"/>
      <c r="NWW210" s="119"/>
      <c r="NWX210" s="91"/>
      <c r="NWY210" s="119"/>
      <c r="NWZ210" s="91"/>
      <c r="NXA210" s="119"/>
      <c r="NXB210" s="91"/>
      <c r="NXC210" s="119"/>
      <c r="NXD210" s="91"/>
      <c r="NXE210" s="119"/>
      <c r="NXF210" s="91"/>
      <c r="NXG210" s="119"/>
      <c r="NXH210" s="91"/>
      <c r="NXI210" s="119"/>
      <c r="NXJ210" s="91"/>
      <c r="NXK210" s="119"/>
      <c r="NXL210" s="91"/>
      <c r="NXM210" s="119"/>
      <c r="NXN210" s="91"/>
      <c r="NXO210" s="119"/>
      <c r="NXP210" s="91"/>
      <c r="NXQ210" s="119"/>
      <c r="NXR210" s="91"/>
      <c r="NXS210" s="119"/>
      <c r="NXT210" s="91"/>
      <c r="NXU210" s="119"/>
      <c r="NXV210" s="91"/>
      <c r="NXW210" s="119"/>
      <c r="NXX210" s="91"/>
      <c r="NXY210" s="119"/>
      <c r="NXZ210" s="91"/>
      <c r="NYA210" s="119"/>
      <c r="NYB210" s="91"/>
      <c r="NYC210" s="119"/>
      <c r="NYD210" s="91"/>
      <c r="NYE210" s="119"/>
      <c r="NYF210" s="91"/>
      <c r="NYG210" s="119"/>
      <c r="NYH210" s="91"/>
      <c r="NYI210" s="119"/>
      <c r="NYJ210" s="91"/>
      <c r="NYK210" s="119"/>
      <c r="NYL210" s="91"/>
      <c r="NYM210" s="119"/>
      <c r="NYN210" s="91"/>
      <c r="NYO210" s="119"/>
      <c r="NYP210" s="91"/>
      <c r="NYQ210" s="119"/>
      <c r="NYR210" s="91"/>
      <c r="NYS210" s="119"/>
      <c r="NYT210" s="91"/>
      <c r="NYU210" s="119"/>
      <c r="NYV210" s="91"/>
      <c r="NYW210" s="119"/>
      <c r="NYX210" s="91"/>
      <c r="NYY210" s="119"/>
      <c r="NYZ210" s="91"/>
      <c r="NZA210" s="119"/>
      <c r="NZB210" s="91"/>
      <c r="NZC210" s="119"/>
      <c r="NZD210" s="91"/>
      <c r="NZE210" s="119"/>
      <c r="NZF210" s="91"/>
      <c r="NZG210" s="119"/>
      <c r="NZH210" s="91"/>
      <c r="NZI210" s="119"/>
      <c r="NZJ210" s="91"/>
      <c r="NZK210" s="119"/>
      <c r="NZL210" s="91"/>
      <c r="NZM210" s="119"/>
      <c r="NZN210" s="91"/>
      <c r="NZO210" s="119"/>
      <c r="NZP210" s="91"/>
      <c r="NZQ210" s="119"/>
      <c r="NZR210" s="91"/>
      <c r="NZS210" s="119"/>
      <c r="NZT210" s="91"/>
      <c r="NZU210" s="119"/>
      <c r="NZV210" s="91"/>
      <c r="NZW210" s="119"/>
      <c r="NZX210" s="91"/>
      <c r="NZY210" s="119"/>
      <c r="NZZ210" s="91"/>
      <c r="OAA210" s="119"/>
      <c r="OAB210" s="91"/>
      <c r="OAC210" s="119"/>
      <c r="OAD210" s="91"/>
      <c r="OAE210" s="119"/>
      <c r="OAF210" s="91"/>
      <c r="OAG210" s="119"/>
      <c r="OAH210" s="91"/>
      <c r="OAI210" s="119"/>
      <c r="OAJ210" s="91"/>
      <c r="OAK210" s="119"/>
      <c r="OAL210" s="91"/>
      <c r="OAM210" s="119"/>
      <c r="OAN210" s="91"/>
      <c r="OAO210" s="119"/>
      <c r="OAP210" s="91"/>
      <c r="OAQ210" s="119"/>
      <c r="OAR210" s="91"/>
      <c r="OAS210" s="119"/>
      <c r="OAT210" s="91"/>
      <c r="OAU210" s="119"/>
      <c r="OAV210" s="91"/>
      <c r="OAW210" s="119"/>
      <c r="OAX210" s="91"/>
      <c r="OAY210" s="119"/>
      <c r="OAZ210" s="91"/>
      <c r="OBA210" s="119"/>
      <c r="OBB210" s="91"/>
      <c r="OBC210" s="119"/>
      <c r="OBD210" s="91"/>
      <c r="OBE210" s="119"/>
      <c r="OBF210" s="91"/>
      <c r="OBG210" s="119"/>
      <c r="OBH210" s="91"/>
      <c r="OBI210" s="119"/>
      <c r="OBJ210" s="91"/>
      <c r="OBK210" s="119"/>
      <c r="OBL210" s="91"/>
      <c r="OBM210" s="119"/>
      <c r="OBN210" s="91"/>
      <c r="OBO210" s="119"/>
      <c r="OBP210" s="91"/>
      <c r="OBQ210" s="119"/>
      <c r="OBR210" s="91"/>
      <c r="OBS210" s="119"/>
      <c r="OBT210" s="91"/>
      <c r="OBU210" s="119"/>
      <c r="OBV210" s="91"/>
      <c r="OBW210" s="119"/>
      <c r="OBX210" s="91"/>
      <c r="OBY210" s="119"/>
      <c r="OBZ210" s="91"/>
      <c r="OCA210" s="119"/>
      <c r="OCB210" s="91"/>
      <c r="OCC210" s="119"/>
      <c r="OCD210" s="91"/>
      <c r="OCE210" s="119"/>
      <c r="OCF210" s="91"/>
      <c r="OCG210" s="119"/>
      <c r="OCH210" s="91"/>
      <c r="OCI210" s="119"/>
      <c r="OCJ210" s="91"/>
      <c r="OCK210" s="119"/>
      <c r="OCL210" s="91"/>
      <c r="OCM210" s="119"/>
      <c r="OCN210" s="91"/>
      <c r="OCO210" s="119"/>
      <c r="OCP210" s="91"/>
      <c r="OCQ210" s="119"/>
      <c r="OCR210" s="91"/>
      <c r="OCS210" s="119"/>
      <c r="OCT210" s="91"/>
      <c r="OCU210" s="119"/>
      <c r="OCV210" s="91"/>
      <c r="OCW210" s="119"/>
      <c r="OCX210" s="91"/>
      <c r="OCY210" s="119"/>
      <c r="OCZ210" s="91"/>
      <c r="ODA210" s="119"/>
      <c r="ODB210" s="91"/>
      <c r="ODC210" s="119"/>
      <c r="ODD210" s="91"/>
      <c r="ODE210" s="119"/>
      <c r="ODF210" s="91"/>
      <c r="ODG210" s="119"/>
      <c r="ODH210" s="91"/>
      <c r="ODI210" s="119"/>
      <c r="ODJ210" s="91"/>
      <c r="ODK210" s="119"/>
      <c r="ODL210" s="91"/>
      <c r="ODM210" s="119"/>
      <c r="ODN210" s="91"/>
      <c r="ODO210" s="119"/>
      <c r="ODP210" s="91"/>
      <c r="ODQ210" s="119"/>
      <c r="ODR210" s="91"/>
      <c r="ODS210" s="119"/>
      <c r="ODT210" s="91"/>
      <c r="ODU210" s="119"/>
      <c r="ODV210" s="91"/>
      <c r="ODW210" s="119"/>
      <c r="ODX210" s="91"/>
      <c r="ODY210" s="119"/>
      <c r="ODZ210" s="91"/>
      <c r="OEA210" s="119"/>
      <c r="OEB210" s="91"/>
      <c r="OEC210" s="119"/>
      <c r="OED210" s="91"/>
      <c r="OEE210" s="119"/>
      <c r="OEF210" s="91"/>
      <c r="OEG210" s="119"/>
      <c r="OEH210" s="91"/>
      <c r="OEI210" s="119"/>
      <c r="OEJ210" s="91"/>
      <c r="OEK210" s="119"/>
      <c r="OEL210" s="91"/>
      <c r="OEM210" s="119"/>
      <c r="OEN210" s="91"/>
      <c r="OEO210" s="119"/>
      <c r="OEP210" s="91"/>
      <c r="OEQ210" s="119"/>
      <c r="OER210" s="91"/>
      <c r="OES210" s="119"/>
      <c r="OET210" s="91"/>
      <c r="OEU210" s="119"/>
      <c r="OEV210" s="91"/>
      <c r="OEW210" s="119"/>
      <c r="OEX210" s="91"/>
      <c r="OEY210" s="119"/>
      <c r="OEZ210" s="91"/>
      <c r="OFA210" s="119"/>
      <c r="OFB210" s="91"/>
      <c r="OFC210" s="119"/>
      <c r="OFD210" s="91"/>
      <c r="OFE210" s="119"/>
      <c r="OFF210" s="91"/>
      <c r="OFG210" s="119"/>
      <c r="OFH210" s="91"/>
      <c r="OFI210" s="119"/>
      <c r="OFJ210" s="91"/>
      <c r="OFK210" s="119"/>
      <c r="OFL210" s="91"/>
      <c r="OFM210" s="119"/>
      <c r="OFN210" s="91"/>
      <c r="OFO210" s="119"/>
      <c r="OFP210" s="91"/>
      <c r="OFQ210" s="119"/>
      <c r="OFR210" s="91"/>
      <c r="OFS210" s="119"/>
      <c r="OFT210" s="91"/>
      <c r="OFU210" s="119"/>
      <c r="OFV210" s="91"/>
      <c r="OFW210" s="119"/>
      <c r="OFX210" s="91"/>
      <c r="OFY210" s="119"/>
      <c r="OFZ210" s="91"/>
      <c r="OGA210" s="119"/>
      <c r="OGB210" s="91"/>
      <c r="OGC210" s="119"/>
      <c r="OGD210" s="91"/>
      <c r="OGE210" s="119"/>
      <c r="OGF210" s="91"/>
      <c r="OGG210" s="119"/>
      <c r="OGH210" s="91"/>
      <c r="OGI210" s="119"/>
      <c r="OGJ210" s="91"/>
      <c r="OGK210" s="119"/>
      <c r="OGL210" s="91"/>
      <c r="OGM210" s="119"/>
      <c r="OGN210" s="91"/>
      <c r="OGO210" s="119"/>
      <c r="OGP210" s="91"/>
      <c r="OGQ210" s="119"/>
      <c r="OGR210" s="91"/>
      <c r="OGS210" s="119"/>
      <c r="OGT210" s="91"/>
      <c r="OGU210" s="119"/>
      <c r="OGV210" s="91"/>
      <c r="OGW210" s="119"/>
      <c r="OGX210" s="91"/>
      <c r="OGY210" s="119"/>
      <c r="OGZ210" s="91"/>
      <c r="OHA210" s="119"/>
      <c r="OHB210" s="91"/>
      <c r="OHC210" s="119"/>
      <c r="OHD210" s="91"/>
      <c r="OHE210" s="119"/>
      <c r="OHF210" s="91"/>
      <c r="OHG210" s="119"/>
      <c r="OHH210" s="91"/>
      <c r="OHI210" s="119"/>
      <c r="OHJ210" s="91"/>
      <c r="OHK210" s="119"/>
      <c r="OHL210" s="91"/>
      <c r="OHM210" s="119"/>
      <c r="OHN210" s="91"/>
      <c r="OHO210" s="119"/>
      <c r="OHP210" s="91"/>
      <c r="OHQ210" s="119"/>
      <c r="OHR210" s="91"/>
      <c r="OHS210" s="119"/>
      <c r="OHT210" s="91"/>
      <c r="OHU210" s="119"/>
      <c r="OHV210" s="91"/>
      <c r="OHW210" s="119"/>
      <c r="OHX210" s="91"/>
      <c r="OHY210" s="119"/>
      <c r="OHZ210" s="91"/>
      <c r="OIA210" s="119"/>
      <c r="OIB210" s="91"/>
      <c r="OIC210" s="119"/>
      <c r="OID210" s="91"/>
      <c r="OIE210" s="119"/>
      <c r="OIF210" s="91"/>
      <c r="OIG210" s="119"/>
      <c r="OIH210" s="91"/>
      <c r="OII210" s="119"/>
      <c r="OIJ210" s="91"/>
      <c r="OIK210" s="119"/>
      <c r="OIL210" s="91"/>
      <c r="OIM210" s="119"/>
      <c r="OIN210" s="91"/>
      <c r="OIO210" s="119"/>
      <c r="OIP210" s="91"/>
      <c r="OIQ210" s="119"/>
      <c r="OIR210" s="91"/>
      <c r="OIS210" s="119"/>
      <c r="OIT210" s="91"/>
      <c r="OIU210" s="119"/>
      <c r="OIV210" s="91"/>
      <c r="OIW210" s="119"/>
      <c r="OIX210" s="91"/>
      <c r="OIY210" s="119"/>
      <c r="OIZ210" s="91"/>
      <c r="OJA210" s="119"/>
      <c r="OJB210" s="91"/>
      <c r="OJC210" s="119"/>
      <c r="OJD210" s="91"/>
      <c r="OJE210" s="119"/>
      <c r="OJF210" s="91"/>
      <c r="OJG210" s="119"/>
      <c r="OJH210" s="91"/>
      <c r="OJI210" s="119"/>
      <c r="OJJ210" s="91"/>
      <c r="OJK210" s="119"/>
      <c r="OJL210" s="91"/>
      <c r="OJM210" s="119"/>
      <c r="OJN210" s="91"/>
      <c r="OJO210" s="119"/>
      <c r="OJP210" s="91"/>
      <c r="OJQ210" s="119"/>
      <c r="OJR210" s="91"/>
      <c r="OJS210" s="119"/>
      <c r="OJT210" s="91"/>
      <c r="OJU210" s="119"/>
      <c r="OJV210" s="91"/>
      <c r="OJW210" s="119"/>
      <c r="OJX210" s="91"/>
      <c r="OJY210" s="119"/>
      <c r="OJZ210" s="91"/>
      <c r="OKA210" s="119"/>
      <c r="OKB210" s="91"/>
      <c r="OKC210" s="119"/>
      <c r="OKD210" s="91"/>
      <c r="OKE210" s="119"/>
      <c r="OKF210" s="91"/>
      <c r="OKG210" s="119"/>
      <c r="OKH210" s="91"/>
      <c r="OKI210" s="119"/>
      <c r="OKJ210" s="91"/>
      <c r="OKK210" s="119"/>
      <c r="OKL210" s="91"/>
      <c r="OKM210" s="119"/>
      <c r="OKN210" s="91"/>
      <c r="OKO210" s="119"/>
      <c r="OKP210" s="91"/>
      <c r="OKQ210" s="119"/>
      <c r="OKR210" s="91"/>
      <c r="OKS210" s="119"/>
      <c r="OKT210" s="91"/>
      <c r="OKU210" s="119"/>
      <c r="OKV210" s="91"/>
      <c r="OKW210" s="119"/>
      <c r="OKX210" s="91"/>
      <c r="OKY210" s="119"/>
      <c r="OKZ210" s="91"/>
      <c r="OLA210" s="119"/>
      <c r="OLB210" s="91"/>
      <c r="OLC210" s="119"/>
      <c r="OLD210" s="91"/>
      <c r="OLE210" s="119"/>
      <c r="OLF210" s="91"/>
      <c r="OLG210" s="119"/>
      <c r="OLH210" s="91"/>
      <c r="OLI210" s="119"/>
      <c r="OLJ210" s="91"/>
      <c r="OLK210" s="119"/>
      <c r="OLL210" s="91"/>
      <c r="OLM210" s="119"/>
      <c r="OLN210" s="91"/>
      <c r="OLO210" s="119"/>
      <c r="OLP210" s="91"/>
      <c r="OLQ210" s="119"/>
      <c r="OLR210" s="91"/>
      <c r="OLS210" s="119"/>
      <c r="OLT210" s="91"/>
      <c r="OLU210" s="119"/>
      <c r="OLV210" s="91"/>
      <c r="OLW210" s="119"/>
      <c r="OLX210" s="91"/>
      <c r="OLY210" s="119"/>
      <c r="OLZ210" s="91"/>
      <c r="OMA210" s="119"/>
      <c r="OMB210" s="91"/>
      <c r="OMC210" s="119"/>
      <c r="OMD210" s="91"/>
      <c r="OME210" s="119"/>
      <c r="OMF210" s="91"/>
      <c r="OMG210" s="119"/>
      <c r="OMH210" s="91"/>
      <c r="OMI210" s="119"/>
      <c r="OMJ210" s="91"/>
      <c r="OMK210" s="119"/>
      <c r="OML210" s="91"/>
      <c r="OMM210" s="119"/>
      <c r="OMN210" s="91"/>
      <c r="OMO210" s="119"/>
      <c r="OMP210" s="91"/>
      <c r="OMQ210" s="119"/>
      <c r="OMR210" s="91"/>
      <c r="OMS210" s="119"/>
      <c r="OMT210" s="91"/>
      <c r="OMU210" s="119"/>
      <c r="OMV210" s="91"/>
      <c r="OMW210" s="119"/>
      <c r="OMX210" s="91"/>
      <c r="OMY210" s="119"/>
      <c r="OMZ210" s="91"/>
      <c r="ONA210" s="119"/>
      <c r="ONB210" s="91"/>
      <c r="ONC210" s="119"/>
      <c r="OND210" s="91"/>
      <c r="ONE210" s="119"/>
      <c r="ONF210" s="91"/>
      <c r="ONG210" s="119"/>
      <c r="ONH210" s="91"/>
      <c r="ONI210" s="119"/>
      <c r="ONJ210" s="91"/>
      <c r="ONK210" s="119"/>
      <c r="ONL210" s="91"/>
      <c r="ONM210" s="119"/>
      <c r="ONN210" s="91"/>
      <c r="ONO210" s="119"/>
      <c r="ONP210" s="91"/>
      <c r="ONQ210" s="119"/>
      <c r="ONR210" s="91"/>
      <c r="ONS210" s="119"/>
      <c r="ONT210" s="91"/>
      <c r="ONU210" s="119"/>
      <c r="ONV210" s="91"/>
      <c r="ONW210" s="119"/>
      <c r="ONX210" s="91"/>
      <c r="ONY210" s="119"/>
      <c r="ONZ210" s="91"/>
      <c r="OOA210" s="119"/>
      <c r="OOB210" s="91"/>
      <c r="OOC210" s="119"/>
      <c r="OOD210" s="91"/>
      <c r="OOE210" s="119"/>
      <c r="OOF210" s="91"/>
      <c r="OOG210" s="119"/>
      <c r="OOH210" s="91"/>
      <c r="OOI210" s="119"/>
      <c r="OOJ210" s="91"/>
      <c r="OOK210" s="119"/>
      <c r="OOL210" s="91"/>
      <c r="OOM210" s="119"/>
      <c r="OON210" s="91"/>
      <c r="OOO210" s="119"/>
      <c r="OOP210" s="91"/>
      <c r="OOQ210" s="119"/>
      <c r="OOR210" s="91"/>
      <c r="OOS210" s="119"/>
      <c r="OOT210" s="91"/>
      <c r="OOU210" s="119"/>
      <c r="OOV210" s="91"/>
      <c r="OOW210" s="119"/>
      <c r="OOX210" s="91"/>
      <c r="OOY210" s="119"/>
      <c r="OOZ210" s="91"/>
      <c r="OPA210" s="119"/>
      <c r="OPB210" s="91"/>
      <c r="OPC210" s="119"/>
      <c r="OPD210" s="91"/>
      <c r="OPE210" s="119"/>
      <c r="OPF210" s="91"/>
      <c r="OPG210" s="119"/>
      <c r="OPH210" s="91"/>
      <c r="OPI210" s="119"/>
      <c r="OPJ210" s="91"/>
      <c r="OPK210" s="119"/>
      <c r="OPL210" s="91"/>
      <c r="OPM210" s="119"/>
      <c r="OPN210" s="91"/>
      <c r="OPO210" s="119"/>
      <c r="OPP210" s="91"/>
      <c r="OPQ210" s="119"/>
      <c r="OPR210" s="91"/>
      <c r="OPS210" s="119"/>
      <c r="OPT210" s="91"/>
      <c r="OPU210" s="119"/>
      <c r="OPV210" s="91"/>
      <c r="OPW210" s="119"/>
      <c r="OPX210" s="91"/>
      <c r="OPY210" s="119"/>
      <c r="OPZ210" s="91"/>
      <c r="OQA210" s="119"/>
      <c r="OQB210" s="91"/>
      <c r="OQC210" s="119"/>
      <c r="OQD210" s="91"/>
      <c r="OQE210" s="119"/>
      <c r="OQF210" s="91"/>
      <c r="OQG210" s="119"/>
      <c r="OQH210" s="91"/>
      <c r="OQI210" s="119"/>
      <c r="OQJ210" s="91"/>
      <c r="OQK210" s="119"/>
      <c r="OQL210" s="91"/>
      <c r="OQM210" s="119"/>
      <c r="OQN210" s="91"/>
      <c r="OQO210" s="119"/>
      <c r="OQP210" s="91"/>
      <c r="OQQ210" s="119"/>
      <c r="OQR210" s="91"/>
      <c r="OQS210" s="119"/>
      <c r="OQT210" s="91"/>
      <c r="OQU210" s="119"/>
      <c r="OQV210" s="91"/>
      <c r="OQW210" s="119"/>
      <c r="OQX210" s="91"/>
      <c r="OQY210" s="119"/>
      <c r="OQZ210" s="91"/>
      <c r="ORA210" s="119"/>
      <c r="ORB210" s="91"/>
      <c r="ORC210" s="119"/>
      <c r="ORD210" s="91"/>
      <c r="ORE210" s="119"/>
      <c r="ORF210" s="91"/>
      <c r="ORG210" s="119"/>
      <c r="ORH210" s="91"/>
      <c r="ORI210" s="119"/>
      <c r="ORJ210" s="91"/>
      <c r="ORK210" s="119"/>
      <c r="ORL210" s="91"/>
      <c r="ORM210" s="119"/>
      <c r="ORN210" s="91"/>
      <c r="ORO210" s="119"/>
      <c r="ORP210" s="91"/>
      <c r="ORQ210" s="119"/>
      <c r="ORR210" s="91"/>
      <c r="ORS210" s="119"/>
      <c r="ORT210" s="91"/>
      <c r="ORU210" s="119"/>
      <c r="ORV210" s="91"/>
      <c r="ORW210" s="119"/>
      <c r="ORX210" s="91"/>
      <c r="ORY210" s="119"/>
      <c r="ORZ210" s="91"/>
      <c r="OSA210" s="119"/>
      <c r="OSB210" s="91"/>
      <c r="OSC210" s="119"/>
      <c r="OSD210" s="91"/>
      <c r="OSE210" s="119"/>
      <c r="OSF210" s="91"/>
      <c r="OSG210" s="119"/>
      <c r="OSH210" s="91"/>
      <c r="OSI210" s="119"/>
      <c r="OSJ210" s="91"/>
      <c r="OSK210" s="119"/>
      <c r="OSL210" s="91"/>
      <c r="OSM210" s="119"/>
      <c r="OSN210" s="91"/>
      <c r="OSO210" s="119"/>
      <c r="OSP210" s="91"/>
      <c r="OSQ210" s="119"/>
      <c r="OSR210" s="91"/>
      <c r="OSS210" s="119"/>
      <c r="OST210" s="91"/>
      <c r="OSU210" s="119"/>
      <c r="OSV210" s="91"/>
      <c r="OSW210" s="119"/>
      <c r="OSX210" s="91"/>
      <c r="OSY210" s="119"/>
      <c r="OSZ210" s="91"/>
      <c r="OTA210" s="119"/>
      <c r="OTB210" s="91"/>
      <c r="OTC210" s="119"/>
      <c r="OTD210" s="91"/>
      <c r="OTE210" s="119"/>
      <c r="OTF210" s="91"/>
      <c r="OTG210" s="119"/>
      <c r="OTH210" s="91"/>
      <c r="OTI210" s="119"/>
      <c r="OTJ210" s="91"/>
      <c r="OTK210" s="119"/>
      <c r="OTL210" s="91"/>
      <c r="OTM210" s="119"/>
      <c r="OTN210" s="91"/>
      <c r="OTO210" s="119"/>
      <c r="OTP210" s="91"/>
      <c r="OTQ210" s="119"/>
      <c r="OTR210" s="91"/>
      <c r="OTS210" s="119"/>
      <c r="OTT210" s="91"/>
      <c r="OTU210" s="119"/>
      <c r="OTV210" s="91"/>
      <c r="OTW210" s="119"/>
      <c r="OTX210" s="91"/>
      <c r="OTY210" s="119"/>
      <c r="OTZ210" s="91"/>
      <c r="OUA210" s="119"/>
      <c r="OUB210" s="91"/>
      <c r="OUC210" s="119"/>
      <c r="OUD210" s="91"/>
      <c r="OUE210" s="119"/>
      <c r="OUF210" s="91"/>
      <c r="OUG210" s="119"/>
      <c r="OUH210" s="91"/>
      <c r="OUI210" s="119"/>
      <c r="OUJ210" s="91"/>
      <c r="OUK210" s="119"/>
      <c r="OUL210" s="91"/>
      <c r="OUM210" s="119"/>
      <c r="OUN210" s="91"/>
      <c r="OUO210" s="119"/>
      <c r="OUP210" s="91"/>
      <c r="OUQ210" s="119"/>
      <c r="OUR210" s="91"/>
      <c r="OUS210" s="119"/>
      <c r="OUT210" s="91"/>
      <c r="OUU210" s="119"/>
      <c r="OUV210" s="91"/>
      <c r="OUW210" s="119"/>
      <c r="OUX210" s="91"/>
      <c r="OUY210" s="119"/>
      <c r="OUZ210" s="91"/>
      <c r="OVA210" s="119"/>
      <c r="OVB210" s="91"/>
      <c r="OVC210" s="119"/>
      <c r="OVD210" s="91"/>
      <c r="OVE210" s="119"/>
      <c r="OVF210" s="91"/>
      <c r="OVG210" s="119"/>
      <c r="OVH210" s="91"/>
      <c r="OVI210" s="119"/>
      <c r="OVJ210" s="91"/>
      <c r="OVK210" s="119"/>
      <c r="OVL210" s="91"/>
      <c r="OVM210" s="119"/>
      <c r="OVN210" s="91"/>
      <c r="OVO210" s="119"/>
      <c r="OVP210" s="91"/>
      <c r="OVQ210" s="119"/>
      <c r="OVR210" s="91"/>
      <c r="OVS210" s="119"/>
      <c r="OVT210" s="91"/>
      <c r="OVU210" s="119"/>
      <c r="OVV210" s="91"/>
      <c r="OVW210" s="119"/>
      <c r="OVX210" s="91"/>
      <c r="OVY210" s="119"/>
      <c r="OVZ210" s="91"/>
      <c r="OWA210" s="119"/>
      <c r="OWB210" s="91"/>
      <c r="OWC210" s="119"/>
      <c r="OWD210" s="91"/>
      <c r="OWE210" s="119"/>
      <c r="OWF210" s="91"/>
      <c r="OWG210" s="119"/>
      <c r="OWH210" s="91"/>
      <c r="OWI210" s="119"/>
      <c r="OWJ210" s="91"/>
      <c r="OWK210" s="119"/>
      <c r="OWL210" s="91"/>
      <c r="OWM210" s="119"/>
      <c r="OWN210" s="91"/>
      <c r="OWO210" s="119"/>
      <c r="OWP210" s="91"/>
      <c r="OWQ210" s="119"/>
      <c r="OWR210" s="91"/>
      <c r="OWS210" s="119"/>
      <c r="OWT210" s="91"/>
      <c r="OWU210" s="119"/>
      <c r="OWV210" s="91"/>
      <c r="OWW210" s="119"/>
      <c r="OWX210" s="91"/>
      <c r="OWY210" s="119"/>
      <c r="OWZ210" s="91"/>
      <c r="OXA210" s="119"/>
      <c r="OXB210" s="91"/>
      <c r="OXC210" s="119"/>
      <c r="OXD210" s="91"/>
      <c r="OXE210" s="119"/>
      <c r="OXF210" s="91"/>
      <c r="OXG210" s="119"/>
      <c r="OXH210" s="91"/>
      <c r="OXI210" s="119"/>
      <c r="OXJ210" s="91"/>
      <c r="OXK210" s="119"/>
      <c r="OXL210" s="91"/>
      <c r="OXM210" s="119"/>
      <c r="OXN210" s="91"/>
      <c r="OXO210" s="119"/>
      <c r="OXP210" s="91"/>
      <c r="OXQ210" s="119"/>
      <c r="OXR210" s="91"/>
      <c r="OXS210" s="119"/>
      <c r="OXT210" s="91"/>
      <c r="OXU210" s="119"/>
      <c r="OXV210" s="91"/>
      <c r="OXW210" s="119"/>
      <c r="OXX210" s="91"/>
      <c r="OXY210" s="119"/>
      <c r="OXZ210" s="91"/>
      <c r="OYA210" s="119"/>
      <c r="OYB210" s="91"/>
      <c r="OYC210" s="119"/>
      <c r="OYD210" s="91"/>
      <c r="OYE210" s="119"/>
      <c r="OYF210" s="91"/>
      <c r="OYG210" s="119"/>
      <c r="OYH210" s="91"/>
      <c r="OYI210" s="119"/>
      <c r="OYJ210" s="91"/>
      <c r="OYK210" s="119"/>
      <c r="OYL210" s="91"/>
      <c r="OYM210" s="119"/>
      <c r="OYN210" s="91"/>
      <c r="OYO210" s="119"/>
      <c r="OYP210" s="91"/>
      <c r="OYQ210" s="119"/>
      <c r="OYR210" s="91"/>
      <c r="OYS210" s="119"/>
      <c r="OYT210" s="91"/>
      <c r="OYU210" s="119"/>
      <c r="OYV210" s="91"/>
      <c r="OYW210" s="119"/>
      <c r="OYX210" s="91"/>
      <c r="OYY210" s="119"/>
      <c r="OYZ210" s="91"/>
      <c r="OZA210" s="119"/>
      <c r="OZB210" s="91"/>
      <c r="OZC210" s="119"/>
      <c r="OZD210" s="91"/>
      <c r="OZE210" s="119"/>
      <c r="OZF210" s="91"/>
      <c r="OZG210" s="119"/>
      <c r="OZH210" s="91"/>
      <c r="OZI210" s="119"/>
      <c r="OZJ210" s="91"/>
      <c r="OZK210" s="119"/>
      <c r="OZL210" s="91"/>
      <c r="OZM210" s="119"/>
      <c r="OZN210" s="91"/>
      <c r="OZO210" s="119"/>
      <c r="OZP210" s="91"/>
      <c r="OZQ210" s="119"/>
      <c r="OZR210" s="91"/>
      <c r="OZS210" s="119"/>
      <c r="OZT210" s="91"/>
      <c r="OZU210" s="119"/>
      <c r="OZV210" s="91"/>
      <c r="OZW210" s="119"/>
      <c r="OZX210" s="91"/>
      <c r="OZY210" s="119"/>
      <c r="OZZ210" s="91"/>
      <c r="PAA210" s="119"/>
      <c r="PAB210" s="91"/>
      <c r="PAC210" s="119"/>
      <c r="PAD210" s="91"/>
      <c r="PAE210" s="119"/>
      <c r="PAF210" s="91"/>
      <c r="PAG210" s="119"/>
      <c r="PAH210" s="91"/>
      <c r="PAI210" s="119"/>
      <c r="PAJ210" s="91"/>
      <c r="PAK210" s="119"/>
      <c r="PAL210" s="91"/>
      <c r="PAM210" s="119"/>
      <c r="PAN210" s="91"/>
      <c r="PAO210" s="119"/>
      <c r="PAP210" s="91"/>
      <c r="PAQ210" s="119"/>
      <c r="PAR210" s="91"/>
      <c r="PAS210" s="119"/>
      <c r="PAT210" s="91"/>
      <c r="PAU210" s="119"/>
      <c r="PAV210" s="91"/>
      <c r="PAW210" s="119"/>
      <c r="PAX210" s="91"/>
      <c r="PAY210" s="119"/>
      <c r="PAZ210" s="91"/>
      <c r="PBA210" s="119"/>
      <c r="PBB210" s="91"/>
      <c r="PBC210" s="119"/>
      <c r="PBD210" s="91"/>
      <c r="PBE210" s="119"/>
      <c r="PBF210" s="91"/>
      <c r="PBG210" s="119"/>
      <c r="PBH210" s="91"/>
      <c r="PBI210" s="119"/>
      <c r="PBJ210" s="91"/>
      <c r="PBK210" s="119"/>
      <c r="PBL210" s="91"/>
      <c r="PBM210" s="119"/>
      <c r="PBN210" s="91"/>
      <c r="PBO210" s="119"/>
      <c r="PBP210" s="91"/>
      <c r="PBQ210" s="119"/>
      <c r="PBR210" s="91"/>
      <c r="PBS210" s="119"/>
      <c r="PBT210" s="91"/>
      <c r="PBU210" s="119"/>
      <c r="PBV210" s="91"/>
      <c r="PBW210" s="119"/>
      <c r="PBX210" s="91"/>
      <c r="PBY210" s="119"/>
      <c r="PBZ210" s="91"/>
      <c r="PCA210" s="119"/>
      <c r="PCB210" s="91"/>
      <c r="PCC210" s="119"/>
      <c r="PCD210" s="91"/>
      <c r="PCE210" s="119"/>
      <c r="PCF210" s="91"/>
      <c r="PCG210" s="119"/>
      <c r="PCH210" s="91"/>
      <c r="PCI210" s="119"/>
      <c r="PCJ210" s="91"/>
      <c r="PCK210" s="119"/>
      <c r="PCL210" s="91"/>
      <c r="PCM210" s="119"/>
      <c r="PCN210" s="91"/>
      <c r="PCO210" s="119"/>
      <c r="PCP210" s="91"/>
      <c r="PCQ210" s="119"/>
      <c r="PCR210" s="91"/>
      <c r="PCS210" s="119"/>
      <c r="PCT210" s="91"/>
      <c r="PCU210" s="119"/>
      <c r="PCV210" s="91"/>
      <c r="PCW210" s="119"/>
      <c r="PCX210" s="91"/>
      <c r="PCY210" s="119"/>
      <c r="PCZ210" s="91"/>
      <c r="PDA210" s="119"/>
      <c r="PDB210" s="91"/>
      <c r="PDC210" s="119"/>
      <c r="PDD210" s="91"/>
      <c r="PDE210" s="119"/>
      <c r="PDF210" s="91"/>
      <c r="PDG210" s="119"/>
      <c r="PDH210" s="91"/>
      <c r="PDI210" s="119"/>
      <c r="PDJ210" s="91"/>
      <c r="PDK210" s="119"/>
      <c r="PDL210" s="91"/>
      <c r="PDM210" s="119"/>
      <c r="PDN210" s="91"/>
      <c r="PDO210" s="119"/>
      <c r="PDP210" s="91"/>
      <c r="PDQ210" s="119"/>
      <c r="PDR210" s="91"/>
      <c r="PDS210" s="119"/>
      <c r="PDT210" s="91"/>
      <c r="PDU210" s="119"/>
      <c r="PDV210" s="91"/>
      <c r="PDW210" s="119"/>
      <c r="PDX210" s="91"/>
      <c r="PDY210" s="119"/>
      <c r="PDZ210" s="91"/>
      <c r="PEA210" s="119"/>
      <c r="PEB210" s="91"/>
      <c r="PEC210" s="119"/>
      <c r="PED210" s="91"/>
      <c r="PEE210" s="119"/>
      <c r="PEF210" s="91"/>
      <c r="PEG210" s="119"/>
      <c r="PEH210" s="91"/>
      <c r="PEI210" s="119"/>
      <c r="PEJ210" s="91"/>
      <c r="PEK210" s="119"/>
      <c r="PEL210" s="91"/>
      <c r="PEM210" s="119"/>
      <c r="PEN210" s="91"/>
      <c r="PEO210" s="119"/>
      <c r="PEP210" s="91"/>
      <c r="PEQ210" s="119"/>
      <c r="PER210" s="91"/>
      <c r="PES210" s="119"/>
      <c r="PET210" s="91"/>
      <c r="PEU210" s="119"/>
      <c r="PEV210" s="91"/>
      <c r="PEW210" s="119"/>
      <c r="PEX210" s="91"/>
      <c r="PEY210" s="119"/>
      <c r="PEZ210" s="91"/>
      <c r="PFA210" s="119"/>
      <c r="PFB210" s="91"/>
      <c r="PFC210" s="119"/>
      <c r="PFD210" s="91"/>
      <c r="PFE210" s="119"/>
      <c r="PFF210" s="91"/>
      <c r="PFG210" s="119"/>
      <c r="PFH210" s="91"/>
      <c r="PFI210" s="119"/>
      <c r="PFJ210" s="91"/>
      <c r="PFK210" s="119"/>
      <c r="PFL210" s="91"/>
      <c r="PFM210" s="119"/>
      <c r="PFN210" s="91"/>
      <c r="PFO210" s="119"/>
      <c r="PFP210" s="91"/>
      <c r="PFQ210" s="119"/>
      <c r="PFR210" s="91"/>
      <c r="PFS210" s="119"/>
      <c r="PFT210" s="91"/>
      <c r="PFU210" s="119"/>
      <c r="PFV210" s="91"/>
      <c r="PFW210" s="119"/>
      <c r="PFX210" s="91"/>
      <c r="PFY210" s="119"/>
      <c r="PFZ210" s="91"/>
      <c r="PGA210" s="119"/>
      <c r="PGB210" s="91"/>
      <c r="PGC210" s="119"/>
      <c r="PGD210" s="91"/>
      <c r="PGE210" s="119"/>
      <c r="PGF210" s="91"/>
      <c r="PGG210" s="119"/>
      <c r="PGH210" s="91"/>
      <c r="PGI210" s="119"/>
      <c r="PGJ210" s="91"/>
      <c r="PGK210" s="119"/>
      <c r="PGL210" s="91"/>
      <c r="PGM210" s="119"/>
      <c r="PGN210" s="91"/>
      <c r="PGO210" s="119"/>
      <c r="PGP210" s="91"/>
      <c r="PGQ210" s="119"/>
      <c r="PGR210" s="91"/>
      <c r="PGS210" s="119"/>
      <c r="PGT210" s="91"/>
      <c r="PGU210" s="119"/>
      <c r="PGV210" s="91"/>
      <c r="PGW210" s="119"/>
      <c r="PGX210" s="91"/>
      <c r="PGY210" s="119"/>
      <c r="PGZ210" s="91"/>
      <c r="PHA210" s="119"/>
      <c r="PHB210" s="91"/>
      <c r="PHC210" s="119"/>
      <c r="PHD210" s="91"/>
      <c r="PHE210" s="119"/>
      <c r="PHF210" s="91"/>
      <c r="PHG210" s="119"/>
      <c r="PHH210" s="91"/>
      <c r="PHI210" s="119"/>
      <c r="PHJ210" s="91"/>
      <c r="PHK210" s="119"/>
      <c r="PHL210" s="91"/>
      <c r="PHM210" s="119"/>
      <c r="PHN210" s="91"/>
      <c r="PHO210" s="119"/>
      <c r="PHP210" s="91"/>
      <c r="PHQ210" s="119"/>
      <c r="PHR210" s="91"/>
      <c r="PHS210" s="119"/>
      <c r="PHT210" s="91"/>
      <c r="PHU210" s="119"/>
      <c r="PHV210" s="91"/>
      <c r="PHW210" s="119"/>
      <c r="PHX210" s="91"/>
      <c r="PHY210" s="119"/>
      <c r="PHZ210" s="91"/>
      <c r="PIA210" s="119"/>
      <c r="PIB210" s="91"/>
      <c r="PIC210" s="119"/>
      <c r="PID210" s="91"/>
      <c r="PIE210" s="119"/>
      <c r="PIF210" s="91"/>
      <c r="PIG210" s="119"/>
      <c r="PIH210" s="91"/>
      <c r="PII210" s="119"/>
      <c r="PIJ210" s="91"/>
      <c r="PIK210" s="119"/>
      <c r="PIL210" s="91"/>
      <c r="PIM210" s="119"/>
      <c r="PIN210" s="91"/>
      <c r="PIO210" s="119"/>
      <c r="PIP210" s="91"/>
      <c r="PIQ210" s="119"/>
      <c r="PIR210" s="91"/>
      <c r="PIS210" s="119"/>
      <c r="PIT210" s="91"/>
      <c r="PIU210" s="119"/>
      <c r="PIV210" s="91"/>
      <c r="PIW210" s="119"/>
      <c r="PIX210" s="91"/>
      <c r="PIY210" s="119"/>
      <c r="PIZ210" s="91"/>
      <c r="PJA210" s="119"/>
      <c r="PJB210" s="91"/>
      <c r="PJC210" s="119"/>
      <c r="PJD210" s="91"/>
      <c r="PJE210" s="119"/>
      <c r="PJF210" s="91"/>
      <c r="PJG210" s="119"/>
      <c r="PJH210" s="91"/>
      <c r="PJI210" s="119"/>
      <c r="PJJ210" s="91"/>
      <c r="PJK210" s="119"/>
      <c r="PJL210" s="91"/>
      <c r="PJM210" s="119"/>
      <c r="PJN210" s="91"/>
      <c r="PJO210" s="119"/>
      <c r="PJP210" s="91"/>
      <c r="PJQ210" s="119"/>
      <c r="PJR210" s="91"/>
      <c r="PJS210" s="119"/>
      <c r="PJT210" s="91"/>
      <c r="PJU210" s="119"/>
      <c r="PJV210" s="91"/>
      <c r="PJW210" s="119"/>
      <c r="PJX210" s="91"/>
      <c r="PJY210" s="119"/>
      <c r="PJZ210" s="91"/>
      <c r="PKA210" s="119"/>
      <c r="PKB210" s="91"/>
      <c r="PKC210" s="119"/>
      <c r="PKD210" s="91"/>
      <c r="PKE210" s="119"/>
      <c r="PKF210" s="91"/>
      <c r="PKG210" s="119"/>
      <c r="PKH210" s="91"/>
      <c r="PKI210" s="119"/>
      <c r="PKJ210" s="91"/>
      <c r="PKK210" s="119"/>
      <c r="PKL210" s="91"/>
      <c r="PKM210" s="119"/>
      <c r="PKN210" s="91"/>
      <c r="PKO210" s="119"/>
      <c r="PKP210" s="91"/>
      <c r="PKQ210" s="119"/>
      <c r="PKR210" s="91"/>
      <c r="PKS210" s="119"/>
      <c r="PKT210" s="91"/>
      <c r="PKU210" s="119"/>
      <c r="PKV210" s="91"/>
      <c r="PKW210" s="119"/>
      <c r="PKX210" s="91"/>
      <c r="PKY210" s="119"/>
      <c r="PKZ210" s="91"/>
      <c r="PLA210" s="119"/>
      <c r="PLB210" s="91"/>
      <c r="PLC210" s="119"/>
      <c r="PLD210" s="91"/>
      <c r="PLE210" s="119"/>
      <c r="PLF210" s="91"/>
      <c r="PLG210" s="119"/>
      <c r="PLH210" s="91"/>
      <c r="PLI210" s="119"/>
      <c r="PLJ210" s="91"/>
      <c r="PLK210" s="119"/>
      <c r="PLL210" s="91"/>
      <c r="PLM210" s="119"/>
      <c r="PLN210" s="91"/>
      <c r="PLO210" s="119"/>
      <c r="PLP210" s="91"/>
      <c r="PLQ210" s="119"/>
      <c r="PLR210" s="91"/>
      <c r="PLS210" s="119"/>
      <c r="PLT210" s="91"/>
      <c r="PLU210" s="119"/>
      <c r="PLV210" s="91"/>
      <c r="PLW210" s="119"/>
      <c r="PLX210" s="91"/>
      <c r="PLY210" s="119"/>
      <c r="PLZ210" s="91"/>
      <c r="PMA210" s="119"/>
      <c r="PMB210" s="91"/>
      <c r="PMC210" s="119"/>
      <c r="PMD210" s="91"/>
      <c r="PME210" s="119"/>
      <c r="PMF210" s="91"/>
      <c r="PMG210" s="119"/>
      <c r="PMH210" s="91"/>
      <c r="PMI210" s="119"/>
      <c r="PMJ210" s="91"/>
      <c r="PMK210" s="119"/>
      <c r="PML210" s="91"/>
      <c r="PMM210" s="119"/>
      <c r="PMN210" s="91"/>
      <c r="PMO210" s="119"/>
      <c r="PMP210" s="91"/>
      <c r="PMQ210" s="119"/>
      <c r="PMR210" s="91"/>
      <c r="PMS210" s="119"/>
      <c r="PMT210" s="91"/>
      <c r="PMU210" s="119"/>
      <c r="PMV210" s="91"/>
      <c r="PMW210" s="119"/>
      <c r="PMX210" s="91"/>
      <c r="PMY210" s="119"/>
      <c r="PMZ210" s="91"/>
      <c r="PNA210" s="119"/>
      <c r="PNB210" s="91"/>
      <c r="PNC210" s="119"/>
      <c r="PND210" s="91"/>
      <c r="PNE210" s="119"/>
      <c r="PNF210" s="91"/>
      <c r="PNG210" s="119"/>
      <c r="PNH210" s="91"/>
      <c r="PNI210" s="119"/>
      <c r="PNJ210" s="91"/>
      <c r="PNK210" s="119"/>
      <c r="PNL210" s="91"/>
      <c r="PNM210" s="119"/>
      <c r="PNN210" s="91"/>
      <c r="PNO210" s="119"/>
      <c r="PNP210" s="91"/>
      <c r="PNQ210" s="119"/>
      <c r="PNR210" s="91"/>
      <c r="PNS210" s="119"/>
      <c r="PNT210" s="91"/>
      <c r="PNU210" s="119"/>
      <c r="PNV210" s="91"/>
      <c r="PNW210" s="119"/>
      <c r="PNX210" s="91"/>
      <c r="PNY210" s="119"/>
      <c r="PNZ210" s="91"/>
      <c r="POA210" s="119"/>
      <c r="POB210" s="91"/>
      <c r="POC210" s="119"/>
      <c r="POD210" s="91"/>
      <c r="POE210" s="119"/>
      <c r="POF210" s="91"/>
      <c r="POG210" s="119"/>
      <c r="POH210" s="91"/>
      <c r="POI210" s="119"/>
      <c r="POJ210" s="91"/>
      <c r="POK210" s="119"/>
      <c r="POL210" s="91"/>
      <c r="POM210" s="119"/>
      <c r="PON210" s="91"/>
      <c r="POO210" s="119"/>
      <c r="POP210" s="91"/>
      <c r="POQ210" s="119"/>
      <c r="POR210" s="91"/>
      <c r="POS210" s="119"/>
      <c r="POT210" s="91"/>
      <c r="POU210" s="119"/>
      <c r="POV210" s="91"/>
      <c r="POW210" s="119"/>
      <c r="POX210" s="91"/>
      <c r="POY210" s="119"/>
      <c r="POZ210" s="91"/>
      <c r="PPA210" s="119"/>
      <c r="PPB210" s="91"/>
      <c r="PPC210" s="119"/>
      <c r="PPD210" s="91"/>
      <c r="PPE210" s="119"/>
      <c r="PPF210" s="91"/>
      <c r="PPG210" s="119"/>
      <c r="PPH210" s="91"/>
      <c r="PPI210" s="119"/>
      <c r="PPJ210" s="91"/>
      <c r="PPK210" s="119"/>
      <c r="PPL210" s="91"/>
      <c r="PPM210" s="119"/>
      <c r="PPN210" s="91"/>
      <c r="PPO210" s="119"/>
      <c r="PPP210" s="91"/>
      <c r="PPQ210" s="119"/>
      <c r="PPR210" s="91"/>
      <c r="PPS210" s="119"/>
      <c r="PPT210" s="91"/>
      <c r="PPU210" s="119"/>
      <c r="PPV210" s="91"/>
      <c r="PPW210" s="119"/>
      <c r="PPX210" s="91"/>
      <c r="PPY210" s="119"/>
      <c r="PPZ210" s="91"/>
      <c r="PQA210" s="119"/>
      <c r="PQB210" s="91"/>
      <c r="PQC210" s="119"/>
      <c r="PQD210" s="91"/>
      <c r="PQE210" s="119"/>
      <c r="PQF210" s="91"/>
      <c r="PQG210" s="119"/>
      <c r="PQH210" s="91"/>
      <c r="PQI210" s="119"/>
      <c r="PQJ210" s="91"/>
      <c r="PQK210" s="119"/>
      <c r="PQL210" s="91"/>
      <c r="PQM210" s="119"/>
      <c r="PQN210" s="91"/>
      <c r="PQO210" s="119"/>
      <c r="PQP210" s="91"/>
      <c r="PQQ210" s="119"/>
      <c r="PQR210" s="91"/>
      <c r="PQS210" s="119"/>
      <c r="PQT210" s="91"/>
      <c r="PQU210" s="119"/>
      <c r="PQV210" s="91"/>
      <c r="PQW210" s="119"/>
      <c r="PQX210" s="91"/>
      <c r="PQY210" s="119"/>
      <c r="PQZ210" s="91"/>
      <c r="PRA210" s="119"/>
      <c r="PRB210" s="91"/>
      <c r="PRC210" s="119"/>
      <c r="PRD210" s="91"/>
      <c r="PRE210" s="119"/>
      <c r="PRF210" s="91"/>
      <c r="PRG210" s="119"/>
      <c r="PRH210" s="91"/>
      <c r="PRI210" s="119"/>
      <c r="PRJ210" s="91"/>
      <c r="PRK210" s="119"/>
      <c r="PRL210" s="91"/>
      <c r="PRM210" s="119"/>
      <c r="PRN210" s="91"/>
      <c r="PRO210" s="119"/>
      <c r="PRP210" s="91"/>
      <c r="PRQ210" s="119"/>
      <c r="PRR210" s="91"/>
      <c r="PRS210" s="119"/>
      <c r="PRT210" s="91"/>
      <c r="PRU210" s="119"/>
      <c r="PRV210" s="91"/>
      <c r="PRW210" s="119"/>
      <c r="PRX210" s="91"/>
      <c r="PRY210" s="119"/>
      <c r="PRZ210" s="91"/>
      <c r="PSA210" s="119"/>
      <c r="PSB210" s="91"/>
      <c r="PSC210" s="119"/>
      <c r="PSD210" s="91"/>
      <c r="PSE210" s="119"/>
      <c r="PSF210" s="91"/>
      <c r="PSG210" s="119"/>
      <c r="PSH210" s="91"/>
      <c r="PSI210" s="119"/>
      <c r="PSJ210" s="91"/>
      <c r="PSK210" s="119"/>
      <c r="PSL210" s="91"/>
      <c r="PSM210" s="119"/>
      <c r="PSN210" s="91"/>
      <c r="PSO210" s="119"/>
      <c r="PSP210" s="91"/>
      <c r="PSQ210" s="119"/>
      <c r="PSR210" s="91"/>
      <c r="PSS210" s="119"/>
      <c r="PST210" s="91"/>
      <c r="PSU210" s="119"/>
      <c r="PSV210" s="91"/>
      <c r="PSW210" s="119"/>
      <c r="PSX210" s="91"/>
      <c r="PSY210" s="119"/>
      <c r="PSZ210" s="91"/>
      <c r="PTA210" s="119"/>
      <c r="PTB210" s="91"/>
      <c r="PTC210" s="119"/>
      <c r="PTD210" s="91"/>
      <c r="PTE210" s="119"/>
      <c r="PTF210" s="91"/>
      <c r="PTG210" s="119"/>
      <c r="PTH210" s="91"/>
      <c r="PTI210" s="119"/>
      <c r="PTJ210" s="91"/>
      <c r="PTK210" s="119"/>
      <c r="PTL210" s="91"/>
      <c r="PTM210" s="119"/>
      <c r="PTN210" s="91"/>
      <c r="PTO210" s="119"/>
      <c r="PTP210" s="91"/>
      <c r="PTQ210" s="119"/>
      <c r="PTR210" s="91"/>
      <c r="PTS210" s="119"/>
      <c r="PTT210" s="91"/>
      <c r="PTU210" s="119"/>
      <c r="PTV210" s="91"/>
      <c r="PTW210" s="119"/>
      <c r="PTX210" s="91"/>
      <c r="PTY210" s="119"/>
      <c r="PTZ210" s="91"/>
      <c r="PUA210" s="119"/>
      <c r="PUB210" s="91"/>
      <c r="PUC210" s="119"/>
      <c r="PUD210" s="91"/>
      <c r="PUE210" s="119"/>
      <c r="PUF210" s="91"/>
      <c r="PUG210" s="119"/>
      <c r="PUH210" s="91"/>
      <c r="PUI210" s="119"/>
      <c r="PUJ210" s="91"/>
      <c r="PUK210" s="119"/>
      <c r="PUL210" s="91"/>
      <c r="PUM210" s="119"/>
      <c r="PUN210" s="91"/>
      <c r="PUO210" s="119"/>
      <c r="PUP210" s="91"/>
      <c r="PUQ210" s="119"/>
      <c r="PUR210" s="91"/>
      <c r="PUS210" s="119"/>
      <c r="PUT210" s="91"/>
      <c r="PUU210" s="119"/>
      <c r="PUV210" s="91"/>
      <c r="PUW210" s="119"/>
      <c r="PUX210" s="91"/>
      <c r="PUY210" s="119"/>
      <c r="PUZ210" s="91"/>
      <c r="PVA210" s="119"/>
      <c r="PVB210" s="91"/>
      <c r="PVC210" s="119"/>
      <c r="PVD210" s="91"/>
      <c r="PVE210" s="119"/>
      <c r="PVF210" s="91"/>
      <c r="PVG210" s="119"/>
      <c r="PVH210" s="91"/>
      <c r="PVI210" s="119"/>
      <c r="PVJ210" s="91"/>
      <c r="PVK210" s="119"/>
      <c r="PVL210" s="91"/>
      <c r="PVM210" s="119"/>
      <c r="PVN210" s="91"/>
      <c r="PVO210" s="119"/>
      <c r="PVP210" s="91"/>
      <c r="PVQ210" s="119"/>
      <c r="PVR210" s="91"/>
      <c r="PVS210" s="119"/>
      <c r="PVT210" s="91"/>
      <c r="PVU210" s="119"/>
      <c r="PVV210" s="91"/>
      <c r="PVW210" s="119"/>
      <c r="PVX210" s="91"/>
      <c r="PVY210" s="119"/>
      <c r="PVZ210" s="91"/>
      <c r="PWA210" s="119"/>
      <c r="PWB210" s="91"/>
      <c r="PWC210" s="119"/>
      <c r="PWD210" s="91"/>
      <c r="PWE210" s="119"/>
      <c r="PWF210" s="91"/>
      <c r="PWG210" s="119"/>
      <c r="PWH210" s="91"/>
      <c r="PWI210" s="119"/>
      <c r="PWJ210" s="91"/>
      <c r="PWK210" s="119"/>
      <c r="PWL210" s="91"/>
      <c r="PWM210" s="119"/>
      <c r="PWN210" s="91"/>
      <c r="PWO210" s="119"/>
      <c r="PWP210" s="91"/>
      <c r="PWQ210" s="119"/>
      <c r="PWR210" s="91"/>
      <c r="PWS210" s="119"/>
      <c r="PWT210" s="91"/>
      <c r="PWU210" s="119"/>
      <c r="PWV210" s="91"/>
      <c r="PWW210" s="119"/>
      <c r="PWX210" s="91"/>
      <c r="PWY210" s="119"/>
      <c r="PWZ210" s="91"/>
      <c r="PXA210" s="119"/>
      <c r="PXB210" s="91"/>
      <c r="PXC210" s="119"/>
      <c r="PXD210" s="91"/>
      <c r="PXE210" s="119"/>
      <c r="PXF210" s="91"/>
      <c r="PXG210" s="119"/>
      <c r="PXH210" s="91"/>
      <c r="PXI210" s="119"/>
      <c r="PXJ210" s="91"/>
      <c r="PXK210" s="119"/>
      <c r="PXL210" s="91"/>
      <c r="PXM210" s="119"/>
      <c r="PXN210" s="91"/>
      <c r="PXO210" s="119"/>
      <c r="PXP210" s="91"/>
      <c r="PXQ210" s="119"/>
      <c r="PXR210" s="91"/>
      <c r="PXS210" s="119"/>
      <c r="PXT210" s="91"/>
      <c r="PXU210" s="119"/>
      <c r="PXV210" s="91"/>
      <c r="PXW210" s="119"/>
      <c r="PXX210" s="91"/>
      <c r="PXY210" s="119"/>
      <c r="PXZ210" s="91"/>
      <c r="PYA210" s="119"/>
      <c r="PYB210" s="91"/>
      <c r="PYC210" s="119"/>
      <c r="PYD210" s="91"/>
      <c r="PYE210" s="119"/>
      <c r="PYF210" s="91"/>
      <c r="PYG210" s="119"/>
      <c r="PYH210" s="91"/>
      <c r="PYI210" s="119"/>
      <c r="PYJ210" s="91"/>
      <c r="PYK210" s="119"/>
      <c r="PYL210" s="91"/>
      <c r="PYM210" s="119"/>
      <c r="PYN210" s="91"/>
      <c r="PYO210" s="119"/>
      <c r="PYP210" s="91"/>
      <c r="PYQ210" s="119"/>
      <c r="PYR210" s="91"/>
      <c r="PYS210" s="119"/>
      <c r="PYT210" s="91"/>
      <c r="PYU210" s="119"/>
      <c r="PYV210" s="91"/>
      <c r="PYW210" s="119"/>
      <c r="PYX210" s="91"/>
      <c r="PYY210" s="119"/>
      <c r="PYZ210" s="91"/>
      <c r="PZA210" s="119"/>
      <c r="PZB210" s="91"/>
      <c r="PZC210" s="119"/>
      <c r="PZD210" s="91"/>
      <c r="PZE210" s="119"/>
      <c r="PZF210" s="91"/>
      <c r="PZG210" s="119"/>
      <c r="PZH210" s="91"/>
      <c r="PZI210" s="119"/>
      <c r="PZJ210" s="91"/>
      <c r="PZK210" s="119"/>
      <c r="PZL210" s="91"/>
      <c r="PZM210" s="119"/>
      <c r="PZN210" s="91"/>
      <c r="PZO210" s="119"/>
      <c r="PZP210" s="91"/>
      <c r="PZQ210" s="119"/>
      <c r="PZR210" s="91"/>
      <c r="PZS210" s="119"/>
      <c r="PZT210" s="91"/>
      <c r="PZU210" s="119"/>
      <c r="PZV210" s="91"/>
      <c r="PZW210" s="119"/>
      <c r="PZX210" s="91"/>
      <c r="PZY210" s="119"/>
      <c r="PZZ210" s="91"/>
      <c r="QAA210" s="119"/>
      <c r="QAB210" s="91"/>
      <c r="QAC210" s="119"/>
      <c r="QAD210" s="91"/>
      <c r="QAE210" s="119"/>
      <c r="QAF210" s="91"/>
      <c r="QAG210" s="119"/>
      <c r="QAH210" s="91"/>
      <c r="QAI210" s="119"/>
      <c r="QAJ210" s="91"/>
      <c r="QAK210" s="119"/>
      <c r="QAL210" s="91"/>
      <c r="QAM210" s="119"/>
      <c r="QAN210" s="91"/>
      <c r="QAO210" s="119"/>
      <c r="QAP210" s="91"/>
      <c r="QAQ210" s="119"/>
      <c r="QAR210" s="91"/>
      <c r="QAS210" s="119"/>
      <c r="QAT210" s="91"/>
      <c r="QAU210" s="119"/>
      <c r="QAV210" s="91"/>
      <c r="QAW210" s="119"/>
      <c r="QAX210" s="91"/>
      <c r="QAY210" s="119"/>
      <c r="QAZ210" s="91"/>
      <c r="QBA210" s="119"/>
      <c r="QBB210" s="91"/>
      <c r="QBC210" s="119"/>
      <c r="QBD210" s="91"/>
      <c r="QBE210" s="119"/>
      <c r="QBF210" s="91"/>
      <c r="QBG210" s="119"/>
      <c r="QBH210" s="91"/>
      <c r="QBI210" s="119"/>
      <c r="QBJ210" s="91"/>
      <c r="QBK210" s="119"/>
      <c r="QBL210" s="91"/>
      <c r="QBM210" s="119"/>
      <c r="QBN210" s="91"/>
      <c r="QBO210" s="119"/>
      <c r="QBP210" s="91"/>
      <c r="QBQ210" s="119"/>
      <c r="QBR210" s="91"/>
      <c r="QBS210" s="119"/>
      <c r="QBT210" s="91"/>
      <c r="QBU210" s="119"/>
      <c r="QBV210" s="91"/>
      <c r="QBW210" s="119"/>
      <c r="QBX210" s="91"/>
      <c r="QBY210" s="119"/>
      <c r="QBZ210" s="91"/>
      <c r="QCA210" s="119"/>
      <c r="QCB210" s="91"/>
      <c r="QCC210" s="119"/>
      <c r="QCD210" s="91"/>
      <c r="QCE210" s="119"/>
      <c r="QCF210" s="91"/>
      <c r="QCG210" s="119"/>
      <c r="QCH210" s="91"/>
      <c r="QCI210" s="119"/>
      <c r="QCJ210" s="91"/>
      <c r="QCK210" s="119"/>
      <c r="QCL210" s="91"/>
      <c r="QCM210" s="119"/>
      <c r="QCN210" s="91"/>
      <c r="QCO210" s="119"/>
      <c r="QCP210" s="91"/>
      <c r="QCQ210" s="119"/>
      <c r="QCR210" s="91"/>
      <c r="QCS210" s="119"/>
      <c r="QCT210" s="91"/>
      <c r="QCU210" s="119"/>
      <c r="QCV210" s="91"/>
      <c r="QCW210" s="119"/>
      <c r="QCX210" s="91"/>
      <c r="QCY210" s="119"/>
      <c r="QCZ210" s="91"/>
      <c r="QDA210" s="119"/>
      <c r="QDB210" s="91"/>
      <c r="QDC210" s="119"/>
      <c r="QDD210" s="91"/>
      <c r="QDE210" s="119"/>
      <c r="QDF210" s="91"/>
      <c r="QDG210" s="119"/>
      <c r="QDH210" s="91"/>
      <c r="QDI210" s="119"/>
      <c r="QDJ210" s="91"/>
      <c r="QDK210" s="119"/>
      <c r="QDL210" s="91"/>
      <c r="QDM210" s="119"/>
      <c r="QDN210" s="91"/>
      <c r="QDO210" s="119"/>
      <c r="QDP210" s="91"/>
      <c r="QDQ210" s="119"/>
      <c r="QDR210" s="91"/>
      <c r="QDS210" s="119"/>
      <c r="QDT210" s="91"/>
      <c r="QDU210" s="119"/>
      <c r="QDV210" s="91"/>
      <c r="QDW210" s="119"/>
      <c r="QDX210" s="91"/>
      <c r="QDY210" s="119"/>
      <c r="QDZ210" s="91"/>
      <c r="QEA210" s="119"/>
      <c r="QEB210" s="91"/>
      <c r="QEC210" s="119"/>
      <c r="QED210" s="91"/>
      <c r="QEE210" s="119"/>
      <c r="QEF210" s="91"/>
      <c r="QEG210" s="119"/>
      <c r="QEH210" s="91"/>
      <c r="QEI210" s="119"/>
      <c r="QEJ210" s="91"/>
      <c r="QEK210" s="119"/>
      <c r="QEL210" s="91"/>
      <c r="QEM210" s="119"/>
      <c r="QEN210" s="91"/>
      <c r="QEO210" s="119"/>
      <c r="QEP210" s="91"/>
      <c r="QEQ210" s="119"/>
      <c r="QER210" s="91"/>
      <c r="QES210" s="119"/>
      <c r="QET210" s="91"/>
      <c r="QEU210" s="119"/>
      <c r="QEV210" s="91"/>
      <c r="QEW210" s="119"/>
      <c r="QEX210" s="91"/>
      <c r="QEY210" s="119"/>
      <c r="QEZ210" s="91"/>
      <c r="QFA210" s="119"/>
      <c r="QFB210" s="91"/>
      <c r="QFC210" s="119"/>
      <c r="QFD210" s="91"/>
      <c r="QFE210" s="119"/>
      <c r="QFF210" s="91"/>
      <c r="QFG210" s="119"/>
      <c r="QFH210" s="91"/>
      <c r="QFI210" s="119"/>
      <c r="QFJ210" s="91"/>
      <c r="QFK210" s="119"/>
      <c r="QFL210" s="91"/>
      <c r="QFM210" s="119"/>
      <c r="QFN210" s="91"/>
      <c r="QFO210" s="119"/>
      <c r="QFP210" s="91"/>
      <c r="QFQ210" s="119"/>
      <c r="QFR210" s="91"/>
      <c r="QFS210" s="119"/>
      <c r="QFT210" s="91"/>
      <c r="QFU210" s="119"/>
      <c r="QFV210" s="91"/>
      <c r="QFW210" s="119"/>
      <c r="QFX210" s="91"/>
      <c r="QFY210" s="119"/>
      <c r="QFZ210" s="91"/>
      <c r="QGA210" s="119"/>
      <c r="QGB210" s="91"/>
      <c r="QGC210" s="119"/>
      <c r="QGD210" s="91"/>
      <c r="QGE210" s="119"/>
      <c r="QGF210" s="91"/>
      <c r="QGG210" s="119"/>
      <c r="QGH210" s="91"/>
      <c r="QGI210" s="119"/>
      <c r="QGJ210" s="91"/>
      <c r="QGK210" s="119"/>
      <c r="QGL210" s="91"/>
      <c r="QGM210" s="119"/>
      <c r="QGN210" s="91"/>
      <c r="QGO210" s="119"/>
      <c r="QGP210" s="91"/>
      <c r="QGQ210" s="119"/>
      <c r="QGR210" s="91"/>
      <c r="QGS210" s="119"/>
      <c r="QGT210" s="91"/>
      <c r="QGU210" s="119"/>
      <c r="QGV210" s="91"/>
      <c r="QGW210" s="119"/>
      <c r="QGX210" s="91"/>
      <c r="QGY210" s="119"/>
      <c r="QGZ210" s="91"/>
      <c r="QHA210" s="119"/>
      <c r="QHB210" s="91"/>
      <c r="QHC210" s="119"/>
      <c r="QHD210" s="91"/>
      <c r="QHE210" s="119"/>
      <c r="QHF210" s="91"/>
      <c r="QHG210" s="119"/>
      <c r="QHH210" s="91"/>
      <c r="QHI210" s="119"/>
      <c r="QHJ210" s="91"/>
      <c r="QHK210" s="119"/>
      <c r="QHL210" s="91"/>
      <c r="QHM210" s="119"/>
      <c r="QHN210" s="91"/>
      <c r="QHO210" s="119"/>
      <c r="QHP210" s="91"/>
      <c r="QHQ210" s="119"/>
      <c r="QHR210" s="91"/>
      <c r="QHS210" s="119"/>
      <c r="QHT210" s="91"/>
      <c r="QHU210" s="119"/>
      <c r="QHV210" s="91"/>
      <c r="QHW210" s="119"/>
      <c r="QHX210" s="91"/>
      <c r="QHY210" s="119"/>
      <c r="QHZ210" s="91"/>
      <c r="QIA210" s="119"/>
      <c r="QIB210" s="91"/>
      <c r="QIC210" s="119"/>
      <c r="QID210" s="91"/>
      <c r="QIE210" s="119"/>
      <c r="QIF210" s="91"/>
      <c r="QIG210" s="119"/>
      <c r="QIH210" s="91"/>
      <c r="QII210" s="119"/>
      <c r="QIJ210" s="91"/>
      <c r="QIK210" s="119"/>
      <c r="QIL210" s="91"/>
      <c r="QIM210" s="119"/>
      <c r="QIN210" s="91"/>
      <c r="QIO210" s="119"/>
      <c r="QIP210" s="91"/>
      <c r="QIQ210" s="119"/>
      <c r="QIR210" s="91"/>
      <c r="QIS210" s="119"/>
      <c r="QIT210" s="91"/>
      <c r="QIU210" s="119"/>
      <c r="QIV210" s="91"/>
      <c r="QIW210" s="119"/>
      <c r="QIX210" s="91"/>
      <c r="QIY210" s="119"/>
      <c r="QIZ210" s="91"/>
      <c r="QJA210" s="119"/>
      <c r="QJB210" s="91"/>
      <c r="QJC210" s="119"/>
      <c r="QJD210" s="91"/>
      <c r="QJE210" s="119"/>
      <c r="QJF210" s="91"/>
      <c r="QJG210" s="119"/>
      <c r="QJH210" s="91"/>
      <c r="QJI210" s="119"/>
      <c r="QJJ210" s="91"/>
      <c r="QJK210" s="119"/>
      <c r="QJL210" s="91"/>
      <c r="QJM210" s="119"/>
      <c r="QJN210" s="91"/>
      <c r="QJO210" s="119"/>
      <c r="QJP210" s="91"/>
      <c r="QJQ210" s="119"/>
      <c r="QJR210" s="91"/>
      <c r="QJS210" s="119"/>
      <c r="QJT210" s="91"/>
      <c r="QJU210" s="119"/>
      <c r="QJV210" s="91"/>
      <c r="QJW210" s="119"/>
      <c r="QJX210" s="91"/>
      <c r="QJY210" s="119"/>
      <c r="QJZ210" s="91"/>
      <c r="QKA210" s="119"/>
      <c r="QKB210" s="91"/>
      <c r="QKC210" s="119"/>
      <c r="QKD210" s="91"/>
      <c r="QKE210" s="119"/>
      <c r="QKF210" s="91"/>
      <c r="QKG210" s="119"/>
      <c r="QKH210" s="91"/>
      <c r="QKI210" s="119"/>
      <c r="QKJ210" s="91"/>
      <c r="QKK210" s="119"/>
      <c r="QKL210" s="91"/>
      <c r="QKM210" s="119"/>
      <c r="QKN210" s="91"/>
      <c r="QKO210" s="119"/>
      <c r="QKP210" s="91"/>
      <c r="QKQ210" s="119"/>
      <c r="QKR210" s="91"/>
      <c r="QKS210" s="119"/>
      <c r="QKT210" s="91"/>
      <c r="QKU210" s="119"/>
      <c r="QKV210" s="91"/>
      <c r="QKW210" s="119"/>
      <c r="QKX210" s="91"/>
      <c r="QKY210" s="119"/>
      <c r="QKZ210" s="91"/>
      <c r="QLA210" s="119"/>
      <c r="QLB210" s="91"/>
      <c r="QLC210" s="119"/>
      <c r="QLD210" s="91"/>
      <c r="QLE210" s="119"/>
      <c r="QLF210" s="91"/>
      <c r="QLG210" s="119"/>
      <c r="QLH210" s="91"/>
      <c r="QLI210" s="119"/>
      <c r="QLJ210" s="91"/>
      <c r="QLK210" s="119"/>
      <c r="QLL210" s="91"/>
      <c r="QLM210" s="119"/>
      <c r="QLN210" s="91"/>
      <c r="QLO210" s="119"/>
      <c r="QLP210" s="91"/>
      <c r="QLQ210" s="119"/>
      <c r="QLR210" s="91"/>
      <c r="QLS210" s="119"/>
      <c r="QLT210" s="91"/>
      <c r="QLU210" s="119"/>
      <c r="QLV210" s="91"/>
      <c r="QLW210" s="119"/>
      <c r="QLX210" s="91"/>
      <c r="QLY210" s="119"/>
      <c r="QLZ210" s="91"/>
      <c r="QMA210" s="119"/>
      <c r="QMB210" s="91"/>
      <c r="QMC210" s="119"/>
      <c r="QMD210" s="91"/>
      <c r="QME210" s="119"/>
      <c r="QMF210" s="91"/>
      <c r="QMG210" s="119"/>
      <c r="QMH210" s="91"/>
      <c r="QMI210" s="119"/>
      <c r="QMJ210" s="91"/>
      <c r="QMK210" s="119"/>
      <c r="QML210" s="91"/>
      <c r="QMM210" s="119"/>
      <c r="QMN210" s="91"/>
      <c r="QMO210" s="119"/>
      <c r="QMP210" s="91"/>
      <c r="QMQ210" s="119"/>
      <c r="QMR210" s="91"/>
      <c r="QMS210" s="119"/>
      <c r="QMT210" s="91"/>
      <c r="QMU210" s="119"/>
      <c r="QMV210" s="91"/>
      <c r="QMW210" s="119"/>
      <c r="QMX210" s="91"/>
      <c r="QMY210" s="119"/>
      <c r="QMZ210" s="91"/>
      <c r="QNA210" s="119"/>
      <c r="QNB210" s="91"/>
      <c r="QNC210" s="119"/>
      <c r="QND210" s="91"/>
      <c r="QNE210" s="119"/>
      <c r="QNF210" s="91"/>
      <c r="QNG210" s="119"/>
      <c r="QNH210" s="91"/>
      <c r="QNI210" s="119"/>
      <c r="QNJ210" s="91"/>
      <c r="QNK210" s="119"/>
      <c r="QNL210" s="91"/>
      <c r="QNM210" s="119"/>
      <c r="QNN210" s="91"/>
      <c r="QNO210" s="119"/>
      <c r="QNP210" s="91"/>
      <c r="QNQ210" s="119"/>
      <c r="QNR210" s="91"/>
      <c r="QNS210" s="119"/>
      <c r="QNT210" s="91"/>
      <c r="QNU210" s="119"/>
      <c r="QNV210" s="91"/>
      <c r="QNW210" s="119"/>
      <c r="QNX210" s="91"/>
      <c r="QNY210" s="119"/>
      <c r="QNZ210" s="91"/>
      <c r="QOA210" s="119"/>
      <c r="QOB210" s="91"/>
      <c r="QOC210" s="119"/>
      <c r="QOD210" s="91"/>
      <c r="QOE210" s="119"/>
      <c r="QOF210" s="91"/>
      <c r="QOG210" s="119"/>
      <c r="QOH210" s="91"/>
      <c r="QOI210" s="119"/>
      <c r="QOJ210" s="91"/>
      <c r="QOK210" s="119"/>
      <c r="QOL210" s="91"/>
      <c r="QOM210" s="119"/>
      <c r="QON210" s="91"/>
      <c r="QOO210" s="119"/>
      <c r="QOP210" s="91"/>
      <c r="QOQ210" s="119"/>
      <c r="QOR210" s="91"/>
      <c r="QOS210" s="119"/>
      <c r="QOT210" s="91"/>
      <c r="QOU210" s="119"/>
      <c r="QOV210" s="91"/>
      <c r="QOW210" s="119"/>
      <c r="QOX210" s="91"/>
      <c r="QOY210" s="119"/>
      <c r="QOZ210" s="91"/>
      <c r="QPA210" s="119"/>
      <c r="QPB210" s="91"/>
      <c r="QPC210" s="119"/>
      <c r="QPD210" s="91"/>
      <c r="QPE210" s="119"/>
      <c r="QPF210" s="91"/>
      <c r="QPG210" s="119"/>
      <c r="QPH210" s="91"/>
      <c r="QPI210" s="119"/>
      <c r="QPJ210" s="91"/>
      <c r="QPK210" s="119"/>
      <c r="QPL210" s="91"/>
      <c r="QPM210" s="119"/>
      <c r="QPN210" s="91"/>
      <c r="QPO210" s="119"/>
      <c r="QPP210" s="91"/>
      <c r="QPQ210" s="119"/>
      <c r="QPR210" s="91"/>
      <c r="QPS210" s="119"/>
      <c r="QPT210" s="91"/>
      <c r="QPU210" s="119"/>
      <c r="QPV210" s="91"/>
      <c r="QPW210" s="119"/>
      <c r="QPX210" s="91"/>
      <c r="QPY210" s="119"/>
      <c r="QPZ210" s="91"/>
      <c r="QQA210" s="119"/>
      <c r="QQB210" s="91"/>
      <c r="QQC210" s="119"/>
      <c r="QQD210" s="91"/>
      <c r="QQE210" s="119"/>
      <c r="QQF210" s="91"/>
      <c r="QQG210" s="119"/>
      <c r="QQH210" s="91"/>
      <c r="QQI210" s="119"/>
      <c r="QQJ210" s="91"/>
      <c r="QQK210" s="119"/>
      <c r="QQL210" s="91"/>
      <c r="QQM210" s="119"/>
      <c r="QQN210" s="91"/>
      <c r="QQO210" s="119"/>
      <c r="QQP210" s="91"/>
      <c r="QQQ210" s="119"/>
      <c r="QQR210" s="91"/>
      <c r="QQS210" s="119"/>
      <c r="QQT210" s="91"/>
      <c r="QQU210" s="119"/>
      <c r="QQV210" s="91"/>
      <c r="QQW210" s="119"/>
      <c r="QQX210" s="91"/>
      <c r="QQY210" s="119"/>
      <c r="QQZ210" s="91"/>
      <c r="QRA210" s="119"/>
      <c r="QRB210" s="91"/>
      <c r="QRC210" s="119"/>
      <c r="QRD210" s="91"/>
      <c r="QRE210" s="119"/>
      <c r="QRF210" s="91"/>
      <c r="QRG210" s="119"/>
      <c r="QRH210" s="91"/>
      <c r="QRI210" s="119"/>
      <c r="QRJ210" s="91"/>
      <c r="QRK210" s="119"/>
      <c r="QRL210" s="91"/>
      <c r="QRM210" s="119"/>
      <c r="QRN210" s="91"/>
      <c r="QRO210" s="119"/>
      <c r="QRP210" s="91"/>
      <c r="QRQ210" s="119"/>
      <c r="QRR210" s="91"/>
      <c r="QRS210" s="119"/>
      <c r="QRT210" s="91"/>
      <c r="QRU210" s="119"/>
      <c r="QRV210" s="91"/>
      <c r="QRW210" s="119"/>
      <c r="QRX210" s="91"/>
      <c r="QRY210" s="119"/>
      <c r="QRZ210" s="91"/>
      <c r="QSA210" s="119"/>
      <c r="QSB210" s="91"/>
      <c r="QSC210" s="119"/>
      <c r="QSD210" s="91"/>
      <c r="QSE210" s="119"/>
      <c r="QSF210" s="91"/>
      <c r="QSG210" s="119"/>
      <c r="QSH210" s="91"/>
      <c r="QSI210" s="119"/>
      <c r="QSJ210" s="91"/>
      <c r="QSK210" s="119"/>
      <c r="QSL210" s="91"/>
      <c r="QSM210" s="119"/>
      <c r="QSN210" s="91"/>
      <c r="QSO210" s="119"/>
      <c r="QSP210" s="91"/>
      <c r="QSQ210" s="119"/>
      <c r="QSR210" s="91"/>
      <c r="QSS210" s="119"/>
      <c r="QST210" s="91"/>
      <c r="QSU210" s="119"/>
      <c r="QSV210" s="91"/>
      <c r="QSW210" s="119"/>
      <c r="QSX210" s="91"/>
      <c r="QSY210" s="119"/>
      <c r="QSZ210" s="91"/>
      <c r="QTA210" s="119"/>
      <c r="QTB210" s="91"/>
      <c r="QTC210" s="119"/>
      <c r="QTD210" s="91"/>
      <c r="QTE210" s="119"/>
      <c r="QTF210" s="91"/>
      <c r="QTG210" s="119"/>
      <c r="QTH210" s="91"/>
      <c r="QTI210" s="119"/>
      <c r="QTJ210" s="91"/>
      <c r="QTK210" s="119"/>
      <c r="QTL210" s="91"/>
      <c r="QTM210" s="119"/>
      <c r="QTN210" s="91"/>
      <c r="QTO210" s="119"/>
      <c r="QTP210" s="91"/>
      <c r="QTQ210" s="119"/>
      <c r="QTR210" s="91"/>
      <c r="QTS210" s="119"/>
      <c r="QTT210" s="91"/>
      <c r="QTU210" s="119"/>
      <c r="QTV210" s="91"/>
      <c r="QTW210" s="119"/>
      <c r="QTX210" s="91"/>
      <c r="QTY210" s="119"/>
      <c r="QTZ210" s="91"/>
      <c r="QUA210" s="119"/>
      <c r="QUB210" s="91"/>
      <c r="QUC210" s="119"/>
      <c r="QUD210" s="91"/>
      <c r="QUE210" s="119"/>
      <c r="QUF210" s="91"/>
      <c r="QUG210" s="119"/>
      <c r="QUH210" s="91"/>
      <c r="QUI210" s="119"/>
      <c r="QUJ210" s="91"/>
      <c r="QUK210" s="119"/>
      <c r="QUL210" s="91"/>
      <c r="QUM210" s="119"/>
      <c r="QUN210" s="91"/>
      <c r="QUO210" s="119"/>
      <c r="QUP210" s="91"/>
      <c r="QUQ210" s="119"/>
      <c r="QUR210" s="91"/>
      <c r="QUS210" s="119"/>
      <c r="QUT210" s="91"/>
      <c r="QUU210" s="119"/>
      <c r="QUV210" s="91"/>
      <c r="QUW210" s="119"/>
      <c r="QUX210" s="91"/>
      <c r="QUY210" s="119"/>
      <c r="QUZ210" s="91"/>
      <c r="QVA210" s="119"/>
      <c r="QVB210" s="91"/>
      <c r="QVC210" s="119"/>
      <c r="QVD210" s="91"/>
      <c r="QVE210" s="119"/>
      <c r="QVF210" s="91"/>
      <c r="QVG210" s="119"/>
      <c r="QVH210" s="91"/>
      <c r="QVI210" s="119"/>
      <c r="QVJ210" s="91"/>
      <c r="QVK210" s="119"/>
      <c r="QVL210" s="91"/>
      <c r="QVM210" s="119"/>
      <c r="QVN210" s="91"/>
      <c r="QVO210" s="119"/>
      <c r="QVP210" s="91"/>
      <c r="QVQ210" s="119"/>
      <c r="QVR210" s="91"/>
      <c r="QVS210" s="119"/>
      <c r="QVT210" s="91"/>
      <c r="QVU210" s="119"/>
      <c r="QVV210" s="91"/>
      <c r="QVW210" s="119"/>
      <c r="QVX210" s="91"/>
      <c r="QVY210" s="119"/>
      <c r="QVZ210" s="91"/>
      <c r="QWA210" s="119"/>
      <c r="QWB210" s="91"/>
      <c r="QWC210" s="119"/>
      <c r="QWD210" s="91"/>
      <c r="QWE210" s="119"/>
      <c r="QWF210" s="91"/>
      <c r="QWG210" s="119"/>
      <c r="QWH210" s="91"/>
      <c r="QWI210" s="119"/>
      <c r="QWJ210" s="91"/>
      <c r="QWK210" s="119"/>
      <c r="QWL210" s="91"/>
      <c r="QWM210" s="119"/>
      <c r="QWN210" s="91"/>
      <c r="QWO210" s="119"/>
      <c r="QWP210" s="91"/>
      <c r="QWQ210" s="119"/>
      <c r="QWR210" s="91"/>
      <c r="QWS210" s="119"/>
      <c r="QWT210" s="91"/>
      <c r="QWU210" s="119"/>
      <c r="QWV210" s="91"/>
      <c r="QWW210" s="119"/>
      <c r="QWX210" s="91"/>
      <c r="QWY210" s="119"/>
      <c r="QWZ210" s="91"/>
      <c r="QXA210" s="119"/>
      <c r="QXB210" s="91"/>
      <c r="QXC210" s="119"/>
      <c r="QXD210" s="91"/>
      <c r="QXE210" s="119"/>
      <c r="QXF210" s="91"/>
      <c r="QXG210" s="119"/>
      <c r="QXH210" s="91"/>
      <c r="QXI210" s="119"/>
      <c r="QXJ210" s="91"/>
      <c r="QXK210" s="119"/>
      <c r="QXL210" s="91"/>
      <c r="QXM210" s="119"/>
      <c r="QXN210" s="91"/>
      <c r="QXO210" s="119"/>
      <c r="QXP210" s="91"/>
      <c r="QXQ210" s="119"/>
      <c r="QXR210" s="91"/>
      <c r="QXS210" s="119"/>
      <c r="QXT210" s="91"/>
      <c r="QXU210" s="119"/>
      <c r="QXV210" s="91"/>
      <c r="QXW210" s="119"/>
      <c r="QXX210" s="91"/>
      <c r="QXY210" s="119"/>
      <c r="QXZ210" s="91"/>
      <c r="QYA210" s="119"/>
      <c r="QYB210" s="91"/>
      <c r="QYC210" s="119"/>
      <c r="QYD210" s="91"/>
      <c r="QYE210" s="119"/>
      <c r="QYF210" s="91"/>
      <c r="QYG210" s="119"/>
      <c r="QYH210" s="91"/>
      <c r="QYI210" s="119"/>
      <c r="QYJ210" s="91"/>
      <c r="QYK210" s="119"/>
      <c r="QYL210" s="91"/>
      <c r="QYM210" s="119"/>
      <c r="QYN210" s="91"/>
      <c r="QYO210" s="119"/>
      <c r="QYP210" s="91"/>
      <c r="QYQ210" s="119"/>
      <c r="QYR210" s="91"/>
      <c r="QYS210" s="119"/>
      <c r="QYT210" s="91"/>
      <c r="QYU210" s="119"/>
      <c r="QYV210" s="91"/>
      <c r="QYW210" s="119"/>
      <c r="QYX210" s="91"/>
      <c r="QYY210" s="119"/>
      <c r="QYZ210" s="91"/>
      <c r="QZA210" s="119"/>
      <c r="QZB210" s="91"/>
      <c r="QZC210" s="119"/>
      <c r="QZD210" s="91"/>
      <c r="QZE210" s="119"/>
      <c r="QZF210" s="91"/>
      <c r="QZG210" s="119"/>
      <c r="QZH210" s="91"/>
      <c r="QZI210" s="119"/>
      <c r="QZJ210" s="91"/>
      <c r="QZK210" s="119"/>
      <c r="QZL210" s="91"/>
      <c r="QZM210" s="119"/>
      <c r="QZN210" s="91"/>
      <c r="QZO210" s="119"/>
      <c r="QZP210" s="91"/>
      <c r="QZQ210" s="119"/>
      <c r="QZR210" s="91"/>
      <c r="QZS210" s="119"/>
      <c r="QZT210" s="91"/>
      <c r="QZU210" s="119"/>
      <c r="QZV210" s="91"/>
      <c r="QZW210" s="119"/>
      <c r="QZX210" s="91"/>
      <c r="QZY210" s="119"/>
      <c r="QZZ210" s="91"/>
      <c r="RAA210" s="119"/>
      <c r="RAB210" s="91"/>
      <c r="RAC210" s="119"/>
      <c r="RAD210" s="91"/>
      <c r="RAE210" s="119"/>
      <c r="RAF210" s="91"/>
      <c r="RAG210" s="119"/>
      <c r="RAH210" s="91"/>
      <c r="RAI210" s="119"/>
      <c r="RAJ210" s="91"/>
      <c r="RAK210" s="119"/>
      <c r="RAL210" s="91"/>
      <c r="RAM210" s="119"/>
      <c r="RAN210" s="91"/>
      <c r="RAO210" s="119"/>
      <c r="RAP210" s="91"/>
      <c r="RAQ210" s="119"/>
      <c r="RAR210" s="91"/>
      <c r="RAS210" s="119"/>
      <c r="RAT210" s="91"/>
      <c r="RAU210" s="119"/>
      <c r="RAV210" s="91"/>
      <c r="RAW210" s="119"/>
      <c r="RAX210" s="91"/>
      <c r="RAY210" s="119"/>
      <c r="RAZ210" s="91"/>
      <c r="RBA210" s="119"/>
      <c r="RBB210" s="91"/>
      <c r="RBC210" s="119"/>
      <c r="RBD210" s="91"/>
      <c r="RBE210" s="119"/>
      <c r="RBF210" s="91"/>
      <c r="RBG210" s="119"/>
      <c r="RBH210" s="91"/>
      <c r="RBI210" s="119"/>
      <c r="RBJ210" s="91"/>
      <c r="RBK210" s="119"/>
      <c r="RBL210" s="91"/>
      <c r="RBM210" s="119"/>
      <c r="RBN210" s="91"/>
      <c r="RBO210" s="119"/>
      <c r="RBP210" s="91"/>
      <c r="RBQ210" s="119"/>
      <c r="RBR210" s="91"/>
      <c r="RBS210" s="119"/>
      <c r="RBT210" s="91"/>
      <c r="RBU210" s="119"/>
      <c r="RBV210" s="91"/>
      <c r="RBW210" s="119"/>
      <c r="RBX210" s="91"/>
      <c r="RBY210" s="119"/>
      <c r="RBZ210" s="91"/>
      <c r="RCA210" s="119"/>
      <c r="RCB210" s="91"/>
      <c r="RCC210" s="119"/>
      <c r="RCD210" s="91"/>
      <c r="RCE210" s="119"/>
      <c r="RCF210" s="91"/>
      <c r="RCG210" s="119"/>
      <c r="RCH210" s="91"/>
      <c r="RCI210" s="119"/>
      <c r="RCJ210" s="91"/>
      <c r="RCK210" s="119"/>
      <c r="RCL210" s="91"/>
      <c r="RCM210" s="119"/>
      <c r="RCN210" s="91"/>
      <c r="RCO210" s="119"/>
      <c r="RCP210" s="91"/>
      <c r="RCQ210" s="119"/>
      <c r="RCR210" s="91"/>
      <c r="RCS210" s="119"/>
      <c r="RCT210" s="91"/>
      <c r="RCU210" s="119"/>
      <c r="RCV210" s="91"/>
      <c r="RCW210" s="119"/>
      <c r="RCX210" s="91"/>
      <c r="RCY210" s="119"/>
      <c r="RCZ210" s="91"/>
      <c r="RDA210" s="119"/>
      <c r="RDB210" s="91"/>
      <c r="RDC210" s="119"/>
      <c r="RDD210" s="91"/>
      <c r="RDE210" s="119"/>
      <c r="RDF210" s="91"/>
      <c r="RDG210" s="119"/>
      <c r="RDH210" s="91"/>
      <c r="RDI210" s="119"/>
      <c r="RDJ210" s="91"/>
      <c r="RDK210" s="119"/>
      <c r="RDL210" s="91"/>
      <c r="RDM210" s="119"/>
      <c r="RDN210" s="91"/>
      <c r="RDO210" s="119"/>
      <c r="RDP210" s="91"/>
      <c r="RDQ210" s="119"/>
      <c r="RDR210" s="91"/>
      <c r="RDS210" s="119"/>
      <c r="RDT210" s="91"/>
      <c r="RDU210" s="119"/>
      <c r="RDV210" s="91"/>
      <c r="RDW210" s="119"/>
      <c r="RDX210" s="91"/>
      <c r="RDY210" s="119"/>
      <c r="RDZ210" s="91"/>
      <c r="REA210" s="119"/>
      <c r="REB210" s="91"/>
      <c r="REC210" s="119"/>
      <c r="RED210" s="91"/>
      <c r="REE210" s="119"/>
      <c r="REF210" s="91"/>
      <c r="REG210" s="119"/>
      <c r="REH210" s="91"/>
      <c r="REI210" s="119"/>
      <c r="REJ210" s="91"/>
      <c r="REK210" s="119"/>
      <c r="REL210" s="91"/>
      <c r="REM210" s="119"/>
      <c r="REN210" s="91"/>
      <c r="REO210" s="119"/>
      <c r="REP210" s="91"/>
      <c r="REQ210" s="119"/>
      <c r="RER210" s="91"/>
      <c r="RES210" s="119"/>
      <c r="RET210" s="91"/>
      <c r="REU210" s="119"/>
      <c r="REV210" s="91"/>
      <c r="REW210" s="119"/>
      <c r="REX210" s="91"/>
      <c r="REY210" s="119"/>
      <c r="REZ210" s="91"/>
      <c r="RFA210" s="119"/>
      <c r="RFB210" s="91"/>
      <c r="RFC210" s="119"/>
      <c r="RFD210" s="91"/>
      <c r="RFE210" s="119"/>
      <c r="RFF210" s="91"/>
      <c r="RFG210" s="119"/>
      <c r="RFH210" s="91"/>
      <c r="RFI210" s="119"/>
      <c r="RFJ210" s="91"/>
      <c r="RFK210" s="119"/>
      <c r="RFL210" s="91"/>
      <c r="RFM210" s="119"/>
      <c r="RFN210" s="91"/>
      <c r="RFO210" s="119"/>
      <c r="RFP210" s="91"/>
      <c r="RFQ210" s="119"/>
      <c r="RFR210" s="91"/>
      <c r="RFS210" s="119"/>
      <c r="RFT210" s="91"/>
      <c r="RFU210" s="119"/>
      <c r="RFV210" s="91"/>
      <c r="RFW210" s="119"/>
      <c r="RFX210" s="91"/>
      <c r="RFY210" s="119"/>
      <c r="RFZ210" s="91"/>
      <c r="RGA210" s="119"/>
      <c r="RGB210" s="91"/>
      <c r="RGC210" s="119"/>
      <c r="RGD210" s="91"/>
      <c r="RGE210" s="119"/>
      <c r="RGF210" s="91"/>
      <c r="RGG210" s="119"/>
      <c r="RGH210" s="91"/>
      <c r="RGI210" s="119"/>
      <c r="RGJ210" s="91"/>
      <c r="RGK210" s="119"/>
      <c r="RGL210" s="91"/>
      <c r="RGM210" s="119"/>
      <c r="RGN210" s="91"/>
      <c r="RGO210" s="119"/>
      <c r="RGP210" s="91"/>
      <c r="RGQ210" s="119"/>
      <c r="RGR210" s="91"/>
      <c r="RGS210" s="119"/>
      <c r="RGT210" s="91"/>
      <c r="RGU210" s="119"/>
      <c r="RGV210" s="91"/>
      <c r="RGW210" s="119"/>
      <c r="RGX210" s="91"/>
      <c r="RGY210" s="119"/>
      <c r="RGZ210" s="91"/>
      <c r="RHA210" s="119"/>
      <c r="RHB210" s="91"/>
      <c r="RHC210" s="119"/>
      <c r="RHD210" s="91"/>
      <c r="RHE210" s="119"/>
      <c r="RHF210" s="91"/>
      <c r="RHG210" s="119"/>
      <c r="RHH210" s="91"/>
      <c r="RHI210" s="119"/>
      <c r="RHJ210" s="91"/>
      <c r="RHK210" s="119"/>
      <c r="RHL210" s="91"/>
      <c r="RHM210" s="119"/>
      <c r="RHN210" s="91"/>
      <c r="RHO210" s="119"/>
      <c r="RHP210" s="91"/>
      <c r="RHQ210" s="119"/>
      <c r="RHR210" s="91"/>
      <c r="RHS210" s="119"/>
      <c r="RHT210" s="91"/>
      <c r="RHU210" s="119"/>
      <c r="RHV210" s="91"/>
      <c r="RHW210" s="119"/>
      <c r="RHX210" s="91"/>
      <c r="RHY210" s="119"/>
      <c r="RHZ210" s="91"/>
      <c r="RIA210" s="119"/>
      <c r="RIB210" s="91"/>
      <c r="RIC210" s="119"/>
      <c r="RID210" s="91"/>
      <c r="RIE210" s="119"/>
      <c r="RIF210" s="91"/>
      <c r="RIG210" s="119"/>
      <c r="RIH210" s="91"/>
      <c r="RII210" s="119"/>
      <c r="RIJ210" s="91"/>
      <c r="RIK210" s="119"/>
      <c r="RIL210" s="91"/>
      <c r="RIM210" s="119"/>
      <c r="RIN210" s="91"/>
      <c r="RIO210" s="119"/>
      <c r="RIP210" s="91"/>
      <c r="RIQ210" s="119"/>
      <c r="RIR210" s="91"/>
      <c r="RIS210" s="119"/>
      <c r="RIT210" s="91"/>
      <c r="RIU210" s="119"/>
      <c r="RIV210" s="91"/>
      <c r="RIW210" s="119"/>
      <c r="RIX210" s="91"/>
      <c r="RIY210" s="119"/>
      <c r="RIZ210" s="91"/>
      <c r="RJA210" s="119"/>
      <c r="RJB210" s="91"/>
      <c r="RJC210" s="119"/>
      <c r="RJD210" s="91"/>
      <c r="RJE210" s="119"/>
      <c r="RJF210" s="91"/>
      <c r="RJG210" s="119"/>
      <c r="RJH210" s="91"/>
      <c r="RJI210" s="119"/>
      <c r="RJJ210" s="91"/>
      <c r="RJK210" s="119"/>
      <c r="RJL210" s="91"/>
      <c r="RJM210" s="119"/>
      <c r="RJN210" s="91"/>
      <c r="RJO210" s="119"/>
      <c r="RJP210" s="91"/>
      <c r="RJQ210" s="119"/>
      <c r="RJR210" s="91"/>
      <c r="RJS210" s="119"/>
      <c r="RJT210" s="91"/>
      <c r="RJU210" s="119"/>
      <c r="RJV210" s="91"/>
      <c r="RJW210" s="119"/>
      <c r="RJX210" s="91"/>
      <c r="RJY210" s="119"/>
      <c r="RJZ210" s="91"/>
      <c r="RKA210" s="119"/>
      <c r="RKB210" s="91"/>
      <c r="RKC210" s="119"/>
      <c r="RKD210" s="91"/>
      <c r="RKE210" s="119"/>
      <c r="RKF210" s="91"/>
      <c r="RKG210" s="119"/>
      <c r="RKH210" s="91"/>
      <c r="RKI210" s="119"/>
      <c r="RKJ210" s="91"/>
      <c r="RKK210" s="119"/>
      <c r="RKL210" s="91"/>
      <c r="RKM210" s="119"/>
      <c r="RKN210" s="91"/>
      <c r="RKO210" s="119"/>
      <c r="RKP210" s="91"/>
      <c r="RKQ210" s="119"/>
      <c r="RKR210" s="91"/>
      <c r="RKS210" s="119"/>
      <c r="RKT210" s="91"/>
      <c r="RKU210" s="119"/>
      <c r="RKV210" s="91"/>
      <c r="RKW210" s="119"/>
      <c r="RKX210" s="91"/>
      <c r="RKY210" s="119"/>
      <c r="RKZ210" s="91"/>
      <c r="RLA210" s="119"/>
      <c r="RLB210" s="91"/>
      <c r="RLC210" s="119"/>
      <c r="RLD210" s="91"/>
      <c r="RLE210" s="119"/>
      <c r="RLF210" s="91"/>
      <c r="RLG210" s="119"/>
      <c r="RLH210" s="91"/>
      <c r="RLI210" s="119"/>
      <c r="RLJ210" s="91"/>
      <c r="RLK210" s="119"/>
      <c r="RLL210" s="91"/>
      <c r="RLM210" s="119"/>
      <c r="RLN210" s="91"/>
      <c r="RLO210" s="119"/>
      <c r="RLP210" s="91"/>
      <c r="RLQ210" s="119"/>
      <c r="RLR210" s="91"/>
      <c r="RLS210" s="119"/>
      <c r="RLT210" s="91"/>
      <c r="RLU210" s="119"/>
      <c r="RLV210" s="91"/>
      <c r="RLW210" s="119"/>
      <c r="RLX210" s="91"/>
      <c r="RLY210" s="119"/>
      <c r="RLZ210" s="91"/>
      <c r="RMA210" s="119"/>
      <c r="RMB210" s="91"/>
      <c r="RMC210" s="119"/>
      <c r="RMD210" s="91"/>
      <c r="RME210" s="119"/>
      <c r="RMF210" s="91"/>
      <c r="RMG210" s="119"/>
      <c r="RMH210" s="91"/>
      <c r="RMI210" s="119"/>
      <c r="RMJ210" s="91"/>
      <c r="RMK210" s="119"/>
      <c r="RML210" s="91"/>
      <c r="RMM210" s="119"/>
      <c r="RMN210" s="91"/>
      <c r="RMO210" s="119"/>
      <c r="RMP210" s="91"/>
      <c r="RMQ210" s="119"/>
      <c r="RMR210" s="91"/>
      <c r="RMS210" s="119"/>
      <c r="RMT210" s="91"/>
      <c r="RMU210" s="119"/>
      <c r="RMV210" s="91"/>
      <c r="RMW210" s="119"/>
      <c r="RMX210" s="91"/>
      <c r="RMY210" s="119"/>
      <c r="RMZ210" s="91"/>
      <c r="RNA210" s="119"/>
      <c r="RNB210" s="91"/>
      <c r="RNC210" s="119"/>
      <c r="RND210" s="91"/>
      <c r="RNE210" s="119"/>
      <c r="RNF210" s="91"/>
      <c r="RNG210" s="119"/>
      <c r="RNH210" s="91"/>
      <c r="RNI210" s="119"/>
      <c r="RNJ210" s="91"/>
      <c r="RNK210" s="119"/>
      <c r="RNL210" s="91"/>
      <c r="RNM210" s="119"/>
      <c r="RNN210" s="91"/>
      <c r="RNO210" s="119"/>
      <c r="RNP210" s="91"/>
      <c r="RNQ210" s="119"/>
      <c r="RNR210" s="91"/>
      <c r="RNS210" s="119"/>
      <c r="RNT210" s="91"/>
      <c r="RNU210" s="119"/>
      <c r="RNV210" s="91"/>
      <c r="RNW210" s="119"/>
      <c r="RNX210" s="91"/>
      <c r="RNY210" s="119"/>
      <c r="RNZ210" s="91"/>
      <c r="ROA210" s="119"/>
      <c r="ROB210" s="91"/>
      <c r="ROC210" s="119"/>
      <c r="ROD210" s="91"/>
      <c r="ROE210" s="119"/>
      <c r="ROF210" s="91"/>
      <c r="ROG210" s="119"/>
      <c r="ROH210" s="91"/>
      <c r="ROI210" s="119"/>
      <c r="ROJ210" s="91"/>
      <c r="ROK210" s="119"/>
      <c r="ROL210" s="91"/>
      <c r="ROM210" s="119"/>
      <c r="RON210" s="91"/>
      <c r="ROO210" s="119"/>
      <c r="ROP210" s="91"/>
      <c r="ROQ210" s="119"/>
      <c r="ROR210" s="91"/>
      <c r="ROS210" s="119"/>
      <c r="ROT210" s="91"/>
      <c r="ROU210" s="119"/>
      <c r="ROV210" s="91"/>
      <c r="ROW210" s="119"/>
      <c r="ROX210" s="91"/>
      <c r="ROY210" s="119"/>
      <c r="ROZ210" s="91"/>
      <c r="RPA210" s="119"/>
      <c r="RPB210" s="91"/>
      <c r="RPC210" s="119"/>
      <c r="RPD210" s="91"/>
      <c r="RPE210" s="119"/>
      <c r="RPF210" s="91"/>
      <c r="RPG210" s="119"/>
      <c r="RPH210" s="91"/>
      <c r="RPI210" s="119"/>
      <c r="RPJ210" s="91"/>
      <c r="RPK210" s="119"/>
      <c r="RPL210" s="91"/>
      <c r="RPM210" s="119"/>
      <c r="RPN210" s="91"/>
      <c r="RPO210" s="119"/>
      <c r="RPP210" s="91"/>
      <c r="RPQ210" s="119"/>
      <c r="RPR210" s="91"/>
      <c r="RPS210" s="119"/>
      <c r="RPT210" s="91"/>
      <c r="RPU210" s="119"/>
      <c r="RPV210" s="91"/>
      <c r="RPW210" s="119"/>
      <c r="RPX210" s="91"/>
      <c r="RPY210" s="119"/>
      <c r="RPZ210" s="91"/>
      <c r="RQA210" s="119"/>
      <c r="RQB210" s="91"/>
      <c r="RQC210" s="119"/>
      <c r="RQD210" s="91"/>
      <c r="RQE210" s="119"/>
      <c r="RQF210" s="91"/>
      <c r="RQG210" s="119"/>
      <c r="RQH210" s="91"/>
      <c r="RQI210" s="119"/>
      <c r="RQJ210" s="91"/>
      <c r="RQK210" s="119"/>
      <c r="RQL210" s="91"/>
      <c r="RQM210" s="119"/>
      <c r="RQN210" s="91"/>
      <c r="RQO210" s="119"/>
      <c r="RQP210" s="91"/>
      <c r="RQQ210" s="119"/>
      <c r="RQR210" s="91"/>
      <c r="RQS210" s="119"/>
      <c r="RQT210" s="91"/>
      <c r="RQU210" s="119"/>
      <c r="RQV210" s="91"/>
      <c r="RQW210" s="119"/>
      <c r="RQX210" s="91"/>
      <c r="RQY210" s="119"/>
      <c r="RQZ210" s="91"/>
      <c r="RRA210" s="119"/>
      <c r="RRB210" s="91"/>
      <c r="RRC210" s="119"/>
      <c r="RRD210" s="91"/>
      <c r="RRE210" s="119"/>
      <c r="RRF210" s="91"/>
      <c r="RRG210" s="119"/>
      <c r="RRH210" s="91"/>
      <c r="RRI210" s="119"/>
      <c r="RRJ210" s="91"/>
      <c r="RRK210" s="119"/>
      <c r="RRL210" s="91"/>
      <c r="RRM210" s="119"/>
      <c r="RRN210" s="91"/>
      <c r="RRO210" s="119"/>
      <c r="RRP210" s="91"/>
      <c r="RRQ210" s="119"/>
      <c r="RRR210" s="91"/>
      <c r="RRS210" s="119"/>
      <c r="RRT210" s="91"/>
      <c r="RRU210" s="119"/>
      <c r="RRV210" s="91"/>
      <c r="RRW210" s="119"/>
      <c r="RRX210" s="91"/>
      <c r="RRY210" s="119"/>
      <c r="RRZ210" s="91"/>
      <c r="RSA210" s="119"/>
      <c r="RSB210" s="91"/>
      <c r="RSC210" s="119"/>
      <c r="RSD210" s="91"/>
      <c r="RSE210" s="119"/>
      <c r="RSF210" s="91"/>
      <c r="RSG210" s="119"/>
      <c r="RSH210" s="91"/>
      <c r="RSI210" s="119"/>
      <c r="RSJ210" s="91"/>
      <c r="RSK210" s="119"/>
      <c r="RSL210" s="91"/>
      <c r="RSM210" s="119"/>
      <c r="RSN210" s="91"/>
      <c r="RSO210" s="119"/>
      <c r="RSP210" s="91"/>
      <c r="RSQ210" s="119"/>
      <c r="RSR210" s="91"/>
      <c r="RSS210" s="119"/>
      <c r="RST210" s="91"/>
      <c r="RSU210" s="119"/>
      <c r="RSV210" s="91"/>
      <c r="RSW210" s="119"/>
      <c r="RSX210" s="91"/>
      <c r="RSY210" s="119"/>
      <c r="RSZ210" s="91"/>
      <c r="RTA210" s="119"/>
      <c r="RTB210" s="91"/>
      <c r="RTC210" s="119"/>
      <c r="RTD210" s="91"/>
      <c r="RTE210" s="119"/>
      <c r="RTF210" s="91"/>
      <c r="RTG210" s="119"/>
      <c r="RTH210" s="91"/>
      <c r="RTI210" s="119"/>
      <c r="RTJ210" s="91"/>
      <c r="RTK210" s="119"/>
      <c r="RTL210" s="91"/>
      <c r="RTM210" s="119"/>
      <c r="RTN210" s="91"/>
      <c r="RTO210" s="119"/>
      <c r="RTP210" s="91"/>
      <c r="RTQ210" s="119"/>
      <c r="RTR210" s="91"/>
      <c r="RTS210" s="119"/>
      <c r="RTT210" s="91"/>
      <c r="RTU210" s="119"/>
      <c r="RTV210" s="91"/>
      <c r="RTW210" s="119"/>
      <c r="RTX210" s="91"/>
      <c r="RTY210" s="119"/>
      <c r="RTZ210" s="91"/>
      <c r="RUA210" s="119"/>
      <c r="RUB210" s="91"/>
      <c r="RUC210" s="119"/>
      <c r="RUD210" s="91"/>
      <c r="RUE210" s="119"/>
      <c r="RUF210" s="91"/>
      <c r="RUG210" s="119"/>
      <c r="RUH210" s="91"/>
      <c r="RUI210" s="119"/>
      <c r="RUJ210" s="91"/>
      <c r="RUK210" s="119"/>
      <c r="RUL210" s="91"/>
      <c r="RUM210" s="119"/>
      <c r="RUN210" s="91"/>
      <c r="RUO210" s="119"/>
      <c r="RUP210" s="91"/>
      <c r="RUQ210" s="119"/>
      <c r="RUR210" s="91"/>
      <c r="RUS210" s="119"/>
      <c r="RUT210" s="91"/>
      <c r="RUU210" s="119"/>
      <c r="RUV210" s="91"/>
      <c r="RUW210" s="119"/>
      <c r="RUX210" s="91"/>
      <c r="RUY210" s="119"/>
      <c r="RUZ210" s="91"/>
      <c r="RVA210" s="119"/>
      <c r="RVB210" s="91"/>
      <c r="RVC210" s="119"/>
      <c r="RVD210" s="91"/>
      <c r="RVE210" s="119"/>
      <c r="RVF210" s="91"/>
      <c r="RVG210" s="119"/>
      <c r="RVH210" s="91"/>
      <c r="RVI210" s="119"/>
      <c r="RVJ210" s="91"/>
      <c r="RVK210" s="119"/>
      <c r="RVL210" s="91"/>
      <c r="RVM210" s="119"/>
      <c r="RVN210" s="91"/>
      <c r="RVO210" s="119"/>
      <c r="RVP210" s="91"/>
      <c r="RVQ210" s="119"/>
      <c r="RVR210" s="91"/>
      <c r="RVS210" s="119"/>
      <c r="RVT210" s="91"/>
      <c r="RVU210" s="119"/>
      <c r="RVV210" s="91"/>
      <c r="RVW210" s="119"/>
      <c r="RVX210" s="91"/>
      <c r="RVY210" s="119"/>
      <c r="RVZ210" s="91"/>
      <c r="RWA210" s="119"/>
      <c r="RWB210" s="91"/>
      <c r="RWC210" s="119"/>
      <c r="RWD210" s="91"/>
      <c r="RWE210" s="119"/>
      <c r="RWF210" s="91"/>
      <c r="RWG210" s="119"/>
      <c r="RWH210" s="91"/>
      <c r="RWI210" s="119"/>
      <c r="RWJ210" s="91"/>
      <c r="RWK210" s="119"/>
      <c r="RWL210" s="91"/>
      <c r="RWM210" s="119"/>
      <c r="RWN210" s="91"/>
      <c r="RWO210" s="119"/>
      <c r="RWP210" s="91"/>
      <c r="RWQ210" s="119"/>
      <c r="RWR210" s="91"/>
      <c r="RWS210" s="119"/>
      <c r="RWT210" s="91"/>
      <c r="RWU210" s="119"/>
      <c r="RWV210" s="91"/>
      <c r="RWW210" s="119"/>
      <c r="RWX210" s="91"/>
      <c r="RWY210" s="119"/>
      <c r="RWZ210" s="91"/>
      <c r="RXA210" s="119"/>
      <c r="RXB210" s="91"/>
      <c r="RXC210" s="119"/>
      <c r="RXD210" s="91"/>
      <c r="RXE210" s="119"/>
      <c r="RXF210" s="91"/>
      <c r="RXG210" s="119"/>
      <c r="RXH210" s="91"/>
      <c r="RXI210" s="119"/>
      <c r="RXJ210" s="91"/>
      <c r="RXK210" s="119"/>
      <c r="RXL210" s="91"/>
      <c r="RXM210" s="119"/>
      <c r="RXN210" s="91"/>
      <c r="RXO210" s="119"/>
      <c r="RXP210" s="91"/>
      <c r="RXQ210" s="119"/>
      <c r="RXR210" s="91"/>
      <c r="RXS210" s="119"/>
      <c r="RXT210" s="91"/>
      <c r="RXU210" s="119"/>
      <c r="RXV210" s="91"/>
      <c r="RXW210" s="119"/>
      <c r="RXX210" s="91"/>
      <c r="RXY210" s="119"/>
      <c r="RXZ210" s="91"/>
      <c r="RYA210" s="119"/>
      <c r="RYB210" s="91"/>
      <c r="RYC210" s="119"/>
      <c r="RYD210" s="91"/>
      <c r="RYE210" s="119"/>
      <c r="RYF210" s="91"/>
      <c r="RYG210" s="119"/>
      <c r="RYH210" s="91"/>
      <c r="RYI210" s="119"/>
      <c r="RYJ210" s="91"/>
      <c r="RYK210" s="119"/>
      <c r="RYL210" s="91"/>
      <c r="RYM210" s="119"/>
      <c r="RYN210" s="91"/>
      <c r="RYO210" s="119"/>
      <c r="RYP210" s="91"/>
      <c r="RYQ210" s="119"/>
      <c r="RYR210" s="91"/>
      <c r="RYS210" s="119"/>
      <c r="RYT210" s="91"/>
      <c r="RYU210" s="119"/>
      <c r="RYV210" s="91"/>
      <c r="RYW210" s="119"/>
      <c r="RYX210" s="91"/>
      <c r="RYY210" s="119"/>
      <c r="RYZ210" s="91"/>
      <c r="RZA210" s="119"/>
      <c r="RZB210" s="91"/>
      <c r="RZC210" s="119"/>
      <c r="RZD210" s="91"/>
      <c r="RZE210" s="119"/>
      <c r="RZF210" s="91"/>
      <c r="RZG210" s="119"/>
      <c r="RZH210" s="91"/>
      <c r="RZI210" s="119"/>
      <c r="RZJ210" s="91"/>
      <c r="RZK210" s="119"/>
      <c r="RZL210" s="91"/>
      <c r="RZM210" s="119"/>
      <c r="RZN210" s="91"/>
      <c r="RZO210" s="119"/>
      <c r="RZP210" s="91"/>
      <c r="RZQ210" s="119"/>
      <c r="RZR210" s="91"/>
      <c r="RZS210" s="119"/>
      <c r="RZT210" s="91"/>
      <c r="RZU210" s="119"/>
      <c r="RZV210" s="91"/>
      <c r="RZW210" s="119"/>
      <c r="RZX210" s="91"/>
      <c r="RZY210" s="119"/>
      <c r="RZZ210" s="91"/>
      <c r="SAA210" s="119"/>
      <c r="SAB210" s="91"/>
      <c r="SAC210" s="119"/>
      <c r="SAD210" s="91"/>
      <c r="SAE210" s="119"/>
      <c r="SAF210" s="91"/>
      <c r="SAG210" s="119"/>
      <c r="SAH210" s="91"/>
      <c r="SAI210" s="119"/>
      <c r="SAJ210" s="91"/>
      <c r="SAK210" s="119"/>
      <c r="SAL210" s="91"/>
      <c r="SAM210" s="119"/>
      <c r="SAN210" s="91"/>
      <c r="SAO210" s="119"/>
      <c r="SAP210" s="91"/>
      <c r="SAQ210" s="119"/>
      <c r="SAR210" s="91"/>
      <c r="SAS210" s="119"/>
      <c r="SAT210" s="91"/>
      <c r="SAU210" s="119"/>
      <c r="SAV210" s="91"/>
      <c r="SAW210" s="119"/>
      <c r="SAX210" s="91"/>
      <c r="SAY210" s="119"/>
      <c r="SAZ210" s="91"/>
      <c r="SBA210" s="119"/>
      <c r="SBB210" s="91"/>
      <c r="SBC210" s="119"/>
      <c r="SBD210" s="91"/>
      <c r="SBE210" s="119"/>
      <c r="SBF210" s="91"/>
      <c r="SBG210" s="119"/>
      <c r="SBH210" s="91"/>
      <c r="SBI210" s="119"/>
      <c r="SBJ210" s="91"/>
      <c r="SBK210" s="119"/>
      <c r="SBL210" s="91"/>
      <c r="SBM210" s="119"/>
      <c r="SBN210" s="91"/>
      <c r="SBO210" s="119"/>
      <c r="SBP210" s="91"/>
      <c r="SBQ210" s="119"/>
      <c r="SBR210" s="91"/>
      <c r="SBS210" s="119"/>
      <c r="SBT210" s="91"/>
      <c r="SBU210" s="119"/>
      <c r="SBV210" s="91"/>
      <c r="SBW210" s="119"/>
      <c r="SBX210" s="91"/>
      <c r="SBY210" s="119"/>
      <c r="SBZ210" s="91"/>
      <c r="SCA210" s="119"/>
      <c r="SCB210" s="91"/>
      <c r="SCC210" s="119"/>
      <c r="SCD210" s="91"/>
      <c r="SCE210" s="119"/>
      <c r="SCF210" s="91"/>
      <c r="SCG210" s="119"/>
      <c r="SCH210" s="91"/>
      <c r="SCI210" s="119"/>
      <c r="SCJ210" s="91"/>
      <c r="SCK210" s="119"/>
      <c r="SCL210" s="91"/>
      <c r="SCM210" s="119"/>
      <c r="SCN210" s="91"/>
      <c r="SCO210" s="119"/>
      <c r="SCP210" s="91"/>
      <c r="SCQ210" s="119"/>
      <c r="SCR210" s="91"/>
      <c r="SCS210" s="119"/>
      <c r="SCT210" s="91"/>
      <c r="SCU210" s="119"/>
      <c r="SCV210" s="91"/>
      <c r="SCW210" s="119"/>
      <c r="SCX210" s="91"/>
      <c r="SCY210" s="119"/>
      <c r="SCZ210" s="91"/>
      <c r="SDA210" s="119"/>
      <c r="SDB210" s="91"/>
      <c r="SDC210" s="119"/>
      <c r="SDD210" s="91"/>
      <c r="SDE210" s="119"/>
      <c r="SDF210" s="91"/>
      <c r="SDG210" s="119"/>
      <c r="SDH210" s="91"/>
      <c r="SDI210" s="119"/>
      <c r="SDJ210" s="91"/>
      <c r="SDK210" s="119"/>
      <c r="SDL210" s="91"/>
      <c r="SDM210" s="119"/>
      <c r="SDN210" s="91"/>
      <c r="SDO210" s="119"/>
      <c r="SDP210" s="91"/>
      <c r="SDQ210" s="119"/>
      <c r="SDR210" s="91"/>
      <c r="SDS210" s="119"/>
      <c r="SDT210" s="91"/>
      <c r="SDU210" s="119"/>
      <c r="SDV210" s="91"/>
      <c r="SDW210" s="119"/>
      <c r="SDX210" s="91"/>
      <c r="SDY210" s="119"/>
      <c r="SDZ210" s="91"/>
      <c r="SEA210" s="119"/>
      <c r="SEB210" s="91"/>
      <c r="SEC210" s="119"/>
      <c r="SED210" s="91"/>
      <c r="SEE210" s="119"/>
      <c r="SEF210" s="91"/>
      <c r="SEG210" s="119"/>
      <c r="SEH210" s="91"/>
      <c r="SEI210" s="119"/>
      <c r="SEJ210" s="91"/>
      <c r="SEK210" s="119"/>
      <c r="SEL210" s="91"/>
      <c r="SEM210" s="119"/>
      <c r="SEN210" s="91"/>
      <c r="SEO210" s="119"/>
      <c r="SEP210" s="91"/>
      <c r="SEQ210" s="119"/>
      <c r="SER210" s="91"/>
      <c r="SES210" s="119"/>
      <c r="SET210" s="91"/>
      <c r="SEU210" s="119"/>
      <c r="SEV210" s="91"/>
      <c r="SEW210" s="119"/>
      <c r="SEX210" s="91"/>
      <c r="SEY210" s="119"/>
      <c r="SEZ210" s="91"/>
      <c r="SFA210" s="119"/>
      <c r="SFB210" s="91"/>
      <c r="SFC210" s="119"/>
      <c r="SFD210" s="91"/>
      <c r="SFE210" s="119"/>
      <c r="SFF210" s="91"/>
      <c r="SFG210" s="119"/>
      <c r="SFH210" s="91"/>
      <c r="SFI210" s="119"/>
      <c r="SFJ210" s="91"/>
      <c r="SFK210" s="119"/>
      <c r="SFL210" s="91"/>
      <c r="SFM210" s="119"/>
      <c r="SFN210" s="91"/>
      <c r="SFO210" s="119"/>
      <c r="SFP210" s="91"/>
      <c r="SFQ210" s="119"/>
      <c r="SFR210" s="91"/>
      <c r="SFS210" s="119"/>
      <c r="SFT210" s="91"/>
      <c r="SFU210" s="119"/>
      <c r="SFV210" s="91"/>
      <c r="SFW210" s="119"/>
      <c r="SFX210" s="91"/>
      <c r="SFY210" s="119"/>
      <c r="SFZ210" s="91"/>
      <c r="SGA210" s="119"/>
      <c r="SGB210" s="91"/>
      <c r="SGC210" s="119"/>
      <c r="SGD210" s="91"/>
      <c r="SGE210" s="119"/>
      <c r="SGF210" s="91"/>
      <c r="SGG210" s="119"/>
      <c r="SGH210" s="91"/>
      <c r="SGI210" s="119"/>
      <c r="SGJ210" s="91"/>
      <c r="SGK210" s="119"/>
      <c r="SGL210" s="91"/>
      <c r="SGM210" s="119"/>
      <c r="SGN210" s="91"/>
      <c r="SGO210" s="119"/>
      <c r="SGP210" s="91"/>
      <c r="SGQ210" s="119"/>
      <c r="SGR210" s="91"/>
      <c r="SGS210" s="119"/>
      <c r="SGT210" s="91"/>
      <c r="SGU210" s="119"/>
      <c r="SGV210" s="91"/>
      <c r="SGW210" s="119"/>
      <c r="SGX210" s="91"/>
      <c r="SGY210" s="119"/>
      <c r="SGZ210" s="91"/>
      <c r="SHA210" s="119"/>
      <c r="SHB210" s="91"/>
      <c r="SHC210" s="119"/>
      <c r="SHD210" s="91"/>
      <c r="SHE210" s="119"/>
      <c r="SHF210" s="91"/>
      <c r="SHG210" s="119"/>
      <c r="SHH210" s="91"/>
      <c r="SHI210" s="119"/>
      <c r="SHJ210" s="91"/>
      <c r="SHK210" s="119"/>
      <c r="SHL210" s="91"/>
      <c r="SHM210" s="119"/>
      <c r="SHN210" s="91"/>
      <c r="SHO210" s="119"/>
      <c r="SHP210" s="91"/>
      <c r="SHQ210" s="119"/>
      <c r="SHR210" s="91"/>
      <c r="SHS210" s="119"/>
      <c r="SHT210" s="91"/>
      <c r="SHU210" s="119"/>
      <c r="SHV210" s="91"/>
      <c r="SHW210" s="119"/>
      <c r="SHX210" s="91"/>
      <c r="SHY210" s="119"/>
      <c r="SHZ210" s="91"/>
      <c r="SIA210" s="119"/>
      <c r="SIB210" s="91"/>
      <c r="SIC210" s="119"/>
      <c r="SID210" s="91"/>
      <c r="SIE210" s="119"/>
      <c r="SIF210" s="91"/>
      <c r="SIG210" s="119"/>
      <c r="SIH210" s="91"/>
      <c r="SII210" s="119"/>
      <c r="SIJ210" s="91"/>
      <c r="SIK210" s="119"/>
      <c r="SIL210" s="91"/>
      <c r="SIM210" s="119"/>
      <c r="SIN210" s="91"/>
      <c r="SIO210" s="119"/>
      <c r="SIP210" s="91"/>
      <c r="SIQ210" s="119"/>
      <c r="SIR210" s="91"/>
      <c r="SIS210" s="119"/>
      <c r="SIT210" s="91"/>
      <c r="SIU210" s="119"/>
      <c r="SIV210" s="91"/>
      <c r="SIW210" s="119"/>
      <c r="SIX210" s="91"/>
      <c r="SIY210" s="119"/>
      <c r="SIZ210" s="91"/>
      <c r="SJA210" s="119"/>
      <c r="SJB210" s="91"/>
      <c r="SJC210" s="119"/>
      <c r="SJD210" s="91"/>
      <c r="SJE210" s="119"/>
      <c r="SJF210" s="91"/>
      <c r="SJG210" s="119"/>
      <c r="SJH210" s="91"/>
      <c r="SJI210" s="119"/>
      <c r="SJJ210" s="91"/>
      <c r="SJK210" s="119"/>
      <c r="SJL210" s="91"/>
      <c r="SJM210" s="119"/>
      <c r="SJN210" s="91"/>
      <c r="SJO210" s="119"/>
      <c r="SJP210" s="91"/>
      <c r="SJQ210" s="119"/>
      <c r="SJR210" s="91"/>
      <c r="SJS210" s="119"/>
      <c r="SJT210" s="91"/>
      <c r="SJU210" s="119"/>
      <c r="SJV210" s="91"/>
      <c r="SJW210" s="119"/>
      <c r="SJX210" s="91"/>
      <c r="SJY210" s="119"/>
      <c r="SJZ210" s="91"/>
      <c r="SKA210" s="119"/>
      <c r="SKB210" s="91"/>
      <c r="SKC210" s="119"/>
      <c r="SKD210" s="91"/>
      <c r="SKE210" s="119"/>
      <c r="SKF210" s="91"/>
      <c r="SKG210" s="119"/>
      <c r="SKH210" s="91"/>
      <c r="SKI210" s="119"/>
      <c r="SKJ210" s="91"/>
      <c r="SKK210" s="119"/>
      <c r="SKL210" s="91"/>
      <c r="SKM210" s="119"/>
      <c r="SKN210" s="91"/>
      <c r="SKO210" s="119"/>
      <c r="SKP210" s="91"/>
      <c r="SKQ210" s="119"/>
      <c r="SKR210" s="91"/>
      <c r="SKS210" s="119"/>
      <c r="SKT210" s="91"/>
      <c r="SKU210" s="119"/>
      <c r="SKV210" s="91"/>
      <c r="SKW210" s="119"/>
      <c r="SKX210" s="91"/>
      <c r="SKY210" s="119"/>
      <c r="SKZ210" s="91"/>
      <c r="SLA210" s="119"/>
      <c r="SLB210" s="91"/>
      <c r="SLC210" s="119"/>
      <c r="SLD210" s="91"/>
      <c r="SLE210" s="119"/>
      <c r="SLF210" s="91"/>
      <c r="SLG210" s="119"/>
      <c r="SLH210" s="91"/>
      <c r="SLI210" s="119"/>
      <c r="SLJ210" s="91"/>
      <c r="SLK210" s="119"/>
      <c r="SLL210" s="91"/>
      <c r="SLM210" s="119"/>
      <c r="SLN210" s="91"/>
      <c r="SLO210" s="119"/>
      <c r="SLP210" s="91"/>
      <c r="SLQ210" s="119"/>
      <c r="SLR210" s="91"/>
      <c r="SLS210" s="119"/>
      <c r="SLT210" s="91"/>
      <c r="SLU210" s="119"/>
      <c r="SLV210" s="91"/>
      <c r="SLW210" s="119"/>
      <c r="SLX210" s="91"/>
      <c r="SLY210" s="119"/>
      <c r="SLZ210" s="91"/>
      <c r="SMA210" s="119"/>
      <c r="SMB210" s="91"/>
      <c r="SMC210" s="119"/>
      <c r="SMD210" s="91"/>
      <c r="SME210" s="119"/>
      <c r="SMF210" s="91"/>
      <c r="SMG210" s="119"/>
      <c r="SMH210" s="91"/>
      <c r="SMI210" s="119"/>
      <c r="SMJ210" s="91"/>
      <c r="SMK210" s="119"/>
      <c r="SML210" s="91"/>
      <c r="SMM210" s="119"/>
      <c r="SMN210" s="91"/>
      <c r="SMO210" s="119"/>
      <c r="SMP210" s="91"/>
      <c r="SMQ210" s="119"/>
      <c r="SMR210" s="91"/>
      <c r="SMS210" s="119"/>
      <c r="SMT210" s="91"/>
      <c r="SMU210" s="119"/>
      <c r="SMV210" s="91"/>
      <c r="SMW210" s="119"/>
      <c r="SMX210" s="91"/>
      <c r="SMY210" s="119"/>
      <c r="SMZ210" s="91"/>
      <c r="SNA210" s="119"/>
      <c r="SNB210" s="91"/>
      <c r="SNC210" s="119"/>
      <c r="SND210" s="91"/>
      <c r="SNE210" s="119"/>
      <c r="SNF210" s="91"/>
      <c r="SNG210" s="119"/>
      <c r="SNH210" s="91"/>
      <c r="SNI210" s="119"/>
      <c r="SNJ210" s="91"/>
      <c r="SNK210" s="119"/>
      <c r="SNL210" s="91"/>
      <c r="SNM210" s="119"/>
      <c r="SNN210" s="91"/>
      <c r="SNO210" s="119"/>
      <c r="SNP210" s="91"/>
      <c r="SNQ210" s="119"/>
      <c r="SNR210" s="91"/>
      <c r="SNS210" s="119"/>
      <c r="SNT210" s="91"/>
      <c r="SNU210" s="119"/>
      <c r="SNV210" s="91"/>
      <c r="SNW210" s="119"/>
      <c r="SNX210" s="91"/>
      <c r="SNY210" s="119"/>
      <c r="SNZ210" s="91"/>
      <c r="SOA210" s="119"/>
      <c r="SOB210" s="91"/>
      <c r="SOC210" s="119"/>
      <c r="SOD210" s="91"/>
      <c r="SOE210" s="119"/>
      <c r="SOF210" s="91"/>
      <c r="SOG210" s="119"/>
      <c r="SOH210" s="91"/>
      <c r="SOI210" s="119"/>
      <c r="SOJ210" s="91"/>
      <c r="SOK210" s="119"/>
      <c r="SOL210" s="91"/>
      <c r="SOM210" s="119"/>
      <c r="SON210" s="91"/>
      <c r="SOO210" s="119"/>
      <c r="SOP210" s="91"/>
      <c r="SOQ210" s="119"/>
      <c r="SOR210" s="91"/>
      <c r="SOS210" s="119"/>
      <c r="SOT210" s="91"/>
      <c r="SOU210" s="119"/>
      <c r="SOV210" s="91"/>
      <c r="SOW210" s="119"/>
      <c r="SOX210" s="91"/>
      <c r="SOY210" s="119"/>
      <c r="SOZ210" s="91"/>
      <c r="SPA210" s="119"/>
      <c r="SPB210" s="91"/>
      <c r="SPC210" s="119"/>
      <c r="SPD210" s="91"/>
      <c r="SPE210" s="119"/>
      <c r="SPF210" s="91"/>
      <c r="SPG210" s="119"/>
      <c r="SPH210" s="91"/>
      <c r="SPI210" s="119"/>
      <c r="SPJ210" s="91"/>
      <c r="SPK210" s="119"/>
      <c r="SPL210" s="91"/>
      <c r="SPM210" s="119"/>
      <c r="SPN210" s="91"/>
      <c r="SPO210" s="119"/>
      <c r="SPP210" s="91"/>
      <c r="SPQ210" s="119"/>
      <c r="SPR210" s="91"/>
      <c r="SPS210" s="119"/>
      <c r="SPT210" s="91"/>
      <c r="SPU210" s="119"/>
      <c r="SPV210" s="91"/>
      <c r="SPW210" s="119"/>
      <c r="SPX210" s="91"/>
      <c r="SPY210" s="119"/>
      <c r="SPZ210" s="91"/>
      <c r="SQA210" s="119"/>
      <c r="SQB210" s="91"/>
      <c r="SQC210" s="119"/>
      <c r="SQD210" s="91"/>
      <c r="SQE210" s="119"/>
      <c r="SQF210" s="91"/>
      <c r="SQG210" s="119"/>
      <c r="SQH210" s="91"/>
      <c r="SQI210" s="119"/>
      <c r="SQJ210" s="91"/>
      <c r="SQK210" s="119"/>
      <c r="SQL210" s="91"/>
      <c r="SQM210" s="119"/>
      <c r="SQN210" s="91"/>
      <c r="SQO210" s="119"/>
      <c r="SQP210" s="91"/>
      <c r="SQQ210" s="119"/>
      <c r="SQR210" s="91"/>
      <c r="SQS210" s="119"/>
      <c r="SQT210" s="91"/>
      <c r="SQU210" s="119"/>
      <c r="SQV210" s="91"/>
      <c r="SQW210" s="119"/>
      <c r="SQX210" s="91"/>
      <c r="SQY210" s="119"/>
      <c r="SQZ210" s="91"/>
      <c r="SRA210" s="119"/>
      <c r="SRB210" s="91"/>
      <c r="SRC210" s="119"/>
      <c r="SRD210" s="91"/>
      <c r="SRE210" s="119"/>
      <c r="SRF210" s="91"/>
      <c r="SRG210" s="119"/>
      <c r="SRH210" s="91"/>
      <c r="SRI210" s="119"/>
      <c r="SRJ210" s="91"/>
      <c r="SRK210" s="119"/>
      <c r="SRL210" s="91"/>
      <c r="SRM210" s="119"/>
      <c r="SRN210" s="91"/>
      <c r="SRO210" s="119"/>
      <c r="SRP210" s="91"/>
      <c r="SRQ210" s="119"/>
      <c r="SRR210" s="91"/>
      <c r="SRS210" s="119"/>
      <c r="SRT210" s="91"/>
      <c r="SRU210" s="119"/>
      <c r="SRV210" s="91"/>
      <c r="SRW210" s="119"/>
      <c r="SRX210" s="91"/>
      <c r="SRY210" s="119"/>
      <c r="SRZ210" s="91"/>
      <c r="SSA210" s="119"/>
      <c r="SSB210" s="91"/>
      <c r="SSC210" s="119"/>
      <c r="SSD210" s="91"/>
      <c r="SSE210" s="119"/>
      <c r="SSF210" s="91"/>
      <c r="SSG210" s="119"/>
      <c r="SSH210" s="91"/>
      <c r="SSI210" s="119"/>
      <c r="SSJ210" s="91"/>
      <c r="SSK210" s="119"/>
      <c r="SSL210" s="91"/>
      <c r="SSM210" s="119"/>
      <c r="SSN210" s="91"/>
      <c r="SSO210" s="119"/>
      <c r="SSP210" s="91"/>
      <c r="SSQ210" s="119"/>
      <c r="SSR210" s="91"/>
      <c r="SSS210" s="119"/>
      <c r="SST210" s="91"/>
      <c r="SSU210" s="119"/>
      <c r="SSV210" s="91"/>
      <c r="SSW210" s="119"/>
      <c r="SSX210" s="91"/>
      <c r="SSY210" s="119"/>
      <c r="SSZ210" s="91"/>
      <c r="STA210" s="119"/>
      <c r="STB210" s="91"/>
      <c r="STC210" s="119"/>
      <c r="STD210" s="91"/>
      <c r="STE210" s="119"/>
      <c r="STF210" s="91"/>
      <c r="STG210" s="119"/>
      <c r="STH210" s="91"/>
      <c r="STI210" s="119"/>
      <c r="STJ210" s="91"/>
      <c r="STK210" s="119"/>
      <c r="STL210" s="91"/>
      <c r="STM210" s="119"/>
      <c r="STN210" s="91"/>
      <c r="STO210" s="119"/>
      <c r="STP210" s="91"/>
      <c r="STQ210" s="119"/>
      <c r="STR210" s="91"/>
      <c r="STS210" s="119"/>
      <c r="STT210" s="91"/>
      <c r="STU210" s="119"/>
      <c r="STV210" s="91"/>
      <c r="STW210" s="119"/>
      <c r="STX210" s="91"/>
      <c r="STY210" s="119"/>
      <c r="STZ210" s="91"/>
      <c r="SUA210" s="119"/>
      <c r="SUB210" s="91"/>
      <c r="SUC210" s="119"/>
      <c r="SUD210" s="91"/>
      <c r="SUE210" s="119"/>
      <c r="SUF210" s="91"/>
      <c r="SUG210" s="119"/>
      <c r="SUH210" s="91"/>
      <c r="SUI210" s="119"/>
      <c r="SUJ210" s="91"/>
      <c r="SUK210" s="119"/>
      <c r="SUL210" s="91"/>
      <c r="SUM210" s="119"/>
      <c r="SUN210" s="91"/>
      <c r="SUO210" s="119"/>
      <c r="SUP210" s="91"/>
      <c r="SUQ210" s="119"/>
      <c r="SUR210" s="91"/>
      <c r="SUS210" s="119"/>
      <c r="SUT210" s="91"/>
      <c r="SUU210" s="119"/>
      <c r="SUV210" s="91"/>
      <c r="SUW210" s="119"/>
      <c r="SUX210" s="91"/>
      <c r="SUY210" s="119"/>
      <c r="SUZ210" s="91"/>
      <c r="SVA210" s="119"/>
      <c r="SVB210" s="91"/>
      <c r="SVC210" s="119"/>
      <c r="SVD210" s="91"/>
      <c r="SVE210" s="119"/>
      <c r="SVF210" s="91"/>
      <c r="SVG210" s="119"/>
      <c r="SVH210" s="91"/>
      <c r="SVI210" s="119"/>
      <c r="SVJ210" s="91"/>
      <c r="SVK210" s="119"/>
      <c r="SVL210" s="91"/>
      <c r="SVM210" s="119"/>
      <c r="SVN210" s="91"/>
      <c r="SVO210" s="119"/>
      <c r="SVP210" s="91"/>
      <c r="SVQ210" s="119"/>
      <c r="SVR210" s="91"/>
      <c r="SVS210" s="119"/>
      <c r="SVT210" s="91"/>
      <c r="SVU210" s="119"/>
      <c r="SVV210" s="91"/>
      <c r="SVW210" s="119"/>
      <c r="SVX210" s="91"/>
      <c r="SVY210" s="119"/>
      <c r="SVZ210" s="91"/>
      <c r="SWA210" s="119"/>
      <c r="SWB210" s="91"/>
      <c r="SWC210" s="119"/>
      <c r="SWD210" s="91"/>
      <c r="SWE210" s="119"/>
      <c r="SWF210" s="91"/>
      <c r="SWG210" s="119"/>
      <c r="SWH210" s="91"/>
      <c r="SWI210" s="119"/>
      <c r="SWJ210" s="91"/>
      <c r="SWK210" s="119"/>
      <c r="SWL210" s="91"/>
      <c r="SWM210" s="119"/>
      <c r="SWN210" s="91"/>
      <c r="SWO210" s="119"/>
      <c r="SWP210" s="91"/>
      <c r="SWQ210" s="119"/>
      <c r="SWR210" s="91"/>
      <c r="SWS210" s="119"/>
      <c r="SWT210" s="91"/>
      <c r="SWU210" s="119"/>
      <c r="SWV210" s="91"/>
      <c r="SWW210" s="119"/>
      <c r="SWX210" s="91"/>
      <c r="SWY210" s="119"/>
      <c r="SWZ210" s="91"/>
      <c r="SXA210" s="119"/>
      <c r="SXB210" s="91"/>
      <c r="SXC210" s="119"/>
      <c r="SXD210" s="91"/>
      <c r="SXE210" s="119"/>
      <c r="SXF210" s="91"/>
      <c r="SXG210" s="119"/>
      <c r="SXH210" s="91"/>
      <c r="SXI210" s="119"/>
      <c r="SXJ210" s="91"/>
      <c r="SXK210" s="119"/>
      <c r="SXL210" s="91"/>
      <c r="SXM210" s="119"/>
      <c r="SXN210" s="91"/>
      <c r="SXO210" s="119"/>
      <c r="SXP210" s="91"/>
      <c r="SXQ210" s="119"/>
      <c r="SXR210" s="91"/>
      <c r="SXS210" s="119"/>
      <c r="SXT210" s="91"/>
      <c r="SXU210" s="119"/>
      <c r="SXV210" s="91"/>
      <c r="SXW210" s="119"/>
      <c r="SXX210" s="91"/>
      <c r="SXY210" s="119"/>
      <c r="SXZ210" s="91"/>
      <c r="SYA210" s="119"/>
      <c r="SYB210" s="91"/>
      <c r="SYC210" s="119"/>
      <c r="SYD210" s="91"/>
      <c r="SYE210" s="119"/>
      <c r="SYF210" s="91"/>
      <c r="SYG210" s="119"/>
      <c r="SYH210" s="91"/>
      <c r="SYI210" s="119"/>
      <c r="SYJ210" s="91"/>
      <c r="SYK210" s="119"/>
      <c r="SYL210" s="91"/>
      <c r="SYM210" s="119"/>
      <c r="SYN210" s="91"/>
      <c r="SYO210" s="119"/>
      <c r="SYP210" s="91"/>
      <c r="SYQ210" s="119"/>
      <c r="SYR210" s="91"/>
      <c r="SYS210" s="119"/>
      <c r="SYT210" s="91"/>
      <c r="SYU210" s="119"/>
      <c r="SYV210" s="91"/>
      <c r="SYW210" s="119"/>
      <c r="SYX210" s="91"/>
      <c r="SYY210" s="119"/>
      <c r="SYZ210" s="91"/>
      <c r="SZA210" s="119"/>
      <c r="SZB210" s="91"/>
      <c r="SZC210" s="119"/>
      <c r="SZD210" s="91"/>
      <c r="SZE210" s="119"/>
      <c r="SZF210" s="91"/>
      <c r="SZG210" s="119"/>
      <c r="SZH210" s="91"/>
      <c r="SZI210" s="119"/>
      <c r="SZJ210" s="91"/>
      <c r="SZK210" s="119"/>
      <c r="SZL210" s="91"/>
      <c r="SZM210" s="119"/>
      <c r="SZN210" s="91"/>
      <c r="SZO210" s="119"/>
      <c r="SZP210" s="91"/>
      <c r="SZQ210" s="119"/>
      <c r="SZR210" s="91"/>
      <c r="SZS210" s="119"/>
      <c r="SZT210" s="91"/>
      <c r="SZU210" s="119"/>
      <c r="SZV210" s="91"/>
      <c r="SZW210" s="119"/>
      <c r="SZX210" s="91"/>
      <c r="SZY210" s="119"/>
      <c r="SZZ210" s="91"/>
      <c r="TAA210" s="119"/>
      <c r="TAB210" s="91"/>
      <c r="TAC210" s="119"/>
      <c r="TAD210" s="91"/>
      <c r="TAE210" s="119"/>
      <c r="TAF210" s="91"/>
      <c r="TAG210" s="119"/>
      <c r="TAH210" s="91"/>
      <c r="TAI210" s="119"/>
      <c r="TAJ210" s="91"/>
      <c r="TAK210" s="119"/>
      <c r="TAL210" s="91"/>
      <c r="TAM210" s="119"/>
      <c r="TAN210" s="91"/>
      <c r="TAO210" s="119"/>
      <c r="TAP210" s="91"/>
      <c r="TAQ210" s="119"/>
      <c r="TAR210" s="91"/>
      <c r="TAS210" s="119"/>
      <c r="TAT210" s="91"/>
      <c r="TAU210" s="119"/>
      <c r="TAV210" s="91"/>
      <c r="TAW210" s="119"/>
      <c r="TAX210" s="91"/>
      <c r="TAY210" s="119"/>
      <c r="TAZ210" s="91"/>
      <c r="TBA210" s="119"/>
      <c r="TBB210" s="91"/>
      <c r="TBC210" s="119"/>
      <c r="TBD210" s="91"/>
      <c r="TBE210" s="119"/>
      <c r="TBF210" s="91"/>
      <c r="TBG210" s="119"/>
      <c r="TBH210" s="91"/>
      <c r="TBI210" s="119"/>
      <c r="TBJ210" s="91"/>
      <c r="TBK210" s="119"/>
      <c r="TBL210" s="91"/>
      <c r="TBM210" s="119"/>
      <c r="TBN210" s="91"/>
      <c r="TBO210" s="119"/>
      <c r="TBP210" s="91"/>
      <c r="TBQ210" s="119"/>
      <c r="TBR210" s="91"/>
      <c r="TBS210" s="119"/>
      <c r="TBT210" s="91"/>
      <c r="TBU210" s="119"/>
      <c r="TBV210" s="91"/>
      <c r="TBW210" s="119"/>
      <c r="TBX210" s="91"/>
      <c r="TBY210" s="119"/>
      <c r="TBZ210" s="91"/>
      <c r="TCA210" s="119"/>
      <c r="TCB210" s="91"/>
      <c r="TCC210" s="119"/>
      <c r="TCD210" s="91"/>
      <c r="TCE210" s="119"/>
      <c r="TCF210" s="91"/>
      <c r="TCG210" s="119"/>
      <c r="TCH210" s="91"/>
      <c r="TCI210" s="119"/>
      <c r="TCJ210" s="91"/>
      <c r="TCK210" s="119"/>
      <c r="TCL210" s="91"/>
      <c r="TCM210" s="119"/>
      <c r="TCN210" s="91"/>
      <c r="TCO210" s="119"/>
      <c r="TCP210" s="91"/>
      <c r="TCQ210" s="119"/>
      <c r="TCR210" s="91"/>
      <c r="TCS210" s="119"/>
      <c r="TCT210" s="91"/>
      <c r="TCU210" s="119"/>
      <c r="TCV210" s="91"/>
      <c r="TCW210" s="119"/>
      <c r="TCX210" s="91"/>
      <c r="TCY210" s="119"/>
      <c r="TCZ210" s="91"/>
      <c r="TDA210" s="119"/>
      <c r="TDB210" s="91"/>
      <c r="TDC210" s="119"/>
      <c r="TDD210" s="91"/>
      <c r="TDE210" s="119"/>
      <c r="TDF210" s="91"/>
      <c r="TDG210" s="119"/>
      <c r="TDH210" s="91"/>
      <c r="TDI210" s="119"/>
      <c r="TDJ210" s="91"/>
      <c r="TDK210" s="119"/>
      <c r="TDL210" s="91"/>
      <c r="TDM210" s="119"/>
      <c r="TDN210" s="91"/>
      <c r="TDO210" s="119"/>
      <c r="TDP210" s="91"/>
      <c r="TDQ210" s="119"/>
      <c r="TDR210" s="91"/>
      <c r="TDS210" s="119"/>
      <c r="TDT210" s="91"/>
      <c r="TDU210" s="119"/>
      <c r="TDV210" s="91"/>
      <c r="TDW210" s="119"/>
      <c r="TDX210" s="91"/>
      <c r="TDY210" s="119"/>
      <c r="TDZ210" s="91"/>
      <c r="TEA210" s="119"/>
      <c r="TEB210" s="91"/>
      <c r="TEC210" s="119"/>
      <c r="TED210" s="91"/>
      <c r="TEE210" s="119"/>
      <c r="TEF210" s="91"/>
      <c r="TEG210" s="119"/>
      <c r="TEH210" s="91"/>
      <c r="TEI210" s="119"/>
      <c r="TEJ210" s="91"/>
      <c r="TEK210" s="119"/>
      <c r="TEL210" s="91"/>
      <c r="TEM210" s="119"/>
      <c r="TEN210" s="91"/>
      <c r="TEO210" s="119"/>
      <c r="TEP210" s="91"/>
      <c r="TEQ210" s="119"/>
      <c r="TER210" s="91"/>
      <c r="TES210" s="119"/>
      <c r="TET210" s="91"/>
      <c r="TEU210" s="119"/>
      <c r="TEV210" s="91"/>
      <c r="TEW210" s="119"/>
      <c r="TEX210" s="91"/>
      <c r="TEY210" s="119"/>
      <c r="TEZ210" s="91"/>
      <c r="TFA210" s="119"/>
      <c r="TFB210" s="91"/>
      <c r="TFC210" s="119"/>
      <c r="TFD210" s="91"/>
      <c r="TFE210" s="119"/>
      <c r="TFF210" s="91"/>
      <c r="TFG210" s="119"/>
      <c r="TFH210" s="91"/>
      <c r="TFI210" s="119"/>
      <c r="TFJ210" s="91"/>
      <c r="TFK210" s="119"/>
      <c r="TFL210" s="91"/>
      <c r="TFM210" s="119"/>
      <c r="TFN210" s="91"/>
      <c r="TFO210" s="119"/>
      <c r="TFP210" s="91"/>
      <c r="TFQ210" s="119"/>
      <c r="TFR210" s="91"/>
      <c r="TFS210" s="119"/>
      <c r="TFT210" s="91"/>
      <c r="TFU210" s="119"/>
      <c r="TFV210" s="91"/>
      <c r="TFW210" s="119"/>
      <c r="TFX210" s="91"/>
      <c r="TFY210" s="119"/>
      <c r="TFZ210" s="91"/>
      <c r="TGA210" s="119"/>
      <c r="TGB210" s="91"/>
      <c r="TGC210" s="119"/>
      <c r="TGD210" s="91"/>
      <c r="TGE210" s="119"/>
      <c r="TGF210" s="91"/>
      <c r="TGG210" s="119"/>
      <c r="TGH210" s="91"/>
      <c r="TGI210" s="119"/>
      <c r="TGJ210" s="91"/>
      <c r="TGK210" s="119"/>
      <c r="TGL210" s="91"/>
      <c r="TGM210" s="119"/>
      <c r="TGN210" s="91"/>
      <c r="TGO210" s="119"/>
      <c r="TGP210" s="91"/>
      <c r="TGQ210" s="119"/>
      <c r="TGR210" s="91"/>
      <c r="TGS210" s="119"/>
      <c r="TGT210" s="91"/>
      <c r="TGU210" s="119"/>
      <c r="TGV210" s="91"/>
      <c r="TGW210" s="119"/>
      <c r="TGX210" s="91"/>
      <c r="TGY210" s="119"/>
      <c r="TGZ210" s="91"/>
      <c r="THA210" s="119"/>
      <c r="THB210" s="91"/>
      <c r="THC210" s="119"/>
      <c r="THD210" s="91"/>
      <c r="THE210" s="119"/>
      <c r="THF210" s="91"/>
      <c r="THG210" s="119"/>
      <c r="THH210" s="91"/>
      <c r="THI210" s="119"/>
      <c r="THJ210" s="91"/>
      <c r="THK210" s="119"/>
      <c r="THL210" s="91"/>
      <c r="THM210" s="119"/>
      <c r="THN210" s="91"/>
      <c r="THO210" s="119"/>
      <c r="THP210" s="91"/>
      <c r="THQ210" s="119"/>
      <c r="THR210" s="91"/>
      <c r="THS210" s="119"/>
      <c r="THT210" s="91"/>
      <c r="THU210" s="119"/>
      <c r="THV210" s="91"/>
      <c r="THW210" s="119"/>
      <c r="THX210" s="91"/>
      <c r="THY210" s="119"/>
      <c r="THZ210" s="91"/>
      <c r="TIA210" s="119"/>
      <c r="TIB210" s="91"/>
      <c r="TIC210" s="119"/>
      <c r="TID210" s="91"/>
      <c r="TIE210" s="119"/>
      <c r="TIF210" s="91"/>
      <c r="TIG210" s="119"/>
      <c r="TIH210" s="91"/>
      <c r="TII210" s="119"/>
      <c r="TIJ210" s="91"/>
      <c r="TIK210" s="119"/>
      <c r="TIL210" s="91"/>
      <c r="TIM210" s="119"/>
      <c r="TIN210" s="91"/>
      <c r="TIO210" s="119"/>
      <c r="TIP210" s="91"/>
      <c r="TIQ210" s="119"/>
      <c r="TIR210" s="91"/>
      <c r="TIS210" s="119"/>
      <c r="TIT210" s="91"/>
      <c r="TIU210" s="119"/>
      <c r="TIV210" s="91"/>
      <c r="TIW210" s="119"/>
      <c r="TIX210" s="91"/>
      <c r="TIY210" s="119"/>
      <c r="TIZ210" s="91"/>
      <c r="TJA210" s="119"/>
      <c r="TJB210" s="91"/>
      <c r="TJC210" s="119"/>
      <c r="TJD210" s="91"/>
      <c r="TJE210" s="119"/>
      <c r="TJF210" s="91"/>
      <c r="TJG210" s="119"/>
      <c r="TJH210" s="91"/>
      <c r="TJI210" s="119"/>
      <c r="TJJ210" s="91"/>
      <c r="TJK210" s="119"/>
      <c r="TJL210" s="91"/>
      <c r="TJM210" s="119"/>
      <c r="TJN210" s="91"/>
      <c r="TJO210" s="119"/>
      <c r="TJP210" s="91"/>
      <c r="TJQ210" s="119"/>
      <c r="TJR210" s="91"/>
      <c r="TJS210" s="119"/>
      <c r="TJT210" s="91"/>
      <c r="TJU210" s="119"/>
      <c r="TJV210" s="91"/>
      <c r="TJW210" s="119"/>
      <c r="TJX210" s="91"/>
      <c r="TJY210" s="119"/>
      <c r="TJZ210" s="91"/>
      <c r="TKA210" s="119"/>
      <c r="TKB210" s="91"/>
      <c r="TKC210" s="119"/>
      <c r="TKD210" s="91"/>
      <c r="TKE210" s="119"/>
      <c r="TKF210" s="91"/>
      <c r="TKG210" s="119"/>
      <c r="TKH210" s="91"/>
      <c r="TKI210" s="119"/>
      <c r="TKJ210" s="91"/>
      <c r="TKK210" s="119"/>
      <c r="TKL210" s="91"/>
      <c r="TKM210" s="119"/>
      <c r="TKN210" s="91"/>
      <c r="TKO210" s="119"/>
      <c r="TKP210" s="91"/>
      <c r="TKQ210" s="119"/>
      <c r="TKR210" s="91"/>
      <c r="TKS210" s="119"/>
      <c r="TKT210" s="91"/>
      <c r="TKU210" s="119"/>
      <c r="TKV210" s="91"/>
      <c r="TKW210" s="119"/>
      <c r="TKX210" s="91"/>
      <c r="TKY210" s="119"/>
      <c r="TKZ210" s="91"/>
      <c r="TLA210" s="119"/>
      <c r="TLB210" s="91"/>
      <c r="TLC210" s="119"/>
      <c r="TLD210" s="91"/>
      <c r="TLE210" s="119"/>
      <c r="TLF210" s="91"/>
      <c r="TLG210" s="119"/>
      <c r="TLH210" s="91"/>
      <c r="TLI210" s="119"/>
      <c r="TLJ210" s="91"/>
      <c r="TLK210" s="119"/>
      <c r="TLL210" s="91"/>
      <c r="TLM210" s="119"/>
      <c r="TLN210" s="91"/>
      <c r="TLO210" s="119"/>
      <c r="TLP210" s="91"/>
      <c r="TLQ210" s="119"/>
      <c r="TLR210" s="91"/>
      <c r="TLS210" s="119"/>
      <c r="TLT210" s="91"/>
      <c r="TLU210" s="119"/>
      <c r="TLV210" s="91"/>
      <c r="TLW210" s="119"/>
      <c r="TLX210" s="91"/>
      <c r="TLY210" s="119"/>
      <c r="TLZ210" s="91"/>
      <c r="TMA210" s="119"/>
      <c r="TMB210" s="91"/>
      <c r="TMC210" s="119"/>
      <c r="TMD210" s="91"/>
      <c r="TME210" s="119"/>
      <c r="TMF210" s="91"/>
      <c r="TMG210" s="119"/>
      <c r="TMH210" s="91"/>
      <c r="TMI210" s="119"/>
      <c r="TMJ210" s="91"/>
      <c r="TMK210" s="119"/>
      <c r="TML210" s="91"/>
      <c r="TMM210" s="119"/>
      <c r="TMN210" s="91"/>
      <c r="TMO210" s="119"/>
      <c r="TMP210" s="91"/>
      <c r="TMQ210" s="119"/>
      <c r="TMR210" s="91"/>
      <c r="TMS210" s="119"/>
      <c r="TMT210" s="91"/>
      <c r="TMU210" s="119"/>
      <c r="TMV210" s="91"/>
      <c r="TMW210" s="119"/>
      <c r="TMX210" s="91"/>
      <c r="TMY210" s="119"/>
      <c r="TMZ210" s="91"/>
      <c r="TNA210" s="119"/>
      <c r="TNB210" s="91"/>
      <c r="TNC210" s="119"/>
      <c r="TND210" s="91"/>
      <c r="TNE210" s="119"/>
      <c r="TNF210" s="91"/>
      <c r="TNG210" s="119"/>
      <c r="TNH210" s="91"/>
      <c r="TNI210" s="119"/>
      <c r="TNJ210" s="91"/>
      <c r="TNK210" s="119"/>
      <c r="TNL210" s="91"/>
      <c r="TNM210" s="119"/>
      <c r="TNN210" s="91"/>
      <c r="TNO210" s="119"/>
      <c r="TNP210" s="91"/>
      <c r="TNQ210" s="119"/>
      <c r="TNR210" s="91"/>
      <c r="TNS210" s="119"/>
      <c r="TNT210" s="91"/>
      <c r="TNU210" s="119"/>
      <c r="TNV210" s="91"/>
      <c r="TNW210" s="119"/>
      <c r="TNX210" s="91"/>
      <c r="TNY210" s="119"/>
      <c r="TNZ210" s="91"/>
      <c r="TOA210" s="119"/>
      <c r="TOB210" s="91"/>
      <c r="TOC210" s="119"/>
      <c r="TOD210" s="91"/>
      <c r="TOE210" s="119"/>
      <c r="TOF210" s="91"/>
      <c r="TOG210" s="119"/>
      <c r="TOH210" s="91"/>
      <c r="TOI210" s="119"/>
      <c r="TOJ210" s="91"/>
      <c r="TOK210" s="119"/>
      <c r="TOL210" s="91"/>
      <c r="TOM210" s="119"/>
      <c r="TON210" s="91"/>
      <c r="TOO210" s="119"/>
      <c r="TOP210" s="91"/>
      <c r="TOQ210" s="119"/>
      <c r="TOR210" s="91"/>
      <c r="TOS210" s="119"/>
      <c r="TOT210" s="91"/>
      <c r="TOU210" s="119"/>
      <c r="TOV210" s="91"/>
      <c r="TOW210" s="119"/>
      <c r="TOX210" s="91"/>
      <c r="TOY210" s="119"/>
      <c r="TOZ210" s="91"/>
      <c r="TPA210" s="119"/>
      <c r="TPB210" s="91"/>
      <c r="TPC210" s="119"/>
      <c r="TPD210" s="91"/>
      <c r="TPE210" s="119"/>
      <c r="TPF210" s="91"/>
      <c r="TPG210" s="119"/>
      <c r="TPH210" s="91"/>
      <c r="TPI210" s="119"/>
      <c r="TPJ210" s="91"/>
      <c r="TPK210" s="119"/>
      <c r="TPL210" s="91"/>
      <c r="TPM210" s="119"/>
      <c r="TPN210" s="91"/>
      <c r="TPO210" s="119"/>
      <c r="TPP210" s="91"/>
      <c r="TPQ210" s="119"/>
      <c r="TPR210" s="91"/>
      <c r="TPS210" s="119"/>
      <c r="TPT210" s="91"/>
      <c r="TPU210" s="119"/>
      <c r="TPV210" s="91"/>
      <c r="TPW210" s="119"/>
      <c r="TPX210" s="91"/>
      <c r="TPY210" s="119"/>
      <c r="TPZ210" s="91"/>
      <c r="TQA210" s="119"/>
      <c r="TQB210" s="91"/>
      <c r="TQC210" s="119"/>
      <c r="TQD210" s="91"/>
      <c r="TQE210" s="119"/>
      <c r="TQF210" s="91"/>
      <c r="TQG210" s="119"/>
      <c r="TQH210" s="91"/>
      <c r="TQI210" s="119"/>
      <c r="TQJ210" s="91"/>
      <c r="TQK210" s="119"/>
      <c r="TQL210" s="91"/>
      <c r="TQM210" s="119"/>
      <c r="TQN210" s="91"/>
      <c r="TQO210" s="119"/>
      <c r="TQP210" s="91"/>
      <c r="TQQ210" s="119"/>
      <c r="TQR210" s="91"/>
      <c r="TQS210" s="119"/>
      <c r="TQT210" s="91"/>
      <c r="TQU210" s="119"/>
      <c r="TQV210" s="91"/>
      <c r="TQW210" s="119"/>
      <c r="TQX210" s="91"/>
      <c r="TQY210" s="119"/>
      <c r="TQZ210" s="91"/>
      <c r="TRA210" s="119"/>
      <c r="TRB210" s="91"/>
      <c r="TRC210" s="119"/>
      <c r="TRD210" s="91"/>
      <c r="TRE210" s="119"/>
      <c r="TRF210" s="91"/>
      <c r="TRG210" s="119"/>
      <c r="TRH210" s="91"/>
      <c r="TRI210" s="119"/>
      <c r="TRJ210" s="91"/>
      <c r="TRK210" s="119"/>
      <c r="TRL210" s="91"/>
      <c r="TRM210" s="119"/>
      <c r="TRN210" s="91"/>
      <c r="TRO210" s="119"/>
      <c r="TRP210" s="91"/>
      <c r="TRQ210" s="119"/>
      <c r="TRR210" s="91"/>
      <c r="TRS210" s="119"/>
      <c r="TRT210" s="91"/>
      <c r="TRU210" s="119"/>
      <c r="TRV210" s="91"/>
      <c r="TRW210" s="119"/>
      <c r="TRX210" s="91"/>
      <c r="TRY210" s="119"/>
      <c r="TRZ210" s="91"/>
      <c r="TSA210" s="119"/>
      <c r="TSB210" s="91"/>
      <c r="TSC210" s="119"/>
      <c r="TSD210" s="91"/>
      <c r="TSE210" s="119"/>
      <c r="TSF210" s="91"/>
      <c r="TSG210" s="119"/>
      <c r="TSH210" s="91"/>
      <c r="TSI210" s="119"/>
      <c r="TSJ210" s="91"/>
      <c r="TSK210" s="119"/>
      <c r="TSL210" s="91"/>
      <c r="TSM210" s="119"/>
      <c r="TSN210" s="91"/>
      <c r="TSO210" s="119"/>
      <c r="TSP210" s="91"/>
      <c r="TSQ210" s="119"/>
      <c r="TSR210" s="91"/>
      <c r="TSS210" s="119"/>
      <c r="TST210" s="91"/>
      <c r="TSU210" s="119"/>
      <c r="TSV210" s="91"/>
      <c r="TSW210" s="119"/>
      <c r="TSX210" s="91"/>
      <c r="TSY210" s="119"/>
      <c r="TSZ210" s="91"/>
      <c r="TTA210" s="119"/>
      <c r="TTB210" s="91"/>
      <c r="TTC210" s="119"/>
      <c r="TTD210" s="91"/>
      <c r="TTE210" s="119"/>
      <c r="TTF210" s="91"/>
      <c r="TTG210" s="119"/>
      <c r="TTH210" s="91"/>
      <c r="TTI210" s="119"/>
      <c r="TTJ210" s="91"/>
      <c r="TTK210" s="119"/>
      <c r="TTL210" s="91"/>
      <c r="TTM210" s="119"/>
      <c r="TTN210" s="91"/>
      <c r="TTO210" s="119"/>
      <c r="TTP210" s="91"/>
      <c r="TTQ210" s="119"/>
      <c r="TTR210" s="91"/>
      <c r="TTS210" s="119"/>
      <c r="TTT210" s="91"/>
      <c r="TTU210" s="119"/>
      <c r="TTV210" s="91"/>
      <c r="TTW210" s="119"/>
      <c r="TTX210" s="91"/>
      <c r="TTY210" s="119"/>
      <c r="TTZ210" s="91"/>
      <c r="TUA210" s="119"/>
      <c r="TUB210" s="91"/>
      <c r="TUC210" s="119"/>
      <c r="TUD210" s="91"/>
      <c r="TUE210" s="119"/>
      <c r="TUF210" s="91"/>
      <c r="TUG210" s="119"/>
      <c r="TUH210" s="91"/>
      <c r="TUI210" s="119"/>
      <c r="TUJ210" s="91"/>
      <c r="TUK210" s="119"/>
      <c r="TUL210" s="91"/>
      <c r="TUM210" s="119"/>
      <c r="TUN210" s="91"/>
      <c r="TUO210" s="119"/>
      <c r="TUP210" s="91"/>
      <c r="TUQ210" s="119"/>
      <c r="TUR210" s="91"/>
      <c r="TUS210" s="119"/>
      <c r="TUT210" s="91"/>
      <c r="TUU210" s="119"/>
      <c r="TUV210" s="91"/>
      <c r="TUW210" s="119"/>
      <c r="TUX210" s="91"/>
      <c r="TUY210" s="119"/>
      <c r="TUZ210" s="91"/>
      <c r="TVA210" s="119"/>
      <c r="TVB210" s="91"/>
      <c r="TVC210" s="119"/>
      <c r="TVD210" s="91"/>
      <c r="TVE210" s="119"/>
      <c r="TVF210" s="91"/>
      <c r="TVG210" s="119"/>
      <c r="TVH210" s="91"/>
      <c r="TVI210" s="119"/>
      <c r="TVJ210" s="91"/>
      <c r="TVK210" s="119"/>
      <c r="TVL210" s="91"/>
      <c r="TVM210" s="119"/>
      <c r="TVN210" s="91"/>
      <c r="TVO210" s="119"/>
      <c r="TVP210" s="91"/>
      <c r="TVQ210" s="119"/>
      <c r="TVR210" s="91"/>
      <c r="TVS210" s="119"/>
      <c r="TVT210" s="91"/>
      <c r="TVU210" s="119"/>
      <c r="TVV210" s="91"/>
      <c r="TVW210" s="119"/>
      <c r="TVX210" s="91"/>
      <c r="TVY210" s="119"/>
      <c r="TVZ210" s="91"/>
      <c r="TWA210" s="119"/>
      <c r="TWB210" s="91"/>
      <c r="TWC210" s="119"/>
      <c r="TWD210" s="91"/>
      <c r="TWE210" s="119"/>
      <c r="TWF210" s="91"/>
      <c r="TWG210" s="119"/>
      <c r="TWH210" s="91"/>
      <c r="TWI210" s="119"/>
      <c r="TWJ210" s="91"/>
      <c r="TWK210" s="119"/>
      <c r="TWL210" s="91"/>
      <c r="TWM210" s="119"/>
      <c r="TWN210" s="91"/>
      <c r="TWO210" s="119"/>
      <c r="TWP210" s="91"/>
      <c r="TWQ210" s="119"/>
      <c r="TWR210" s="91"/>
      <c r="TWS210" s="119"/>
      <c r="TWT210" s="91"/>
      <c r="TWU210" s="119"/>
      <c r="TWV210" s="91"/>
      <c r="TWW210" s="119"/>
      <c r="TWX210" s="91"/>
      <c r="TWY210" s="119"/>
      <c r="TWZ210" s="91"/>
      <c r="TXA210" s="119"/>
      <c r="TXB210" s="91"/>
      <c r="TXC210" s="119"/>
      <c r="TXD210" s="91"/>
      <c r="TXE210" s="119"/>
      <c r="TXF210" s="91"/>
      <c r="TXG210" s="119"/>
      <c r="TXH210" s="91"/>
      <c r="TXI210" s="119"/>
      <c r="TXJ210" s="91"/>
      <c r="TXK210" s="119"/>
      <c r="TXL210" s="91"/>
      <c r="TXM210" s="119"/>
      <c r="TXN210" s="91"/>
      <c r="TXO210" s="119"/>
      <c r="TXP210" s="91"/>
      <c r="TXQ210" s="119"/>
      <c r="TXR210" s="91"/>
      <c r="TXS210" s="119"/>
      <c r="TXT210" s="91"/>
      <c r="TXU210" s="119"/>
      <c r="TXV210" s="91"/>
      <c r="TXW210" s="119"/>
      <c r="TXX210" s="91"/>
      <c r="TXY210" s="119"/>
      <c r="TXZ210" s="91"/>
      <c r="TYA210" s="119"/>
      <c r="TYB210" s="91"/>
      <c r="TYC210" s="119"/>
      <c r="TYD210" s="91"/>
      <c r="TYE210" s="119"/>
      <c r="TYF210" s="91"/>
      <c r="TYG210" s="119"/>
      <c r="TYH210" s="91"/>
      <c r="TYI210" s="119"/>
      <c r="TYJ210" s="91"/>
      <c r="TYK210" s="119"/>
      <c r="TYL210" s="91"/>
      <c r="TYM210" s="119"/>
      <c r="TYN210" s="91"/>
      <c r="TYO210" s="119"/>
      <c r="TYP210" s="91"/>
      <c r="TYQ210" s="119"/>
      <c r="TYR210" s="91"/>
      <c r="TYS210" s="119"/>
      <c r="TYT210" s="91"/>
      <c r="TYU210" s="119"/>
      <c r="TYV210" s="91"/>
      <c r="TYW210" s="119"/>
      <c r="TYX210" s="91"/>
      <c r="TYY210" s="119"/>
      <c r="TYZ210" s="91"/>
      <c r="TZA210" s="119"/>
      <c r="TZB210" s="91"/>
      <c r="TZC210" s="119"/>
      <c r="TZD210" s="91"/>
      <c r="TZE210" s="119"/>
      <c r="TZF210" s="91"/>
      <c r="TZG210" s="119"/>
      <c r="TZH210" s="91"/>
      <c r="TZI210" s="119"/>
      <c r="TZJ210" s="91"/>
      <c r="TZK210" s="119"/>
      <c r="TZL210" s="91"/>
      <c r="TZM210" s="119"/>
      <c r="TZN210" s="91"/>
      <c r="TZO210" s="119"/>
      <c r="TZP210" s="91"/>
      <c r="TZQ210" s="119"/>
      <c r="TZR210" s="91"/>
      <c r="TZS210" s="119"/>
      <c r="TZT210" s="91"/>
      <c r="TZU210" s="119"/>
      <c r="TZV210" s="91"/>
      <c r="TZW210" s="119"/>
      <c r="TZX210" s="91"/>
      <c r="TZY210" s="119"/>
      <c r="TZZ210" s="91"/>
      <c r="UAA210" s="119"/>
      <c r="UAB210" s="91"/>
      <c r="UAC210" s="119"/>
      <c r="UAD210" s="91"/>
      <c r="UAE210" s="119"/>
      <c r="UAF210" s="91"/>
      <c r="UAG210" s="119"/>
      <c r="UAH210" s="91"/>
      <c r="UAI210" s="119"/>
      <c r="UAJ210" s="91"/>
      <c r="UAK210" s="119"/>
      <c r="UAL210" s="91"/>
      <c r="UAM210" s="119"/>
      <c r="UAN210" s="91"/>
      <c r="UAO210" s="119"/>
      <c r="UAP210" s="91"/>
      <c r="UAQ210" s="119"/>
      <c r="UAR210" s="91"/>
      <c r="UAS210" s="119"/>
      <c r="UAT210" s="91"/>
      <c r="UAU210" s="119"/>
      <c r="UAV210" s="91"/>
      <c r="UAW210" s="119"/>
      <c r="UAX210" s="91"/>
      <c r="UAY210" s="119"/>
      <c r="UAZ210" s="91"/>
      <c r="UBA210" s="119"/>
      <c r="UBB210" s="91"/>
      <c r="UBC210" s="119"/>
      <c r="UBD210" s="91"/>
      <c r="UBE210" s="119"/>
      <c r="UBF210" s="91"/>
      <c r="UBG210" s="119"/>
      <c r="UBH210" s="91"/>
      <c r="UBI210" s="119"/>
      <c r="UBJ210" s="91"/>
      <c r="UBK210" s="119"/>
      <c r="UBL210" s="91"/>
      <c r="UBM210" s="119"/>
      <c r="UBN210" s="91"/>
      <c r="UBO210" s="119"/>
      <c r="UBP210" s="91"/>
      <c r="UBQ210" s="119"/>
      <c r="UBR210" s="91"/>
      <c r="UBS210" s="119"/>
      <c r="UBT210" s="91"/>
      <c r="UBU210" s="119"/>
      <c r="UBV210" s="91"/>
      <c r="UBW210" s="119"/>
      <c r="UBX210" s="91"/>
      <c r="UBY210" s="119"/>
      <c r="UBZ210" s="91"/>
      <c r="UCA210" s="119"/>
      <c r="UCB210" s="91"/>
      <c r="UCC210" s="119"/>
      <c r="UCD210" s="91"/>
      <c r="UCE210" s="119"/>
      <c r="UCF210" s="91"/>
      <c r="UCG210" s="119"/>
      <c r="UCH210" s="91"/>
      <c r="UCI210" s="119"/>
      <c r="UCJ210" s="91"/>
      <c r="UCK210" s="119"/>
      <c r="UCL210" s="91"/>
      <c r="UCM210" s="119"/>
      <c r="UCN210" s="91"/>
      <c r="UCO210" s="119"/>
      <c r="UCP210" s="91"/>
      <c r="UCQ210" s="119"/>
      <c r="UCR210" s="91"/>
      <c r="UCS210" s="119"/>
      <c r="UCT210" s="91"/>
      <c r="UCU210" s="119"/>
      <c r="UCV210" s="91"/>
      <c r="UCW210" s="119"/>
      <c r="UCX210" s="91"/>
      <c r="UCY210" s="119"/>
      <c r="UCZ210" s="91"/>
      <c r="UDA210" s="119"/>
      <c r="UDB210" s="91"/>
      <c r="UDC210" s="119"/>
      <c r="UDD210" s="91"/>
      <c r="UDE210" s="119"/>
      <c r="UDF210" s="91"/>
      <c r="UDG210" s="119"/>
      <c r="UDH210" s="91"/>
      <c r="UDI210" s="119"/>
      <c r="UDJ210" s="91"/>
      <c r="UDK210" s="119"/>
      <c r="UDL210" s="91"/>
      <c r="UDM210" s="119"/>
      <c r="UDN210" s="91"/>
      <c r="UDO210" s="119"/>
      <c r="UDP210" s="91"/>
      <c r="UDQ210" s="119"/>
      <c r="UDR210" s="91"/>
      <c r="UDS210" s="119"/>
      <c r="UDT210" s="91"/>
      <c r="UDU210" s="119"/>
      <c r="UDV210" s="91"/>
      <c r="UDW210" s="119"/>
      <c r="UDX210" s="91"/>
      <c r="UDY210" s="119"/>
      <c r="UDZ210" s="91"/>
      <c r="UEA210" s="119"/>
      <c r="UEB210" s="91"/>
      <c r="UEC210" s="119"/>
      <c r="UED210" s="91"/>
      <c r="UEE210" s="119"/>
      <c r="UEF210" s="91"/>
      <c r="UEG210" s="119"/>
      <c r="UEH210" s="91"/>
      <c r="UEI210" s="119"/>
      <c r="UEJ210" s="91"/>
      <c r="UEK210" s="119"/>
      <c r="UEL210" s="91"/>
      <c r="UEM210" s="119"/>
      <c r="UEN210" s="91"/>
      <c r="UEO210" s="119"/>
      <c r="UEP210" s="91"/>
      <c r="UEQ210" s="119"/>
      <c r="UER210" s="91"/>
      <c r="UES210" s="119"/>
      <c r="UET210" s="91"/>
      <c r="UEU210" s="119"/>
      <c r="UEV210" s="91"/>
      <c r="UEW210" s="119"/>
      <c r="UEX210" s="91"/>
      <c r="UEY210" s="119"/>
      <c r="UEZ210" s="91"/>
      <c r="UFA210" s="119"/>
      <c r="UFB210" s="91"/>
      <c r="UFC210" s="119"/>
      <c r="UFD210" s="91"/>
      <c r="UFE210" s="119"/>
      <c r="UFF210" s="91"/>
      <c r="UFG210" s="119"/>
      <c r="UFH210" s="91"/>
      <c r="UFI210" s="119"/>
      <c r="UFJ210" s="91"/>
      <c r="UFK210" s="119"/>
      <c r="UFL210" s="91"/>
      <c r="UFM210" s="119"/>
      <c r="UFN210" s="91"/>
      <c r="UFO210" s="119"/>
      <c r="UFP210" s="91"/>
      <c r="UFQ210" s="119"/>
      <c r="UFR210" s="91"/>
      <c r="UFS210" s="119"/>
      <c r="UFT210" s="91"/>
      <c r="UFU210" s="119"/>
      <c r="UFV210" s="91"/>
      <c r="UFW210" s="119"/>
      <c r="UFX210" s="91"/>
      <c r="UFY210" s="119"/>
      <c r="UFZ210" s="91"/>
      <c r="UGA210" s="119"/>
      <c r="UGB210" s="91"/>
      <c r="UGC210" s="119"/>
      <c r="UGD210" s="91"/>
      <c r="UGE210" s="119"/>
      <c r="UGF210" s="91"/>
      <c r="UGG210" s="119"/>
      <c r="UGH210" s="91"/>
      <c r="UGI210" s="119"/>
      <c r="UGJ210" s="91"/>
      <c r="UGK210" s="119"/>
      <c r="UGL210" s="91"/>
      <c r="UGM210" s="119"/>
      <c r="UGN210" s="91"/>
      <c r="UGO210" s="119"/>
      <c r="UGP210" s="91"/>
      <c r="UGQ210" s="119"/>
      <c r="UGR210" s="91"/>
      <c r="UGS210" s="119"/>
      <c r="UGT210" s="91"/>
      <c r="UGU210" s="119"/>
      <c r="UGV210" s="91"/>
      <c r="UGW210" s="119"/>
      <c r="UGX210" s="91"/>
      <c r="UGY210" s="119"/>
      <c r="UGZ210" s="91"/>
      <c r="UHA210" s="119"/>
      <c r="UHB210" s="91"/>
      <c r="UHC210" s="119"/>
      <c r="UHD210" s="91"/>
      <c r="UHE210" s="119"/>
      <c r="UHF210" s="91"/>
      <c r="UHG210" s="119"/>
      <c r="UHH210" s="91"/>
      <c r="UHI210" s="119"/>
      <c r="UHJ210" s="91"/>
      <c r="UHK210" s="119"/>
      <c r="UHL210" s="91"/>
      <c r="UHM210" s="119"/>
      <c r="UHN210" s="91"/>
      <c r="UHO210" s="119"/>
      <c r="UHP210" s="91"/>
      <c r="UHQ210" s="119"/>
      <c r="UHR210" s="91"/>
      <c r="UHS210" s="119"/>
      <c r="UHT210" s="91"/>
      <c r="UHU210" s="119"/>
      <c r="UHV210" s="91"/>
      <c r="UHW210" s="119"/>
      <c r="UHX210" s="91"/>
      <c r="UHY210" s="119"/>
      <c r="UHZ210" s="91"/>
      <c r="UIA210" s="119"/>
      <c r="UIB210" s="91"/>
      <c r="UIC210" s="119"/>
      <c r="UID210" s="91"/>
      <c r="UIE210" s="119"/>
      <c r="UIF210" s="91"/>
      <c r="UIG210" s="119"/>
      <c r="UIH210" s="91"/>
      <c r="UII210" s="119"/>
      <c r="UIJ210" s="91"/>
      <c r="UIK210" s="119"/>
      <c r="UIL210" s="91"/>
      <c r="UIM210" s="119"/>
      <c r="UIN210" s="91"/>
      <c r="UIO210" s="119"/>
      <c r="UIP210" s="91"/>
      <c r="UIQ210" s="119"/>
      <c r="UIR210" s="91"/>
      <c r="UIS210" s="119"/>
      <c r="UIT210" s="91"/>
      <c r="UIU210" s="119"/>
      <c r="UIV210" s="91"/>
      <c r="UIW210" s="119"/>
      <c r="UIX210" s="91"/>
      <c r="UIY210" s="119"/>
      <c r="UIZ210" s="91"/>
      <c r="UJA210" s="119"/>
      <c r="UJB210" s="91"/>
      <c r="UJC210" s="119"/>
      <c r="UJD210" s="91"/>
      <c r="UJE210" s="119"/>
      <c r="UJF210" s="91"/>
      <c r="UJG210" s="119"/>
      <c r="UJH210" s="91"/>
      <c r="UJI210" s="119"/>
      <c r="UJJ210" s="91"/>
      <c r="UJK210" s="119"/>
      <c r="UJL210" s="91"/>
      <c r="UJM210" s="119"/>
      <c r="UJN210" s="91"/>
      <c r="UJO210" s="119"/>
      <c r="UJP210" s="91"/>
      <c r="UJQ210" s="119"/>
      <c r="UJR210" s="91"/>
      <c r="UJS210" s="119"/>
      <c r="UJT210" s="91"/>
      <c r="UJU210" s="119"/>
      <c r="UJV210" s="91"/>
      <c r="UJW210" s="119"/>
      <c r="UJX210" s="91"/>
      <c r="UJY210" s="119"/>
      <c r="UJZ210" s="91"/>
      <c r="UKA210" s="119"/>
      <c r="UKB210" s="91"/>
      <c r="UKC210" s="119"/>
      <c r="UKD210" s="91"/>
      <c r="UKE210" s="119"/>
      <c r="UKF210" s="91"/>
      <c r="UKG210" s="119"/>
      <c r="UKH210" s="91"/>
      <c r="UKI210" s="119"/>
      <c r="UKJ210" s="91"/>
      <c r="UKK210" s="119"/>
      <c r="UKL210" s="91"/>
      <c r="UKM210" s="119"/>
      <c r="UKN210" s="91"/>
      <c r="UKO210" s="119"/>
      <c r="UKP210" s="91"/>
      <c r="UKQ210" s="119"/>
      <c r="UKR210" s="91"/>
      <c r="UKS210" s="119"/>
      <c r="UKT210" s="91"/>
      <c r="UKU210" s="119"/>
      <c r="UKV210" s="91"/>
      <c r="UKW210" s="119"/>
      <c r="UKX210" s="91"/>
      <c r="UKY210" s="119"/>
      <c r="UKZ210" s="91"/>
      <c r="ULA210" s="119"/>
      <c r="ULB210" s="91"/>
      <c r="ULC210" s="119"/>
      <c r="ULD210" s="91"/>
      <c r="ULE210" s="119"/>
      <c r="ULF210" s="91"/>
      <c r="ULG210" s="119"/>
      <c r="ULH210" s="91"/>
      <c r="ULI210" s="119"/>
      <c r="ULJ210" s="91"/>
      <c r="ULK210" s="119"/>
      <c r="ULL210" s="91"/>
      <c r="ULM210" s="119"/>
      <c r="ULN210" s="91"/>
      <c r="ULO210" s="119"/>
      <c r="ULP210" s="91"/>
      <c r="ULQ210" s="119"/>
      <c r="ULR210" s="91"/>
      <c r="ULS210" s="119"/>
      <c r="ULT210" s="91"/>
      <c r="ULU210" s="119"/>
      <c r="ULV210" s="91"/>
      <c r="ULW210" s="119"/>
      <c r="ULX210" s="91"/>
      <c r="ULY210" s="119"/>
      <c r="ULZ210" s="91"/>
      <c r="UMA210" s="119"/>
      <c r="UMB210" s="91"/>
      <c r="UMC210" s="119"/>
      <c r="UMD210" s="91"/>
      <c r="UME210" s="119"/>
      <c r="UMF210" s="91"/>
      <c r="UMG210" s="119"/>
      <c r="UMH210" s="91"/>
      <c r="UMI210" s="119"/>
      <c r="UMJ210" s="91"/>
      <c r="UMK210" s="119"/>
      <c r="UML210" s="91"/>
      <c r="UMM210" s="119"/>
      <c r="UMN210" s="91"/>
      <c r="UMO210" s="119"/>
      <c r="UMP210" s="91"/>
      <c r="UMQ210" s="119"/>
      <c r="UMR210" s="91"/>
      <c r="UMS210" s="119"/>
      <c r="UMT210" s="91"/>
      <c r="UMU210" s="119"/>
      <c r="UMV210" s="91"/>
      <c r="UMW210" s="119"/>
      <c r="UMX210" s="91"/>
      <c r="UMY210" s="119"/>
      <c r="UMZ210" s="91"/>
      <c r="UNA210" s="119"/>
      <c r="UNB210" s="91"/>
      <c r="UNC210" s="119"/>
      <c r="UND210" s="91"/>
      <c r="UNE210" s="119"/>
      <c r="UNF210" s="91"/>
      <c r="UNG210" s="119"/>
      <c r="UNH210" s="91"/>
      <c r="UNI210" s="119"/>
      <c r="UNJ210" s="91"/>
      <c r="UNK210" s="119"/>
      <c r="UNL210" s="91"/>
      <c r="UNM210" s="119"/>
      <c r="UNN210" s="91"/>
      <c r="UNO210" s="119"/>
      <c r="UNP210" s="91"/>
      <c r="UNQ210" s="119"/>
      <c r="UNR210" s="91"/>
      <c r="UNS210" s="119"/>
      <c r="UNT210" s="91"/>
      <c r="UNU210" s="119"/>
      <c r="UNV210" s="91"/>
      <c r="UNW210" s="119"/>
      <c r="UNX210" s="91"/>
      <c r="UNY210" s="119"/>
      <c r="UNZ210" s="91"/>
      <c r="UOA210" s="119"/>
      <c r="UOB210" s="91"/>
      <c r="UOC210" s="119"/>
      <c r="UOD210" s="91"/>
      <c r="UOE210" s="119"/>
      <c r="UOF210" s="91"/>
      <c r="UOG210" s="119"/>
      <c r="UOH210" s="91"/>
      <c r="UOI210" s="119"/>
      <c r="UOJ210" s="91"/>
      <c r="UOK210" s="119"/>
      <c r="UOL210" s="91"/>
      <c r="UOM210" s="119"/>
      <c r="UON210" s="91"/>
      <c r="UOO210" s="119"/>
      <c r="UOP210" s="91"/>
      <c r="UOQ210" s="119"/>
      <c r="UOR210" s="91"/>
      <c r="UOS210" s="119"/>
      <c r="UOT210" s="91"/>
      <c r="UOU210" s="119"/>
      <c r="UOV210" s="91"/>
      <c r="UOW210" s="119"/>
      <c r="UOX210" s="91"/>
      <c r="UOY210" s="119"/>
      <c r="UOZ210" s="91"/>
      <c r="UPA210" s="119"/>
      <c r="UPB210" s="91"/>
      <c r="UPC210" s="119"/>
      <c r="UPD210" s="91"/>
      <c r="UPE210" s="119"/>
      <c r="UPF210" s="91"/>
      <c r="UPG210" s="119"/>
      <c r="UPH210" s="91"/>
      <c r="UPI210" s="119"/>
      <c r="UPJ210" s="91"/>
      <c r="UPK210" s="119"/>
      <c r="UPL210" s="91"/>
      <c r="UPM210" s="119"/>
      <c r="UPN210" s="91"/>
      <c r="UPO210" s="119"/>
      <c r="UPP210" s="91"/>
      <c r="UPQ210" s="119"/>
      <c r="UPR210" s="91"/>
      <c r="UPS210" s="119"/>
      <c r="UPT210" s="91"/>
      <c r="UPU210" s="119"/>
      <c r="UPV210" s="91"/>
      <c r="UPW210" s="119"/>
      <c r="UPX210" s="91"/>
      <c r="UPY210" s="119"/>
      <c r="UPZ210" s="91"/>
      <c r="UQA210" s="119"/>
      <c r="UQB210" s="91"/>
      <c r="UQC210" s="119"/>
      <c r="UQD210" s="91"/>
      <c r="UQE210" s="119"/>
      <c r="UQF210" s="91"/>
      <c r="UQG210" s="119"/>
      <c r="UQH210" s="91"/>
      <c r="UQI210" s="119"/>
      <c r="UQJ210" s="91"/>
      <c r="UQK210" s="119"/>
      <c r="UQL210" s="91"/>
      <c r="UQM210" s="119"/>
      <c r="UQN210" s="91"/>
      <c r="UQO210" s="119"/>
      <c r="UQP210" s="91"/>
      <c r="UQQ210" s="119"/>
      <c r="UQR210" s="91"/>
      <c r="UQS210" s="119"/>
      <c r="UQT210" s="91"/>
      <c r="UQU210" s="119"/>
      <c r="UQV210" s="91"/>
      <c r="UQW210" s="119"/>
      <c r="UQX210" s="91"/>
      <c r="UQY210" s="119"/>
      <c r="UQZ210" s="91"/>
      <c r="URA210" s="119"/>
      <c r="URB210" s="91"/>
      <c r="URC210" s="119"/>
      <c r="URD210" s="91"/>
      <c r="URE210" s="119"/>
      <c r="URF210" s="91"/>
      <c r="URG210" s="119"/>
      <c r="URH210" s="91"/>
      <c r="URI210" s="119"/>
      <c r="URJ210" s="91"/>
      <c r="URK210" s="119"/>
      <c r="URL210" s="91"/>
      <c r="URM210" s="119"/>
      <c r="URN210" s="91"/>
      <c r="URO210" s="119"/>
      <c r="URP210" s="91"/>
      <c r="URQ210" s="119"/>
      <c r="URR210" s="91"/>
      <c r="URS210" s="119"/>
      <c r="URT210" s="91"/>
      <c r="URU210" s="119"/>
      <c r="URV210" s="91"/>
      <c r="URW210" s="119"/>
      <c r="URX210" s="91"/>
      <c r="URY210" s="119"/>
      <c r="URZ210" s="91"/>
      <c r="USA210" s="119"/>
      <c r="USB210" s="91"/>
      <c r="USC210" s="119"/>
      <c r="USD210" s="91"/>
      <c r="USE210" s="119"/>
      <c r="USF210" s="91"/>
      <c r="USG210" s="119"/>
      <c r="USH210" s="91"/>
      <c r="USI210" s="119"/>
      <c r="USJ210" s="91"/>
      <c r="USK210" s="119"/>
      <c r="USL210" s="91"/>
      <c r="USM210" s="119"/>
      <c r="USN210" s="91"/>
      <c r="USO210" s="119"/>
      <c r="USP210" s="91"/>
      <c r="USQ210" s="119"/>
      <c r="USR210" s="91"/>
      <c r="USS210" s="119"/>
      <c r="UST210" s="91"/>
      <c r="USU210" s="119"/>
      <c r="USV210" s="91"/>
      <c r="USW210" s="119"/>
      <c r="USX210" s="91"/>
      <c r="USY210" s="119"/>
      <c r="USZ210" s="91"/>
      <c r="UTA210" s="119"/>
      <c r="UTB210" s="91"/>
      <c r="UTC210" s="119"/>
      <c r="UTD210" s="91"/>
      <c r="UTE210" s="119"/>
      <c r="UTF210" s="91"/>
      <c r="UTG210" s="119"/>
      <c r="UTH210" s="91"/>
      <c r="UTI210" s="119"/>
      <c r="UTJ210" s="91"/>
      <c r="UTK210" s="119"/>
      <c r="UTL210" s="91"/>
      <c r="UTM210" s="119"/>
      <c r="UTN210" s="91"/>
      <c r="UTO210" s="119"/>
      <c r="UTP210" s="91"/>
      <c r="UTQ210" s="119"/>
      <c r="UTR210" s="91"/>
      <c r="UTS210" s="119"/>
      <c r="UTT210" s="91"/>
      <c r="UTU210" s="119"/>
      <c r="UTV210" s="91"/>
      <c r="UTW210" s="119"/>
      <c r="UTX210" s="91"/>
      <c r="UTY210" s="119"/>
      <c r="UTZ210" s="91"/>
      <c r="UUA210" s="119"/>
      <c r="UUB210" s="91"/>
      <c r="UUC210" s="119"/>
      <c r="UUD210" s="91"/>
      <c r="UUE210" s="119"/>
      <c r="UUF210" s="91"/>
      <c r="UUG210" s="119"/>
      <c r="UUH210" s="91"/>
      <c r="UUI210" s="119"/>
      <c r="UUJ210" s="91"/>
      <c r="UUK210" s="119"/>
      <c r="UUL210" s="91"/>
      <c r="UUM210" s="119"/>
      <c r="UUN210" s="91"/>
      <c r="UUO210" s="119"/>
      <c r="UUP210" s="91"/>
      <c r="UUQ210" s="119"/>
      <c r="UUR210" s="91"/>
      <c r="UUS210" s="119"/>
      <c r="UUT210" s="91"/>
      <c r="UUU210" s="119"/>
      <c r="UUV210" s="91"/>
      <c r="UUW210" s="119"/>
      <c r="UUX210" s="91"/>
      <c r="UUY210" s="119"/>
      <c r="UUZ210" s="91"/>
      <c r="UVA210" s="119"/>
      <c r="UVB210" s="91"/>
      <c r="UVC210" s="119"/>
      <c r="UVD210" s="91"/>
      <c r="UVE210" s="119"/>
      <c r="UVF210" s="91"/>
      <c r="UVG210" s="119"/>
      <c r="UVH210" s="91"/>
      <c r="UVI210" s="119"/>
      <c r="UVJ210" s="91"/>
      <c r="UVK210" s="119"/>
      <c r="UVL210" s="91"/>
      <c r="UVM210" s="119"/>
      <c r="UVN210" s="91"/>
      <c r="UVO210" s="119"/>
      <c r="UVP210" s="91"/>
      <c r="UVQ210" s="119"/>
      <c r="UVR210" s="91"/>
      <c r="UVS210" s="119"/>
      <c r="UVT210" s="91"/>
      <c r="UVU210" s="119"/>
      <c r="UVV210" s="91"/>
      <c r="UVW210" s="119"/>
      <c r="UVX210" s="91"/>
      <c r="UVY210" s="119"/>
      <c r="UVZ210" s="91"/>
      <c r="UWA210" s="119"/>
      <c r="UWB210" s="91"/>
      <c r="UWC210" s="119"/>
      <c r="UWD210" s="91"/>
      <c r="UWE210" s="119"/>
      <c r="UWF210" s="91"/>
      <c r="UWG210" s="119"/>
      <c r="UWH210" s="91"/>
      <c r="UWI210" s="119"/>
      <c r="UWJ210" s="91"/>
      <c r="UWK210" s="119"/>
      <c r="UWL210" s="91"/>
      <c r="UWM210" s="119"/>
      <c r="UWN210" s="91"/>
      <c r="UWO210" s="119"/>
      <c r="UWP210" s="91"/>
      <c r="UWQ210" s="119"/>
      <c r="UWR210" s="91"/>
      <c r="UWS210" s="119"/>
      <c r="UWT210" s="91"/>
      <c r="UWU210" s="119"/>
      <c r="UWV210" s="91"/>
      <c r="UWW210" s="119"/>
      <c r="UWX210" s="91"/>
      <c r="UWY210" s="119"/>
      <c r="UWZ210" s="91"/>
      <c r="UXA210" s="119"/>
      <c r="UXB210" s="91"/>
      <c r="UXC210" s="119"/>
      <c r="UXD210" s="91"/>
      <c r="UXE210" s="119"/>
      <c r="UXF210" s="91"/>
      <c r="UXG210" s="119"/>
      <c r="UXH210" s="91"/>
      <c r="UXI210" s="119"/>
      <c r="UXJ210" s="91"/>
      <c r="UXK210" s="119"/>
      <c r="UXL210" s="91"/>
      <c r="UXM210" s="119"/>
      <c r="UXN210" s="91"/>
      <c r="UXO210" s="119"/>
      <c r="UXP210" s="91"/>
      <c r="UXQ210" s="119"/>
      <c r="UXR210" s="91"/>
      <c r="UXS210" s="119"/>
      <c r="UXT210" s="91"/>
      <c r="UXU210" s="119"/>
      <c r="UXV210" s="91"/>
      <c r="UXW210" s="119"/>
      <c r="UXX210" s="91"/>
      <c r="UXY210" s="119"/>
      <c r="UXZ210" s="91"/>
      <c r="UYA210" s="119"/>
      <c r="UYB210" s="91"/>
      <c r="UYC210" s="119"/>
      <c r="UYD210" s="91"/>
      <c r="UYE210" s="119"/>
      <c r="UYF210" s="91"/>
      <c r="UYG210" s="119"/>
      <c r="UYH210" s="91"/>
      <c r="UYI210" s="119"/>
      <c r="UYJ210" s="91"/>
      <c r="UYK210" s="119"/>
      <c r="UYL210" s="91"/>
      <c r="UYM210" s="119"/>
      <c r="UYN210" s="91"/>
      <c r="UYO210" s="119"/>
      <c r="UYP210" s="91"/>
      <c r="UYQ210" s="119"/>
      <c r="UYR210" s="91"/>
      <c r="UYS210" s="119"/>
      <c r="UYT210" s="91"/>
      <c r="UYU210" s="119"/>
      <c r="UYV210" s="91"/>
      <c r="UYW210" s="119"/>
      <c r="UYX210" s="91"/>
      <c r="UYY210" s="119"/>
      <c r="UYZ210" s="91"/>
      <c r="UZA210" s="119"/>
      <c r="UZB210" s="91"/>
      <c r="UZC210" s="119"/>
      <c r="UZD210" s="91"/>
      <c r="UZE210" s="119"/>
      <c r="UZF210" s="91"/>
      <c r="UZG210" s="119"/>
      <c r="UZH210" s="91"/>
      <c r="UZI210" s="119"/>
      <c r="UZJ210" s="91"/>
      <c r="UZK210" s="119"/>
      <c r="UZL210" s="91"/>
      <c r="UZM210" s="119"/>
      <c r="UZN210" s="91"/>
      <c r="UZO210" s="119"/>
      <c r="UZP210" s="91"/>
      <c r="UZQ210" s="119"/>
      <c r="UZR210" s="91"/>
      <c r="UZS210" s="119"/>
      <c r="UZT210" s="91"/>
      <c r="UZU210" s="119"/>
      <c r="UZV210" s="91"/>
      <c r="UZW210" s="119"/>
      <c r="UZX210" s="91"/>
      <c r="UZY210" s="119"/>
      <c r="UZZ210" s="91"/>
      <c r="VAA210" s="119"/>
      <c r="VAB210" s="91"/>
      <c r="VAC210" s="119"/>
      <c r="VAD210" s="91"/>
      <c r="VAE210" s="119"/>
      <c r="VAF210" s="91"/>
      <c r="VAG210" s="119"/>
      <c r="VAH210" s="91"/>
      <c r="VAI210" s="119"/>
      <c r="VAJ210" s="91"/>
      <c r="VAK210" s="119"/>
      <c r="VAL210" s="91"/>
      <c r="VAM210" s="119"/>
      <c r="VAN210" s="91"/>
      <c r="VAO210" s="119"/>
      <c r="VAP210" s="91"/>
      <c r="VAQ210" s="119"/>
      <c r="VAR210" s="91"/>
      <c r="VAS210" s="119"/>
      <c r="VAT210" s="91"/>
      <c r="VAU210" s="119"/>
      <c r="VAV210" s="91"/>
      <c r="VAW210" s="119"/>
      <c r="VAX210" s="91"/>
      <c r="VAY210" s="119"/>
      <c r="VAZ210" s="91"/>
      <c r="VBA210" s="119"/>
      <c r="VBB210" s="91"/>
      <c r="VBC210" s="119"/>
      <c r="VBD210" s="91"/>
      <c r="VBE210" s="119"/>
      <c r="VBF210" s="91"/>
      <c r="VBG210" s="119"/>
      <c r="VBH210" s="91"/>
      <c r="VBI210" s="119"/>
      <c r="VBJ210" s="91"/>
      <c r="VBK210" s="119"/>
      <c r="VBL210" s="91"/>
      <c r="VBM210" s="119"/>
      <c r="VBN210" s="91"/>
      <c r="VBO210" s="119"/>
      <c r="VBP210" s="91"/>
      <c r="VBQ210" s="119"/>
      <c r="VBR210" s="91"/>
      <c r="VBS210" s="119"/>
      <c r="VBT210" s="91"/>
      <c r="VBU210" s="119"/>
      <c r="VBV210" s="91"/>
      <c r="VBW210" s="119"/>
      <c r="VBX210" s="91"/>
      <c r="VBY210" s="119"/>
      <c r="VBZ210" s="91"/>
      <c r="VCA210" s="119"/>
      <c r="VCB210" s="91"/>
      <c r="VCC210" s="119"/>
      <c r="VCD210" s="91"/>
      <c r="VCE210" s="119"/>
      <c r="VCF210" s="91"/>
      <c r="VCG210" s="119"/>
      <c r="VCH210" s="91"/>
      <c r="VCI210" s="119"/>
      <c r="VCJ210" s="91"/>
      <c r="VCK210" s="119"/>
      <c r="VCL210" s="91"/>
      <c r="VCM210" s="119"/>
      <c r="VCN210" s="91"/>
      <c r="VCO210" s="119"/>
      <c r="VCP210" s="91"/>
      <c r="VCQ210" s="119"/>
      <c r="VCR210" s="91"/>
      <c r="VCS210" s="119"/>
      <c r="VCT210" s="91"/>
      <c r="VCU210" s="119"/>
      <c r="VCV210" s="91"/>
      <c r="VCW210" s="119"/>
      <c r="VCX210" s="91"/>
      <c r="VCY210" s="119"/>
      <c r="VCZ210" s="91"/>
      <c r="VDA210" s="119"/>
      <c r="VDB210" s="91"/>
      <c r="VDC210" s="119"/>
      <c r="VDD210" s="91"/>
      <c r="VDE210" s="119"/>
      <c r="VDF210" s="91"/>
      <c r="VDG210" s="119"/>
      <c r="VDH210" s="91"/>
      <c r="VDI210" s="119"/>
      <c r="VDJ210" s="91"/>
      <c r="VDK210" s="119"/>
      <c r="VDL210" s="91"/>
      <c r="VDM210" s="119"/>
      <c r="VDN210" s="91"/>
      <c r="VDO210" s="119"/>
      <c r="VDP210" s="91"/>
      <c r="VDQ210" s="119"/>
      <c r="VDR210" s="91"/>
      <c r="VDS210" s="119"/>
      <c r="VDT210" s="91"/>
      <c r="VDU210" s="119"/>
      <c r="VDV210" s="91"/>
      <c r="VDW210" s="119"/>
      <c r="VDX210" s="91"/>
      <c r="VDY210" s="119"/>
      <c r="VDZ210" s="91"/>
      <c r="VEA210" s="119"/>
      <c r="VEB210" s="91"/>
      <c r="VEC210" s="119"/>
      <c r="VED210" s="91"/>
      <c r="VEE210" s="119"/>
      <c r="VEF210" s="91"/>
      <c r="VEG210" s="119"/>
      <c r="VEH210" s="91"/>
      <c r="VEI210" s="119"/>
      <c r="VEJ210" s="91"/>
      <c r="VEK210" s="119"/>
      <c r="VEL210" s="91"/>
      <c r="VEM210" s="119"/>
      <c r="VEN210" s="91"/>
      <c r="VEO210" s="119"/>
      <c r="VEP210" s="91"/>
      <c r="VEQ210" s="119"/>
      <c r="VER210" s="91"/>
      <c r="VES210" s="119"/>
      <c r="VET210" s="91"/>
      <c r="VEU210" s="119"/>
      <c r="VEV210" s="91"/>
      <c r="VEW210" s="119"/>
      <c r="VEX210" s="91"/>
      <c r="VEY210" s="119"/>
      <c r="VEZ210" s="91"/>
      <c r="VFA210" s="119"/>
      <c r="VFB210" s="91"/>
      <c r="VFC210" s="119"/>
      <c r="VFD210" s="91"/>
      <c r="VFE210" s="119"/>
      <c r="VFF210" s="91"/>
      <c r="VFG210" s="119"/>
      <c r="VFH210" s="91"/>
      <c r="VFI210" s="119"/>
      <c r="VFJ210" s="91"/>
      <c r="VFK210" s="119"/>
      <c r="VFL210" s="91"/>
      <c r="VFM210" s="119"/>
      <c r="VFN210" s="91"/>
      <c r="VFO210" s="119"/>
      <c r="VFP210" s="91"/>
      <c r="VFQ210" s="119"/>
      <c r="VFR210" s="91"/>
      <c r="VFS210" s="119"/>
      <c r="VFT210" s="91"/>
      <c r="VFU210" s="119"/>
      <c r="VFV210" s="91"/>
      <c r="VFW210" s="119"/>
      <c r="VFX210" s="91"/>
      <c r="VFY210" s="119"/>
      <c r="VFZ210" s="91"/>
      <c r="VGA210" s="119"/>
      <c r="VGB210" s="91"/>
      <c r="VGC210" s="119"/>
      <c r="VGD210" s="91"/>
      <c r="VGE210" s="119"/>
      <c r="VGF210" s="91"/>
      <c r="VGG210" s="119"/>
      <c r="VGH210" s="91"/>
      <c r="VGI210" s="119"/>
      <c r="VGJ210" s="91"/>
      <c r="VGK210" s="119"/>
      <c r="VGL210" s="91"/>
      <c r="VGM210" s="119"/>
      <c r="VGN210" s="91"/>
      <c r="VGO210" s="119"/>
      <c r="VGP210" s="91"/>
      <c r="VGQ210" s="119"/>
      <c r="VGR210" s="91"/>
      <c r="VGS210" s="119"/>
      <c r="VGT210" s="91"/>
      <c r="VGU210" s="119"/>
      <c r="VGV210" s="91"/>
      <c r="VGW210" s="119"/>
      <c r="VGX210" s="91"/>
      <c r="VGY210" s="119"/>
      <c r="VGZ210" s="91"/>
      <c r="VHA210" s="119"/>
      <c r="VHB210" s="91"/>
      <c r="VHC210" s="119"/>
      <c r="VHD210" s="91"/>
      <c r="VHE210" s="119"/>
      <c r="VHF210" s="91"/>
      <c r="VHG210" s="119"/>
      <c r="VHH210" s="91"/>
      <c r="VHI210" s="119"/>
      <c r="VHJ210" s="91"/>
      <c r="VHK210" s="119"/>
      <c r="VHL210" s="91"/>
      <c r="VHM210" s="119"/>
      <c r="VHN210" s="91"/>
      <c r="VHO210" s="119"/>
      <c r="VHP210" s="91"/>
      <c r="VHQ210" s="119"/>
      <c r="VHR210" s="91"/>
      <c r="VHS210" s="119"/>
      <c r="VHT210" s="91"/>
      <c r="VHU210" s="119"/>
      <c r="VHV210" s="91"/>
      <c r="VHW210" s="119"/>
      <c r="VHX210" s="91"/>
      <c r="VHY210" s="119"/>
      <c r="VHZ210" s="91"/>
      <c r="VIA210" s="119"/>
      <c r="VIB210" s="91"/>
      <c r="VIC210" s="119"/>
      <c r="VID210" s="91"/>
      <c r="VIE210" s="119"/>
      <c r="VIF210" s="91"/>
      <c r="VIG210" s="119"/>
      <c r="VIH210" s="91"/>
      <c r="VII210" s="119"/>
      <c r="VIJ210" s="91"/>
      <c r="VIK210" s="119"/>
      <c r="VIL210" s="91"/>
      <c r="VIM210" s="119"/>
      <c r="VIN210" s="91"/>
      <c r="VIO210" s="119"/>
      <c r="VIP210" s="91"/>
      <c r="VIQ210" s="119"/>
      <c r="VIR210" s="91"/>
      <c r="VIS210" s="119"/>
      <c r="VIT210" s="91"/>
      <c r="VIU210" s="119"/>
      <c r="VIV210" s="91"/>
      <c r="VIW210" s="119"/>
      <c r="VIX210" s="91"/>
      <c r="VIY210" s="119"/>
      <c r="VIZ210" s="91"/>
      <c r="VJA210" s="119"/>
      <c r="VJB210" s="91"/>
      <c r="VJC210" s="119"/>
      <c r="VJD210" s="91"/>
      <c r="VJE210" s="119"/>
      <c r="VJF210" s="91"/>
      <c r="VJG210" s="119"/>
      <c r="VJH210" s="91"/>
      <c r="VJI210" s="119"/>
      <c r="VJJ210" s="91"/>
      <c r="VJK210" s="119"/>
      <c r="VJL210" s="91"/>
      <c r="VJM210" s="119"/>
      <c r="VJN210" s="91"/>
      <c r="VJO210" s="119"/>
      <c r="VJP210" s="91"/>
      <c r="VJQ210" s="119"/>
      <c r="VJR210" s="91"/>
      <c r="VJS210" s="119"/>
      <c r="VJT210" s="91"/>
      <c r="VJU210" s="119"/>
      <c r="VJV210" s="91"/>
      <c r="VJW210" s="119"/>
      <c r="VJX210" s="91"/>
      <c r="VJY210" s="119"/>
      <c r="VJZ210" s="91"/>
      <c r="VKA210" s="119"/>
      <c r="VKB210" s="91"/>
      <c r="VKC210" s="119"/>
      <c r="VKD210" s="91"/>
      <c r="VKE210" s="119"/>
      <c r="VKF210" s="91"/>
      <c r="VKG210" s="119"/>
      <c r="VKH210" s="91"/>
      <c r="VKI210" s="119"/>
      <c r="VKJ210" s="91"/>
      <c r="VKK210" s="119"/>
      <c r="VKL210" s="91"/>
      <c r="VKM210" s="119"/>
      <c r="VKN210" s="91"/>
      <c r="VKO210" s="119"/>
      <c r="VKP210" s="91"/>
      <c r="VKQ210" s="119"/>
      <c r="VKR210" s="91"/>
      <c r="VKS210" s="119"/>
      <c r="VKT210" s="91"/>
      <c r="VKU210" s="119"/>
      <c r="VKV210" s="91"/>
      <c r="VKW210" s="119"/>
      <c r="VKX210" s="91"/>
      <c r="VKY210" s="119"/>
      <c r="VKZ210" s="91"/>
      <c r="VLA210" s="119"/>
      <c r="VLB210" s="91"/>
      <c r="VLC210" s="119"/>
      <c r="VLD210" s="91"/>
      <c r="VLE210" s="119"/>
      <c r="VLF210" s="91"/>
      <c r="VLG210" s="119"/>
      <c r="VLH210" s="91"/>
      <c r="VLI210" s="119"/>
      <c r="VLJ210" s="91"/>
      <c r="VLK210" s="119"/>
      <c r="VLL210" s="91"/>
      <c r="VLM210" s="119"/>
      <c r="VLN210" s="91"/>
      <c r="VLO210" s="119"/>
      <c r="VLP210" s="91"/>
      <c r="VLQ210" s="119"/>
      <c r="VLR210" s="91"/>
      <c r="VLS210" s="119"/>
      <c r="VLT210" s="91"/>
      <c r="VLU210" s="119"/>
      <c r="VLV210" s="91"/>
      <c r="VLW210" s="119"/>
      <c r="VLX210" s="91"/>
      <c r="VLY210" s="119"/>
      <c r="VLZ210" s="91"/>
      <c r="VMA210" s="119"/>
      <c r="VMB210" s="91"/>
      <c r="VMC210" s="119"/>
      <c r="VMD210" s="91"/>
      <c r="VME210" s="119"/>
      <c r="VMF210" s="91"/>
      <c r="VMG210" s="119"/>
      <c r="VMH210" s="91"/>
      <c r="VMI210" s="119"/>
      <c r="VMJ210" s="91"/>
      <c r="VMK210" s="119"/>
      <c r="VML210" s="91"/>
      <c r="VMM210" s="119"/>
      <c r="VMN210" s="91"/>
      <c r="VMO210" s="119"/>
      <c r="VMP210" s="91"/>
      <c r="VMQ210" s="119"/>
      <c r="VMR210" s="91"/>
      <c r="VMS210" s="119"/>
      <c r="VMT210" s="91"/>
      <c r="VMU210" s="119"/>
      <c r="VMV210" s="91"/>
      <c r="VMW210" s="119"/>
      <c r="VMX210" s="91"/>
      <c r="VMY210" s="119"/>
      <c r="VMZ210" s="91"/>
      <c r="VNA210" s="119"/>
      <c r="VNB210" s="91"/>
      <c r="VNC210" s="119"/>
      <c r="VND210" s="91"/>
      <c r="VNE210" s="119"/>
      <c r="VNF210" s="91"/>
      <c r="VNG210" s="119"/>
      <c r="VNH210" s="91"/>
      <c r="VNI210" s="119"/>
      <c r="VNJ210" s="91"/>
      <c r="VNK210" s="119"/>
      <c r="VNL210" s="91"/>
      <c r="VNM210" s="119"/>
      <c r="VNN210" s="91"/>
      <c r="VNO210" s="119"/>
      <c r="VNP210" s="91"/>
      <c r="VNQ210" s="119"/>
      <c r="VNR210" s="91"/>
      <c r="VNS210" s="119"/>
      <c r="VNT210" s="91"/>
      <c r="VNU210" s="119"/>
      <c r="VNV210" s="91"/>
      <c r="VNW210" s="119"/>
      <c r="VNX210" s="91"/>
      <c r="VNY210" s="119"/>
      <c r="VNZ210" s="91"/>
      <c r="VOA210" s="119"/>
      <c r="VOB210" s="91"/>
      <c r="VOC210" s="119"/>
      <c r="VOD210" s="91"/>
      <c r="VOE210" s="119"/>
      <c r="VOF210" s="91"/>
      <c r="VOG210" s="119"/>
      <c r="VOH210" s="91"/>
      <c r="VOI210" s="119"/>
      <c r="VOJ210" s="91"/>
      <c r="VOK210" s="119"/>
      <c r="VOL210" s="91"/>
      <c r="VOM210" s="119"/>
      <c r="VON210" s="91"/>
      <c r="VOO210" s="119"/>
      <c r="VOP210" s="91"/>
      <c r="VOQ210" s="119"/>
      <c r="VOR210" s="91"/>
      <c r="VOS210" s="119"/>
      <c r="VOT210" s="91"/>
      <c r="VOU210" s="119"/>
      <c r="VOV210" s="91"/>
      <c r="VOW210" s="119"/>
      <c r="VOX210" s="91"/>
      <c r="VOY210" s="119"/>
      <c r="VOZ210" s="91"/>
      <c r="VPA210" s="119"/>
      <c r="VPB210" s="91"/>
      <c r="VPC210" s="119"/>
      <c r="VPD210" s="91"/>
      <c r="VPE210" s="119"/>
      <c r="VPF210" s="91"/>
      <c r="VPG210" s="119"/>
      <c r="VPH210" s="91"/>
      <c r="VPI210" s="119"/>
      <c r="VPJ210" s="91"/>
      <c r="VPK210" s="119"/>
      <c r="VPL210" s="91"/>
      <c r="VPM210" s="119"/>
      <c r="VPN210" s="91"/>
      <c r="VPO210" s="119"/>
      <c r="VPP210" s="91"/>
      <c r="VPQ210" s="119"/>
      <c r="VPR210" s="91"/>
      <c r="VPS210" s="119"/>
      <c r="VPT210" s="91"/>
      <c r="VPU210" s="119"/>
      <c r="VPV210" s="91"/>
      <c r="VPW210" s="119"/>
      <c r="VPX210" s="91"/>
      <c r="VPY210" s="119"/>
      <c r="VPZ210" s="91"/>
      <c r="VQA210" s="119"/>
      <c r="VQB210" s="91"/>
      <c r="VQC210" s="119"/>
      <c r="VQD210" s="91"/>
      <c r="VQE210" s="119"/>
      <c r="VQF210" s="91"/>
      <c r="VQG210" s="119"/>
      <c r="VQH210" s="91"/>
      <c r="VQI210" s="119"/>
      <c r="VQJ210" s="91"/>
      <c r="VQK210" s="119"/>
      <c r="VQL210" s="91"/>
      <c r="VQM210" s="119"/>
      <c r="VQN210" s="91"/>
      <c r="VQO210" s="119"/>
      <c r="VQP210" s="91"/>
      <c r="VQQ210" s="119"/>
      <c r="VQR210" s="91"/>
      <c r="VQS210" s="119"/>
      <c r="VQT210" s="91"/>
      <c r="VQU210" s="119"/>
      <c r="VQV210" s="91"/>
      <c r="VQW210" s="119"/>
      <c r="VQX210" s="91"/>
      <c r="VQY210" s="119"/>
      <c r="VQZ210" s="91"/>
      <c r="VRA210" s="119"/>
      <c r="VRB210" s="91"/>
      <c r="VRC210" s="119"/>
      <c r="VRD210" s="91"/>
      <c r="VRE210" s="119"/>
      <c r="VRF210" s="91"/>
      <c r="VRG210" s="119"/>
      <c r="VRH210" s="91"/>
      <c r="VRI210" s="119"/>
      <c r="VRJ210" s="91"/>
      <c r="VRK210" s="119"/>
      <c r="VRL210" s="91"/>
      <c r="VRM210" s="119"/>
      <c r="VRN210" s="91"/>
      <c r="VRO210" s="119"/>
      <c r="VRP210" s="91"/>
      <c r="VRQ210" s="119"/>
      <c r="VRR210" s="91"/>
      <c r="VRS210" s="119"/>
      <c r="VRT210" s="91"/>
      <c r="VRU210" s="119"/>
      <c r="VRV210" s="91"/>
      <c r="VRW210" s="119"/>
      <c r="VRX210" s="91"/>
      <c r="VRY210" s="119"/>
      <c r="VRZ210" s="91"/>
      <c r="VSA210" s="119"/>
      <c r="VSB210" s="91"/>
      <c r="VSC210" s="119"/>
      <c r="VSD210" s="91"/>
      <c r="VSE210" s="119"/>
      <c r="VSF210" s="91"/>
      <c r="VSG210" s="119"/>
      <c r="VSH210" s="91"/>
      <c r="VSI210" s="119"/>
      <c r="VSJ210" s="91"/>
      <c r="VSK210" s="119"/>
      <c r="VSL210" s="91"/>
      <c r="VSM210" s="119"/>
      <c r="VSN210" s="91"/>
      <c r="VSO210" s="119"/>
      <c r="VSP210" s="91"/>
      <c r="VSQ210" s="119"/>
      <c r="VSR210" s="91"/>
      <c r="VSS210" s="119"/>
      <c r="VST210" s="91"/>
      <c r="VSU210" s="119"/>
      <c r="VSV210" s="91"/>
      <c r="VSW210" s="119"/>
      <c r="VSX210" s="91"/>
      <c r="VSY210" s="119"/>
      <c r="VSZ210" s="91"/>
      <c r="VTA210" s="119"/>
      <c r="VTB210" s="91"/>
      <c r="VTC210" s="119"/>
      <c r="VTD210" s="91"/>
      <c r="VTE210" s="119"/>
      <c r="VTF210" s="91"/>
      <c r="VTG210" s="119"/>
      <c r="VTH210" s="91"/>
      <c r="VTI210" s="119"/>
      <c r="VTJ210" s="91"/>
      <c r="VTK210" s="119"/>
      <c r="VTL210" s="91"/>
      <c r="VTM210" s="119"/>
      <c r="VTN210" s="91"/>
      <c r="VTO210" s="119"/>
      <c r="VTP210" s="91"/>
      <c r="VTQ210" s="119"/>
      <c r="VTR210" s="91"/>
      <c r="VTS210" s="119"/>
      <c r="VTT210" s="91"/>
      <c r="VTU210" s="119"/>
      <c r="VTV210" s="91"/>
      <c r="VTW210" s="119"/>
      <c r="VTX210" s="91"/>
      <c r="VTY210" s="119"/>
      <c r="VTZ210" s="91"/>
      <c r="VUA210" s="119"/>
      <c r="VUB210" s="91"/>
      <c r="VUC210" s="119"/>
      <c r="VUD210" s="91"/>
      <c r="VUE210" s="119"/>
      <c r="VUF210" s="91"/>
      <c r="VUG210" s="119"/>
      <c r="VUH210" s="91"/>
      <c r="VUI210" s="119"/>
      <c r="VUJ210" s="91"/>
      <c r="VUK210" s="119"/>
      <c r="VUL210" s="91"/>
      <c r="VUM210" s="119"/>
      <c r="VUN210" s="91"/>
      <c r="VUO210" s="119"/>
      <c r="VUP210" s="91"/>
      <c r="VUQ210" s="119"/>
      <c r="VUR210" s="91"/>
      <c r="VUS210" s="119"/>
      <c r="VUT210" s="91"/>
      <c r="VUU210" s="119"/>
      <c r="VUV210" s="91"/>
      <c r="VUW210" s="119"/>
      <c r="VUX210" s="91"/>
      <c r="VUY210" s="119"/>
      <c r="VUZ210" s="91"/>
      <c r="VVA210" s="119"/>
      <c r="VVB210" s="91"/>
      <c r="VVC210" s="119"/>
      <c r="VVD210" s="91"/>
      <c r="VVE210" s="119"/>
      <c r="VVF210" s="91"/>
      <c r="VVG210" s="119"/>
      <c r="VVH210" s="91"/>
      <c r="VVI210" s="119"/>
      <c r="VVJ210" s="91"/>
      <c r="VVK210" s="119"/>
      <c r="VVL210" s="91"/>
      <c r="VVM210" s="119"/>
      <c r="VVN210" s="91"/>
      <c r="VVO210" s="119"/>
      <c r="VVP210" s="91"/>
      <c r="VVQ210" s="119"/>
      <c r="VVR210" s="91"/>
      <c r="VVS210" s="119"/>
      <c r="VVT210" s="91"/>
      <c r="VVU210" s="119"/>
      <c r="VVV210" s="91"/>
      <c r="VVW210" s="119"/>
      <c r="VVX210" s="91"/>
      <c r="VVY210" s="119"/>
      <c r="VVZ210" s="91"/>
      <c r="VWA210" s="119"/>
      <c r="VWB210" s="91"/>
      <c r="VWC210" s="119"/>
      <c r="VWD210" s="91"/>
      <c r="VWE210" s="119"/>
      <c r="VWF210" s="91"/>
      <c r="VWG210" s="119"/>
      <c r="VWH210" s="91"/>
      <c r="VWI210" s="119"/>
      <c r="VWJ210" s="91"/>
      <c r="VWK210" s="119"/>
      <c r="VWL210" s="91"/>
      <c r="VWM210" s="119"/>
      <c r="VWN210" s="91"/>
      <c r="VWO210" s="119"/>
      <c r="VWP210" s="91"/>
      <c r="VWQ210" s="119"/>
      <c r="VWR210" s="91"/>
      <c r="VWS210" s="119"/>
      <c r="VWT210" s="91"/>
      <c r="VWU210" s="119"/>
      <c r="VWV210" s="91"/>
      <c r="VWW210" s="119"/>
      <c r="VWX210" s="91"/>
      <c r="VWY210" s="119"/>
      <c r="VWZ210" s="91"/>
      <c r="VXA210" s="119"/>
      <c r="VXB210" s="91"/>
      <c r="VXC210" s="119"/>
      <c r="VXD210" s="91"/>
      <c r="VXE210" s="119"/>
      <c r="VXF210" s="91"/>
      <c r="VXG210" s="119"/>
      <c r="VXH210" s="91"/>
      <c r="VXI210" s="119"/>
      <c r="VXJ210" s="91"/>
      <c r="VXK210" s="119"/>
      <c r="VXL210" s="91"/>
      <c r="VXM210" s="119"/>
      <c r="VXN210" s="91"/>
      <c r="VXO210" s="119"/>
      <c r="VXP210" s="91"/>
      <c r="VXQ210" s="119"/>
      <c r="VXR210" s="91"/>
      <c r="VXS210" s="119"/>
      <c r="VXT210" s="91"/>
      <c r="VXU210" s="119"/>
      <c r="VXV210" s="91"/>
      <c r="VXW210" s="119"/>
      <c r="VXX210" s="91"/>
      <c r="VXY210" s="119"/>
      <c r="VXZ210" s="91"/>
      <c r="VYA210" s="119"/>
      <c r="VYB210" s="91"/>
      <c r="VYC210" s="119"/>
      <c r="VYD210" s="91"/>
      <c r="VYE210" s="119"/>
      <c r="VYF210" s="91"/>
      <c r="VYG210" s="119"/>
      <c r="VYH210" s="91"/>
      <c r="VYI210" s="119"/>
      <c r="VYJ210" s="91"/>
      <c r="VYK210" s="119"/>
      <c r="VYL210" s="91"/>
      <c r="VYM210" s="119"/>
      <c r="VYN210" s="91"/>
      <c r="VYO210" s="119"/>
      <c r="VYP210" s="91"/>
      <c r="VYQ210" s="119"/>
      <c r="VYR210" s="91"/>
      <c r="VYS210" s="119"/>
      <c r="VYT210" s="91"/>
      <c r="VYU210" s="119"/>
      <c r="VYV210" s="91"/>
      <c r="VYW210" s="119"/>
      <c r="VYX210" s="91"/>
      <c r="VYY210" s="119"/>
      <c r="VYZ210" s="91"/>
      <c r="VZA210" s="119"/>
      <c r="VZB210" s="91"/>
      <c r="VZC210" s="119"/>
      <c r="VZD210" s="91"/>
      <c r="VZE210" s="119"/>
      <c r="VZF210" s="91"/>
      <c r="VZG210" s="119"/>
      <c r="VZH210" s="91"/>
      <c r="VZI210" s="119"/>
      <c r="VZJ210" s="91"/>
      <c r="VZK210" s="119"/>
      <c r="VZL210" s="91"/>
      <c r="VZM210" s="119"/>
      <c r="VZN210" s="91"/>
      <c r="VZO210" s="119"/>
      <c r="VZP210" s="91"/>
      <c r="VZQ210" s="119"/>
      <c r="VZR210" s="91"/>
      <c r="VZS210" s="119"/>
      <c r="VZT210" s="91"/>
      <c r="VZU210" s="119"/>
      <c r="VZV210" s="91"/>
      <c r="VZW210" s="119"/>
      <c r="VZX210" s="91"/>
      <c r="VZY210" s="119"/>
      <c r="VZZ210" s="91"/>
      <c r="WAA210" s="119"/>
      <c r="WAB210" s="91"/>
      <c r="WAC210" s="119"/>
      <c r="WAD210" s="91"/>
      <c r="WAE210" s="119"/>
      <c r="WAF210" s="91"/>
      <c r="WAG210" s="119"/>
      <c r="WAH210" s="91"/>
      <c r="WAI210" s="119"/>
      <c r="WAJ210" s="91"/>
      <c r="WAK210" s="119"/>
      <c r="WAL210" s="91"/>
      <c r="WAM210" s="119"/>
      <c r="WAN210" s="91"/>
      <c r="WAO210" s="119"/>
      <c r="WAP210" s="91"/>
      <c r="WAQ210" s="119"/>
      <c r="WAR210" s="91"/>
      <c r="WAS210" s="119"/>
      <c r="WAT210" s="91"/>
      <c r="WAU210" s="119"/>
      <c r="WAV210" s="91"/>
      <c r="WAW210" s="119"/>
      <c r="WAX210" s="91"/>
      <c r="WAY210" s="119"/>
      <c r="WAZ210" s="91"/>
      <c r="WBA210" s="119"/>
      <c r="WBB210" s="91"/>
      <c r="WBC210" s="119"/>
      <c r="WBD210" s="91"/>
      <c r="WBE210" s="119"/>
      <c r="WBF210" s="91"/>
      <c r="WBG210" s="119"/>
      <c r="WBH210" s="91"/>
      <c r="WBI210" s="119"/>
      <c r="WBJ210" s="91"/>
      <c r="WBK210" s="119"/>
      <c r="WBL210" s="91"/>
      <c r="WBM210" s="119"/>
      <c r="WBN210" s="91"/>
      <c r="WBO210" s="119"/>
      <c r="WBP210" s="91"/>
      <c r="WBQ210" s="119"/>
      <c r="WBR210" s="91"/>
      <c r="WBS210" s="119"/>
      <c r="WBT210" s="91"/>
      <c r="WBU210" s="119"/>
      <c r="WBV210" s="91"/>
      <c r="WBW210" s="119"/>
      <c r="WBX210" s="91"/>
      <c r="WBY210" s="119"/>
      <c r="WBZ210" s="91"/>
      <c r="WCA210" s="119"/>
      <c r="WCB210" s="91"/>
      <c r="WCC210" s="119"/>
      <c r="WCD210" s="91"/>
      <c r="WCE210" s="119"/>
      <c r="WCF210" s="91"/>
      <c r="WCG210" s="119"/>
      <c r="WCH210" s="91"/>
      <c r="WCI210" s="119"/>
      <c r="WCJ210" s="91"/>
      <c r="WCK210" s="119"/>
      <c r="WCL210" s="91"/>
      <c r="WCM210" s="119"/>
      <c r="WCN210" s="91"/>
      <c r="WCO210" s="119"/>
      <c r="WCP210" s="91"/>
      <c r="WCQ210" s="119"/>
      <c r="WCR210" s="91"/>
      <c r="WCS210" s="119"/>
      <c r="WCT210" s="91"/>
      <c r="WCU210" s="119"/>
      <c r="WCV210" s="91"/>
      <c r="WCW210" s="119"/>
      <c r="WCX210" s="91"/>
      <c r="WCY210" s="119"/>
      <c r="WCZ210" s="91"/>
      <c r="WDA210" s="119"/>
      <c r="WDB210" s="91"/>
      <c r="WDC210" s="119"/>
      <c r="WDD210" s="91"/>
      <c r="WDE210" s="119"/>
      <c r="WDF210" s="91"/>
      <c r="WDG210" s="119"/>
      <c r="WDH210" s="91"/>
      <c r="WDI210" s="119"/>
      <c r="WDJ210" s="91"/>
      <c r="WDK210" s="119"/>
      <c r="WDL210" s="91"/>
      <c r="WDM210" s="119"/>
      <c r="WDN210" s="91"/>
      <c r="WDO210" s="119"/>
      <c r="WDP210" s="91"/>
      <c r="WDQ210" s="119"/>
      <c r="WDR210" s="91"/>
      <c r="WDS210" s="119"/>
      <c r="WDT210" s="91"/>
      <c r="WDU210" s="119"/>
      <c r="WDV210" s="91"/>
      <c r="WDW210" s="119"/>
      <c r="WDX210" s="91"/>
      <c r="WDY210" s="119"/>
      <c r="WDZ210" s="91"/>
      <c r="WEA210" s="119"/>
      <c r="WEB210" s="91"/>
      <c r="WEC210" s="119"/>
      <c r="WED210" s="91"/>
      <c r="WEE210" s="119"/>
      <c r="WEF210" s="91"/>
      <c r="WEG210" s="119"/>
      <c r="WEH210" s="91"/>
      <c r="WEI210" s="119"/>
      <c r="WEJ210" s="91"/>
      <c r="WEK210" s="119"/>
      <c r="WEL210" s="91"/>
      <c r="WEM210" s="119"/>
      <c r="WEN210" s="91"/>
      <c r="WEO210" s="119"/>
      <c r="WEP210" s="91"/>
      <c r="WEQ210" s="119"/>
      <c r="WER210" s="91"/>
      <c r="WES210" s="119"/>
      <c r="WET210" s="91"/>
      <c r="WEU210" s="119"/>
      <c r="WEV210" s="91"/>
      <c r="WEW210" s="119"/>
      <c r="WEX210" s="91"/>
      <c r="WEY210" s="119"/>
      <c r="WEZ210" s="91"/>
      <c r="WFA210" s="119"/>
      <c r="WFB210" s="91"/>
      <c r="WFC210" s="119"/>
      <c r="WFD210" s="91"/>
      <c r="WFE210" s="119"/>
      <c r="WFF210" s="91"/>
      <c r="WFG210" s="119"/>
      <c r="WFH210" s="91"/>
      <c r="WFI210" s="119"/>
      <c r="WFJ210" s="91"/>
      <c r="WFK210" s="119"/>
      <c r="WFL210" s="91"/>
      <c r="WFM210" s="119"/>
      <c r="WFN210" s="91"/>
      <c r="WFO210" s="119"/>
      <c r="WFP210" s="91"/>
      <c r="WFQ210" s="119"/>
      <c r="WFR210" s="91"/>
      <c r="WFS210" s="119"/>
      <c r="WFT210" s="91"/>
      <c r="WFU210" s="119"/>
      <c r="WFV210" s="91"/>
      <c r="WFW210" s="119"/>
      <c r="WFX210" s="91"/>
      <c r="WFY210" s="119"/>
      <c r="WFZ210" s="91"/>
      <c r="WGA210" s="119"/>
      <c r="WGB210" s="91"/>
      <c r="WGC210" s="119"/>
      <c r="WGD210" s="91"/>
      <c r="WGE210" s="119"/>
      <c r="WGF210" s="91"/>
      <c r="WGG210" s="119"/>
      <c r="WGH210" s="91"/>
      <c r="WGI210" s="119"/>
      <c r="WGJ210" s="91"/>
      <c r="WGK210" s="119"/>
      <c r="WGL210" s="91"/>
      <c r="WGM210" s="119"/>
      <c r="WGN210" s="91"/>
      <c r="WGO210" s="119"/>
      <c r="WGP210" s="91"/>
      <c r="WGQ210" s="119"/>
      <c r="WGR210" s="91"/>
      <c r="WGS210" s="119"/>
      <c r="WGT210" s="91"/>
      <c r="WGU210" s="119"/>
      <c r="WGV210" s="91"/>
      <c r="WGW210" s="119"/>
      <c r="WGX210" s="91"/>
      <c r="WGY210" s="119"/>
      <c r="WGZ210" s="91"/>
      <c r="WHA210" s="119"/>
      <c r="WHB210" s="91"/>
      <c r="WHC210" s="119"/>
      <c r="WHD210" s="91"/>
      <c r="WHE210" s="119"/>
      <c r="WHF210" s="91"/>
      <c r="WHG210" s="119"/>
      <c r="WHH210" s="91"/>
      <c r="WHI210" s="119"/>
      <c r="WHJ210" s="91"/>
      <c r="WHK210" s="119"/>
      <c r="WHL210" s="91"/>
      <c r="WHM210" s="119"/>
      <c r="WHN210" s="91"/>
      <c r="WHO210" s="119"/>
      <c r="WHP210" s="91"/>
      <c r="WHQ210" s="119"/>
      <c r="WHR210" s="91"/>
      <c r="WHS210" s="119"/>
      <c r="WHT210" s="91"/>
      <c r="WHU210" s="119"/>
      <c r="WHV210" s="91"/>
      <c r="WHW210" s="119"/>
      <c r="WHX210" s="91"/>
      <c r="WHY210" s="119"/>
      <c r="WHZ210" s="91"/>
      <c r="WIA210" s="119"/>
      <c r="WIB210" s="91"/>
      <c r="WIC210" s="119"/>
      <c r="WID210" s="91"/>
      <c r="WIE210" s="119"/>
      <c r="WIF210" s="91"/>
      <c r="WIG210" s="119"/>
      <c r="WIH210" s="91"/>
      <c r="WII210" s="119"/>
      <c r="WIJ210" s="91"/>
      <c r="WIK210" s="119"/>
      <c r="WIL210" s="91"/>
      <c r="WIM210" s="119"/>
      <c r="WIN210" s="91"/>
      <c r="WIO210" s="119"/>
      <c r="WIP210" s="91"/>
      <c r="WIQ210" s="119"/>
      <c r="WIR210" s="91"/>
      <c r="WIS210" s="119"/>
      <c r="WIT210" s="91"/>
      <c r="WIU210" s="119"/>
      <c r="WIV210" s="91"/>
      <c r="WIW210" s="119"/>
      <c r="WIX210" s="91"/>
      <c r="WIY210" s="119"/>
      <c r="WIZ210" s="91"/>
      <c r="WJA210" s="119"/>
      <c r="WJB210" s="91"/>
      <c r="WJC210" s="119"/>
      <c r="WJD210" s="91"/>
      <c r="WJE210" s="119"/>
      <c r="WJF210" s="91"/>
      <c r="WJG210" s="119"/>
      <c r="WJH210" s="91"/>
      <c r="WJI210" s="119"/>
      <c r="WJJ210" s="91"/>
      <c r="WJK210" s="119"/>
      <c r="WJL210" s="91"/>
      <c r="WJM210" s="119"/>
      <c r="WJN210" s="91"/>
      <c r="WJO210" s="119"/>
      <c r="WJP210" s="91"/>
      <c r="WJQ210" s="119"/>
      <c r="WJR210" s="91"/>
      <c r="WJS210" s="119"/>
      <c r="WJT210" s="91"/>
      <c r="WJU210" s="119"/>
      <c r="WJV210" s="91"/>
      <c r="WJW210" s="119"/>
      <c r="WJX210" s="91"/>
      <c r="WJY210" s="119"/>
      <c r="WJZ210" s="91"/>
      <c r="WKA210" s="119"/>
      <c r="WKB210" s="91"/>
      <c r="WKC210" s="119"/>
      <c r="WKD210" s="91"/>
      <c r="WKE210" s="119"/>
      <c r="WKF210" s="91"/>
      <c r="WKG210" s="119"/>
      <c r="WKH210" s="91"/>
      <c r="WKI210" s="119"/>
      <c r="WKJ210" s="91"/>
      <c r="WKK210" s="119"/>
      <c r="WKL210" s="91"/>
      <c r="WKM210" s="119"/>
      <c r="WKN210" s="91"/>
      <c r="WKO210" s="119"/>
      <c r="WKP210" s="91"/>
      <c r="WKQ210" s="119"/>
      <c r="WKR210" s="91"/>
      <c r="WKS210" s="119"/>
      <c r="WKT210" s="91"/>
      <c r="WKU210" s="119"/>
      <c r="WKV210" s="91"/>
      <c r="WKW210" s="119"/>
      <c r="WKX210" s="91"/>
      <c r="WKY210" s="119"/>
      <c r="WKZ210" s="91"/>
      <c r="WLA210" s="119"/>
      <c r="WLB210" s="91"/>
      <c r="WLC210" s="119"/>
      <c r="WLD210" s="91"/>
      <c r="WLE210" s="119"/>
      <c r="WLF210" s="91"/>
      <c r="WLG210" s="119"/>
      <c r="WLH210" s="91"/>
      <c r="WLI210" s="119"/>
      <c r="WLJ210" s="91"/>
      <c r="WLK210" s="119"/>
      <c r="WLL210" s="91"/>
      <c r="WLM210" s="119"/>
      <c r="WLN210" s="91"/>
      <c r="WLO210" s="119"/>
      <c r="WLP210" s="91"/>
      <c r="WLQ210" s="119"/>
      <c r="WLR210" s="91"/>
      <c r="WLS210" s="119"/>
      <c r="WLT210" s="91"/>
      <c r="WLU210" s="119"/>
      <c r="WLV210" s="91"/>
      <c r="WLW210" s="119"/>
      <c r="WLX210" s="91"/>
      <c r="WLY210" s="119"/>
      <c r="WLZ210" s="91"/>
      <c r="WMA210" s="119"/>
      <c r="WMB210" s="91"/>
      <c r="WMC210" s="119"/>
      <c r="WMD210" s="91"/>
      <c r="WME210" s="119"/>
      <c r="WMF210" s="91"/>
      <c r="WMG210" s="119"/>
      <c r="WMH210" s="91"/>
      <c r="WMI210" s="119"/>
      <c r="WMJ210" s="91"/>
      <c r="WMK210" s="119"/>
      <c r="WML210" s="91"/>
      <c r="WMM210" s="119"/>
      <c r="WMN210" s="91"/>
      <c r="WMO210" s="119"/>
      <c r="WMP210" s="91"/>
      <c r="WMQ210" s="119"/>
      <c r="WMR210" s="91"/>
      <c r="WMS210" s="119"/>
      <c r="WMT210" s="91"/>
      <c r="WMU210" s="119"/>
      <c r="WMV210" s="91"/>
      <c r="WMW210" s="119"/>
      <c r="WMX210" s="91"/>
      <c r="WMY210" s="119"/>
      <c r="WMZ210" s="91"/>
      <c r="WNA210" s="119"/>
      <c r="WNB210" s="91"/>
      <c r="WNC210" s="119"/>
      <c r="WND210" s="91"/>
      <c r="WNE210" s="119"/>
      <c r="WNF210" s="91"/>
      <c r="WNG210" s="119"/>
      <c r="WNH210" s="91"/>
      <c r="WNI210" s="119"/>
      <c r="WNJ210" s="91"/>
      <c r="WNK210" s="119"/>
      <c r="WNL210" s="91"/>
      <c r="WNM210" s="119"/>
      <c r="WNN210" s="91"/>
      <c r="WNO210" s="119"/>
      <c r="WNP210" s="91"/>
      <c r="WNQ210" s="119"/>
      <c r="WNR210" s="91"/>
      <c r="WNS210" s="119"/>
      <c r="WNT210" s="91"/>
      <c r="WNU210" s="119"/>
      <c r="WNV210" s="91"/>
      <c r="WNW210" s="119"/>
      <c r="WNX210" s="91"/>
      <c r="WNY210" s="119"/>
      <c r="WNZ210" s="91"/>
      <c r="WOA210" s="119"/>
      <c r="WOB210" s="91"/>
      <c r="WOC210" s="119"/>
      <c r="WOD210" s="91"/>
      <c r="WOE210" s="119"/>
      <c r="WOF210" s="91"/>
      <c r="WOG210" s="119"/>
      <c r="WOH210" s="91"/>
      <c r="WOI210" s="119"/>
      <c r="WOJ210" s="91"/>
      <c r="WOK210" s="119"/>
      <c r="WOL210" s="91"/>
      <c r="WOM210" s="119"/>
      <c r="WON210" s="91"/>
      <c r="WOO210" s="119"/>
      <c r="WOP210" s="91"/>
      <c r="WOQ210" s="119"/>
      <c r="WOR210" s="91"/>
      <c r="WOS210" s="119"/>
      <c r="WOT210" s="91"/>
      <c r="WOU210" s="119"/>
      <c r="WOV210" s="91"/>
      <c r="WOW210" s="119"/>
      <c r="WOX210" s="91"/>
      <c r="WOY210" s="119"/>
      <c r="WOZ210" s="91"/>
      <c r="WPA210" s="119"/>
      <c r="WPB210" s="91"/>
      <c r="WPC210" s="119"/>
      <c r="WPD210" s="91"/>
      <c r="WPE210" s="119"/>
      <c r="WPF210" s="91"/>
      <c r="WPG210" s="119"/>
      <c r="WPH210" s="91"/>
      <c r="WPI210" s="119"/>
      <c r="WPJ210" s="91"/>
      <c r="WPK210" s="119"/>
      <c r="WPL210" s="91"/>
      <c r="WPM210" s="119"/>
      <c r="WPN210" s="91"/>
      <c r="WPO210" s="119"/>
      <c r="WPP210" s="91"/>
      <c r="WPQ210" s="119"/>
      <c r="WPR210" s="91"/>
      <c r="WPS210" s="119"/>
      <c r="WPT210" s="91"/>
      <c r="WPU210" s="119"/>
      <c r="WPV210" s="91"/>
      <c r="WPW210" s="119"/>
      <c r="WPX210" s="91"/>
      <c r="WPY210" s="119"/>
      <c r="WPZ210" s="91"/>
      <c r="WQA210" s="119"/>
      <c r="WQB210" s="91"/>
      <c r="WQC210" s="119"/>
      <c r="WQD210" s="91"/>
      <c r="WQE210" s="119"/>
      <c r="WQF210" s="91"/>
      <c r="WQG210" s="119"/>
      <c r="WQH210" s="91"/>
      <c r="WQI210" s="119"/>
      <c r="WQJ210" s="91"/>
      <c r="WQK210" s="119"/>
      <c r="WQL210" s="91"/>
      <c r="WQM210" s="119"/>
      <c r="WQN210" s="91"/>
      <c r="WQO210" s="119"/>
      <c r="WQP210" s="91"/>
      <c r="WQQ210" s="119"/>
      <c r="WQR210" s="91"/>
      <c r="WQS210" s="119"/>
      <c r="WQT210" s="91"/>
      <c r="WQU210" s="119"/>
      <c r="WQV210" s="91"/>
      <c r="WQW210" s="119"/>
      <c r="WQX210" s="91"/>
      <c r="WQY210" s="119"/>
      <c r="WQZ210" s="91"/>
      <c r="WRA210" s="119"/>
      <c r="WRB210" s="91"/>
      <c r="WRC210" s="119"/>
      <c r="WRD210" s="91"/>
      <c r="WRE210" s="119"/>
      <c r="WRF210" s="91"/>
      <c r="WRG210" s="119"/>
      <c r="WRH210" s="91"/>
      <c r="WRI210" s="119"/>
      <c r="WRJ210" s="91"/>
      <c r="WRK210" s="119"/>
      <c r="WRL210" s="91"/>
      <c r="WRM210" s="119"/>
      <c r="WRN210" s="91"/>
      <c r="WRO210" s="119"/>
      <c r="WRP210" s="91"/>
      <c r="WRQ210" s="119"/>
      <c r="WRR210" s="91"/>
      <c r="WRS210" s="119"/>
      <c r="WRT210" s="91"/>
      <c r="WRU210" s="119"/>
      <c r="WRV210" s="91"/>
      <c r="WRW210" s="119"/>
      <c r="WRX210" s="91"/>
      <c r="WRY210" s="119"/>
      <c r="WRZ210" s="91"/>
      <c r="WSA210" s="119"/>
      <c r="WSB210" s="91"/>
      <c r="WSC210" s="119"/>
      <c r="WSD210" s="91"/>
      <c r="WSE210" s="119"/>
      <c r="WSF210" s="91"/>
      <c r="WSG210" s="119"/>
      <c r="WSH210" s="91"/>
      <c r="WSI210" s="119"/>
      <c r="WSJ210" s="91"/>
      <c r="WSK210" s="119"/>
      <c r="WSL210" s="91"/>
      <c r="WSM210" s="119"/>
      <c r="WSN210" s="91"/>
      <c r="WSO210" s="119"/>
      <c r="WSP210" s="91"/>
      <c r="WSQ210" s="119"/>
      <c r="WSR210" s="91"/>
      <c r="WSS210" s="119"/>
      <c r="WST210" s="91"/>
      <c r="WSU210" s="119"/>
      <c r="WSV210" s="91"/>
      <c r="WSW210" s="119"/>
      <c r="WSX210" s="91"/>
      <c r="WSY210" s="119"/>
      <c r="WSZ210" s="91"/>
      <c r="WTA210" s="119"/>
      <c r="WTB210" s="91"/>
      <c r="WTC210" s="119"/>
      <c r="WTD210" s="91"/>
      <c r="WTE210" s="119"/>
      <c r="WTF210" s="91"/>
      <c r="WTG210" s="119"/>
      <c r="WTH210" s="91"/>
      <c r="WTI210" s="119"/>
      <c r="WTJ210" s="91"/>
      <c r="WTK210" s="119"/>
      <c r="WTL210" s="91"/>
      <c r="WTM210" s="119"/>
      <c r="WTN210" s="91"/>
      <c r="WTO210" s="119"/>
      <c r="WTP210" s="91"/>
      <c r="WTQ210" s="119"/>
      <c r="WTR210" s="91"/>
      <c r="WTS210" s="119"/>
      <c r="WTT210" s="91"/>
      <c r="WTU210" s="119"/>
      <c r="WTV210" s="91"/>
      <c r="WTW210" s="119"/>
      <c r="WTX210" s="91"/>
      <c r="WTY210" s="119"/>
      <c r="WTZ210" s="91"/>
      <c r="WUA210" s="119"/>
      <c r="WUB210" s="91"/>
      <c r="WUC210" s="119"/>
      <c r="WUD210" s="91"/>
      <c r="WUE210" s="119"/>
      <c r="WUF210" s="91"/>
      <c r="WUG210" s="119"/>
      <c r="WUH210" s="91"/>
      <c r="WUI210" s="119"/>
      <c r="WUJ210" s="91"/>
      <c r="WUK210" s="119"/>
      <c r="WUL210" s="91"/>
      <c r="WUM210" s="119"/>
      <c r="WUN210" s="91"/>
      <c r="WUO210" s="119"/>
      <c r="WUP210" s="91"/>
      <c r="WUQ210" s="119"/>
      <c r="WUR210" s="91"/>
      <c r="WUS210" s="119"/>
      <c r="WUT210" s="91"/>
      <c r="WUU210" s="119"/>
      <c r="WUV210" s="91"/>
      <c r="WUW210" s="119"/>
      <c r="WUX210" s="91"/>
      <c r="WUY210" s="119"/>
      <c r="WUZ210" s="91"/>
      <c r="WVA210" s="119"/>
      <c r="WVB210" s="91"/>
      <c r="WVC210" s="119"/>
      <c r="WVD210" s="91"/>
      <c r="WVE210" s="119"/>
      <c r="WVF210" s="91"/>
      <c r="WVG210" s="119"/>
      <c r="WVH210" s="91"/>
      <c r="WVI210" s="119"/>
      <c r="WVJ210" s="91"/>
      <c r="WVK210" s="119"/>
      <c r="WVL210" s="91"/>
      <c r="WVM210" s="119"/>
      <c r="WVN210" s="91"/>
      <c r="WVO210" s="119"/>
      <c r="WVP210" s="91"/>
      <c r="WVQ210" s="119"/>
      <c r="WVR210" s="91"/>
      <c r="WVS210" s="119"/>
      <c r="WVT210" s="91"/>
      <c r="WVU210" s="119"/>
      <c r="WVV210" s="91"/>
      <c r="WVW210" s="119"/>
      <c r="WVX210" s="91"/>
      <c r="WVY210" s="119"/>
      <c r="WVZ210" s="91"/>
      <c r="WWA210" s="119"/>
      <c r="WWB210" s="91"/>
      <c r="WWC210" s="119"/>
      <c r="WWD210" s="91"/>
      <c r="WWE210" s="119"/>
      <c r="WWF210" s="91"/>
      <c r="WWG210" s="119"/>
      <c r="WWH210" s="91"/>
      <c r="WWI210" s="119"/>
      <c r="WWJ210" s="91"/>
      <c r="WWK210" s="119"/>
      <c r="WWL210" s="91"/>
      <c r="WWM210" s="119"/>
      <c r="WWN210" s="91"/>
      <c r="WWO210" s="119"/>
      <c r="WWP210" s="91"/>
      <c r="WWQ210" s="119"/>
      <c r="WWR210" s="91"/>
      <c r="WWS210" s="119"/>
      <c r="WWT210" s="91"/>
      <c r="WWU210" s="119"/>
      <c r="WWV210" s="91"/>
      <c r="WWW210" s="119"/>
      <c r="WWX210" s="91"/>
      <c r="WWY210" s="119"/>
      <c r="WWZ210" s="91"/>
      <c r="WXA210" s="119"/>
      <c r="WXB210" s="91"/>
      <c r="WXC210" s="119"/>
      <c r="WXD210" s="91"/>
      <c r="WXE210" s="119"/>
      <c r="WXF210" s="91"/>
      <c r="WXG210" s="119"/>
      <c r="WXH210" s="91"/>
      <c r="WXI210" s="119"/>
      <c r="WXJ210" s="91"/>
      <c r="WXK210" s="119"/>
      <c r="WXL210" s="91"/>
      <c r="WXM210" s="119"/>
      <c r="WXN210" s="91"/>
      <c r="WXO210" s="119"/>
      <c r="WXP210" s="91"/>
      <c r="WXQ210" s="119"/>
      <c r="WXR210" s="91"/>
      <c r="WXS210" s="119"/>
      <c r="WXT210" s="91"/>
      <c r="WXU210" s="119"/>
      <c r="WXV210" s="91"/>
      <c r="WXW210" s="119"/>
      <c r="WXX210" s="91"/>
      <c r="WXY210" s="119"/>
      <c r="WXZ210" s="91"/>
      <c r="WYA210" s="119"/>
      <c r="WYB210" s="91"/>
      <c r="WYC210" s="119"/>
      <c r="WYD210" s="91"/>
      <c r="WYE210" s="119"/>
      <c r="WYF210" s="91"/>
      <c r="WYG210" s="119"/>
      <c r="WYH210" s="91"/>
      <c r="WYI210" s="119"/>
      <c r="WYJ210" s="91"/>
      <c r="WYK210" s="119"/>
      <c r="WYL210" s="91"/>
      <c r="WYM210" s="119"/>
      <c r="WYN210" s="91"/>
      <c r="WYO210" s="119"/>
      <c r="WYP210" s="91"/>
      <c r="WYQ210" s="119"/>
      <c r="WYR210" s="91"/>
      <c r="WYS210" s="119"/>
      <c r="WYT210" s="91"/>
      <c r="WYU210" s="119"/>
      <c r="WYV210" s="91"/>
      <c r="WYW210" s="119"/>
      <c r="WYX210" s="91"/>
      <c r="WYY210" s="119"/>
      <c r="WYZ210" s="91"/>
      <c r="WZA210" s="119"/>
      <c r="WZB210" s="91"/>
      <c r="WZC210" s="119"/>
      <c r="WZD210" s="91"/>
      <c r="WZE210" s="119"/>
      <c r="WZF210" s="91"/>
      <c r="WZG210" s="119"/>
      <c r="WZH210" s="91"/>
      <c r="WZI210" s="119"/>
      <c r="WZJ210" s="91"/>
      <c r="WZK210" s="119"/>
      <c r="WZL210" s="91"/>
      <c r="WZM210" s="119"/>
      <c r="WZN210" s="91"/>
      <c r="WZO210" s="119"/>
      <c r="WZP210" s="91"/>
      <c r="WZQ210" s="119"/>
      <c r="WZR210" s="91"/>
      <c r="WZS210" s="119"/>
      <c r="WZT210" s="91"/>
      <c r="WZU210" s="119"/>
      <c r="WZV210" s="91"/>
      <c r="WZW210" s="119"/>
      <c r="WZX210" s="91"/>
      <c r="WZY210" s="119"/>
      <c r="WZZ210" s="91"/>
      <c r="XAA210" s="119"/>
      <c r="XAB210" s="91"/>
      <c r="XAC210" s="119"/>
      <c r="XAD210" s="91"/>
      <c r="XAE210" s="119"/>
      <c r="XAF210" s="91"/>
      <c r="XAG210" s="119"/>
      <c r="XAH210" s="91"/>
      <c r="XAI210" s="119"/>
      <c r="XAJ210" s="91"/>
      <c r="XAK210" s="119"/>
      <c r="XAL210" s="91"/>
      <c r="XAM210" s="119"/>
      <c r="XAN210" s="91"/>
      <c r="XAO210" s="119"/>
      <c r="XAP210" s="91"/>
      <c r="XAQ210" s="119"/>
      <c r="XAR210" s="91"/>
      <c r="XAS210" s="119"/>
      <c r="XAT210" s="91"/>
      <c r="XAU210" s="119"/>
      <c r="XAV210" s="91"/>
      <c r="XAW210" s="119"/>
      <c r="XAX210" s="91"/>
      <c r="XAY210" s="119"/>
      <c r="XAZ210" s="91"/>
      <c r="XBA210" s="119"/>
      <c r="XBB210" s="91"/>
      <c r="XBC210" s="119"/>
      <c r="XBD210" s="91"/>
      <c r="XBE210" s="119"/>
      <c r="XBF210" s="91"/>
      <c r="XBG210" s="119"/>
      <c r="XBH210" s="91"/>
      <c r="XBI210" s="119"/>
      <c r="XBJ210" s="91"/>
      <c r="XBK210" s="119"/>
      <c r="XBL210" s="91"/>
      <c r="XBM210" s="119"/>
      <c r="XBN210" s="91"/>
      <c r="XBO210" s="119"/>
      <c r="XBP210" s="91"/>
      <c r="XBQ210" s="119"/>
      <c r="XBR210" s="91"/>
      <c r="XBS210" s="119"/>
      <c r="XBT210" s="91"/>
      <c r="XBU210" s="119"/>
      <c r="XBV210" s="91"/>
      <c r="XBW210" s="119"/>
      <c r="XBX210" s="91"/>
      <c r="XBY210" s="119"/>
      <c r="XBZ210" s="91"/>
      <c r="XCA210" s="119"/>
      <c r="XCB210" s="91"/>
      <c r="XCC210" s="119"/>
      <c r="XCD210" s="91"/>
      <c r="XCE210" s="119"/>
      <c r="XCF210" s="91"/>
      <c r="XCG210" s="119"/>
      <c r="XCH210" s="91"/>
      <c r="XCI210" s="119"/>
      <c r="XCJ210" s="91"/>
      <c r="XCK210" s="119"/>
      <c r="XCL210" s="91"/>
      <c r="XCM210" s="119"/>
      <c r="XCN210" s="91"/>
      <c r="XCO210" s="119"/>
      <c r="XCP210" s="91"/>
      <c r="XCQ210" s="119"/>
      <c r="XCR210" s="91"/>
      <c r="XCS210" s="119"/>
      <c r="XCT210" s="91"/>
      <c r="XCU210" s="119"/>
      <c r="XCV210" s="91"/>
      <c r="XCW210" s="119"/>
      <c r="XCX210" s="91"/>
      <c r="XCY210" s="119"/>
      <c r="XCZ210" s="91"/>
    </row>
    <row r="211" spans="1:16328" ht="14.5" customHeight="1" x14ac:dyDescent="0.35">
      <c r="A211" s="343" t="s">
        <v>1071</v>
      </c>
      <c r="B211" t="s">
        <v>220</v>
      </c>
      <c r="C211" s="1">
        <v>27860</v>
      </c>
      <c r="D211" s="4">
        <v>0</v>
      </c>
      <c r="E211" s="303">
        <f t="shared" si="11"/>
        <v>0</v>
      </c>
      <c r="F211" s="304">
        <v>27860</v>
      </c>
      <c r="AV211" s="91"/>
      <c r="AW211" s="119"/>
      <c r="AX211" s="91"/>
      <c r="AY211" s="119"/>
      <c r="AZ211" s="91"/>
      <c r="BA211" s="119"/>
      <c r="BB211" s="91"/>
      <c r="BC211" s="119"/>
      <c r="BD211" s="91"/>
      <c r="BE211" s="119"/>
      <c r="BF211" s="91"/>
      <c r="BG211" s="119"/>
      <c r="BH211" s="91"/>
      <c r="BI211" s="119"/>
      <c r="BJ211" s="91"/>
      <c r="BK211" s="119"/>
      <c r="BL211" s="91"/>
      <c r="BM211" s="119"/>
      <c r="BN211" s="91"/>
      <c r="BO211" s="119"/>
      <c r="BP211" s="91"/>
      <c r="BQ211" s="119"/>
      <c r="BR211" s="91"/>
      <c r="BS211" s="119"/>
      <c r="BT211" s="91"/>
      <c r="BU211" s="119"/>
      <c r="BV211" s="91"/>
      <c r="BW211" s="119"/>
      <c r="BX211" s="91"/>
      <c r="BY211" s="119"/>
      <c r="BZ211" s="91"/>
      <c r="CA211" s="119"/>
      <c r="CB211" s="91"/>
      <c r="CC211" s="119"/>
      <c r="CD211" s="91"/>
      <c r="CE211" s="119"/>
      <c r="CF211" s="91"/>
      <c r="CG211" s="119"/>
      <c r="CH211" s="91"/>
      <c r="CI211" s="119"/>
      <c r="CJ211" s="91"/>
      <c r="CK211" s="119"/>
      <c r="CL211" s="91"/>
      <c r="CM211" s="119"/>
      <c r="CN211" s="91"/>
      <c r="CO211" s="119"/>
      <c r="CP211" s="91"/>
      <c r="CQ211" s="119"/>
      <c r="CR211" s="91"/>
      <c r="CS211" s="119"/>
      <c r="CT211" s="91"/>
      <c r="CU211" s="119"/>
      <c r="CV211" s="91"/>
      <c r="CW211" s="119"/>
      <c r="CX211" s="91"/>
      <c r="CY211" s="119"/>
      <c r="CZ211" s="91"/>
      <c r="DA211" s="119"/>
      <c r="DB211" s="91"/>
      <c r="DC211" s="119"/>
      <c r="DD211" s="91"/>
      <c r="DE211" s="119"/>
      <c r="DF211" s="91"/>
      <c r="DG211" s="119"/>
      <c r="DH211" s="91"/>
      <c r="DI211" s="119"/>
      <c r="DJ211" s="91"/>
      <c r="DK211" s="119"/>
      <c r="DL211" s="91"/>
      <c r="DM211" s="119"/>
      <c r="DN211" s="91"/>
      <c r="DO211" s="119"/>
      <c r="DP211" s="91"/>
      <c r="DQ211" s="119"/>
      <c r="DR211" s="91"/>
      <c r="DS211" s="119"/>
      <c r="DT211" s="91"/>
      <c r="DU211" s="119"/>
      <c r="DV211" s="91"/>
      <c r="DW211" s="119"/>
      <c r="DX211" s="91"/>
      <c r="DY211" s="119"/>
      <c r="DZ211" s="91"/>
      <c r="EA211" s="119"/>
      <c r="EB211" s="91"/>
      <c r="EC211" s="119"/>
      <c r="ED211" s="91"/>
      <c r="EE211" s="119"/>
      <c r="EF211" s="91"/>
      <c r="EG211" s="119"/>
      <c r="EH211" s="91"/>
      <c r="EI211" s="119"/>
      <c r="EJ211" s="91"/>
      <c r="EK211" s="119"/>
      <c r="EL211" s="91"/>
      <c r="EM211" s="119"/>
      <c r="EN211" s="91"/>
      <c r="EO211" s="119"/>
      <c r="EP211" s="91"/>
      <c r="EQ211" s="119"/>
      <c r="ER211" s="91"/>
      <c r="ES211" s="119"/>
      <c r="ET211" s="91"/>
      <c r="EU211" s="119"/>
      <c r="EV211" s="91"/>
      <c r="EW211" s="119"/>
      <c r="EX211" s="91"/>
      <c r="EY211" s="119"/>
      <c r="EZ211" s="91"/>
      <c r="FA211" s="119"/>
      <c r="FB211" s="91"/>
      <c r="FC211" s="119"/>
      <c r="FD211" s="91"/>
      <c r="FE211" s="119"/>
      <c r="FF211" s="91"/>
      <c r="FG211" s="119"/>
      <c r="FH211" s="91"/>
      <c r="FI211" s="119"/>
      <c r="FJ211" s="91"/>
      <c r="FK211" s="119"/>
      <c r="FL211" s="91"/>
      <c r="FM211" s="119"/>
      <c r="FN211" s="91"/>
      <c r="FO211" s="119"/>
      <c r="FP211" s="91"/>
      <c r="FQ211" s="119"/>
      <c r="FR211" s="91"/>
      <c r="FS211" s="119"/>
      <c r="FT211" s="91"/>
      <c r="FU211" s="119"/>
      <c r="FV211" s="91"/>
      <c r="FW211" s="119"/>
      <c r="FX211" s="91"/>
      <c r="FY211" s="119"/>
      <c r="FZ211" s="91"/>
      <c r="GA211" s="119"/>
      <c r="GB211" s="91"/>
      <c r="GC211" s="119"/>
      <c r="GD211" s="91"/>
      <c r="GE211" s="119"/>
      <c r="GF211" s="91"/>
      <c r="GG211" s="119"/>
      <c r="GH211" s="91"/>
      <c r="GI211" s="119"/>
      <c r="GJ211" s="91"/>
      <c r="GK211" s="119"/>
      <c r="GL211" s="91"/>
      <c r="GM211" s="119"/>
      <c r="GN211" s="91"/>
      <c r="GO211" s="119"/>
      <c r="GP211" s="91"/>
      <c r="GQ211" s="119"/>
      <c r="GR211" s="91"/>
      <c r="GS211" s="119"/>
      <c r="GT211" s="91"/>
      <c r="GU211" s="119"/>
      <c r="GV211" s="91"/>
      <c r="GW211" s="119"/>
      <c r="GX211" s="91"/>
      <c r="GY211" s="119"/>
      <c r="GZ211" s="91"/>
      <c r="HA211" s="119"/>
      <c r="HB211" s="91"/>
      <c r="HC211" s="119"/>
      <c r="HD211" s="91"/>
      <c r="HE211" s="119"/>
      <c r="HF211" s="91"/>
      <c r="HG211" s="119"/>
      <c r="HH211" s="91"/>
      <c r="HI211" s="119"/>
      <c r="HJ211" s="91"/>
      <c r="HK211" s="119"/>
      <c r="HL211" s="91"/>
      <c r="HM211" s="119"/>
      <c r="HN211" s="91"/>
      <c r="HO211" s="119"/>
      <c r="HP211" s="91"/>
      <c r="HQ211" s="119"/>
      <c r="HR211" s="91"/>
      <c r="HS211" s="119"/>
      <c r="HT211" s="91"/>
      <c r="HU211" s="119"/>
      <c r="HV211" s="91"/>
      <c r="HW211" s="119"/>
      <c r="HX211" s="91"/>
      <c r="HY211" s="119"/>
      <c r="HZ211" s="91"/>
      <c r="IA211" s="119"/>
      <c r="IB211" s="91"/>
      <c r="IC211" s="119"/>
      <c r="ID211" s="91"/>
      <c r="IE211" s="119"/>
      <c r="IF211" s="91"/>
      <c r="IG211" s="119"/>
      <c r="IH211" s="91"/>
      <c r="II211" s="119"/>
      <c r="IJ211" s="91"/>
      <c r="IK211" s="119"/>
      <c r="IL211" s="91"/>
      <c r="IM211" s="119"/>
      <c r="IN211" s="91"/>
      <c r="IO211" s="119"/>
      <c r="IP211" s="91"/>
      <c r="IQ211" s="119"/>
      <c r="IR211" s="91"/>
      <c r="IS211" s="119"/>
      <c r="IT211" s="91"/>
      <c r="IU211" s="119"/>
      <c r="IV211" s="91"/>
      <c r="IW211" s="119"/>
      <c r="IX211" s="91"/>
      <c r="IY211" s="119"/>
      <c r="IZ211" s="91"/>
      <c r="JA211" s="119"/>
      <c r="JB211" s="91"/>
      <c r="JC211" s="119"/>
      <c r="JD211" s="91"/>
      <c r="JE211" s="119"/>
      <c r="JF211" s="91"/>
      <c r="JG211" s="119"/>
      <c r="JH211" s="91"/>
      <c r="JI211" s="119"/>
      <c r="JJ211" s="91"/>
      <c r="JK211" s="119"/>
      <c r="JL211" s="91"/>
      <c r="JM211" s="119"/>
      <c r="JN211" s="91"/>
      <c r="JO211" s="119"/>
      <c r="JP211" s="91"/>
      <c r="JQ211" s="119"/>
      <c r="JR211" s="91"/>
      <c r="JS211" s="119"/>
      <c r="JT211" s="91"/>
      <c r="JU211" s="119"/>
      <c r="JV211" s="91"/>
      <c r="JW211" s="119"/>
      <c r="JX211" s="91"/>
      <c r="JY211" s="119"/>
      <c r="JZ211" s="91"/>
      <c r="KA211" s="119"/>
      <c r="KB211" s="91"/>
      <c r="KC211" s="119"/>
      <c r="KD211" s="91"/>
      <c r="KE211" s="119"/>
      <c r="KF211" s="91"/>
      <c r="KG211" s="119"/>
      <c r="KH211" s="91"/>
      <c r="KI211" s="119"/>
      <c r="KJ211" s="91"/>
      <c r="KK211" s="119"/>
      <c r="KL211" s="91"/>
      <c r="KM211" s="119"/>
      <c r="KN211" s="91"/>
      <c r="KO211" s="119"/>
      <c r="KP211" s="91"/>
      <c r="KQ211" s="119"/>
      <c r="KR211" s="91"/>
      <c r="KS211" s="119"/>
      <c r="KT211" s="91"/>
      <c r="KU211" s="119"/>
      <c r="KV211" s="91"/>
      <c r="KW211" s="119"/>
      <c r="KX211" s="91"/>
      <c r="KY211" s="119"/>
      <c r="KZ211" s="91"/>
      <c r="LA211" s="119"/>
      <c r="LB211" s="91"/>
      <c r="LC211" s="119"/>
      <c r="LD211" s="91"/>
      <c r="LE211" s="119"/>
      <c r="LF211" s="91"/>
      <c r="LG211" s="119"/>
      <c r="LH211" s="91"/>
      <c r="LI211" s="119"/>
      <c r="LJ211" s="91"/>
      <c r="LK211" s="119"/>
      <c r="LL211" s="91"/>
      <c r="LM211" s="119"/>
      <c r="LN211" s="91"/>
      <c r="LO211" s="119"/>
      <c r="LP211" s="91"/>
      <c r="LQ211" s="119"/>
      <c r="LR211" s="91"/>
      <c r="LS211" s="119"/>
      <c r="LT211" s="91"/>
      <c r="LU211" s="119"/>
      <c r="LV211" s="91"/>
      <c r="LW211" s="119"/>
      <c r="LX211" s="91"/>
      <c r="LY211" s="119"/>
      <c r="LZ211" s="91"/>
      <c r="MA211" s="119"/>
      <c r="MB211" s="91"/>
      <c r="MC211" s="119"/>
      <c r="MD211" s="91"/>
      <c r="ME211" s="119"/>
      <c r="MF211" s="91"/>
      <c r="MG211" s="119"/>
      <c r="MH211" s="91"/>
      <c r="MI211" s="119"/>
      <c r="MJ211" s="91"/>
      <c r="MK211" s="119"/>
      <c r="ML211" s="91"/>
      <c r="MM211" s="119"/>
      <c r="MN211" s="91"/>
      <c r="MO211" s="119"/>
      <c r="MP211" s="91"/>
      <c r="MQ211" s="119"/>
      <c r="MR211" s="91"/>
      <c r="MS211" s="119"/>
      <c r="MT211" s="91"/>
      <c r="MU211" s="119"/>
      <c r="MV211" s="91"/>
      <c r="MW211" s="119"/>
      <c r="MX211" s="91"/>
      <c r="MY211" s="119"/>
      <c r="MZ211" s="91"/>
      <c r="NA211" s="119"/>
      <c r="NB211" s="91"/>
      <c r="NC211" s="119"/>
      <c r="ND211" s="91"/>
      <c r="NE211" s="119"/>
      <c r="NF211" s="91"/>
      <c r="NG211" s="119"/>
      <c r="NH211" s="91"/>
      <c r="NI211" s="119"/>
      <c r="NJ211" s="91"/>
      <c r="NK211" s="119"/>
      <c r="NL211" s="91"/>
      <c r="NM211" s="119"/>
      <c r="NN211" s="91"/>
      <c r="NO211" s="119"/>
      <c r="NP211" s="91"/>
      <c r="NQ211" s="119"/>
      <c r="NR211" s="91"/>
      <c r="NS211" s="119"/>
      <c r="NT211" s="91"/>
      <c r="NU211" s="119"/>
      <c r="NV211" s="91"/>
      <c r="NW211" s="119"/>
      <c r="NX211" s="91"/>
      <c r="NY211" s="119"/>
      <c r="NZ211" s="91"/>
      <c r="OA211" s="119"/>
      <c r="OB211" s="91"/>
      <c r="OC211" s="119"/>
      <c r="OD211" s="91"/>
      <c r="OE211" s="119"/>
      <c r="OF211" s="91"/>
      <c r="OG211" s="119"/>
      <c r="OH211" s="91"/>
      <c r="OI211" s="119"/>
      <c r="OJ211" s="91"/>
      <c r="OK211" s="119"/>
      <c r="OL211" s="91"/>
      <c r="OM211" s="119"/>
      <c r="ON211" s="91"/>
      <c r="OO211" s="119"/>
      <c r="OP211" s="91"/>
      <c r="OQ211" s="119"/>
      <c r="OR211" s="91"/>
      <c r="OS211" s="119"/>
      <c r="OT211" s="91"/>
      <c r="OU211" s="119"/>
      <c r="OV211" s="91"/>
      <c r="OW211" s="119"/>
      <c r="OX211" s="91"/>
      <c r="OY211" s="119"/>
      <c r="OZ211" s="91"/>
      <c r="PA211" s="119"/>
      <c r="PB211" s="91"/>
      <c r="PC211" s="119"/>
      <c r="PD211" s="91"/>
      <c r="PE211" s="119"/>
      <c r="PF211" s="91"/>
      <c r="PG211" s="119"/>
      <c r="PH211" s="91"/>
      <c r="PI211" s="119"/>
      <c r="PJ211" s="91"/>
      <c r="PK211" s="119"/>
      <c r="PL211" s="91"/>
      <c r="PM211" s="119"/>
      <c r="PN211" s="91"/>
      <c r="PO211" s="119"/>
      <c r="PP211" s="91"/>
      <c r="PQ211" s="119"/>
      <c r="PR211" s="91"/>
      <c r="PS211" s="119"/>
      <c r="PT211" s="91"/>
      <c r="PU211" s="119"/>
      <c r="PV211" s="91"/>
      <c r="PW211" s="119"/>
      <c r="PX211" s="91"/>
      <c r="PY211" s="119"/>
      <c r="PZ211" s="91"/>
      <c r="QA211" s="119"/>
      <c r="QB211" s="91"/>
      <c r="QC211" s="119"/>
      <c r="QD211" s="91"/>
      <c r="QE211" s="119"/>
      <c r="QF211" s="91"/>
      <c r="QG211" s="119"/>
      <c r="QH211" s="91"/>
      <c r="QI211" s="119"/>
      <c r="QJ211" s="91"/>
      <c r="QK211" s="119"/>
      <c r="QL211" s="91"/>
      <c r="QM211" s="119"/>
      <c r="QN211" s="91"/>
      <c r="QO211" s="119"/>
      <c r="QP211" s="91"/>
      <c r="QQ211" s="119"/>
      <c r="QR211" s="91"/>
      <c r="QS211" s="119"/>
      <c r="QT211" s="91"/>
      <c r="QU211" s="119"/>
      <c r="QV211" s="91"/>
      <c r="QW211" s="119"/>
      <c r="QX211" s="91"/>
      <c r="QY211" s="119"/>
      <c r="QZ211" s="91"/>
      <c r="RA211" s="119"/>
      <c r="RB211" s="91"/>
      <c r="RC211" s="119"/>
      <c r="RD211" s="91"/>
      <c r="RE211" s="119"/>
      <c r="RF211" s="91"/>
      <c r="RG211" s="119"/>
      <c r="RH211" s="91"/>
      <c r="RI211" s="119"/>
      <c r="RJ211" s="91"/>
      <c r="RK211" s="119"/>
      <c r="RL211" s="91"/>
      <c r="RM211" s="119"/>
      <c r="RN211" s="91"/>
      <c r="RO211" s="119"/>
      <c r="RP211" s="91"/>
      <c r="RQ211" s="119"/>
      <c r="RR211" s="91"/>
      <c r="RS211" s="119"/>
      <c r="RT211" s="91"/>
      <c r="RU211" s="119"/>
      <c r="RV211" s="91"/>
      <c r="RW211" s="119"/>
      <c r="RX211" s="91"/>
      <c r="RY211" s="119"/>
      <c r="RZ211" s="91"/>
      <c r="SA211" s="119"/>
      <c r="SB211" s="91"/>
      <c r="SC211" s="119"/>
      <c r="SD211" s="91"/>
      <c r="SE211" s="119"/>
      <c r="SF211" s="91"/>
      <c r="SG211" s="119"/>
      <c r="SH211" s="91"/>
      <c r="SI211" s="119"/>
      <c r="SJ211" s="91"/>
      <c r="SK211" s="119"/>
      <c r="SL211" s="91"/>
      <c r="SM211" s="119"/>
      <c r="SN211" s="91"/>
      <c r="SO211" s="119"/>
      <c r="SP211" s="91"/>
      <c r="SQ211" s="119"/>
      <c r="SR211" s="91"/>
      <c r="SS211" s="119"/>
      <c r="ST211" s="91"/>
      <c r="SU211" s="119"/>
      <c r="SV211" s="91"/>
      <c r="SW211" s="119"/>
      <c r="SX211" s="91"/>
      <c r="SY211" s="119"/>
      <c r="SZ211" s="91"/>
      <c r="TA211" s="119"/>
      <c r="TB211" s="91"/>
      <c r="TC211" s="119"/>
      <c r="TD211" s="91"/>
      <c r="TE211" s="119"/>
      <c r="TF211" s="91"/>
      <c r="TG211" s="119"/>
      <c r="TH211" s="91"/>
      <c r="TI211" s="119"/>
      <c r="TJ211" s="91"/>
      <c r="TK211" s="119"/>
      <c r="TL211" s="91"/>
      <c r="TM211" s="119"/>
      <c r="TN211" s="91"/>
      <c r="TO211" s="119"/>
      <c r="TP211" s="91"/>
      <c r="TQ211" s="119"/>
      <c r="TR211" s="91"/>
      <c r="TS211" s="119"/>
      <c r="TT211" s="91"/>
      <c r="TU211" s="119"/>
      <c r="TV211" s="91"/>
      <c r="TW211" s="119"/>
      <c r="TX211" s="91"/>
      <c r="TY211" s="119"/>
      <c r="TZ211" s="91"/>
      <c r="UA211" s="119"/>
      <c r="UB211" s="91"/>
      <c r="UC211" s="119"/>
      <c r="UD211" s="91"/>
      <c r="UE211" s="119"/>
      <c r="UF211" s="91"/>
      <c r="UG211" s="119"/>
      <c r="UH211" s="91"/>
      <c r="UI211" s="119"/>
      <c r="UJ211" s="91"/>
      <c r="UK211" s="119"/>
      <c r="UL211" s="91"/>
      <c r="UM211" s="119"/>
      <c r="UN211" s="91"/>
      <c r="UO211" s="119"/>
      <c r="UP211" s="91"/>
      <c r="UQ211" s="119"/>
      <c r="UR211" s="91"/>
      <c r="US211" s="119"/>
      <c r="UT211" s="91"/>
      <c r="UU211" s="119"/>
      <c r="UV211" s="91"/>
      <c r="UW211" s="119"/>
      <c r="UX211" s="91"/>
      <c r="UY211" s="119"/>
      <c r="UZ211" s="91"/>
      <c r="VA211" s="119"/>
      <c r="VB211" s="91"/>
      <c r="VC211" s="119"/>
      <c r="VD211" s="91"/>
      <c r="VE211" s="119"/>
      <c r="VF211" s="91"/>
      <c r="VG211" s="119"/>
      <c r="VH211" s="91"/>
      <c r="VI211" s="119"/>
      <c r="VJ211" s="91"/>
      <c r="VK211" s="119"/>
      <c r="VL211" s="91"/>
      <c r="VM211" s="119"/>
      <c r="VN211" s="91"/>
      <c r="VO211" s="119"/>
      <c r="VP211" s="91"/>
      <c r="VQ211" s="119"/>
      <c r="VR211" s="91"/>
      <c r="VS211" s="119"/>
      <c r="VT211" s="91"/>
      <c r="VU211" s="119"/>
      <c r="VV211" s="91"/>
      <c r="VW211" s="119"/>
      <c r="VX211" s="91"/>
      <c r="VY211" s="119"/>
      <c r="VZ211" s="91"/>
      <c r="WA211" s="119"/>
      <c r="WB211" s="91"/>
      <c r="WC211" s="119"/>
      <c r="WD211" s="91"/>
      <c r="WE211" s="119"/>
      <c r="WF211" s="91"/>
      <c r="WG211" s="119"/>
      <c r="WH211" s="91"/>
      <c r="WI211" s="119"/>
      <c r="WJ211" s="91"/>
      <c r="WK211" s="119"/>
      <c r="WL211" s="91"/>
      <c r="WM211" s="119"/>
      <c r="WN211" s="91"/>
      <c r="WO211" s="119"/>
      <c r="WP211" s="91"/>
      <c r="WQ211" s="119"/>
      <c r="WR211" s="91"/>
      <c r="WS211" s="119"/>
      <c r="WT211" s="91"/>
      <c r="WU211" s="119"/>
      <c r="WV211" s="91"/>
      <c r="WW211" s="119"/>
      <c r="WX211" s="91"/>
      <c r="WY211" s="119"/>
      <c r="WZ211" s="91"/>
      <c r="XA211" s="119"/>
      <c r="XB211" s="91"/>
      <c r="XC211" s="119"/>
      <c r="XD211" s="91"/>
      <c r="XE211" s="119"/>
      <c r="XF211" s="91"/>
      <c r="XG211" s="119"/>
      <c r="XH211" s="91"/>
      <c r="XI211" s="119"/>
      <c r="XJ211" s="91"/>
      <c r="XK211" s="119"/>
      <c r="XL211" s="91"/>
      <c r="XM211" s="119"/>
      <c r="XN211" s="91"/>
      <c r="XO211" s="119"/>
      <c r="XP211" s="91"/>
      <c r="XQ211" s="119"/>
      <c r="XR211" s="91"/>
      <c r="XS211" s="119"/>
      <c r="XT211" s="91"/>
      <c r="XU211" s="119"/>
      <c r="XV211" s="91"/>
      <c r="XW211" s="119"/>
      <c r="XX211" s="91"/>
      <c r="XY211" s="119"/>
      <c r="XZ211" s="91"/>
      <c r="YA211" s="119"/>
      <c r="YB211" s="91"/>
      <c r="YC211" s="119"/>
      <c r="YD211" s="91"/>
      <c r="YE211" s="119"/>
      <c r="YF211" s="91"/>
      <c r="YG211" s="119"/>
      <c r="YH211" s="91"/>
      <c r="YI211" s="119"/>
      <c r="YJ211" s="91"/>
      <c r="YK211" s="119"/>
      <c r="YL211" s="91"/>
      <c r="YM211" s="119"/>
      <c r="YN211" s="91"/>
      <c r="YO211" s="119"/>
      <c r="YP211" s="91"/>
      <c r="YQ211" s="119"/>
      <c r="YR211" s="91"/>
      <c r="YS211" s="119"/>
      <c r="YT211" s="91"/>
      <c r="YU211" s="119"/>
      <c r="YV211" s="91"/>
      <c r="YW211" s="119"/>
      <c r="YX211" s="91"/>
      <c r="YY211" s="119"/>
      <c r="YZ211" s="91"/>
      <c r="ZA211" s="119"/>
      <c r="ZB211" s="91"/>
      <c r="ZC211" s="119"/>
      <c r="ZD211" s="91"/>
      <c r="ZE211" s="119"/>
      <c r="ZF211" s="91"/>
      <c r="ZG211" s="119"/>
      <c r="ZH211" s="91"/>
      <c r="ZI211" s="119"/>
      <c r="ZJ211" s="91"/>
      <c r="ZK211" s="119"/>
      <c r="ZL211" s="91"/>
      <c r="ZM211" s="119"/>
      <c r="ZN211" s="91"/>
      <c r="ZO211" s="119"/>
      <c r="ZP211" s="91"/>
      <c r="ZQ211" s="119"/>
      <c r="ZR211" s="91"/>
      <c r="ZS211" s="119"/>
      <c r="ZT211" s="91"/>
      <c r="ZU211" s="119"/>
      <c r="ZV211" s="91"/>
      <c r="ZW211" s="119"/>
      <c r="ZX211" s="91"/>
      <c r="ZY211" s="119"/>
      <c r="ZZ211" s="91"/>
      <c r="AAA211" s="119"/>
      <c r="AAB211" s="91"/>
      <c r="AAC211" s="119"/>
      <c r="AAD211" s="91"/>
      <c r="AAE211" s="119"/>
      <c r="AAF211" s="91"/>
      <c r="AAG211" s="119"/>
      <c r="AAH211" s="91"/>
      <c r="AAI211" s="119"/>
      <c r="AAJ211" s="91"/>
      <c r="AAK211" s="119"/>
      <c r="AAL211" s="91"/>
      <c r="AAM211" s="119"/>
      <c r="AAN211" s="91"/>
      <c r="AAO211" s="119"/>
      <c r="AAP211" s="91"/>
      <c r="AAQ211" s="119"/>
      <c r="AAR211" s="91"/>
      <c r="AAS211" s="119"/>
      <c r="AAT211" s="91"/>
      <c r="AAU211" s="119"/>
      <c r="AAV211" s="91"/>
      <c r="AAW211" s="119"/>
      <c r="AAX211" s="91"/>
      <c r="AAY211" s="119"/>
      <c r="AAZ211" s="91"/>
      <c r="ABA211" s="119"/>
      <c r="ABB211" s="91"/>
      <c r="ABC211" s="119"/>
      <c r="ABD211" s="91"/>
      <c r="ABE211" s="119"/>
      <c r="ABF211" s="91"/>
      <c r="ABG211" s="119"/>
      <c r="ABH211" s="91"/>
      <c r="ABI211" s="119"/>
      <c r="ABJ211" s="91"/>
      <c r="ABK211" s="119"/>
      <c r="ABL211" s="91"/>
      <c r="ABM211" s="119"/>
      <c r="ABN211" s="91"/>
      <c r="ABO211" s="119"/>
      <c r="ABP211" s="91"/>
      <c r="ABQ211" s="119"/>
      <c r="ABR211" s="91"/>
      <c r="ABS211" s="119"/>
      <c r="ABT211" s="91"/>
      <c r="ABU211" s="119"/>
      <c r="ABV211" s="91"/>
      <c r="ABW211" s="119"/>
      <c r="ABX211" s="91"/>
      <c r="ABY211" s="119"/>
      <c r="ABZ211" s="91"/>
      <c r="ACA211" s="119"/>
      <c r="ACB211" s="91"/>
      <c r="ACC211" s="119"/>
      <c r="ACD211" s="91"/>
      <c r="ACE211" s="119"/>
      <c r="ACF211" s="91"/>
      <c r="ACG211" s="119"/>
      <c r="ACH211" s="91"/>
      <c r="ACI211" s="119"/>
      <c r="ACJ211" s="91"/>
      <c r="ACK211" s="119"/>
      <c r="ACL211" s="91"/>
      <c r="ACM211" s="119"/>
      <c r="ACN211" s="91"/>
      <c r="ACO211" s="119"/>
      <c r="ACP211" s="91"/>
      <c r="ACQ211" s="119"/>
      <c r="ACR211" s="91"/>
      <c r="ACS211" s="119"/>
      <c r="ACT211" s="91"/>
      <c r="ACU211" s="119"/>
      <c r="ACV211" s="91"/>
      <c r="ACW211" s="119"/>
      <c r="ACX211" s="91"/>
      <c r="ACY211" s="119"/>
      <c r="ACZ211" s="91"/>
      <c r="ADA211" s="119"/>
      <c r="ADB211" s="91"/>
      <c r="ADC211" s="119"/>
      <c r="ADD211" s="91"/>
      <c r="ADE211" s="119"/>
      <c r="ADF211" s="91"/>
      <c r="ADG211" s="119"/>
      <c r="ADH211" s="91"/>
      <c r="ADI211" s="119"/>
      <c r="ADJ211" s="91"/>
      <c r="ADK211" s="119"/>
      <c r="ADL211" s="91"/>
      <c r="ADM211" s="119"/>
      <c r="ADN211" s="91"/>
      <c r="ADO211" s="119"/>
      <c r="ADP211" s="91"/>
      <c r="ADQ211" s="119"/>
      <c r="ADR211" s="91"/>
      <c r="ADS211" s="119"/>
      <c r="ADT211" s="91"/>
      <c r="ADU211" s="119"/>
      <c r="ADV211" s="91"/>
      <c r="ADW211" s="119"/>
      <c r="ADX211" s="91"/>
      <c r="ADY211" s="119"/>
      <c r="ADZ211" s="91"/>
      <c r="AEA211" s="119"/>
      <c r="AEB211" s="91"/>
      <c r="AEC211" s="119"/>
      <c r="AED211" s="91"/>
      <c r="AEE211" s="119"/>
      <c r="AEF211" s="91"/>
      <c r="AEG211" s="119"/>
      <c r="AEH211" s="91"/>
      <c r="AEI211" s="119"/>
      <c r="AEJ211" s="91"/>
      <c r="AEK211" s="119"/>
      <c r="AEL211" s="91"/>
      <c r="AEM211" s="119"/>
      <c r="AEN211" s="91"/>
      <c r="AEO211" s="119"/>
      <c r="AEP211" s="91"/>
      <c r="AEQ211" s="119"/>
      <c r="AER211" s="91"/>
      <c r="AES211" s="119"/>
      <c r="AET211" s="91"/>
      <c r="AEU211" s="119"/>
      <c r="AEV211" s="91"/>
      <c r="AEW211" s="119"/>
      <c r="AEX211" s="91"/>
      <c r="AEY211" s="119"/>
      <c r="AEZ211" s="91"/>
      <c r="AFA211" s="119"/>
      <c r="AFB211" s="91"/>
      <c r="AFC211" s="119"/>
      <c r="AFD211" s="91"/>
      <c r="AFE211" s="119"/>
      <c r="AFF211" s="91"/>
      <c r="AFG211" s="119"/>
      <c r="AFH211" s="91"/>
      <c r="AFI211" s="119"/>
      <c r="AFJ211" s="91"/>
      <c r="AFK211" s="119"/>
      <c r="AFL211" s="91"/>
      <c r="AFM211" s="119"/>
      <c r="AFN211" s="91"/>
      <c r="AFO211" s="119"/>
      <c r="AFP211" s="91"/>
      <c r="AFQ211" s="119"/>
      <c r="AFR211" s="91"/>
      <c r="AFS211" s="119"/>
      <c r="AFT211" s="91"/>
      <c r="AFU211" s="119"/>
      <c r="AFV211" s="91"/>
      <c r="AFW211" s="119"/>
      <c r="AFX211" s="91"/>
      <c r="AFY211" s="119"/>
      <c r="AFZ211" s="91"/>
      <c r="AGA211" s="119"/>
      <c r="AGB211" s="91"/>
      <c r="AGC211" s="119"/>
      <c r="AGD211" s="91"/>
      <c r="AGE211" s="119"/>
      <c r="AGF211" s="91"/>
      <c r="AGG211" s="119"/>
      <c r="AGH211" s="91"/>
      <c r="AGI211" s="119"/>
      <c r="AGJ211" s="91"/>
      <c r="AGK211" s="119"/>
      <c r="AGL211" s="91"/>
      <c r="AGM211" s="119"/>
      <c r="AGN211" s="91"/>
      <c r="AGO211" s="119"/>
      <c r="AGP211" s="91"/>
      <c r="AGQ211" s="119"/>
      <c r="AGR211" s="91"/>
      <c r="AGS211" s="119"/>
      <c r="AGT211" s="91"/>
      <c r="AGU211" s="119"/>
      <c r="AGV211" s="91"/>
      <c r="AGW211" s="119"/>
      <c r="AGX211" s="91"/>
      <c r="AGY211" s="119"/>
      <c r="AGZ211" s="91"/>
      <c r="AHA211" s="119"/>
      <c r="AHB211" s="91"/>
      <c r="AHC211" s="119"/>
      <c r="AHD211" s="91"/>
      <c r="AHE211" s="119"/>
      <c r="AHF211" s="91"/>
      <c r="AHG211" s="119"/>
      <c r="AHH211" s="91"/>
      <c r="AHI211" s="119"/>
      <c r="AHJ211" s="91"/>
      <c r="AHK211" s="119"/>
      <c r="AHL211" s="91"/>
      <c r="AHM211" s="119"/>
      <c r="AHN211" s="91"/>
      <c r="AHO211" s="119"/>
      <c r="AHP211" s="91"/>
      <c r="AHQ211" s="119"/>
      <c r="AHR211" s="91"/>
      <c r="AHS211" s="119"/>
      <c r="AHT211" s="91"/>
      <c r="AHU211" s="119"/>
      <c r="AHV211" s="91"/>
      <c r="AHW211" s="119"/>
      <c r="AHX211" s="91"/>
      <c r="AHY211" s="119"/>
      <c r="AHZ211" s="91"/>
      <c r="AIA211" s="119"/>
      <c r="AIB211" s="91"/>
      <c r="AIC211" s="119"/>
      <c r="AID211" s="91"/>
      <c r="AIE211" s="119"/>
      <c r="AIF211" s="91"/>
      <c r="AIG211" s="119"/>
      <c r="AIH211" s="91"/>
      <c r="AII211" s="119"/>
      <c r="AIJ211" s="91"/>
      <c r="AIK211" s="119"/>
      <c r="AIL211" s="91"/>
      <c r="AIM211" s="119"/>
      <c r="AIN211" s="91"/>
      <c r="AIO211" s="119"/>
      <c r="AIP211" s="91"/>
      <c r="AIQ211" s="119"/>
      <c r="AIR211" s="91"/>
      <c r="AIS211" s="119"/>
      <c r="AIT211" s="91"/>
      <c r="AIU211" s="119"/>
      <c r="AIV211" s="91"/>
      <c r="AIW211" s="119"/>
      <c r="AIX211" s="91"/>
      <c r="AIY211" s="119"/>
      <c r="AIZ211" s="91"/>
      <c r="AJA211" s="119"/>
      <c r="AJB211" s="91"/>
      <c r="AJC211" s="119"/>
      <c r="AJD211" s="91"/>
      <c r="AJE211" s="119"/>
      <c r="AJF211" s="91"/>
      <c r="AJG211" s="119"/>
      <c r="AJH211" s="91"/>
      <c r="AJI211" s="119"/>
      <c r="AJJ211" s="91"/>
      <c r="AJK211" s="119"/>
      <c r="AJL211" s="91"/>
      <c r="AJM211" s="119"/>
      <c r="AJN211" s="91"/>
      <c r="AJO211" s="119"/>
      <c r="AJP211" s="91"/>
      <c r="AJQ211" s="119"/>
      <c r="AJR211" s="91"/>
      <c r="AJS211" s="119"/>
      <c r="AJT211" s="91"/>
      <c r="AJU211" s="119"/>
      <c r="AJV211" s="91"/>
      <c r="AJW211" s="119"/>
      <c r="AJX211" s="91"/>
      <c r="AJY211" s="119"/>
      <c r="AJZ211" s="91"/>
      <c r="AKA211" s="119"/>
      <c r="AKB211" s="91"/>
      <c r="AKC211" s="119"/>
      <c r="AKD211" s="91"/>
      <c r="AKE211" s="119"/>
      <c r="AKF211" s="91"/>
      <c r="AKG211" s="119"/>
      <c r="AKH211" s="91"/>
      <c r="AKI211" s="119"/>
      <c r="AKJ211" s="91"/>
      <c r="AKK211" s="119"/>
      <c r="AKL211" s="91"/>
      <c r="AKM211" s="119"/>
      <c r="AKN211" s="91"/>
      <c r="AKO211" s="119"/>
      <c r="AKP211" s="91"/>
      <c r="AKQ211" s="119"/>
      <c r="AKR211" s="91"/>
      <c r="AKS211" s="119"/>
      <c r="AKT211" s="91"/>
      <c r="AKU211" s="119"/>
      <c r="AKV211" s="91"/>
      <c r="AKW211" s="119"/>
      <c r="AKX211" s="91"/>
      <c r="AKY211" s="119"/>
      <c r="AKZ211" s="91"/>
      <c r="ALA211" s="119"/>
      <c r="ALB211" s="91"/>
      <c r="ALC211" s="119"/>
      <c r="ALD211" s="91"/>
      <c r="ALE211" s="119"/>
      <c r="ALF211" s="91"/>
      <c r="ALG211" s="119"/>
      <c r="ALH211" s="91"/>
      <c r="ALI211" s="119"/>
      <c r="ALJ211" s="91"/>
      <c r="ALK211" s="119"/>
      <c r="ALL211" s="91"/>
      <c r="ALM211" s="119"/>
      <c r="ALN211" s="91"/>
      <c r="ALO211" s="119"/>
      <c r="ALP211" s="91"/>
      <c r="ALQ211" s="119"/>
      <c r="ALR211" s="91"/>
      <c r="ALS211" s="119"/>
      <c r="ALT211" s="91"/>
      <c r="ALU211" s="119"/>
      <c r="ALV211" s="91"/>
      <c r="ALW211" s="119"/>
      <c r="ALX211" s="91"/>
      <c r="ALY211" s="119"/>
      <c r="ALZ211" s="91"/>
      <c r="AMA211" s="119"/>
      <c r="AMB211" s="91"/>
      <c r="AMC211" s="119"/>
      <c r="AMD211" s="91"/>
      <c r="AME211" s="119"/>
      <c r="AMF211" s="91"/>
      <c r="AMG211" s="119"/>
      <c r="AMH211" s="91"/>
      <c r="AMI211" s="119"/>
      <c r="AMJ211" s="91"/>
      <c r="AMK211" s="119"/>
      <c r="AML211" s="91"/>
      <c r="AMM211" s="119"/>
      <c r="AMN211" s="91"/>
      <c r="AMO211" s="119"/>
      <c r="AMP211" s="91"/>
      <c r="AMQ211" s="119"/>
      <c r="AMR211" s="91"/>
      <c r="AMS211" s="119"/>
      <c r="AMT211" s="91"/>
      <c r="AMU211" s="119"/>
      <c r="AMV211" s="91"/>
      <c r="AMW211" s="119"/>
      <c r="AMX211" s="91"/>
      <c r="AMY211" s="119"/>
      <c r="AMZ211" s="91"/>
      <c r="ANA211" s="119"/>
      <c r="ANB211" s="91"/>
      <c r="ANC211" s="119"/>
      <c r="AND211" s="91"/>
      <c r="ANE211" s="119"/>
      <c r="ANF211" s="91"/>
      <c r="ANG211" s="119"/>
      <c r="ANH211" s="91"/>
      <c r="ANI211" s="119"/>
      <c r="ANJ211" s="91"/>
      <c r="ANK211" s="119"/>
      <c r="ANL211" s="91"/>
      <c r="ANM211" s="119"/>
      <c r="ANN211" s="91"/>
      <c r="ANO211" s="119"/>
      <c r="ANP211" s="91"/>
      <c r="ANQ211" s="119"/>
      <c r="ANR211" s="91"/>
      <c r="ANS211" s="119"/>
      <c r="ANT211" s="91"/>
      <c r="ANU211" s="119"/>
      <c r="ANV211" s="91"/>
      <c r="ANW211" s="119"/>
      <c r="ANX211" s="91"/>
      <c r="ANY211" s="119"/>
      <c r="ANZ211" s="91"/>
      <c r="AOA211" s="119"/>
      <c r="AOB211" s="91"/>
      <c r="AOC211" s="119"/>
      <c r="AOD211" s="91"/>
      <c r="AOE211" s="119"/>
      <c r="AOF211" s="91"/>
      <c r="AOG211" s="119"/>
      <c r="AOH211" s="91"/>
      <c r="AOI211" s="119"/>
      <c r="AOJ211" s="91"/>
      <c r="AOK211" s="119"/>
      <c r="AOL211" s="91"/>
      <c r="AOM211" s="119"/>
      <c r="AON211" s="91"/>
      <c r="AOO211" s="119"/>
      <c r="AOP211" s="91"/>
      <c r="AOQ211" s="119"/>
      <c r="AOR211" s="91"/>
      <c r="AOS211" s="119"/>
      <c r="AOT211" s="91"/>
      <c r="AOU211" s="119"/>
      <c r="AOV211" s="91"/>
      <c r="AOW211" s="119"/>
      <c r="AOX211" s="91"/>
      <c r="AOY211" s="119"/>
      <c r="AOZ211" s="91"/>
      <c r="APA211" s="119"/>
      <c r="APB211" s="91"/>
      <c r="APC211" s="119"/>
      <c r="APD211" s="91"/>
      <c r="APE211" s="119"/>
      <c r="APF211" s="91"/>
      <c r="APG211" s="119"/>
      <c r="APH211" s="91"/>
      <c r="API211" s="119"/>
      <c r="APJ211" s="91"/>
      <c r="APK211" s="119"/>
      <c r="APL211" s="91"/>
      <c r="APM211" s="119"/>
      <c r="APN211" s="91"/>
      <c r="APO211" s="119"/>
      <c r="APP211" s="91"/>
      <c r="APQ211" s="119"/>
      <c r="APR211" s="91"/>
      <c r="APS211" s="119"/>
      <c r="APT211" s="91"/>
      <c r="APU211" s="119"/>
      <c r="APV211" s="91"/>
      <c r="APW211" s="119"/>
      <c r="APX211" s="91"/>
      <c r="APY211" s="119"/>
      <c r="APZ211" s="91"/>
      <c r="AQA211" s="119"/>
      <c r="AQB211" s="91"/>
      <c r="AQC211" s="119"/>
      <c r="AQD211" s="91"/>
      <c r="AQE211" s="119"/>
      <c r="AQF211" s="91"/>
      <c r="AQG211" s="119"/>
      <c r="AQH211" s="91"/>
      <c r="AQI211" s="119"/>
      <c r="AQJ211" s="91"/>
      <c r="AQK211" s="119"/>
      <c r="AQL211" s="91"/>
      <c r="AQM211" s="119"/>
      <c r="AQN211" s="91"/>
      <c r="AQO211" s="119"/>
      <c r="AQP211" s="91"/>
      <c r="AQQ211" s="119"/>
      <c r="AQR211" s="91"/>
      <c r="AQS211" s="119"/>
      <c r="AQT211" s="91"/>
      <c r="AQU211" s="119"/>
      <c r="AQV211" s="91"/>
      <c r="AQW211" s="119"/>
      <c r="AQX211" s="91"/>
      <c r="AQY211" s="119"/>
      <c r="AQZ211" s="91"/>
      <c r="ARA211" s="119"/>
      <c r="ARB211" s="91"/>
      <c r="ARC211" s="119"/>
      <c r="ARD211" s="91"/>
      <c r="ARE211" s="119"/>
      <c r="ARF211" s="91"/>
      <c r="ARG211" s="119"/>
      <c r="ARH211" s="91"/>
      <c r="ARI211" s="119"/>
      <c r="ARJ211" s="91"/>
      <c r="ARK211" s="119"/>
      <c r="ARL211" s="91"/>
      <c r="ARM211" s="119"/>
      <c r="ARN211" s="91"/>
      <c r="ARO211" s="119"/>
      <c r="ARP211" s="91"/>
      <c r="ARQ211" s="119"/>
      <c r="ARR211" s="91"/>
      <c r="ARS211" s="119"/>
      <c r="ART211" s="91"/>
      <c r="ARU211" s="119"/>
      <c r="ARV211" s="91"/>
      <c r="ARW211" s="119"/>
      <c r="ARX211" s="91"/>
      <c r="ARY211" s="119"/>
      <c r="ARZ211" s="91"/>
      <c r="ASA211" s="119"/>
      <c r="ASB211" s="91"/>
      <c r="ASC211" s="119"/>
      <c r="ASD211" s="91"/>
      <c r="ASE211" s="119"/>
      <c r="ASF211" s="91"/>
      <c r="ASG211" s="119"/>
      <c r="ASH211" s="91"/>
      <c r="ASI211" s="119"/>
      <c r="ASJ211" s="91"/>
      <c r="ASK211" s="119"/>
      <c r="ASL211" s="91"/>
      <c r="ASM211" s="119"/>
      <c r="ASN211" s="91"/>
      <c r="ASO211" s="119"/>
      <c r="ASP211" s="91"/>
      <c r="ASQ211" s="119"/>
      <c r="ASR211" s="91"/>
      <c r="ASS211" s="119"/>
      <c r="AST211" s="91"/>
      <c r="ASU211" s="119"/>
      <c r="ASV211" s="91"/>
      <c r="ASW211" s="119"/>
      <c r="ASX211" s="91"/>
      <c r="ASY211" s="119"/>
      <c r="ASZ211" s="91"/>
      <c r="ATA211" s="119"/>
      <c r="ATB211" s="91"/>
      <c r="ATC211" s="119"/>
      <c r="ATD211" s="91"/>
      <c r="ATE211" s="119"/>
      <c r="ATF211" s="91"/>
      <c r="ATG211" s="119"/>
      <c r="ATH211" s="91"/>
      <c r="ATI211" s="119"/>
      <c r="ATJ211" s="91"/>
      <c r="ATK211" s="119"/>
      <c r="ATL211" s="91"/>
      <c r="ATM211" s="119"/>
      <c r="ATN211" s="91"/>
      <c r="ATO211" s="119"/>
      <c r="ATP211" s="91"/>
      <c r="ATQ211" s="119"/>
      <c r="ATR211" s="91"/>
      <c r="ATS211" s="119"/>
      <c r="ATT211" s="91"/>
      <c r="ATU211" s="119"/>
      <c r="ATV211" s="91"/>
      <c r="ATW211" s="119"/>
      <c r="ATX211" s="91"/>
      <c r="ATY211" s="119"/>
      <c r="ATZ211" s="91"/>
      <c r="AUA211" s="119"/>
      <c r="AUB211" s="91"/>
      <c r="AUC211" s="119"/>
      <c r="AUD211" s="91"/>
      <c r="AUE211" s="119"/>
      <c r="AUF211" s="91"/>
      <c r="AUG211" s="119"/>
      <c r="AUH211" s="91"/>
      <c r="AUI211" s="119"/>
      <c r="AUJ211" s="91"/>
      <c r="AUK211" s="119"/>
      <c r="AUL211" s="91"/>
      <c r="AUM211" s="119"/>
      <c r="AUN211" s="91"/>
      <c r="AUO211" s="119"/>
      <c r="AUP211" s="91"/>
      <c r="AUQ211" s="119"/>
      <c r="AUR211" s="91"/>
      <c r="AUS211" s="119"/>
      <c r="AUT211" s="91"/>
      <c r="AUU211" s="119"/>
      <c r="AUV211" s="91"/>
      <c r="AUW211" s="119"/>
      <c r="AUX211" s="91"/>
      <c r="AUY211" s="119"/>
      <c r="AUZ211" s="91"/>
      <c r="AVA211" s="119"/>
      <c r="AVB211" s="91"/>
      <c r="AVC211" s="119"/>
      <c r="AVD211" s="91"/>
      <c r="AVE211" s="119"/>
      <c r="AVF211" s="91"/>
      <c r="AVG211" s="119"/>
      <c r="AVH211" s="91"/>
      <c r="AVI211" s="119"/>
      <c r="AVJ211" s="91"/>
      <c r="AVK211" s="119"/>
      <c r="AVL211" s="91"/>
      <c r="AVM211" s="119"/>
      <c r="AVN211" s="91"/>
      <c r="AVO211" s="119"/>
      <c r="AVP211" s="91"/>
      <c r="AVQ211" s="119"/>
      <c r="AVR211" s="91"/>
      <c r="AVS211" s="119"/>
      <c r="AVT211" s="91"/>
      <c r="AVU211" s="119"/>
      <c r="AVV211" s="91"/>
      <c r="AVW211" s="119"/>
      <c r="AVX211" s="91"/>
      <c r="AVY211" s="119"/>
      <c r="AVZ211" s="91"/>
      <c r="AWA211" s="119"/>
      <c r="AWB211" s="91"/>
      <c r="AWC211" s="119"/>
      <c r="AWD211" s="91"/>
      <c r="AWE211" s="119"/>
      <c r="AWF211" s="91"/>
      <c r="AWG211" s="119"/>
      <c r="AWH211" s="91"/>
      <c r="AWI211" s="119"/>
      <c r="AWJ211" s="91"/>
      <c r="AWK211" s="119"/>
      <c r="AWL211" s="91"/>
      <c r="AWM211" s="119"/>
      <c r="AWN211" s="91"/>
      <c r="AWO211" s="119"/>
      <c r="AWP211" s="91"/>
      <c r="AWQ211" s="119"/>
      <c r="AWR211" s="91"/>
      <c r="AWS211" s="119"/>
      <c r="AWT211" s="91"/>
      <c r="AWU211" s="119"/>
      <c r="AWV211" s="91"/>
      <c r="AWW211" s="119"/>
      <c r="AWX211" s="91"/>
      <c r="AWY211" s="119"/>
      <c r="AWZ211" s="91"/>
      <c r="AXA211" s="119"/>
      <c r="AXB211" s="91"/>
      <c r="AXC211" s="119"/>
      <c r="AXD211" s="91"/>
      <c r="AXE211" s="119"/>
      <c r="AXF211" s="91"/>
      <c r="AXG211" s="119"/>
      <c r="AXH211" s="91"/>
      <c r="AXI211" s="119"/>
      <c r="AXJ211" s="91"/>
      <c r="AXK211" s="119"/>
      <c r="AXL211" s="91"/>
      <c r="AXM211" s="119"/>
      <c r="AXN211" s="91"/>
      <c r="AXO211" s="119"/>
      <c r="AXP211" s="91"/>
      <c r="AXQ211" s="119"/>
      <c r="AXR211" s="91"/>
      <c r="AXS211" s="119"/>
      <c r="AXT211" s="91"/>
      <c r="AXU211" s="119"/>
      <c r="AXV211" s="91"/>
      <c r="AXW211" s="119"/>
      <c r="AXX211" s="91"/>
      <c r="AXY211" s="119"/>
      <c r="AXZ211" s="91"/>
      <c r="AYA211" s="119"/>
      <c r="AYB211" s="91"/>
      <c r="AYC211" s="119"/>
      <c r="AYD211" s="91"/>
      <c r="AYE211" s="119"/>
      <c r="AYF211" s="91"/>
      <c r="AYG211" s="119"/>
      <c r="AYH211" s="91"/>
      <c r="AYI211" s="119"/>
      <c r="AYJ211" s="91"/>
      <c r="AYK211" s="119"/>
      <c r="AYL211" s="91"/>
      <c r="AYM211" s="119"/>
      <c r="AYN211" s="91"/>
      <c r="AYO211" s="119"/>
      <c r="AYP211" s="91"/>
      <c r="AYQ211" s="119"/>
      <c r="AYR211" s="91"/>
      <c r="AYS211" s="119"/>
      <c r="AYT211" s="91"/>
      <c r="AYU211" s="119"/>
      <c r="AYV211" s="91"/>
      <c r="AYW211" s="119"/>
      <c r="AYX211" s="91"/>
      <c r="AYY211" s="119"/>
      <c r="AYZ211" s="91"/>
      <c r="AZA211" s="119"/>
      <c r="AZB211" s="91"/>
      <c r="AZC211" s="119"/>
      <c r="AZD211" s="91"/>
      <c r="AZE211" s="119"/>
      <c r="AZF211" s="91"/>
      <c r="AZG211" s="119"/>
      <c r="AZH211" s="91"/>
      <c r="AZI211" s="119"/>
      <c r="AZJ211" s="91"/>
      <c r="AZK211" s="119"/>
      <c r="AZL211" s="91"/>
      <c r="AZM211" s="119"/>
      <c r="AZN211" s="91"/>
      <c r="AZO211" s="119"/>
      <c r="AZP211" s="91"/>
      <c r="AZQ211" s="119"/>
      <c r="AZR211" s="91"/>
      <c r="AZS211" s="119"/>
      <c r="AZT211" s="91"/>
      <c r="AZU211" s="119"/>
      <c r="AZV211" s="91"/>
      <c r="AZW211" s="119"/>
      <c r="AZX211" s="91"/>
      <c r="AZY211" s="119"/>
      <c r="AZZ211" s="91"/>
      <c r="BAA211" s="119"/>
      <c r="BAB211" s="91"/>
      <c r="BAC211" s="119"/>
      <c r="BAD211" s="91"/>
      <c r="BAE211" s="119"/>
      <c r="BAF211" s="91"/>
      <c r="BAG211" s="119"/>
      <c r="BAH211" s="91"/>
      <c r="BAI211" s="119"/>
      <c r="BAJ211" s="91"/>
      <c r="BAK211" s="119"/>
      <c r="BAL211" s="91"/>
      <c r="BAM211" s="119"/>
      <c r="BAN211" s="91"/>
      <c r="BAO211" s="119"/>
      <c r="BAP211" s="91"/>
      <c r="BAQ211" s="119"/>
      <c r="BAR211" s="91"/>
      <c r="BAS211" s="119"/>
      <c r="BAT211" s="91"/>
      <c r="BAU211" s="119"/>
      <c r="BAV211" s="91"/>
      <c r="BAW211" s="119"/>
      <c r="BAX211" s="91"/>
      <c r="BAY211" s="119"/>
      <c r="BAZ211" s="91"/>
      <c r="BBA211" s="119"/>
      <c r="BBB211" s="91"/>
      <c r="BBC211" s="119"/>
      <c r="BBD211" s="91"/>
      <c r="BBE211" s="119"/>
      <c r="BBF211" s="91"/>
      <c r="BBG211" s="119"/>
      <c r="BBH211" s="91"/>
      <c r="BBI211" s="119"/>
      <c r="BBJ211" s="91"/>
      <c r="BBK211" s="119"/>
      <c r="BBL211" s="91"/>
      <c r="BBM211" s="119"/>
      <c r="BBN211" s="91"/>
      <c r="BBO211" s="119"/>
      <c r="BBP211" s="91"/>
      <c r="BBQ211" s="119"/>
      <c r="BBR211" s="91"/>
      <c r="BBS211" s="119"/>
      <c r="BBT211" s="91"/>
      <c r="BBU211" s="119"/>
      <c r="BBV211" s="91"/>
      <c r="BBW211" s="119"/>
      <c r="BBX211" s="91"/>
      <c r="BBY211" s="119"/>
      <c r="BBZ211" s="91"/>
      <c r="BCA211" s="119"/>
      <c r="BCB211" s="91"/>
      <c r="BCC211" s="119"/>
      <c r="BCD211" s="91"/>
      <c r="BCE211" s="119"/>
      <c r="BCF211" s="91"/>
      <c r="BCG211" s="119"/>
      <c r="BCH211" s="91"/>
      <c r="BCI211" s="119"/>
      <c r="BCJ211" s="91"/>
      <c r="BCK211" s="119"/>
      <c r="BCL211" s="91"/>
      <c r="BCM211" s="119"/>
      <c r="BCN211" s="91"/>
      <c r="BCO211" s="119"/>
      <c r="BCP211" s="91"/>
      <c r="BCQ211" s="119"/>
      <c r="BCR211" s="91"/>
      <c r="BCS211" s="119"/>
      <c r="BCT211" s="91"/>
      <c r="BCU211" s="119"/>
      <c r="BCV211" s="91"/>
      <c r="BCW211" s="119"/>
      <c r="BCX211" s="91"/>
      <c r="BCY211" s="119"/>
      <c r="BCZ211" s="91"/>
      <c r="BDA211" s="119"/>
      <c r="BDB211" s="91"/>
      <c r="BDC211" s="119"/>
      <c r="BDD211" s="91"/>
      <c r="BDE211" s="119"/>
      <c r="BDF211" s="91"/>
      <c r="BDG211" s="119"/>
      <c r="BDH211" s="91"/>
      <c r="BDI211" s="119"/>
      <c r="BDJ211" s="91"/>
      <c r="BDK211" s="119"/>
      <c r="BDL211" s="91"/>
      <c r="BDM211" s="119"/>
      <c r="BDN211" s="91"/>
      <c r="BDO211" s="119"/>
      <c r="BDP211" s="91"/>
      <c r="BDQ211" s="119"/>
      <c r="BDR211" s="91"/>
      <c r="BDS211" s="119"/>
      <c r="BDT211" s="91"/>
      <c r="BDU211" s="119"/>
      <c r="BDV211" s="91"/>
      <c r="BDW211" s="119"/>
      <c r="BDX211" s="91"/>
      <c r="BDY211" s="119"/>
      <c r="BDZ211" s="91"/>
      <c r="BEA211" s="119"/>
      <c r="BEB211" s="91"/>
      <c r="BEC211" s="119"/>
      <c r="BED211" s="91"/>
      <c r="BEE211" s="119"/>
      <c r="BEF211" s="91"/>
      <c r="BEG211" s="119"/>
      <c r="BEH211" s="91"/>
      <c r="BEI211" s="119"/>
      <c r="BEJ211" s="91"/>
      <c r="BEK211" s="119"/>
      <c r="BEL211" s="91"/>
      <c r="BEM211" s="119"/>
      <c r="BEN211" s="91"/>
      <c r="BEO211" s="119"/>
      <c r="BEP211" s="91"/>
      <c r="BEQ211" s="119"/>
      <c r="BER211" s="91"/>
      <c r="BES211" s="119"/>
      <c r="BET211" s="91"/>
      <c r="BEU211" s="119"/>
      <c r="BEV211" s="91"/>
      <c r="BEW211" s="119"/>
      <c r="BEX211" s="91"/>
      <c r="BEY211" s="119"/>
      <c r="BEZ211" s="91"/>
      <c r="BFA211" s="119"/>
      <c r="BFB211" s="91"/>
      <c r="BFC211" s="119"/>
      <c r="BFD211" s="91"/>
      <c r="BFE211" s="119"/>
      <c r="BFF211" s="91"/>
      <c r="BFG211" s="119"/>
      <c r="BFH211" s="91"/>
      <c r="BFI211" s="119"/>
      <c r="BFJ211" s="91"/>
      <c r="BFK211" s="119"/>
      <c r="BFL211" s="91"/>
      <c r="BFM211" s="119"/>
      <c r="BFN211" s="91"/>
      <c r="BFO211" s="119"/>
      <c r="BFP211" s="91"/>
      <c r="BFQ211" s="119"/>
      <c r="BFR211" s="91"/>
      <c r="BFS211" s="119"/>
      <c r="BFT211" s="91"/>
      <c r="BFU211" s="119"/>
      <c r="BFV211" s="91"/>
      <c r="BFW211" s="119"/>
      <c r="BFX211" s="91"/>
      <c r="BFY211" s="119"/>
      <c r="BFZ211" s="91"/>
      <c r="BGA211" s="119"/>
      <c r="BGB211" s="91"/>
      <c r="BGC211" s="119"/>
      <c r="BGD211" s="91"/>
      <c r="BGE211" s="119"/>
      <c r="BGF211" s="91"/>
      <c r="BGG211" s="119"/>
      <c r="BGH211" s="91"/>
      <c r="BGI211" s="119"/>
      <c r="BGJ211" s="91"/>
      <c r="BGK211" s="119"/>
      <c r="BGL211" s="91"/>
      <c r="BGM211" s="119"/>
      <c r="BGN211" s="91"/>
      <c r="BGO211" s="119"/>
      <c r="BGP211" s="91"/>
      <c r="BGQ211" s="119"/>
      <c r="BGR211" s="91"/>
      <c r="BGS211" s="119"/>
      <c r="BGT211" s="91"/>
      <c r="BGU211" s="119"/>
      <c r="BGV211" s="91"/>
      <c r="BGW211" s="119"/>
      <c r="BGX211" s="91"/>
      <c r="BGY211" s="119"/>
      <c r="BGZ211" s="91"/>
      <c r="BHA211" s="119"/>
      <c r="BHB211" s="91"/>
      <c r="BHC211" s="119"/>
      <c r="BHD211" s="91"/>
      <c r="BHE211" s="119"/>
      <c r="BHF211" s="91"/>
      <c r="BHG211" s="119"/>
      <c r="BHH211" s="91"/>
      <c r="BHI211" s="119"/>
      <c r="BHJ211" s="91"/>
      <c r="BHK211" s="119"/>
      <c r="BHL211" s="91"/>
      <c r="BHM211" s="119"/>
      <c r="BHN211" s="91"/>
      <c r="BHO211" s="119"/>
      <c r="BHP211" s="91"/>
      <c r="BHQ211" s="119"/>
      <c r="BHR211" s="91"/>
      <c r="BHS211" s="119"/>
      <c r="BHT211" s="91"/>
      <c r="BHU211" s="119"/>
      <c r="BHV211" s="91"/>
      <c r="BHW211" s="119"/>
      <c r="BHX211" s="91"/>
      <c r="BHY211" s="119"/>
      <c r="BHZ211" s="91"/>
      <c r="BIA211" s="119"/>
      <c r="BIB211" s="91"/>
      <c r="BIC211" s="119"/>
      <c r="BID211" s="91"/>
      <c r="BIE211" s="119"/>
      <c r="BIF211" s="91"/>
      <c r="BIG211" s="119"/>
      <c r="BIH211" s="91"/>
      <c r="BII211" s="119"/>
      <c r="BIJ211" s="91"/>
      <c r="BIK211" s="119"/>
      <c r="BIL211" s="91"/>
      <c r="BIM211" s="119"/>
      <c r="BIN211" s="91"/>
      <c r="BIO211" s="119"/>
      <c r="BIP211" s="91"/>
      <c r="BIQ211" s="119"/>
      <c r="BIR211" s="91"/>
      <c r="BIS211" s="119"/>
      <c r="BIT211" s="91"/>
      <c r="BIU211" s="119"/>
      <c r="BIV211" s="91"/>
      <c r="BIW211" s="119"/>
      <c r="BIX211" s="91"/>
      <c r="BIY211" s="119"/>
      <c r="BIZ211" s="91"/>
      <c r="BJA211" s="119"/>
      <c r="BJB211" s="91"/>
      <c r="BJC211" s="119"/>
      <c r="BJD211" s="91"/>
      <c r="BJE211" s="119"/>
      <c r="BJF211" s="91"/>
      <c r="BJG211" s="119"/>
      <c r="BJH211" s="91"/>
      <c r="BJI211" s="119"/>
      <c r="BJJ211" s="91"/>
      <c r="BJK211" s="119"/>
      <c r="BJL211" s="91"/>
      <c r="BJM211" s="119"/>
      <c r="BJN211" s="91"/>
      <c r="BJO211" s="119"/>
      <c r="BJP211" s="91"/>
      <c r="BJQ211" s="119"/>
      <c r="BJR211" s="91"/>
      <c r="BJS211" s="119"/>
      <c r="BJT211" s="91"/>
      <c r="BJU211" s="119"/>
      <c r="BJV211" s="91"/>
      <c r="BJW211" s="119"/>
      <c r="BJX211" s="91"/>
      <c r="BJY211" s="119"/>
      <c r="BJZ211" s="91"/>
      <c r="BKA211" s="119"/>
      <c r="BKB211" s="91"/>
      <c r="BKC211" s="119"/>
      <c r="BKD211" s="91"/>
      <c r="BKE211" s="119"/>
      <c r="BKF211" s="91"/>
      <c r="BKG211" s="119"/>
      <c r="BKH211" s="91"/>
      <c r="BKI211" s="119"/>
      <c r="BKJ211" s="91"/>
      <c r="BKK211" s="119"/>
      <c r="BKL211" s="91"/>
      <c r="BKM211" s="119"/>
      <c r="BKN211" s="91"/>
      <c r="BKO211" s="119"/>
      <c r="BKP211" s="91"/>
      <c r="BKQ211" s="119"/>
      <c r="BKR211" s="91"/>
      <c r="BKS211" s="119"/>
      <c r="BKT211" s="91"/>
      <c r="BKU211" s="119"/>
      <c r="BKV211" s="91"/>
      <c r="BKW211" s="119"/>
      <c r="BKX211" s="91"/>
      <c r="BKY211" s="119"/>
      <c r="BKZ211" s="91"/>
      <c r="BLA211" s="119"/>
      <c r="BLB211" s="91"/>
      <c r="BLC211" s="119"/>
      <c r="BLD211" s="91"/>
      <c r="BLE211" s="119"/>
      <c r="BLF211" s="91"/>
      <c r="BLG211" s="119"/>
      <c r="BLH211" s="91"/>
      <c r="BLI211" s="119"/>
      <c r="BLJ211" s="91"/>
      <c r="BLK211" s="119"/>
      <c r="BLL211" s="91"/>
      <c r="BLM211" s="119"/>
      <c r="BLN211" s="91"/>
      <c r="BLO211" s="119"/>
      <c r="BLP211" s="91"/>
      <c r="BLQ211" s="119"/>
      <c r="BLR211" s="91"/>
      <c r="BLS211" s="119"/>
      <c r="BLT211" s="91"/>
      <c r="BLU211" s="119"/>
      <c r="BLV211" s="91"/>
      <c r="BLW211" s="119"/>
      <c r="BLX211" s="91"/>
      <c r="BLY211" s="119"/>
      <c r="BLZ211" s="91"/>
      <c r="BMA211" s="119"/>
      <c r="BMB211" s="91"/>
      <c r="BMC211" s="119"/>
      <c r="BMD211" s="91"/>
      <c r="BME211" s="119"/>
      <c r="BMF211" s="91"/>
      <c r="BMG211" s="119"/>
      <c r="BMH211" s="91"/>
      <c r="BMI211" s="119"/>
      <c r="BMJ211" s="91"/>
      <c r="BMK211" s="119"/>
      <c r="BML211" s="91"/>
      <c r="BMM211" s="119"/>
      <c r="BMN211" s="91"/>
      <c r="BMO211" s="119"/>
      <c r="BMP211" s="91"/>
      <c r="BMQ211" s="119"/>
      <c r="BMR211" s="91"/>
      <c r="BMS211" s="119"/>
      <c r="BMT211" s="91"/>
      <c r="BMU211" s="119"/>
      <c r="BMV211" s="91"/>
      <c r="BMW211" s="119"/>
      <c r="BMX211" s="91"/>
      <c r="BMY211" s="119"/>
      <c r="BMZ211" s="91"/>
      <c r="BNA211" s="119"/>
      <c r="BNB211" s="91"/>
      <c r="BNC211" s="119"/>
      <c r="BND211" s="91"/>
      <c r="BNE211" s="119"/>
      <c r="BNF211" s="91"/>
      <c r="BNG211" s="119"/>
      <c r="BNH211" s="91"/>
      <c r="BNI211" s="119"/>
      <c r="BNJ211" s="91"/>
      <c r="BNK211" s="119"/>
      <c r="BNL211" s="91"/>
      <c r="BNM211" s="119"/>
      <c r="BNN211" s="91"/>
      <c r="BNO211" s="119"/>
      <c r="BNP211" s="91"/>
      <c r="BNQ211" s="119"/>
      <c r="BNR211" s="91"/>
      <c r="BNS211" s="119"/>
      <c r="BNT211" s="91"/>
      <c r="BNU211" s="119"/>
      <c r="BNV211" s="91"/>
      <c r="BNW211" s="119"/>
      <c r="BNX211" s="91"/>
      <c r="BNY211" s="119"/>
      <c r="BNZ211" s="91"/>
      <c r="BOA211" s="119"/>
      <c r="BOB211" s="91"/>
      <c r="BOC211" s="119"/>
      <c r="BOD211" s="91"/>
      <c r="BOE211" s="119"/>
      <c r="BOF211" s="91"/>
      <c r="BOG211" s="119"/>
      <c r="BOH211" s="91"/>
      <c r="BOI211" s="119"/>
      <c r="BOJ211" s="91"/>
      <c r="BOK211" s="119"/>
      <c r="BOL211" s="91"/>
      <c r="BOM211" s="119"/>
      <c r="BON211" s="91"/>
      <c r="BOO211" s="119"/>
      <c r="BOP211" s="91"/>
      <c r="BOQ211" s="119"/>
      <c r="BOR211" s="91"/>
      <c r="BOS211" s="119"/>
      <c r="BOT211" s="91"/>
      <c r="BOU211" s="119"/>
      <c r="BOV211" s="91"/>
      <c r="BOW211" s="119"/>
      <c r="BOX211" s="91"/>
      <c r="BOY211" s="119"/>
      <c r="BOZ211" s="91"/>
      <c r="BPA211" s="119"/>
      <c r="BPB211" s="91"/>
      <c r="BPC211" s="119"/>
      <c r="BPD211" s="91"/>
      <c r="BPE211" s="119"/>
      <c r="BPF211" s="91"/>
      <c r="BPG211" s="119"/>
      <c r="BPH211" s="91"/>
      <c r="BPI211" s="119"/>
      <c r="BPJ211" s="91"/>
      <c r="BPK211" s="119"/>
      <c r="BPL211" s="91"/>
      <c r="BPM211" s="119"/>
      <c r="BPN211" s="91"/>
      <c r="BPO211" s="119"/>
      <c r="BPP211" s="91"/>
      <c r="BPQ211" s="119"/>
      <c r="BPR211" s="91"/>
      <c r="BPS211" s="119"/>
      <c r="BPT211" s="91"/>
      <c r="BPU211" s="119"/>
      <c r="BPV211" s="91"/>
      <c r="BPW211" s="119"/>
      <c r="BPX211" s="91"/>
      <c r="BPY211" s="119"/>
      <c r="BPZ211" s="91"/>
      <c r="BQA211" s="119"/>
      <c r="BQB211" s="91"/>
      <c r="BQC211" s="119"/>
      <c r="BQD211" s="91"/>
      <c r="BQE211" s="119"/>
      <c r="BQF211" s="91"/>
      <c r="BQG211" s="119"/>
      <c r="BQH211" s="91"/>
      <c r="BQI211" s="119"/>
      <c r="BQJ211" s="91"/>
      <c r="BQK211" s="119"/>
      <c r="BQL211" s="91"/>
      <c r="BQM211" s="119"/>
      <c r="BQN211" s="91"/>
      <c r="BQO211" s="119"/>
      <c r="BQP211" s="91"/>
      <c r="BQQ211" s="119"/>
      <c r="BQR211" s="91"/>
      <c r="BQS211" s="119"/>
      <c r="BQT211" s="91"/>
      <c r="BQU211" s="119"/>
      <c r="BQV211" s="91"/>
      <c r="BQW211" s="119"/>
      <c r="BQX211" s="91"/>
      <c r="BQY211" s="119"/>
      <c r="BQZ211" s="91"/>
      <c r="BRA211" s="119"/>
      <c r="BRB211" s="91"/>
      <c r="BRC211" s="119"/>
      <c r="BRD211" s="91"/>
      <c r="BRE211" s="119"/>
      <c r="BRF211" s="91"/>
      <c r="BRG211" s="119"/>
      <c r="BRH211" s="91"/>
      <c r="BRI211" s="119"/>
      <c r="BRJ211" s="91"/>
      <c r="BRK211" s="119"/>
      <c r="BRL211" s="91"/>
      <c r="BRM211" s="119"/>
      <c r="BRN211" s="91"/>
      <c r="BRO211" s="119"/>
      <c r="BRP211" s="91"/>
      <c r="BRQ211" s="119"/>
      <c r="BRR211" s="91"/>
      <c r="BRS211" s="119"/>
      <c r="BRT211" s="91"/>
      <c r="BRU211" s="119"/>
      <c r="BRV211" s="91"/>
      <c r="BRW211" s="119"/>
      <c r="BRX211" s="91"/>
      <c r="BRY211" s="119"/>
      <c r="BRZ211" s="91"/>
      <c r="BSA211" s="119"/>
      <c r="BSB211" s="91"/>
      <c r="BSC211" s="119"/>
      <c r="BSD211" s="91"/>
      <c r="BSE211" s="119"/>
      <c r="BSF211" s="91"/>
      <c r="BSG211" s="119"/>
      <c r="BSH211" s="91"/>
      <c r="BSI211" s="119"/>
      <c r="BSJ211" s="91"/>
      <c r="BSK211" s="119"/>
      <c r="BSL211" s="91"/>
      <c r="BSM211" s="119"/>
      <c r="BSN211" s="91"/>
      <c r="BSO211" s="119"/>
      <c r="BSP211" s="91"/>
      <c r="BSQ211" s="119"/>
      <c r="BSR211" s="91"/>
      <c r="BSS211" s="119"/>
      <c r="BST211" s="91"/>
      <c r="BSU211" s="119"/>
      <c r="BSV211" s="91"/>
      <c r="BSW211" s="119"/>
      <c r="BSX211" s="91"/>
      <c r="BSY211" s="119"/>
      <c r="BSZ211" s="91"/>
      <c r="BTA211" s="119"/>
      <c r="BTB211" s="91"/>
      <c r="BTC211" s="119"/>
      <c r="BTD211" s="91"/>
      <c r="BTE211" s="119"/>
      <c r="BTF211" s="91"/>
      <c r="BTG211" s="119"/>
      <c r="BTH211" s="91"/>
      <c r="BTI211" s="119"/>
      <c r="BTJ211" s="91"/>
      <c r="BTK211" s="119"/>
      <c r="BTL211" s="91"/>
      <c r="BTM211" s="119"/>
      <c r="BTN211" s="91"/>
      <c r="BTO211" s="119"/>
      <c r="BTP211" s="91"/>
      <c r="BTQ211" s="119"/>
      <c r="BTR211" s="91"/>
      <c r="BTS211" s="119"/>
      <c r="BTT211" s="91"/>
      <c r="BTU211" s="119"/>
      <c r="BTV211" s="91"/>
      <c r="BTW211" s="119"/>
      <c r="BTX211" s="91"/>
      <c r="BTY211" s="119"/>
      <c r="BTZ211" s="91"/>
      <c r="BUA211" s="119"/>
      <c r="BUB211" s="91"/>
      <c r="BUC211" s="119"/>
      <c r="BUD211" s="91"/>
      <c r="BUE211" s="119"/>
      <c r="BUF211" s="91"/>
      <c r="BUG211" s="119"/>
      <c r="BUH211" s="91"/>
      <c r="BUI211" s="119"/>
      <c r="BUJ211" s="91"/>
      <c r="BUK211" s="119"/>
      <c r="BUL211" s="91"/>
      <c r="BUM211" s="119"/>
      <c r="BUN211" s="91"/>
      <c r="BUO211" s="119"/>
      <c r="BUP211" s="91"/>
      <c r="BUQ211" s="119"/>
      <c r="BUR211" s="91"/>
      <c r="BUS211" s="119"/>
      <c r="BUT211" s="91"/>
      <c r="BUU211" s="119"/>
      <c r="BUV211" s="91"/>
      <c r="BUW211" s="119"/>
      <c r="BUX211" s="91"/>
      <c r="BUY211" s="119"/>
      <c r="BUZ211" s="91"/>
      <c r="BVA211" s="119"/>
      <c r="BVB211" s="91"/>
      <c r="BVC211" s="119"/>
      <c r="BVD211" s="91"/>
      <c r="BVE211" s="119"/>
      <c r="BVF211" s="91"/>
      <c r="BVG211" s="119"/>
      <c r="BVH211" s="91"/>
      <c r="BVI211" s="119"/>
      <c r="BVJ211" s="91"/>
      <c r="BVK211" s="119"/>
      <c r="BVL211" s="91"/>
      <c r="BVM211" s="119"/>
      <c r="BVN211" s="91"/>
      <c r="BVO211" s="119"/>
      <c r="BVP211" s="91"/>
      <c r="BVQ211" s="119"/>
      <c r="BVR211" s="91"/>
      <c r="BVS211" s="119"/>
      <c r="BVT211" s="91"/>
      <c r="BVU211" s="119"/>
      <c r="BVV211" s="91"/>
      <c r="BVW211" s="119"/>
      <c r="BVX211" s="91"/>
      <c r="BVY211" s="119"/>
      <c r="BVZ211" s="91"/>
      <c r="BWA211" s="119"/>
      <c r="BWB211" s="91"/>
      <c r="BWC211" s="119"/>
      <c r="BWD211" s="91"/>
      <c r="BWE211" s="119"/>
      <c r="BWF211" s="91"/>
      <c r="BWG211" s="119"/>
      <c r="BWH211" s="91"/>
      <c r="BWI211" s="119"/>
      <c r="BWJ211" s="91"/>
      <c r="BWK211" s="119"/>
      <c r="BWL211" s="91"/>
      <c r="BWM211" s="119"/>
      <c r="BWN211" s="91"/>
      <c r="BWO211" s="119"/>
      <c r="BWP211" s="91"/>
      <c r="BWQ211" s="119"/>
      <c r="BWR211" s="91"/>
      <c r="BWS211" s="119"/>
      <c r="BWT211" s="91"/>
      <c r="BWU211" s="119"/>
      <c r="BWV211" s="91"/>
      <c r="BWW211" s="119"/>
      <c r="BWX211" s="91"/>
      <c r="BWY211" s="119"/>
      <c r="BWZ211" s="91"/>
      <c r="BXA211" s="119"/>
      <c r="BXB211" s="91"/>
      <c r="BXC211" s="119"/>
      <c r="BXD211" s="91"/>
      <c r="BXE211" s="119"/>
      <c r="BXF211" s="91"/>
      <c r="BXG211" s="119"/>
      <c r="BXH211" s="91"/>
      <c r="BXI211" s="119"/>
      <c r="BXJ211" s="91"/>
      <c r="BXK211" s="119"/>
      <c r="BXL211" s="91"/>
      <c r="BXM211" s="119"/>
      <c r="BXN211" s="91"/>
      <c r="BXO211" s="119"/>
      <c r="BXP211" s="91"/>
      <c r="BXQ211" s="119"/>
      <c r="BXR211" s="91"/>
      <c r="BXS211" s="119"/>
      <c r="BXT211" s="91"/>
      <c r="BXU211" s="119"/>
      <c r="BXV211" s="91"/>
      <c r="BXW211" s="119"/>
      <c r="BXX211" s="91"/>
      <c r="BXY211" s="119"/>
      <c r="BXZ211" s="91"/>
      <c r="BYA211" s="119"/>
      <c r="BYB211" s="91"/>
      <c r="BYC211" s="119"/>
      <c r="BYD211" s="91"/>
      <c r="BYE211" s="119"/>
      <c r="BYF211" s="91"/>
      <c r="BYG211" s="119"/>
      <c r="BYH211" s="91"/>
      <c r="BYI211" s="119"/>
      <c r="BYJ211" s="91"/>
      <c r="BYK211" s="119"/>
      <c r="BYL211" s="91"/>
      <c r="BYM211" s="119"/>
      <c r="BYN211" s="91"/>
      <c r="BYO211" s="119"/>
      <c r="BYP211" s="91"/>
      <c r="BYQ211" s="119"/>
      <c r="BYR211" s="91"/>
      <c r="BYS211" s="119"/>
      <c r="BYT211" s="91"/>
      <c r="BYU211" s="119"/>
      <c r="BYV211" s="91"/>
      <c r="BYW211" s="119"/>
      <c r="BYX211" s="91"/>
      <c r="BYY211" s="119"/>
      <c r="BYZ211" s="91"/>
      <c r="BZA211" s="119"/>
      <c r="BZB211" s="91"/>
      <c r="BZC211" s="119"/>
      <c r="BZD211" s="91"/>
      <c r="BZE211" s="119"/>
      <c r="BZF211" s="91"/>
      <c r="BZG211" s="119"/>
      <c r="BZH211" s="91"/>
      <c r="BZI211" s="119"/>
      <c r="BZJ211" s="91"/>
      <c r="BZK211" s="119"/>
      <c r="BZL211" s="91"/>
      <c r="BZM211" s="119"/>
      <c r="BZN211" s="91"/>
      <c r="BZO211" s="119"/>
      <c r="BZP211" s="91"/>
      <c r="BZQ211" s="119"/>
      <c r="BZR211" s="91"/>
      <c r="BZS211" s="119"/>
      <c r="BZT211" s="91"/>
      <c r="BZU211" s="119"/>
      <c r="BZV211" s="91"/>
      <c r="BZW211" s="119"/>
      <c r="BZX211" s="91"/>
      <c r="BZY211" s="119"/>
      <c r="BZZ211" s="91"/>
      <c r="CAA211" s="119"/>
      <c r="CAB211" s="91"/>
      <c r="CAC211" s="119"/>
      <c r="CAD211" s="91"/>
      <c r="CAE211" s="119"/>
      <c r="CAF211" s="91"/>
      <c r="CAG211" s="119"/>
      <c r="CAH211" s="91"/>
      <c r="CAI211" s="119"/>
      <c r="CAJ211" s="91"/>
      <c r="CAK211" s="119"/>
      <c r="CAL211" s="91"/>
      <c r="CAM211" s="119"/>
      <c r="CAN211" s="91"/>
      <c r="CAO211" s="119"/>
      <c r="CAP211" s="91"/>
      <c r="CAQ211" s="119"/>
      <c r="CAR211" s="91"/>
      <c r="CAS211" s="119"/>
      <c r="CAT211" s="91"/>
      <c r="CAU211" s="119"/>
      <c r="CAV211" s="91"/>
      <c r="CAW211" s="119"/>
      <c r="CAX211" s="91"/>
      <c r="CAY211" s="119"/>
      <c r="CAZ211" s="91"/>
      <c r="CBA211" s="119"/>
      <c r="CBB211" s="91"/>
      <c r="CBC211" s="119"/>
      <c r="CBD211" s="91"/>
      <c r="CBE211" s="119"/>
      <c r="CBF211" s="91"/>
      <c r="CBG211" s="119"/>
      <c r="CBH211" s="91"/>
      <c r="CBI211" s="119"/>
      <c r="CBJ211" s="91"/>
      <c r="CBK211" s="119"/>
      <c r="CBL211" s="91"/>
      <c r="CBM211" s="119"/>
      <c r="CBN211" s="91"/>
      <c r="CBO211" s="119"/>
      <c r="CBP211" s="91"/>
      <c r="CBQ211" s="119"/>
      <c r="CBR211" s="91"/>
      <c r="CBS211" s="119"/>
      <c r="CBT211" s="91"/>
      <c r="CBU211" s="119"/>
      <c r="CBV211" s="91"/>
      <c r="CBW211" s="119"/>
      <c r="CBX211" s="91"/>
      <c r="CBY211" s="119"/>
      <c r="CBZ211" s="91"/>
      <c r="CCA211" s="119"/>
      <c r="CCB211" s="91"/>
      <c r="CCC211" s="119"/>
      <c r="CCD211" s="91"/>
      <c r="CCE211" s="119"/>
      <c r="CCF211" s="91"/>
      <c r="CCG211" s="119"/>
      <c r="CCH211" s="91"/>
      <c r="CCI211" s="119"/>
      <c r="CCJ211" s="91"/>
      <c r="CCK211" s="119"/>
      <c r="CCL211" s="91"/>
      <c r="CCM211" s="119"/>
      <c r="CCN211" s="91"/>
      <c r="CCO211" s="119"/>
      <c r="CCP211" s="91"/>
      <c r="CCQ211" s="119"/>
      <c r="CCR211" s="91"/>
      <c r="CCS211" s="119"/>
      <c r="CCT211" s="91"/>
      <c r="CCU211" s="119"/>
      <c r="CCV211" s="91"/>
      <c r="CCW211" s="119"/>
      <c r="CCX211" s="91"/>
      <c r="CCY211" s="119"/>
      <c r="CCZ211" s="91"/>
      <c r="CDA211" s="119"/>
      <c r="CDB211" s="91"/>
      <c r="CDC211" s="119"/>
      <c r="CDD211" s="91"/>
      <c r="CDE211" s="119"/>
      <c r="CDF211" s="91"/>
      <c r="CDG211" s="119"/>
      <c r="CDH211" s="91"/>
      <c r="CDI211" s="119"/>
      <c r="CDJ211" s="91"/>
      <c r="CDK211" s="119"/>
      <c r="CDL211" s="91"/>
      <c r="CDM211" s="119"/>
      <c r="CDN211" s="91"/>
      <c r="CDO211" s="119"/>
      <c r="CDP211" s="91"/>
      <c r="CDQ211" s="119"/>
      <c r="CDR211" s="91"/>
      <c r="CDS211" s="119"/>
      <c r="CDT211" s="91"/>
      <c r="CDU211" s="119"/>
      <c r="CDV211" s="91"/>
      <c r="CDW211" s="119"/>
      <c r="CDX211" s="91"/>
      <c r="CDY211" s="119"/>
      <c r="CDZ211" s="91"/>
      <c r="CEA211" s="119"/>
      <c r="CEB211" s="91"/>
      <c r="CEC211" s="119"/>
      <c r="CED211" s="91"/>
      <c r="CEE211" s="119"/>
      <c r="CEF211" s="91"/>
      <c r="CEG211" s="119"/>
      <c r="CEH211" s="91"/>
      <c r="CEI211" s="119"/>
      <c r="CEJ211" s="91"/>
      <c r="CEK211" s="119"/>
      <c r="CEL211" s="91"/>
      <c r="CEM211" s="119"/>
      <c r="CEN211" s="91"/>
      <c r="CEO211" s="119"/>
      <c r="CEP211" s="91"/>
      <c r="CEQ211" s="119"/>
      <c r="CER211" s="91"/>
      <c r="CES211" s="119"/>
      <c r="CET211" s="91"/>
      <c r="CEU211" s="119"/>
      <c r="CEV211" s="91"/>
      <c r="CEW211" s="119"/>
      <c r="CEX211" s="91"/>
      <c r="CEY211" s="119"/>
      <c r="CEZ211" s="91"/>
      <c r="CFA211" s="119"/>
      <c r="CFB211" s="91"/>
      <c r="CFC211" s="119"/>
      <c r="CFD211" s="91"/>
      <c r="CFE211" s="119"/>
      <c r="CFF211" s="91"/>
      <c r="CFG211" s="119"/>
      <c r="CFH211" s="91"/>
      <c r="CFI211" s="119"/>
      <c r="CFJ211" s="91"/>
      <c r="CFK211" s="119"/>
      <c r="CFL211" s="91"/>
      <c r="CFM211" s="119"/>
      <c r="CFN211" s="91"/>
      <c r="CFO211" s="119"/>
      <c r="CFP211" s="91"/>
      <c r="CFQ211" s="119"/>
      <c r="CFR211" s="91"/>
      <c r="CFS211" s="119"/>
      <c r="CFT211" s="91"/>
      <c r="CFU211" s="119"/>
      <c r="CFV211" s="91"/>
      <c r="CFW211" s="119"/>
      <c r="CFX211" s="91"/>
      <c r="CFY211" s="119"/>
      <c r="CFZ211" s="91"/>
      <c r="CGA211" s="119"/>
      <c r="CGB211" s="91"/>
      <c r="CGC211" s="119"/>
      <c r="CGD211" s="91"/>
      <c r="CGE211" s="119"/>
      <c r="CGF211" s="91"/>
      <c r="CGG211" s="119"/>
      <c r="CGH211" s="91"/>
      <c r="CGI211" s="119"/>
      <c r="CGJ211" s="91"/>
      <c r="CGK211" s="119"/>
      <c r="CGL211" s="91"/>
      <c r="CGM211" s="119"/>
      <c r="CGN211" s="91"/>
      <c r="CGO211" s="119"/>
      <c r="CGP211" s="91"/>
      <c r="CGQ211" s="119"/>
      <c r="CGR211" s="91"/>
      <c r="CGS211" s="119"/>
      <c r="CGT211" s="91"/>
      <c r="CGU211" s="119"/>
      <c r="CGV211" s="91"/>
      <c r="CGW211" s="119"/>
      <c r="CGX211" s="91"/>
      <c r="CGY211" s="119"/>
      <c r="CGZ211" s="91"/>
      <c r="CHA211" s="119"/>
      <c r="CHB211" s="91"/>
      <c r="CHC211" s="119"/>
      <c r="CHD211" s="91"/>
      <c r="CHE211" s="119"/>
      <c r="CHF211" s="91"/>
      <c r="CHG211" s="119"/>
      <c r="CHH211" s="91"/>
      <c r="CHI211" s="119"/>
      <c r="CHJ211" s="91"/>
      <c r="CHK211" s="119"/>
      <c r="CHL211" s="91"/>
      <c r="CHM211" s="119"/>
      <c r="CHN211" s="91"/>
      <c r="CHO211" s="119"/>
      <c r="CHP211" s="91"/>
      <c r="CHQ211" s="119"/>
      <c r="CHR211" s="91"/>
      <c r="CHS211" s="119"/>
      <c r="CHT211" s="91"/>
      <c r="CHU211" s="119"/>
      <c r="CHV211" s="91"/>
      <c r="CHW211" s="119"/>
      <c r="CHX211" s="91"/>
      <c r="CHY211" s="119"/>
      <c r="CHZ211" s="91"/>
      <c r="CIA211" s="119"/>
      <c r="CIB211" s="91"/>
      <c r="CIC211" s="119"/>
      <c r="CID211" s="91"/>
      <c r="CIE211" s="119"/>
      <c r="CIF211" s="91"/>
      <c r="CIG211" s="119"/>
      <c r="CIH211" s="91"/>
      <c r="CII211" s="119"/>
      <c r="CIJ211" s="91"/>
      <c r="CIK211" s="119"/>
      <c r="CIL211" s="91"/>
      <c r="CIM211" s="119"/>
      <c r="CIN211" s="91"/>
      <c r="CIO211" s="119"/>
      <c r="CIP211" s="91"/>
      <c r="CIQ211" s="119"/>
      <c r="CIR211" s="91"/>
      <c r="CIS211" s="119"/>
      <c r="CIT211" s="91"/>
      <c r="CIU211" s="119"/>
      <c r="CIV211" s="91"/>
      <c r="CIW211" s="119"/>
      <c r="CIX211" s="91"/>
      <c r="CIY211" s="119"/>
      <c r="CIZ211" s="91"/>
      <c r="CJA211" s="119"/>
      <c r="CJB211" s="91"/>
      <c r="CJC211" s="119"/>
      <c r="CJD211" s="91"/>
      <c r="CJE211" s="119"/>
      <c r="CJF211" s="91"/>
      <c r="CJG211" s="119"/>
      <c r="CJH211" s="91"/>
      <c r="CJI211" s="119"/>
      <c r="CJJ211" s="91"/>
      <c r="CJK211" s="119"/>
      <c r="CJL211" s="91"/>
      <c r="CJM211" s="119"/>
      <c r="CJN211" s="91"/>
      <c r="CJO211" s="119"/>
      <c r="CJP211" s="91"/>
      <c r="CJQ211" s="119"/>
      <c r="CJR211" s="91"/>
      <c r="CJS211" s="119"/>
      <c r="CJT211" s="91"/>
      <c r="CJU211" s="119"/>
      <c r="CJV211" s="91"/>
      <c r="CJW211" s="119"/>
      <c r="CJX211" s="91"/>
      <c r="CJY211" s="119"/>
      <c r="CJZ211" s="91"/>
      <c r="CKA211" s="119"/>
      <c r="CKB211" s="91"/>
      <c r="CKC211" s="119"/>
      <c r="CKD211" s="91"/>
      <c r="CKE211" s="119"/>
      <c r="CKF211" s="91"/>
      <c r="CKG211" s="119"/>
      <c r="CKH211" s="91"/>
      <c r="CKI211" s="119"/>
      <c r="CKJ211" s="91"/>
      <c r="CKK211" s="119"/>
      <c r="CKL211" s="91"/>
      <c r="CKM211" s="119"/>
      <c r="CKN211" s="91"/>
      <c r="CKO211" s="119"/>
      <c r="CKP211" s="91"/>
      <c r="CKQ211" s="119"/>
      <c r="CKR211" s="91"/>
      <c r="CKS211" s="119"/>
      <c r="CKT211" s="91"/>
      <c r="CKU211" s="119"/>
      <c r="CKV211" s="91"/>
      <c r="CKW211" s="119"/>
      <c r="CKX211" s="91"/>
      <c r="CKY211" s="119"/>
      <c r="CKZ211" s="91"/>
      <c r="CLA211" s="119"/>
      <c r="CLB211" s="91"/>
      <c r="CLC211" s="119"/>
      <c r="CLD211" s="91"/>
      <c r="CLE211" s="119"/>
      <c r="CLF211" s="91"/>
      <c r="CLG211" s="119"/>
      <c r="CLH211" s="91"/>
      <c r="CLI211" s="119"/>
      <c r="CLJ211" s="91"/>
      <c r="CLK211" s="119"/>
      <c r="CLL211" s="91"/>
      <c r="CLM211" s="119"/>
      <c r="CLN211" s="91"/>
      <c r="CLO211" s="119"/>
      <c r="CLP211" s="91"/>
      <c r="CLQ211" s="119"/>
      <c r="CLR211" s="91"/>
      <c r="CLS211" s="119"/>
      <c r="CLT211" s="91"/>
      <c r="CLU211" s="119"/>
      <c r="CLV211" s="91"/>
      <c r="CLW211" s="119"/>
      <c r="CLX211" s="91"/>
      <c r="CLY211" s="119"/>
      <c r="CLZ211" s="91"/>
      <c r="CMA211" s="119"/>
      <c r="CMB211" s="91"/>
      <c r="CMC211" s="119"/>
      <c r="CMD211" s="91"/>
      <c r="CME211" s="119"/>
      <c r="CMF211" s="91"/>
      <c r="CMG211" s="119"/>
      <c r="CMH211" s="91"/>
      <c r="CMI211" s="119"/>
      <c r="CMJ211" s="91"/>
      <c r="CMK211" s="119"/>
      <c r="CML211" s="91"/>
      <c r="CMM211" s="119"/>
      <c r="CMN211" s="91"/>
      <c r="CMO211" s="119"/>
      <c r="CMP211" s="91"/>
      <c r="CMQ211" s="119"/>
      <c r="CMR211" s="91"/>
      <c r="CMS211" s="119"/>
      <c r="CMT211" s="91"/>
      <c r="CMU211" s="119"/>
      <c r="CMV211" s="91"/>
      <c r="CMW211" s="119"/>
      <c r="CMX211" s="91"/>
      <c r="CMY211" s="119"/>
      <c r="CMZ211" s="91"/>
      <c r="CNA211" s="119"/>
      <c r="CNB211" s="91"/>
      <c r="CNC211" s="119"/>
      <c r="CND211" s="91"/>
      <c r="CNE211" s="119"/>
      <c r="CNF211" s="91"/>
      <c r="CNG211" s="119"/>
      <c r="CNH211" s="91"/>
      <c r="CNI211" s="119"/>
      <c r="CNJ211" s="91"/>
      <c r="CNK211" s="119"/>
      <c r="CNL211" s="91"/>
      <c r="CNM211" s="119"/>
      <c r="CNN211" s="91"/>
      <c r="CNO211" s="119"/>
      <c r="CNP211" s="91"/>
      <c r="CNQ211" s="119"/>
      <c r="CNR211" s="91"/>
      <c r="CNS211" s="119"/>
      <c r="CNT211" s="91"/>
      <c r="CNU211" s="119"/>
      <c r="CNV211" s="91"/>
      <c r="CNW211" s="119"/>
      <c r="CNX211" s="91"/>
      <c r="CNY211" s="119"/>
      <c r="CNZ211" s="91"/>
      <c r="COA211" s="119"/>
      <c r="COB211" s="91"/>
      <c r="COC211" s="119"/>
      <c r="COD211" s="91"/>
      <c r="COE211" s="119"/>
      <c r="COF211" s="91"/>
      <c r="COG211" s="119"/>
      <c r="COH211" s="91"/>
      <c r="COI211" s="119"/>
      <c r="COJ211" s="91"/>
      <c r="COK211" s="119"/>
      <c r="COL211" s="91"/>
      <c r="COM211" s="119"/>
      <c r="CON211" s="91"/>
      <c r="COO211" s="119"/>
      <c r="COP211" s="91"/>
      <c r="COQ211" s="119"/>
      <c r="COR211" s="91"/>
      <c r="COS211" s="119"/>
      <c r="COT211" s="91"/>
      <c r="COU211" s="119"/>
      <c r="COV211" s="91"/>
      <c r="COW211" s="119"/>
      <c r="COX211" s="91"/>
      <c r="COY211" s="119"/>
      <c r="COZ211" s="91"/>
      <c r="CPA211" s="119"/>
      <c r="CPB211" s="91"/>
      <c r="CPC211" s="119"/>
      <c r="CPD211" s="91"/>
      <c r="CPE211" s="119"/>
      <c r="CPF211" s="91"/>
      <c r="CPG211" s="119"/>
      <c r="CPH211" s="91"/>
      <c r="CPI211" s="119"/>
      <c r="CPJ211" s="91"/>
      <c r="CPK211" s="119"/>
      <c r="CPL211" s="91"/>
      <c r="CPM211" s="119"/>
      <c r="CPN211" s="91"/>
      <c r="CPO211" s="119"/>
      <c r="CPP211" s="91"/>
      <c r="CPQ211" s="119"/>
      <c r="CPR211" s="91"/>
      <c r="CPS211" s="119"/>
      <c r="CPT211" s="91"/>
      <c r="CPU211" s="119"/>
      <c r="CPV211" s="91"/>
      <c r="CPW211" s="119"/>
      <c r="CPX211" s="91"/>
      <c r="CPY211" s="119"/>
      <c r="CPZ211" s="91"/>
      <c r="CQA211" s="119"/>
      <c r="CQB211" s="91"/>
      <c r="CQC211" s="119"/>
      <c r="CQD211" s="91"/>
      <c r="CQE211" s="119"/>
      <c r="CQF211" s="91"/>
      <c r="CQG211" s="119"/>
      <c r="CQH211" s="91"/>
      <c r="CQI211" s="119"/>
      <c r="CQJ211" s="91"/>
      <c r="CQK211" s="119"/>
      <c r="CQL211" s="91"/>
      <c r="CQM211" s="119"/>
      <c r="CQN211" s="91"/>
      <c r="CQO211" s="119"/>
      <c r="CQP211" s="91"/>
      <c r="CQQ211" s="119"/>
      <c r="CQR211" s="91"/>
      <c r="CQS211" s="119"/>
      <c r="CQT211" s="91"/>
      <c r="CQU211" s="119"/>
      <c r="CQV211" s="91"/>
      <c r="CQW211" s="119"/>
      <c r="CQX211" s="91"/>
      <c r="CQY211" s="119"/>
      <c r="CQZ211" s="91"/>
      <c r="CRA211" s="119"/>
      <c r="CRB211" s="91"/>
      <c r="CRC211" s="119"/>
      <c r="CRD211" s="91"/>
      <c r="CRE211" s="119"/>
      <c r="CRF211" s="91"/>
      <c r="CRG211" s="119"/>
      <c r="CRH211" s="91"/>
      <c r="CRI211" s="119"/>
      <c r="CRJ211" s="91"/>
      <c r="CRK211" s="119"/>
      <c r="CRL211" s="91"/>
      <c r="CRM211" s="119"/>
      <c r="CRN211" s="91"/>
      <c r="CRO211" s="119"/>
      <c r="CRP211" s="91"/>
      <c r="CRQ211" s="119"/>
      <c r="CRR211" s="91"/>
      <c r="CRS211" s="119"/>
      <c r="CRT211" s="91"/>
      <c r="CRU211" s="119"/>
      <c r="CRV211" s="91"/>
      <c r="CRW211" s="119"/>
      <c r="CRX211" s="91"/>
      <c r="CRY211" s="119"/>
      <c r="CRZ211" s="91"/>
      <c r="CSA211" s="119"/>
      <c r="CSB211" s="91"/>
      <c r="CSC211" s="119"/>
      <c r="CSD211" s="91"/>
      <c r="CSE211" s="119"/>
      <c r="CSF211" s="91"/>
      <c r="CSG211" s="119"/>
      <c r="CSH211" s="91"/>
      <c r="CSI211" s="119"/>
      <c r="CSJ211" s="91"/>
      <c r="CSK211" s="119"/>
      <c r="CSL211" s="91"/>
      <c r="CSM211" s="119"/>
      <c r="CSN211" s="91"/>
      <c r="CSO211" s="119"/>
      <c r="CSP211" s="91"/>
      <c r="CSQ211" s="119"/>
      <c r="CSR211" s="91"/>
      <c r="CSS211" s="119"/>
      <c r="CST211" s="91"/>
      <c r="CSU211" s="119"/>
      <c r="CSV211" s="91"/>
      <c r="CSW211" s="119"/>
      <c r="CSX211" s="91"/>
      <c r="CSY211" s="119"/>
      <c r="CSZ211" s="91"/>
      <c r="CTA211" s="119"/>
      <c r="CTB211" s="91"/>
      <c r="CTC211" s="119"/>
      <c r="CTD211" s="91"/>
      <c r="CTE211" s="119"/>
      <c r="CTF211" s="91"/>
      <c r="CTG211" s="119"/>
      <c r="CTH211" s="91"/>
      <c r="CTI211" s="119"/>
      <c r="CTJ211" s="91"/>
      <c r="CTK211" s="119"/>
      <c r="CTL211" s="91"/>
      <c r="CTM211" s="119"/>
      <c r="CTN211" s="91"/>
      <c r="CTO211" s="119"/>
      <c r="CTP211" s="91"/>
      <c r="CTQ211" s="119"/>
      <c r="CTR211" s="91"/>
      <c r="CTS211" s="119"/>
      <c r="CTT211" s="91"/>
      <c r="CTU211" s="119"/>
      <c r="CTV211" s="91"/>
      <c r="CTW211" s="119"/>
      <c r="CTX211" s="91"/>
      <c r="CTY211" s="119"/>
      <c r="CTZ211" s="91"/>
      <c r="CUA211" s="119"/>
      <c r="CUB211" s="91"/>
      <c r="CUC211" s="119"/>
      <c r="CUD211" s="91"/>
      <c r="CUE211" s="119"/>
      <c r="CUF211" s="91"/>
      <c r="CUG211" s="119"/>
      <c r="CUH211" s="91"/>
      <c r="CUI211" s="119"/>
      <c r="CUJ211" s="91"/>
      <c r="CUK211" s="119"/>
      <c r="CUL211" s="91"/>
      <c r="CUM211" s="119"/>
      <c r="CUN211" s="91"/>
      <c r="CUO211" s="119"/>
      <c r="CUP211" s="91"/>
      <c r="CUQ211" s="119"/>
      <c r="CUR211" s="91"/>
      <c r="CUS211" s="119"/>
      <c r="CUT211" s="91"/>
      <c r="CUU211" s="119"/>
      <c r="CUV211" s="91"/>
      <c r="CUW211" s="119"/>
      <c r="CUX211" s="91"/>
      <c r="CUY211" s="119"/>
      <c r="CUZ211" s="91"/>
      <c r="CVA211" s="119"/>
      <c r="CVB211" s="91"/>
      <c r="CVC211" s="119"/>
      <c r="CVD211" s="91"/>
      <c r="CVE211" s="119"/>
      <c r="CVF211" s="91"/>
      <c r="CVG211" s="119"/>
      <c r="CVH211" s="91"/>
      <c r="CVI211" s="119"/>
      <c r="CVJ211" s="91"/>
      <c r="CVK211" s="119"/>
      <c r="CVL211" s="91"/>
      <c r="CVM211" s="119"/>
      <c r="CVN211" s="91"/>
      <c r="CVO211" s="119"/>
      <c r="CVP211" s="91"/>
      <c r="CVQ211" s="119"/>
      <c r="CVR211" s="91"/>
      <c r="CVS211" s="119"/>
      <c r="CVT211" s="91"/>
      <c r="CVU211" s="119"/>
      <c r="CVV211" s="91"/>
      <c r="CVW211" s="119"/>
      <c r="CVX211" s="91"/>
      <c r="CVY211" s="119"/>
      <c r="CVZ211" s="91"/>
      <c r="CWA211" s="119"/>
      <c r="CWB211" s="91"/>
      <c r="CWC211" s="119"/>
      <c r="CWD211" s="91"/>
      <c r="CWE211" s="119"/>
      <c r="CWF211" s="91"/>
      <c r="CWG211" s="119"/>
      <c r="CWH211" s="91"/>
      <c r="CWI211" s="119"/>
      <c r="CWJ211" s="91"/>
      <c r="CWK211" s="119"/>
      <c r="CWL211" s="91"/>
      <c r="CWM211" s="119"/>
      <c r="CWN211" s="91"/>
      <c r="CWO211" s="119"/>
      <c r="CWP211" s="91"/>
      <c r="CWQ211" s="119"/>
      <c r="CWR211" s="91"/>
      <c r="CWS211" s="119"/>
      <c r="CWT211" s="91"/>
      <c r="CWU211" s="119"/>
      <c r="CWV211" s="91"/>
      <c r="CWW211" s="119"/>
      <c r="CWX211" s="91"/>
      <c r="CWY211" s="119"/>
      <c r="CWZ211" s="91"/>
      <c r="CXA211" s="119"/>
      <c r="CXB211" s="91"/>
      <c r="CXC211" s="119"/>
      <c r="CXD211" s="91"/>
      <c r="CXE211" s="119"/>
      <c r="CXF211" s="91"/>
      <c r="CXG211" s="119"/>
      <c r="CXH211" s="91"/>
      <c r="CXI211" s="119"/>
      <c r="CXJ211" s="91"/>
      <c r="CXK211" s="119"/>
      <c r="CXL211" s="91"/>
      <c r="CXM211" s="119"/>
      <c r="CXN211" s="91"/>
      <c r="CXO211" s="119"/>
      <c r="CXP211" s="91"/>
      <c r="CXQ211" s="119"/>
      <c r="CXR211" s="91"/>
      <c r="CXS211" s="119"/>
      <c r="CXT211" s="91"/>
      <c r="CXU211" s="119"/>
      <c r="CXV211" s="91"/>
      <c r="CXW211" s="119"/>
      <c r="CXX211" s="91"/>
      <c r="CXY211" s="119"/>
      <c r="CXZ211" s="91"/>
      <c r="CYA211" s="119"/>
      <c r="CYB211" s="91"/>
      <c r="CYC211" s="119"/>
      <c r="CYD211" s="91"/>
      <c r="CYE211" s="119"/>
      <c r="CYF211" s="91"/>
      <c r="CYG211" s="119"/>
      <c r="CYH211" s="91"/>
      <c r="CYI211" s="119"/>
      <c r="CYJ211" s="91"/>
      <c r="CYK211" s="119"/>
      <c r="CYL211" s="91"/>
      <c r="CYM211" s="119"/>
      <c r="CYN211" s="91"/>
      <c r="CYO211" s="119"/>
      <c r="CYP211" s="91"/>
      <c r="CYQ211" s="119"/>
      <c r="CYR211" s="91"/>
      <c r="CYS211" s="119"/>
      <c r="CYT211" s="91"/>
      <c r="CYU211" s="119"/>
      <c r="CYV211" s="91"/>
      <c r="CYW211" s="119"/>
      <c r="CYX211" s="91"/>
      <c r="CYY211" s="119"/>
      <c r="CYZ211" s="91"/>
      <c r="CZA211" s="119"/>
      <c r="CZB211" s="91"/>
      <c r="CZC211" s="119"/>
      <c r="CZD211" s="91"/>
      <c r="CZE211" s="119"/>
      <c r="CZF211" s="91"/>
      <c r="CZG211" s="119"/>
      <c r="CZH211" s="91"/>
      <c r="CZI211" s="119"/>
      <c r="CZJ211" s="91"/>
      <c r="CZK211" s="119"/>
      <c r="CZL211" s="91"/>
      <c r="CZM211" s="119"/>
      <c r="CZN211" s="91"/>
      <c r="CZO211" s="119"/>
      <c r="CZP211" s="91"/>
      <c r="CZQ211" s="119"/>
      <c r="CZR211" s="91"/>
      <c r="CZS211" s="119"/>
      <c r="CZT211" s="91"/>
      <c r="CZU211" s="119"/>
      <c r="CZV211" s="91"/>
      <c r="CZW211" s="119"/>
      <c r="CZX211" s="91"/>
      <c r="CZY211" s="119"/>
      <c r="CZZ211" s="91"/>
      <c r="DAA211" s="119"/>
      <c r="DAB211" s="91"/>
      <c r="DAC211" s="119"/>
      <c r="DAD211" s="91"/>
      <c r="DAE211" s="119"/>
      <c r="DAF211" s="91"/>
      <c r="DAG211" s="119"/>
      <c r="DAH211" s="91"/>
      <c r="DAI211" s="119"/>
      <c r="DAJ211" s="91"/>
      <c r="DAK211" s="119"/>
      <c r="DAL211" s="91"/>
      <c r="DAM211" s="119"/>
      <c r="DAN211" s="91"/>
      <c r="DAO211" s="119"/>
      <c r="DAP211" s="91"/>
      <c r="DAQ211" s="119"/>
      <c r="DAR211" s="91"/>
      <c r="DAS211" s="119"/>
      <c r="DAT211" s="91"/>
      <c r="DAU211" s="119"/>
      <c r="DAV211" s="91"/>
      <c r="DAW211" s="119"/>
      <c r="DAX211" s="91"/>
      <c r="DAY211" s="119"/>
      <c r="DAZ211" s="91"/>
      <c r="DBA211" s="119"/>
      <c r="DBB211" s="91"/>
      <c r="DBC211" s="119"/>
      <c r="DBD211" s="91"/>
      <c r="DBE211" s="119"/>
      <c r="DBF211" s="91"/>
      <c r="DBG211" s="119"/>
      <c r="DBH211" s="91"/>
      <c r="DBI211" s="119"/>
      <c r="DBJ211" s="91"/>
      <c r="DBK211" s="119"/>
      <c r="DBL211" s="91"/>
      <c r="DBM211" s="119"/>
      <c r="DBN211" s="91"/>
      <c r="DBO211" s="119"/>
      <c r="DBP211" s="91"/>
      <c r="DBQ211" s="119"/>
      <c r="DBR211" s="91"/>
      <c r="DBS211" s="119"/>
      <c r="DBT211" s="91"/>
      <c r="DBU211" s="119"/>
      <c r="DBV211" s="91"/>
      <c r="DBW211" s="119"/>
      <c r="DBX211" s="91"/>
      <c r="DBY211" s="119"/>
      <c r="DBZ211" s="91"/>
      <c r="DCA211" s="119"/>
      <c r="DCB211" s="91"/>
      <c r="DCC211" s="119"/>
      <c r="DCD211" s="91"/>
      <c r="DCE211" s="119"/>
      <c r="DCF211" s="91"/>
      <c r="DCG211" s="119"/>
      <c r="DCH211" s="91"/>
      <c r="DCI211" s="119"/>
      <c r="DCJ211" s="91"/>
      <c r="DCK211" s="119"/>
      <c r="DCL211" s="91"/>
      <c r="DCM211" s="119"/>
      <c r="DCN211" s="91"/>
      <c r="DCO211" s="119"/>
      <c r="DCP211" s="91"/>
      <c r="DCQ211" s="119"/>
      <c r="DCR211" s="91"/>
      <c r="DCS211" s="119"/>
      <c r="DCT211" s="91"/>
      <c r="DCU211" s="119"/>
      <c r="DCV211" s="91"/>
      <c r="DCW211" s="119"/>
      <c r="DCX211" s="91"/>
      <c r="DCY211" s="119"/>
      <c r="DCZ211" s="91"/>
      <c r="DDA211" s="119"/>
      <c r="DDB211" s="91"/>
      <c r="DDC211" s="119"/>
      <c r="DDD211" s="91"/>
      <c r="DDE211" s="119"/>
      <c r="DDF211" s="91"/>
      <c r="DDG211" s="119"/>
      <c r="DDH211" s="91"/>
      <c r="DDI211" s="119"/>
      <c r="DDJ211" s="91"/>
      <c r="DDK211" s="119"/>
      <c r="DDL211" s="91"/>
      <c r="DDM211" s="119"/>
      <c r="DDN211" s="91"/>
      <c r="DDO211" s="119"/>
      <c r="DDP211" s="91"/>
      <c r="DDQ211" s="119"/>
      <c r="DDR211" s="91"/>
      <c r="DDS211" s="119"/>
      <c r="DDT211" s="91"/>
      <c r="DDU211" s="119"/>
      <c r="DDV211" s="91"/>
      <c r="DDW211" s="119"/>
      <c r="DDX211" s="91"/>
      <c r="DDY211" s="119"/>
      <c r="DDZ211" s="91"/>
      <c r="DEA211" s="119"/>
      <c r="DEB211" s="91"/>
      <c r="DEC211" s="119"/>
      <c r="DED211" s="91"/>
      <c r="DEE211" s="119"/>
      <c r="DEF211" s="91"/>
      <c r="DEG211" s="119"/>
      <c r="DEH211" s="91"/>
      <c r="DEI211" s="119"/>
      <c r="DEJ211" s="91"/>
      <c r="DEK211" s="119"/>
      <c r="DEL211" s="91"/>
      <c r="DEM211" s="119"/>
      <c r="DEN211" s="91"/>
      <c r="DEO211" s="119"/>
      <c r="DEP211" s="91"/>
      <c r="DEQ211" s="119"/>
      <c r="DER211" s="91"/>
      <c r="DES211" s="119"/>
      <c r="DET211" s="91"/>
      <c r="DEU211" s="119"/>
      <c r="DEV211" s="91"/>
      <c r="DEW211" s="119"/>
      <c r="DEX211" s="91"/>
      <c r="DEY211" s="119"/>
      <c r="DEZ211" s="91"/>
      <c r="DFA211" s="119"/>
      <c r="DFB211" s="91"/>
      <c r="DFC211" s="119"/>
      <c r="DFD211" s="91"/>
      <c r="DFE211" s="119"/>
      <c r="DFF211" s="91"/>
      <c r="DFG211" s="119"/>
      <c r="DFH211" s="91"/>
      <c r="DFI211" s="119"/>
      <c r="DFJ211" s="91"/>
      <c r="DFK211" s="119"/>
      <c r="DFL211" s="91"/>
      <c r="DFM211" s="119"/>
      <c r="DFN211" s="91"/>
      <c r="DFO211" s="119"/>
      <c r="DFP211" s="91"/>
      <c r="DFQ211" s="119"/>
      <c r="DFR211" s="91"/>
      <c r="DFS211" s="119"/>
      <c r="DFT211" s="91"/>
      <c r="DFU211" s="119"/>
      <c r="DFV211" s="91"/>
      <c r="DFW211" s="119"/>
      <c r="DFX211" s="91"/>
      <c r="DFY211" s="119"/>
      <c r="DFZ211" s="91"/>
      <c r="DGA211" s="119"/>
      <c r="DGB211" s="91"/>
      <c r="DGC211" s="119"/>
      <c r="DGD211" s="91"/>
      <c r="DGE211" s="119"/>
      <c r="DGF211" s="91"/>
      <c r="DGG211" s="119"/>
      <c r="DGH211" s="91"/>
      <c r="DGI211" s="119"/>
      <c r="DGJ211" s="91"/>
      <c r="DGK211" s="119"/>
      <c r="DGL211" s="91"/>
      <c r="DGM211" s="119"/>
      <c r="DGN211" s="91"/>
      <c r="DGO211" s="119"/>
      <c r="DGP211" s="91"/>
      <c r="DGQ211" s="119"/>
      <c r="DGR211" s="91"/>
      <c r="DGS211" s="119"/>
      <c r="DGT211" s="91"/>
      <c r="DGU211" s="119"/>
      <c r="DGV211" s="91"/>
      <c r="DGW211" s="119"/>
      <c r="DGX211" s="91"/>
      <c r="DGY211" s="119"/>
      <c r="DGZ211" s="91"/>
      <c r="DHA211" s="119"/>
      <c r="DHB211" s="91"/>
      <c r="DHC211" s="119"/>
      <c r="DHD211" s="91"/>
      <c r="DHE211" s="119"/>
      <c r="DHF211" s="91"/>
      <c r="DHG211" s="119"/>
      <c r="DHH211" s="91"/>
      <c r="DHI211" s="119"/>
      <c r="DHJ211" s="91"/>
      <c r="DHK211" s="119"/>
      <c r="DHL211" s="91"/>
      <c r="DHM211" s="119"/>
      <c r="DHN211" s="91"/>
      <c r="DHO211" s="119"/>
      <c r="DHP211" s="91"/>
      <c r="DHQ211" s="119"/>
      <c r="DHR211" s="91"/>
      <c r="DHS211" s="119"/>
      <c r="DHT211" s="91"/>
      <c r="DHU211" s="119"/>
      <c r="DHV211" s="91"/>
      <c r="DHW211" s="119"/>
      <c r="DHX211" s="91"/>
      <c r="DHY211" s="119"/>
      <c r="DHZ211" s="91"/>
      <c r="DIA211" s="119"/>
      <c r="DIB211" s="91"/>
      <c r="DIC211" s="119"/>
      <c r="DID211" s="91"/>
      <c r="DIE211" s="119"/>
      <c r="DIF211" s="91"/>
      <c r="DIG211" s="119"/>
      <c r="DIH211" s="91"/>
      <c r="DII211" s="119"/>
      <c r="DIJ211" s="91"/>
      <c r="DIK211" s="119"/>
      <c r="DIL211" s="91"/>
      <c r="DIM211" s="119"/>
      <c r="DIN211" s="91"/>
      <c r="DIO211" s="119"/>
      <c r="DIP211" s="91"/>
      <c r="DIQ211" s="119"/>
      <c r="DIR211" s="91"/>
      <c r="DIS211" s="119"/>
      <c r="DIT211" s="91"/>
      <c r="DIU211" s="119"/>
      <c r="DIV211" s="91"/>
      <c r="DIW211" s="119"/>
      <c r="DIX211" s="91"/>
      <c r="DIY211" s="119"/>
      <c r="DIZ211" s="91"/>
      <c r="DJA211" s="119"/>
      <c r="DJB211" s="91"/>
      <c r="DJC211" s="119"/>
      <c r="DJD211" s="91"/>
      <c r="DJE211" s="119"/>
      <c r="DJF211" s="91"/>
      <c r="DJG211" s="119"/>
      <c r="DJH211" s="91"/>
      <c r="DJI211" s="119"/>
      <c r="DJJ211" s="91"/>
      <c r="DJK211" s="119"/>
      <c r="DJL211" s="91"/>
      <c r="DJM211" s="119"/>
      <c r="DJN211" s="91"/>
      <c r="DJO211" s="119"/>
      <c r="DJP211" s="91"/>
      <c r="DJQ211" s="119"/>
      <c r="DJR211" s="91"/>
      <c r="DJS211" s="119"/>
      <c r="DJT211" s="91"/>
      <c r="DJU211" s="119"/>
      <c r="DJV211" s="91"/>
      <c r="DJW211" s="119"/>
      <c r="DJX211" s="91"/>
      <c r="DJY211" s="119"/>
      <c r="DJZ211" s="91"/>
      <c r="DKA211" s="119"/>
      <c r="DKB211" s="91"/>
      <c r="DKC211" s="119"/>
      <c r="DKD211" s="91"/>
      <c r="DKE211" s="119"/>
      <c r="DKF211" s="91"/>
      <c r="DKG211" s="119"/>
      <c r="DKH211" s="91"/>
      <c r="DKI211" s="119"/>
      <c r="DKJ211" s="91"/>
      <c r="DKK211" s="119"/>
      <c r="DKL211" s="91"/>
      <c r="DKM211" s="119"/>
      <c r="DKN211" s="91"/>
      <c r="DKO211" s="119"/>
      <c r="DKP211" s="91"/>
      <c r="DKQ211" s="119"/>
      <c r="DKR211" s="91"/>
      <c r="DKS211" s="119"/>
      <c r="DKT211" s="91"/>
      <c r="DKU211" s="119"/>
      <c r="DKV211" s="91"/>
      <c r="DKW211" s="119"/>
      <c r="DKX211" s="91"/>
      <c r="DKY211" s="119"/>
      <c r="DKZ211" s="91"/>
      <c r="DLA211" s="119"/>
      <c r="DLB211" s="91"/>
      <c r="DLC211" s="119"/>
      <c r="DLD211" s="91"/>
      <c r="DLE211" s="119"/>
      <c r="DLF211" s="91"/>
      <c r="DLG211" s="119"/>
      <c r="DLH211" s="91"/>
      <c r="DLI211" s="119"/>
      <c r="DLJ211" s="91"/>
      <c r="DLK211" s="119"/>
      <c r="DLL211" s="91"/>
      <c r="DLM211" s="119"/>
      <c r="DLN211" s="91"/>
      <c r="DLO211" s="119"/>
      <c r="DLP211" s="91"/>
      <c r="DLQ211" s="119"/>
      <c r="DLR211" s="91"/>
      <c r="DLS211" s="119"/>
      <c r="DLT211" s="91"/>
      <c r="DLU211" s="119"/>
      <c r="DLV211" s="91"/>
      <c r="DLW211" s="119"/>
      <c r="DLX211" s="91"/>
      <c r="DLY211" s="119"/>
      <c r="DLZ211" s="91"/>
      <c r="DMA211" s="119"/>
      <c r="DMB211" s="91"/>
      <c r="DMC211" s="119"/>
      <c r="DMD211" s="91"/>
      <c r="DME211" s="119"/>
      <c r="DMF211" s="91"/>
      <c r="DMG211" s="119"/>
      <c r="DMH211" s="91"/>
      <c r="DMI211" s="119"/>
      <c r="DMJ211" s="91"/>
      <c r="DMK211" s="119"/>
      <c r="DML211" s="91"/>
      <c r="DMM211" s="119"/>
      <c r="DMN211" s="91"/>
      <c r="DMO211" s="119"/>
      <c r="DMP211" s="91"/>
      <c r="DMQ211" s="119"/>
      <c r="DMR211" s="91"/>
      <c r="DMS211" s="119"/>
      <c r="DMT211" s="91"/>
      <c r="DMU211" s="119"/>
      <c r="DMV211" s="91"/>
      <c r="DMW211" s="119"/>
      <c r="DMX211" s="91"/>
      <c r="DMY211" s="119"/>
      <c r="DMZ211" s="91"/>
      <c r="DNA211" s="119"/>
      <c r="DNB211" s="91"/>
      <c r="DNC211" s="119"/>
      <c r="DND211" s="91"/>
      <c r="DNE211" s="119"/>
      <c r="DNF211" s="91"/>
      <c r="DNG211" s="119"/>
      <c r="DNH211" s="91"/>
      <c r="DNI211" s="119"/>
      <c r="DNJ211" s="91"/>
      <c r="DNK211" s="119"/>
      <c r="DNL211" s="91"/>
      <c r="DNM211" s="119"/>
      <c r="DNN211" s="91"/>
      <c r="DNO211" s="119"/>
      <c r="DNP211" s="91"/>
      <c r="DNQ211" s="119"/>
      <c r="DNR211" s="91"/>
      <c r="DNS211" s="119"/>
      <c r="DNT211" s="91"/>
      <c r="DNU211" s="119"/>
      <c r="DNV211" s="91"/>
      <c r="DNW211" s="119"/>
      <c r="DNX211" s="91"/>
      <c r="DNY211" s="119"/>
      <c r="DNZ211" s="91"/>
      <c r="DOA211" s="119"/>
      <c r="DOB211" s="91"/>
      <c r="DOC211" s="119"/>
      <c r="DOD211" s="91"/>
      <c r="DOE211" s="119"/>
      <c r="DOF211" s="91"/>
      <c r="DOG211" s="119"/>
      <c r="DOH211" s="91"/>
      <c r="DOI211" s="119"/>
      <c r="DOJ211" s="91"/>
      <c r="DOK211" s="119"/>
      <c r="DOL211" s="91"/>
      <c r="DOM211" s="119"/>
      <c r="DON211" s="91"/>
      <c r="DOO211" s="119"/>
      <c r="DOP211" s="91"/>
      <c r="DOQ211" s="119"/>
      <c r="DOR211" s="91"/>
      <c r="DOS211" s="119"/>
      <c r="DOT211" s="91"/>
      <c r="DOU211" s="119"/>
      <c r="DOV211" s="91"/>
      <c r="DOW211" s="119"/>
      <c r="DOX211" s="91"/>
      <c r="DOY211" s="119"/>
      <c r="DOZ211" s="91"/>
      <c r="DPA211" s="119"/>
      <c r="DPB211" s="91"/>
      <c r="DPC211" s="119"/>
      <c r="DPD211" s="91"/>
      <c r="DPE211" s="119"/>
      <c r="DPF211" s="91"/>
      <c r="DPG211" s="119"/>
      <c r="DPH211" s="91"/>
      <c r="DPI211" s="119"/>
      <c r="DPJ211" s="91"/>
      <c r="DPK211" s="119"/>
      <c r="DPL211" s="91"/>
      <c r="DPM211" s="119"/>
      <c r="DPN211" s="91"/>
      <c r="DPO211" s="119"/>
      <c r="DPP211" s="91"/>
      <c r="DPQ211" s="119"/>
      <c r="DPR211" s="91"/>
      <c r="DPS211" s="119"/>
      <c r="DPT211" s="91"/>
      <c r="DPU211" s="119"/>
      <c r="DPV211" s="91"/>
      <c r="DPW211" s="119"/>
      <c r="DPX211" s="91"/>
      <c r="DPY211" s="119"/>
      <c r="DPZ211" s="91"/>
      <c r="DQA211" s="119"/>
      <c r="DQB211" s="91"/>
      <c r="DQC211" s="119"/>
      <c r="DQD211" s="91"/>
      <c r="DQE211" s="119"/>
      <c r="DQF211" s="91"/>
      <c r="DQG211" s="119"/>
      <c r="DQH211" s="91"/>
      <c r="DQI211" s="119"/>
      <c r="DQJ211" s="91"/>
      <c r="DQK211" s="119"/>
      <c r="DQL211" s="91"/>
      <c r="DQM211" s="119"/>
      <c r="DQN211" s="91"/>
      <c r="DQO211" s="119"/>
      <c r="DQP211" s="91"/>
      <c r="DQQ211" s="119"/>
      <c r="DQR211" s="91"/>
      <c r="DQS211" s="119"/>
      <c r="DQT211" s="91"/>
      <c r="DQU211" s="119"/>
      <c r="DQV211" s="91"/>
      <c r="DQW211" s="119"/>
      <c r="DQX211" s="91"/>
      <c r="DQY211" s="119"/>
      <c r="DQZ211" s="91"/>
      <c r="DRA211" s="119"/>
      <c r="DRB211" s="91"/>
      <c r="DRC211" s="119"/>
      <c r="DRD211" s="91"/>
      <c r="DRE211" s="119"/>
      <c r="DRF211" s="91"/>
      <c r="DRG211" s="119"/>
      <c r="DRH211" s="91"/>
      <c r="DRI211" s="119"/>
      <c r="DRJ211" s="91"/>
      <c r="DRK211" s="119"/>
      <c r="DRL211" s="91"/>
      <c r="DRM211" s="119"/>
      <c r="DRN211" s="91"/>
      <c r="DRO211" s="119"/>
      <c r="DRP211" s="91"/>
      <c r="DRQ211" s="119"/>
      <c r="DRR211" s="91"/>
      <c r="DRS211" s="119"/>
      <c r="DRT211" s="91"/>
      <c r="DRU211" s="119"/>
      <c r="DRV211" s="91"/>
      <c r="DRW211" s="119"/>
      <c r="DRX211" s="91"/>
      <c r="DRY211" s="119"/>
      <c r="DRZ211" s="91"/>
      <c r="DSA211" s="119"/>
      <c r="DSB211" s="91"/>
      <c r="DSC211" s="119"/>
      <c r="DSD211" s="91"/>
      <c r="DSE211" s="119"/>
      <c r="DSF211" s="91"/>
      <c r="DSG211" s="119"/>
      <c r="DSH211" s="91"/>
      <c r="DSI211" s="119"/>
      <c r="DSJ211" s="91"/>
      <c r="DSK211" s="119"/>
      <c r="DSL211" s="91"/>
      <c r="DSM211" s="119"/>
      <c r="DSN211" s="91"/>
      <c r="DSO211" s="119"/>
      <c r="DSP211" s="91"/>
      <c r="DSQ211" s="119"/>
      <c r="DSR211" s="91"/>
      <c r="DSS211" s="119"/>
      <c r="DST211" s="91"/>
      <c r="DSU211" s="119"/>
      <c r="DSV211" s="91"/>
      <c r="DSW211" s="119"/>
      <c r="DSX211" s="91"/>
      <c r="DSY211" s="119"/>
      <c r="DSZ211" s="91"/>
      <c r="DTA211" s="119"/>
      <c r="DTB211" s="91"/>
      <c r="DTC211" s="119"/>
      <c r="DTD211" s="91"/>
      <c r="DTE211" s="119"/>
      <c r="DTF211" s="91"/>
      <c r="DTG211" s="119"/>
      <c r="DTH211" s="91"/>
      <c r="DTI211" s="119"/>
      <c r="DTJ211" s="91"/>
      <c r="DTK211" s="119"/>
      <c r="DTL211" s="91"/>
      <c r="DTM211" s="119"/>
      <c r="DTN211" s="91"/>
      <c r="DTO211" s="119"/>
      <c r="DTP211" s="91"/>
      <c r="DTQ211" s="119"/>
      <c r="DTR211" s="91"/>
      <c r="DTS211" s="119"/>
      <c r="DTT211" s="91"/>
      <c r="DTU211" s="119"/>
      <c r="DTV211" s="91"/>
      <c r="DTW211" s="119"/>
      <c r="DTX211" s="91"/>
      <c r="DTY211" s="119"/>
      <c r="DTZ211" s="91"/>
      <c r="DUA211" s="119"/>
      <c r="DUB211" s="91"/>
      <c r="DUC211" s="119"/>
      <c r="DUD211" s="91"/>
      <c r="DUE211" s="119"/>
      <c r="DUF211" s="91"/>
      <c r="DUG211" s="119"/>
      <c r="DUH211" s="91"/>
      <c r="DUI211" s="119"/>
      <c r="DUJ211" s="91"/>
      <c r="DUK211" s="119"/>
      <c r="DUL211" s="91"/>
      <c r="DUM211" s="119"/>
      <c r="DUN211" s="91"/>
      <c r="DUO211" s="119"/>
      <c r="DUP211" s="91"/>
      <c r="DUQ211" s="119"/>
      <c r="DUR211" s="91"/>
      <c r="DUS211" s="119"/>
      <c r="DUT211" s="91"/>
      <c r="DUU211" s="119"/>
      <c r="DUV211" s="91"/>
      <c r="DUW211" s="119"/>
      <c r="DUX211" s="91"/>
      <c r="DUY211" s="119"/>
      <c r="DUZ211" s="91"/>
      <c r="DVA211" s="119"/>
      <c r="DVB211" s="91"/>
      <c r="DVC211" s="119"/>
      <c r="DVD211" s="91"/>
      <c r="DVE211" s="119"/>
      <c r="DVF211" s="91"/>
      <c r="DVG211" s="119"/>
      <c r="DVH211" s="91"/>
      <c r="DVI211" s="119"/>
      <c r="DVJ211" s="91"/>
      <c r="DVK211" s="119"/>
      <c r="DVL211" s="91"/>
      <c r="DVM211" s="119"/>
      <c r="DVN211" s="91"/>
      <c r="DVO211" s="119"/>
      <c r="DVP211" s="91"/>
      <c r="DVQ211" s="119"/>
      <c r="DVR211" s="91"/>
      <c r="DVS211" s="119"/>
      <c r="DVT211" s="91"/>
      <c r="DVU211" s="119"/>
      <c r="DVV211" s="91"/>
      <c r="DVW211" s="119"/>
      <c r="DVX211" s="91"/>
      <c r="DVY211" s="119"/>
      <c r="DVZ211" s="91"/>
      <c r="DWA211" s="119"/>
      <c r="DWB211" s="91"/>
      <c r="DWC211" s="119"/>
      <c r="DWD211" s="91"/>
      <c r="DWE211" s="119"/>
      <c r="DWF211" s="91"/>
      <c r="DWG211" s="119"/>
      <c r="DWH211" s="91"/>
      <c r="DWI211" s="119"/>
      <c r="DWJ211" s="91"/>
      <c r="DWK211" s="119"/>
      <c r="DWL211" s="91"/>
      <c r="DWM211" s="119"/>
      <c r="DWN211" s="91"/>
      <c r="DWO211" s="119"/>
      <c r="DWP211" s="91"/>
      <c r="DWQ211" s="119"/>
      <c r="DWR211" s="91"/>
      <c r="DWS211" s="119"/>
      <c r="DWT211" s="91"/>
      <c r="DWU211" s="119"/>
      <c r="DWV211" s="91"/>
      <c r="DWW211" s="119"/>
      <c r="DWX211" s="91"/>
      <c r="DWY211" s="119"/>
      <c r="DWZ211" s="91"/>
      <c r="DXA211" s="119"/>
      <c r="DXB211" s="91"/>
      <c r="DXC211" s="119"/>
      <c r="DXD211" s="91"/>
      <c r="DXE211" s="119"/>
      <c r="DXF211" s="91"/>
      <c r="DXG211" s="119"/>
      <c r="DXH211" s="91"/>
      <c r="DXI211" s="119"/>
      <c r="DXJ211" s="91"/>
      <c r="DXK211" s="119"/>
      <c r="DXL211" s="91"/>
      <c r="DXM211" s="119"/>
      <c r="DXN211" s="91"/>
      <c r="DXO211" s="119"/>
      <c r="DXP211" s="91"/>
      <c r="DXQ211" s="119"/>
      <c r="DXR211" s="91"/>
      <c r="DXS211" s="119"/>
      <c r="DXT211" s="91"/>
      <c r="DXU211" s="119"/>
      <c r="DXV211" s="91"/>
      <c r="DXW211" s="119"/>
      <c r="DXX211" s="91"/>
      <c r="DXY211" s="119"/>
      <c r="DXZ211" s="91"/>
      <c r="DYA211" s="119"/>
      <c r="DYB211" s="91"/>
      <c r="DYC211" s="119"/>
      <c r="DYD211" s="91"/>
      <c r="DYE211" s="119"/>
      <c r="DYF211" s="91"/>
      <c r="DYG211" s="119"/>
      <c r="DYH211" s="91"/>
      <c r="DYI211" s="119"/>
      <c r="DYJ211" s="91"/>
      <c r="DYK211" s="119"/>
      <c r="DYL211" s="91"/>
      <c r="DYM211" s="119"/>
      <c r="DYN211" s="91"/>
      <c r="DYO211" s="119"/>
      <c r="DYP211" s="91"/>
      <c r="DYQ211" s="119"/>
      <c r="DYR211" s="91"/>
      <c r="DYS211" s="119"/>
      <c r="DYT211" s="91"/>
      <c r="DYU211" s="119"/>
      <c r="DYV211" s="91"/>
      <c r="DYW211" s="119"/>
      <c r="DYX211" s="91"/>
      <c r="DYY211" s="119"/>
      <c r="DYZ211" s="91"/>
      <c r="DZA211" s="119"/>
      <c r="DZB211" s="91"/>
      <c r="DZC211" s="119"/>
      <c r="DZD211" s="91"/>
      <c r="DZE211" s="119"/>
      <c r="DZF211" s="91"/>
      <c r="DZG211" s="119"/>
      <c r="DZH211" s="91"/>
      <c r="DZI211" s="119"/>
      <c r="DZJ211" s="91"/>
      <c r="DZK211" s="119"/>
      <c r="DZL211" s="91"/>
      <c r="DZM211" s="119"/>
      <c r="DZN211" s="91"/>
      <c r="DZO211" s="119"/>
      <c r="DZP211" s="91"/>
      <c r="DZQ211" s="119"/>
      <c r="DZR211" s="91"/>
      <c r="DZS211" s="119"/>
      <c r="DZT211" s="91"/>
      <c r="DZU211" s="119"/>
      <c r="DZV211" s="91"/>
      <c r="DZW211" s="119"/>
      <c r="DZX211" s="91"/>
      <c r="DZY211" s="119"/>
      <c r="DZZ211" s="91"/>
      <c r="EAA211" s="119"/>
      <c r="EAB211" s="91"/>
      <c r="EAC211" s="119"/>
      <c r="EAD211" s="91"/>
      <c r="EAE211" s="119"/>
      <c r="EAF211" s="91"/>
      <c r="EAG211" s="119"/>
      <c r="EAH211" s="91"/>
      <c r="EAI211" s="119"/>
      <c r="EAJ211" s="91"/>
      <c r="EAK211" s="119"/>
      <c r="EAL211" s="91"/>
      <c r="EAM211" s="119"/>
      <c r="EAN211" s="91"/>
      <c r="EAO211" s="119"/>
      <c r="EAP211" s="91"/>
      <c r="EAQ211" s="119"/>
      <c r="EAR211" s="91"/>
      <c r="EAS211" s="119"/>
      <c r="EAT211" s="91"/>
      <c r="EAU211" s="119"/>
      <c r="EAV211" s="91"/>
      <c r="EAW211" s="119"/>
      <c r="EAX211" s="91"/>
      <c r="EAY211" s="119"/>
      <c r="EAZ211" s="91"/>
      <c r="EBA211" s="119"/>
      <c r="EBB211" s="91"/>
      <c r="EBC211" s="119"/>
      <c r="EBD211" s="91"/>
      <c r="EBE211" s="119"/>
      <c r="EBF211" s="91"/>
      <c r="EBG211" s="119"/>
      <c r="EBH211" s="91"/>
      <c r="EBI211" s="119"/>
      <c r="EBJ211" s="91"/>
      <c r="EBK211" s="119"/>
      <c r="EBL211" s="91"/>
      <c r="EBM211" s="119"/>
      <c r="EBN211" s="91"/>
      <c r="EBO211" s="119"/>
      <c r="EBP211" s="91"/>
      <c r="EBQ211" s="119"/>
      <c r="EBR211" s="91"/>
      <c r="EBS211" s="119"/>
      <c r="EBT211" s="91"/>
      <c r="EBU211" s="119"/>
      <c r="EBV211" s="91"/>
      <c r="EBW211" s="119"/>
      <c r="EBX211" s="91"/>
      <c r="EBY211" s="119"/>
      <c r="EBZ211" s="91"/>
      <c r="ECA211" s="119"/>
      <c r="ECB211" s="91"/>
      <c r="ECC211" s="119"/>
      <c r="ECD211" s="91"/>
      <c r="ECE211" s="119"/>
      <c r="ECF211" s="91"/>
      <c r="ECG211" s="119"/>
      <c r="ECH211" s="91"/>
      <c r="ECI211" s="119"/>
      <c r="ECJ211" s="91"/>
      <c r="ECK211" s="119"/>
      <c r="ECL211" s="91"/>
      <c r="ECM211" s="119"/>
      <c r="ECN211" s="91"/>
      <c r="ECO211" s="119"/>
      <c r="ECP211" s="91"/>
      <c r="ECQ211" s="119"/>
      <c r="ECR211" s="91"/>
      <c r="ECS211" s="119"/>
      <c r="ECT211" s="91"/>
      <c r="ECU211" s="119"/>
      <c r="ECV211" s="91"/>
      <c r="ECW211" s="119"/>
      <c r="ECX211" s="91"/>
      <c r="ECY211" s="119"/>
      <c r="ECZ211" s="91"/>
      <c r="EDA211" s="119"/>
      <c r="EDB211" s="91"/>
      <c r="EDC211" s="119"/>
      <c r="EDD211" s="91"/>
      <c r="EDE211" s="119"/>
      <c r="EDF211" s="91"/>
      <c r="EDG211" s="119"/>
      <c r="EDH211" s="91"/>
      <c r="EDI211" s="119"/>
      <c r="EDJ211" s="91"/>
      <c r="EDK211" s="119"/>
      <c r="EDL211" s="91"/>
      <c r="EDM211" s="119"/>
      <c r="EDN211" s="91"/>
      <c r="EDO211" s="119"/>
      <c r="EDP211" s="91"/>
      <c r="EDQ211" s="119"/>
      <c r="EDR211" s="91"/>
      <c r="EDS211" s="119"/>
      <c r="EDT211" s="91"/>
      <c r="EDU211" s="119"/>
      <c r="EDV211" s="91"/>
      <c r="EDW211" s="119"/>
      <c r="EDX211" s="91"/>
      <c r="EDY211" s="119"/>
      <c r="EDZ211" s="91"/>
      <c r="EEA211" s="119"/>
      <c r="EEB211" s="91"/>
      <c r="EEC211" s="119"/>
      <c r="EED211" s="91"/>
      <c r="EEE211" s="119"/>
      <c r="EEF211" s="91"/>
      <c r="EEG211" s="119"/>
      <c r="EEH211" s="91"/>
      <c r="EEI211" s="119"/>
      <c r="EEJ211" s="91"/>
      <c r="EEK211" s="119"/>
      <c r="EEL211" s="91"/>
      <c r="EEM211" s="119"/>
      <c r="EEN211" s="91"/>
      <c r="EEO211" s="119"/>
      <c r="EEP211" s="91"/>
      <c r="EEQ211" s="119"/>
      <c r="EER211" s="91"/>
      <c r="EES211" s="119"/>
      <c r="EET211" s="91"/>
      <c r="EEU211" s="119"/>
      <c r="EEV211" s="91"/>
      <c r="EEW211" s="119"/>
      <c r="EEX211" s="91"/>
      <c r="EEY211" s="119"/>
      <c r="EEZ211" s="91"/>
      <c r="EFA211" s="119"/>
      <c r="EFB211" s="91"/>
      <c r="EFC211" s="119"/>
      <c r="EFD211" s="91"/>
      <c r="EFE211" s="119"/>
      <c r="EFF211" s="91"/>
      <c r="EFG211" s="119"/>
      <c r="EFH211" s="91"/>
      <c r="EFI211" s="119"/>
      <c r="EFJ211" s="91"/>
      <c r="EFK211" s="119"/>
      <c r="EFL211" s="91"/>
      <c r="EFM211" s="119"/>
      <c r="EFN211" s="91"/>
      <c r="EFO211" s="119"/>
      <c r="EFP211" s="91"/>
      <c r="EFQ211" s="119"/>
      <c r="EFR211" s="91"/>
      <c r="EFS211" s="119"/>
      <c r="EFT211" s="91"/>
      <c r="EFU211" s="119"/>
      <c r="EFV211" s="91"/>
      <c r="EFW211" s="119"/>
      <c r="EFX211" s="91"/>
      <c r="EFY211" s="119"/>
      <c r="EFZ211" s="91"/>
      <c r="EGA211" s="119"/>
      <c r="EGB211" s="91"/>
      <c r="EGC211" s="119"/>
      <c r="EGD211" s="91"/>
      <c r="EGE211" s="119"/>
      <c r="EGF211" s="91"/>
      <c r="EGG211" s="119"/>
      <c r="EGH211" s="91"/>
      <c r="EGI211" s="119"/>
      <c r="EGJ211" s="91"/>
      <c r="EGK211" s="119"/>
      <c r="EGL211" s="91"/>
      <c r="EGM211" s="119"/>
      <c r="EGN211" s="91"/>
      <c r="EGO211" s="119"/>
      <c r="EGP211" s="91"/>
      <c r="EGQ211" s="119"/>
      <c r="EGR211" s="91"/>
      <c r="EGS211" s="119"/>
      <c r="EGT211" s="91"/>
      <c r="EGU211" s="119"/>
      <c r="EGV211" s="91"/>
      <c r="EGW211" s="119"/>
      <c r="EGX211" s="91"/>
      <c r="EGY211" s="119"/>
      <c r="EGZ211" s="91"/>
      <c r="EHA211" s="119"/>
      <c r="EHB211" s="91"/>
      <c r="EHC211" s="119"/>
      <c r="EHD211" s="91"/>
      <c r="EHE211" s="119"/>
      <c r="EHF211" s="91"/>
      <c r="EHG211" s="119"/>
      <c r="EHH211" s="91"/>
      <c r="EHI211" s="119"/>
      <c r="EHJ211" s="91"/>
      <c r="EHK211" s="119"/>
      <c r="EHL211" s="91"/>
      <c r="EHM211" s="119"/>
      <c r="EHN211" s="91"/>
      <c r="EHO211" s="119"/>
      <c r="EHP211" s="91"/>
      <c r="EHQ211" s="119"/>
      <c r="EHR211" s="91"/>
      <c r="EHS211" s="119"/>
      <c r="EHT211" s="91"/>
      <c r="EHU211" s="119"/>
      <c r="EHV211" s="91"/>
      <c r="EHW211" s="119"/>
      <c r="EHX211" s="91"/>
      <c r="EHY211" s="119"/>
      <c r="EHZ211" s="91"/>
      <c r="EIA211" s="119"/>
      <c r="EIB211" s="91"/>
      <c r="EIC211" s="119"/>
      <c r="EID211" s="91"/>
      <c r="EIE211" s="119"/>
      <c r="EIF211" s="91"/>
      <c r="EIG211" s="119"/>
      <c r="EIH211" s="91"/>
      <c r="EII211" s="119"/>
      <c r="EIJ211" s="91"/>
      <c r="EIK211" s="119"/>
      <c r="EIL211" s="91"/>
      <c r="EIM211" s="119"/>
      <c r="EIN211" s="91"/>
      <c r="EIO211" s="119"/>
      <c r="EIP211" s="91"/>
      <c r="EIQ211" s="119"/>
      <c r="EIR211" s="91"/>
      <c r="EIS211" s="119"/>
      <c r="EIT211" s="91"/>
      <c r="EIU211" s="119"/>
      <c r="EIV211" s="91"/>
      <c r="EIW211" s="119"/>
      <c r="EIX211" s="91"/>
      <c r="EIY211" s="119"/>
      <c r="EIZ211" s="91"/>
      <c r="EJA211" s="119"/>
      <c r="EJB211" s="91"/>
      <c r="EJC211" s="119"/>
      <c r="EJD211" s="91"/>
      <c r="EJE211" s="119"/>
      <c r="EJF211" s="91"/>
      <c r="EJG211" s="119"/>
      <c r="EJH211" s="91"/>
      <c r="EJI211" s="119"/>
      <c r="EJJ211" s="91"/>
      <c r="EJK211" s="119"/>
      <c r="EJL211" s="91"/>
      <c r="EJM211" s="119"/>
      <c r="EJN211" s="91"/>
      <c r="EJO211" s="119"/>
      <c r="EJP211" s="91"/>
      <c r="EJQ211" s="119"/>
      <c r="EJR211" s="91"/>
      <c r="EJS211" s="119"/>
      <c r="EJT211" s="91"/>
      <c r="EJU211" s="119"/>
      <c r="EJV211" s="91"/>
      <c r="EJW211" s="119"/>
      <c r="EJX211" s="91"/>
      <c r="EJY211" s="119"/>
      <c r="EJZ211" s="91"/>
      <c r="EKA211" s="119"/>
      <c r="EKB211" s="91"/>
      <c r="EKC211" s="119"/>
      <c r="EKD211" s="91"/>
      <c r="EKE211" s="119"/>
      <c r="EKF211" s="91"/>
      <c r="EKG211" s="119"/>
      <c r="EKH211" s="91"/>
      <c r="EKI211" s="119"/>
      <c r="EKJ211" s="91"/>
      <c r="EKK211" s="119"/>
      <c r="EKL211" s="91"/>
      <c r="EKM211" s="119"/>
      <c r="EKN211" s="91"/>
      <c r="EKO211" s="119"/>
      <c r="EKP211" s="91"/>
      <c r="EKQ211" s="119"/>
      <c r="EKR211" s="91"/>
      <c r="EKS211" s="119"/>
      <c r="EKT211" s="91"/>
      <c r="EKU211" s="119"/>
      <c r="EKV211" s="91"/>
      <c r="EKW211" s="119"/>
      <c r="EKX211" s="91"/>
      <c r="EKY211" s="119"/>
      <c r="EKZ211" s="91"/>
      <c r="ELA211" s="119"/>
      <c r="ELB211" s="91"/>
      <c r="ELC211" s="119"/>
      <c r="ELD211" s="91"/>
      <c r="ELE211" s="119"/>
      <c r="ELF211" s="91"/>
      <c r="ELG211" s="119"/>
      <c r="ELH211" s="91"/>
      <c r="ELI211" s="119"/>
      <c r="ELJ211" s="91"/>
      <c r="ELK211" s="119"/>
      <c r="ELL211" s="91"/>
      <c r="ELM211" s="119"/>
      <c r="ELN211" s="91"/>
      <c r="ELO211" s="119"/>
      <c r="ELP211" s="91"/>
      <c r="ELQ211" s="119"/>
      <c r="ELR211" s="91"/>
      <c r="ELS211" s="119"/>
      <c r="ELT211" s="91"/>
      <c r="ELU211" s="119"/>
      <c r="ELV211" s="91"/>
      <c r="ELW211" s="119"/>
      <c r="ELX211" s="91"/>
      <c r="ELY211" s="119"/>
      <c r="ELZ211" s="91"/>
      <c r="EMA211" s="119"/>
      <c r="EMB211" s="91"/>
      <c r="EMC211" s="119"/>
      <c r="EMD211" s="91"/>
      <c r="EME211" s="119"/>
      <c r="EMF211" s="91"/>
      <c r="EMG211" s="119"/>
      <c r="EMH211" s="91"/>
      <c r="EMI211" s="119"/>
      <c r="EMJ211" s="91"/>
      <c r="EMK211" s="119"/>
      <c r="EML211" s="91"/>
      <c r="EMM211" s="119"/>
      <c r="EMN211" s="91"/>
      <c r="EMO211" s="119"/>
      <c r="EMP211" s="91"/>
      <c r="EMQ211" s="119"/>
      <c r="EMR211" s="91"/>
      <c r="EMS211" s="119"/>
      <c r="EMT211" s="91"/>
      <c r="EMU211" s="119"/>
      <c r="EMV211" s="91"/>
      <c r="EMW211" s="119"/>
      <c r="EMX211" s="91"/>
      <c r="EMY211" s="119"/>
      <c r="EMZ211" s="91"/>
      <c r="ENA211" s="119"/>
      <c r="ENB211" s="91"/>
      <c r="ENC211" s="119"/>
      <c r="END211" s="91"/>
      <c r="ENE211" s="119"/>
      <c r="ENF211" s="91"/>
      <c r="ENG211" s="119"/>
      <c r="ENH211" s="91"/>
      <c r="ENI211" s="119"/>
      <c r="ENJ211" s="91"/>
      <c r="ENK211" s="119"/>
      <c r="ENL211" s="91"/>
      <c r="ENM211" s="119"/>
      <c r="ENN211" s="91"/>
      <c r="ENO211" s="119"/>
      <c r="ENP211" s="91"/>
      <c r="ENQ211" s="119"/>
      <c r="ENR211" s="91"/>
      <c r="ENS211" s="119"/>
      <c r="ENT211" s="91"/>
      <c r="ENU211" s="119"/>
      <c r="ENV211" s="91"/>
      <c r="ENW211" s="119"/>
      <c r="ENX211" s="91"/>
      <c r="ENY211" s="119"/>
      <c r="ENZ211" s="91"/>
      <c r="EOA211" s="119"/>
      <c r="EOB211" s="91"/>
      <c r="EOC211" s="119"/>
      <c r="EOD211" s="91"/>
      <c r="EOE211" s="119"/>
      <c r="EOF211" s="91"/>
      <c r="EOG211" s="119"/>
      <c r="EOH211" s="91"/>
      <c r="EOI211" s="119"/>
      <c r="EOJ211" s="91"/>
      <c r="EOK211" s="119"/>
      <c r="EOL211" s="91"/>
      <c r="EOM211" s="119"/>
      <c r="EON211" s="91"/>
      <c r="EOO211" s="119"/>
      <c r="EOP211" s="91"/>
      <c r="EOQ211" s="119"/>
      <c r="EOR211" s="91"/>
      <c r="EOS211" s="119"/>
      <c r="EOT211" s="91"/>
      <c r="EOU211" s="119"/>
      <c r="EOV211" s="91"/>
      <c r="EOW211" s="119"/>
      <c r="EOX211" s="91"/>
      <c r="EOY211" s="119"/>
      <c r="EOZ211" s="91"/>
      <c r="EPA211" s="119"/>
      <c r="EPB211" s="91"/>
      <c r="EPC211" s="119"/>
      <c r="EPD211" s="91"/>
      <c r="EPE211" s="119"/>
      <c r="EPF211" s="91"/>
      <c r="EPG211" s="119"/>
      <c r="EPH211" s="91"/>
      <c r="EPI211" s="119"/>
      <c r="EPJ211" s="91"/>
      <c r="EPK211" s="119"/>
      <c r="EPL211" s="91"/>
      <c r="EPM211" s="119"/>
      <c r="EPN211" s="91"/>
      <c r="EPO211" s="119"/>
      <c r="EPP211" s="91"/>
      <c r="EPQ211" s="119"/>
      <c r="EPR211" s="91"/>
      <c r="EPS211" s="119"/>
      <c r="EPT211" s="91"/>
      <c r="EPU211" s="119"/>
      <c r="EPV211" s="91"/>
      <c r="EPW211" s="119"/>
      <c r="EPX211" s="91"/>
      <c r="EPY211" s="119"/>
      <c r="EPZ211" s="91"/>
      <c r="EQA211" s="119"/>
      <c r="EQB211" s="91"/>
      <c r="EQC211" s="119"/>
      <c r="EQD211" s="91"/>
      <c r="EQE211" s="119"/>
      <c r="EQF211" s="91"/>
      <c r="EQG211" s="119"/>
      <c r="EQH211" s="91"/>
      <c r="EQI211" s="119"/>
      <c r="EQJ211" s="91"/>
      <c r="EQK211" s="119"/>
      <c r="EQL211" s="91"/>
      <c r="EQM211" s="119"/>
      <c r="EQN211" s="91"/>
      <c r="EQO211" s="119"/>
      <c r="EQP211" s="91"/>
      <c r="EQQ211" s="119"/>
      <c r="EQR211" s="91"/>
      <c r="EQS211" s="119"/>
      <c r="EQT211" s="91"/>
      <c r="EQU211" s="119"/>
      <c r="EQV211" s="91"/>
      <c r="EQW211" s="119"/>
      <c r="EQX211" s="91"/>
      <c r="EQY211" s="119"/>
      <c r="EQZ211" s="91"/>
      <c r="ERA211" s="119"/>
      <c r="ERB211" s="91"/>
      <c r="ERC211" s="119"/>
      <c r="ERD211" s="91"/>
      <c r="ERE211" s="119"/>
      <c r="ERF211" s="91"/>
      <c r="ERG211" s="119"/>
      <c r="ERH211" s="91"/>
      <c r="ERI211" s="119"/>
      <c r="ERJ211" s="91"/>
      <c r="ERK211" s="119"/>
      <c r="ERL211" s="91"/>
      <c r="ERM211" s="119"/>
      <c r="ERN211" s="91"/>
      <c r="ERO211" s="119"/>
      <c r="ERP211" s="91"/>
      <c r="ERQ211" s="119"/>
      <c r="ERR211" s="91"/>
      <c r="ERS211" s="119"/>
      <c r="ERT211" s="91"/>
      <c r="ERU211" s="119"/>
      <c r="ERV211" s="91"/>
      <c r="ERW211" s="119"/>
      <c r="ERX211" s="91"/>
      <c r="ERY211" s="119"/>
      <c r="ERZ211" s="91"/>
      <c r="ESA211" s="119"/>
      <c r="ESB211" s="91"/>
      <c r="ESC211" s="119"/>
      <c r="ESD211" s="91"/>
      <c r="ESE211" s="119"/>
      <c r="ESF211" s="91"/>
      <c r="ESG211" s="119"/>
      <c r="ESH211" s="91"/>
      <c r="ESI211" s="119"/>
      <c r="ESJ211" s="91"/>
      <c r="ESK211" s="119"/>
      <c r="ESL211" s="91"/>
      <c r="ESM211" s="119"/>
      <c r="ESN211" s="91"/>
      <c r="ESO211" s="119"/>
      <c r="ESP211" s="91"/>
      <c r="ESQ211" s="119"/>
      <c r="ESR211" s="91"/>
      <c r="ESS211" s="119"/>
      <c r="EST211" s="91"/>
      <c r="ESU211" s="119"/>
      <c r="ESV211" s="91"/>
      <c r="ESW211" s="119"/>
      <c r="ESX211" s="91"/>
      <c r="ESY211" s="119"/>
      <c r="ESZ211" s="91"/>
      <c r="ETA211" s="119"/>
      <c r="ETB211" s="91"/>
      <c r="ETC211" s="119"/>
      <c r="ETD211" s="91"/>
      <c r="ETE211" s="119"/>
      <c r="ETF211" s="91"/>
      <c r="ETG211" s="119"/>
      <c r="ETH211" s="91"/>
      <c r="ETI211" s="119"/>
      <c r="ETJ211" s="91"/>
      <c r="ETK211" s="119"/>
      <c r="ETL211" s="91"/>
      <c r="ETM211" s="119"/>
      <c r="ETN211" s="91"/>
      <c r="ETO211" s="119"/>
      <c r="ETP211" s="91"/>
      <c r="ETQ211" s="119"/>
      <c r="ETR211" s="91"/>
      <c r="ETS211" s="119"/>
      <c r="ETT211" s="91"/>
      <c r="ETU211" s="119"/>
      <c r="ETV211" s="91"/>
      <c r="ETW211" s="119"/>
      <c r="ETX211" s="91"/>
      <c r="ETY211" s="119"/>
      <c r="ETZ211" s="91"/>
      <c r="EUA211" s="119"/>
      <c r="EUB211" s="91"/>
      <c r="EUC211" s="119"/>
      <c r="EUD211" s="91"/>
      <c r="EUE211" s="119"/>
      <c r="EUF211" s="91"/>
      <c r="EUG211" s="119"/>
      <c r="EUH211" s="91"/>
      <c r="EUI211" s="119"/>
      <c r="EUJ211" s="91"/>
      <c r="EUK211" s="119"/>
      <c r="EUL211" s="91"/>
      <c r="EUM211" s="119"/>
      <c r="EUN211" s="91"/>
      <c r="EUO211" s="119"/>
      <c r="EUP211" s="91"/>
      <c r="EUQ211" s="119"/>
      <c r="EUR211" s="91"/>
      <c r="EUS211" s="119"/>
      <c r="EUT211" s="91"/>
      <c r="EUU211" s="119"/>
      <c r="EUV211" s="91"/>
      <c r="EUW211" s="119"/>
      <c r="EUX211" s="91"/>
      <c r="EUY211" s="119"/>
      <c r="EUZ211" s="91"/>
      <c r="EVA211" s="119"/>
      <c r="EVB211" s="91"/>
      <c r="EVC211" s="119"/>
      <c r="EVD211" s="91"/>
      <c r="EVE211" s="119"/>
      <c r="EVF211" s="91"/>
      <c r="EVG211" s="119"/>
      <c r="EVH211" s="91"/>
      <c r="EVI211" s="119"/>
      <c r="EVJ211" s="91"/>
      <c r="EVK211" s="119"/>
      <c r="EVL211" s="91"/>
      <c r="EVM211" s="119"/>
      <c r="EVN211" s="91"/>
      <c r="EVO211" s="119"/>
      <c r="EVP211" s="91"/>
      <c r="EVQ211" s="119"/>
      <c r="EVR211" s="91"/>
      <c r="EVS211" s="119"/>
      <c r="EVT211" s="91"/>
      <c r="EVU211" s="119"/>
      <c r="EVV211" s="91"/>
      <c r="EVW211" s="119"/>
      <c r="EVX211" s="91"/>
      <c r="EVY211" s="119"/>
      <c r="EVZ211" s="91"/>
      <c r="EWA211" s="119"/>
      <c r="EWB211" s="91"/>
      <c r="EWC211" s="119"/>
      <c r="EWD211" s="91"/>
      <c r="EWE211" s="119"/>
      <c r="EWF211" s="91"/>
      <c r="EWG211" s="119"/>
      <c r="EWH211" s="91"/>
      <c r="EWI211" s="119"/>
      <c r="EWJ211" s="91"/>
      <c r="EWK211" s="119"/>
      <c r="EWL211" s="91"/>
      <c r="EWM211" s="119"/>
      <c r="EWN211" s="91"/>
      <c r="EWO211" s="119"/>
      <c r="EWP211" s="91"/>
      <c r="EWQ211" s="119"/>
      <c r="EWR211" s="91"/>
      <c r="EWS211" s="119"/>
      <c r="EWT211" s="91"/>
      <c r="EWU211" s="119"/>
      <c r="EWV211" s="91"/>
      <c r="EWW211" s="119"/>
      <c r="EWX211" s="91"/>
      <c r="EWY211" s="119"/>
      <c r="EWZ211" s="91"/>
      <c r="EXA211" s="119"/>
      <c r="EXB211" s="91"/>
      <c r="EXC211" s="119"/>
      <c r="EXD211" s="91"/>
      <c r="EXE211" s="119"/>
      <c r="EXF211" s="91"/>
      <c r="EXG211" s="119"/>
      <c r="EXH211" s="91"/>
      <c r="EXI211" s="119"/>
      <c r="EXJ211" s="91"/>
      <c r="EXK211" s="119"/>
      <c r="EXL211" s="91"/>
      <c r="EXM211" s="119"/>
      <c r="EXN211" s="91"/>
      <c r="EXO211" s="119"/>
      <c r="EXP211" s="91"/>
      <c r="EXQ211" s="119"/>
      <c r="EXR211" s="91"/>
      <c r="EXS211" s="119"/>
      <c r="EXT211" s="91"/>
      <c r="EXU211" s="119"/>
      <c r="EXV211" s="91"/>
      <c r="EXW211" s="119"/>
      <c r="EXX211" s="91"/>
      <c r="EXY211" s="119"/>
      <c r="EXZ211" s="91"/>
      <c r="EYA211" s="119"/>
      <c r="EYB211" s="91"/>
      <c r="EYC211" s="119"/>
      <c r="EYD211" s="91"/>
      <c r="EYE211" s="119"/>
      <c r="EYF211" s="91"/>
      <c r="EYG211" s="119"/>
      <c r="EYH211" s="91"/>
      <c r="EYI211" s="119"/>
      <c r="EYJ211" s="91"/>
      <c r="EYK211" s="119"/>
      <c r="EYL211" s="91"/>
      <c r="EYM211" s="119"/>
      <c r="EYN211" s="91"/>
      <c r="EYO211" s="119"/>
      <c r="EYP211" s="91"/>
      <c r="EYQ211" s="119"/>
      <c r="EYR211" s="91"/>
      <c r="EYS211" s="119"/>
      <c r="EYT211" s="91"/>
      <c r="EYU211" s="119"/>
      <c r="EYV211" s="91"/>
      <c r="EYW211" s="119"/>
      <c r="EYX211" s="91"/>
      <c r="EYY211" s="119"/>
      <c r="EYZ211" s="91"/>
      <c r="EZA211" s="119"/>
      <c r="EZB211" s="91"/>
      <c r="EZC211" s="119"/>
      <c r="EZD211" s="91"/>
      <c r="EZE211" s="119"/>
      <c r="EZF211" s="91"/>
      <c r="EZG211" s="119"/>
      <c r="EZH211" s="91"/>
      <c r="EZI211" s="119"/>
      <c r="EZJ211" s="91"/>
      <c r="EZK211" s="119"/>
      <c r="EZL211" s="91"/>
      <c r="EZM211" s="119"/>
      <c r="EZN211" s="91"/>
      <c r="EZO211" s="119"/>
      <c r="EZP211" s="91"/>
      <c r="EZQ211" s="119"/>
      <c r="EZR211" s="91"/>
      <c r="EZS211" s="119"/>
      <c r="EZT211" s="91"/>
      <c r="EZU211" s="119"/>
      <c r="EZV211" s="91"/>
      <c r="EZW211" s="119"/>
      <c r="EZX211" s="91"/>
      <c r="EZY211" s="119"/>
      <c r="EZZ211" s="91"/>
      <c r="FAA211" s="119"/>
      <c r="FAB211" s="91"/>
      <c r="FAC211" s="119"/>
      <c r="FAD211" s="91"/>
      <c r="FAE211" s="119"/>
      <c r="FAF211" s="91"/>
      <c r="FAG211" s="119"/>
      <c r="FAH211" s="91"/>
      <c r="FAI211" s="119"/>
      <c r="FAJ211" s="91"/>
      <c r="FAK211" s="119"/>
      <c r="FAL211" s="91"/>
      <c r="FAM211" s="119"/>
      <c r="FAN211" s="91"/>
      <c r="FAO211" s="119"/>
      <c r="FAP211" s="91"/>
      <c r="FAQ211" s="119"/>
      <c r="FAR211" s="91"/>
      <c r="FAS211" s="119"/>
      <c r="FAT211" s="91"/>
      <c r="FAU211" s="119"/>
      <c r="FAV211" s="91"/>
      <c r="FAW211" s="119"/>
      <c r="FAX211" s="91"/>
      <c r="FAY211" s="119"/>
      <c r="FAZ211" s="91"/>
      <c r="FBA211" s="119"/>
      <c r="FBB211" s="91"/>
      <c r="FBC211" s="119"/>
      <c r="FBD211" s="91"/>
      <c r="FBE211" s="119"/>
      <c r="FBF211" s="91"/>
      <c r="FBG211" s="119"/>
      <c r="FBH211" s="91"/>
      <c r="FBI211" s="119"/>
      <c r="FBJ211" s="91"/>
      <c r="FBK211" s="119"/>
      <c r="FBL211" s="91"/>
      <c r="FBM211" s="119"/>
      <c r="FBN211" s="91"/>
      <c r="FBO211" s="119"/>
      <c r="FBP211" s="91"/>
      <c r="FBQ211" s="119"/>
      <c r="FBR211" s="91"/>
      <c r="FBS211" s="119"/>
      <c r="FBT211" s="91"/>
      <c r="FBU211" s="119"/>
      <c r="FBV211" s="91"/>
      <c r="FBW211" s="119"/>
      <c r="FBX211" s="91"/>
      <c r="FBY211" s="119"/>
      <c r="FBZ211" s="91"/>
      <c r="FCA211" s="119"/>
      <c r="FCB211" s="91"/>
      <c r="FCC211" s="119"/>
      <c r="FCD211" s="91"/>
      <c r="FCE211" s="119"/>
      <c r="FCF211" s="91"/>
      <c r="FCG211" s="119"/>
      <c r="FCH211" s="91"/>
      <c r="FCI211" s="119"/>
      <c r="FCJ211" s="91"/>
      <c r="FCK211" s="119"/>
      <c r="FCL211" s="91"/>
      <c r="FCM211" s="119"/>
      <c r="FCN211" s="91"/>
      <c r="FCO211" s="119"/>
      <c r="FCP211" s="91"/>
      <c r="FCQ211" s="119"/>
      <c r="FCR211" s="91"/>
      <c r="FCS211" s="119"/>
      <c r="FCT211" s="91"/>
      <c r="FCU211" s="119"/>
      <c r="FCV211" s="91"/>
      <c r="FCW211" s="119"/>
      <c r="FCX211" s="91"/>
      <c r="FCY211" s="119"/>
      <c r="FCZ211" s="91"/>
      <c r="FDA211" s="119"/>
      <c r="FDB211" s="91"/>
      <c r="FDC211" s="119"/>
      <c r="FDD211" s="91"/>
      <c r="FDE211" s="119"/>
      <c r="FDF211" s="91"/>
      <c r="FDG211" s="119"/>
      <c r="FDH211" s="91"/>
      <c r="FDI211" s="119"/>
      <c r="FDJ211" s="91"/>
      <c r="FDK211" s="119"/>
      <c r="FDL211" s="91"/>
      <c r="FDM211" s="119"/>
      <c r="FDN211" s="91"/>
      <c r="FDO211" s="119"/>
      <c r="FDP211" s="91"/>
      <c r="FDQ211" s="119"/>
      <c r="FDR211" s="91"/>
      <c r="FDS211" s="119"/>
      <c r="FDT211" s="91"/>
      <c r="FDU211" s="119"/>
      <c r="FDV211" s="91"/>
      <c r="FDW211" s="119"/>
      <c r="FDX211" s="91"/>
      <c r="FDY211" s="119"/>
      <c r="FDZ211" s="91"/>
      <c r="FEA211" s="119"/>
      <c r="FEB211" s="91"/>
      <c r="FEC211" s="119"/>
      <c r="FED211" s="91"/>
      <c r="FEE211" s="119"/>
      <c r="FEF211" s="91"/>
      <c r="FEG211" s="119"/>
      <c r="FEH211" s="91"/>
      <c r="FEI211" s="119"/>
      <c r="FEJ211" s="91"/>
      <c r="FEK211" s="119"/>
      <c r="FEL211" s="91"/>
      <c r="FEM211" s="119"/>
      <c r="FEN211" s="91"/>
      <c r="FEO211" s="119"/>
      <c r="FEP211" s="91"/>
      <c r="FEQ211" s="119"/>
      <c r="FER211" s="91"/>
      <c r="FES211" s="119"/>
      <c r="FET211" s="91"/>
      <c r="FEU211" s="119"/>
      <c r="FEV211" s="91"/>
      <c r="FEW211" s="119"/>
      <c r="FEX211" s="91"/>
      <c r="FEY211" s="119"/>
      <c r="FEZ211" s="91"/>
      <c r="FFA211" s="119"/>
      <c r="FFB211" s="91"/>
      <c r="FFC211" s="119"/>
      <c r="FFD211" s="91"/>
      <c r="FFE211" s="119"/>
      <c r="FFF211" s="91"/>
      <c r="FFG211" s="119"/>
      <c r="FFH211" s="91"/>
      <c r="FFI211" s="119"/>
      <c r="FFJ211" s="91"/>
      <c r="FFK211" s="119"/>
      <c r="FFL211" s="91"/>
      <c r="FFM211" s="119"/>
      <c r="FFN211" s="91"/>
      <c r="FFO211" s="119"/>
      <c r="FFP211" s="91"/>
      <c r="FFQ211" s="119"/>
      <c r="FFR211" s="91"/>
      <c r="FFS211" s="119"/>
      <c r="FFT211" s="91"/>
      <c r="FFU211" s="119"/>
      <c r="FFV211" s="91"/>
      <c r="FFW211" s="119"/>
      <c r="FFX211" s="91"/>
      <c r="FFY211" s="119"/>
      <c r="FFZ211" s="91"/>
      <c r="FGA211" s="119"/>
      <c r="FGB211" s="91"/>
      <c r="FGC211" s="119"/>
      <c r="FGD211" s="91"/>
      <c r="FGE211" s="119"/>
      <c r="FGF211" s="91"/>
      <c r="FGG211" s="119"/>
      <c r="FGH211" s="91"/>
      <c r="FGI211" s="119"/>
      <c r="FGJ211" s="91"/>
      <c r="FGK211" s="119"/>
      <c r="FGL211" s="91"/>
      <c r="FGM211" s="119"/>
      <c r="FGN211" s="91"/>
      <c r="FGO211" s="119"/>
      <c r="FGP211" s="91"/>
      <c r="FGQ211" s="119"/>
      <c r="FGR211" s="91"/>
      <c r="FGS211" s="119"/>
      <c r="FGT211" s="91"/>
      <c r="FGU211" s="119"/>
      <c r="FGV211" s="91"/>
      <c r="FGW211" s="119"/>
      <c r="FGX211" s="91"/>
      <c r="FGY211" s="119"/>
      <c r="FGZ211" s="91"/>
      <c r="FHA211" s="119"/>
      <c r="FHB211" s="91"/>
      <c r="FHC211" s="119"/>
      <c r="FHD211" s="91"/>
      <c r="FHE211" s="119"/>
      <c r="FHF211" s="91"/>
      <c r="FHG211" s="119"/>
      <c r="FHH211" s="91"/>
      <c r="FHI211" s="119"/>
      <c r="FHJ211" s="91"/>
      <c r="FHK211" s="119"/>
      <c r="FHL211" s="91"/>
      <c r="FHM211" s="119"/>
      <c r="FHN211" s="91"/>
      <c r="FHO211" s="119"/>
      <c r="FHP211" s="91"/>
      <c r="FHQ211" s="119"/>
      <c r="FHR211" s="91"/>
      <c r="FHS211" s="119"/>
      <c r="FHT211" s="91"/>
      <c r="FHU211" s="119"/>
      <c r="FHV211" s="91"/>
      <c r="FHW211" s="119"/>
      <c r="FHX211" s="91"/>
      <c r="FHY211" s="119"/>
      <c r="FHZ211" s="91"/>
      <c r="FIA211" s="119"/>
      <c r="FIB211" s="91"/>
      <c r="FIC211" s="119"/>
      <c r="FID211" s="91"/>
      <c r="FIE211" s="119"/>
      <c r="FIF211" s="91"/>
      <c r="FIG211" s="119"/>
      <c r="FIH211" s="91"/>
      <c r="FII211" s="119"/>
      <c r="FIJ211" s="91"/>
      <c r="FIK211" s="119"/>
      <c r="FIL211" s="91"/>
      <c r="FIM211" s="119"/>
      <c r="FIN211" s="91"/>
      <c r="FIO211" s="119"/>
      <c r="FIP211" s="91"/>
      <c r="FIQ211" s="119"/>
      <c r="FIR211" s="91"/>
      <c r="FIS211" s="119"/>
      <c r="FIT211" s="91"/>
      <c r="FIU211" s="119"/>
      <c r="FIV211" s="91"/>
      <c r="FIW211" s="119"/>
      <c r="FIX211" s="91"/>
      <c r="FIY211" s="119"/>
      <c r="FIZ211" s="91"/>
      <c r="FJA211" s="119"/>
      <c r="FJB211" s="91"/>
      <c r="FJC211" s="119"/>
      <c r="FJD211" s="91"/>
      <c r="FJE211" s="119"/>
      <c r="FJF211" s="91"/>
      <c r="FJG211" s="119"/>
      <c r="FJH211" s="91"/>
      <c r="FJI211" s="119"/>
      <c r="FJJ211" s="91"/>
      <c r="FJK211" s="119"/>
      <c r="FJL211" s="91"/>
      <c r="FJM211" s="119"/>
      <c r="FJN211" s="91"/>
      <c r="FJO211" s="119"/>
      <c r="FJP211" s="91"/>
      <c r="FJQ211" s="119"/>
      <c r="FJR211" s="91"/>
      <c r="FJS211" s="119"/>
      <c r="FJT211" s="91"/>
      <c r="FJU211" s="119"/>
      <c r="FJV211" s="91"/>
      <c r="FJW211" s="119"/>
      <c r="FJX211" s="91"/>
      <c r="FJY211" s="119"/>
      <c r="FJZ211" s="91"/>
      <c r="FKA211" s="119"/>
      <c r="FKB211" s="91"/>
      <c r="FKC211" s="119"/>
      <c r="FKD211" s="91"/>
      <c r="FKE211" s="119"/>
      <c r="FKF211" s="91"/>
      <c r="FKG211" s="119"/>
      <c r="FKH211" s="91"/>
      <c r="FKI211" s="119"/>
      <c r="FKJ211" s="91"/>
      <c r="FKK211" s="119"/>
      <c r="FKL211" s="91"/>
      <c r="FKM211" s="119"/>
      <c r="FKN211" s="91"/>
      <c r="FKO211" s="119"/>
      <c r="FKP211" s="91"/>
      <c r="FKQ211" s="119"/>
      <c r="FKR211" s="91"/>
      <c r="FKS211" s="119"/>
      <c r="FKT211" s="91"/>
      <c r="FKU211" s="119"/>
      <c r="FKV211" s="91"/>
      <c r="FKW211" s="119"/>
      <c r="FKX211" s="91"/>
      <c r="FKY211" s="119"/>
      <c r="FKZ211" s="91"/>
      <c r="FLA211" s="119"/>
      <c r="FLB211" s="91"/>
      <c r="FLC211" s="119"/>
      <c r="FLD211" s="91"/>
      <c r="FLE211" s="119"/>
      <c r="FLF211" s="91"/>
      <c r="FLG211" s="119"/>
      <c r="FLH211" s="91"/>
      <c r="FLI211" s="119"/>
      <c r="FLJ211" s="91"/>
      <c r="FLK211" s="119"/>
      <c r="FLL211" s="91"/>
      <c r="FLM211" s="119"/>
      <c r="FLN211" s="91"/>
      <c r="FLO211" s="119"/>
      <c r="FLP211" s="91"/>
      <c r="FLQ211" s="119"/>
      <c r="FLR211" s="91"/>
      <c r="FLS211" s="119"/>
      <c r="FLT211" s="91"/>
      <c r="FLU211" s="119"/>
      <c r="FLV211" s="91"/>
      <c r="FLW211" s="119"/>
      <c r="FLX211" s="91"/>
      <c r="FLY211" s="119"/>
      <c r="FLZ211" s="91"/>
      <c r="FMA211" s="119"/>
      <c r="FMB211" s="91"/>
      <c r="FMC211" s="119"/>
      <c r="FMD211" s="91"/>
      <c r="FME211" s="119"/>
      <c r="FMF211" s="91"/>
      <c r="FMG211" s="119"/>
      <c r="FMH211" s="91"/>
      <c r="FMI211" s="119"/>
      <c r="FMJ211" s="91"/>
      <c r="FMK211" s="119"/>
      <c r="FML211" s="91"/>
      <c r="FMM211" s="119"/>
      <c r="FMN211" s="91"/>
      <c r="FMO211" s="119"/>
      <c r="FMP211" s="91"/>
      <c r="FMQ211" s="119"/>
      <c r="FMR211" s="91"/>
      <c r="FMS211" s="119"/>
      <c r="FMT211" s="91"/>
      <c r="FMU211" s="119"/>
      <c r="FMV211" s="91"/>
      <c r="FMW211" s="119"/>
      <c r="FMX211" s="91"/>
      <c r="FMY211" s="119"/>
      <c r="FMZ211" s="91"/>
      <c r="FNA211" s="119"/>
      <c r="FNB211" s="91"/>
      <c r="FNC211" s="119"/>
      <c r="FND211" s="91"/>
      <c r="FNE211" s="119"/>
      <c r="FNF211" s="91"/>
      <c r="FNG211" s="119"/>
      <c r="FNH211" s="91"/>
      <c r="FNI211" s="119"/>
      <c r="FNJ211" s="91"/>
      <c r="FNK211" s="119"/>
      <c r="FNL211" s="91"/>
      <c r="FNM211" s="119"/>
      <c r="FNN211" s="91"/>
      <c r="FNO211" s="119"/>
      <c r="FNP211" s="91"/>
      <c r="FNQ211" s="119"/>
      <c r="FNR211" s="91"/>
      <c r="FNS211" s="119"/>
      <c r="FNT211" s="91"/>
      <c r="FNU211" s="119"/>
      <c r="FNV211" s="91"/>
      <c r="FNW211" s="119"/>
      <c r="FNX211" s="91"/>
      <c r="FNY211" s="119"/>
      <c r="FNZ211" s="91"/>
      <c r="FOA211" s="119"/>
      <c r="FOB211" s="91"/>
      <c r="FOC211" s="119"/>
      <c r="FOD211" s="91"/>
      <c r="FOE211" s="119"/>
      <c r="FOF211" s="91"/>
      <c r="FOG211" s="119"/>
      <c r="FOH211" s="91"/>
      <c r="FOI211" s="119"/>
      <c r="FOJ211" s="91"/>
      <c r="FOK211" s="119"/>
      <c r="FOL211" s="91"/>
      <c r="FOM211" s="119"/>
      <c r="FON211" s="91"/>
      <c r="FOO211" s="119"/>
      <c r="FOP211" s="91"/>
      <c r="FOQ211" s="119"/>
      <c r="FOR211" s="91"/>
      <c r="FOS211" s="119"/>
      <c r="FOT211" s="91"/>
      <c r="FOU211" s="119"/>
      <c r="FOV211" s="91"/>
      <c r="FOW211" s="119"/>
      <c r="FOX211" s="91"/>
      <c r="FOY211" s="119"/>
      <c r="FOZ211" s="91"/>
      <c r="FPA211" s="119"/>
      <c r="FPB211" s="91"/>
      <c r="FPC211" s="119"/>
      <c r="FPD211" s="91"/>
      <c r="FPE211" s="119"/>
      <c r="FPF211" s="91"/>
      <c r="FPG211" s="119"/>
      <c r="FPH211" s="91"/>
      <c r="FPI211" s="119"/>
      <c r="FPJ211" s="91"/>
      <c r="FPK211" s="119"/>
      <c r="FPL211" s="91"/>
      <c r="FPM211" s="119"/>
      <c r="FPN211" s="91"/>
      <c r="FPO211" s="119"/>
      <c r="FPP211" s="91"/>
      <c r="FPQ211" s="119"/>
      <c r="FPR211" s="91"/>
      <c r="FPS211" s="119"/>
      <c r="FPT211" s="91"/>
      <c r="FPU211" s="119"/>
      <c r="FPV211" s="91"/>
      <c r="FPW211" s="119"/>
      <c r="FPX211" s="91"/>
      <c r="FPY211" s="119"/>
      <c r="FPZ211" s="91"/>
      <c r="FQA211" s="119"/>
      <c r="FQB211" s="91"/>
      <c r="FQC211" s="119"/>
      <c r="FQD211" s="91"/>
      <c r="FQE211" s="119"/>
      <c r="FQF211" s="91"/>
      <c r="FQG211" s="119"/>
      <c r="FQH211" s="91"/>
      <c r="FQI211" s="119"/>
      <c r="FQJ211" s="91"/>
      <c r="FQK211" s="119"/>
      <c r="FQL211" s="91"/>
      <c r="FQM211" s="119"/>
      <c r="FQN211" s="91"/>
      <c r="FQO211" s="119"/>
      <c r="FQP211" s="91"/>
      <c r="FQQ211" s="119"/>
      <c r="FQR211" s="91"/>
      <c r="FQS211" s="119"/>
      <c r="FQT211" s="91"/>
      <c r="FQU211" s="119"/>
      <c r="FQV211" s="91"/>
      <c r="FQW211" s="119"/>
      <c r="FQX211" s="91"/>
      <c r="FQY211" s="119"/>
      <c r="FQZ211" s="91"/>
      <c r="FRA211" s="119"/>
      <c r="FRB211" s="91"/>
      <c r="FRC211" s="119"/>
      <c r="FRD211" s="91"/>
      <c r="FRE211" s="119"/>
      <c r="FRF211" s="91"/>
      <c r="FRG211" s="119"/>
      <c r="FRH211" s="91"/>
      <c r="FRI211" s="119"/>
      <c r="FRJ211" s="91"/>
      <c r="FRK211" s="119"/>
      <c r="FRL211" s="91"/>
      <c r="FRM211" s="119"/>
      <c r="FRN211" s="91"/>
      <c r="FRO211" s="119"/>
      <c r="FRP211" s="91"/>
      <c r="FRQ211" s="119"/>
      <c r="FRR211" s="91"/>
      <c r="FRS211" s="119"/>
      <c r="FRT211" s="91"/>
      <c r="FRU211" s="119"/>
      <c r="FRV211" s="91"/>
      <c r="FRW211" s="119"/>
      <c r="FRX211" s="91"/>
      <c r="FRY211" s="119"/>
      <c r="FRZ211" s="91"/>
      <c r="FSA211" s="119"/>
      <c r="FSB211" s="91"/>
      <c r="FSC211" s="119"/>
      <c r="FSD211" s="91"/>
      <c r="FSE211" s="119"/>
      <c r="FSF211" s="91"/>
      <c r="FSG211" s="119"/>
      <c r="FSH211" s="91"/>
      <c r="FSI211" s="119"/>
      <c r="FSJ211" s="91"/>
      <c r="FSK211" s="119"/>
      <c r="FSL211" s="91"/>
      <c r="FSM211" s="119"/>
      <c r="FSN211" s="91"/>
      <c r="FSO211" s="119"/>
      <c r="FSP211" s="91"/>
      <c r="FSQ211" s="119"/>
      <c r="FSR211" s="91"/>
      <c r="FSS211" s="119"/>
      <c r="FST211" s="91"/>
      <c r="FSU211" s="119"/>
      <c r="FSV211" s="91"/>
      <c r="FSW211" s="119"/>
      <c r="FSX211" s="91"/>
      <c r="FSY211" s="119"/>
      <c r="FSZ211" s="91"/>
      <c r="FTA211" s="119"/>
      <c r="FTB211" s="91"/>
      <c r="FTC211" s="119"/>
      <c r="FTD211" s="91"/>
      <c r="FTE211" s="119"/>
      <c r="FTF211" s="91"/>
      <c r="FTG211" s="119"/>
      <c r="FTH211" s="91"/>
      <c r="FTI211" s="119"/>
      <c r="FTJ211" s="91"/>
      <c r="FTK211" s="119"/>
      <c r="FTL211" s="91"/>
      <c r="FTM211" s="119"/>
      <c r="FTN211" s="91"/>
      <c r="FTO211" s="119"/>
      <c r="FTP211" s="91"/>
      <c r="FTQ211" s="119"/>
      <c r="FTR211" s="91"/>
      <c r="FTS211" s="119"/>
      <c r="FTT211" s="91"/>
      <c r="FTU211" s="119"/>
      <c r="FTV211" s="91"/>
      <c r="FTW211" s="119"/>
      <c r="FTX211" s="91"/>
      <c r="FTY211" s="119"/>
      <c r="FTZ211" s="91"/>
      <c r="FUA211" s="119"/>
      <c r="FUB211" s="91"/>
      <c r="FUC211" s="119"/>
      <c r="FUD211" s="91"/>
      <c r="FUE211" s="119"/>
      <c r="FUF211" s="91"/>
      <c r="FUG211" s="119"/>
      <c r="FUH211" s="91"/>
      <c r="FUI211" s="119"/>
      <c r="FUJ211" s="91"/>
      <c r="FUK211" s="119"/>
      <c r="FUL211" s="91"/>
      <c r="FUM211" s="119"/>
      <c r="FUN211" s="91"/>
      <c r="FUO211" s="119"/>
      <c r="FUP211" s="91"/>
      <c r="FUQ211" s="119"/>
      <c r="FUR211" s="91"/>
      <c r="FUS211" s="119"/>
      <c r="FUT211" s="91"/>
      <c r="FUU211" s="119"/>
      <c r="FUV211" s="91"/>
      <c r="FUW211" s="119"/>
      <c r="FUX211" s="91"/>
      <c r="FUY211" s="119"/>
      <c r="FUZ211" s="91"/>
      <c r="FVA211" s="119"/>
      <c r="FVB211" s="91"/>
      <c r="FVC211" s="119"/>
      <c r="FVD211" s="91"/>
      <c r="FVE211" s="119"/>
      <c r="FVF211" s="91"/>
      <c r="FVG211" s="119"/>
      <c r="FVH211" s="91"/>
      <c r="FVI211" s="119"/>
      <c r="FVJ211" s="91"/>
      <c r="FVK211" s="119"/>
      <c r="FVL211" s="91"/>
      <c r="FVM211" s="119"/>
      <c r="FVN211" s="91"/>
      <c r="FVO211" s="119"/>
      <c r="FVP211" s="91"/>
      <c r="FVQ211" s="119"/>
      <c r="FVR211" s="91"/>
      <c r="FVS211" s="119"/>
      <c r="FVT211" s="91"/>
      <c r="FVU211" s="119"/>
      <c r="FVV211" s="91"/>
      <c r="FVW211" s="119"/>
      <c r="FVX211" s="91"/>
      <c r="FVY211" s="119"/>
      <c r="FVZ211" s="91"/>
      <c r="FWA211" s="119"/>
      <c r="FWB211" s="91"/>
      <c r="FWC211" s="119"/>
      <c r="FWD211" s="91"/>
      <c r="FWE211" s="119"/>
      <c r="FWF211" s="91"/>
      <c r="FWG211" s="119"/>
      <c r="FWH211" s="91"/>
      <c r="FWI211" s="119"/>
      <c r="FWJ211" s="91"/>
      <c r="FWK211" s="119"/>
      <c r="FWL211" s="91"/>
      <c r="FWM211" s="119"/>
      <c r="FWN211" s="91"/>
      <c r="FWO211" s="119"/>
      <c r="FWP211" s="91"/>
      <c r="FWQ211" s="119"/>
      <c r="FWR211" s="91"/>
      <c r="FWS211" s="119"/>
      <c r="FWT211" s="91"/>
      <c r="FWU211" s="119"/>
      <c r="FWV211" s="91"/>
      <c r="FWW211" s="119"/>
      <c r="FWX211" s="91"/>
      <c r="FWY211" s="119"/>
      <c r="FWZ211" s="91"/>
      <c r="FXA211" s="119"/>
      <c r="FXB211" s="91"/>
      <c r="FXC211" s="119"/>
      <c r="FXD211" s="91"/>
      <c r="FXE211" s="119"/>
      <c r="FXF211" s="91"/>
      <c r="FXG211" s="119"/>
      <c r="FXH211" s="91"/>
      <c r="FXI211" s="119"/>
      <c r="FXJ211" s="91"/>
      <c r="FXK211" s="119"/>
      <c r="FXL211" s="91"/>
      <c r="FXM211" s="119"/>
      <c r="FXN211" s="91"/>
      <c r="FXO211" s="119"/>
      <c r="FXP211" s="91"/>
      <c r="FXQ211" s="119"/>
      <c r="FXR211" s="91"/>
      <c r="FXS211" s="119"/>
      <c r="FXT211" s="91"/>
      <c r="FXU211" s="119"/>
      <c r="FXV211" s="91"/>
      <c r="FXW211" s="119"/>
      <c r="FXX211" s="91"/>
      <c r="FXY211" s="119"/>
      <c r="FXZ211" s="91"/>
      <c r="FYA211" s="119"/>
      <c r="FYB211" s="91"/>
      <c r="FYC211" s="119"/>
      <c r="FYD211" s="91"/>
      <c r="FYE211" s="119"/>
      <c r="FYF211" s="91"/>
      <c r="FYG211" s="119"/>
      <c r="FYH211" s="91"/>
      <c r="FYI211" s="119"/>
      <c r="FYJ211" s="91"/>
      <c r="FYK211" s="119"/>
      <c r="FYL211" s="91"/>
      <c r="FYM211" s="119"/>
      <c r="FYN211" s="91"/>
      <c r="FYO211" s="119"/>
      <c r="FYP211" s="91"/>
      <c r="FYQ211" s="119"/>
      <c r="FYR211" s="91"/>
      <c r="FYS211" s="119"/>
      <c r="FYT211" s="91"/>
      <c r="FYU211" s="119"/>
      <c r="FYV211" s="91"/>
      <c r="FYW211" s="119"/>
      <c r="FYX211" s="91"/>
      <c r="FYY211" s="119"/>
      <c r="FYZ211" s="91"/>
      <c r="FZA211" s="119"/>
      <c r="FZB211" s="91"/>
      <c r="FZC211" s="119"/>
      <c r="FZD211" s="91"/>
      <c r="FZE211" s="119"/>
      <c r="FZF211" s="91"/>
      <c r="FZG211" s="119"/>
      <c r="FZH211" s="91"/>
      <c r="FZI211" s="119"/>
      <c r="FZJ211" s="91"/>
      <c r="FZK211" s="119"/>
      <c r="FZL211" s="91"/>
      <c r="FZM211" s="119"/>
      <c r="FZN211" s="91"/>
      <c r="FZO211" s="119"/>
      <c r="FZP211" s="91"/>
      <c r="FZQ211" s="119"/>
      <c r="FZR211" s="91"/>
      <c r="FZS211" s="119"/>
      <c r="FZT211" s="91"/>
      <c r="FZU211" s="119"/>
      <c r="FZV211" s="91"/>
      <c r="FZW211" s="119"/>
      <c r="FZX211" s="91"/>
      <c r="FZY211" s="119"/>
      <c r="FZZ211" s="91"/>
      <c r="GAA211" s="119"/>
      <c r="GAB211" s="91"/>
      <c r="GAC211" s="119"/>
      <c r="GAD211" s="91"/>
      <c r="GAE211" s="119"/>
      <c r="GAF211" s="91"/>
      <c r="GAG211" s="119"/>
      <c r="GAH211" s="91"/>
      <c r="GAI211" s="119"/>
      <c r="GAJ211" s="91"/>
      <c r="GAK211" s="119"/>
      <c r="GAL211" s="91"/>
      <c r="GAM211" s="119"/>
      <c r="GAN211" s="91"/>
      <c r="GAO211" s="119"/>
      <c r="GAP211" s="91"/>
      <c r="GAQ211" s="119"/>
      <c r="GAR211" s="91"/>
      <c r="GAS211" s="119"/>
      <c r="GAT211" s="91"/>
      <c r="GAU211" s="119"/>
      <c r="GAV211" s="91"/>
      <c r="GAW211" s="119"/>
      <c r="GAX211" s="91"/>
      <c r="GAY211" s="119"/>
      <c r="GAZ211" s="91"/>
      <c r="GBA211" s="119"/>
      <c r="GBB211" s="91"/>
      <c r="GBC211" s="119"/>
      <c r="GBD211" s="91"/>
      <c r="GBE211" s="119"/>
      <c r="GBF211" s="91"/>
      <c r="GBG211" s="119"/>
      <c r="GBH211" s="91"/>
      <c r="GBI211" s="119"/>
      <c r="GBJ211" s="91"/>
      <c r="GBK211" s="119"/>
      <c r="GBL211" s="91"/>
      <c r="GBM211" s="119"/>
      <c r="GBN211" s="91"/>
      <c r="GBO211" s="119"/>
      <c r="GBP211" s="91"/>
      <c r="GBQ211" s="119"/>
      <c r="GBR211" s="91"/>
      <c r="GBS211" s="119"/>
      <c r="GBT211" s="91"/>
      <c r="GBU211" s="119"/>
      <c r="GBV211" s="91"/>
      <c r="GBW211" s="119"/>
      <c r="GBX211" s="91"/>
      <c r="GBY211" s="119"/>
      <c r="GBZ211" s="91"/>
      <c r="GCA211" s="119"/>
      <c r="GCB211" s="91"/>
      <c r="GCC211" s="119"/>
      <c r="GCD211" s="91"/>
      <c r="GCE211" s="119"/>
      <c r="GCF211" s="91"/>
      <c r="GCG211" s="119"/>
      <c r="GCH211" s="91"/>
      <c r="GCI211" s="119"/>
      <c r="GCJ211" s="91"/>
      <c r="GCK211" s="119"/>
      <c r="GCL211" s="91"/>
      <c r="GCM211" s="119"/>
      <c r="GCN211" s="91"/>
      <c r="GCO211" s="119"/>
      <c r="GCP211" s="91"/>
      <c r="GCQ211" s="119"/>
      <c r="GCR211" s="91"/>
      <c r="GCS211" s="119"/>
      <c r="GCT211" s="91"/>
      <c r="GCU211" s="119"/>
      <c r="GCV211" s="91"/>
      <c r="GCW211" s="119"/>
      <c r="GCX211" s="91"/>
      <c r="GCY211" s="119"/>
      <c r="GCZ211" s="91"/>
      <c r="GDA211" s="119"/>
      <c r="GDB211" s="91"/>
      <c r="GDC211" s="119"/>
      <c r="GDD211" s="91"/>
      <c r="GDE211" s="119"/>
      <c r="GDF211" s="91"/>
      <c r="GDG211" s="119"/>
      <c r="GDH211" s="91"/>
      <c r="GDI211" s="119"/>
      <c r="GDJ211" s="91"/>
      <c r="GDK211" s="119"/>
      <c r="GDL211" s="91"/>
      <c r="GDM211" s="119"/>
      <c r="GDN211" s="91"/>
      <c r="GDO211" s="119"/>
      <c r="GDP211" s="91"/>
      <c r="GDQ211" s="119"/>
      <c r="GDR211" s="91"/>
      <c r="GDS211" s="119"/>
      <c r="GDT211" s="91"/>
      <c r="GDU211" s="119"/>
      <c r="GDV211" s="91"/>
      <c r="GDW211" s="119"/>
      <c r="GDX211" s="91"/>
      <c r="GDY211" s="119"/>
      <c r="GDZ211" s="91"/>
      <c r="GEA211" s="119"/>
      <c r="GEB211" s="91"/>
      <c r="GEC211" s="119"/>
      <c r="GED211" s="91"/>
      <c r="GEE211" s="119"/>
      <c r="GEF211" s="91"/>
      <c r="GEG211" s="119"/>
      <c r="GEH211" s="91"/>
      <c r="GEI211" s="119"/>
      <c r="GEJ211" s="91"/>
      <c r="GEK211" s="119"/>
      <c r="GEL211" s="91"/>
      <c r="GEM211" s="119"/>
      <c r="GEN211" s="91"/>
      <c r="GEO211" s="119"/>
      <c r="GEP211" s="91"/>
      <c r="GEQ211" s="119"/>
      <c r="GER211" s="91"/>
      <c r="GES211" s="119"/>
      <c r="GET211" s="91"/>
      <c r="GEU211" s="119"/>
      <c r="GEV211" s="91"/>
      <c r="GEW211" s="119"/>
      <c r="GEX211" s="91"/>
      <c r="GEY211" s="119"/>
      <c r="GEZ211" s="91"/>
      <c r="GFA211" s="119"/>
      <c r="GFB211" s="91"/>
      <c r="GFC211" s="119"/>
      <c r="GFD211" s="91"/>
      <c r="GFE211" s="119"/>
      <c r="GFF211" s="91"/>
      <c r="GFG211" s="119"/>
      <c r="GFH211" s="91"/>
      <c r="GFI211" s="119"/>
      <c r="GFJ211" s="91"/>
      <c r="GFK211" s="119"/>
      <c r="GFL211" s="91"/>
      <c r="GFM211" s="119"/>
      <c r="GFN211" s="91"/>
      <c r="GFO211" s="119"/>
      <c r="GFP211" s="91"/>
      <c r="GFQ211" s="119"/>
      <c r="GFR211" s="91"/>
      <c r="GFS211" s="119"/>
      <c r="GFT211" s="91"/>
      <c r="GFU211" s="119"/>
      <c r="GFV211" s="91"/>
      <c r="GFW211" s="119"/>
      <c r="GFX211" s="91"/>
      <c r="GFY211" s="119"/>
      <c r="GFZ211" s="91"/>
      <c r="GGA211" s="119"/>
      <c r="GGB211" s="91"/>
      <c r="GGC211" s="119"/>
      <c r="GGD211" s="91"/>
      <c r="GGE211" s="119"/>
      <c r="GGF211" s="91"/>
      <c r="GGG211" s="119"/>
      <c r="GGH211" s="91"/>
      <c r="GGI211" s="119"/>
      <c r="GGJ211" s="91"/>
      <c r="GGK211" s="119"/>
      <c r="GGL211" s="91"/>
      <c r="GGM211" s="119"/>
      <c r="GGN211" s="91"/>
      <c r="GGO211" s="119"/>
      <c r="GGP211" s="91"/>
      <c r="GGQ211" s="119"/>
      <c r="GGR211" s="91"/>
      <c r="GGS211" s="119"/>
      <c r="GGT211" s="91"/>
      <c r="GGU211" s="119"/>
      <c r="GGV211" s="91"/>
      <c r="GGW211" s="119"/>
      <c r="GGX211" s="91"/>
      <c r="GGY211" s="119"/>
      <c r="GGZ211" s="91"/>
      <c r="GHA211" s="119"/>
      <c r="GHB211" s="91"/>
      <c r="GHC211" s="119"/>
      <c r="GHD211" s="91"/>
      <c r="GHE211" s="119"/>
      <c r="GHF211" s="91"/>
      <c r="GHG211" s="119"/>
      <c r="GHH211" s="91"/>
      <c r="GHI211" s="119"/>
      <c r="GHJ211" s="91"/>
      <c r="GHK211" s="119"/>
      <c r="GHL211" s="91"/>
      <c r="GHM211" s="119"/>
      <c r="GHN211" s="91"/>
      <c r="GHO211" s="119"/>
      <c r="GHP211" s="91"/>
      <c r="GHQ211" s="119"/>
      <c r="GHR211" s="91"/>
      <c r="GHS211" s="119"/>
      <c r="GHT211" s="91"/>
      <c r="GHU211" s="119"/>
      <c r="GHV211" s="91"/>
      <c r="GHW211" s="119"/>
      <c r="GHX211" s="91"/>
      <c r="GHY211" s="119"/>
      <c r="GHZ211" s="91"/>
      <c r="GIA211" s="119"/>
      <c r="GIB211" s="91"/>
      <c r="GIC211" s="119"/>
      <c r="GID211" s="91"/>
      <c r="GIE211" s="119"/>
      <c r="GIF211" s="91"/>
      <c r="GIG211" s="119"/>
      <c r="GIH211" s="91"/>
      <c r="GII211" s="119"/>
      <c r="GIJ211" s="91"/>
      <c r="GIK211" s="119"/>
      <c r="GIL211" s="91"/>
      <c r="GIM211" s="119"/>
      <c r="GIN211" s="91"/>
      <c r="GIO211" s="119"/>
      <c r="GIP211" s="91"/>
      <c r="GIQ211" s="119"/>
      <c r="GIR211" s="91"/>
      <c r="GIS211" s="119"/>
      <c r="GIT211" s="91"/>
      <c r="GIU211" s="119"/>
      <c r="GIV211" s="91"/>
      <c r="GIW211" s="119"/>
      <c r="GIX211" s="91"/>
      <c r="GIY211" s="119"/>
      <c r="GIZ211" s="91"/>
      <c r="GJA211" s="119"/>
      <c r="GJB211" s="91"/>
      <c r="GJC211" s="119"/>
      <c r="GJD211" s="91"/>
      <c r="GJE211" s="119"/>
      <c r="GJF211" s="91"/>
      <c r="GJG211" s="119"/>
      <c r="GJH211" s="91"/>
      <c r="GJI211" s="119"/>
      <c r="GJJ211" s="91"/>
      <c r="GJK211" s="119"/>
      <c r="GJL211" s="91"/>
      <c r="GJM211" s="119"/>
      <c r="GJN211" s="91"/>
      <c r="GJO211" s="119"/>
      <c r="GJP211" s="91"/>
      <c r="GJQ211" s="119"/>
      <c r="GJR211" s="91"/>
      <c r="GJS211" s="119"/>
      <c r="GJT211" s="91"/>
      <c r="GJU211" s="119"/>
      <c r="GJV211" s="91"/>
      <c r="GJW211" s="119"/>
      <c r="GJX211" s="91"/>
      <c r="GJY211" s="119"/>
      <c r="GJZ211" s="91"/>
      <c r="GKA211" s="119"/>
      <c r="GKB211" s="91"/>
      <c r="GKC211" s="119"/>
      <c r="GKD211" s="91"/>
      <c r="GKE211" s="119"/>
      <c r="GKF211" s="91"/>
      <c r="GKG211" s="119"/>
      <c r="GKH211" s="91"/>
      <c r="GKI211" s="119"/>
      <c r="GKJ211" s="91"/>
      <c r="GKK211" s="119"/>
      <c r="GKL211" s="91"/>
      <c r="GKM211" s="119"/>
      <c r="GKN211" s="91"/>
      <c r="GKO211" s="119"/>
      <c r="GKP211" s="91"/>
      <c r="GKQ211" s="119"/>
      <c r="GKR211" s="91"/>
      <c r="GKS211" s="119"/>
      <c r="GKT211" s="91"/>
      <c r="GKU211" s="119"/>
      <c r="GKV211" s="91"/>
      <c r="GKW211" s="119"/>
      <c r="GKX211" s="91"/>
      <c r="GKY211" s="119"/>
      <c r="GKZ211" s="91"/>
      <c r="GLA211" s="119"/>
      <c r="GLB211" s="91"/>
      <c r="GLC211" s="119"/>
      <c r="GLD211" s="91"/>
      <c r="GLE211" s="119"/>
      <c r="GLF211" s="91"/>
      <c r="GLG211" s="119"/>
      <c r="GLH211" s="91"/>
      <c r="GLI211" s="119"/>
      <c r="GLJ211" s="91"/>
      <c r="GLK211" s="119"/>
      <c r="GLL211" s="91"/>
      <c r="GLM211" s="119"/>
      <c r="GLN211" s="91"/>
      <c r="GLO211" s="119"/>
      <c r="GLP211" s="91"/>
      <c r="GLQ211" s="119"/>
      <c r="GLR211" s="91"/>
      <c r="GLS211" s="119"/>
      <c r="GLT211" s="91"/>
      <c r="GLU211" s="119"/>
      <c r="GLV211" s="91"/>
      <c r="GLW211" s="119"/>
      <c r="GLX211" s="91"/>
      <c r="GLY211" s="119"/>
      <c r="GLZ211" s="91"/>
      <c r="GMA211" s="119"/>
      <c r="GMB211" s="91"/>
      <c r="GMC211" s="119"/>
      <c r="GMD211" s="91"/>
      <c r="GME211" s="119"/>
      <c r="GMF211" s="91"/>
      <c r="GMG211" s="119"/>
      <c r="GMH211" s="91"/>
      <c r="GMI211" s="119"/>
      <c r="GMJ211" s="91"/>
      <c r="GMK211" s="119"/>
      <c r="GML211" s="91"/>
      <c r="GMM211" s="119"/>
      <c r="GMN211" s="91"/>
      <c r="GMO211" s="119"/>
      <c r="GMP211" s="91"/>
      <c r="GMQ211" s="119"/>
      <c r="GMR211" s="91"/>
      <c r="GMS211" s="119"/>
      <c r="GMT211" s="91"/>
      <c r="GMU211" s="119"/>
      <c r="GMV211" s="91"/>
      <c r="GMW211" s="119"/>
      <c r="GMX211" s="91"/>
      <c r="GMY211" s="119"/>
      <c r="GMZ211" s="91"/>
      <c r="GNA211" s="119"/>
      <c r="GNB211" s="91"/>
      <c r="GNC211" s="119"/>
      <c r="GND211" s="91"/>
      <c r="GNE211" s="119"/>
      <c r="GNF211" s="91"/>
      <c r="GNG211" s="119"/>
      <c r="GNH211" s="91"/>
      <c r="GNI211" s="119"/>
      <c r="GNJ211" s="91"/>
      <c r="GNK211" s="119"/>
      <c r="GNL211" s="91"/>
      <c r="GNM211" s="119"/>
      <c r="GNN211" s="91"/>
      <c r="GNO211" s="119"/>
      <c r="GNP211" s="91"/>
      <c r="GNQ211" s="119"/>
      <c r="GNR211" s="91"/>
      <c r="GNS211" s="119"/>
      <c r="GNT211" s="91"/>
      <c r="GNU211" s="119"/>
      <c r="GNV211" s="91"/>
      <c r="GNW211" s="119"/>
      <c r="GNX211" s="91"/>
      <c r="GNY211" s="119"/>
      <c r="GNZ211" s="91"/>
      <c r="GOA211" s="119"/>
      <c r="GOB211" s="91"/>
      <c r="GOC211" s="119"/>
      <c r="GOD211" s="91"/>
      <c r="GOE211" s="119"/>
      <c r="GOF211" s="91"/>
      <c r="GOG211" s="119"/>
      <c r="GOH211" s="91"/>
      <c r="GOI211" s="119"/>
      <c r="GOJ211" s="91"/>
      <c r="GOK211" s="119"/>
      <c r="GOL211" s="91"/>
      <c r="GOM211" s="119"/>
      <c r="GON211" s="91"/>
      <c r="GOO211" s="119"/>
      <c r="GOP211" s="91"/>
      <c r="GOQ211" s="119"/>
      <c r="GOR211" s="91"/>
      <c r="GOS211" s="119"/>
      <c r="GOT211" s="91"/>
      <c r="GOU211" s="119"/>
      <c r="GOV211" s="91"/>
      <c r="GOW211" s="119"/>
      <c r="GOX211" s="91"/>
      <c r="GOY211" s="119"/>
      <c r="GOZ211" s="91"/>
      <c r="GPA211" s="119"/>
      <c r="GPB211" s="91"/>
      <c r="GPC211" s="119"/>
      <c r="GPD211" s="91"/>
      <c r="GPE211" s="119"/>
      <c r="GPF211" s="91"/>
      <c r="GPG211" s="119"/>
      <c r="GPH211" s="91"/>
      <c r="GPI211" s="119"/>
      <c r="GPJ211" s="91"/>
      <c r="GPK211" s="119"/>
      <c r="GPL211" s="91"/>
      <c r="GPM211" s="119"/>
      <c r="GPN211" s="91"/>
      <c r="GPO211" s="119"/>
      <c r="GPP211" s="91"/>
      <c r="GPQ211" s="119"/>
      <c r="GPR211" s="91"/>
      <c r="GPS211" s="119"/>
      <c r="GPT211" s="91"/>
      <c r="GPU211" s="119"/>
      <c r="GPV211" s="91"/>
      <c r="GPW211" s="119"/>
      <c r="GPX211" s="91"/>
      <c r="GPY211" s="119"/>
      <c r="GPZ211" s="91"/>
      <c r="GQA211" s="119"/>
      <c r="GQB211" s="91"/>
      <c r="GQC211" s="119"/>
      <c r="GQD211" s="91"/>
      <c r="GQE211" s="119"/>
      <c r="GQF211" s="91"/>
      <c r="GQG211" s="119"/>
      <c r="GQH211" s="91"/>
      <c r="GQI211" s="119"/>
      <c r="GQJ211" s="91"/>
      <c r="GQK211" s="119"/>
      <c r="GQL211" s="91"/>
      <c r="GQM211" s="119"/>
      <c r="GQN211" s="91"/>
      <c r="GQO211" s="119"/>
      <c r="GQP211" s="91"/>
      <c r="GQQ211" s="119"/>
      <c r="GQR211" s="91"/>
      <c r="GQS211" s="119"/>
      <c r="GQT211" s="91"/>
      <c r="GQU211" s="119"/>
      <c r="GQV211" s="91"/>
      <c r="GQW211" s="119"/>
      <c r="GQX211" s="91"/>
      <c r="GQY211" s="119"/>
      <c r="GQZ211" s="91"/>
      <c r="GRA211" s="119"/>
      <c r="GRB211" s="91"/>
      <c r="GRC211" s="119"/>
      <c r="GRD211" s="91"/>
      <c r="GRE211" s="119"/>
      <c r="GRF211" s="91"/>
      <c r="GRG211" s="119"/>
      <c r="GRH211" s="91"/>
      <c r="GRI211" s="119"/>
      <c r="GRJ211" s="91"/>
      <c r="GRK211" s="119"/>
      <c r="GRL211" s="91"/>
      <c r="GRM211" s="119"/>
      <c r="GRN211" s="91"/>
      <c r="GRO211" s="119"/>
      <c r="GRP211" s="91"/>
      <c r="GRQ211" s="119"/>
      <c r="GRR211" s="91"/>
      <c r="GRS211" s="119"/>
      <c r="GRT211" s="91"/>
      <c r="GRU211" s="119"/>
      <c r="GRV211" s="91"/>
      <c r="GRW211" s="119"/>
      <c r="GRX211" s="91"/>
      <c r="GRY211" s="119"/>
      <c r="GRZ211" s="91"/>
      <c r="GSA211" s="119"/>
      <c r="GSB211" s="91"/>
      <c r="GSC211" s="119"/>
      <c r="GSD211" s="91"/>
      <c r="GSE211" s="119"/>
      <c r="GSF211" s="91"/>
      <c r="GSG211" s="119"/>
      <c r="GSH211" s="91"/>
      <c r="GSI211" s="119"/>
      <c r="GSJ211" s="91"/>
      <c r="GSK211" s="119"/>
      <c r="GSL211" s="91"/>
      <c r="GSM211" s="119"/>
      <c r="GSN211" s="91"/>
      <c r="GSO211" s="119"/>
      <c r="GSP211" s="91"/>
      <c r="GSQ211" s="119"/>
      <c r="GSR211" s="91"/>
      <c r="GSS211" s="119"/>
      <c r="GST211" s="91"/>
      <c r="GSU211" s="119"/>
      <c r="GSV211" s="91"/>
      <c r="GSW211" s="119"/>
      <c r="GSX211" s="91"/>
      <c r="GSY211" s="119"/>
      <c r="GSZ211" s="91"/>
      <c r="GTA211" s="119"/>
      <c r="GTB211" s="91"/>
      <c r="GTC211" s="119"/>
      <c r="GTD211" s="91"/>
      <c r="GTE211" s="119"/>
      <c r="GTF211" s="91"/>
      <c r="GTG211" s="119"/>
      <c r="GTH211" s="91"/>
      <c r="GTI211" s="119"/>
      <c r="GTJ211" s="91"/>
      <c r="GTK211" s="119"/>
      <c r="GTL211" s="91"/>
      <c r="GTM211" s="119"/>
      <c r="GTN211" s="91"/>
      <c r="GTO211" s="119"/>
      <c r="GTP211" s="91"/>
      <c r="GTQ211" s="119"/>
      <c r="GTR211" s="91"/>
      <c r="GTS211" s="119"/>
      <c r="GTT211" s="91"/>
      <c r="GTU211" s="119"/>
      <c r="GTV211" s="91"/>
      <c r="GTW211" s="119"/>
      <c r="GTX211" s="91"/>
      <c r="GTY211" s="119"/>
      <c r="GTZ211" s="91"/>
      <c r="GUA211" s="119"/>
      <c r="GUB211" s="91"/>
      <c r="GUC211" s="119"/>
      <c r="GUD211" s="91"/>
      <c r="GUE211" s="119"/>
      <c r="GUF211" s="91"/>
      <c r="GUG211" s="119"/>
      <c r="GUH211" s="91"/>
      <c r="GUI211" s="119"/>
      <c r="GUJ211" s="91"/>
      <c r="GUK211" s="119"/>
      <c r="GUL211" s="91"/>
      <c r="GUM211" s="119"/>
      <c r="GUN211" s="91"/>
      <c r="GUO211" s="119"/>
      <c r="GUP211" s="91"/>
      <c r="GUQ211" s="119"/>
      <c r="GUR211" s="91"/>
      <c r="GUS211" s="119"/>
      <c r="GUT211" s="91"/>
      <c r="GUU211" s="119"/>
      <c r="GUV211" s="91"/>
      <c r="GUW211" s="119"/>
      <c r="GUX211" s="91"/>
      <c r="GUY211" s="119"/>
      <c r="GUZ211" s="91"/>
      <c r="GVA211" s="119"/>
      <c r="GVB211" s="91"/>
      <c r="GVC211" s="119"/>
      <c r="GVD211" s="91"/>
      <c r="GVE211" s="119"/>
      <c r="GVF211" s="91"/>
      <c r="GVG211" s="119"/>
      <c r="GVH211" s="91"/>
      <c r="GVI211" s="119"/>
      <c r="GVJ211" s="91"/>
      <c r="GVK211" s="119"/>
      <c r="GVL211" s="91"/>
      <c r="GVM211" s="119"/>
      <c r="GVN211" s="91"/>
      <c r="GVO211" s="119"/>
      <c r="GVP211" s="91"/>
      <c r="GVQ211" s="119"/>
      <c r="GVR211" s="91"/>
      <c r="GVS211" s="119"/>
      <c r="GVT211" s="91"/>
      <c r="GVU211" s="119"/>
      <c r="GVV211" s="91"/>
      <c r="GVW211" s="119"/>
      <c r="GVX211" s="91"/>
      <c r="GVY211" s="119"/>
      <c r="GVZ211" s="91"/>
      <c r="GWA211" s="119"/>
      <c r="GWB211" s="91"/>
      <c r="GWC211" s="119"/>
      <c r="GWD211" s="91"/>
      <c r="GWE211" s="119"/>
      <c r="GWF211" s="91"/>
      <c r="GWG211" s="119"/>
      <c r="GWH211" s="91"/>
      <c r="GWI211" s="119"/>
      <c r="GWJ211" s="91"/>
      <c r="GWK211" s="119"/>
      <c r="GWL211" s="91"/>
      <c r="GWM211" s="119"/>
      <c r="GWN211" s="91"/>
      <c r="GWO211" s="119"/>
      <c r="GWP211" s="91"/>
      <c r="GWQ211" s="119"/>
      <c r="GWR211" s="91"/>
      <c r="GWS211" s="119"/>
      <c r="GWT211" s="91"/>
      <c r="GWU211" s="119"/>
      <c r="GWV211" s="91"/>
      <c r="GWW211" s="119"/>
      <c r="GWX211" s="91"/>
      <c r="GWY211" s="119"/>
      <c r="GWZ211" s="91"/>
      <c r="GXA211" s="119"/>
      <c r="GXB211" s="91"/>
      <c r="GXC211" s="119"/>
      <c r="GXD211" s="91"/>
      <c r="GXE211" s="119"/>
      <c r="GXF211" s="91"/>
      <c r="GXG211" s="119"/>
      <c r="GXH211" s="91"/>
      <c r="GXI211" s="119"/>
      <c r="GXJ211" s="91"/>
      <c r="GXK211" s="119"/>
      <c r="GXL211" s="91"/>
      <c r="GXM211" s="119"/>
      <c r="GXN211" s="91"/>
      <c r="GXO211" s="119"/>
      <c r="GXP211" s="91"/>
      <c r="GXQ211" s="119"/>
      <c r="GXR211" s="91"/>
      <c r="GXS211" s="119"/>
      <c r="GXT211" s="91"/>
      <c r="GXU211" s="119"/>
      <c r="GXV211" s="91"/>
      <c r="GXW211" s="119"/>
      <c r="GXX211" s="91"/>
      <c r="GXY211" s="119"/>
      <c r="GXZ211" s="91"/>
      <c r="GYA211" s="119"/>
      <c r="GYB211" s="91"/>
      <c r="GYC211" s="119"/>
      <c r="GYD211" s="91"/>
      <c r="GYE211" s="119"/>
      <c r="GYF211" s="91"/>
      <c r="GYG211" s="119"/>
      <c r="GYH211" s="91"/>
      <c r="GYI211" s="119"/>
      <c r="GYJ211" s="91"/>
      <c r="GYK211" s="119"/>
      <c r="GYL211" s="91"/>
      <c r="GYM211" s="119"/>
      <c r="GYN211" s="91"/>
      <c r="GYO211" s="119"/>
      <c r="GYP211" s="91"/>
      <c r="GYQ211" s="119"/>
      <c r="GYR211" s="91"/>
      <c r="GYS211" s="119"/>
      <c r="GYT211" s="91"/>
      <c r="GYU211" s="119"/>
      <c r="GYV211" s="91"/>
      <c r="GYW211" s="119"/>
      <c r="GYX211" s="91"/>
      <c r="GYY211" s="119"/>
      <c r="GYZ211" s="91"/>
      <c r="GZA211" s="119"/>
      <c r="GZB211" s="91"/>
      <c r="GZC211" s="119"/>
      <c r="GZD211" s="91"/>
      <c r="GZE211" s="119"/>
      <c r="GZF211" s="91"/>
      <c r="GZG211" s="119"/>
      <c r="GZH211" s="91"/>
      <c r="GZI211" s="119"/>
      <c r="GZJ211" s="91"/>
      <c r="GZK211" s="119"/>
      <c r="GZL211" s="91"/>
      <c r="GZM211" s="119"/>
      <c r="GZN211" s="91"/>
      <c r="GZO211" s="119"/>
      <c r="GZP211" s="91"/>
      <c r="GZQ211" s="119"/>
      <c r="GZR211" s="91"/>
      <c r="GZS211" s="119"/>
      <c r="GZT211" s="91"/>
      <c r="GZU211" s="119"/>
      <c r="GZV211" s="91"/>
      <c r="GZW211" s="119"/>
      <c r="GZX211" s="91"/>
      <c r="GZY211" s="119"/>
      <c r="GZZ211" s="91"/>
      <c r="HAA211" s="119"/>
      <c r="HAB211" s="91"/>
      <c r="HAC211" s="119"/>
      <c r="HAD211" s="91"/>
      <c r="HAE211" s="119"/>
      <c r="HAF211" s="91"/>
      <c r="HAG211" s="119"/>
      <c r="HAH211" s="91"/>
      <c r="HAI211" s="119"/>
      <c r="HAJ211" s="91"/>
      <c r="HAK211" s="119"/>
      <c r="HAL211" s="91"/>
      <c r="HAM211" s="119"/>
      <c r="HAN211" s="91"/>
      <c r="HAO211" s="119"/>
      <c r="HAP211" s="91"/>
      <c r="HAQ211" s="119"/>
      <c r="HAR211" s="91"/>
      <c r="HAS211" s="119"/>
      <c r="HAT211" s="91"/>
      <c r="HAU211" s="119"/>
      <c r="HAV211" s="91"/>
      <c r="HAW211" s="119"/>
      <c r="HAX211" s="91"/>
      <c r="HAY211" s="119"/>
      <c r="HAZ211" s="91"/>
      <c r="HBA211" s="119"/>
      <c r="HBB211" s="91"/>
      <c r="HBC211" s="119"/>
      <c r="HBD211" s="91"/>
      <c r="HBE211" s="119"/>
      <c r="HBF211" s="91"/>
      <c r="HBG211" s="119"/>
      <c r="HBH211" s="91"/>
      <c r="HBI211" s="119"/>
      <c r="HBJ211" s="91"/>
      <c r="HBK211" s="119"/>
      <c r="HBL211" s="91"/>
      <c r="HBM211" s="119"/>
      <c r="HBN211" s="91"/>
      <c r="HBO211" s="119"/>
      <c r="HBP211" s="91"/>
      <c r="HBQ211" s="119"/>
      <c r="HBR211" s="91"/>
      <c r="HBS211" s="119"/>
      <c r="HBT211" s="91"/>
      <c r="HBU211" s="119"/>
      <c r="HBV211" s="91"/>
      <c r="HBW211" s="119"/>
      <c r="HBX211" s="91"/>
      <c r="HBY211" s="119"/>
      <c r="HBZ211" s="91"/>
      <c r="HCA211" s="119"/>
      <c r="HCB211" s="91"/>
      <c r="HCC211" s="119"/>
      <c r="HCD211" s="91"/>
      <c r="HCE211" s="119"/>
      <c r="HCF211" s="91"/>
      <c r="HCG211" s="119"/>
      <c r="HCH211" s="91"/>
      <c r="HCI211" s="119"/>
      <c r="HCJ211" s="91"/>
      <c r="HCK211" s="119"/>
      <c r="HCL211" s="91"/>
      <c r="HCM211" s="119"/>
      <c r="HCN211" s="91"/>
      <c r="HCO211" s="119"/>
      <c r="HCP211" s="91"/>
      <c r="HCQ211" s="119"/>
      <c r="HCR211" s="91"/>
      <c r="HCS211" s="119"/>
      <c r="HCT211" s="91"/>
      <c r="HCU211" s="119"/>
      <c r="HCV211" s="91"/>
      <c r="HCW211" s="119"/>
      <c r="HCX211" s="91"/>
      <c r="HCY211" s="119"/>
      <c r="HCZ211" s="91"/>
      <c r="HDA211" s="119"/>
      <c r="HDB211" s="91"/>
      <c r="HDC211" s="119"/>
      <c r="HDD211" s="91"/>
      <c r="HDE211" s="119"/>
      <c r="HDF211" s="91"/>
      <c r="HDG211" s="119"/>
      <c r="HDH211" s="91"/>
      <c r="HDI211" s="119"/>
      <c r="HDJ211" s="91"/>
      <c r="HDK211" s="119"/>
      <c r="HDL211" s="91"/>
      <c r="HDM211" s="119"/>
      <c r="HDN211" s="91"/>
      <c r="HDO211" s="119"/>
      <c r="HDP211" s="91"/>
      <c r="HDQ211" s="119"/>
      <c r="HDR211" s="91"/>
      <c r="HDS211" s="119"/>
      <c r="HDT211" s="91"/>
      <c r="HDU211" s="119"/>
      <c r="HDV211" s="91"/>
      <c r="HDW211" s="119"/>
      <c r="HDX211" s="91"/>
      <c r="HDY211" s="119"/>
      <c r="HDZ211" s="91"/>
      <c r="HEA211" s="119"/>
      <c r="HEB211" s="91"/>
      <c r="HEC211" s="119"/>
      <c r="HED211" s="91"/>
      <c r="HEE211" s="119"/>
      <c r="HEF211" s="91"/>
      <c r="HEG211" s="119"/>
      <c r="HEH211" s="91"/>
      <c r="HEI211" s="119"/>
      <c r="HEJ211" s="91"/>
      <c r="HEK211" s="119"/>
      <c r="HEL211" s="91"/>
      <c r="HEM211" s="119"/>
      <c r="HEN211" s="91"/>
      <c r="HEO211" s="119"/>
      <c r="HEP211" s="91"/>
      <c r="HEQ211" s="119"/>
      <c r="HER211" s="91"/>
      <c r="HES211" s="119"/>
      <c r="HET211" s="91"/>
      <c r="HEU211" s="119"/>
      <c r="HEV211" s="91"/>
      <c r="HEW211" s="119"/>
      <c r="HEX211" s="91"/>
      <c r="HEY211" s="119"/>
      <c r="HEZ211" s="91"/>
      <c r="HFA211" s="119"/>
      <c r="HFB211" s="91"/>
      <c r="HFC211" s="119"/>
      <c r="HFD211" s="91"/>
      <c r="HFE211" s="119"/>
      <c r="HFF211" s="91"/>
      <c r="HFG211" s="119"/>
      <c r="HFH211" s="91"/>
      <c r="HFI211" s="119"/>
      <c r="HFJ211" s="91"/>
      <c r="HFK211" s="119"/>
      <c r="HFL211" s="91"/>
      <c r="HFM211" s="119"/>
      <c r="HFN211" s="91"/>
      <c r="HFO211" s="119"/>
      <c r="HFP211" s="91"/>
      <c r="HFQ211" s="119"/>
      <c r="HFR211" s="91"/>
      <c r="HFS211" s="119"/>
      <c r="HFT211" s="91"/>
      <c r="HFU211" s="119"/>
      <c r="HFV211" s="91"/>
      <c r="HFW211" s="119"/>
      <c r="HFX211" s="91"/>
      <c r="HFY211" s="119"/>
      <c r="HFZ211" s="91"/>
      <c r="HGA211" s="119"/>
      <c r="HGB211" s="91"/>
      <c r="HGC211" s="119"/>
      <c r="HGD211" s="91"/>
      <c r="HGE211" s="119"/>
      <c r="HGF211" s="91"/>
      <c r="HGG211" s="119"/>
      <c r="HGH211" s="91"/>
      <c r="HGI211" s="119"/>
      <c r="HGJ211" s="91"/>
      <c r="HGK211" s="119"/>
      <c r="HGL211" s="91"/>
      <c r="HGM211" s="119"/>
      <c r="HGN211" s="91"/>
      <c r="HGO211" s="119"/>
      <c r="HGP211" s="91"/>
      <c r="HGQ211" s="119"/>
      <c r="HGR211" s="91"/>
      <c r="HGS211" s="119"/>
      <c r="HGT211" s="91"/>
      <c r="HGU211" s="119"/>
      <c r="HGV211" s="91"/>
      <c r="HGW211" s="119"/>
      <c r="HGX211" s="91"/>
      <c r="HGY211" s="119"/>
      <c r="HGZ211" s="91"/>
      <c r="HHA211" s="119"/>
      <c r="HHB211" s="91"/>
      <c r="HHC211" s="119"/>
      <c r="HHD211" s="91"/>
      <c r="HHE211" s="119"/>
      <c r="HHF211" s="91"/>
      <c r="HHG211" s="119"/>
      <c r="HHH211" s="91"/>
      <c r="HHI211" s="119"/>
      <c r="HHJ211" s="91"/>
      <c r="HHK211" s="119"/>
      <c r="HHL211" s="91"/>
      <c r="HHM211" s="119"/>
      <c r="HHN211" s="91"/>
      <c r="HHO211" s="119"/>
      <c r="HHP211" s="91"/>
      <c r="HHQ211" s="119"/>
      <c r="HHR211" s="91"/>
      <c r="HHS211" s="119"/>
      <c r="HHT211" s="91"/>
      <c r="HHU211" s="119"/>
      <c r="HHV211" s="91"/>
      <c r="HHW211" s="119"/>
      <c r="HHX211" s="91"/>
      <c r="HHY211" s="119"/>
      <c r="HHZ211" s="91"/>
      <c r="HIA211" s="119"/>
      <c r="HIB211" s="91"/>
      <c r="HIC211" s="119"/>
      <c r="HID211" s="91"/>
      <c r="HIE211" s="119"/>
      <c r="HIF211" s="91"/>
      <c r="HIG211" s="119"/>
      <c r="HIH211" s="91"/>
      <c r="HII211" s="119"/>
      <c r="HIJ211" s="91"/>
      <c r="HIK211" s="119"/>
      <c r="HIL211" s="91"/>
      <c r="HIM211" s="119"/>
      <c r="HIN211" s="91"/>
      <c r="HIO211" s="119"/>
      <c r="HIP211" s="91"/>
      <c r="HIQ211" s="119"/>
      <c r="HIR211" s="91"/>
      <c r="HIS211" s="119"/>
      <c r="HIT211" s="91"/>
      <c r="HIU211" s="119"/>
      <c r="HIV211" s="91"/>
      <c r="HIW211" s="119"/>
      <c r="HIX211" s="91"/>
      <c r="HIY211" s="119"/>
      <c r="HIZ211" s="91"/>
      <c r="HJA211" s="119"/>
      <c r="HJB211" s="91"/>
      <c r="HJC211" s="119"/>
      <c r="HJD211" s="91"/>
      <c r="HJE211" s="119"/>
      <c r="HJF211" s="91"/>
      <c r="HJG211" s="119"/>
      <c r="HJH211" s="91"/>
      <c r="HJI211" s="119"/>
      <c r="HJJ211" s="91"/>
      <c r="HJK211" s="119"/>
      <c r="HJL211" s="91"/>
      <c r="HJM211" s="119"/>
      <c r="HJN211" s="91"/>
      <c r="HJO211" s="119"/>
      <c r="HJP211" s="91"/>
      <c r="HJQ211" s="119"/>
      <c r="HJR211" s="91"/>
      <c r="HJS211" s="119"/>
      <c r="HJT211" s="91"/>
      <c r="HJU211" s="119"/>
      <c r="HJV211" s="91"/>
      <c r="HJW211" s="119"/>
      <c r="HJX211" s="91"/>
      <c r="HJY211" s="119"/>
      <c r="HJZ211" s="91"/>
      <c r="HKA211" s="119"/>
      <c r="HKB211" s="91"/>
      <c r="HKC211" s="119"/>
      <c r="HKD211" s="91"/>
      <c r="HKE211" s="119"/>
      <c r="HKF211" s="91"/>
      <c r="HKG211" s="119"/>
      <c r="HKH211" s="91"/>
      <c r="HKI211" s="119"/>
      <c r="HKJ211" s="91"/>
      <c r="HKK211" s="119"/>
      <c r="HKL211" s="91"/>
      <c r="HKM211" s="119"/>
      <c r="HKN211" s="91"/>
      <c r="HKO211" s="119"/>
      <c r="HKP211" s="91"/>
      <c r="HKQ211" s="119"/>
      <c r="HKR211" s="91"/>
      <c r="HKS211" s="119"/>
      <c r="HKT211" s="91"/>
      <c r="HKU211" s="119"/>
      <c r="HKV211" s="91"/>
      <c r="HKW211" s="119"/>
      <c r="HKX211" s="91"/>
      <c r="HKY211" s="119"/>
      <c r="HKZ211" s="91"/>
      <c r="HLA211" s="119"/>
      <c r="HLB211" s="91"/>
      <c r="HLC211" s="119"/>
      <c r="HLD211" s="91"/>
      <c r="HLE211" s="119"/>
      <c r="HLF211" s="91"/>
      <c r="HLG211" s="119"/>
      <c r="HLH211" s="91"/>
      <c r="HLI211" s="119"/>
      <c r="HLJ211" s="91"/>
      <c r="HLK211" s="119"/>
      <c r="HLL211" s="91"/>
      <c r="HLM211" s="119"/>
      <c r="HLN211" s="91"/>
      <c r="HLO211" s="119"/>
      <c r="HLP211" s="91"/>
      <c r="HLQ211" s="119"/>
      <c r="HLR211" s="91"/>
      <c r="HLS211" s="119"/>
      <c r="HLT211" s="91"/>
      <c r="HLU211" s="119"/>
      <c r="HLV211" s="91"/>
      <c r="HLW211" s="119"/>
      <c r="HLX211" s="91"/>
      <c r="HLY211" s="119"/>
      <c r="HLZ211" s="91"/>
      <c r="HMA211" s="119"/>
      <c r="HMB211" s="91"/>
      <c r="HMC211" s="119"/>
      <c r="HMD211" s="91"/>
      <c r="HME211" s="119"/>
      <c r="HMF211" s="91"/>
      <c r="HMG211" s="119"/>
      <c r="HMH211" s="91"/>
      <c r="HMI211" s="119"/>
      <c r="HMJ211" s="91"/>
      <c r="HMK211" s="119"/>
      <c r="HML211" s="91"/>
      <c r="HMM211" s="119"/>
      <c r="HMN211" s="91"/>
      <c r="HMO211" s="119"/>
      <c r="HMP211" s="91"/>
      <c r="HMQ211" s="119"/>
      <c r="HMR211" s="91"/>
      <c r="HMS211" s="119"/>
      <c r="HMT211" s="91"/>
      <c r="HMU211" s="119"/>
      <c r="HMV211" s="91"/>
      <c r="HMW211" s="119"/>
      <c r="HMX211" s="91"/>
      <c r="HMY211" s="119"/>
      <c r="HMZ211" s="91"/>
      <c r="HNA211" s="119"/>
      <c r="HNB211" s="91"/>
      <c r="HNC211" s="119"/>
      <c r="HND211" s="91"/>
      <c r="HNE211" s="119"/>
      <c r="HNF211" s="91"/>
      <c r="HNG211" s="119"/>
      <c r="HNH211" s="91"/>
      <c r="HNI211" s="119"/>
      <c r="HNJ211" s="91"/>
      <c r="HNK211" s="119"/>
      <c r="HNL211" s="91"/>
      <c r="HNM211" s="119"/>
      <c r="HNN211" s="91"/>
      <c r="HNO211" s="119"/>
      <c r="HNP211" s="91"/>
      <c r="HNQ211" s="119"/>
      <c r="HNR211" s="91"/>
      <c r="HNS211" s="119"/>
      <c r="HNT211" s="91"/>
      <c r="HNU211" s="119"/>
      <c r="HNV211" s="91"/>
      <c r="HNW211" s="119"/>
      <c r="HNX211" s="91"/>
      <c r="HNY211" s="119"/>
      <c r="HNZ211" s="91"/>
      <c r="HOA211" s="119"/>
      <c r="HOB211" s="91"/>
      <c r="HOC211" s="119"/>
      <c r="HOD211" s="91"/>
      <c r="HOE211" s="119"/>
      <c r="HOF211" s="91"/>
      <c r="HOG211" s="119"/>
      <c r="HOH211" s="91"/>
      <c r="HOI211" s="119"/>
      <c r="HOJ211" s="91"/>
      <c r="HOK211" s="119"/>
      <c r="HOL211" s="91"/>
      <c r="HOM211" s="119"/>
      <c r="HON211" s="91"/>
      <c r="HOO211" s="119"/>
      <c r="HOP211" s="91"/>
      <c r="HOQ211" s="119"/>
      <c r="HOR211" s="91"/>
      <c r="HOS211" s="119"/>
      <c r="HOT211" s="91"/>
      <c r="HOU211" s="119"/>
      <c r="HOV211" s="91"/>
      <c r="HOW211" s="119"/>
      <c r="HOX211" s="91"/>
      <c r="HOY211" s="119"/>
      <c r="HOZ211" s="91"/>
      <c r="HPA211" s="119"/>
      <c r="HPB211" s="91"/>
      <c r="HPC211" s="119"/>
      <c r="HPD211" s="91"/>
      <c r="HPE211" s="119"/>
      <c r="HPF211" s="91"/>
      <c r="HPG211" s="119"/>
      <c r="HPH211" s="91"/>
      <c r="HPI211" s="119"/>
      <c r="HPJ211" s="91"/>
      <c r="HPK211" s="119"/>
      <c r="HPL211" s="91"/>
      <c r="HPM211" s="119"/>
      <c r="HPN211" s="91"/>
      <c r="HPO211" s="119"/>
      <c r="HPP211" s="91"/>
      <c r="HPQ211" s="119"/>
      <c r="HPR211" s="91"/>
      <c r="HPS211" s="119"/>
      <c r="HPT211" s="91"/>
      <c r="HPU211" s="119"/>
      <c r="HPV211" s="91"/>
      <c r="HPW211" s="119"/>
      <c r="HPX211" s="91"/>
      <c r="HPY211" s="119"/>
      <c r="HPZ211" s="91"/>
      <c r="HQA211" s="119"/>
      <c r="HQB211" s="91"/>
      <c r="HQC211" s="119"/>
      <c r="HQD211" s="91"/>
      <c r="HQE211" s="119"/>
      <c r="HQF211" s="91"/>
      <c r="HQG211" s="119"/>
      <c r="HQH211" s="91"/>
      <c r="HQI211" s="119"/>
      <c r="HQJ211" s="91"/>
      <c r="HQK211" s="119"/>
      <c r="HQL211" s="91"/>
      <c r="HQM211" s="119"/>
      <c r="HQN211" s="91"/>
      <c r="HQO211" s="119"/>
      <c r="HQP211" s="91"/>
      <c r="HQQ211" s="119"/>
      <c r="HQR211" s="91"/>
      <c r="HQS211" s="119"/>
      <c r="HQT211" s="91"/>
      <c r="HQU211" s="119"/>
      <c r="HQV211" s="91"/>
      <c r="HQW211" s="119"/>
      <c r="HQX211" s="91"/>
      <c r="HQY211" s="119"/>
      <c r="HQZ211" s="91"/>
      <c r="HRA211" s="119"/>
      <c r="HRB211" s="91"/>
      <c r="HRC211" s="119"/>
      <c r="HRD211" s="91"/>
      <c r="HRE211" s="119"/>
      <c r="HRF211" s="91"/>
      <c r="HRG211" s="119"/>
      <c r="HRH211" s="91"/>
      <c r="HRI211" s="119"/>
      <c r="HRJ211" s="91"/>
      <c r="HRK211" s="119"/>
      <c r="HRL211" s="91"/>
      <c r="HRM211" s="119"/>
      <c r="HRN211" s="91"/>
      <c r="HRO211" s="119"/>
      <c r="HRP211" s="91"/>
      <c r="HRQ211" s="119"/>
      <c r="HRR211" s="91"/>
      <c r="HRS211" s="119"/>
      <c r="HRT211" s="91"/>
      <c r="HRU211" s="119"/>
      <c r="HRV211" s="91"/>
      <c r="HRW211" s="119"/>
      <c r="HRX211" s="91"/>
      <c r="HRY211" s="119"/>
      <c r="HRZ211" s="91"/>
      <c r="HSA211" s="119"/>
      <c r="HSB211" s="91"/>
      <c r="HSC211" s="119"/>
      <c r="HSD211" s="91"/>
      <c r="HSE211" s="119"/>
      <c r="HSF211" s="91"/>
      <c r="HSG211" s="119"/>
      <c r="HSH211" s="91"/>
      <c r="HSI211" s="119"/>
      <c r="HSJ211" s="91"/>
      <c r="HSK211" s="119"/>
      <c r="HSL211" s="91"/>
      <c r="HSM211" s="119"/>
      <c r="HSN211" s="91"/>
      <c r="HSO211" s="119"/>
      <c r="HSP211" s="91"/>
      <c r="HSQ211" s="119"/>
      <c r="HSR211" s="91"/>
      <c r="HSS211" s="119"/>
      <c r="HST211" s="91"/>
      <c r="HSU211" s="119"/>
      <c r="HSV211" s="91"/>
      <c r="HSW211" s="119"/>
      <c r="HSX211" s="91"/>
      <c r="HSY211" s="119"/>
      <c r="HSZ211" s="91"/>
      <c r="HTA211" s="119"/>
      <c r="HTB211" s="91"/>
      <c r="HTC211" s="119"/>
      <c r="HTD211" s="91"/>
      <c r="HTE211" s="119"/>
      <c r="HTF211" s="91"/>
      <c r="HTG211" s="119"/>
      <c r="HTH211" s="91"/>
      <c r="HTI211" s="119"/>
      <c r="HTJ211" s="91"/>
      <c r="HTK211" s="119"/>
      <c r="HTL211" s="91"/>
      <c r="HTM211" s="119"/>
      <c r="HTN211" s="91"/>
      <c r="HTO211" s="119"/>
      <c r="HTP211" s="91"/>
      <c r="HTQ211" s="119"/>
      <c r="HTR211" s="91"/>
      <c r="HTS211" s="119"/>
      <c r="HTT211" s="91"/>
      <c r="HTU211" s="119"/>
      <c r="HTV211" s="91"/>
      <c r="HTW211" s="119"/>
      <c r="HTX211" s="91"/>
      <c r="HTY211" s="119"/>
      <c r="HTZ211" s="91"/>
      <c r="HUA211" s="119"/>
      <c r="HUB211" s="91"/>
      <c r="HUC211" s="119"/>
      <c r="HUD211" s="91"/>
      <c r="HUE211" s="119"/>
      <c r="HUF211" s="91"/>
      <c r="HUG211" s="119"/>
      <c r="HUH211" s="91"/>
      <c r="HUI211" s="119"/>
      <c r="HUJ211" s="91"/>
      <c r="HUK211" s="119"/>
      <c r="HUL211" s="91"/>
      <c r="HUM211" s="119"/>
      <c r="HUN211" s="91"/>
      <c r="HUO211" s="119"/>
      <c r="HUP211" s="91"/>
      <c r="HUQ211" s="119"/>
      <c r="HUR211" s="91"/>
      <c r="HUS211" s="119"/>
      <c r="HUT211" s="91"/>
      <c r="HUU211" s="119"/>
      <c r="HUV211" s="91"/>
      <c r="HUW211" s="119"/>
      <c r="HUX211" s="91"/>
      <c r="HUY211" s="119"/>
      <c r="HUZ211" s="91"/>
      <c r="HVA211" s="119"/>
      <c r="HVB211" s="91"/>
      <c r="HVC211" s="119"/>
      <c r="HVD211" s="91"/>
      <c r="HVE211" s="119"/>
      <c r="HVF211" s="91"/>
      <c r="HVG211" s="119"/>
      <c r="HVH211" s="91"/>
      <c r="HVI211" s="119"/>
      <c r="HVJ211" s="91"/>
      <c r="HVK211" s="119"/>
      <c r="HVL211" s="91"/>
      <c r="HVM211" s="119"/>
      <c r="HVN211" s="91"/>
      <c r="HVO211" s="119"/>
      <c r="HVP211" s="91"/>
      <c r="HVQ211" s="119"/>
      <c r="HVR211" s="91"/>
      <c r="HVS211" s="119"/>
      <c r="HVT211" s="91"/>
      <c r="HVU211" s="119"/>
      <c r="HVV211" s="91"/>
      <c r="HVW211" s="119"/>
      <c r="HVX211" s="91"/>
      <c r="HVY211" s="119"/>
      <c r="HVZ211" s="91"/>
      <c r="HWA211" s="119"/>
      <c r="HWB211" s="91"/>
      <c r="HWC211" s="119"/>
      <c r="HWD211" s="91"/>
      <c r="HWE211" s="119"/>
      <c r="HWF211" s="91"/>
      <c r="HWG211" s="119"/>
      <c r="HWH211" s="91"/>
      <c r="HWI211" s="119"/>
      <c r="HWJ211" s="91"/>
      <c r="HWK211" s="119"/>
      <c r="HWL211" s="91"/>
      <c r="HWM211" s="119"/>
      <c r="HWN211" s="91"/>
      <c r="HWO211" s="119"/>
      <c r="HWP211" s="91"/>
      <c r="HWQ211" s="119"/>
      <c r="HWR211" s="91"/>
      <c r="HWS211" s="119"/>
      <c r="HWT211" s="91"/>
      <c r="HWU211" s="119"/>
      <c r="HWV211" s="91"/>
      <c r="HWW211" s="119"/>
      <c r="HWX211" s="91"/>
      <c r="HWY211" s="119"/>
      <c r="HWZ211" s="91"/>
      <c r="HXA211" s="119"/>
      <c r="HXB211" s="91"/>
      <c r="HXC211" s="119"/>
      <c r="HXD211" s="91"/>
      <c r="HXE211" s="119"/>
      <c r="HXF211" s="91"/>
      <c r="HXG211" s="119"/>
      <c r="HXH211" s="91"/>
      <c r="HXI211" s="119"/>
      <c r="HXJ211" s="91"/>
      <c r="HXK211" s="119"/>
      <c r="HXL211" s="91"/>
      <c r="HXM211" s="119"/>
      <c r="HXN211" s="91"/>
      <c r="HXO211" s="119"/>
      <c r="HXP211" s="91"/>
      <c r="HXQ211" s="119"/>
      <c r="HXR211" s="91"/>
      <c r="HXS211" s="119"/>
      <c r="HXT211" s="91"/>
      <c r="HXU211" s="119"/>
      <c r="HXV211" s="91"/>
      <c r="HXW211" s="119"/>
      <c r="HXX211" s="91"/>
      <c r="HXY211" s="119"/>
      <c r="HXZ211" s="91"/>
      <c r="HYA211" s="119"/>
      <c r="HYB211" s="91"/>
      <c r="HYC211" s="119"/>
      <c r="HYD211" s="91"/>
      <c r="HYE211" s="119"/>
      <c r="HYF211" s="91"/>
      <c r="HYG211" s="119"/>
      <c r="HYH211" s="91"/>
      <c r="HYI211" s="119"/>
      <c r="HYJ211" s="91"/>
      <c r="HYK211" s="119"/>
      <c r="HYL211" s="91"/>
      <c r="HYM211" s="119"/>
      <c r="HYN211" s="91"/>
      <c r="HYO211" s="119"/>
      <c r="HYP211" s="91"/>
      <c r="HYQ211" s="119"/>
      <c r="HYR211" s="91"/>
      <c r="HYS211" s="119"/>
      <c r="HYT211" s="91"/>
      <c r="HYU211" s="119"/>
      <c r="HYV211" s="91"/>
      <c r="HYW211" s="119"/>
      <c r="HYX211" s="91"/>
      <c r="HYY211" s="119"/>
      <c r="HYZ211" s="91"/>
      <c r="HZA211" s="119"/>
      <c r="HZB211" s="91"/>
      <c r="HZC211" s="119"/>
      <c r="HZD211" s="91"/>
      <c r="HZE211" s="119"/>
      <c r="HZF211" s="91"/>
      <c r="HZG211" s="119"/>
      <c r="HZH211" s="91"/>
      <c r="HZI211" s="119"/>
      <c r="HZJ211" s="91"/>
      <c r="HZK211" s="119"/>
      <c r="HZL211" s="91"/>
      <c r="HZM211" s="119"/>
      <c r="HZN211" s="91"/>
      <c r="HZO211" s="119"/>
      <c r="HZP211" s="91"/>
      <c r="HZQ211" s="119"/>
      <c r="HZR211" s="91"/>
      <c r="HZS211" s="119"/>
      <c r="HZT211" s="91"/>
      <c r="HZU211" s="119"/>
      <c r="HZV211" s="91"/>
      <c r="HZW211" s="119"/>
      <c r="HZX211" s="91"/>
      <c r="HZY211" s="119"/>
      <c r="HZZ211" s="91"/>
      <c r="IAA211" s="119"/>
      <c r="IAB211" s="91"/>
      <c r="IAC211" s="119"/>
      <c r="IAD211" s="91"/>
      <c r="IAE211" s="119"/>
      <c r="IAF211" s="91"/>
      <c r="IAG211" s="119"/>
      <c r="IAH211" s="91"/>
      <c r="IAI211" s="119"/>
      <c r="IAJ211" s="91"/>
      <c r="IAK211" s="119"/>
      <c r="IAL211" s="91"/>
      <c r="IAM211" s="119"/>
      <c r="IAN211" s="91"/>
      <c r="IAO211" s="119"/>
      <c r="IAP211" s="91"/>
      <c r="IAQ211" s="119"/>
      <c r="IAR211" s="91"/>
      <c r="IAS211" s="119"/>
      <c r="IAT211" s="91"/>
      <c r="IAU211" s="119"/>
      <c r="IAV211" s="91"/>
      <c r="IAW211" s="119"/>
      <c r="IAX211" s="91"/>
      <c r="IAY211" s="119"/>
      <c r="IAZ211" s="91"/>
      <c r="IBA211" s="119"/>
      <c r="IBB211" s="91"/>
      <c r="IBC211" s="119"/>
      <c r="IBD211" s="91"/>
      <c r="IBE211" s="119"/>
      <c r="IBF211" s="91"/>
      <c r="IBG211" s="119"/>
      <c r="IBH211" s="91"/>
      <c r="IBI211" s="119"/>
      <c r="IBJ211" s="91"/>
      <c r="IBK211" s="119"/>
      <c r="IBL211" s="91"/>
      <c r="IBM211" s="119"/>
      <c r="IBN211" s="91"/>
      <c r="IBO211" s="119"/>
      <c r="IBP211" s="91"/>
      <c r="IBQ211" s="119"/>
      <c r="IBR211" s="91"/>
      <c r="IBS211" s="119"/>
      <c r="IBT211" s="91"/>
      <c r="IBU211" s="119"/>
      <c r="IBV211" s="91"/>
      <c r="IBW211" s="119"/>
      <c r="IBX211" s="91"/>
      <c r="IBY211" s="119"/>
      <c r="IBZ211" s="91"/>
      <c r="ICA211" s="119"/>
      <c r="ICB211" s="91"/>
      <c r="ICC211" s="119"/>
      <c r="ICD211" s="91"/>
      <c r="ICE211" s="119"/>
      <c r="ICF211" s="91"/>
      <c r="ICG211" s="119"/>
      <c r="ICH211" s="91"/>
      <c r="ICI211" s="119"/>
      <c r="ICJ211" s="91"/>
      <c r="ICK211" s="119"/>
      <c r="ICL211" s="91"/>
      <c r="ICM211" s="119"/>
      <c r="ICN211" s="91"/>
      <c r="ICO211" s="119"/>
      <c r="ICP211" s="91"/>
      <c r="ICQ211" s="119"/>
      <c r="ICR211" s="91"/>
      <c r="ICS211" s="119"/>
      <c r="ICT211" s="91"/>
      <c r="ICU211" s="119"/>
      <c r="ICV211" s="91"/>
      <c r="ICW211" s="119"/>
      <c r="ICX211" s="91"/>
      <c r="ICY211" s="119"/>
      <c r="ICZ211" s="91"/>
      <c r="IDA211" s="119"/>
      <c r="IDB211" s="91"/>
      <c r="IDC211" s="119"/>
      <c r="IDD211" s="91"/>
      <c r="IDE211" s="119"/>
      <c r="IDF211" s="91"/>
      <c r="IDG211" s="119"/>
      <c r="IDH211" s="91"/>
      <c r="IDI211" s="119"/>
      <c r="IDJ211" s="91"/>
      <c r="IDK211" s="119"/>
      <c r="IDL211" s="91"/>
      <c r="IDM211" s="119"/>
      <c r="IDN211" s="91"/>
      <c r="IDO211" s="119"/>
      <c r="IDP211" s="91"/>
      <c r="IDQ211" s="119"/>
      <c r="IDR211" s="91"/>
      <c r="IDS211" s="119"/>
      <c r="IDT211" s="91"/>
      <c r="IDU211" s="119"/>
      <c r="IDV211" s="91"/>
      <c r="IDW211" s="119"/>
      <c r="IDX211" s="91"/>
      <c r="IDY211" s="119"/>
      <c r="IDZ211" s="91"/>
      <c r="IEA211" s="119"/>
      <c r="IEB211" s="91"/>
      <c r="IEC211" s="119"/>
      <c r="IED211" s="91"/>
      <c r="IEE211" s="119"/>
      <c r="IEF211" s="91"/>
      <c r="IEG211" s="119"/>
      <c r="IEH211" s="91"/>
      <c r="IEI211" s="119"/>
      <c r="IEJ211" s="91"/>
      <c r="IEK211" s="119"/>
      <c r="IEL211" s="91"/>
      <c r="IEM211" s="119"/>
      <c r="IEN211" s="91"/>
      <c r="IEO211" s="119"/>
      <c r="IEP211" s="91"/>
      <c r="IEQ211" s="119"/>
      <c r="IER211" s="91"/>
      <c r="IES211" s="119"/>
      <c r="IET211" s="91"/>
      <c r="IEU211" s="119"/>
      <c r="IEV211" s="91"/>
      <c r="IEW211" s="119"/>
      <c r="IEX211" s="91"/>
      <c r="IEY211" s="119"/>
      <c r="IEZ211" s="91"/>
      <c r="IFA211" s="119"/>
      <c r="IFB211" s="91"/>
      <c r="IFC211" s="119"/>
      <c r="IFD211" s="91"/>
      <c r="IFE211" s="119"/>
      <c r="IFF211" s="91"/>
      <c r="IFG211" s="119"/>
      <c r="IFH211" s="91"/>
      <c r="IFI211" s="119"/>
      <c r="IFJ211" s="91"/>
      <c r="IFK211" s="119"/>
      <c r="IFL211" s="91"/>
      <c r="IFM211" s="119"/>
      <c r="IFN211" s="91"/>
      <c r="IFO211" s="119"/>
      <c r="IFP211" s="91"/>
      <c r="IFQ211" s="119"/>
      <c r="IFR211" s="91"/>
      <c r="IFS211" s="119"/>
      <c r="IFT211" s="91"/>
      <c r="IFU211" s="119"/>
      <c r="IFV211" s="91"/>
      <c r="IFW211" s="119"/>
      <c r="IFX211" s="91"/>
      <c r="IFY211" s="119"/>
      <c r="IFZ211" s="91"/>
      <c r="IGA211" s="119"/>
      <c r="IGB211" s="91"/>
      <c r="IGC211" s="119"/>
      <c r="IGD211" s="91"/>
      <c r="IGE211" s="119"/>
      <c r="IGF211" s="91"/>
      <c r="IGG211" s="119"/>
      <c r="IGH211" s="91"/>
      <c r="IGI211" s="119"/>
      <c r="IGJ211" s="91"/>
      <c r="IGK211" s="119"/>
      <c r="IGL211" s="91"/>
      <c r="IGM211" s="119"/>
      <c r="IGN211" s="91"/>
      <c r="IGO211" s="119"/>
      <c r="IGP211" s="91"/>
      <c r="IGQ211" s="119"/>
      <c r="IGR211" s="91"/>
      <c r="IGS211" s="119"/>
      <c r="IGT211" s="91"/>
      <c r="IGU211" s="119"/>
      <c r="IGV211" s="91"/>
      <c r="IGW211" s="119"/>
      <c r="IGX211" s="91"/>
      <c r="IGY211" s="119"/>
      <c r="IGZ211" s="91"/>
      <c r="IHA211" s="119"/>
      <c r="IHB211" s="91"/>
      <c r="IHC211" s="119"/>
      <c r="IHD211" s="91"/>
      <c r="IHE211" s="119"/>
      <c r="IHF211" s="91"/>
      <c r="IHG211" s="119"/>
      <c r="IHH211" s="91"/>
      <c r="IHI211" s="119"/>
      <c r="IHJ211" s="91"/>
      <c r="IHK211" s="119"/>
      <c r="IHL211" s="91"/>
      <c r="IHM211" s="119"/>
      <c r="IHN211" s="91"/>
      <c r="IHO211" s="119"/>
      <c r="IHP211" s="91"/>
      <c r="IHQ211" s="119"/>
      <c r="IHR211" s="91"/>
      <c r="IHS211" s="119"/>
      <c r="IHT211" s="91"/>
      <c r="IHU211" s="119"/>
      <c r="IHV211" s="91"/>
      <c r="IHW211" s="119"/>
      <c r="IHX211" s="91"/>
      <c r="IHY211" s="119"/>
      <c r="IHZ211" s="91"/>
      <c r="IIA211" s="119"/>
      <c r="IIB211" s="91"/>
      <c r="IIC211" s="119"/>
      <c r="IID211" s="91"/>
      <c r="IIE211" s="119"/>
      <c r="IIF211" s="91"/>
      <c r="IIG211" s="119"/>
      <c r="IIH211" s="91"/>
      <c r="III211" s="119"/>
      <c r="IIJ211" s="91"/>
      <c r="IIK211" s="119"/>
      <c r="IIL211" s="91"/>
      <c r="IIM211" s="119"/>
      <c r="IIN211" s="91"/>
      <c r="IIO211" s="119"/>
      <c r="IIP211" s="91"/>
      <c r="IIQ211" s="119"/>
      <c r="IIR211" s="91"/>
      <c r="IIS211" s="119"/>
      <c r="IIT211" s="91"/>
      <c r="IIU211" s="119"/>
      <c r="IIV211" s="91"/>
      <c r="IIW211" s="119"/>
      <c r="IIX211" s="91"/>
      <c r="IIY211" s="119"/>
      <c r="IIZ211" s="91"/>
      <c r="IJA211" s="119"/>
      <c r="IJB211" s="91"/>
      <c r="IJC211" s="119"/>
      <c r="IJD211" s="91"/>
      <c r="IJE211" s="119"/>
      <c r="IJF211" s="91"/>
      <c r="IJG211" s="119"/>
      <c r="IJH211" s="91"/>
      <c r="IJI211" s="119"/>
      <c r="IJJ211" s="91"/>
      <c r="IJK211" s="119"/>
      <c r="IJL211" s="91"/>
      <c r="IJM211" s="119"/>
      <c r="IJN211" s="91"/>
      <c r="IJO211" s="119"/>
      <c r="IJP211" s="91"/>
      <c r="IJQ211" s="119"/>
      <c r="IJR211" s="91"/>
      <c r="IJS211" s="119"/>
      <c r="IJT211" s="91"/>
      <c r="IJU211" s="119"/>
      <c r="IJV211" s="91"/>
      <c r="IJW211" s="119"/>
      <c r="IJX211" s="91"/>
      <c r="IJY211" s="119"/>
      <c r="IJZ211" s="91"/>
      <c r="IKA211" s="119"/>
      <c r="IKB211" s="91"/>
      <c r="IKC211" s="119"/>
      <c r="IKD211" s="91"/>
      <c r="IKE211" s="119"/>
      <c r="IKF211" s="91"/>
      <c r="IKG211" s="119"/>
      <c r="IKH211" s="91"/>
      <c r="IKI211" s="119"/>
      <c r="IKJ211" s="91"/>
      <c r="IKK211" s="119"/>
      <c r="IKL211" s="91"/>
      <c r="IKM211" s="119"/>
      <c r="IKN211" s="91"/>
      <c r="IKO211" s="119"/>
      <c r="IKP211" s="91"/>
      <c r="IKQ211" s="119"/>
      <c r="IKR211" s="91"/>
      <c r="IKS211" s="119"/>
      <c r="IKT211" s="91"/>
      <c r="IKU211" s="119"/>
      <c r="IKV211" s="91"/>
      <c r="IKW211" s="119"/>
      <c r="IKX211" s="91"/>
      <c r="IKY211" s="119"/>
      <c r="IKZ211" s="91"/>
      <c r="ILA211" s="119"/>
      <c r="ILB211" s="91"/>
      <c r="ILC211" s="119"/>
      <c r="ILD211" s="91"/>
      <c r="ILE211" s="119"/>
      <c r="ILF211" s="91"/>
      <c r="ILG211" s="119"/>
      <c r="ILH211" s="91"/>
      <c r="ILI211" s="119"/>
      <c r="ILJ211" s="91"/>
      <c r="ILK211" s="119"/>
      <c r="ILL211" s="91"/>
      <c r="ILM211" s="119"/>
      <c r="ILN211" s="91"/>
      <c r="ILO211" s="119"/>
      <c r="ILP211" s="91"/>
      <c r="ILQ211" s="119"/>
      <c r="ILR211" s="91"/>
      <c r="ILS211" s="119"/>
      <c r="ILT211" s="91"/>
      <c r="ILU211" s="119"/>
      <c r="ILV211" s="91"/>
      <c r="ILW211" s="119"/>
      <c r="ILX211" s="91"/>
      <c r="ILY211" s="119"/>
      <c r="ILZ211" s="91"/>
      <c r="IMA211" s="119"/>
      <c r="IMB211" s="91"/>
      <c r="IMC211" s="119"/>
      <c r="IMD211" s="91"/>
      <c r="IME211" s="119"/>
      <c r="IMF211" s="91"/>
      <c r="IMG211" s="119"/>
      <c r="IMH211" s="91"/>
      <c r="IMI211" s="119"/>
      <c r="IMJ211" s="91"/>
      <c r="IMK211" s="119"/>
      <c r="IML211" s="91"/>
      <c r="IMM211" s="119"/>
      <c r="IMN211" s="91"/>
      <c r="IMO211" s="119"/>
      <c r="IMP211" s="91"/>
      <c r="IMQ211" s="119"/>
      <c r="IMR211" s="91"/>
      <c r="IMS211" s="119"/>
      <c r="IMT211" s="91"/>
      <c r="IMU211" s="119"/>
      <c r="IMV211" s="91"/>
      <c r="IMW211" s="119"/>
      <c r="IMX211" s="91"/>
      <c r="IMY211" s="119"/>
      <c r="IMZ211" s="91"/>
      <c r="INA211" s="119"/>
      <c r="INB211" s="91"/>
      <c r="INC211" s="119"/>
      <c r="IND211" s="91"/>
      <c r="INE211" s="119"/>
      <c r="INF211" s="91"/>
      <c r="ING211" s="119"/>
      <c r="INH211" s="91"/>
      <c r="INI211" s="119"/>
      <c r="INJ211" s="91"/>
      <c r="INK211" s="119"/>
      <c r="INL211" s="91"/>
      <c r="INM211" s="119"/>
      <c r="INN211" s="91"/>
      <c r="INO211" s="119"/>
      <c r="INP211" s="91"/>
      <c r="INQ211" s="119"/>
      <c r="INR211" s="91"/>
      <c r="INS211" s="119"/>
      <c r="INT211" s="91"/>
      <c r="INU211" s="119"/>
      <c r="INV211" s="91"/>
      <c r="INW211" s="119"/>
      <c r="INX211" s="91"/>
      <c r="INY211" s="119"/>
      <c r="INZ211" s="91"/>
      <c r="IOA211" s="119"/>
      <c r="IOB211" s="91"/>
      <c r="IOC211" s="119"/>
      <c r="IOD211" s="91"/>
      <c r="IOE211" s="119"/>
      <c r="IOF211" s="91"/>
      <c r="IOG211" s="119"/>
      <c r="IOH211" s="91"/>
      <c r="IOI211" s="119"/>
      <c r="IOJ211" s="91"/>
      <c r="IOK211" s="119"/>
      <c r="IOL211" s="91"/>
      <c r="IOM211" s="119"/>
      <c r="ION211" s="91"/>
      <c r="IOO211" s="119"/>
      <c r="IOP211" s="91"/>
      <c r="IOQ211" s="119"/>
      <c r="IOR211" s="91"/>
      <c r="IOS211" s="119"/>
      <c r="IOT211" s="91"/>
      <c r="IOU211" s="119"/>
      <c r="IOV211" s="91"/>
      <c r="IOW211" s="119"/>
      <c r="IOX211" s="91"/>
      <c r="IOY211" s="119"/>
      <c r="IOZ211" s="91"/>
      <c r="IPA211" s="119"/>
      <c r="IPB211" s="91"/>
      <c r="IPC211" s="119"/>
      <c r="IPD211" s="91"/>
      <c r="IPE211" s="119"/>
      <c r="IPF211" s="91"/>
      <c r="IPG211" s="119"/>
      <c r="IPH211" s="91"/>
      <c r="IPI211" s="119"/>
      <c r="IPJ211" s="91"/>
      <c r="IPK211" s="119"/>
      <c r="IPL211" s="91"/>
      <c r="IPM211" s="119"/>
      <c r="IPN211" s="91"/>
      <c r="IPO211" s="119"/>
      <c r="IPP211" s="91"/>
      <c r="IPQ211" s="119"/>
      <c r="IPR211" s="91"/>
      <c r="IPS211" s="119"/>
      <c r="IPT211" s="91"/>
      <c r="IPU211" s="119"/>
      <c r="IPV211" s="91"/>
      <c r="IPW211" s="119"/>
      <c r="IPX211" s="91"/>
      <c r="IPY211" s="119"/>
      <c r="IPZ211" s="91"/>
      <c r="IQA211" s="119"/>
      <c r="IQB211" s="91"/>
      <c r="IQC211" s="119"/>
      <c r="IQD211" s="91"/>
      <c r="IQE211" s="119"/>
      <c r="IQF211" s="91"/>
      <c r="IQG211" s="119"/>
      <c r="IQH211" s="91"/>
      <c r="IQI211" s="119"/>
      <c r="IQJ211" s="91"/>
      <c r="IQK211" s="119"/>
      <c r="IQL211" s="91"/>
      <c r="IQM211" s="119"/>
      <c r="IQN211" s="91"/>
      <c r="IQO211" s="119"/>
      <c r="IQP211" s="91"/>
      <c r="IQQ211" s="119"/>
      <c r="IQR211" s="91"/>
      <c r="IQS211" s="119"/>
      <c r="IQT211" s="91"/>
      <c r="IQU211" s="119"/>
      <c r="IQV211" s="91"/>
      <c r="IQW211" s="119"/>
      <c r="IQX211" s="91"/>
      <c r="IQY211" s="119"/>
      <c r="IQZ211" s="91"/>
      <c r="IRA211" s="119"/>
      <c r="IRB211" s="91"/>
      <c r="IRC211" s="119"/>
      <c r="IRD211" s="91"/>
      <c r="IRE211" s="119"/>
      <c r="IRF211" s="91"/>
      <c r="IRG211" s="119"/>
      <c r="IRH211" s="91"/>
      <c r="IRI211" s="119"/>
      <c r="IRJ211" s="91"/>
      <c r="IRK211" s="119"/>
      <c r="IRL211" s="91"/>
      <c r="IRM211" s="119"/>
      <c r="IRN211" s="91"/>
      <c r="IRO211" s="119"/>
      <c r="IRP211" s="91"/>
      <c r="IRQ211" s="119"/>
      <c r="IRR211" s="91"/>
      <c r="IRS211" s="119"/>
      <c r="IRT211" s="91"/>
      <c r="IRU211" s="119"/>
      <c r="IRV211" s="91"/>
      <c r="IRW211" s="119"/>
      <c r="IRX211" s="91"/>
      <c r="IRY211" s="119"/>
      <c r="IRZ211" s="91"/>
      <c r="ISA211" s="119"/>
      <c r="ISB211" s="91"/>
      <c r="ISC211" s="119"/>
      <c r="ISD211" s="91"/>
      <c r="ISE211" s="119"/>
      <c r="ISF211" s="91"/>
      <c r="ISG211" s="119"/>
      <c r="ISH211" s="91"/>
      <c r="ISI211" s="119"/>
      <c r="ISJ211" s="91"/>
      <c r="ISK211" s="119"/>
      <c r="ISL211" s="91"/>
      <c r="ISM211" s="119"/>
      <c r="ISN211" s="91"/>
      <c r="ISO211" s="119"/>
      <c r="ISP211" s="91"/>
      <c r="ISQ211" s="119"/>
      <c r="ISR211" s="91"/>
      <c r="ISS211" s="119"/>
      <c r="IST211" s="91"/>
      <c r="ISU211" s="119"/>
      <c r="ISV211" s="91"/>
      <c r="ISW211" s="119"/>
      <c r="ISX211" s="91"/>
      <c r="ISY211" s="119"/>
      <c r="ISZ211" s="91"/>
      <c r="ITA211" s="119"/>
      <c r="ITB211" s="91"/>
      <c r="ITC211" s="119"/>
      <c r="ITD211" s="91"/>
      <c r="ITE211" s="119"/>
      <c r="ITF211" s="91"/>
      <c r="ITG211" s="119"/>
      <c r="ITH211" s="91"/>
      <c r="ITI211" s="119"/>
      <c r="ITJ211" s="91"/>
      <c r="ITK211" s="119"/>
      <c r="ITL211" s="91"/>
      <c r="ITM211" s="119"/>
      <c r="ITN211" s="91"/>
      <c r="ITO211" s="119"/>
      <c r="ITP211" s="91"/>
      <c r="ITQ211" s="119"/>
      <c r="ITR211" s="91"/>
      <c r="ITS211" s="119"/>
      <c r="ITT211" s="91"/>
      <c r="ITU211" s="119"/>
      <c r="ITV211" s="91"/>
      <c r="ITW211" s="119"/>
      <c r="ITX211" s="91"/>
      <c r="ITY211" s="119"/>
      <c r="ITZ211" s="91"/>
      <c r="IUA211" s="119"/>
      <c r="IUB211" s="91"/>
      <c r="IUC211" s="119"/>
      <c r="IUD211" s="91"/>
      <c r="IUE211" s="119"/>
      <c r="IUF211" s="91"/>
      <c r="IUG211" s="119"/>
      <c r="IUH211" s="91"/>
      <c r="IUI211" s="119"/>
      <c r="IUJ211" s="91"/>
      <c r="IUK211" s="119"/>
      <c r="IUL211" s="91"/>
      <c r="IUM211" s="119"/>
      <c r="IUN211" s="91"/>
      <c r="IUO211" s="119"/>
      <c r="IUP211" s="91"/>
      <c r="IUQ211" s="119"/>
      <c r="IUR211" s="91"/>
      <c r="IUS211" s="119"/>
      <c r="IUT211" s="91"/>
      <c r="IUU211" s="119"/>
      <c r="IUV211" s="91"/>
      <c r="IUW211" s="119"/>
      <c r="IUX211" s="91"/>
      <c r="IUY211" s="119"/>
      <c r="IUZ211" s="91"/>
      <c r="IVA211" s="119"/>
      <c r="IVB211" s="91"/>
      <c r="IVC211" s="119"/>
      <c r="IVD211" s="91"/>
      <c r="IVE211" s="119"/>
      <c r="IVF211" s="91"/>
      <c r="IVG211" s="119"/>
      <c r="IVH211" s="91"/>
      <c r="IVI211" s="119"/>
      <c r="IVJ211" s="91"/>
      <c r="IVK211" s="119"/>
      <c r="IVL211" s="91"/>
      <c r="IVM211" s="119"/>
      <c r="IVN211" s="91"/>
      <c r="IVO211" s="119"/>
      <c r="IVP211" s="91"/>
      <c r="IVQ211" s="119"/>
      <c r="IVR211" s="91"/>
      <c r="IVS211" s="119"/>
      <c r="IVT211" s="91"/>
      <c r="IVU211" s="119"/>
      <c r="IVV211" s="91"/>
      <c r="IVW211" s="119"/>
      <c r="IVX211" s="91"/>
      <c r="IVY211" s="119"/>
      <c r="IVZ211" s="91"/>
      <c r="IWA211" s="119"/>
      <c r="IWB211" s="91"/>
      <c r="IWC211" s="119"/>
      <c r="IWD211" s="91"/>
      <c r="IWE211" s="119"/>
      <c r="IWF211" s="91"/>
      <c r="IWG211" s="119"/>
      <c r="IWH211" s="91"/>
      <c r="IWI211" s="119"/>
      <c r="IWJ211" s="91"/>
      <c r="IWK211" s="119"/>
      <c r="IWL211" s="91"/>
      <c r="IWM211" s="119"/>
      <c r="IWN211" s="91"/>
      <c r="IWO211" s="119"/>
      <c r="IWP211" s="91"/>
      <c r="IWQ211" s="119"/>
      <c r="IWR211" s="91"/>
      <c r="IWS211" s="119"/>
      <c r="IWT211" s="91"/>
      <c r="IWU211" s="119"/>
      <c r="IWV211" s="91"/>
      <c r="IWW211" s="119"/>
      <c r="IWX211" s="91"/>
      <c r="IWY211" s="119"/>
      <c r="IWZ211" s="91"/>
      <c r="IXA211" s="119"/>
      <c r="IXB211" s="91"/>
      <c r="IXC211" s="119"/>
      <c r="IXD211" s="91"/>
      <c r="IXE211" s="119"/>
      <c r="IXF211" s="91"/>
      <c r="IXG211" s="119"/>
      <c r="IXH211" s="91"/>
      <c r="IXI211" s="119"/>
      <c r="IXJ211" s="91"/>
      <c r="IXK211" s="119"/>
      <c r="IXL211" s="91"/>
      <c r="IXM211" s="119"/>
      <c r="IXN211" s="91"/>
      <c r="IXO211" s="119"/>
      <c r="IXP211" s="91"/>
      <c r="IXQ211" s="119"/>
      <c r="IXR211" s="91"/>
      <c r="IXS211" s="119"/>
      <c r="IXT211" s="91"/>
      <c r="IXU211" s="119"/>
      <c r="IXV211" s="91"/>
      <c r="IXW211" s="119"/>
      <c r="IXX211" s="91"/>
      <c r="IXY211" s="119"/>
      <c r="IXZ211" s="91"/>
      <c r="IYA211" s="119"/>
      <c r="IYB211" s="91"/>
      <c r="IYC211" s="119"/>
      <c r="IYD211" s="91"/>
      <c r="IYE211" s="119"/>
      <c r="IYF211" s="91"/>
      <c r="IYG211" s="119"/>
      <c r="IYH211" s="91"/>
      <c r="IYI211" s="119"/>
      <c r="IYJ211" s="91"/>
      <c r="IYK211" s="119"/>
      <c r="IYL211" s="91"/>
      <c r="IYM211" s="119"/>
      <c r="IYN211" s="91"/>
      <c r="IYO211" s="119"/>
      <c r="IYP211" s="91"/>
      <c r="IYQ211" s="119"/>
      <c r="IYR211" s="91"/>
      <c r="IYS211" s="119"/>
      <c r="IYT211" s="91"/>
      <c r="IYU211" s="119"/>
      <c r="IYV211" s="91"/>
      <c r="IYW211" s="119"/>
      <c r="IYX211" s="91"/>
      <c r="IYY211" s="119"/>
      <c r="IYZ211" s="91"/>
      <c r="IZA211" s="119"/>
      <c r="IZB211" s="91"/>
      <c r="IZC211" s="119"/>
      <c r="IZD211" s="91"/>
      <c r="IZE211" s="119"/>
      <c r="IZF211" s="91"/>
      <c r="IZG211" s="119"/>
      <c r="IZH211" s="91"/>
      <c r="IZI211" s="119"/>
      <c r="IZJ211" s="91"/>
      <c r="IZK211" s="119"/>
      <c r="IZL211" s="91"/>
      <c r="IZM211" s="119"/>
      <c r="IZN211" s="91"/>
      <c r="IZO211" s="119"/>
      <c r="IZP211" s="91"/>
      <c r="IZQ211" s="119"/>
      <c r="IZR211" s="91"/>
      <c r="IZS211" s="119"/>
      <c r="IZT211" s="91"/>
      <c r="IZU211" s="119"/>
      <c r="IZV211" s="91"/>
      <c r="IZW211" s="119"/>
      <c r="IZX211" s="91"/>
      <c r="IZY211" s="119"/>
      <c r="IZZ211" s="91"/>
      <c r="JAA211" s="119"/>
      <c r="JAB211" s="91"/>
      <c r="JAC211" s="119"/>
      <c r="JAD211" s="91"/>
      <c r="JAE211" s="119"/>
      <c r="JAF211" s="91"/>
      <c r="JAG211" s="119"/>
      <c r="JAH211" s="91"/>
      <c r="JAI211" s="119"/>
      <c r="JAJ211" s="91"/>
      <c r="JAK211" s="119"/>
      <c r="JAL211" s="91"/>
      <c r="JAM211" s="119"/>
      <c r="JAN211" s="91"/>
      <c r="JAO211" s="119"/>
      <c r="JAP211" s="91"/>
      <c r="JAQ211" s="119"/>
      <c r="JAR211" s="91"/>
      <c r="JAS211" s="119"/>
      <c r="JAT211" s="91"/>
      <c r="JAU211" s="119"/>
      <c r="JAV211" s="91"/>
      <c r="JAW211" s="119"/>
      <c r="JAX211" s="91"/>
      <c r="JAY211" s="119"/>
      <c r="JAZ211" s="91"/>
      <c r="JBA211" s="119"/>
      <c r="JBB211" s="91"/>
      <c r="JBC211" s="119"/>
      <c r="JBD211" s="91"/>
      <c r="JBE211" s="119"/>
      <c r="JBF211" s="91"/>
      <c r="JBG211" s="119"/>
      <c r="JBH211" s="91"/>
      <c r="JBI211" s="119"/>
      <c r="JBJ211" s="91"/>
      <c r="JBK211" s="119"/>
      <c r="JBL211" s="91"/>
      <c r="JBM211" s="119"/>
      <c r="JBN211" s="91"/>
      <c r="JBO211" s="119"/>
      <c r="JBP211" s="91"/>
      <c r="JBQ211" s="119"/>
      <c r="JBR211" s="91"/>
      <c r="JBS211" s="119"/>
      <c r="JBT211" s="91"/>
      <c r="JBU211" s="119"/>
      <c r="JBV211" s="91"/>
      <c r="JBW211" s="119"/>
      <c r="JBX211" s="91"/>
      <c r="JBY211" s="119"/>
      <c r="JBZ211" s="91"/>
      <c r="JCA211" s="119"/>
      <c r="JCB211" s="91"/>
      <c r="JCC211" s="119"/>
      <c r="JCD211" s="91"/>
      <c r="JCE211" s="119"/>
      <c r="JCF211" s="91"/>
      <c r="JCG211" s="119"/>
      <c r="JCH211" s="91"/>
      <c r="JCI211" s="119"/>
      <c r="JCJ211" s="91"/>
      <c r="JCK211" s="119"/>
      <c r="JCL211" s="91"/>
      <c r="JCM211" s="119"/>
      <c r="JCN211" s="91"/>
      <c r="JCO211" s="119"/>
      <c r="JCP211" s="91"/>
      <c r="JCQ211" s="119"/>
      <c r="JCR211" s="91"/>
      <c r="JCS211" s="119"/>
      <c r="JCT211" s="91"/>
      <c r="JCU211" s="119"/>
      <c r="JCV211" s="91"/>
      <c r="JCW211" s="119"/>
      <c r="JCX211" s="91"/>
      <c r="JCY211" s="119"/>
      <c r="JCZ211" s="91"/>
      <c r="JDA211" s="119"/>
      <c r="JDB211" s="91"/>
      <c r="JDC211" s="119"/>
      <c r="JDD211" s="91"/>
      <c r="JDE211" s="119"/>
      <c r="JDF211" s="91"/>
      <c r="JDG211" s="119"/>
      <c r="JDH211" s="91"/>
      <c r="JDI211" s="119"/>
      <c r="JDJ211" s="91"/>
      <c r="JDK211" s="119"/>
      <c r="JDL211" s="91"/>
      <c r="JDM211" s="119"/>
      <c r="JDN211" s="91"/>
      <c r="JDO211" s="119"/>
      <c r="JDP211" s="91"/>
      <c r="JDQ211" s="119"/>
      <c r="JDR211" s="91"/>
      <c r="JDS211" s="119"/>
      <c r="JDT211" s="91"/>
      <c r="JDU211" s="119"/>
      <c r="JDV211" s="91"/>
      <c r="JDW211" s="119"/>
      <c r="JDX211" s="91"/>
      <c r="JDY211" s="119"/>
      <c r="JDZ211" s="91"/>
      <c r="JEA211" s="119"/>
      <c r="JEB211" s="91"/>
      <c r="JEC211" s="119"/>
      <c r="JED211" s="91"/>
      <c r="JEE211" s="119"/>
      <c r="JEF211" s="91"/>
      <c r="JEG211" s="119"/>
      <c r="JEH211" s="91"/>
      <c r="JEI211" s="119"/>
      <c r="JEJ211" s="91"/>
      <c r="JEK211" s="119"/>
      <c r="JEL211" s="91"/>
      <c r="JEM211" s="119"/>
      <c r="JEN211" s="91"/>
      <c r="JEO211" s="119"/>
      <c r="JEP211" s="91"/>
      <c r="JEQ211" s="119"/>
      <c r="JER211" s="91"/>
      <c r="JES211" s="119"/>
      <c r="JET211" s="91"/>
      <c r="JEU211" s="119"/>
      <c r="JEV211" s="91"/>
      <c r="JEW211" s="119"/>
      <c r="JEX211" s="91"/>
      <c r="JEY211" s="119"/>
      <c r="JEZ211" s="91"/>
      <c r="JFA211" s="119"/>
      <c r="JFB211" s="91"/>
      <c r="JFC211" s="119"/>
      <c r="JFD211" s="91"/>
      <c r="JFE211" s="119"/>
      <c r="JFF211" s="91"/>
      <c r="JFG211" s="119"/>
      <c r="JFH211" s="91"/>
      <c r="JFI211" s="119"/>
      <c r="JFJ211" s="91"/>
      <c r="JFK211" s="119"/>
      <c r="JFL211" s="91"/>
      <c r="JFM211" s="119"/>
      <c r="JFN211" s="91"/>
      <c r="JFO211" s="119"/>
      <c r="JFP211" s="91"/>
      <c r="JFQ211" s="119"/>
      <c r="JFR211" s="91"/>
      <c r="JFS211" s="119"/>
      <c r="JFT211" s="91"/>
      <c r="JFU211" s="119"/>
      <c r="JFV211" s="91"/>
      <c r="JFW211" s="119"/>
      <c r="JFX211" s="91"/>
      <c r="JFY211" s="119"/>
      <c r="JFZ211" s="91"/>
      <c r="JGA211" s="119"/>
      <c r="JGB211" s="91"/>
      <c r="JGC211" s="119"/>
      <c r="JGD211" s="91"/>
      <c r="JGE211" s="119"/>
      <c r="JGF211" s="91"/>
      <c r="JGG211" s="119"/>
      <c r="JGH211" s="91"/>
      <c r="JGI211" s="119"/>
      <c r="JGJ211" s="91"/>
      <c r="JGK211" s="119"/>
      <c r="JGL211" s="91"/>
      <c r="JGM211" s="119"/>
      <c r="JGN211" s="91"/>
      <c r="JGO211" s="119"/>
      <c r="JGP211" s="91"/>
      <c r="JGQ211" s="119"/>
      <c r="JGR211" s="91"/>
      <c r="JGS211" s="119"/>
      <c r="JGT211" s="91"/>
      <c r="JGU211" s="119"/>
      <c r="JGV211" s="91"/>
      <c r="JGW211" s="119"/>
      <c r="JGX211" s="91"/>
      <c r="JGY211" s="119"/>
      <c r="JGZ211" s="91"/>
      <c r="JHA211" s="119"/>
      <c r="JHB211" s="91"/>
      <c r="JHC211" s="119"/>
      <c r="JHD211" s="91"/>
      <c r="JHE211" s="119"/>
      <c r="JHF211" s="91"/>
      <c r="JHG211" s="119"/>
      <c r="JHH211" s="91"/>
      <c r="JHI211" s="119"/>
      <c r="JHJ211" s="91"/>
      <c r="JHK211" s="119"/>
      <c r="JHL211" s="91"/>
      <c r="JHM211" s="119"/>
      <c r="JHN211" s="91"/>
      <c r="JHO211" s="119"/>
      <c r="JHP211" s="91"/>
      <c r="JHQ211" s="119"/>
      <c r="JHR211" s="91"/>
      <c r="JHS211" s="119"/>
      <c r="JHT211" s="91"/>
      <c r="JHU211" s="119"/>
      <c r="JHV211" s="91"/>
      <c r="JHW211" s="119"/>
      <c r="JHX211" s="91"/>
      <c r="JHY211" s="119"/>
      <c r="JHZ211" s="91"/>
      <c r="JIA211" s="119"/>
      <c r="JIB211" s="91"/>
      <c r="JIC211" s="119"/>
      <c r="JID211" s="91"/>
      <c r="JIE211" s="119"/>
      <c r="JIF211" s="91"/>
      <c r="JIG211" s="119"/>
      <c r="JIH211" s="91"/>
      <c r="JII211" s="119"/>
      <c r="JIJ211" s="91"/>
      <c r="JIK211" s="119"/>
      <c r="JIL211" s="91"/>
      <c r="JIM211" s="119"/>
      <c r="JIN211" s="91"/>
      <c r="JIO211" s="119"/>
      <c r="JIP211" s="91"/>
      <c r="JIQ211" s="119"/>
      <c r="JIR211" s="91"/>
      <c r="JIS211" s="119"/>
      <c r="JIT211" s="91"/>
      <c r="JIU211" s="119"/>
      <c r="JIV211" s="91"/>
      <c r="JIW211" s="119"/>
      <c r="JIX211" s="91"/>
      <c r="JIY211" s="119"/>
      <c r="JIZ211" s="91"/>
      <c r="JJA211" s="119"/>
      <c r="JJB211" s="91"/>
      <c r="JJC211" s="119"/>
      <c r="JJD211" s="91"/>
      <c r="JJE211" s="119"/>
      <c r="JJF211" s="91"/>
      <c r="JJG211" s="119"/>
      <c r="JJH211" s="91"/>
      <c r="JJI211" s="119"/>
      <c r="JJJ211" s="91"/>
      <c r="JJK211" s="119"/>
      <c r="JJL211" s="91"/>
      <c r="JJM211" s="119"/>
      <c r="JJN211" s="91"/>
      <c r="JJO211" s="119"/>
      <c r="JJP211" s="91"/>
      <c r="JJQ211" s="119"/>
      <c r="JJR211" s="91"/>
      <c r="JJS211" s="119"/>
      <c r="JJT211" s="91"/>
      <c r="JJU211" s="119"/>
      <c r="JJV211" s="91"/>
      <c r="JJW211" s="119"/>
      <c r="JJX211" s="91"/>
      <c r="JJY211" s="119"/>
      <c r="JJZ211" s="91"/>
      <c r="JKA211" s="119"/>
      <c r="JKB211" s="91"/>
      <c r="JKC211" s="119"/>
      <c r="JKD211" s="91"/>
      <c r="JKE211" s="119"/>
      <c r="JKF211" s="91"/>
      <c r="JKG211" s="119"/>
      <c r="JKH211" s="91"/>
      <c r="JKI211" s="119"/>
      <c r="JKJ211" s="91"/>
      <c r="JKK211" s="119"/>
      <c r="JKL211" s="91"/>
      <c r="JKM211" s="119"/>
      <c r="JKN211" s="91"/>
      <c r="JKO211" s="119"/>
      <c r="JKP211" s="91"/>
      <c r="JKQ211" s="119"/>
      <c r="JKR211" s="91"/>
      <c r="JKS211" s="119"/>
      <c r="JKT211" s="91"/>
      <c r="JKU211" s="119"/>
      <c r="JKV211" s="91"/>
      <c r="JKW211" s="119"/>
      <c r="JKX211" s="91"/>
      <c r="JKY211" s="119"/>
      <c r="JKZ211" s="91"/>
      <c r="JLA211" s="119"/>
      <c r="JLB211" s="91"/>
      <c r="JLC211" s="119"/>
      <c r="JLD211" s="91"/>
      <c r="JLE211" s="119"/>
      <c r="JLF211" s="91"/>
      <c r="JLG211" s="119"/>
      <c r="JLH211" s="91"/>
      <c r="JLI211" s="119"/>
      <c r="JLJ211" s="91"/>
      <c r="JLK211" s="119"/>
      <c r="JLL211" s="91"/>
      <c r="JLM211" s="119"/>
      <c r="JLN211" s="91"/>
      <c r="JLO211" s="119"/>
      <c r="JLP211" s="91"/>
      <c r="JLQ211" s="119"/>
      <c r="JLR211" s="91"/>
      <c r="JLS211" s="119"/>
      <c r="JLT211" s="91"/>
      <c r="JLU211" s="119"/>
      <c r="JLV211" s="91"/>
      <c r="JLW211" s="119"/>
      <c r="JLX211" s="91"/>
      <c r="JLY211" s="119"/>
      <c r="JLZ211" s="91"/>
      <c r="JMA211" s="119"/>
      <c r="JMB211" s="91"/>
      <c r="JMC211" s="119"/>
      <c r="JMD211" s="91"/>
      <c r="JME211" s="119"/>
      <c r="JMF211" s="91"/>
      <c r="JMG211" s="119"/>
      <c r="JMH211" s="91"/>
      <c r="JMI211" s="119"/>
      <c r="JMJ211" s="91"/>
      <c r="JMK211" s="119"/>
      <c r="JML211" s="91"/>
      <c r="JMM211" s="119"/>
      <c r="JMN211" s="91"/>
      <c r="JMO211" s="119"/>
      <c r="JMP211" s="91"/>
      <c r="JMQ211" s="119"/>
      <c r="JMR211" s="91"/>
      <c r="JMS211" s="119"/>
      <c r="JMT211" s="91"/>
      <c r="JMU211" s="119"/>
      <c r="JMV211" s="91"/>
      <c r="JMW211" s="119"/>
      <c r="JMX211" s="91"/>
      <c r="JMY211" s="119"/>
      <c r="JMZ211" s="91"/>
      <c r="JNA211" s="119"/>
      <c r="JNB211" s="91"/>
      <c r="JNC211" s="119"/>
      <c r="JND211" s="91"/>
      <c r="JNE211" s="119"/>
      <c r="JNF211" s="91"/>
      <c r="JNG211" s="119"/>
      <c r="JNH211" s="91"/>
      <c r="JNI211" s="119"/>
      <c r="JNJ211" s="91"/>
      <c r="JNK211" s="119"/>
      <c r="JNL211" s="91"/>
      <c r="JNM211" s="119"/>
      <c r="JNN211" s="91"/>
      <c r="JNO211" s="119"/>
      <c r="JNP211" s="91"/>
      <c r="JNQ211" s="119"/>
      <c r="JNR211" s="91"/>
      <c r="JNS211" s="119"/>
      <c r="JNT211" s="91"/>
      <c r="JNU211" s="119"/>
      <c r="JNV211" s="91"/>
      <c r="JNW211" s="119"/>
      <c r="JNX211" s="91"/>
      <c r="JNY211" s="119"/>
      <c r="JNZ211" s="91"/>
      <c r="JOA211" s="119"/>
      <c r="JOB211" s="91"/>
      <c r="JOC211" s="119"/>
      <c r="JOD211" s="91"/>
      <c r="JOE211" s="119"/>
      <c r="JOF211" s="91"/>
      <c r="JOG211" s="119"/>
      <c r="JOH211" s="91"/>
      <c r="JOI211" s="119"/>
      <c r="JOJ211" s="91"/>
      <c r="JOK211" s="119"/>
      <c r="JOL211" s="91"/>
      <c r="JOM211" s="119"/>
      <c r="JON211" s="91"/>
      <c r="JOO211" s="119"/>
      <c r="JOP211" s="91"/>
      <c r="JOQ211" s="119"/>
      <c r="JOR211" s="91"/>
      <c r="JOS211" s="119"/>
      <c r="JOT211" s="91"/>
      <c r="JOU211" s="119"/>
      <c r="JOV211" s="91"/>
      <c r="JOW211" s="119"/>
      <c r="JOX211" s="91"/>
      <c r="JOY211" s="119"/>
      <c r="JOZ211" s="91"/>
      <c r="JPA211" s="119"/>
      <c r="JPB211" s="91"/>
      <c r="JPC211" s="119"/>
      <c r="JPD211" s="91"/>
      <c r="JPE211" s="119"/>
      <c r="JPF211" s="91"/>
      <c r="JPG211" s="119"/>
      <c r="JPH211" s="91"/>
      <c r="JPI211" s="119"/>
      <c r="JPJ211" s="91"/>
      <c r="JPK211" s="119"/>
      <c r="JPL211" s="91"/>
      <c r="JPM211" s="119"/>
      <c r="JPN211" s="91"/>
      <c r="JPO211" s="119"/>
      <c r="JPP211" s="91"/>
      <c r="JPQ211" s="119"/>
      <c r="JPR211" s="91"/>
      <c r="JPS211" s="119"/>
      <c r="JPT211" s="91"/>
      <c r="JPU211" s="119"/>
      <c r="JPV211" s="91"/>
      <c r="JPW211" s="119"/>
      <c r="JPX211" s="91"/>
      <c r="JPY211" s="119"/>
      <c r="JPZ211" s="91"/>
      <c r="JQA211" s="119"/>
      <c r="JQB211" s="91"/>
      <c r="JQC211" s="119"/>
      <c r="JQD211" s="91"/>
      <c r="JQE211" s="119"/>
      <c r="JQF211" s="91"/>
      <c r="JQG211" s="119"/>
      <c r="JQH211" s="91"/>
      <c r="JQI211" s="119"/>
      <c r="JQJ211" s="91"/>
      <c r="JQK211" s="119"/>
      <c r="JQL211" s="91"/>
      <c r="JQM211" s="119"/>
      <c r="JQN211" s="91"/>
      <c r="JQO211" s="119"/>
      <c r="JQP211" s="91"/>
      <c r="JQQ211" s="119"/>
      <c r="JQR211" s="91"/>
      <c r="JQS211" s="119"/>
      <c r="JQT211" s="91"/>
      <c r="JQU211" s="119"/>
      <c r="JQV211" s="91"/>
      <c r="JQW211" s="119"/>
      <c r="JQX211" s="91"/>
      <c r="JQY211" s="119"/>
      <c r="JQZ211" s="91"/>
      <c r="JRA211" s="119"/>
      <c r="JRB211" s="91"/>
      <c r="JRC211" s="119"/>
      <c r="JRD211" s="91"/>
      <c r="JRE211" s="119"/>
      <c r="JRF211" s="91"/>
      <c r="JRG211" s="119"/>
      <c r="JRH211" s="91"/>
      <c r="JRI211" s="119"/>
      <c r="JRJ211" s="91"/>
      <c r="JRK211" s="119"/>
      <c r="JRL211" s="91"/>
      <c r="JRM211" s="119"/>
      <c r="JRN211" s="91"/>
      <c r="JRO211" s="119"/>
      <c r="JRP211" s="91"/>
      <c r="JRQ211" s="119"/>
      <c r="JRR211" s="91"/>
      <c r="JRS211" s="119"/>
      <c r="JRT211" s="91"/>
      <c r="JRU211" s="119"/>
      <c r="JRV211" s="91"/>
      <c r="JRW211" s="119"/>
      <c r="JRX211" s="91"/>
      <c r="JRY211" s="119"/>
      <c r="JRZ211" s="91"/>
      <c r="JSA211" s="119"/>
      <c r="JSB211" s="91"/>
      <c r="JSC211" s="119"/>
      <c r="JSD211" s="91"/>
      <c r="JSE211" s="119"/>
      <c r="JSF211" s="91"/>
      <c r="JSG211" s="119"/>
      <c r="JSH211" s="91"/>
      <c r="JSI211" s="119"/>
      <c r="JSJ211" s="91"/>
      <c r="JSK211" s="119"/>
      <c r="JSL211" s="91"/>
      <c r="JSM211" s="119"/>
      <c r="JSN211" s="91"/>
      <c r="JSO211" s="119"/>
      <c r="JSP211" s="91"/>
      <c r="JSQ211" s="119"/>
      <c r="JSR211" s="91"/>
      <c r="JSS211" s="119"/>
      <c r="JST211" s="91"/>
      <c r="JSU211" s="119"/>
      <c r="JSV211" s="91"/>
      <c r="JSW211" s="119"/>
      <c r="JSX211" s="91"/>
      <c r="JSY211" s="119"/>
      <c r="JSZ211" s="91"/>
      <c r="JTA211" s="119"/>
      <c r="JTB211" s="91"/>
      <c r="JTC211" s="119"/>
      <c r="JTD211" s="91"/>
      <c r="JTE211" s="119"/>
      <c r="JTF211" s="91"/>
      <c r="JTG211" s="119"/>
      <c r="JTH211" s="91"/>
      <c r="JTI211" s="119"/>
      <c r="JTJ211" s="91"/>
      <c r="JTK211" s="119"/>
      <c r="JTL211" s="91"/>
      <c r="JTM211" s="119"/>
      <c r="JTN211" s="91"/>
      <c r="JTO211" s="119"/>
      <c r="JTP211" s="91"/>
      <c r="JTQ211" s="119"/>
      <c r="JTR211" s="91"/>
      <c r="JTS211" s="119"/>
      <c r="JTT211" s="91"/>
      <c r="JTU211" s="119"/>
      <c r="JTV211" s="91"/>
      <c r="JTW211" s="119"/>
      <c r="JTX211" s="91"/>
      <c r="JTY211" s="119"/>
      <c r="JTZ211" s="91"/>
      <c r="JUA211" s="119"/>
      <c r="JUB211" s="91"/>
      <c r="JUC211" s="119"/>
      <c r="JUD211" s="91"/>
      <c r="JUE211" s="119"/>
      <c r="JUF211" s="91"/>
      <c r="JUG211" s="119"/>
      <c r="JUH211" s="91"/>
      <c r="JUI211" s="119"/>
      <c r="JUJ211" s="91"/>
      <c r="JUK211" s="119"/>
      <c r="JUL211" s="91"/>
      <c r="JUM211" s="119"/>
      <c r="JUN211" s="91"/>
      <c r="JUO211" s="119"/>
      <c r="JUP211" s="91"/>
      <c r="JUQ211" s="119"/>
      <c r="JUR211" s="91"/>
      <c r="JUS211" s="119"/>
      <c r="JUT211" s="91"/>
      <c r="JUU211" s="119"/>
      <c r="JUV211" s="91"/>
      <c r="JUW211" s="119"/>
      <c r="JUX211" s="91"/>
      <c r="JUY211" s="119"/>
      <c r="JUZ211" s="91"/>
      <c r="JVA211" s="119"/>
      <c r="JVB211" s="91"/>
      <c r="JVC211" s="119"/>
      <c r="JVD211" s="91"/>
      <c r="JVE211" s="119"/>
      <c r="JVF211" s="91"/>
      <c r="JVG211" s="119"/>
      <c r="JVH211" s="91"/>
      <c r="JVI211" s="119"/>
      <c r="JVJ211" s="91"/>
      <c r="JVK211" s="119"/>
      <c r="JVL211" s="91"/>
      <c r="JVM211" s="119"/>
      <c r="JVN211" s="91"/>
      <c r="JVO211" s="119"/>
      <c r="JVP211" s="91"/>
      <c r="JVQ211" s="119"/>
      <c r="JVR211" s="91"/>
      <c r="JVS211" s="119"/>
      <c r="JVT211" s="91"/>
      <c r="JVU211" s="119"/>
      <c r="JVV211" s="91"/>
      <c r="JVW211" s="119"/>
      <c r="JVX211" s="91"/>
      <c r="JVY211" s="119"/>
      <c r="JVZ211" s="91"/>
      <c r="JWA211" s="119"/>
      <c r="JWB211" s="91"/>
      <c r="JWC211" s="119"/>
      <c r="JWD211" s="91"/>
      <c r="JWE211" s="119"/>
      <c r="JWF211" s="91"/>
      <c r="JWG211" s="119"/>
      <c r="JWH211" s="91"/>
      <c r="JWI211" s="119"/>
      <c r="JWJ211" s="91"/>
      <c r="JWK211" s="119"/>
      <c r="JWL211" s="91"/>
      <c r="JWM211" s="119"/>
      <c r="JWN211" s="91"/>
      <c r="JWO211" s="119"/>
      <c r="JWP211" s="91"/>
      <c r="JWQ211" s="119"/>
      <c r="JWR211" s="91"/>
      <c r="JWS211" s="119"/>
      <c r="JWT211" s="91"/>
      <c r="JWU211" s="119"/>
      <c r="JWV211" s="91"/>
      <c r="JWW211" s="119"/>
      <c r="JWX211" s="91"/>
      <c r="JWY211" s="119"/>
      <c r="JWZ211" s="91"/>
      <c r="JXA211" s="119"/>
      <c r="JXB211" s="91"/>
      <c r="JXC211" s="119"/>
      <c r="JXD211" s="91"/>
      <c r="JXE211" s="119"/>
      <c r="JXF211" s="91"/>
      <c r="JXG211" s="119"/>
      <c r="JXH211" s="91"/>
      <c r="JXI211" s="119"/>
      <c r="JXJ211" s="91"/>
      <c r="JXK211" s="119"/>
      <c r="JXL211" s="91"/>
      <c r="JXM211" s="119"/>
      <c r="JXN211" s="91"/>
      <c r="JXO211" s="119"/>
      <c r="JXP211" s="91"/>
      <c r="JXQ211" s="119"/>
      <c r="JXR211" s="91"/>
      <c r="JXS211" s="119"/>
      <c r="JXT211" s="91"/>
      <c r="JXU211" s="119"/>
      <c r="JXV211" s="91"/>
      <c r="JXW211" s="119"/>
      <c r="JXX211" s="91"/>
      <c r="JXY211" s="119"/>
      <c r="JXZ211" s="91"/>
      <c r="JYA211" s="119"/>
      <c r="JYB211" s="91"/>
      <c r="JYC211" s="119"/>
      <c r="JYD211" s="91"/>
      <c r="JYE211" s="119"/>
      <c r="JYF211" s="91"/>
      <c r="JYG211" s="119"/>
      <c r="JYH211" s="91"/>
      <c r="JYI211" s="119"/>
      <c r="JYJ211" s="91"/>
      <c r="JYK211" s="119"/>
      <c r="JYL211" s="91"/>
      <c r="JYM211" s="119"/>
      <c r="JYN211" s="91"/>
      <c r="JYO211" s="119"/>
      <c r="JYP211" s="91"/>
      <c r="JYQ211" s="119"/>
      <c r="JYR211" s="91"/>
      <c r="JYS211" s="119"/>
      <c r="JYT211" s="91"/>
      <c r="JYU211" s="119"/>
      <c r="JYV211" s="91"/>
      <c r="JYW211" s="119"/>
      <c r="JYX211" s="91"/>
      <c r="JYY211" s="119"/>
      <c r="JYZ211" s="91"/>
      <c r="JZA211" s="119"/>
      <c r="JZB211" s="91"/>
      <c r="JZC211" s="119"/>
      <c r="JZD211" s="91"/>
      <c r="JZE211" s="119"/>
      <c r="JZF211" s="91"/>
      <c r="JZG211" s="119"/>
      <c r="JZH211" s="91"/>
      <c r="JZI211" s="119"/>
      <c r="JZJ211" s="91"/>
      <c r="JZK211" s="119"/>
      <c r="JZL211" s="91"/>
      <c r="JZM211" s="119"/>
      <c r="JZN211" s="91"/>
      <c r="JZO211" s="119"/>
      <c r="JZP211" s="91"/>
      <c r="JZQ211" s="119"/>
      <c r="JZR211" s="91"/>
      <c r="JZS211" s="119"/>
      <c r="JZT211" s="91"/>
      <c r="JZU211" s="119"/>
      <c r="JZV211" s="91"/>
      <c r="JZW211" s="119"/>
      <c r="JZX211" s="91"/>
      <c r="JZY211" s="119"/>
      <c r="JZZ211" s="91"/>
      <c r="KAA211" s="119"/>
      <c r="KAB211" s="91"/>
      <c r="KAC211" s="119"/>
      <c r="KAD211" s="91"/>
      <c r="KAE211" s="119"/>
      <c r="KAF211" s="91"/>
      <c r="KAG211" s="119"/>
      <c r="KAH211" s="91"/>
      <c r="KAI211" s="119"/>
      <c r="KAJ211" s="91"/>
      <c r="KAK211" s="119"/>
      <c r="KAL211" s="91"/>
      <c r="KAM211" s="119"/>
      <c r="KAN211" s="91"/>
      <c r="KAO211" s="119"/>
      <c r="KAP211" s="91"/>
      <c r="KAQ211" s="119"/>
      <c r="KAR211" s="91"/>
      <c r="KAS211" s="119"/>
      <c r="KAT211" s="91"/>
      <c r="KAU211" s="119"/>
      <c r="KAV211" s="91"/>
      <c r="KAW211" s="119"/>
      <c r="KAX211" s="91"/>
      <c r="KAY211" s="119"/>
      <c r="KAZ211" s="91"/>
      <c r="KBA211" s="119"/>
      <c r="KBB211" s="91"/>
      <c r="KBC211" s="119"/>
      <c r="KBD211" s="91"/>
      <c r="KBE211" s="119"/>
      <c r="KBF211" s="91"/>
      <c r="KBG211" s="119"/>
      <c r="KBH211" s="91"/>
      <c r="KBI211" s="119"/>
      <c r="KBJ211" s="91"/>
      <c r="KBK211" s="119"/>
      <c r="KBL211" s="91"/>
      <c r="KBM211" s="119"/>
      <c r="KBN211" s="91"/>
      <c r="KBO211" s="119"/>
      <c r="KBP211" s="91"/>
      <c r="KBQ211" s="119"/>
      <c r="KBR211" s="91"/>
      <c r="KBS211" s="119"/>
      <c r="KBT211" s="91"/>
      <c r="KBU211" s="119"/>
      <c r="KBV211" s="91"/>
      <c r="KBW211" s="119"/>
      <c r="KBX211" s="91"/>
      <c r="KBY211" s="119"/>
      <c r="KBZ211" s="91"/>
      <c r="KCA211" s="119"/>
      <c r="KCB211" s="91"/>
      <c r="KCC211" s="119"/>
      <c r="KCD211" s="91"/>
      <c r="KCE211" s="119"/>
      <c r="KCF211" s="91"/>
      <c r="KCG211" s="119"/>
      <c r="KCH211" s="91"/>
      <c r="KCI211" s="119"/>
      <c r="KCJ211" s="91"/>
      <c r="KCK211" s="119"/>
      <c r="KCL211" s="91"/>
      <c r="KCM211" s="119"/>
      <c r="KCN211" s="91"/>
      <c r="KCO211" s="119"/>
      <c r="KCP211" s="91"/>
      <c r="KCQ211" s="119"/>
      <c r="KCR211" s="91"/>
      <c r="KCS211" s="119"/>
      <c r="KCT211" s="91"/>
      <c r="KCU211" s="119"/>
      <c r="KCV211" s="91"/>
      <c r="KCW211" s="119"/>
      <c r="KCX211" s="91"/>
      <c r="KCY211" s="119"/>
      <c r="KCZ211" s="91"/>
      <c r="KDA211" s="119"/>
      <c r="KDB211" s="91"/>
      <c r="KDC211" s="119"/>
      <c r="KDD211" s="91"/>
      <c r="KDE211" s="119"/>
      <c r="KDF211" s="91"/>
      <c r="KDG211" s="119"/>
      <c r="KDH211" s="91"/>
      <c r="KDI211" s="119"/>
      <c r="KDJ211" s="91"/>
      <c r="KDK211" s="119"/>
      <c r="KDL211" s="91"/>
      <c r="KDM211" s="119"/>
      <c r="KDN211" s="91"/>
      <c r="KDO211" s="119"/>
      <c r="KDP211" s="91"/>
      <c r="KDQ211" s="119"/>
      <c r="KDR211" s="91"/>
      <c r="KDS211" s="119"/>
      <c r="KDT211" s="91"/>
      <c r="KDU211" s="119"/>
      <c r="KDV211" s="91"/>
      <c r="KDW211" s="119"/>
      <c r="KDX211" s="91"/>
      <c r="KDY211" s="119"/>
      <c r="KDZ211" s="91"/>
      <c r="KEA211" s="119"/>
      <c r="KEB211" s="91"/>
      <c r="KEC211" s="119"/>
      <c r="KED211" s="91"/>
      <c r="KEE211" s="119"/>
      <c r="KEF211" s="91"/>
      <c r="KEG211" s="119"/>
      <c r="KEH211" s="91"/>
      <c r="KEI211" s="119"/>
      <c r="KEJ211" s="91"/>
      <c r="KEK211" s="119"/>
      <c r="KEL211" s="91"/>
      <c r="KEM211" s="119"/>
      <c r="KEN211" s="91"/>
      <c r="KEO211" s="119"/>
      <c r="KEP211" s="91"/>
      <c r="KEQ211" s="119"/>
      <c r="KER211" s="91"/>
      <c r="KES211" s="119"/>
      <c r="KET211" s="91"/>
      <c r="KEU211" s="119"/>
      <c r="KEV211" s="91"/>
      <c r="KEW211" s="119"/>
      <c r="KEX211" s="91"/>
      <c r="KEY211" s="119"/>
      <c r="KEZ211" s="91"/>
      <c r="KFA211" s="119"/>
      <c r="KFB211" s="91"/>
      <c r="KFC211" s="119"/>
      <c r="KFD211" s="91"/>
      <c r="KFE211" s="119"/>
      <c r="KFF211" s="91"/>
      <c r="KFG211" s="119"/>
      <c r="KFH211" s="91"/>
      <c r="KFI211" s="119"/>
      <c r="KFJ211" s="91"/>
      <c r="KFK211" s="119"/>
      <c r="KFL211" s="91"/>
      <c r="KFM211" s="119"/>
      <c r="KFN211" s="91"/>
      <c r="KFO211" s="119"/>
      <c r="KFP211" s="91"/>
      <c r="KFQ211" s="119"/>
      <c r="KFR211" s="91"/>
      <c r="KFS211" s="119"/>
      <c r="KFT211" s="91"/>
      <c r="KFU211" s="119"/>
      <c r="KFV211" s="91"/>
      <c r="KFW211" s="119"/>
      <c r="KFX211" s="91"/>
      <c r="KFY211" s="119"/>
      <c r="KFZ211" s="91"/>
      <c r="KGA211" s="119"/>
      <c r="KGB211" s="91"/>
      <c r="KGC211" s="119"/>
      <c r="KGD211" s="91"/>
      <c r="KGE211" s="119"/>
      <c r="KGF211" s="91"/>
      <c r="KGG211" s="119"/>
      <c r="KGH211" s="91"/>
      <c r="KGI211" s="119"/>
      <c r="KGJ211" s="91"/>
      <c r="KGK211" s="119"/>
      <c r="KGL211" s="91"/>
      <c r="KGM211" s="119"/>
      <c r="KGN211" s="91"/>
      <c r="KGO211" s="119"/>
      <c r="KGP211" s="91"/>
      <c r="KGQ211" s="119"/>
      <c r="KGR211" s="91"/>
      <c r="KGS211" s="119"/>
      <c r="KGT211" s="91"/>
      <c r="KGU211" s="119"/>
      <c r="KGV211" s="91"/>
      <c r="KGW211" s="119"/>
      <c r="KGX211" s="91"/>
      <c r="KGY211" s="119"/>
      <c r="KGZ211" s="91"/>
      <c r="KHA211" s="119"/>
      <c r="KHB211" s="91"/>
      <c r="KHC211" s="119"/>
      <c r="KHD211" s="91"/>
      <c r="KHE211" s="119"/>
      <c r="KHF211" s="91"/>
      <c r="KHG211" s="119"/>
      <c r="KHH211" s="91"/>
      <c r="KHI211" s="119"/>
      <c r="KHJ211" s="91"/>
      <c r="KHK211" s="119"/>
      <c r="KHL211" s="91"/>
      <c r="KHM211" s="119"/>
      <c r="KHN211" s="91"/>
      <c r="KHO211" s="119"/>
      <c r="KHP211" s="91"/>
      <c r="KHQ211" s="119"/>
      <c r="KHR211" s="91"/>
      <c r="KHS211" s="119"/>
      <c r="KHT211" s="91"/>
      <c r="KHU211" s="119"/>
      <c r="KHV211" s="91"/>
      <c r="KHW211" s="119"/>
      <c r="KHX211" s="91"/>
      <c r="KHY211" s="119"/>
      <c r="KHZ211" s="91"/>
      <c r="KIA211" s="119"/>
      <c r="KIB211" s="91"/>
      <c r="KIC211" s="119"/>
      <c r="KID211" s="91"/>
      <c r="KIE211" s="119"/>
      <c r="KIF211" s="91"/>
      <c r="KIG211" s="119"/>
      <c r="KIH211" s="91"/>
      <c r="KII211" s="119"/>
      <c r="KIJ211" s="91"/>
      <c r="KIK211" s="119"/>
      <c r="KIL211" s="91"/>
      <c r="KIM211" s="119"/>
      <c r="KIN211" s="91"/>
      <c r="KIO211" s="119"/>
      <c r="KIP211" s="91"/>
      <c r="KIQ211" s="119"/>
      <c r="KIR211" s="91"/>
      <c r="KIS211" s="119"/>
      <c r="KIT211" s="91"/>
      <c r="KIU211" s="119"/>
      <c r="KIV211" s="91"/>
      <c r="KIW211" s="119"/>
      <c r="KIX211" s="91"/>
      <c r="KIY211" s="119"/>
      <c r="KIZ211" s="91"/>
      <c r="KJA211" s="119"/>
      <c r="KJB211" s="91"/>
      <c r="KJC211" s="119"/>
      <c r="KJD211" s="91"/>
      <c r="KJE211" s="119"/>
      <c r="KJF211" s="91"/>
      <c r="KJG211" s="119"/>
      <c r="KJH211" s="91"/>
      <c r="KJI211" s="119"/>
      <c r="KJJ211" s="91"/>
      <c r="KJK211" s="119"/>
      <c r="KJL211" s="91"/>
      <c r="KJM211" s="119"/>
      <c r="KJN211" s="91"/>
      <c r="KJO211" s="119"/>
      <c r="KJP211" s="91"/>
      <c r="KJQ211" s="119"/>
      <c r="KJR211" s="91"/>
      <c r="KJS211" s="119"/>
      <c r="KJT211" s="91"/>
      <c r="KJU211" s="119"/>
      <c r="KJV211" s="91"/>
      <c r="KJW211" s="119"/>
      <c r="KJX211" s="91"/>
      <c r="KJY211" s="119"/>
      <c r="KJZ211" s="91"/>
      <c r="KKA211" s="119"/>
      <c r="KKB211" s="91"/>
      <c r="KKC211" s="119"/>
      <c r="KKD211" s="91"/>
      <c r="KKE211" s="119"/>
      <c r="KKF211" s="91"/>
      <c r="KKG211" s="119"/>
      <c r="KKH211" s="91"/>
      <c r="KKI211" s="119"/>
      <c r="KKJ211" s="91"/>
      <c r="KKK211" s="119"/>
      <c r="KKL211" s="91"/>
      <c r="KKM211" s="119"/>
      <c r="KKN211" s="91"/>
      <c r="KKO211" s="119"/>
      <c r="KKP211" s="91"/>
      <c r="KKQ211" s="119"/>
      <c r="KKR211" s="91"/>
      <c r="KKS211" s="119"/>
      <c r="KKT211" s="91"/>
      <c r="KKU211" s="119"/>
      <c r="KKV211" s="91"/>
      <c r="KKW211" s="119"/>
      <c r="KKX211" s="91"/>
      <c r="KKY211" s="119"/>
      <c r="KKZ211" s="91"/>
      <c r="KLA211" s="119"/>
      <c r="KLB211" s="91"/>
      <c r="KLC211" s="119"/>
      <c r="KLD211" s="91"/>
      <c r="KLE211" s="119"/>
      <c r="KLF211" s="91"/>
      <c r="KLG211" s="119"/>
      <c r="KLH211" s="91"/>
      <c r="KLI211" s="119"/>
      <c r="KLJ211" s="91"/>
      <c r="KLK211" s="119"/>
      <c r="KLL211" s="91"/>
      <c r="KLM211" s="119"/>
      <c r="KLN211" s="91"/>
      <c r="KLO211" s="119"/>
      <c r="KLP211" s="91"/>
      <c r="KLQ211" s="119"/>
      <c r="KLR211" s="91"/>
      <c r="KLS211" s="119"/>
      <c r="KLT211" s="91"/>
      <c r="KLU211" s="119"/>
      <c r="KLV211" s="91"/>
      <c r="KLW211" s="119"/>
      <c r="KLX211" s="91"/>
      <c r="KLY211" s="119"/>
      <c r="KLZ211" s="91"/>
      <c r="KMA211" s="119"/>
      <c r="KMB211" s="91"/>
      <c r="KMC211" s="119"/>
      <c r="KMD211" s="91"/>
      <c r="KME211" s="119"/>
      <c r="KMF211" s="91"/>
      <c r="KMG211" s="119"/>
      <c r="KMH211" s="91"/>
      <c r="KMI211" s="119"/>
      <c r="KMJ211" s="91"/>
      <c r="KMK211" s="119"/>
      <c r="KML211" s="91"/>
      <c r="KMM211" s="119"/>
      <c r="KMN211" s="91"/>
      <c r="KMO211" s="119"/>
      <c r="KMP211" s="91"/>
      <c r="KMQ211" s="119"/>
      <c r="KMR211" s="91"/>
      <c r="KMS211" s="119"/>
      <c r="KMT211" s="91"/>
      <c r="KMU211" s="119"/>
      <c r="KMV211" s="91"/>
      <c r="KMW211" s="119"/>
      <c r="KMX211" s="91"/>
      <c r="KMY211" s="119"/>
      <c r="KMZ211" s="91"/>
      <c r="KNA211" s="119"/>
      <c r="KNB211" s="91"/>
      <c r="KNC211" s="119"/>
      <c r="KND211" s="91"/>
      <c r="KNE211" s="119"/>
      <c r="KNF211" s="91"/>
      <c r="KNG211" s="119"/>
      <c r="KNH211" s="91"/>
      <c r="KNI211" s="119"/>
      <c r="KNJ211" s="91"/>
      <c r="KNK211" s="119"/>
      <c r="KNL211" s="91"/>
      <c r="KNM211" s="119"/>
      <c r="KNN211" s="91"/>
      <c r="KNO211" s="119"/>
      <c r="KNP211" s="91"/>
      <c r="KNQ211" s="119"/>
      <c r="KNR211" s="91"/>
      <c r="KNS211" s="119"/>
      <c r="KNT211" s="91"/>
      <c r="KNU211" s="119"/>
      <c r="KNV211" s="91"/>
      <c r="KNW211" s="119"/>
      <c r="KNX211" s="91"/>
      <c r="KNY211" s="119"/>
      <c r="KNZ211" s="91"/>
      <c r="KOA211" s="119"/>
      <c r="KOB211" s="91"/>
      <c r="KOC211" s="119"/>
      <c r="KOD211" s="91"/>
      <c r="KOE211" s="119"/>
      <c r="KOF211" s="91"/>
      <c r="KOG211" s="119"/>
      <c r="KOH211" s="91"/>
      <c r="KOI211" s="119"/>
      <c r="KOJ211" s="91"/>
      <c r="KOK211" s="119"/>
      <c r="KOL211" s="91"/>
      <c r="KOM211" s="119"/>
      <c r="KON211" s="91"/>
      <c r="KOO211" s="119"/>
      <c r="KOP211" s="91"/>
      <c r="KOQ211" s="119"/>
      <c r="KOR211" s="91"/>
      <c r="KOS211" s="119"/>
      <c r="KOT211" s="91"/>
      <c r="KOU211" s="119"/>
      <c r="KOV211" s="91"/>
      <c r="KOW211" s="119"/>
      <c r="KOX211" s="91"/>
      <c r="KOY211" s="119"/>
      <c r="KOZ211" s="91"/>
      <c r="KPA211" s="119"/>
      <c r="KPB211" s="91"/>
      <c r="KPC211" s="119"/>
      <c r="KPD211" s="91"/>
      <c r="KPE211" s="119"/>
      <c r="KPF211" s="91"/>
      <c r="KPG211" s="119"/>
      <c r="KPH211" s="91"/>
      <c r="KPI211" s="119"/>
      <c r="KPJ211" s="91"/>
      <c r="KPK211" s="119"/>
      <c r="KPL211" s="91"/>
      <c r="KPM211" s="119"/>
      <c r="KPN211" s="91"/>
      <c r="KPO211" s="119"/>
      <c r="KPP211" s="91"/>
      <c r="KPQ211" s="119"/>
      <c r="KPR211" s="91"/>
      <c r="KPS211" s="119"/>
      <c r="KPT211" s="91"/>
      <c r="KPU211" s="119"/>
      <c r="KPV211" s="91"/>
      <c r="KPW211" s="119"/>
      <c r="KPX211" s="91"/>
      <c r="KPY211" s="119"/>
      <c r="KPZ211" s="91"/>
      <c r="KQA211" s="119"/>
      <c r="KQB211" s="91"/>
      <c r="KQC211" s="119"/>
      <c r="KQD211" s="91"/>
      <c r="KQE211" s="119"/>
      <c r="KQF211" s="91"/>
      <c r="KQG211" s="119"/>
      <c r="KQH211" s="91"/>
      <c r="KQI211" s="119"/>
      <c r="KQJ211" s="91"/>
      <c r="KQK211" s="119"/>
      <c r="KQL211" s="91"/>
      <c r="KQM211" s="119"/>
      <c r="KQN211" s="91"/>
      <c r="KQO211" s="119"/>
      <c r="KQP211" s="91"/>
      <c r="KQQ211" s="119"/>
      <c r="KQR211" s="91"/>
      <c r="KQS211" s="119"/>
      <c r="KQT211" s="91"/>
      <c r="KQU211" s="119"/>
      <c r="KQV211" s="91"/>
      <c r="KQW211" s="119"/>
      <c r="KQX211" s="91"/>
      <c r="KQY211" s="119"/>
      <c r="KQZ211" s="91"/>
      <c r="KRA211" s="119"/>
      <c r="KRB211" s="91"/>
      <c r="KRC211" s="119"/>
      <c r="KRD211" s="91"/>
      <c r="KRE211" s="119"/>
      <c r="KRF211" s="91"/>
      <c r="KRG211" s="119"/>
      <c r="KRH211" s="91"/>
      <c r="KRI211" s="119"/>
      <c r="KRJ211" s="91"/>
      <c r="KRK211" s="119"/>
      <c r="KRL211" s="91"/>
      <c r="KRM211" s="119"/>
      <c r="KRN211" s="91"/>
      <c r="KRO211" s="119"/>
      <c r="KRP211" s="91"/>
      <c r="KRQ211" s="119"/>
      <c r="KRR211" s="91"/>
      <c r="KRS211" s="119"/>
      <c r="KRT211" s="91"/>
      <c r="KRU211" s="119"/>
      <c r="KRV211" s="91"/>
      <c r="KRW211" s="119"/>
      <c r="KRX211" s="91"/>
      <c r="KRY211" s="119"/>
      <c r="KRZ211" s="91"/>
      <c r="KSA211" s="119"/>
      <c r="KSB211" s="91"/>
      <c r="KSC211" s="119"/>
      <c r="KSD211" s="91"/>
      <c r="KSE211" s="119"/>
      <c r="KSF211" s="91"/>
      <c r="KSG211" s="119"/>
      <c r="KSH211" s="91"/>
      <c r="KSI211" s="119"/>
      <c r="KSJ211" s="91"/>
      <c r="KSK211" s="119"/>
      <c r="KSL211" s="91"/>
      <c r="KSM211" s="119"/>
      <c r="KSN211" s="91"/>
      <c r="KSO211" s="119"/>
      <c r="KSP211" s="91"/>
      <c r="KSQ211" s="119"/>
      <c r="KSR211" s="91"/>
      <c r="KSS211" s="119"/>
      <c r="KST211" s="91"/>
      <c r="KSU211" s="119"/>
      <c r="KSV211" s="91"/>
      <c r="KSW211" s="119"/>
      <c r="KSX211" s="91"/>
      <c r="KSY211" s="119"/>
      <c r="KSZ211" s="91"/>
      <c r="KTA211" s="119"/>
      <c r="KTB211" s="91"/>
      <c r="KTC211" s="119"/>
      <c r="KTD211" s="91"/>
      <c r="KTE211" s="119"/>
      <c r="KTF211" s="91"/>
      <c r="KTG211" s="119"/>
      <c r="KTH211" s="91"/>
      <c r="KTI211" s="119"/>
      <c r="KTJ211" s="91"/>
      <c r="KTK211" s="119"/>
      <c r="KTL211" s="91"/>
      <c r="KTM211" s="119"/>
      <c r="KTN211" s="91"/>
      <c r="KTO211" s="119"/>
      <c r="KTP211" s="91"/>
      <c r="KTQ211" s="119"/>
      <c r="KTR211" s="91"/>
      <c r="KTS211" s="119"/>
      <c r="KTT211" s="91"/>
      <c r="KTU211" s="119"/>
      <c r="KTV211" s="91"/>
      <c r="KTW211" s="119"/>
      <c r="KTX211" s="91"/>
      <c r="KTY211" s="119"/>
      <c r="KTZ211" s="91"/>
      <c r="KUA211" s="119"/>
      <c r="KUB211" s="91"/>
      <c r="KUC211" s="119"/>
      <c r="KUD211" s="91"/>
      <c r="KUE211" s="119"/>
      <c r="KUF211" s="91"/>
      <c r="KUG211" s="119"/>
      <c r="KUH211" s="91"/>
      <c r="KUI211" s="119"/>
      <c r="KUJ211" s="91"/>
      <c r="KUK211" s="119"/>
      <c r="KUL211" s="91"/>
      <c r="KUM211" s="119"/>
      <c r="KUN211" s="91"/>
      <c r="KUO211" s="119"/>
      <c r="KUP211" s="91"/>
      <c r="KUQ211" s="119"/>
      <c r="KUR211" s="91"/>
      <c r="KUS211" s="119"/>
      <c r="KUT211" s="91"/>
      <c r="KUU211" s="119"/>
      <c r="KUV211" s="91"/>
      <c r="KUW211" s="119"/>
      <c r="KUX211" s="91"/>
      <c r="KUY211" s="119"/>
      <c r="KUZ211" s="91"/>
      <c r="KVA211" s="119"/>
      <c r="KVB211" s="91"/>
      <c r="KVC211" s="119"/>
      <c r="KVD211" s="91"/>
      <c r="KVE211" s="119"/>
      <c r="KVF211" s="91"/>
      <c r="KVG211" s="119"/>
      <c r="KVH211" s="91"/>
      <c r="KVI211" s="119"/>
      <c r="KVJ211" s="91"/>
      <c r="KVK211" s="119"/>
      <c r="KVL211" s="91"/>
      <c r="KVM211" s="119"/>
      <c r="KVN211" s="91"/>
      <c r="KVO211" s="119"/>
      <c r="KVP211" s="91"/>
      <c r="KVQ211" s="119"/>
      <c r="KVR211" s="91"/>
      <c r="KVS211" s="119"/>
      <c r="KVT211" s="91"/>
      <c r="KVU211" s="119"/>
      <c r="KVV211" s="91"/>
      <c r="KVW211" s="119"/>
      <c r="KVX211" s="91"/>
      <c r="KVY211" s="119"/>
      <c r="KVZ211" s="91"/>
      <c r="KWA211" s="119"/>
      <c r="KWB211" s="91"/>
      <c r="KWC211" s="119"/>
      <c r="KWD211" s="91"/>
      <c r="KWE211" s="119"/>
      <c r="KWF211" s="91"/>
      <c r="KWG211" s="119"/>
      <c r="KWH211" s="91"/>
      <c r="KWI211" s="119"/>
      <c r="KWJ211" s="91"/>
      <c r="KWK211" s="119"/>
      <c r="KWL211" s="91"/>
      <c r="KWM211" s="119"/>
      <c r="KWN211" s="91"/>
      <c r="KWO211" s="119"/>
      <c r="KWP211" s="91"/>
      <c r="KWQ211" s="119"/>
      <c r="KWR211" s="91"/>
      <c r="KWS211" s="119"/>
      <c r="KWT211" s="91"/>
      <c r="KWU211" s="119"/>
      <c r="KWV211" s="91"/>
      <c r="KWW211" s="119"/>
      <c r="KWX211" s="91"/>
      <c r="KWY211" s="119"/>
      <c r="KWZ211" s="91"/>
      <c r="KXA211" s="119"/>
      <c r="KXB211" s="91"/>
      <c r="KXC211" s="119"/>
      <c r="KXD211" s="91"/>
      <c r="KXE211" s="119"/>
      <c r="KXF211" s="91"/>
      <c r="KXG211" s="119"/>
      <c r="KXH211" s="91"/>
      <c r="KXI211" s="119"/>
      <c r="KXJ211" s="91"/>
      <c r="KXK211" s="119"/>
      <c r="KXL211" s="91"/>
      <c r="KXM211" s="119"/>
      <c r="KXN211" s="91"/>
      <c r="KXO211" s="119"/>
      <c r="KXP211" s="91"/>
      <c r="KXQ211" s="119"/>
      <c r="KXR211" s="91"/>
      <c r="KXS211" s="119"/>
      <c r="KXT211" s="91"/>
      <c r="KXU211" s="119"/>
      <c r="KXV211" s="91"/>
      <c r="KXW211" s="119"/>
      <c r="KXX211" s="91"/>
      <c r="KXY211" s="119"/>
      <c r="KXZ211" s="91"/>
      <c r="KYA211" s="119"/>
      <c r="KYB211" s="91"/>
      <c r="KYC211" s="119"/>
      <c r="KYD211" s="91"/>
      <c r="KYE211" s="119"/>
      <c r="KYF211" s="91"/>
      <c r="KYG211" s="119"/>
      <c r="KYH211" s="91"/>
      <c r="KYI211" s="119"/>
      <c r="KYJ211" s="91"/>
      <c r="KYK211" s="119"/>
      <c r="KYL211" s="91"/>
      <c r="KYM211" s="119"/>
      <c r="KYN211" s="91"/>
      <c r="KYO211" s="119"/>
      <c r="KYP211" s="91"/>
      <c r="KYQ211" s="119"/>
      <c r="KYR211" s="91"/>
      <c r="KYS211" s="119"/>
      <c r="KYT211" s="91"/>
      <c r="KYU211" s="119"/>
      <c r="KYV211" s="91"/>
      <c r="KYW211" s="119"/>
      <c r="KYX211" s="91"/>
      <c r="KYY211" s="119"/>
      <c r="KYZ211" s="91"/>
      <c r="KZA211" s="119"/>
      <c r="KZB211" s="91"/>
      <c r="KZC211" s="119"/>
      <c r="KZD211" s="91"/>
      <c r="KZE211" s="119"/>
      <c r="KZF211" s="91"/>
      <c r="KZG211" s="119"/>
      <c r="KZH211" s="91"/>
      <c r="KZI211" s="119"/>
      <c r="KZJ211" s="91"/>
      <c r="KZK211" s="119"/>
      <c r="KZL211" s="91"/>
      <c r="KZM211" s="119"/>
      <c r="KZN211" s="91"/>
      <c r="KZO211" s="119"/>
      <c r="KZP211" s="91"/>
      <c r="KZQ211" s="119"/>
      <c r="KZR211" s="91"/>
      <c r="KZS211" s="119"/>
      <c r="KZT211" s="91"/>
      <c r="KZU211" s="119"/>
      <c r="KZV211" s="91"/>
      <c r="KZW211" s="119"/>
      <c r="KZX211" s="91"/>
      <c r="KZY211" s="119"/>
      <c r="KZZ211" s="91"/>
      <c r="LAA211" s="119"/>
      <c r="LAB211" s="91"/>
      <c r="LAC211" s="119"/>
      <c r="LAD211" s="91"/>
      <c r="LAE211" s="119"/>
      <c r="LAF211" s="91"/>
      <c r="LAG211" s="119"/>
      <c r="LAH211" s="91"/>
      <c r="LAI211" s="119"/>
      <c r="LAJ211" s="91"/>
      <c r="LAK211" s="119"/>
      <c r="LAL211" s="91"/>
      <c r="LAM211" s="119"/>
      <c r="LAN211" s="91"/>
      <c r="LAO211" s="119"/>
      <c r="LAP211" s="91"/>
      <c r="LAQ211" s="119"/>
      <c r="LAR211" s="91"/>
      <c r="LAS211" s="119"/>
      <c r="LAT211" s="91"/>
      <c r="LAU211" s="119"/>
      <c r="LAV211" s="91"/>
      <c r="LAW211" s="119"/>
      <c r="LAX211" s="91"/>
      <c r="LAY211" s="119"/>
      <c r="LAZ211" s="91"/>
      <c r="LBA211" s="119"/>
      <c r="LBB211" s="91"/>
      <c r="LBC211" s="119"/>
      <c r="LBD211" s="91"/>
      <c r="LBE211" s="119"/>
      <c r="LBF211" s="91"/>
      <c r="LBG211" s="119"/>
      <c r="LBH211" s="91"/>
      <c r="LBI211" s="119"/>
      <c r="LBJ211" s="91"/>
      <c r="LBK211" s="119"/>
      <c r="LBL211" s="91"/>
      <c r="LBM211" s="119"/>
      <c r="LBN211" s="91"/>
      <c r="LBO211" s="119"/>
      <c r="LBP211" s="91"/>
      <c r="LBQ211" s="119"/>
      <c r="LBR211" s="91"/>
      <c r="LBS211" s="119"/>
      <c r="LBT211" s="91"/>
      <c r="LBU211" s="119"/>
      <c r="LBV211" s="91"/>
      <c r="LBW211" s="119"/>
      <c r="LBX211" s="91"/>
      <c r="LBY211" s="119"/>
      <c r="LBZ211" s="91"/>
      <c r="LCA211" s="119"/>
      <c r="LCB211" s="91"/>
      <c r="LCC211" s="119"/>
      <c r="LCD211" s="91"/>
      <c r="LCE211" s="119"/>
      <c r="LCF211" s="91"/>
      <c r="LCG211" s="119"/>
      <c r="LCH211" s="91"/>
      <c r="LCI211" s="119"/>
      <c r="LCJ211" s="91"/>
      <c r="LCK211" s="119"/>
      <c r="LCL211" s="91"/>
      <c r="LCM211" s="119"/>
      <c r="LCN211" s="91"/>
      <c r="LCO211" s="119"/>
      <c r="LCP211" s="91"/>
      <c r="LCQ211" s="119"/>
      <c r="LCR211" s="91"/>
      <c r="LCS211" s="119"/>
      <c r="LCT211" s="91"/>
      <c r="LCU211" s="119"/>
      <c r="LCV211" s="91"/>
      <c r="LCW211" s="119"/>
      <c r="LCX211" s="91"/>
      <c r="LCY211" s="119"/>
      <c r="LCZ211" s="91"/>
      <c r="LDA211" s="119"/>
      <c r="LDB211" s="91"/>
      <c r="LDC211" s="119"/>
      <c r="LDD211" s="91"/>
      <c r="LDE211" s="119"/>
      <c r="LDF211" s="91"/>
      <c r="LDG211" s="119"/>
      <c r="LDH211" s="91"/>
      <c r="LDI211" s="119"/>
      <c r="LDJ211" s="91"/>
      <c r="LDK211" s="119"/>
      <c r="LDL211" s="91"/>
      <c r="LDM211" s="119"/>
      <c r="LDN211" s="91"/>
      <c r="LDO211" s="119"/>
      <c r="LDP211" s="91"/>
      <c r="LDQ211" s="119"/>
      <c r="LDR211" s="91"/>
      <c r="LDS211" s="119"/>
      <c r="LDT211" s="91"/>
      <c r="LDU211" s="119"/>
      <c r="LDV211" s="91"/>
      <c r="LDW211" s="119"/>
      <c r="LDX211" s="91"/>
      <c r="LDY211" s="119"/>
      <c r="LDZ211" s="91"/>
      <c r="LEA211" s="119"/>
      <c r="LEB211" s="91"/>
      <c r="LEC211" s="119"/>
      <c r="LED211" s="91"/>
      <c r="LEE211" s="119"/>
      <c r="LEF211" s="91"/>
      <c r="LEG211" s="119"/>
      <c r="LEH211" s="91"/>
      <c r="LEI211" s="119"/>
      <c r="LEJ211" s="91"/>
      <c r="LEK211" s="119"/>
      <c r="LEL211" s="91"/>
      <c r="LEM211" s="119"/>
      <c r="LEN211" s="91"/>
      <c r="LEO211" s="119"/>
      <c r="LEP211" s="91"/>
      <c r="LEQ211" s="119"/>
      <c r="LER211" s="91"/>
      <c r="LES211" s="119"/>
      <c r="LET211" s="91"/>
      <c r="LEU211" s="119"/>
      <c r="LEV211" s="91"/>
      <c r="LEW211" s="119"/>
      <c r="LEX211" s="91"/>
      <c r="LEY211" s="119"/>
      <c r="LEZ211" s="91"/>
      <c r="LFA211" s="119"/>
      <c r="LFB211" s="91"/>
      <c r="LFC211" s="119"/>
      <c r="LFD211" s="91"/>
      <c r="LFE211" s="119"/>
      <c r="LFF211" s="91"/>
      <c r="LFG211" s="119"/>
      <c r="LFH211" s="91"/>
      <c r="LFI211" s="119"/>
      <c r="LFJ211" s="91"/>
      <c r="LFK211" s="119"/>
      <c r="LFL211" s="91"/>
      <c r="LFM211" s="119"/>
      <c r="LFN211" s="91"/>
      <c r="LFO211" s="119"/>
      <c r="LFP211" s="91"/>
      <c r="LFQ211" s="119"/>
      <c r="LFR211" s="91"/>
      <c r="LFS211" s="119"/>
      <c r="LFT211" s="91"/>
      <c r="LFU211" s="119"/>
      <c r="LFV211" s="91"/>
      <c r="LFW211" s="119"/>
      <c r="LFX211" s="91"/>
      <c r="LFY211" s="119"/>
      <c r="LFZ211" s="91"/>
      <c r="LGA211" s="119"/>
      <c r="LGB211" s="91"/>
      <c r="LGC211" s="119"/>
      <c r="LGD211" s="91"/>
      <c r="LGE211" s="119"/>
      <c r="LGF211" s="91"/>
      <c r="LGG211" s="119"/>
      <c r="LGH211" s="91"/>
      <c r="LGI211" s="119"/>
      <c r="LGJ211" s="91"/>
      <c r="LGK211" s="119"/>
      <c r="LGL211" s="91"/>
      <c r="LGM211" s="119"/>
      <c r="LGN211" s="91"/>
      <c r="LGO211" s="119"/>
      <c r="LGP211" s="91"/>
      <c r="LGQ211" s="119"/>
      <c r="LGR211" s="91"/>
      <c r="LGS211" s="119"/>
      <c r="LGT211" s="91"/>
      <c r="LGU211" s="119"/>
      <c r="LGV211" s="91"/>
      <c r="LGW211" s="119"/>
      <c r="LGX211" s="91"/>
      <c r="LGY211" s="119"/>
      <c r="LGZ211" s="91"/>
      <c r="LHA211" s="119"/>
      <c r="LHB211" s="91"/>
      <c r="LHC211" s="119"/>
      <c r="LHD211" s="91"/>
      <c r="LHE211" s="119"/>
      <c r="LHF211" s="91"/>
      <c r="LHG211" s="119"/>
      <c r="LHH211" s="91"/>
      <c r="LHI211" s="119"/>
      <c r="LHJ211" s="91"/>
      <c r="LHK211" s="119"/>
      <c r="LHL211" s="91"/>
      <c r="LHM211" s="119"/>
      <c r="LHN211" s="91"/>
      <c r="LHO211" s="119"/>
      <c r="LHP211" s="91"/>
      <c r="LHQ211" s="119"/>
      <c r="LHR211" s="91"/>
      <c r="LHS211" s="119"/>
      <c r="LHT211" s="91"/>
      <c r="LHU211" s="119"/>
      <c r="LHV211" s="91"/>
      <c r="LHW211" s="119"/>
      <c r="LHX211" s="91"/>
      <c r="LHY211" s="119"/>
      <c r="LHZ211" s="91"/>
      <c r="LIA211" s="119"/>
      <c r="LIB211" s="91"/>
      <c r="LIC211" s="119"/>
      <c r="LID211" s="91"/>
      <c r="LIE211" s="119"/>
      <c r="LIF211" s="91"/>
      <c r="LIG211" s="119"/>
      <c r="LIH211" s="91"/>
      <c r="LII211" s="119"/>
      <c r="LIJ211" s="91"/>
      <c r="LIK211" s="119"/>
      <c r="LIL211" s="91"/>
      <c r="LIM211" s="119"/>
      <c r="LIN211" s="91"/>
      <c r="LIO211" s="119"/>
      <c r="LIP211" s="91"/>
      <c r="LIQ211" s="119"/>
      <c r="LIR211" s="91"/>
      <c r="LIS211" s="119"/>
      <c r="LIT211" s="91"/>
      <c r="LIU211" s="119"/>
      <c r="LIV211" s="91"/>
      <c r="LIW211" s="119"/>
      <c r="LIX211" s="91"/>
      <c r="LIY211" s="119"/>
      <c r="LIZ211" s="91"/>
      <c r="LJA211" s="119"/>
      <c r="LJB211" s="91"/>
      <c r="LJC211" s="119"/>
      <c r="LJD211" s="91"/>
      <c r="LJE211" s="119"/>
      <c r="LJF211" s="91"/>
      <c r="LJG211" s="119"/>
      <c r="LJH211" s="91"/>
      <c r="LJI211" s="119"/>
      <c r="LJJ211" s="91"/>
      <c r="LJK211" s="119"/>
      <c r="LJL211" s="91"/>
      <c r="LJM211" s="119"/>
      <c r="LJN211" s="91"/>
      <c r="LJO211" s="119"/>
      <c r="LJP211" s="91"/>
      <c r="LJQ211" s="119"/>
      <c r="LJR211" s="91"/>
      <c r="LJS211" s="119"/>
      <c r="LJT211" s="91"/>
      <c r="LJU211" s="119"/>
      <c r="LJV211" s="91"/>
      <c r="LJW211" s="119"/>
      <c r="LJX211" s="91"/>
      <c r="LJY211" s="119"/>
      <c r="LJZ211" s="91"/>
      <c r="LKA211" s="119"/>
      <c r="LKB211" s="91"/>
      <c r="LKC211" s="119"/>
      <c r="LKD211" s="91"/>
      <c r="LKE211" s="119"/>
      <c r="LKF211" s="91"/>
      <c r="LKG211" s="119"/>
      <c r="LKH211" s="91"/>
      <c r="LKI211" s="119"/>
      <c r="LKJ211" s="91"/>
      <c r="LKK211" s="119"/>
      <c r="LKL211" s="91"/>
      <c r="LKM211" s="119"/>
      <c r="LKN211" s="91"/>
      <c r="LKO211" s="119"/>
      <c r="LKP211" s="91"/>
      <c r="LKQ211" s="119"/>
      <c r="LKR211" s="91"/>
      <c r="LKS211" s="119"/>
      <c r="LKT211" s="91"/>
      <c r="LKU211" s="119"/>
      <c r="LKV211" s="91"/>
      <c r="LKW211" s="119"/>
      <c r="LKX211" s="91"/>
      <c r="LKY211" s="119"/>
      <c r="LKZ211" s="91"/>
      <c r="LLA211" s="119"/>
      <c r="LLB211" s="91"/>
      <c r="LLC211" s="119"/>
      <c r="LLD211" s="91"/>
      <c r="LLE211" s="119"/>
      <c r="LLF211" s="91"/>
      <c r="LLG211" s="119"/>
      <c r="LLH211" s="91"/>
      <c r="LLI211" s="119"/>
      <c r="LLJ211" s="91"/>
      <c r="LLK211" s="119"/>
      <c r="LLL211" s="91"/>
      <c r="LLM211" s="119"/>
      <c r="LLN211" s="91"/>
      <c r="LLO211" s="119"/>
      <c r="LLP211" s="91"/>
      <c r="LLQ211" s="119"/>
      <c r="LLR211" s="91"/>
      <c r="LLS211" s="119"/>
      <c r="LLT211" s="91"/>
      <c r="LLU211" s="119"/>
      <c r="LLV211" s="91"/>
      <c r="LLW211" s="119"/>
      <c r="LLX211" s="91"/>
      <c r="LLY211" s="119"/>
      <c r="LLZ211" s="91"/>
      <c r="LMA211" s="119"/>
      <c r="LMB211" s="91"/>
      <c r="LMC211" s="119"/>
      <c r="LMD211" s="91"/>
      <c r="LME211" s="119"/>
      <c r="LMF211" s="91"/>
      <c r="LMG211" s="119"/>
      <c r="LMH211" s="91"/>
      <c r="LMI211" s="119"/>
      <c r="LMJ211" s="91"/>
      <c r="LMK211" s="119"/>
      <c r="LML211" s="91"/>
      <c r="LMM211" s="119"/>
      <c r="LMN211" s="91"/>
      <c r="LMO211" s="119"/>
      <c r="LMP211" s="91"/>
      <c r="LMQ211" s="119"/>
      <c r="LMR211" s="91"/>
      <c r="LMS211" s="119"/>
      <c r="LMT211" s="91"/>
      <c r="LMU211" s="119"/>
      <c r="LMV211" s="91"/>
      <c r="LMW211" s="119"/>
      <c r="LMX211" s="91"/>
      <c r="LMY211" s="119"/>
      <c r="LMZ211" s="91"/>
      <c r="LNA211" s="119"/>
      <c r="LNB211" s="91"/>
      <c r="LNC211" s="119"/>
      <c r="LND211" s="91"/>
      <c r="LNE211" s="119"/>
      <c r="LNF211" s="91"/>
      <c r="LNG211" s="119"/>
      <c r="LNH211" s="91"/>
      <c r="LNI211" s="119"/>
      <c r="LNJ211" s="91"/>
      <c r="LNK211" s="119"/>
      <c r="LNL211" s="91"/>
      <c r="LNM211" s="119"/>
      <c r="LNN211" s="91"/>
      <c r="LNO211" s="119"/>
      <c r="LNP211" s="91"/>
      <c r="LNQ211" s="119"/>
      <c r="LNR211" s="91"/>
      <c r="LNS211" s="119"/>
      <c r="LNT211" s="91"/>
      <c r="LNU211" s="119"/>
      <c r="LNV211" s="91"/>
      <c r="LNW211" s="119"/>
      <c r="LNX211" s="91"/>
      <c r="LNY211" s="119"/>
      <c r="LNZ211" s="91"/>
      <c r="LOA211" s="119"/>
      <c r="LOB211" s="91"/>
      <c r="LOC211" s="119"/>
      <c r="LOD211" s="91"/>
      <c r="LOE211" s="119"/>
      <c r="LOF211" s="91"/>
      <c r="LOG211" s="119"/>
      <c r="LOH211" s="91"/>
      <c r="LOI211" s="119"/>
      <c r="LOJ211" s="91"/>
      <c r="LOK211" s="119"/>
      <c r="LOL211" s="91"/>
      <c r="LOM211" s="119"/>
      <c r="LON211" s="91"/>
      <c r="LOO211" s="119"/>
      <c r="LOP211" s="91"/>
      <c r="LOQ211" s="119"/>
      <c r="LOR211" s="91"/>
      <c r="LOS211" s="119"/>
      <c r="LOT211" s="91"/>
      <c r="LOU211" s="119"/>
      <c r="LOV211" s="91"/>
      <c r="LOW211" s="119"/>
      <c r="LOX211" s="91"/>
      <c r="LOY211" s="119"/>
      <c r="LOZ211" s="91"/>
      <c r="LPA211" s="119"/>
      <c r="LPB211" s="91"/>
      <c r="LPC211" s="119"/>
      <c r="LPD211" s="91"/>
      <c r="LPE211" s="119"/>
      <c r="LPF211" s="91"/>
      <c r="LPG211" s="119"/>
      <c r="LPH211" s="91"/>
      <c r="LPI211" s="119"/>
      <c r="LPJ211" s="91"/>
      <c r="LPK211" s="119"/>
      <c r="LPL211" s="91"/>
      <c r="LPM211" s="119"/>
      <c r="LPN211" s="91"/>
      <c r="LPO211" s="119"/>
      <c r="LPP211" s="91"/>
      <c r="LPQ211" s="119"/>
      <c r="LPR211" s="91"/>
      <c r="LPS211" s="119"/>
      <c r="LPT211" s="91"/>
      <c r="LPU211" s="119"/>
      <c r="LPV211" s="91"/>
      <c r="LPW211" s="119"/>
      <c r="LPX211" s="91"/>
      <c r="LPY211" s="119"/>
      <c r="LPZ211" s="91"/>
      <c r="LQA211" s="119"/>
      <c r="LQB211" s="91"/>
      <c r="LQC211" s="119"/>
      <c r="LQD211" s="91"/>
      <c r="LQE211" s="119"/>
      <c r="LQF211" s="91"/>
      <c r="LQG211" s="119"/>
      <c r="LQH211" s="91"/>
      <c r="LQI211" s="119"/>
      <c r="LQJ211" s="91"/>
      <c r="LQK211" s="119"/>
      <c r="LQL211" s="91"/>
      <c r="LQM211" s="119"/>
      <c r="LQN211" s="91"/>
      <c r="LQO211" s="119"/>
      <c r="LQP211" s="91"/>
      <c r="LQQ211" s="119"/>
      <c r="LQR211" s="91"/>
      <c r="LQS211" s="119"/>
      <c r="LQT211" s="91"/>
      <c r="LQU211" s="119"/>
      <c r="LQV211" s="91"/>
      <c r="LQW211" s="119"/>
      <c r="LQX211" s="91"/>
      <c r="LQY211" s="119"/>
      <c r="LQZ211" s="91"/>
      <c r="LRA211" s="119"/>
      <c r="LRB211" s="91"/>
      <c r="LRC211" s="119"/>
      <c r="LRD211" s="91"/>
      <c r="LRE211" s="119"/>
      <c r="LRF211" s="91"/>
      <c r="LRG211" s="119"/>
      <c r="LRH211" s="91"/>
      <c r="LRI211" s="119"/>
      <c r="LRJ211" s="91"/>
      <c r="LRK211" s="119"/>
      <c r="LRL211" s="91"/>
      <c r="LRM211" s="119"/>
      <c r="LRN211" s="91"/>
      <c r="LRO211" s="119"/>
      <c r="LRP211" s="91"/>
      <c r="LRQ211" s="119"/>
      <c r="LRR211" s="91"/>
      <c r="LRS211" s="119"/>
      <c r="LRT211" s="91"/>
      <c r="LRU211" s="119"/>
      <c r="LRV211" s="91"/>
      <c r="LRW211" s="119"/>
      <c r="LRX211" s="91"/>
      <c r="LRY211" s="119"/>
      <c r="LRZ211" s="91"/>
      <c r="LSA211" s="119"/>
      <c r="LSB211" s="91"/>
      <c r="LSC211" s="119"/>
      <c r="LSD211" s="91"/>
      <c r="LSE211" s="119"/>
      <c r="LSF211" s="91"/>
      <c r="LSG211" s="119"/>
      <c r="LSH211" s="91"/>
      <c r="LSI211" s="119"/>
      <c r="LSJ211" s="91"/>
      <c r="LSK211" s="119"/>
      <c r="LSL211" s="91"/>
      <c r="LSM211" s="119"/>
      <c r="LSN211" s="91"/>
      <c r="LSO211" s="119"/>
      <c r="LSP211" s="91"/>
      <c r="LSQ211" s="119"/>
      <c r="LSR211" s="91"/>
      <c r="LSS211" s="119"/>
      <c r="LST211" s="91"/>
      <c r="LSU211" s="119"/>
      <c r="LSV211" s="91"/>
      <c r="LSW211" s="119"/>
      <c r="LSX211" s="91"/>
      <c r="LSY211" s="119"/>
      <c r="LSZ211" s="91"/>
      <c r="LTA211" s="119"/>
      <c r="LTB211" s="91"/>
      <c r="LTC211" s="119"/>
      <c r="LTD211" s="91"/>
      <c r="LTE211" s="119"/>
      <c r="LTF211" s="91"/>
      <c r="LTG211" s="119"/>
      <c r="LTH211" s="91"/>
      <c r="LTI211" s="119"/>
      <c r="LTJ211" s="91"/>
      <c r="LTK211" s="119"/>
      <c r="LTL211" s="91"/>
      <c r="LTM211" s="119"/>
      <c r="LTN211" s="91"/>
      <c r="LTO211" s="119"/>
      <c r="LTP211" s="91"/>
      <c r="LTQ211" s="119"/>
      <c r="LTR211" s="91"/>
      <c r="LTS211" s="119"/>
      <c r="LTT211" s="91"/>
      <c r="LTU211" s="119"/>
      <c r="LTV211" s="91"/>
      <c r="LTW211" s="119"/>
      <c r="LTX211" s="91"/>
      <c r="LTY211" s="119"/>
      <c r="LTZ211" s="91"/>
      <c r="LUA211" s="119"/>
      <c r="LUB211" s="91"/>
      <c r="LUC211" s="119"/>
      <c r="LUD211" s="91"/>
      <c r="LUE211" s="119"/>
      <c r="LUF211" s="91"/>
      <c r="LUG211" s="119"/>
      <c r="LUH211" s="91"/>
      <c r="LUI211" s="119"/>
      <c r="LUJ211" s="91"/>
      <c r="LUK211" s="119"/>
      <c r="LUL211" s="91"/>
      <c r="LUM211" s="119"/>
      <c r="LUN211" s="91"/>
      <c r="LUO211" s="119"/>
      <c r="LUP211" s="91"/>
      <c r="LUQ211" s="119"/>
      <c r="LUR211" s="91"/>
      <c r="LUS211" s="119"/>
      <c r="LUT211" s="91"/>
      <c r="LUU211" s="119"/>
      <c r="LUV211" s="91"/>
      <c r="LUW211" s="119"/>
      <c r="LUX211" s="91"/>
      <c r="LUY211" s="119"/>
      <c r="LUZ211" s="91"/>
      <c r="LVA211" s="119"/>
      <c r="LVB211" s="91"/>
      <c r="LVC211" s="119"/>
      <c r="LVD211" s="91"/>
      <c r="LVE211" s="119"/>
      <c r="LVF211" s="91"/>
      <c r="LVG211" s="119"/>
      <c r="LVH211" s="91"/>
      <c r="LVI211" s="119"/>
      <c r="LVJ211" s="91"/>
      <c r="LVK211" s="119"/>
      <c r="LVL211" s="91"/>
      <c r="LVM211" s="119"/>
      <c r="LVN211" s="91"/>
      <c r="LVO211" s="119"/>
      <c r="LVP211" s="91"/>
      <c r="LVQ211" s="119"/>
      <c r="LVR211" s="91"/>
      <c r="LVS211" s="119"/>
      <c r="LVT211" s="91"/>
      <c r="LVU211" s="119"/>
      <c r="LVV211" s="91"/>
      <c r="LVW211" s="119"/>
      <c r="LVX211" s="91"/>
      <c r="LVY211" s="119"/>
      <c r="LVZ211" s="91"/>
      <c r="LWA211" s="119"/>
      <c r="LWB211" s="91"/>
      <c r="LWC211" s="119"/>
      <c r="LWD211" s="91"/>
      <c r="LWE211" s="119"/>
      <c r="LWF211" s="91"/>
      <c r="LWG211" s="119"/>
      <c r="LWH211" s="91"/>
      <c r="LWI211" s="119"/>
      <c r="LWJ211" s="91"/>
      <c r="LWK211" s="119"/>
      <c r="LWL211" s="91"/>
      <c r="LWM211" s="119"/>
      <c r="LWN211" s="91"/>
      <c r="LWO211" s="119"/>
      <c r="LWP211" s="91"/>
      <c r="LWQ211" s="119"/>
      <c r="LWR211" s="91"/>
      <c r="LWS211" s="119"/>
      <c r="LWT211" s="91"/>
      <c r="LWU211" s="119"/>
      <c r="LWV211" s="91"/>
      <c r="LWW211" s="119"/>
      <c r="LWX211" s="91"/>
      <c r="LWY211" s="119"/>
      <c r="LWZ211" s="91"/>
      <c r="LXA211" s="119"/>
      <c r="LXB211" s="91"/>
      <c r="LXC211" s="119"/>
      <c r="LXD211" s="91"/>
      <c r="LXE211" s="119"/>
      <c r="LXF211" s="91"/>
      <c r="LXG211" s="119"/>
      <c r="LXH211" s="91"/>
      <c r="LXI211" s="119"/>
      <c r="LXJ211" s="91"/>
      <c r="LXK211" s="119"/>
      <c r="LXL211" s="91"/>
      <c r="LXM211" s="119"/>
      <c r="LXN211" s="91"/>
      <c r="LXO211" s="119"/>
      <c r="LXP211" s="91"/>
      <c r="LXQ211" s="119"/>
      <c r="LXR211" s="91"/>
      <c r="LXS211" s="119"/>
      <c r="LXT211" s="91"/>
      <c r="LXU211" s="119"/>
      <c r="LXV211" s="91"/>
      <c r="LXW211" s="119"/>
      <c r="LXX211" s="91"/>
      <c r="LXY211" s="119"/>
      <c r="LXZ211" s="91"/>
      <c r="LYA211" s="119"/>
      <c r="LYB211" s="91"/>
      <c r="LYC211" s="119"/>
      <c r="LYD211" s="91"/>
      <c r="LYE211" s="119"/>
      <c r="LYF211" s="91"/>
      <c r="LYG211" s="119"/>
      <c r="LYH211" s="91"/>
      <c r="LYI211" s="119"/>
      <c r="LYJ211" s="91"/>
      <c r="LYK211" s="119"/>
      <c r="LYL211" s="91"/>
      <c r="LYM211" s="119"/>
      <c r="LYN211" s="91"/>
      <c r="LYO211" s="119"/>
      <c r="LYP211" s="91"/>
      <c r="LYQ211" s="119"/>
      <c r="LYR211" s="91"/>
      <c r="LYS211" s="119"/>
      <c r="LYT211" s="91"/>
      <c r="LYU211" s="119"/>
      <c r="LYV211" s="91"/>
      <c r="LYW211" s="119"/>
      <c r="LYX211" s="91"/>
      <c r="LYY211" s="119"/>
      <c r="LYZ211" s="91"/>
      <c r="LZA211" s="119"/>
      <c r="LZB211" s="91"/>
      <c r="LZC211" s="119"/>
      <c r="LZD211" s="91"/>
      <c r="LZE211" s="119"/>
      <c r="LZF211" s="91"/>
      <c r="LZG211" s="119"/>
      <c r="LZH211" s="91"/>
      <c r="LZI211" s="119"/>
      <c r="LZJ211" s="91"/>
      <c r="LZK211" s="119"/>
      <c r="LZL211" s="91"/>
      <c r="LZM211" s="119"/>
      <c r="LZN211" s="91"/>
      <c r="LZO211" s="119"/>
      <c r="LZP211" s="91"/>
      <c r="LZQ211" s="119"/>
      <c r="LZR211" s="91"/>
      <c r="LZS211" s="119"/>
      <c r="LZT211" s="91"/>
      <c r="LZU211" s="119"/>
      <c r="LZV211" s="91"/>
      <c r="LZW211" s="119"/>
      <c r="LZX211" s="91"/>
      <c r="LZY211" s="119"/>
      <c r="LZZ211" s="91"/>
      <c r="MAA211" s="119"/>
      <c r="MAB211" s="91"/>
      <c r="MAC211" s="119"/>
      <c r="MAD211" s="91"/>
      <c r="MAE211" s="119"/>
      <c r="MAF211" s="91"/>
      <c r="MAG211" s="119"/>
      <c r="MAH211" s="91"/>
      <c r="MAI211" s="119"/>
      <c r="MAJ211" s="91"/>
      <c r="MAK211" s="119"/>
      <c r="MAL211" s="91"/>
      <c r="MAM211" s="119"/>
      <c r="MAN211" s="91"/>
      <c r="MAO211" s="119"/>
      <c r="MAP211" s="91"/>
      <c r="MAQ211" s="119"/>
      <c r="MAR211" s="91"/>
      <c r="MAS211" s="119"/>
      <c r="MAT211" s="91"/>
      <c r="MAU211" s="119"/>
      <c r="MAV211" s="91"/>
      <c r="MAW211" s="119"/>
      <c r="MAX211" s="91"/>
      <c r="MAY211" s="119"/>
      <c r="MAZ211" s="91"/>
      <c r="MBA211" s="119"/>
      <c r="MBB211" s="91"/>
      <c r="MBC211" s="119"/>
      <c r="MBD211" s="91"/>
      <c r="MBE211" s="119"/>
      <c r="MBF211" s="91"/>
      <c r="MBG211" s="119"/>
      <c r="MBH211" s="91"/>
      <c r="MBI211" s="119"/>
      <c r="MBJ211" s="91"/>
      <c r="MBK211" s="119"/>
      <c r="MBL211" s="91"/>
      <c r="MBM211" s="119"/>
      <c r="MBN211" s="91"/>
      <c r="MBO211" s="119"/>
      <c r="MBP211" s="91"/>
      <c r="MBQ211" s="119"/>
      <c r="MBR211" s="91"/>
      <c r="MBS211" s="119"/>
      <c r="MBT211" s="91"/>
      <c r="MBU211" s="119"/>
      <c r="MBV211" s="91"/>
      <c r="MBW211" s="119"/>
      <c r="MBX211" s="91"/>
      <c r="MBY211" s="119"/>
      <c r="MBZ211" s="91"/>
      <c r="MCA211" s="119"/>
      <c r="MCB211" s="91"/>
      <c r="MCC211" s="119"/>
      <c r="MCD211" s="91"/>
      <c r="MCE211" s="119"/>
      <c r="MCF211" s="91"/>
      <c r="MCG211" s="119"/>
      <c r="MCH211" s="91"/>
      <c r="MCI211" s="119"/>
      <c r="MCJ211" s="91"/>
      <c r="MCK211" s="119"/>
      <c r="MCL211" s="91"/>
      <c r="MCM211" s="119"/>
      <c r="MCN211" s="91"/>
      <c r="MCO211" s="119"/>
      <c r="MCP211" s="91"/>
      <c r="MCQ211" s="119"/>
      <c r="MCR211" s="91"/>
      <c r="MCS211" s="119"/>
      <c r="MCT211" s="91"/>
      <c r="MCU211" s="119"/>
      <c r="MCV211" s="91"/>
      <c r="MCW211" s="119"/>
      <c r="MCX211" s="91"/>
      <c r="MCY211" s="119"/>
      <c r="MCZ211" s="91"/>
      <c r="MDA211" s="119"/>
      <c r="MDB211" s="91"/>
      <c r="MDC211" s="119"/>
      <c r="MDD211" s="91"/>
      <c r="MDE211" s="119"/>
      <c r="MDF211" s="91"/>
      <c r="MDG211" s="119"/>
      <c r="MDH211" s="91"/>
      <c r="MDI211" s="119"/>
      <c r="MDJ211" s="91"/>
      <c r="MDK211" s="119"/>
      <c r="MDL211" s="91"/>
      <c r="MDM211" s="119"/>
      <c r="MDN211" s="91"/>
      <c r="MDO211" s="119"/>
      <c r="MDP211" s="91"/>
      <c r="MDQ211" s="119"/>
      <c r="MDR211" s="91"/>
      <c r="MDS211" s="119"/>
      <c r="MDT211" s="91"/>
      <c r="MDU211" s="119"/>
      <c r="MDV211" s="91"/>
      <c r="MDW211" s="119"/>
      <c r="MDX211" s="91"/>
      <c r="MDY211" s="119"/>
      <c r="MDZ211" s="91"/>
      <c r="MEA211" s="119"/>
      <c r="MEB211" s="91"/>
      <c r="MEC211" s="119"/>
      <c r="MED211" s="91"/>
      <c r="MEE211" s="119"/>
      <c r="MEF211" s="91"/>
      <c r="MEG211" s="119"/>
      <c r="MEH211" s="91"/>
      <c r="MEI211" s="119"/>
      <c r="MEJ211" s="91"/>
      <c r="MEK211" s="119"/>
      <c r="MEL211" s="91"/>
      <c r="MEM211" s="119"/>
      <c r="MEN211" s="91"/>
      <c r="MEO211" s="119"/>
      <c r="MEP211" s="91"/>
      <c r="MEQ211" s="119"/>
      <c r="MER211" s="91"/>
      <c r="MES211" s="119"/>
      <c r="MET211" s="91"/>
      <c r="MEU211" s="119"/>
      <c r="MEV211" s="91"/>
      <c r="MEW211" s="119"/>
      <c r="MEX211" s="91"/>
      <c r="MEY211" s="119"/>
      <c r="MEZ211" s="91"/>
      <c r="MFA211" s="119"/>
      <c r="MFB211" s="91"/>
      <c r="MFC211" s="119"/>
      <c r="MFD211" s="91"/>
      <c r="MFE211" s="119"/>
      <c r="MFF211" s="91"/>
      <c r="MFG211" s="119"/>
      <c r="MFH211" s="91"/>
      <c r="MFI211" s="119"/>
      <c r="MFJ211" s="91"/>
      <c r="MFK211" s="119"/>
      <c r="MFL211" s="91"/>
      <c r="MFM211" s="119"/>
      <c r="MFN211" s="91"/>
      <c r="MFO211" s="119"/>
      <c r="MFP211" s="91"/>
      <c r="MFQ211" s="119"/>
      <c r="MFR211" s="91"/>
      <c r="MFS211" s="119"/>
      <c r="MFT211" s="91"/>
      <c r="MFU211" s="119"/>
      <c r="MFV211" s="91"/>
      <c r="MFW211" s="119"/>
      <c r="MFX211" s="91"/>
      <c r="MFY211" s="119"/>
      <c r="MFZ211" s="91"/>
      <c r="MGA211" s="119"/>
      <c r="MGB211" s="91"/>
      <c r="MGC211" s="119"/>
      <c r="MGD211" s="91"/>
      <c r="MGE211" s="119"/>
      <c r="MGF211" s="91"/>
      <c r="MGG211" s="119"/>
      <c r="MGH211" s="91"/>
      <c r="MGI211" s="119"/>
      <c r="MGJ211" s="91"/>
      <c r="MGK211" s="119"/>
      <c r="MGL211" s="91"/>
      <c r="MGM211" s="119"/>
      <c r="MGN211" s="91"/>
      <c r="MGO211" s="119"/>
      <c r="MGP211" s="91"/>
      <c r="MGQ211" s="119"/>
      <c r="MGR211" s="91"/>
      <c r="MGS211" s="119"/>
      <c r="MGT211" s="91"/>
      <c r="MGU211" s="119"/>
      <c r="MGV211" s="91"/>
      <c r="MGW211" s="119"/>
      <c r="MGX211" s="91"/>
      <c r="MGY211" s="119"/>
      <c r="MGZ211" s="91"/>
      <c r="MHA211" s="119"/>
      <c r="MHB211" s="91"/>
      <c r="MHC211" s="119"/>
      <c r="MHD211" s="91"/>
      <c r="MHE211" s="119"/>
      <c r="MHF211" s="91"/>
      <c r="MHG211" s="119"/>
      <c r="MHH211" s="91"/>
      <c r="MHI211" s="119"/>
      <c r="MHJ211" s="91"/>
      <c r="MHK211" s="119"/>
      <c r="MHL211" s="91"/>
      <c r="MHM211" s="119"/>
      <c r="MHN211" s="91"/>
      <c r="MHO211" s="119"/>
      <c r="MHP211" s="91"/>
      <c r="MHQ211" s="119"/>
      <c r="MHR211" s="91"/>
      <c r="MHS211" s="119"/>
      <c r="MHT211" s="91"/>
      <c r="MHU211" s="119"/>
      <c r="MHV211" s="91"/>
      <c r="MHW211" s="119"/>
      <c r="MHX211" s="91"/>
      <c r="MHY211" s="119"/>
      <c r="MHZ211" s="91"/>
      <c r="MIA211" s="119"/>
      <c r="MIB211" s="91"/>
      <c r="MIC211" s="119"/>
      <c r="MID211" s="91"/>
      <c r="MIE211" s="119"/>
      <c r="MIF211" s="91"/>
      <c r="MIG211" s="119"/>
      <c r="MIH211" s="91"/>
      <c r="MII211" s="119"/>
      <c r="MIJ211" s="91"/>
      <c r="MIK211" s="119"/>
      <c r="MIL211" s="91"/>
      <c r="MIM211" s="119"/>
      <c r="MIN211" s="91"/>
      <c r="MIO211" s="119"/>
      <c r="MIP211" s="91"/>
      <c r="MIQ211" s="119"/>
      <c r="MIR211" s="91"/>
      <c r="MIS211" s="119"/>
      <c r="MIT211" s="91"/>
      <c r="MIU211" s="119"/>
      <c r="MIV211" s="91"/>
      <c r="MIW211" s="119"/>
      <c r="MIX211" s="91"/>
      <c r="MIY211" s="119"/>
      <c r="MIZ211" s="91"/>
      <c r="MJA211" s="119"/>
      <c r="MJB211" s="91"/>
      <c r="MJC211" s="119"/>
      <c r="MJD211" s="91"/>
      <c r="MJE211" s="119"/>
      <c r="MJF211" s="91"/>
      <c r="MJG211" s="119"/>
      <c r="MJH211" s="91"/>
      <c r="MJI211" s="119"/>
      <c r="MJJ211" s="91"/>
      <c r="MJK211" s="119"/>
      <c r="MJL211" s="91"/>
      <c r="MJM211" s="119"/>
      <c r="MJN211" s="91"/>
      <c r="MJO211" s="119"/>
      <c r="MJP211" s="91"/>
      <c r="MJQ211" s="119"/>
      <c r="MJR211" s="91"/>
      <c r="MJS211" s="119"/>
      <c r="MJT211" s="91"/>
      <c r="MJU211" s="119"/>
      <c r="MJV211" s="91"/>
      <c r="MJW211" s="119"/>
      <c r="MJX211" s="91"/>
      <c r="MJY211" s="119"/>
      <c r="MJZ211" s="91"/>
      <c r="MKA211" s="119"/>
      <c r="MKB211" s="91"/>
      <c r="MKC211" s="119"/>
      <c r="MKD211" s="91"/>
      <c r="MKE211" s="119"/>
      <c r="MKF211" s="91"/>
      <c r="MKG211" s="119"/>
      <c r="MKH211" s="91"/>
      <c r="MKI211" s="119"/>
      <c r="MKJ211" s="91"/>
      <c r="MKK211" s="119"/>
      <c r="MKL211" s="91"/>
      <c r="MKM211" s="119"/>
      <c r="MKN211" s="91"/>
      <c r="MKO211" s="119"/>
      <c r="MKP211" s="91"/>
      <c r="MKQ211" s="119"/>
      <c r="MKR211" s="91"/>
      <c r="MKS211" s="119"/>
      <c r="MKT211" s="91"/>
      <c r="MKU211" s="119"/>
      <c r="MKV211" s="91"/>
      <c r="MKW211" s="119"/>
      <c r="MKX211" s="91"/>
      <c r="MKY211" s="119"/>
      <c r="MKZ211" s="91"/>
      <c r="MLA211" s="119"/>
      <c r="MLB211" s="91"/>
      <c r="MLC211" s="119"/>
      <c r="MLD211" s="91"/>
      <c r="MLE211" s="119"/>
      <c r="MLF211" s="91"/>
      <c r="MLG211" s="119"/>
      <c r="MLH211" s="91"/>
      <c r="MLI211" s="119"/>
      <c r="MLJ211" s="91"/>
      <c r="MLK211" s="119"/>
      <c r="MLL211" s="91"/>
      <c r="MLM211" s="119"/>
      <c r="MLN211" s="91"/>
      <c r="MLO211" s="119"/>
      <c r="MLP211" s="91"/>
      <c r="MLQ211" s="119"/>
      <c r="MLR211" s="91"/>
      <c r="MLS211" s="119"/>
      <c r="MLT211" s="91"/>
      <c r="MLU211" s="119"/>
      <c r="MLV211" s="91"/>
      <c r="MLW211" s="119"/>
      <c r="MLX211" s="91"/>
      <c r="MLY211" s="119"/>
      <c r="MLZ211" s="91"/>
      <c r="MMA211" s="119"/>
      <c r="MMB211" s="91"/>
      <c r="MMC211" s="119"/>
      <c r="MMD211" s="91"/>
      <c r="MME211" s="119"/>
      <c r="MMF211" s="91"/>
      <c r="MMG211" s="119"/>
      <c r="MMH211" s="91"/>
      <c r="MMI211" s="119"/>
      <c r="MMJ211" s="91"/>
      <c r="MMK211" s="119"/>
      <c r="MML211" s="91"/>
      <c r="MMM211" s="119"/>
      <c r="MMN211" s="91"/>
      <c r="MMO211" s="119"/>
      <c r="MMP211" s="91"/>
      <c r="MMQ211" s="119"/>
      <c r="MMR211" s="91"/>
      <c r="MMS211" s="119"/>
      <c r="MMT211" s="91"/>
      <c r="MMU211" s="119"/>
      <c r="MMV211" s="91"/>
      <c r="MMW211" s="119"/>
      <c r="MMX211" s="91"/>
      <c r="MMY211" s="119"/>
      <c r="MMZ211" s="91"/>
      <c r="MNA211" s="119"/>
      <c r="MNB211" s="91"/>
      <c r="MNC211" s="119"/>
      <c r="MND211" s="91"/>
      <c r="MNE211" s="119"/>
      <c r="MNF211" s="91"/>
      <c r="MNG211" s="119"/>
      <c r="MNH211" s="91"/>
      <c r="MNI211" s="119"/>
      <c r="MNJ211" s="91"/>
      <c r="MNK211" s="119"/>
      <c r="MNL211" s="91"/>
      <c r="MNM211" s="119"/>
      <c r="MNN211" s="91"/>
      <c r="MNO211" s="119"/>
      <c r="MNP211" s="91"/>
      <c r="MNQ211" s="119"/>
      <c r="MNR211" s="91"/>
      <c r="MNS211" s="119"/>
      <c r="MNT211" s="91"/>
      <c r="MNU211" s="119"/>
      <c r="MNV211" s="91"/>
      <c r="MNW211" s="119"/>
      <c r="MNX211" s="91"/>
      <c r="MNY211" s="119"/>
      <c r="MNZ211" s="91"/>
      <c r="MOA211" s="119"/>
      <c r="MOB211" s="91"/>
      <c r="MOC211" s="119"/>
      <c r="MOD211" s="91"/>
      <c r="MOE211" s="119"/>
      <c r="MOF211" s="91"/>
      <c r="MOG211" s="119"/>
      <c r="MOH211" s="91"/>
      <c r="MOI211" s="119"/>
      <c r="MOJ211" s="91"/>
      <c r="MOK211" s="119"/>
      <c r="MOL211" s="91"/>
      <c r="MOM211" s="119"/>
      <c r="MON211" s="91"/>
      <c r="MOO211" s="119"/>
      <c r="MOP211" s="91"/>
      <c r="MOQ211" s="119"/>
      <c r="MOR211" s="91"/>
      <c r="MOS211" s="119"/>
      <c r="MOT211" s="91"/>
      <c r="MOU211" s="119"/>
      <c r="MOV211" s="91"/>
      <c r="MOW211" s="119"/>
      <c r="MOX211" s="91"/>
      <c r="MOY211" s="119"/>
      <c r="MOZ211" s="91"/>
      <c r="MPA211" s="119"/>
      <c r="MPB211" s="91"/>
      <c r="MPC211" s="119"/>
      <c r="MPD211" s="91"/>
      <c r="MPE211" s="119"/>
      <c r="MPF211" s="91"/>
      <c r="MPG211" s="119"/>
      <c r="MPH211" s="91"/>
      <c r="MPI211" s="119"/>
      <c r="MPJ211" s="91"/>
      <c r="MPK211" s="119"/>
      <c r="MPL211" s="91"/>
      <c r="MPM211" s="119"/>
      <c r="MPN211" s="91"/>
      <c r="MPO211" s="119"/>
      <c r="MPP211" s="91"/>
      <c r="MPQ211" s="119"/>
      <c r="MPR211" s="91"/>
      <c r="MPS211" s="119"/>
      <c r="MPT211" s="91"/>
      <c r="MPU211" s="119"/>
      <c r="MPV211" s="91"/>
      <c r="MPW211" s="119"/>
      <c r="MPX211" s="91"/>
      <c r="MPY211" s="119"/>
      <c r="MPZ211" s="91"/>
      <c r="MQA211" s="119"/>
      <c r="MQB211" s="91"/>
      <c r="MQC211" s="119"/>
      <c r="MQD211" s="91"/>
      <c r="MQE211" s="119"/>
      <c r="MQF211" s="91"/>
      <c r="MQG211" s="119"/>
      <c r="MQH211" s="91"/>
      <c r="MQI211" s="119"/>
      <c r="MQJ211" s="91"/>
      <c r="MQK211" s="119"/>
      <c r="MQL211" s="91"/>
      <c r="MQM211" s="119"/>
      <c r="MQN211" s="91"/>
      <c r="MQO211" s="119"/>
      <c r="MQP211" s="91"/>
      <c r="MQQ211" s="119"/>
      <c r="MQR211" s="91"/>
      <c r="MQS211" s="119"/>
      <c r="MQT211" s="91"/>
      <c r="MQU211" s="119"/>
      <c r="MQV211" s="91"/>
      <c r="MQW211" s="119"/>
      <c r="MQX211" s="91"/>
      <c r="MQY211" s="119"/>
      <c r="MQZ211" s="91"/>
      <c r="MRA211" s="119"/>
      <c r="MRB211" s="91"/>
      <c r="MRC211" s="119"/>
      <c r="MRD211" s="91"/>
      <c r="MRE211" s="119"/>
      <c r="MRF211" s="91"/>
      <c r="MRG211" s="119"/>
      <c r="MRH211" s="91"/>
      <c r="MRI211" s="119"/>
      <c r="MRJ211" s="91"/>
      <c r="MRK211" s="119"/>
      <c r="MRL211" s="91"/>
      <c r="MRM211" s="119"/>
      <c r="MRN211" s="91"/>
      <c r="MRO211" s="119"/>
      <c r="MRP211" s="91"/>
      <c r="MRQ211" s="119"/>
      <c r="MRR211" s="91"/>
      <c r="MRS211" s="119"/>
      <c r="MRT211" s="91"/>
      <c r="MRU211" s="119"/>
      <c r="MRV211" s="91"/>
      <c r="MRW211" s="119"/>
      <c r="MRX211" s="91"/>
      <c r="MRY211" s="119"/>
      <c r="MRZ211" s="91"/>
      <c r="MSA211" s="119"/>
      <c r="MSB211" s="91"/>
      <c r="MSC211" s="119"/>
      <c r="MSD211" s="91"/>
      <c r="MSE211" s="119"/>
      <c r="MSF211" s="91"/>
      <c r="MSG211" s="119"/>
      <c r="MSH211" s="91"/>
      <c r="MSI211" s="119"/>
      <c r="MSJ211" s="91"/>
      <c r="MSK211" s="119"/>
      <c r="MSL211" s="91"/>
      <c r="MSM211" s="119"/>
      <c r="MSN211" s="91"/>
      <c r="MSO211" s="119"/>
      <c r="MSP211" s="91"/>
      <c r="MSQ211" s="119"/>
      <c r="MSR211" s="91"/>
      <c r="MSS211" s="119"/>
      <c r="MST211" s="91"/>
      <c r="MSU211" s="119"/>
      <c r="MSV211" s="91"/>
      <c r="MSW211" s="119"/>
      <c r="MSX211" s="91"/>
      <c r="MSY211" s="119"/>
      <c r="MSZ211" s="91"/>
      <c r="MTA211" s="119"/>
      <c r="MTB211" s="91"/>
      <c r="MTC211" s="119"/>
      <c r="MTD211" s="91"/>
      <c r="MTE211" s="119"/>
      <c r="MTF211" s="91"/>
      <c r="MTG211" s="119"/>
      <c r="MTH211" s="91"/>
      <c r="MTI211" s="119"/>
      <c r="MTJ211" s="91"/>
      <c r="MTK211" s="119"/>
      <c r="MTL211" s="91"/>
      <c r="MTM211" s="119"/>
      <c r="MTN211" s="91"/>
      <c r="MTO211" s="119"/>
      <c r="MTP211" s="91"/>
      <c r="MTQ211" s="119"/>
      <c r="MTR211" s="91"/>
      <c r="MTS211" s="119"/>
      <c r="MTT211" s="91"/>
      <c r="MTU211" s="119"/>
      <c r="MTV211" s="91"/>
      <c r="MTW211" s="119"/>
      <c r="MTX211" s="91"/>
      <c r="MTY211" s="119"/>
      <c r="MTZ211" s="91"/>
      <c r="MUA211" s="119"/>
      <c r="MUB211" s="91"/>
      <c r="MUC211" s="119"/>
      <c r="MUD211" s="91"/>
      <c r="MUE211" s="119"/>
      <c r="MUF211" s="91"/>
      <c r="MUG211" s="119"/>
      <c r="MUH211" s="91"/>
      <c r="MUI211" s="119"/>
      <c r="MUJ211" s="91"/>
      <c r="MUK211" s="119"/>
      <c r="MUL211" s="91"/>
      <c r="MUM211" s="119"/>
      <c r="MUN211" s="91"/>
      <c r="MUO211" s="119"/>
      <c r="MUP211" s="91"/>
      <c r="MUQ211" s="119"/>
      <c r="MUR211" s="91"/>
      <c r="MUS211" s="119"/>
      <c r="MUT211" s="91"/>
      <c r="MUU211" s="119"/>
      <c r="MUV211" s="91"/>
      <c r="MUW211" s="119"/>
      <c r="MUX211" s="91"/>
      <c r="MUY211" s="119"/>
      <c r="MUZ211" s="91"/>
      <c r="MVA211" s="119"/>
      <c r="MVB211" s="91"/>
      <c r="MVC211" s="119"/>
      <c r="MVD211" s="91"/>
      <c r="MVE211" s="119"/>
      <c r="MVF211" s="91"/>
      <c r="MVG211" s="119"/>
      <c r="MVH211" s="91"/>
      <c r="MVI211" s="119"/>
      <c r="MVJ211" s="91"/>
      <c r="MVK211" s="119"/>
      <c r="MVL211" s="91"/>
      <c r="MVM211" s="119"/>
      <c r="MVN211" s="91"/>
      <c r="MVO211" s="119"/>
      <c r="MVP211" s="91"/>
      <c r="MVQ211" s="119"/>
      <c r="MVR211" s="91"/>
      <c r="MVS211" s="119"/>
      <c r="MVT211" s="91"/>
      <c r="MVU211" s="119"/>
      <c r="MVV211" s="91"/>
      <c r="MVW211" s="119"/>
      <c r="MVX211" s="91"/>
      <c r="MVY211" s="119"/>
      <c r="MVZ211" s="91"/>
      <c r="MWA211" s="119"/>
      <c r="MWB211" s="91"/>
      <c r="MWC211" s="119"/>
      <c r="MWD211" s="91"/>
      <c r="MWE211" s="119"/>
      <c r="MWF211" s="91"/>
      <c r="MWG211" s="119"/>
      <c r="MWH211" s="91"/>
      <c r="MWI211" s="119"/>
      <c r="MWJ211" s="91"/>
      <c r="MWK211" s="119"/>
      <c r="MWL211" s="91"/>
      <c r="MWM211" s="119"/>
      <c r="MWN211" s="91"/>
      <c r="MWO211" s="119"/>
      <c r="MWP211" s="91"/>
      <c r="MWQ211" s="119"/>
      <c r="MWR211" s="91"/>
      <c r="MWS211" s="119"/>
      <c r="MWT211" s="91"/>
      <c r="MWU211" s="119"/>
      <c r="MWV211" s="91"/>
      <c r="MWW211" s="119"/>
      <c r="MWX211" s="91"/>
      <c r="MWY211" s="119"/>
      <c r="MWZ211" s="91"/>
      <c r="MXA211" s="119"/>
      <c r="MXB211" s="91"/>
      <c r="MXC211" s="119"/>
      <c r="MXD211" s="91"/>
      <c r="MXE211" s="119"/>
      <c r="MXF211" s="91"/>
      <c r="MXG211" s="119"/>
      <c r="MXH211" s="91"/>
      <c r="MXI211" s="119"/>
      <c r="MXJ211" s="91"/>
      <c r="MXK211" s="119"/>
      <c r="MXL211" s="91"/>
      <c r="MXM211" s="119"/>
      <c r="MXN211" s="91"/>
      <c r="MXO211" s="119"/>
      <c r="MXP211" s="91"/>
      <c r="MXQ211" s="119"/>
      <c r="MXR211" s="91"/>
      <c r="MXS211" s="119"/>
      <c r="MXT211" s="91"/>
      <c r="MXU211" s="119"/>
      <c r="MXV211" s="91"/>
      <c r="MXW211" s="119"/>
      <c r="MXX211" s="91"/>
      <c r="MXY211" s="119"/>
      <c r="MXZ211" s="91"/>
      <c r="MYA211" s="119"/>
      <c r="MYB211" s="91"/>
      <c r="MYC211" s="119"/>
      <c r="MYD211" s="91"/>
      <c r="MYE211" s="119"/>
      <c r="MYF211" s="91"/>
      <c r="MYG211" s="119"/>
      <c r="MYH211" s="91"/>
      <c r="MYI211" s="119"/>
      <c r="MYJ211" s="91"/>
      <c r="MYK211" s="119"/>
      <c r="MYL211" s="91"/>
      <c r="MYM211" s="119"/>
      <c r="MYN211" s="91"/>
      <c r="MYO211" s="119"/>
      <c r="MYP211" s="91"/>
      <c r="MYQ211" s="119"/>
      <c r="MYR211" s="91"/>
      <c r="MYS211" s="119"/>
      <c r="MYT211" s="91"/>
      <c r="MYU211" s="119"/>
      <c r="MYV211" s="91"/>
      <c r="MYW211" s="119"/>
      <c r="MYX211" s="91"/>
      <c r="MYY211" s="119"/>
      <c r="MYZ211" s="91"/>
      <c r="MZA211" s="119"/>
      <c r="MZB211" s="91"/>
      <c r="MZC211" s="119"/>
      <c r="MZD211" s="91"/>
      <c r="MZE211" s="119"/>
      <c r="MZF211" s="91"/>
      <c r="MZG211" s="119"/>
      <c r="MZH211" s="91"/>
      <c r="MZI211" s="119"/>
      <c r="MZJ211" s="91"/>
      <c r="MZK211" s="119"/>
      <c r="MZL211" s="91"/>
      <c r="MZM211" s="119"/>
      <c r="MZN211" s="91"/>
      <c r="MZO211" s="119"/>
      <c r="MZP211" s="91"/>
      <c r="MZQ211" s="119"/>
      <c r="MZR211" s="91"/>
      <c r="MZS211" s="119"/>
      <c r="MZT211" s="91"/>
      <c r="MZU211" s="119"/>
      <c r="MZV211" s="91"/>
      <c r="MZW211" s="119"/>
      <c r="MZX211" s="91"/>
      <c r="MZY211" s="119"/>
      <c r="MZZ211" s="91"/>
      <c r="NAA211" s="119"/>
      <c r="NAB211" s="91"/>
      <c r="NAC211" s="119"/>
      <c r="NAD211" s="91"/>
      <c r="NAE211" s="119"/>
      <c r="NAF211" s="91"/>
      <c r="NAG211" s="119"/>
      <c r="NAH211" s="91"/>
      <c r="NAI211" s="119"/>
      <c r="NAJ211" s="91"/>
      <c r="NAK211" s="119"/>
      <c r="NAL211" s="91"/>
      <c r="NAM211" s="119"/>
      <c r="NAN211" s="91"/>
      <c r="NAO211" s="119"/>
      <c r="NAP211" s="91"/>
      <c r="NAQ211" s="119"/>
      <c r="NAR211" s="91"/>
      <c r="NAS211" s="119"/>
      <c r="NAT211" s="91"/>
      <c r="NAU211" s="119"/>
      <c r="NAV211" s="91"/>
      <c r="NAW211" s="119"/>
      <c r="NAX211" s="91"/>
      <c r="NAY211" s="119"/>
      <c r="NAZ211" s="91"/>
      <c r="NBA211" s="119"/>
      <c r="NBB211" s="91"/>
      <c r="NBC211" s="119"/>
      <c r="NBD211" s="91"/>
      <c r="NBE211" s="119"/>
      <c r="NBF211" s="91"/>
      <c r="NBG211" s="119"/>
      <c r="NBH211" s="91"/>
      <c r="NBI211" s="119"/>
      <c r="NBJ211" s="91"/>
      <c r="NBK211" s="119"/>
      <c r="NBL211" s="91"/>
      <c r="NBM211" s="119"/>
      <c r="NBN211" s="91"/>
      <c r="NBO211" s="119"/>
      <c r="NBP211" s="91"/>
      <c r="NBQ211" s="119"/>
      <c r="NBR211" s="91"/>
      <c r="NBS211" s="119"/>
      <c r="NBT211" s="91"/>
      <c r="NBU211" s="119"/>
      <c r="NBV211" s="91"/>
      <c r="NBW211" s="119"/>
      <c r="NBX211" s="91"/>
      <c r="NBY211" s="119"/>
      <c r="NBZ211" s="91"/>
      <c r="NCA211" s="119"/>
      <c r="NCB211" s="91"/>
      <c r="NCC211" s="119"/>
      <c r="NCD211" s="91"/>
      <c r="NCE211" s="119"/>
      <c r="NCF211" s="91"/>
      <c r="NCG211" s="119"/>
      <c r="NCH211" s="91"/>
      <c r="NCI211" s="119"/>
      <c r="NCJ211" s="91"/>
      <c r="NCK211" s="119"/>
      <c r="NCL211" s="91"/>
      <c r="NCM211" s="119"/>
      <c r="NCN211" s="91"/>
      <c r="NCO211" s="119"/>
      <c r="NCP211" s="91"/>
      <c r="NCQ211" s="119"/>
      <c r="NCR211" s="91"/>
      <c r="NCS211" s="119"/>
      <c r="NCT211" s="91"/>
      <c r="NCU211" s="119"/>
      <c r="NCV211" s="91"/>
      <c r="NCW211" s="119"/>
      <c r="NCX211" s="91"/>
      <c r="NCY211" s="119"/>
      <c r="NCZ211" s="91"/>
      <c r="NDA211" s="119"/>
      <c r="NDB211" s="91"/>
      <c r="NDC211" s="119"/>
      <c r="NDD211" s="91"/>
      <c r="NDE211" s="119"/>
      <c r="NDF211" s="91"/>
      <c r="NDG211" s="119"/>
      <c r="NDH211" s="91"/>
      <c r="NDI211" s="119"/>
      <c r="NDJ211" s="91"/>
      <c r="NDK211" s="119"/>
      <c r="NDL211" s="91"/>
      <c r="NDM211" s="119"/>
      <c r="NDN211" s="91"/>
      <c r="NDO211" s="119"/>
      <c r="NDP211" s="91"/>
      <c r="NDQ211" s="119"/>
      <c r="NDR211" s="91"/>
      <c r="NDS211" s="119"/>
      <c r="NDT211" s="91"/>
      <c r="NDU211" s="119"/>
      <c r="NDV211" s="91"/>
      <c r="NDW211" s="119"/>
      <c r="NDX211" s="91"/>
      <c r="NDY211" s="119"/>
      <c r="NDZ211" s="91"/>
      <c r="NEA211" s="119"/>
      <c r="NEB211" s="91"/>
      <c r="NEC211" s="119"/>
      <c r="NED211" s="91"/>
      <c r="NEE211" s="119"/>
      <c r="NEF211" s="91"/>
      <c r="NEG211" s="119"/>
      <c r="NEH211" s="91"/>
      <c r="NEI211" s="119"/>
      <c r="NEJ211" s="91"/>
      <c r="NEK211" s="119"/>
      <c r="NEL211" s="91"/>
      <c r="NEM211" s="119"/>
      <c r="NEN211" s="91"/>
      <c r="NEO211" s="119"/>
      <c r="NEP211" s="91"/>
      <c r="NEQ211" s="119"/>
      <c r="NER211" s="91"/>
      <c r="NES211" s="119"/>
      <c r="NET211" s="91"/>
      <c r="NEU211" s="119"/>
      <c r="NEV211" s="91"/>
      <c r="NEW211" s="119"/>
      <c r="NEX211" s="91"/>
      <c r="NEY211" s="119"/>
      <c r="NEZ211" s="91"/>
      <c r="NFA211" s="119"/>
      <c r="NFB211" s="91"/>
      <c r="NFC211" s="119"/>
      <c r="NFD211" s="91"/>
      <c r="NFE211" s="119"/>
      <c r="NFF211" s="91"/>
      <c r="NFG211" s="119"/>
      <c r="NFH211" s="91"/>
      <c r="NFI211" s="119"/>
      <c r="NFJ211" s="91"/>
      <c r="NFK211" s="119"/>
      <c r="NFL211" s="91"/>
      <c r="NFM211" s="119"/>
      <c r="NFN211" s="91"/>
      <c r="NFO211" s="119"/>
      <c r="NFP211" s="91"/>
      <c r="NFQ211" s="119"/>
      <c r="NFR211" s="91"/>
      <c r="NFS211" s="119"/>
      <c r="NFT211" s="91"/>
      <c r="NFU211" s="119"/>
      <c r="NFV211" s="91"/>
      <c r="NFW211" s="119"/>
      <c r="NFX211" s="91"/>
      <c r="NFY211" s="119"/>
      <c r="NFZ211" s="91"/>
      <c r="NGA211" s="119"/>
      <c r="NGB211" s="91"/>
      <c r="NGC211" s="119"/>
      <c r="NGD211" s="91"/>
      <c r="NGE211" s="119"/>
      <c r="NGF211" s="91"/>
      <c r="NGG211" s="119"/>
      <c r="NGH211" s="91"/>
      <c r="NGI211" s="119"/>
      <c r="NGJ211" s="91"/>
      <c r="NGK211" s="119"/>
      <c r="NGL211" s="91"/>
      <c r="NGM211" s="119"/>
      <c r="NGN211" s="91"/>
      <c r="NGO211" s="119"/>
      <c r="NGP211" s="91"/>
      <c r="NGQ211" s="119"/>
      <c r="NGR211" s="91"/>
      <c r="NGS211" s="119"/>
      <c r="NGT211" s="91"/>
      <c r="NGU211" s="119"/>
      <c r="NGV211" s="91"/>
      <c r="NGW211" s="119"/>
      <c r="NGX211" s="91"/>
      <c r="NGY211" s="119"/>
      <c r="NGZ211" s="91"/>
      <c r="NHA211" s="119"/>
      <c r="NHB211" s="91"/>
      <c r="NHC211" s="119"/>
      <c r="NHD211" s="91"/>
      <c r="NHE211" s="119"/>
      <c r="NHF211" s="91"/>
      <c r="NHG211" s="119"/>
      <c r="NHH211" s="91"/>
      <c r="NHI211" s="119"/>
      <c r="NHJ211" s="91"/>
      <c r="NHK211" s="119"/>
      <c r="NHL211" s="91"/>
      <c r="NHM211" s="119"/>
      <c r="NHN211" s="91"/>
      <c r="NHO211" s="119"/>
      <c r="NHP211" s="91"/>
      <c r="NHQ211" s="119"/>
      <c r="NHR211" s="91"/>
      <c r="NHS211" s="119"/>
      <c r="NHT211" s="91"/>
      <c r="NHU211" s="119"/>
      <c r="NHV211" s="91"/>
      <c r="NHW211" s="119"/>
      <c r="NHX211" s="91"/>
      <c r="NHY211" s="119"/>
      <c r="NHZ211" s="91"/>
      <c r="NIA211" s="119"/>
      <c r="NIB211" s="91"/>
      <c r="NIC211" s="119"/>
      <c r="NID211" s="91"/>
      <c r="NIE211" s="119"/>
      <c r="NIF211" s="91"/>
      <c r="NIG211" s="119"/>
      <c r="NIH211" s="91"/>
      <c r="NII211" s="119"/>
      <c r="NIJ211" s="91"/>
      <c r="NIK211" s="119"/>
      <c r="NIL211" s="91"/>
      <c r="NIM211" s="119"/>
      <c r="NIN211" s="91"/>
      <c r="NIO211" s="119"/>
      <c r="NIP211" s="91"/>
      <c r="NIQ211" s="119"/>
      <c r="NIR211" s="91"/>
      <c r="NIS211" s="119"/>
      <c r="NIT211" s="91"/>
      <c r="NIU211" s="119"/>
      <c r="NIV211" s="91"/>
      <c r="NIW211" s="119"/>
      <c r="NIX211" s="91"/>
      <c r="NIY211" s="119"/>
      <c r="NIZ211" s="91"/>
      <c r="NJA211" s="119"/>
      <c r="NJB211" s="91"/>
      <c r="NJC211" s="119"/>
      <c r="NJD211" s="91"/>
      <c r="NJE211" s="119"/>
      <c r="NJF211" s="91"/>
      <c r="NJG211" s="119"/>
      <c r="NJH211" s="91"/>
      <c r="NJI211" s="119"/>
      <c r="NJJ211" s="91"/>
      <c r="NJK211" s="119"/>
      <c r="NJL211" s="91"/>
      <c r="NJM211" s="119"/>
      <c r="NJN211" s="91"/>
      <c r="NJO211" s="119"/>
      <c r="NJP211" s="91"/>
      <c r="NJQ211" s="119"/>
      <c r="NJR211" s="91"/>
      <c r="NJS211" s="119"/>
      <c r="NJT211" s="91"/>
      <c r="NJU211" s="119"/>
      <c r="NJV211" s="91"/>
      <c r="NJW211" s="119"/>
      <c r="NJX211" s="91"/>
      <c r="NJY211" s="119"/>
      <c r="NJZ211" s="91"/>
      <c r="NKA211" s="119"/>
      <c r="NKB211" s="91"/>
      <c r="NKC211" s="119"/>
      <c r="NKD211" s="91"/>
      <c r="NKE211" s="119"/>
      <c r="NKF211" s="91"/>
      <c r="NKG211" s="119"/>
      <c r="NKH211" s="91"/>
      <c r="NKI211" s="119"/>
      <c r="NKJ211" s="91"/>
      <c r="NKK211" s="119"/>
      <c r="NKL211" s="91"/>
      <c r="NKM211" s="119"/>
      <c r="NKN211" s="91"/>
      <c r="NKO211" s="119"/>
      <c r="NKP211" s="91"/>
      <c r="NKQ211" s="119"/>
      <c r="NKR211" s="91"/>
      <c r="NKS211" s="119"/>
      <c r="NKT211" s="91"/>
      <c r="NKU211" s="119"/>
      <c r="NKV211" s="91"/>
      <c r="NKW211" s="119"/>
      <c r="NKX211" s="91"/>
      <c r="NKY211" s="119"/>
      <c r="NKZ211" s="91"/>
      <c r="NLA211" s="119"/>
      <c r="NLB211" s="91"/>
      <c r="NLC211" s="119"/>
      <c r="NLD211" s="91"/>
      <c r="NLE211" s="119"/>
      <c r="NLF211" s="91"/>
      <c r="NLG211" s="119"/>
      <c r="NLH211" s="91"/>
      <c r="NLI211" s="119"/>
      <c r="NLJ211" s="91"/>
      <c r="NLK211" s="119"/>
      <c r="NLL211" s="91"/>
      <c r="NLM211" s="119"/>
      <c r="NLN211" s="91"/>
      <c r="NLO211" s="119"/>
      <c r="NLP211" s="91"/>
      <c r="NLQ211" s="119"/>
      <c r="NLR211" s="91"/>
      <c r="NLS211" s="119"/>
      <c r="NLT211" s="91"/>
      <c r="NLU211" s="119"/>
      <c r="NLV211" s="91"/>
      <c r="NLW211" s="119"/>
      <c r="NLX211" s="91"/>
      <c r="NLY211" s="119"/>
      <c r="NLZ211" s="91"/>
      <c r="NMA211" s="119"/>
      <c r="NMB211" s="91"/>
      <c r="NMC211" s="119"/>
      <c r="NMD211" s="91"/>
      <c r="NME211" s="119"/>
      <c r="NMF211" s="91"/>
      <c r="NMG211" s="119"/>
      <c r="NMH211" s="91"/>
      <c r="NMI211" s="119"/>
      <c r="NMJ211" s="91"/>
      <c r="NMK211" s="119"/>
      <c r="NML211" s="91"/>
      <c r="NMM211" s="119"/>
      <c r="NMN211" s="91"/>
      <c r="NMO211" s="119"/>
      <c r="NMP211" s="91"/>
      <c r="NMQ211" s="119"/>
      <c r="NMR211" s="91"/>
      <c r="NMS211" s="119"/>
      <c r="NMT211" s="91"/>
      <c r="NMU211" s="119"/>
      <c r="NMV211" s="91"/>
      <c r="NMW211" s="119"/>
      <c r="NMX211" s="91"/>
      <c r="NMY211" s="119"/>
      <c r="NMZ211" s="91"/>
      <c r="NNA211" s="119"/>
      <c r="NNB211" s="91"/>
      <c r="NNC211" s="119"/>
      <c r="NND211" s="91"/>
      <c r="NNE211" s="119"/>
      <c r="NNF211" s="91"/>
      <c r="NNG211" s="119"/>
      <c r="NNH211" s="91"/>
      <c r="NNI211" s="119"/>
      <c r="NNJ211" s="91"/>
      <c r="NNK211" s="119"/>
      <c r="NNL211" s="91"/>
      <c r="NNM211" s="119"/>
      <c r="NNN211" s="91"/>
      <c r="NNO211" s="119"/>
      <c r="NNP211" s="91"/>
      <c r="NNQ211" s="119"/>
      <c r="NNR211" s="91"/>
      <c r="NNS211" s="119"/>
      <c r="NNT211" s="91"/>
      <c r="NNU211" s="119"/>
      <c r="NNV211" s="91"/>
      <c r="NNW211" s="119"/>
      <c r="NNX211" s="91"/>
      <c r="NNY211" s="119"/>
      <c r="NNZ211" s="91"/>
      <c r="NOA211" s="119"/>
      <c r="NOB211" s="91"/>
      <c r="NOC211" s="119"/>
      <c r="NOD211" s="91"/>
      <c r="NOE211" s="119"/>
      <c r="NOF211" s="91"/>
      <c r="NOG211" s="119"/>
      <c r="NOH211" s="91"/>
      <c r="NOI211" s="119"/>
      <c r="NOJ211" s="91"/>
      <c r="NOK211" s="119"/>
      <c r="NOL211" s="91"/>
      <c r="NOM211" s="119"/>
      <c r="NON211" s="91"/>
      <c r="NOO211" s="119"/>
      <c r="NOP211" s="91"/>
      <c r="NOQ211" s="119"/>
      <c r="NOR211" s="91"/>
      <c r="NOS211" s="119"/>
      <c r="NOT211" s="91"/>
      <c r="NOU211" s="119"/>
      <c r="NOV211" s="91"/>
      <c r="NOW211" s="119"/>
      <c r="NOX211" s="91"/>
      <c r="NOY211" s="119"/>
      <c r="NOZ211" s="91"/>
      <c r="NPA211" s="119"/>
      <c r="NPB211" s="91"/>
      <c r="NPC211" s="119"/>
      <c r="NPD211" s="91"/>
      <c r="NPE211" s="119"/>
      <c r="NPF211" s="91"/>
      <c r="NPG211" s="119"/>
      <c r="NPH211" s="91"/>
      <c r="NPI211" s="119"/>
      <c r="NPJ211" s="91"/>
      <c r="NPK211" s="119"/>
      <c r="NPL211" s="91"/>
      <c r="NPM211" s="119"/>
      <c r="NPN211" s="91"/>
      <c r="NPO211" s="119"/>
      <c r="NPP211" s="91"/>
      <c r="NPQ211" s="119"/>
      <c r="NPR211" s="91"/>
      <c r="NPS211" s="119"/>
      <c r="NPT211" s="91"/>
      <c r="NPU211" s="119"/>
      <c r="NPV211" s="91"/>
      <c r="NPW211" s="119"/>
      <c r="NPX211" s="91"/>
      <c r="NPY211" s="119"/>
      <c r="NPZ211" s="91"/>
      <c r="NQA211" s="119"/>
      <c r="NQB211" s="91"/>
      <c r="NQC211" s="119"/>
      <c r="NQD211" s="91"/>
      <c r="NQE211" s="119"/>
      <c r="NQF211" s="91"/>
      <c r="NQG211" s="119"/>
      <c r="NQH211" s="91"/>
      <c r="NQI211" s="119"/>
      <c r="NQJ211" s="91"/>
      <c r="NQK211" s="119"/>
      <c r="NQL211" s="91"/>
      <c r="NQM211" s="119"/>
      <c r="NQN211" s="91"/>
      <c r="NQO211" s="119"/>
      <c r="NQP211" s="91"/>
      <c r="NQQ211" s="119"/>
      <c r="NQR211" s="91"/>
      <c r="NQS211" s="119"/>
      <c r="NQT211" s="91"/>
      <c r="NQU211" s="119"/>
      <c r="NQV211" s="91"/>
      <c r="NQW211" s="119"/>
      <c r="NQX211" s="91"/>
      <c r="NQY211" s="119"/>
      <c r="NQZ211" s="91"/>
      <c r="NRA211" s="119"/>
      <c r="NRB211" s="91"/>
      <c r="NRC211" s="119"/>
      <c r="NRD211" s="91"/>
      <c r="NRE211" s="119"/>
      <c r="NRF211" s="91"/>
      <c r="NRG211" s="119"/>
      <c r="NRH211" s="91"/>
      <c r="NRI211" s="119"/>
      <c r="NRJ211" s="91"/>
      <c r="NRK211" s="119"/>
      <c r="NRL211" s="91"/>
      <c r="NRM211" s="119"/>
      <c r="NRN211" s="91"/>
      <c r="NRO211" s="119"/>
      <c r="NRP211" s="91"/>
      <c r="NRQ211" s="119"/>
      <c r="NRR211" s="91"/>
      <c r="NRS211" s="119"/>
      <c r="NRT211" s="91"/>
      <c r="NRU211" s="119"/>
      <c r="NRV211" s="91"/>
      <c r="NRW211" s="119"/>
      <c r="NRX211" s="91"/>
      <c r="NRY211" s="119"/>
      <c r="NRZ211" s="91"/>
      <c r="NSA211" s="119"/>
      <c r="NSB211" s="91"/>
      <c r="NSC211" s="119"/>
      <c r="NSD211" s="91"/>
      <c r="NSE211" s="119"/>
      <c r="NSF211" s="91"/>
      <c r="NSG211" s="119"/>
      <c r="NSH211" s="91"/>
      <c r="NSI211" s="119"/>
      <c r="NSJ211" s="91"/>
      <c r="NSK211" s="119"/>
      <c r="NSL211" s="91"/>
      <c r="NSM211" s="119"/>
      <c r="NSN211" s="91"/>
      <c r="NSO211" s="119"/>
      <c r="NSP211" s="91"/>
      <c r="NSQ211" s="119"/>
      <c r="NSR211" s="91"/>
      <c r="NSS211" s="119"/>
      <c r="NST211" s="91"/>
      <c r="NSU211" s="119"/>
      <c r="NSV211" s="91"/>
      <c r="NSW211" s="119"/>
      <c r="NSX211" s="91"/>
      <c r="NSY211" s="119"/>
      <c r="NSZ211" s="91"/>
      <c r="NTA211" s="119"/>
      <c r="NTB211" s="91"/>
      <c r="NTC211" s="119"/>
      <c r="NTD211" s="91"/>
      <c r="NTE211" s="119"/>
      <c r="NTF211" s="91"/>
      <c r="NTG211" s="119"/>
      <c r="NTH211" s="91"/>
      <c r="NTI211" s="119"/>
      <c r="NTJ211" s="91"/>
      <c r="NTK211" s="119"/>
      <c r="NTL211" s="91"/>
      <c r="NTM211" s="119"/>
      <c r="NTN211" s="91"/>
      <c r="NTO211" s="119"/>
      <c r="NTP211" s="91"/>
      <c r="NTQ211" s="119"/>
      <c r="NTR211" s="91"/>
      <c r="NTS211" s="119"/>
      <c r="NTT211" s="91"/>
      <c r="NTU211" s="119"/>
      <c r="NTV211" s="91"/>
      <c r="NTW211" s="119"/>
      <c r="NTX211" s="91"/>
      <c r="NTY211" s="119"/>
      <c r="NTZ211" s="91"/>
      <c r="NUA211" s="119"/>
      <c r="NUB211" s="91"/>
      <c r="NUC211" s="119"/>
      <c r="NUD211" s="91"/>
      <c r="NUE211" s="119"/>
      <c r="NUF211" s="91"/>
      <c r="NUG211" s="119"/>
      <c r="NUH211" s="91"/>
      <c r="NUI211" s="119"/>
      <c r="NUJ211" s="91"/>
      <c r="NUK211" s="119"/>
      <c r="NUL211" s="91"/>
      <c r="NUM211" s="119"/>
      <c r="NUN211" s="91"/>
      <c r="NUO211" s="119"/>
      <c r="NUP211" s="91"/>
      <c r="NUQ211" s="119"/>
      <c r="NUR211" s="91"/>
      <c r="NUS211" s="119"/>
      <c r="NUT211" s="91"/>
      <c r="NUU211" s="119"/>
      <c r="NUV211" s="91"/>
      <c r="NUW211" s="119"/>
      <c r="NUX211" s="91"/>
      <c r="NUY211" s="119"/>
      <c r="NUZ211" s="91"/>
      <c r="NVA211" s="119"/>
      <c r="NVB211" s="91"/>
      <c r="NVC211" s="119"/>
      <c r="NVD211" s="91"/>
      <c r="NVE211" s="119"/>
      <c r="NVF211" s="91"/>
      <c r="NVG211" s="119"/>
      <c r="NVH211" s="91"/>
      <c r="NVI211" s="119"/>
      <c r="NVJ211" s="91"/>
      <c r="NVK211" s="119"/>
      <c r="NVL211" s="91"/>
      <c r="NVM211" s="119"/>
      <c r="NVN211" s="91"/>
      <c r="NVO211" s="119"/>
      <c r="NVP211" s="91"/>
      <c r="NVQ211" s="119"/>
      <c r="NVR211" s="91"/>
      <c r="NVS211" s="119"/>
      <c r="NVT211" s="91"/>
      <c r="NVU211" s="119"/>
      <c r="NVV211" s="91"/>
      <c r="NVW211" s="119"/>
      <c r="NVX211" s="91"/>
      <c r="NVY211" s="119"/>
      <c r="NVZ211" s="91"/>
      <c r="NWA211" s="119"/>
      <c r="NWB211" s="91"/>
      <c r="NWC211" s="119"/>
      <c r="NWD211" s="91"/>
      <c r="NWE211" s="119"/>
      <c r="NWF211" s="91"/>
      <c r="NWG211" s="119"/>
      <c r="NWH211" s="91"/>
      <c r="NWI211" s="119"/>
      <c r="NWJ211" s="91"/>
      <c r="NWK211" s="119"/>
      <c r="NWL211" s="91"/>
      <c r="NWM211" s="119"/>
      <c r="NWN211" s="91"/>
      <c r="NWO211" s="119"/>
      <c r="NWP211" s="91"/>
      <c r="NWQ211" s="119"/>
      <c r="NWR211" s="91"/>
      <c r="NWS211" s="119"/>
      <c r="NWT211" s="91"/>
      <c r="NWU211" s="119"/>
      <c r="NWV211" s="91"/>
      <c r="NWW211" s="119"/>
      <c r="NWX211" s="91"/>
      <c r="NWY211" s="119"/>
      <c r="NWZ211" s="91"/>
      <c r="NXA211" s="119"/>
      <c r="NXB211" s="91"/>
      <c r="NXC211" s="119"/>
      <c r="NXD211" s="91"/>
      <c r="NXE211" s="119"/>
      <c r="NXF211" s="91"/>
      <c r="NXG211" s="119"/>
      <c r="NXH211" s="91"/>
      <c r="NXI211" s="119"/>
      <c r="NXJ211" s="91"/>
      <c r="NXK211" s="119"/>
      <c r="NXL211" s="91"/>
      <c r="NXM211" s="119"/>
      <c r="NXN211" s="91"/>
      <c r="NXO211" s="119"/>
      <c r="NXP211" s="91"/>
      <c r="NXQ211" s="119"/>
      <c r="NXR211" s="91"/>
      <c r="NXS211" s="119"/>
      <c r="NXT211" s="91"/>
      <c r="NXU211" s="119"/>
      <c r="NXV211" s="91"/>
      <c r="NXW211" s="119"/>
      <c r="NXX211" s="91"/>
      <c r="NXY211" s="119"/>
      <c r="NXZ211" s="91"/>
      <c r="NYA211" s="119"/>
      <c r="NYB211" s="91"/>
      <c r="NYC211" s="119"/>
      <c r="NYD211" s="91"/>
      <c r="NYE211" s="119"/>
      <c r="NYF211" s="91"/>
      <c r="NYG211" s="119"/>
      <c r="NYH211" s="91"/>
      <c r="NYI211" s="119"/>
      <c r="NYJ211" s="91"/>
      <c r="NYK211" s="119"/>
      <c r="NYL211" s="91"/>
      <c r="NYM211" s="119"/>
      <c r="NYN211" s="91"/>
      <c r="NYO211" s="119"/>
      <c r="NYP211" s="91"/>
      <c r="NYQ211" s="119"/>
      <c r="NYR211" s="91"/>
      <c r="NYS211" s="119"/>
      <c r="NYT211" s="91"/>
      <c r="NYU211" s="119"/>
      <c r="NYV211" s="91"/>
      <c r="NYW211" s="119"/>
      <c r="NYX211" s="91"/>
      <c r="NYY211" s="119"/>
      <c r="NYZ211" s="91"/>
      <c r="NZA211" s="119"/>
      <c r="NZB211" s="91"/>
      <c r="NZC211" s="119"/>
      <c r="NZD211" s="91"/>
      <c r="NZE211" s="119"/>
      <c r="NZF211" s="91"/>
      <c r="NZG211" s="119"/>
      <c r="NZH211" s="91"/>
      <c r="NZI211" s="119"/>
      <c r="NZJ211" s="91"/>
      <c r="NZK211" s="119"/>
      <c r="NZL211" s="91"/>
      <c r="NZM211" s="119"/>
      <c r="NZN211" s="91"/>
      <c r="NZO211" s="119"/>
      <c r="NZP211" s="91"/>
      <c r="NZQ211" s="119"/>
      <c r="NZR211" s="91"/>
      <c r="NZS211" s="119"/>
      <c r="NZT211" s="91"/>
      <c r="NZU211" s="119"/>
      <c r="NZV211" s="91"/>
      <c r="NZW211" s="119"/>
      <c r="NZX211" s="91"/>
      <c r="NZY211" s="119"/>
      <c r="NZZ211" s="91"/>
      <c r="OAA211" s="119"/>
      <c r="OAB211" s="91"/>
      <c r="OAC211" s="119"/>
      <c r="OAD211" s="91"/>
      <c r="OAE211" s="119"/>
      <c r="OAF211" s="91"/>
      <c r="OAG211" s="119"/>
      <c r="OAH211" s="91"/>
      <c r="OAI211" s="119"/>
      <c r="OAJ211" s="91"/>
      <c r="OAK211" s="119"/>
      <c r="OAL211" s="91"/>
      <c r="OAM211" s="119"/>
      <c r="OAN211" s="91"/>
      <c r="OAO211" s="119"/>
      <c r="OAP211" s="91"/>
      <c r="OAQ211" s="119"/>
      <c r="OAR211" s="91"/>
      <c r="OAS211" s="119"/>
      <c r="OAT211" s="91"/>
      <c r="OAU211" s="119"/>
      <c r="OAV211" s="91"/>
      <c r="OAW211" s="119"/>
      <c r="OAX211" s="91"/>
      <c r="OAY211" s="119"/>
      <c r="OAZ211" s="91"/>
      <c r="OBA211" s="119"/>
      <c r="OBB211" s="91"/>
      <c r="OBC211" s="119"/>
      <c r="OBD211" s="91"/>
      <c r="OBE211" s="119"/>
      <c r="OBF211" s="91"/>
      <c r="OBG211" s="119"/>
      <c r="OBH211" s="91"/>
      <c r="OBI211" s="119"/>
      <c r="OBJ211" s="91"/>
      <c r="OBK211" s="119"/>
      <c r="OBL211" s="91"/>
      <c r="OBM211" s="119"/>
      <c r="OBN211" s="91"/>
      <c r="OBO211" s="119"/>
      <c r="OBP211" s="91"/>
      <c r="OBQ211" s="119"/>
      <c r="OBR211" s="91"/>
      <c r="OBS211" s="119"/>
      <c r="OBT211" s="91"/>
      <c r="OBU211" s="119"/>
      <c r="OBV211" s="91"/>
      <c r="OBW211" s="119"/>
      <c r="OBX211" s="91"/>
      <c r="OBY211" s="119"/>
      <c r="OBZ211" s="91"/>
      <c r="OCA211" s="119"/>
      <c r="OCB211" s="91"/>
      <c r="OCC211" s="119"/>
      <c r="OCD211" s="91"/>
      <c r="OCE211" s="119"/>
      <c r="OCF211" s="91"/>
      <c r="OCG211" s="119"/>
      <c r="OCH211" s="91"/>
      <c r="OCI211" s="119"/>
      <c r="OCJ211" s="91"/>
      <c r="OCK211" s="119"/>
      <c r="OCL211" s="91"/>
      <c r="OCM211" s="119"/>
      <c r="OCN211" s="91"/>
      <c r="OCO211" s="119"/>
      <c r="OCP211" s="91"/>
      <c r="OCQ211" s="119"/>
      <c r="OCR211" s="91"/>
      <c r="OCS211" s="119"/>
      <c r="OCT211" s="91"/>
      <c r="OCU211" s="119"/>
      <c r="OCV211" s="91"/>
      <c r="OCW211" s="119"/>
      <c r="OCX211" s="91"/>
      <c r="OCY211" s="119"/>
      <c r="OCZ211" s="91"/>
      <c r="ODA211" s="119"/>
      <c r="ODB211" s="91"/>
      <c r="ODC211" s="119"/>
      <c r="ODD211" s="91"/>
      <c r="ODE211" s="119"/>
      <c r="ODF211" s="91"/>
      <c r="ODG211" s="119"/>
      <c r="ODH211" s="91"/>
      <c r="ODI211" s="119"/>
      <c r="ODJ211" s="91"/>
      <c r="ODK211" s="119"/>
      <c r="ODL211" s="91"/>
      <c r="ODM211" s="119"/>
      <c r="ODN211" s="91"/>
      <c r="ODO211" s="119"/>
      <c r="ODP211" s="91"/>
      <c r="ODQ211" s="119"/>
      <c r="ODR211" s="91"/>
      <c r="ODS211" s="119"/>
      <c r="ODT211" s="91"/>
      <c r="ODU211" s="119"/>
      <c r="ODV211" s="91"/>
      <c r="ODW211" s="119"/>
      <c r="ODX211" s="91"/>
      <c r="ODY211" s="119"/>
      <c r="ODZ211" s="91"/>
      <c r="OEA211" s="119"/>
      <c r="OEB211" s="91"/>
      <c r="OEC211" s="119"/>
      <c r="OED211" s="91"/>
      <c r="OEE211" s="119"/>
      <c r="OEF211" s="91"/>
      <c r="OEG211" s="119"/>
      <c r="OEH211" s="91"/>
      <c r="OEI211" s="119"/>
      <c r="OEJ211" s="91"/>
      <c r="OEK211" s="119"/>
      <c r="OEL211" s="91"/>
      <c r="OEM211" s="119"/>
      <c r="OEN211" s="91"/>
      <c r="OEO211" s="119"/>
      <c r="OEP211" s="91"/>
      <c r="OEQ211" s="119"/>
      <c r="OER211" s="91"/>
      <c r="OES211" s="119"/>
      <c r="OET211" s="91"/>
      <c r="OEU211" s="119"/>
      <c r="OEV211" s="91"/>
      <c r="OEW211" s="119"/>
      <c r="OEX211" s="91"/>
      <c r="OEY211" s="119"/>
      <c r="OEZ211" s="91"/>
      <c r="OFA211" s="119"/>
      <c r="OFB211" s="91"/>
      <c r="OFC211" s="119"/>
      <c r="OFD211" s="91"/>
      <c r="OFE211" s="119"/>
      <c r="OFF211" s="91"/>
      <c r="OFG211" s="119"/>
      <c r="OFH211" s="91"/>
      <c r="OFI211" s="119"/>
      <c r="OFJ211" s="91"/>
      <c r="OFK211" s="119"/>
      <c r="OFL211" s="91"/>
      <c r="OFM211" s="119"/>
      <c r="OFN211" s="91"/>
      <c r="OFO211" s="119"/>
      <c r="OFP211" s="91"/>
      <c r="OFQ211" s="119"/>
      <c r="OFR211" s="91"/>
      <c r="OFS211" s="119"/>
      <c r="OFT211" s="91"/>
      <c r="OFU211" s="119"/>
      <c r="OFV211" s="91"/>
      <c r="OFW211" s="119"/>
      <c r="OFX211" s="91"/>
      <c r="OFY211" s="119"/>
      <c r="OFZ211" s="91"/>
      <c r="OGA211" s="119"/>
      <c r="OGB211" s="91"/>
      <c r="OGC211" s="119"/>
      <c r="OGD211" s="91"/>
      <c r="OGE211" s="119"/>
      <c r="OGF211" s="91"/>
      <c r="OGG211" s="119"/>
      <c r="OGH211" s="91"/>
      <c r="OGI211" s="119"/>
      <c r="OGJ211" s="91"/>
      <c r="OGK211" s="119"/>
      <c r="OGL211" s="91"/>
      <c r="OGM211" s="119"/>
      <c r="OGN211" s="91"/>
      <c r="OGO211" s="119"/>
      <c r="OGP211" s="91"/>
      <c r="OGQ211" s="119"/>
      <c r="OGR211" s="91"/>
      <c r="OGS211" s="119"/>
      <c r="OGT211" s="91"/>
      <c r="OGU211" s="119"/>
      <c r="OGV211" s="91"/>
      <c r="OGW211" s="119"/>
      <c r="OGX211" s="91"/>
      <c r="OGY211" s="119"/>
      <c r="OGZ211" s="91"/>
      <c r="OHA211" s="119"/>
      <c r="OHB211" s="91"/>
      <c r="OHC211" s="119"/>
      <c r="OHD211" s="91"/>
      <c r="OHE211" s="119"/>
      <c r="OHF211" s="91"/>
      <c r="OHG211" s="119"/>
      <c r="OHH211" s="91"/>
      <c r="OHI211" s="119"/>
      <c r="OHJ211" s="91"/>
      <c r="OHK211" s="119"/>
      <c r="OHL211" s="91"/>
      <c r="OHM211" s="119"/>
      <c r="OHN211" s="91"/>
      <c r="OHO211" s="119"/>
      <c r="OHP211" s="91"/>
      <c r="OHQ211" s="119"/>
      <c r="OHR211" s="91"/>
      <c r="OHS211" s="119"/>
      <c r="OHT211" s="91"/>
      <c r="OHU211" s="119"/>
      <c r="OHV211" s="91"/>
      <c r="OHW211" s="119"/>
      <c r="OHX211" s="91"/>
      <c r="OHY211" s="119"/>
      <c r="OHZ211" s="91"/>
      <c r="OIA211" s="119"/>
      <c r="OIB211" s="91"/>
      <c r="OIC211" s="119"/>
      <c r="OID211" s="91"/>
      <c r="OIE211" s="119"/>
      <c r="OIF211" s="91"/>
      <c r="OIG211" s="119"/>
      <c r="OIH211" s="91"/>
      <c r="OII211" s="119"/>
      <c r="OIJ211" s="91"/>
      <c r="OIK211" s="119"/>
      <c r="OIL211" s="91"/>
      <c r="OIM211" s="119"/>
      <c r="OIN211" s="91"/>
      <c r="OIO211" s="119"/>
      <c r="OIP211" s="91"/>
      <c r="OIQ211" s="119"/>
      <c r="OIR211" s="91"/>
      <c r="OIS211" s="119"/>
      <c r="OIT211" s="91"/>
      <c r="OIU211" s="119"/>
      <c r="OIV211" s="91"/>
      <c r="OIW211" s="119"/>
      <c r="OIX211" s="91"/>
      <c r="OIY211" s="119"/>
      <c r="OIZ211" s="91"/>
      <c r="OJA211" s="119"/>
      <c r="OJB211" s="91"/>
      <c r="OJC211" s="119"/>
      <c r="OJD211" s="91"/>
      <c r="OJE211" s="119"/>
      <c r="OJF211" s="91"/>
      <c r="OJG211" s="119"/>
      <c r="OJH211" s="91"/>
      <c r="OJI211" s="119"/>
      <c r="OJJ211" s="91"/>
      <c r="OJK211" s="119"/>
      <c r="OJL211" s="91"/>
      <c r="OJM211" s="119"/>
      <c r="OJN211" s="91"/>
      <c r="OJO211" s="119"/>
      <c r="OJP211" s="91"/>
      <c r="OJQ211" s="119"/>
      <c r="OJR211" s="91"/>
      <c r="OJS211" s="119"/>
      <c r="OJT211" s="91"/>
      <c r="OJU211" s="119"/>
      <c r="OJV211" s="91"/>
      <c r="OJW211" s="119"/>
      <c r="OJX211" s="91"/>
      <c r="OJY211" s="119"/>
      <c r="OJZ211" s="91"/>
      <c r="OKA211" s="119"/>
      <c r="OKB211" s="91"/>
      <c r="OKC211" s="119"/>
      <c r="OKD211" s="91"/>
      <c r="OKE211" s="119"/>
      <c r="OKF211" s="91"/>
      <c r="OKG211" s="119"/>
      <c r="OKH211" s="91"/>
      <c r="OKI211" s="119"/>
      <c r="OKJ211" s="91"/>
      <c r="OKK211" s="119"/>
      <c r="OKL211" s="91"/>
      <c r="OKM211" s="119"/>
      <c r="OKN211" s="91"/>
      <c r="OKO211" s="119"/>
      <c r="OKP211" s="91"/>
      <c r="OKQ211" s="119"/>
      <c r="OKR211" s="91"/>
      <c r="OKS211" s="119"/>
      <c r="OKT211" s="91"/>
      <c r="OKU211" s="119"/>
      <c r="OKV211" s="91"/>
      <c r="OKW211" s="119"/>
      <c r="OKX211" s="91"/>
      <c r="OKY211" s="119"/>
      <c r="OKZ211" s="91"/>
      <c r="OLA211" s="119"/>
      <c r="OLB211" s="91"/>
      <c r="OLC211" s="119"/>
      <c r="OLD211" s="91"/>
      <c r="OLE211" s="119"/>
      <c r="OLF211" s="91"/>
      <c r="OLG211" s="119"/>
      <c r="OLH211" s="91"/>
      <c r="OLI211" s="119"/>
      <c r="OLJ211" s="91"/>
      <c r="OLK211" s="119"/>
      <c r="OLL211" s="91"/>
      <c r="OLM211" s="119"/>
      <c r="OLN211" s="91"/>
      <c r="OLO211" s="119"/>
      <c r="OLP211" s="91"/>
      <c r="OLQ211" s="119"/>
      <c r="OLR211" s="91"/>
      <c r="OLS211" s="119"/>
      <c r="OLT211" s="91"/>
      <c r="OLU211" s="119"/>
      <c r="OLV211" s="91"/>
      <c r="OLW211" s="119"/>
      <c r="OLX211" s="91"/>
      <c r="OLY211" s="119"/>
      <c r="OLZ211" s="91"/>
      <c r="OMA211" s="119"/>
      <c r="OMB211" s="91"/>
      <c r="OMC211" s="119"/>
      <c r="OMD211" s="91"/>
      <c r="OME211" s="119"/>
      <c r="OMF211" s="91"/>
      <c r="OMG211" s="119"/>
      <c r="OMH211" s="91"/>
      <c r="OMI211" s="119"/>
      <c r="OMJ211" s="91"/>
      <c r="OMK211" s="119"/>
      <c r="OML211" s="91"/>
      <c r="OMM211" s="119"/>
      <c r="OMN211" s="91"/>
      <c r="OMO211" s="119"/>
      <c r="OMP211" s="91"/>
      <c r="OMQ211" s="119"/>
      <c r="OMR211" s="91"/>
      <c r="OMS211" s="119"/>
      <c r="OMT211" s="91"/>
      <c r="OMU211" s="119"/>
      <c r="OMV211" s="91"/>
      <c r="OMW211" s="119"/>
      <c r="OMX211" s="91"/>
      <c r="OMY211" s="119"/>
      <c r="OMZ211" s="91"/>
      <c r="ONA211" s="119"/>
      <c r="ONB211" s="91"/>
      <c r="ONC211" s="119"/>
      <c r="OND211" s="91"/>
      <c r="ONE211" s="119"/>
      <c r="ONF211" s="91"/>
      <c r="ONG211" s="119"/>
      <c r="ONH211" s="91"/>
      <c r="ONI211" s="119"/>
      <c r="ONJ211" s="91"/>
      <c r="ONK211" s="119"/>
      <c r="ONL211" s="91"/>
      <c r="ONM211" s="119"/>
      <c r="ONN211" s="91"/>
      <c r="ONO211" s="119"/>
      <c r="ONP211" s="91"/>
      <c r="ONQ211" s="119"/>
      <c r="ONR211" s="91"/>
      <c r="ONS211" s="119"/>
      <c r="ONT211" s="91"/>
      <c r="ONU211" s="119"/>
      <c r="ONV211" s="91"/>
      <c r="ONW211" s="119"/>
      <c r="ONX211" s="91"/>
      <c r="ONY211" s="119"/>
      <c r="ONZ211" s="91"/>
      <c r="OOA211" s="119"/>
      <c r="OOB211" s="91"/>
      <c r="OOC211" s="119"/>
      <c r="OOD211" s="91"/>
      <c r="OOE211" s="119"/>
      <c r="OOF211" s="91"/>
      <c r="OOG211" s="119"/>
      <c r="OOH211" s="91"/>
      <c r="OOI211" s="119"/>
      <c r="OOJ211" s="91"/>
      <c r="OOK211" s="119"/>
      <c r="OOL211" s="91"/>
      <c r="OOM211" s="119"/>
      <c r="OON211" s="91"/>
      <c r="OOO211" s="119"/>
      <c r="OOP211" s="91"/>
      <c r="OOQ211" s="119"/>
      <c r="OOR211" s="91"/>
      <c r="OOS211" s="119"/>
      <c r="OOT211" s="91"/>
      <c r="OOU211" s="119"/>
      <c r="OOV211" s="91"/>
      <c r="OOW211" s="119"/>
      <c r="OOX211" s="91"/>
      <c r="OOY211" s="119"/>
      <c r="OOZ211" s="91"/>
      <c r="OPA211" s="119"/>
      <c r="OPB211" s="91"/>
      <c r="OPC211" s="119"/>
      <c r="OPD211" s="91"/>
      <c r="OPE211" s="119"/>
      <c r="OPF211" s="91"/>
      <c r="OPG211" s="119"/>
      <c r="OPH211" s="91"/>
      <c r="OPI211" s="119"/>
      <c r="OPJ211" s="91"/>
      <c r="OPK211" s="119"/>
      <c r="OPL211" s="91"/>
      <c r="OPM211" s="119"/>
      <c r="OPN211" s="91"/>
      <c r="OPO211" s="119"/>
      <c r="OPP211" s="91"/>
      <c r="OPQ211" s="119"/>
      <c r="OPR211" s="91"/>
      <c r="OPS211" s="119"/>
      <c r="OPT211" s="91"/>
      <c r="OPU211" s="119"/>
      <c r="OPV211" s="91"/>
      <c r="OPW211" s="119"/>
      <c r="OPX211" s="91"/>
      <c r="OPY211" s="119"/>
      <c r="OPZ211" s="91"/>
      <c r="OQA211" s="119"/>
      <c r="OQB211" s="91"/>
      <c r="OQC211" s="119"/>
      <c r="OQD211" s="91"/>
      <c r="OQE211" s="119"/>
      <c r="OQF211" s="91"/>
      <c r="OQG211" s="119"/>
      <c r="OQH211" s="91"/>
      <c r="OQI211" s="119"/>
      <c r="OQJ211" s="91"/>
      <c r="OQK211" s="119"/>
      <c r="OQL211" s="91"/>
      <c r="OQM211" s="119"/>
      <c r="OQN211" s="91"/>
      <c r="OQO211" s="119"/>
      <c r="OQP211" s="91"/>
      <c r="OQQ211" s="119"/>
      <c r="OQR211" s="91"/>
      <c r="OQS211" s="119"/>
      <c r="OQT211" s="91"/>
      <c r="OQU211" s="119"/>
      <c r="OQV211" s="91"/>
      <c r="OQW211" s="119"/>
      <c r="OQX211" s="91"/>
      <c r="OQY211" s="119"/>
      <c r="OQZ211" s="91"/>
      <c r="ORA211" s="119"/>
      <c r="ORB211" s="91"/>
      <c r="ORC211" s="119"/>
      <c r="ORD211" s="91"/>
      <c r="ORE211" s="119"/>
      <c r="ORF211" s="91"/>
      <c r="ORG211" s="119"/>
      <c r="ORH211" s="91"/>
      <c r="ORI211" s="119"/>
      <c r="ORJ211" s="91"/>
      <c r="ORK211" s="119"/>
      <c r="ORL211" s="91"/>
      <c r="ORM211" s="119"/>
      <c r="ORN211" s="91"/>
      <c r="ORO211" s="119"/>
      <c r="ORP211" s="91"/>
      <c r="ORQ211" s="119"/>
      <c r="ORR211" s="91"/>
      <c r="ORS211" s="119"/>
      <c r="ORT211" s="91"/>
      <c r="ORU211" s="119"/>
      <c r="ORV211" s="91"/>
      <c r="ORW211" s="119"/>
      <c r="ORX211" s="91"/>
      <c r="ORY211" s="119"/>
      <c r="ORZ211" s="91"/>
      <c r="OSA211" s="119"/>
      <c r="OSB211" s="91"/>
      <c r="OSC211" s="119"/>
      <c r="OSD211" s="91"/>
      <c r="OSE211" s="119"/>
      <c r="OSF211" s="91"/>
      <c r="OSG211" s="119"/>
      <c r="OSH211" s="91"/>
      <c r="OSI211" s="119"/>
      <c r="OSJ211" s="91"/>
      <c r="OSK211" s="119"/>
      <c r="OSL211" s="91"/>
      <c r="OSM211" s="119"/>
      <c r="OSN211" s="91"/>
      <c r="OSO211" s="119"/>
      <c r="OSP211" s="91"/>
      <c r="OSQ211" s="119"/>
      <c r="OSR211" s="91"/>
      <c r="OSS211" s="119"/>
      <c r="OST211" s="91"/>
      <c r="OSU211" s="119"/>
      <c r="OSV211" s="91"/>
      <c r="OSW211" s="119"/>
      <c r="OSX211" s="91"/>
      <c r="OSY211" s="119"/>
      <c r="OSZ211" s="91"/>
      <c r="OTA211" s="119"/>
      <c r="OTB211" s="91"/>
      <c r="OTC211" s="119"/>
      <c r="OTD211" s="91"/>
      <c r="OTE211" s="119"/>
      <c r="OTF211" s="91"/>
      <c r="OTG211" s="119"/>
      <c r="OTH211" s="91"/>
      <c r="OTI211" s="119"/>
      <c r="OTJ211" s="91"/>
      <c r="OTK211" s="119"/>
      <c r="OTL211" s="91"/>
      <c r="OTM211" s="119"/>
      <c r="OTN211" s="91"/>
      <c r="OTO211" s="119"/>
      <c r="OTP211" s="91"/>
      <c r="OTQ211" s="119"/>
      <c r="OTR211" s="91"/>
      <c r="OTS211" s="119"/>
      <c r="OTT211" s="91"/>
      <c r="OTU211" s="119"/>
      <c r="OTV211" s="91"/>
      <c r="OTW211" s="119"/>
      <c r="OTX211" s="91"/>
      <c r="OTY211" s="119"/>
      <c r="OTZ211" s="91"/>
      <c r="OUA211" s="119"/>
      <c r="OUB211" s="91"/>
      <c r="OUC211" s="119"/>
      <c r="OUD211" s="91"/>
      <c r="OUE211" s="119"/>
      <c r="OUF211" s="91"/>
      <c r="OUG211" s="119"/>
      <c r="OUH211" s="91"/>
      <c r="OUI211" s="119"/>
      <c r="OUJ211" s="91"/>
      <c r="OUK211" s="119"/>
      <c r="OUL211" s="91"/>
      <c r="OUM211" s="119"/>
      <c r="OUN211" s="91"/>
      <c r="OUO211" s="119"/>
      <c r="OUP211" s="91"/>
      <c r="OUQ211" s="119"/>
      <c r="OUR211" s="91"/>
      <c r="OUS211" s="119"/>
      <c r="OUT211" s="91"/>
      <c r="OUU211" s="119"/>
      <c r="OUV211" s="91"/>
      <c r="OUW211" s="119"/>
      <c r="OUX211" s="91"/>
      <c r="OUY211" s="119"/>
      <c r="OUZ211" s="91"/>
      <c r="OVA211" s="119"/>
      <c r="OVB211" s="91"/>
      <c r="OVC211" s="119"/>
      <c r="OVD211" s="91"/>
      <c r="OVE211" s="119"/>
      <c r="OVF211" s="91"/>
      <c r="OVG211" s="119"/>
      <c r="OVH211" s="91"/>
      <c r="OVI211" s="119"/>
      <c r="OVJ211" s="91"/>
      <c r="OVK211" s="119"/>
      <c r="OVL211" s="91"/>
      <c r="OVM211" s="119"/>
      <c r="OVN211" s="91"/>
      <c r="OVO211" s="119"/>
      <c r="OVP211" s="91"/>
      <c r="OVQ211" s="119"/>
      <c r="OVR211" s="91"/>
      <c r="OVS211" s="119"/>
      <c r="OVT211" s="91"/>
      <c r="OVU211" s="119"/>
      <c r="OVV211" s="91"/>
      <c r="OVW211" s="119"/>
      <c r="OVX211" s="91"/>
      <c r="OVY211" s="119"/>
      <c r="OVZ211" s="91"/>
      <c r="OWA211" s="119"/>
      <c r="OWB211" s="91"/>
      <c r="OWC211" s="119"/>
      <c r="OWD211" s="91"/>
      <c r="OWE211" s="119"/>
      <c r="OWF211" s="91"/>
      <c r="OWG211" s="119"/>
      <c r="OWH211" s="91"/>
      <c r="OWI211" s="119"/>
      <c r="OWJ211" s="91"/>
      <c r="OWK211" s="119"/>
      <c r="OWL211" s="91"/>
      <c r="OWM211" s="119"/>
      <c r="OWN211" s="91"/>
      <c r="OWO211" s="119"/>
      <c r="OWP211" s="91"/>
      <c r="OWQ211" s="119"/>
      <c r="OWR211" s="91"/>
      <c r="OWS211" s="119"/>
      <c r="OWT211" s="91"/>
      <c r="OWU211" s="119"/>
      <c r="OWV211" s="91"/>
      <c r="OWW211" s="119"/>
      <c r="OWX211" s="91"/>
      <c r="OWY211" s="119"/>
      <c r="OWZ211" s="91"/>
      <c r="OXA211" s="119"/>
      <c r="OXB211" s="91"/>
      <c r="OXC211" s="119"/>
      <c r="OXD211" s="91"/>
      <c r="OXE211" s="119"/>
      <c r="OXF211" s="91"/>
      <c r="OXG211" s="119"/>
      <c r="OXH211" s="91"/>
      <c r="OXI211" s="119"/>
      <c r="OXJ211" s="91"/>
      <c r="OXK211" s="119"/>
      <c r="OXL211" s="91"/>
      <c r="OXM211" s="119"/>
      <c r="OXN211" s="91"/>
      <c r="OXO211" s="119"/>
      <c r="OXP211" s="91"/>
      <c r="OXQ211" s="119"/>
      <c r="OXR211" s="91"/>
      <c r="OXS211" s="119"/>
      <c r="OXT211" s="91"/>
      <c r="OXU211" s="119"/>
      <c r="OXV211" s="91"/>
      <c r="OXW211" s="119"/>
      <c r="OXX211" s="91"/>
      <c r="OXY211" s="119"/>
      <c r="OXZ211" s="91"/>
      <c r="OYA211" s="119"/>
      <c r="OYB211" s="91"/>
      <c r="OYC211" s="119"/>
      <c r="OYD211" s="91"/>
      <c r="OYE211" s="119"/>
      <c r="OYF211" s="91"/>
      <c r="OYG211" s="119"/>
      <c r="OYH211" s="91"/>
      <c r="OYI211" s="119"/>
      <c r="OYJ211" s="91"/>
      <c r="OYK211" s="119"/>
      <c r="OYL211" s="91"/>
      <c r="OYM211" s="119"/>
      <c r="OYN211" s="91"/>
      <c r="OYO211" s="119"/>
      <c r="OYP211" s="91"/>
      <c r="OYQ211" s="119"/>
      <c r="OYR211" s="91"/>
      <c r="OYS211" s="119"/>
      <c r="OYT211" s="91"/>
      <c r="OYU211" s="119"/>
      <c r="OYV211" s="91"/>
      <c r="OYW211" s="119"/>
      <c r="OYX211" s="91"/>
      <c r="OYY211" s="119"/>
      <c r="OYZ211" s="91"/>
      <c r="OZA211" s="119"/>
      <c r="OZB211" s="91"/>
      <c r="OZC211" s="119"/>
      <c r="OZD211" s="91"/>
      <c r="OZE211" s="119"/>
      <c r="OZF211" s="91"/>
      <c r="OZG211" s="119"/>
      <c r="OZH211" s="91"/>
      <c r="OZI211" s="119"/>
      <c r="OZJ211" s="91"/>
      <c r="OZK211" s="119"/>
      <c r="OZL211" s="91"/>
      <c r="OZM211" s="119"/>
      <c r="OZN211" s="91"/>
      <c r="OZO211" s="119"/>
      <c r="OZP211" s="91"/>
      <c r="OZQ211" s="119"/>
      <c r="OZR211" s="91"/>
      <c r="OZS211" s="119"/>
      <c r="OZT211" s="91"/>
      <c r="OZU211" s="119"/>
      <c r="OZV211" s="91"/>
      <c r="OZW211" s="119"/>
      <c r="OZX211" s="91"/>
      <c r="OZY211" s="119"/>
      <c r="OZZ211" s="91"/>
      <c r="PAA211" s="119"/>
      <c r="PAB211" s="91"/>
      <c r="PAC211" s="119"/>
      <c r="PAD211" s="91"/>
      <c r="PAE211" s="119"/>
      <c r="PAF211" s="91"/>
      <c r="PAG211" s="119"/>
      <c r="PAH211" s="91"/>
      <c r="PAI211" s="119"/>
      <c r="PAJ211" s="91"/>
      <c r="PAK211" s="119"/>
      <c r="PAL211" s="91"/>
      <c r="PAM211" s="119"/>
      <c r="PAN211" s="91"/>
      <c r="PAO211" s="119"/>
      <c r="PAP211" s="91"/>
      <c r="PAQ211" s="119"/>
      <c r="PAR211" s="91"/>
      <c r="PAS211" s="119"/>
      <c r="PAT211" s="91"/>
      <c r="PAU211" s="119"/>
      <c r="PAV211" s="91"/>
      <c r="PAW211" s="119"/>
      <c r="PAX211" s="91"/>
      <c r="PAY211" s="119"/>
      <c r="PAZ211" s="91"/>
      <c r="PBA211" s="119"/>
      <c r="PBB211" s="91"/>
      <c r="PBC211" s="119"/>
      <c r="PBD211" s="91"/>
      <c r="PBE211" s="119"/>
      <c r="PBF211" s="91"/>
      <c r="PBG211" s="119"/>
      <c r="PBH211" s="91"/>
      <c r="PBI211" s="119"/>
      <c r="PBJ211" s="91"/>
      <c r="PBK211" s="119"/>
      <c r="PBL211" s="91"/>
      <c r="PBM211" s="119"/>
      <c r="PBN211" s="91"/>
      <c r="PBO211" s="119"/>
      <c r="PBP211" s="91"/>
      <c r="PBQ211" s="119"/>
      <c r="PBR211" s="91"/>
      <c r="PBS211" s="119"/>
      <c r="PBT211" s="91"/>
      <c r="PBU211" s="119"/>
      <c r="PBV211" s="91"/>
      <c r="PBW211" s="119"/>
      <c r="PBX211" s="91"/>
      <c r="PBY211" s="119"/>
      <c r="PBZ211" s="91"/>
      <c r="PCA211" s="119"/>
      <c r="PCB211" s="91"/>
      <c r="PCC211" s="119"/>
      <c r="PCD211" s="91"/>
      <c r="PCE211" s="119"/>
      <c r="PCF211" s="91"/>
      <c r="PCG211" s="119"/>
      <c r="PCH211" s="91"/>
      <c r="PCI211" s="119"/>
      <c r="PCJ211" s="91"/>
      <c r="PCK211" s="119"/>
      <c r="PCL211" s="91"/>
      <c r="PCM211" s="119"/>
      <c r="PCN211" s="91"/>
      <c r="PCO211" s="119"/>
      <c r="PCP211" s="91"/>
      <c r="PCQ211" s="119"/>
      <c r="PCR211" s="91"/>
      <c r="PCS211" s="119"/>
      <c r="PCT211" s="91"/>
      <c r="PCU211" s="119"/>
      <c r="PCV211" s="91"/>
      <c r="PCW211" s="119"/>
      <c r="PCX211" s="91"/>
      <c r="PCY211" s="119"/>
      <c r="PCZ211" s="91"/>
      <c r="PDA211" s="119"/>
      <c r="PDB211" s="91"/>
      <c r="PDC211" s="119"/>
      <c r="PDD211" s="91"/>
      <c r="PDE211" s="119"/>
      <c r="PDF211" s="91"/>
      <c r="PDG211" s="119"/>
      <c r="PDH211" s="91"/>
      <c r="PDI211" s="119"/>
      <c r="PDJ211" s="91"/>
      <c r="PDK211" s="119"/>
      <c r="PDL211" s="91"/>
      <c r="PDM211" s="119"/>
      <c r="PDN211" s="91"/>
      <c r="PDO211" s="119"/>
      <c r="PDP211" s="91"/>
      <c r="PDQ211" s="119"/>
      <c r="PDR211" s="91"/>
      <c r="PDS211" s="119"/>
      <c r="PDT211" s="91"/>
      <c r="PDU211" s="119"/>
      <c r="PDV211" s="91"/>
      <c r="PDW211" s="119"/>
      <c r="PDX211" s="91"/>
      <c r="PDY211" s="119"/>
      <c r="PDZ211" s="91"/>
      <c r="PEA211" s="119"/>
      <c r="PEB211" s="91"/>
      <c r="PEC211" s="119"/>
      <c r="PED211" s="91"/>
      <c r="PEE211" s="119"/>
      <c r="PEF211" s="91"/>
      <c r="PEG211" s="119"/>
      <c r="PEH211" s="91"/>
      <c r="PEI211" s="119"/>
      <c r="PEJ211" s="91"/>
      <c r="PEK211" s="119"/>
      <c r="PEL211" s="91"/>
      <c r="PEM211" s="119"/>
      <c r="PEN211" s="91"/>
      <c r="PEO211" s="119"/>
      <c r="PEP211" s="91"/>
      <c r="PEQ211" s="119"/>
      <c r="PER211" s="91"/>
      <c r="PES211" s="119"/>
      <c r="PET211" s="91"/>
      <c r="PEU211" s="119"/>
      <c r="PEV211" s="91"/>
      <c r="PEW211" s="119"/>
      <c r="PEX211" s="91"/>
      <c r="PEY211" s="119"/>
      <c r="PEZ211" s="91"/>
      <c r="PFA211" s="119"/>
      <c r="PFB211" s="91"/>
      <c r="PFC211" s="119"/>
      <c r="PFD211" s="91"/>
      <c r="PFE211" s="119"/>
      <c r="PFF211" s="91"/>
      <c r="PFG211" s="119"/>
      <c r="PFH211" s="91"/>
      <c r="PFI211" s="119"/>
      <c r="PFJ211" s="91"/>
      <c r="PFK211" s="119"/>
      <c r="PFL211" s="91"/>
      <c r="PFM211" s="119"/>
      <c r="PFN211" s="91"/>
      <c r="PFO211" s="119"/>
      <c r="PFP211" s="91"/>
      <c r="PFQ211" s="119"/>
      <c r="PFR211" s="91"/>
      <c r="PFS211" s="119"/>
      <c r="PFT211" s="91"/>
      <c r="PFU211" s="119"/>
      <c r="PFV211" s="91"/>
      <c r="PFW211" s="119"/>
      <c r="PFX211" s="91"/>
      <c r="PFY211" s="119"/>
      <c r="PFZ211" s="91"/>
      <c r="PGA211" s="119"/>
      <c r="PGB211" s="91"/>
      <c r="PGC211" s="119"/>
      <c r="PGD211" s="91"/>
      <c r="PGE211" s="119"/>
      <c r="PGF211" s="91"/>
      <c r="PGG211" s="119"/>
      <c r="PGH211" s="91"/>
      <c r="PGI211" s="119"/>
      <c r="PGJ211" s="91"/>
      <c r="PGK211" s="119"/>
      <c r="PGL211" s="91"/>
      <c r="PGM211" s="119"/>
      <c r="PGN211" s="91"/>
      <c r="PGO211" s="119"/>
      <c r="PGP211" s="91"/>
      <c r="PGQ211" s="119"/>
      <c r="PGR211" s="91"/>
      <c r="PGS211" s="119"/>
      <c r="PGT211" s="91"/>
      <c r="PGU211" s="119"/>
      <c r="PGV211" s="91"/>
      <c r="PGW211" s="119"/>
      <c r="PGX211" s="91"/>
      <c r="PGY211" s="119"/>
      <c r="PGZ211" s="91"/>
      <c r="PHA211" s="119"/>
      <c r="PHB211" s="91"/>
      <c r="PHC211" s="119"/>
      <c r="PHD211" s="91"/>
      <c r="PHE211" s="119"/>
      <c r="PHF211" s="91"/>
      <c r="PHG211" s="119"/>
      <c r="PHH211" s="91"/>
      <c r="PHI211" s="119"/>
      <c r="PHJ211" s="91"/>
      <c r="PHK211" s="119"/>
      <c r="PHL211" s="91"/>
      <c r="PHM211" s="119"/>
      <c r="PHN211" s="91"/>
      <c r="PHO211" s="119"/>
      <c r="PHP211" s="91"/>
      <c r="PHQ211" s="119"/>
      <c r="PHR211" s="91"/>
      <c r="PHS211" s="119"/>
      <c r="PHT211" s="91"/>
      <c r="PHU211" s="119"/>
      <c r="PHV211" s="91"/>
      <c r="PHW211" s="119"/>
      <c r="PHX211" s="91"/>
      <c r="PHY211" s="119"/>
      <c r="PHZ211" s="91"/>
      <c r="PIA211" s="119"/>
      <c r="PIB211" s="91"/>
      <c r="PIC211" s="119"/>
      <c r="PID211" s="91"/>
      <c r="PIE211" s="119"/>
      <c r="PIF211" s="91"/>
      <c r="PIG211" s="119"/>
      <c r="PIH211" s="91"/>
      <c r="PII211" s="119"/>
      <c r="PIJ211" s="91"/>
      <c r="PIK211" s="119"/>
      <c r="PIL211" s="91"/>
      <c r="PIM211" s="119"/>
      <c r="PIN211" s="91"/>
      <c r="PIO211" s="119"/>
      <c r="PIP211" s="91"/>
      <c r="PIQ211" s="119"/>
      <c r="PIR211" s="91"/>
      <c r="PIS211" s="119"/>
      <c r="PIT211" s="91"/>
      <c r="PIU211" s="119"/>
      <c r="PIV211" s="91"/>
      <c r="PIW211" s="119"/>
      <c r="PIX211" s="91"/>
      <c r="PIY211" s="119"/>
      <c r="PIZ211" s="91"/>
      <c r="PJA211" s="119"/>
      <c r="PJB211" s="91"/>
      <c r="PJC211" s="119"/>
      <c r="PJD211" s="91"/>
      <c r="PJE211" s="119"/>
      <c r="PJF211" s="91"/>
      <c r="PJG211" s="119"/>
      <c r="PJH211" s="91"/>
      <c r="PJI211" s="119"/>
      <c r="PJJ211" s="91"/>
      <c r="PJK211" s="119"/>
      <c r="PJL211" s="91"/>
      <c r="PJM211" s="119"/>
      <c r="PJN211" s="91"/>
      <c r="PJO211" s="119"/>
      <c r="PJP211" s="91"/>
      <c r="PJQ211" s="119"/>
      <c r="PJR211" s="91"/>
      <c r="PJS211" s="119"/>
      <c r="PJT211" s="91"/>
      <c r="PJU211" s="119"/>
      <c r="PJV211" s="91"/>
      <c r="PJW211" s="119"/>
      <c r="PJX211" s="91"/>
      <c r="PJY211" s="119"/>
      <c r="PJZ211" s="91"/>
      <c r="PKA211" s="119"/>
      <c r="PKB211" s="91"/>
      <c r="PKC211" s="119"/>
      <c r="PKD211" s="91"/>
      <c r="PKE211" s="119"/>
      <c r="PKF211" s="91"/>
      <c r="PKG211" s="119"/>
      <c r="PKH211" s="91"/>
      <c r="PKI211" s="119"/>
      <c r="PKJ211" s="91"/>
      <c r="PKK211" s="119"/>
      <c r="PKL211" s="91"/>
      <c r="PKM211" s="119"/>
      <c r="PKN211" s="91"/>
      <c r="PKO211" s="119"/>
      <c r="PKP211" s="91"/>
      <c r="PKQ211" s="119"/>
      <c r="PKR211" s="91"/>
      <c r="PKS211" s="119"/>
      <c r="PKT211" s="91"/>
      <c r="PKU211" s="119"/>
      <c r="PKV211" s="91"/>
      <c r="PKW211" s="119"/>
      <c r="PKX211" s="91"/>
      <c r="PKY211" s="119"/>
      <c r="PKZ211" s="91"/>
      <c r="PLA211" s="119"/>
      <c r="PLB211" s="91"/>
      <c r="PLC211" s="119"/>
      <c r="PLD211" s="91"/>
      <c r="PLE211" s="119"/>
      <c r="PLF211" s="91"/>
      <c r="PLG211" s="119"/>
      <c r="PLH211" s="91"/>
      <c r="PLI211" s="119"/>
      <c r="PLJ211" s="91"/>
      <c r="PLK211" s="119"/>
      <c r="PLL211" s="91"/>
      <c r="PLM211" s="119"/>
      <c r="PLN211" s="91"/>
      <c r="PLO211" s="119"/>
      <c r="PLP211" s="91"/>
      <c r="PLQ211" s="119"/>
      <c r="PLR211" s="91"/>
      <c r="PLS211" s="119"/>
      <c r="PLT211" s="91"/>
      <c r="PLU211" s="119"/>
      <c r="PLV211" s="91"/>
      <c r="PLW211" s="119"/>
      <c r="PLX211" s="91"/>
      <c r="PLY211" s="119"/>
      <c r="PLZ211" s="91"/>
      <c r="PMA211" s="119"/>
      <c r="PMB211" s="91"/>
      <c r="PMC211" s="119"/>
      <c r="PMD211" s="91"/>
      <c r="PME211" s="119"/>
      <c r="PMF211" s="91"/>
      <c r="PMG211" s="119"/>
      <c r="PMH211" s="91"/>
      <c r="PMI211" s="119"/>
      <c r="PMJ211" s="91"/>
      <c r="PMK211" s="119"/>
      <c r="PML211" s="91"/>
      <c r="PMM211" s="119"/>
      <c r="PMN211" s="91"/>
      <c r="PMO211" s="119"/>
      <c r="PMP211" s="91"/>
      <c r="PMQ211" s="119"/>
      <c r="PMR211" s="91"/>
      <c r="PMS211" s="119"/>
      <c r="PMT211" s="91"/>
      <c r="PMU211" s="119"/>
      <c r="PMV211" s="91"/>
      <c r="PMW211" s="119"/>
      <c r="PMX211" s="91"/>
      <c r="PMY211" s="119"/>
      <c r="PMZ211" s="91"/>
      <c r="PNA211" s="119"/>
      <c r="PNB211" s="91"/>
      <c r="PNC211" s="119"/>
      <c r="PND211" s="91"/>
      <c r="PNE211" s="119"/>
      <c r="PNF211" s="91"/>
      <c r="PNG211" s="119"/>
      <c r="PNH211" s="91"/>
      <c r="PNI211" s="119"/>
      <c r="PNJ211" s="91"/>
      <c r="PNK211" s="119"/>
      <c r="PNL211" s="91"/>
      <c r="PNM211" s="119"/>
      <c r="PNN211" s="91"/>
      <c r="PNO211" s="119"/>
      <c r="PNP211" s="91"/>
      <c r="PNQ211" s="119"/>
      <c r="PNR211" s="91"/>
      <c r="PNS211" s="119"/>
      <c r="PNT211" s="91"/>
      <c r="PNU211" s="119"/>
      <c r="PNV211" s="91"/>
      <c r="PNW211" s="119"/>
      <c r="PNX211" s="91"/>
      <c r="PNY211" s="119"/>
      <c r="PNZ211" s="91"/>
      <c r="POA211" s="119"/>
      <c r="POB211" s="91"/>
      <c r="POC211" s="119"/>
      <c r="POD211" s="91"/>
      <c r="POE211" s="119"/>
      <c r="POF211" s="91"/>
      <c r="POG211" s="119"/>
      <c r="POH211" s="91"/>
      <c r="POI211" s="119"/>
      <c r="POJ211" s="91"/>
      <c r="POK211" s="119"/>
      <c r="POL211" s="91"/>
      <c r="POM211" s="119"/>
      <c r="PON211" s="91"/>
      <c r="POO211" s="119"/>
      <c r="POP211" s="91"/>
      <c r="POQ211" s="119"/>
      <c r="POR211" s="91"/>
      <c r="POS211" s="119"/>
      <c r="POT211" s="91"/>
      <c r="POU211" s="119"/>
      <c r="POV211" s="91"/>
      <c r="POW211" s="119"/>
      <c r="POX211" s="91"/>
      <c r="POY211" s="119"/>
      <c r="POZ211" s="91"/>
      <c r="PPA211" s="119"/>
      <c r="PPB211" s="91"/>
      <c r="PPC211" s="119"/>
      <c r="PPD211" s="91"/>
      <c r="PPE211" s="119"/>
      <c r="PPF211" s="91"/>
      <c r="PPG211" s="119"/>
      <c r="PPH211" s="91"/>
      <c r="PPI211" s="119"/>
      <c r="PPJ211" s="91"/>
      <c r="PPK211" s="119"/>
      <c r="PPL211" s="91"/>
      <c r="PPM211" s="119"/>
      <c r="PPN211" s="91"/>
      <c r="PPO211" s="119"/>
      <c r="PPP211" s="91"/>
      <c r="PPQ211" s="119"/>
      <c r="PPR211" s="91"/>
      <c r="PPS211" s="119"/>
      <c r="PPT211" s="91"/>
      <c r="PPU211" s="119"/>
      <c r="PPV211" s="91"/>
      <c r="PPW211" s="119"/>
      <c r="PPX211" s="91"/>
      <c r="PPY211" s="119"/>
      <c r="PPZ211" s="91"/>
      <c r="PQA211" s="119"/>
      <c r="PQB211" s="91"/>
      <c r="PQC211" s="119"/>
      <c r="PQD211" s="91"/>
      <c r="PQE211" s="119"/>
      <c r="PQF211" s="91"/>
      <c r="PQG211" s="119"/>
      <c r="PQH211" s="91"/>
      <c r="PQI211" s="119"/>
      <c r="PQJ211" s="91"/>
      <c r="PQK211" s="119"/>
      <c r="PQL211" s="91"/>
      <c r="PQM211" s="119"/>
      <c r="PQN211" s="91"/>
      <c r="PQO211" s="119"/>
      <c r="PQP211" s="91"/>
      <c r="PQQ211" s="119"/>
      <c r="PQR211" s="91"/>
      <c r="PQS211" s="119"/>
      <c r="PQT211" s="91"/>
      <c r="PQU211" s="119"/>
      <c r="PQV211" s="91"/>
      <c r="PQW211" s="119"/>
      <c r="PQX211" s="91"/>
      <c r="PQY211" s="119"/>
      <c r="PQZ211" s="91"/>
      <c r="PRA211" s="119"/>
      <c r="PRB211" s="91"/>
      <c r="PRC211" s="119"/>
      <c r="PRD211" s="91"/>
      <c r="PRE211" s="119"/>
      <c r="PRF211" s="91"/>
      <c r="PRG211" s="119"/>
      <c r="PRH211" s="91"/>
      <c r="PRI211" s="119"/>
      <c r="PRJ211" s="91"/>
      <c r="PRK211" s="119"/>
      <c r="PRL211" s="91"/>
      <c r="PRM211" s="119"/>
      <c r="PRN211" s="91"/>
      <c r="PRO211" s="119"/>
      <c r="PRP211" s="91"/>
      <c r="PRQ211" s="119"/>
      <c r="PRR211" s="91"/>
      <c r="PRS211" s="119"/>
      <c r="PRT211" s="91"/>
      <c r="PRU211" s="119"/>
      <c r="PRV211" s="91"/>
      <c r="PRW211" s="119"/>
      <c r="PRX211" s="91"/>
      <c r="PRY211" s="119"/>
      <c r="PRZ211" s="91"/>
      <c r="PSA211" s="119"/>
      <c r="PSB211" s="91"/>
      <c r="PSC211" s="119"/>
      <c r="PSD211" s="91"/>
      <c r="PSE211" s="119"/>
      <c r="PSF211" s="91"/>
      <c r="PSG211" s="119"/>
      <c r="PSH211" s="91"/>
      <c r="PSI211" s="119"/>
      <c r="PSJ211" s="91"/>
      <c r="PSK211" s="119"/>
      <c r="PSL211" s="91"/>
      <c r="PSM211" s="119"/>
      <c r="PSN211" s="91"/>
      <c r="PSO211" s="119"/>
      <c r="PSP211" s="91"/>
      <c r="PSQ211" s="119"/>
      <c r="PSR211" s="91"/>
      <c r="PSS211" s="119"/>
      <c r="PST211" s="91"/>
      <c r="PSU211" s="119"/>
      <c r="PSV211" s="91"/>
      <c r="PSW211" s="119"/>
      <c r="PSX211" s="91"/>
      <c r="PSY211" s="119"/>
      <c r="PSZ211" s="91"/>
      <c r="PTA211" s="119"/>
      <c r="PTB211" s="91"/>
      <c r="PTC211" s="119"/>
      <c r="PTD211" s="91"/>
      <c r="PTE211" s="119"/>
      <c r="PTF211" s="91"/>
      <c r="PTG211" s="119"/>
      <c r="PTH211" s="91"/>
      <c r="PTI211" s="119"/>
      <c r="PTJ211" s="91"/>
      <c r="PTK211" s="119"/>
      <c r="PTL211" s="91"/>
      <c r="PTM211" s="119"/>
      <c r="PTN211" s="91"/>
      <c r="PTO211" s="119"/>
      <c r="PTP211" s="91"/>
      <c r="PTQ211" s="119"/>
      <c r="PTR211" s="91"/>
      <c r="PTS211" s="119"/>
      <c r="PTT211" s="91"/>
      <c r="PTU211" s="119"/>
      <c r="PTV211" s="91"/>
      <c r="PTW211" s="119"/>
      <c r="PTX211" s="91"/>
      <c r="PTY211" s="119"/>
      <c r="PTZ211" s="91"/>
      <c r="PUA211" s="119"/>
      <c r="PUB211" s="91"/>
      <c r="PUC211" s="119"/>
      <c r="PUD211" s="91"/>
      <c r="PUE211" s="119"/>
      <c r="PUF211" s="91"/>
      <c r="PUG211" s="119"/>
      <c r="PUH211" s="91"/>
      <c r="PUI211" s="119"/>
      <c r="PUJ211" s="91"/>
      <c r="PUK211" s="119"/>
      <c r="PUL211" s="91"/>
      <c r="PUM211" s="119"/>
      <c r="PUN211" s="91"/>
      <c r="PUO211" s="119"/>
      <c r="PUP211" s="91"/>
      <c r="PUQ211" s="119"/>
      <c r="PUR211" s="91"/>
      <c r="PUS211" s="119"/>
      <c r="PUT211" s="91"/>
      <c r="PUU211" s="119"/>
      <c r="PUV211" s="91"/>
      <c r="PUW211" s="119"/>
      <c r="PUX211" s="91"/>
      <c r="PUY211" s="119"/>
      <c r="PUZ211" s="91"/>
      <c r="PVA211" s="119"/>
      <c r="PVB211" s="91"/>
      <c r="PVC211" s="119"/>
      <c r="PVD211" s="91"/>
      <c r="PVE211" s="119"/>
      <c r="PVF211" s="91"/>
      <c r="PVG211" s="119"/>
      <c r="PVH211" s="91"/>
      <c r="PVI211" s="119"/>
      <c r="PVJ211" s="91"/>
      <c r="PVK211" s="119"/>
      <c r="PVL211" s="91"/>
      <c r="PVM211" s="119"/>
      <c r="PVN211" s="91"/>
      <c r="PVO211" s="119"/>
      <c r="PVP211" s="91"/>
      <c r="PVQ211" s="119"/>
      <c r="PVR211" s="91"/>
      <c r="PVS211" s="119"/>
      <c r="PVT211" s="91"/>
      <c r="PVU211" s="119"/>
      <c r="PVV211" s="91"/>
      <c r="PVW211" s="119"/>
      <c r="PVX211" s="91"/>
      <c r="PVY211" s="119"/>
      <c r="PVZ211" s="91"/>
      <c r="PWA211" s="119"/>
      <c r="PWB211" s="91"/>
      <c r="PWC211" s="119"/>
      <c r="PWD211" s="91"/>
      <c r="PWE211" s="119"/>
      <c r="PWF211" s="91"/>
      <c r="PWG211" s="119"/>
      <c r="PWH211" s="91"/>
      <c r="PWI211" s="119"/>
      <c r="PWJ211" s="91"/>
      <c r="PWK211" s="119"/>
      <c r="PWL211" s="91"/>
      <c r="PWM211" s="119"/>
      <c r="PWN211" s="91"/>
      <c r="PWO211" s="119"/>
      <c r="PWP211" s="91"/>
      <c r="PWQ211" s="119"/>
      <c r="PWR211" s="91"/>
      <c r="PWS211" s="119"/>
      <c r="PWT211" s="91"/>
      <c r="PWU211" s="119"/>
      <c r="PWV211" s="91"/>
      <c r="PWW211" s="119"/>
      <c r="PWX211" s="91"/>
      <c r="PWY211" s="119"/>
      <c r="PWZ211" s="91"/>
      <c r="PXA211" s="119"/>
      <c r="PXB211" s="91"/>
      <c r="PXC211" s="119"/>
      <c r="PXD211" s="91"/>
      <c r="PXE211" s="119"/>
      <c r="PXF211" s="91"/>
      <c r="PXG211" s="119"/>
      <c r="PXH211" s="91"/>
      <c r="PXI211" s="119"/>
      <c r="PXJ211" s="91"/>
      <c r="PXK211" s="119"/>
      <c r="PXL211" s="91"/>
      <c r="PXM211" s="119"/>
      <c r="PXN211" s="91"/>
      <c r="PXO211" s="119"/>
      <c r="PXP211" s="91"/>
      <c r="PXQ211" s="119"/>
      <c r="PXR211" s="91"/>
      <c r="PXS211" s="119"/>
      <c r="PXT211" s="91"/>
      <c r="PXU211" s="119"/>
      <c r="PXV211" s="91"/>
      <c r="PXW211" s="119"/>
      <c r="PXX211" s="91"/>
      <c r="PXY211" s="119"/>
      <c r="PXZ211" s="91"/>
      <c r="PYA211" s="119"/>
      <c r="PYB211" s="91"/>
      <c r="PYC211" s="119"/>
      <c r="PYD211" s="91"/>
      <c r="PYE211" s="119"/>
      <c r="PYF211" s="91"/>
      <c r="PYG211" s="119"/>
      <c r="PYH211" s="91"/>
      <c r="PYI211" s="119"/>
      <c r="PYJ211" s="91"/>
      <c r="PYK211" s="119"/>
      <c r="PYL211" s="91"/>
      <c r="PYM211" s="119"/>
      <c r="PYN211" s="91"/>
      <c r="PYO211" s="119"/>
      <c r="PYP211" s="91"/>
      <c r="PYQ211" s="119"/>
      <c r="PYR211" s="91"/>
      <c r="PYS211" s="119"/>
      <c r="PYT211" s="91"/>
      <c r="PYU211" s="119"/>
      <c r="PYV211" s="91"/>
      <c r="PYW211" s="119"/>
      <c r="PYX211" s="91"/>
      <c r="PYY211" s="119"/>
      <c r="PYZ211" s="91"/>
      <c r="PZA211" s="119"/>
      <c r="PZB211" s="91"/>
      <c r="PZC211" s="119"/>
      <c r="PZD211" s="91"/>
      <c r="PZE211" s="119"/>
      <c r="PZF211" s="91"/>
      <c r="PZG211" s="119"/>
      <c r="PZH211" s="91"/>
      <c r="PZI211" s="119"/>
      <c r="PZJ211" s="91"/>
      <c r="PZK211" s="119"/>
      <c r="PZL211" s="91"/>
      <c r="PZM211" s="119"/>
      <c r="PZN211" s="91"/>
      <c r="PZO211" s="119"/>
      <c r="PZP211" s="91"/>
      <c r="PZQ211" s="119"/>
      <c r="PZR211" s="91"/>
      <c r="PZS211" s="119"/>
      <c r="PZT211" s="91"/>
      <c r="PZU211" s="119"/>
      <c r="PZV211" s="91"/>
      <c r="PZW211" s="119"/>
      <c r="PZX211" s="91"/>
      <c r="PZY211" s="119"/>
      <c r="PZZ211" s="91"/>
      <c r="QAA211" s="119"/>
      <c r="QAB211" s="91"/>
      <c r="QAC211" s="119"/>
      <c r="QAD211" s="91"/>
      <c r="QAE211" s="119"/>
      <c r="QAF211" s="91"/>
      <c r="QAG211" s="119"/>
      <c r="QAH211" s="91"/>
      <c r="QAI211" s="119"/>
      <c r="QAJ211" s="91"/>
      <c r="QAK211" s="119"/>
      <c r="QAL211" s="91"/>
      <c r="QAM211" s="119"/>
      <c r="QAN211" s="91"/>
      <c r="QAO211" s="119"/>
      <c r="QAP211" s="91"/>
      <c r="QAQ211" s="119"/>
      <c r="QAR211" s="91"/>
      <c r="QAS211" s="119"/>
      <c r="QAT211" s="91"/>
      <c r="QAU211" s="119"/>
      <c r="QAV211" s="91"/>
      <c r="QAW211" s="119"/>
      <c r="QAX211" s="91"/>
      <c r="QAY211" s="119"/>
      <c r="QAZ211" s="91"/>
      <c r="QBA211" s="119"/>
      <c r="QBB211" s="91"/>
      <c r="QBC211" s="119"/>
      <c r="QBD211" s="91"/>
      <c r="QBE211" s="119"/>
      <c r="QBF211" s="91"/>
      <c r="QBG211" s="119"/>
      <c r="QBH211" s="91"/>
      <c r="QBI211" s="119"/>
      <c r="QBJ211" s="91"/>
      <c r="QBK211" s="119"/>
      <c r="QBL211" s="91"/>
      <c r="QBM211" s="119"/>
      <c r="QBN211" s="91"/>
      <c r="QBO211" s="119"/>
      <c r="QBP211" s="91"/>
      <c r="QBQ211" s="119"/>
      <c r="QBR211" s="91"/>
      <c r="QBS211" s="119"/>
      <c r="QBT211" s="91"/>
      <c r="QBU211" s="119"/>
      <c r="QBV211" s="91"/>
      <c r="QBW211" s="119"/>
      <c r="QBX211" s="91"/>
      <c r="QBY211" s="119"/>
      <c r="QBZ211" s="91"/>
      <c r="QCA211" s="119"/>
      <c r="QCB211" s="91"/>
      <c r="QCC211" s="119"/>
      <c r="QCD211" s="91"/>
      <c r="QCE211" s="119"/>
      <c r="QCF211" s="91"/>
      <c r="QCG211" s="119"/>
      <c r="QCH211" s="91"/>
      <c r="QCI211" s="119"/>
      <c r="QCJ211" s="91"/>
      <c r="QCK211" s="119"/>
      <c r="QCL211" s="91"/>
      <c r="QCM211" s="119"/>
      <c r="QCN211" s="91"/>
      <c r="QCO211" s="119"/>
      <c r="QCP211" s="91"/>
      <c r="QCQ211" s="119"/>
      <c r="QCR211" s="91"/>
      <c r="QCS211" s="119"/>
      <c r="QCT211" s="91"/>
      <c r="QCU211" s="119"/>
      <c r="QCV211" s="91"/>
      <c r="QCW211" s="119"/>
      <c r="QCX211" s="91"/>
      <c r="QCY211" s="119"/>
      <c r="QCZ211" s="91"/>
      <c r="QDA211" s="119"/>
      <c r="QDB211" s="91"/>
      <c r="QDC211" s="119"/>
      <c r="QDD211" s="91"/>
      <c r="QDE211" s="119"/>
      <c r="QDF211" s="91"/>
      <c r="QDG211" s="119"/>
      <c r="QDH211" s="91"/>
      <c r="QDI211" s="119"/>
      <c r="QDJ211" s="91"/>
      <c r="QDK211" s="119"/>
      <c r="QDL211" s="91"/>
      <c r="QDM211" s="119"/>
      <c r="QDN211" s="91"/>
      <c r="QDO211" s="119"/>
      <c r="QDP211" s="91"/>
      <c r="QDQ211" s="119"/>
      <c r="QDR211" s="91"/>
      <c r="QDS211" s="119"/>
      <c r="QDT211" s="91"/>
      <c r="QDU211" s="119"/>
      <c r="QDV211" s="91"/>
      <c r="QDW211" s="119"/>
      <c r="QDX211" s="91"/>
      <c r="QDY211" s="119"/>
      <c r="QDZ211" s="91"/>
      <c r="QEA211" s="119"/>
      <c r="QEB211" s="91"/>
      <c r="QEC211" s="119"/>
      <c r="QED211" s="91"/>
      <c r="QEE211" s="119"/>
      <c r="QEF211" s="91"/>
      <c r="QEG211" s="119"/>
      <c r="QEH211" s="91"/>
      <c r="QEI211" s="119"/>
      <c r="QEJ211" s="91"/>
      <c r="QEK211" s="119"/>
      <c r="QEL211" s="91"/>
      <c r="QEM211" s="119"/>
      <c r="QEN211" s="91"/>
      <c r="QEO211" s="119"/>
      <c r="QEP211" s="91"/>
      <c r="QEQ211" s="119"/>
      <c r="QER211" s="91"/>
      <c r="QES211" s="119"/>
      <c r="QET211" s="91"/>
      <c r="QEU211" s="119"/>
      <c r="QEV211" s="91"/>
      <c r="QEW211" s="119"/>
      <c r="QEX211" s="91"/>
      <c r="QEY211" s="119"/>
      <c r="QEZ211" s="91"/>
      <c r="QFA211" s="119"/>
      <c r="QFB211" s="91"/>
      <c r="QFC211" s="119"/>
      <c r="QFD211" s="91"/>
      <c r="QFE211" s="119"/>
      <c r="QFF211" s="91"/>
      <c r="QFG211" s="119"/>
      <c r="QFH211" s="91"/>
      <c r="QFI211" s="119"/>
      <c r="QFJ211" s="91"/>
      <c r="QFK211" s="119"/>
      <c r="QFL211" s="91"/>
      <c r="QFM211" s="119"/>
      <c r="QFN211" s="91"/>
      <c r="QFO211" s="119"/>
      <c r="QFP211" s="91"/>
      <c r="QFQ211" s="119"/>
      <c r="QFR211" s="91"/>
      <c r="QFS211" s="119"/>
      <c r="QFT211" s="91"/>
      <c r="QFU211" s="119"/>
      <c r="QFV211" s="91"/>
      <c r="QFW211" s="119"/>
      <c r="QFX211" s="91"/>
      <c r="QFY211" s="119"/>
      <c r="QFZ211" s="91"/>
      <c r="QGA211" s="119"/>
      <c r="QGB211" s="91"/>
      <c r="QGC211" s="119"/>
      <c r="QGD211" s="91"/>
      <c r="QGE211" s="119"/>
      <c r="QGF211" s="91"/>
      <c r="QGG211" s="119"/>
      <c r="QGH211" s="91"/>
      <c r="QGI211" s="119"/>
      <c r="QGJ211" s="91"/>
      <c r="QGK211" s="119"/>
      <c r="QGL211" s="91"/>
      <c r="QGM211" s="119"/>
      <c r="QGN211" s="91"/>
      <c r="QGO211" s="119"/>
      <c r="QGP211" s="91"/>
      <c r="QGQ211" s="119"/>
      <c r="QGR211" s="91"/>
      <c r="QGS211" s="119"/>
      <c r="QGT211" s="91"/>
      <c r="QGU211" s="119"/>
      <c r="QGV211" s="91"/>
      <c r="QGW211" s="119"/>
      <c r="QGX211" s="91"/>
      <c r="QGY211" s="119"/>
      <c r="QGZ211" s="91"/>
      <c r="QHA211" s="119"/>
      <c r="QHB211" s="91"/>
      <c r="QHC211" s="119"/>
      <c r="QHD211" s="91"/>
      <c r="QHE211" s="119"/>
      <c r="QHF211" s="91"/>
      <c r="QHG211" s="119"/>
      <c r="QHH211" s="91"/>
      <c r="QHI211" s="119"/>
      <c r="QHJ211" s="91"/>
      <c r="QHK211" s="119"/>
      <c r="QHL211" s="91"/>
      <c r="QHM211" s="119"/>
      <c r="QHN211" s="91"/>
      <c r="QHO211" s="119"/>
      <c r="QHP211" s="91"/>
      <c r="QHQ211" s="119"/>
      <c r="QHR211" s="91"/>
      <c r="QHS211" s="119"/>
      <c r="QHT211" s="91"/>
      <c r="QHU211" s="119"/>
      <c r="QHV211" s="91"/>
      <c r="QHW211" s="119"/>
      <c r="QHX211" s="91"/>
      <c r="QHY211" s="119"/>
      <c r="QHZ211" s="91"/>
      <c r="QIA211" s="119"/>
      <c r="QIB211" s="91"/>
      <c r="QIC211" s="119"/>
      <c r="QID211" s="91"/>
      <c r="QIE211" s="119"/>
      <c r="QIF211" s="91"/>
      <c r="QIG211" s="119"/>
      <c r="QIH211" s="91"/>
      <c r="QII211" s="119"/>
      <c r="QIJ211" s="91"/>
      <c r="QIK211" s="119"/>
      <c r="QIL211" s="91"/>
      <c r="QIM211" s="119"/>
      <c r="QIN211" s="91"/>
      <c r="QIO211" s="119"/>
      <c r="QIP211" s="91"/>
      <c r="QIQ211" s="119"/>
      <c r="QIR211" s="91"/>
      <c r="QIS211" s="119"/>
      <c r="QIT211" s="91"/>
      <c r="QIU211" s="119"/>
      <c r="QIV211" s="91"/>
      <c r="QIW211" s="119"/>
      <c r="QIX211" s="91"/>
      <c r="QIY211" s="119"/>
      <c r="QIZ211" s="91"/>
      <c r="QJA211" s="119"/>
      <c r="QJB211" s="91"/>
      <c r="QJC211" s="119"/>
      <c r="QJD211" s="91"/>
      <c r="QJE211" s="119"/>
      <c r="QJF211" s="91"/>
      <c r="QJG211" s="119"/>
      <c r="QJH211" s="91"/>
      <c r="QJI211" s="119"/>
      <c r="QJJ211" s="91"/>
      <c r="QJK211" s="119"/>
      <c r="QJL211" s="91"/>
      <c r="QJM211" s="119"/>
      <c r="QJN211" s="91"/>
      <c r="QJO211" s="119"/>
      <c r="QJP211" s="91"/>
      <c r="QJQ211" s="119"/>
      <c r="QJR211" s="91"/>
      <c r="QJS211" s="119"/>
      <c r="QJT211" s="91"/>
      <c r="QJU211" s="119"/>
      <c r="QJV211" s="91"/>
      <c r="QJW211" s="119"/>
      <c r="QJX211" s="91"/>
      <c r="QJY211" s="119"/>
      <c r="QJZ211" s="91"/>
      <c r="QKA211" s="119"/>
      <c r="QKB211" s="91"/>
      <c r="QKC211" s="119"/>
      <c r="QKD211" s="91"/>
      <c r="QKE211" s="119"/>
      <c r="QKF211" s="91"/>
      <c r="QKG211" s="119"/>
      <c r="QKH211" s="91"/>
      <c r="QKI211" s="119"/>
      <c r="QKJ211" s="91"/>
      <c r="QKK211" s="119"/>
      <c r="QKL211" s="91"/>
      <c r="QKM211" s="119"/>
      <c r="QKN211" s="91"/>
      <c r="QKO211" s="119"/>
      <c r="QKP211" s="91"/>
      <c r="QKQ211" s="119"/>
      <c r="QKR211" s="91"/>
      <c r="QKS211" s="119"/>
      <c r="QKT211" s="91"/>
      <c r="QKU211" s="119"/>
      <c r="QKV211" s="91"/>
      <c r="QKW211" s="119"/>
      <c r="QKX211" s="91"/>
      <c r="QKY211" s="119"/>
      <c r="QKZ211" s="91"/>
      <c r="QLA211" s="119"/>
      <c r="QLB211" s="91"/>
      <c r="QLC211" s="119"/>
      <c r="QLD211" s="91"/>
      <c r="QLE211" s="119"/>
      <c r="QLF211" s="91"/>
      <c r="QLG211" s="119"/>
      <c r="QLH211" s="91"/>
      <c r="QLI211" s="119"/>
      <c r="QLJ211" s="91"/>
      <c r="QLK211" s="119"/>
      <c r="QLL211" s="91"/>
      <c r="QLM211" s="119"/>
      <c r="QLN211" s="91"/>
      <c r="QLO211" s="119"/>
      <c r="QLP211" s="91"/>
      <c r="QLQ211" s="119"/>
      <c r="QLR211" s="91"/>
      <c r="QLS211" s="119"/>
      <c r="QLT211" s="91"/>
      <c r="QLU211" s="119"/>
      <c r="QLV211" s="91"/>
      <c r="QLW211" s="119"/>
      <c r="QLX211" s="91"/>
      <c r="QLY211" s="119"/>
      <c r="QLZ211" s="91"/>
      <c r="QMA211" s="119"/>
      <c r="QMB211" s="91"/>
      <c r="QMC211" s="119"/>
      <c r="QMD211" s="91"/>
      <c r="QME211" s="119"/>
      <c r="QMF211" s="91"/>
      <c r="QMG211" s="119"/>
      <c r="QMH211" s="91"/>
      <c r="QMI211" s="119"/>
      <c r="QMJ211" s="91"/>
      <c r="QMK211" s="119"/>
      <c r="QML211" s="91"/>
      <c r="QMM211" s="119"/>
      <c r="QMN211" s="91"/>
      <c r="QMO211" s="119"/>
      <c r="QMP211" s="91"/>
      <c r="QMQ211" s="119"/>
      <c r="QMR211" s="91"/>
      <c r="QMS211" s="119"/>
      <c r="QMT211" s="91"/>
      <c r="QMU211" s="119"/>
      <c r="QMV211" s="91"/>
      <c r="QMW211" s="119"/>
      <c r="QMX211" s="91"/>
      <c r="QMY211" s="119"/>
      <c r="QMZ211" s="91"/>
      <c r="QNA211" s="119"/>
      <c r="QNB211" s="91"/>
      <c r="QNC211" s="119"/>
      <c r="QND211" s="91"/>
      <c r="QNE211" s="119"/>
      <c r="QNF211" s="91"/>
      <c r="QNG211" s="119"/>
      <c r="QNH211" s="91"/>
      <c r="QNI211" s="119"/>
      <c r="QNJ211" s="91"/>
      <c r="QNK211" s="119"/>
      <c r="QNL211" s="91"/>
      <c r="QNM211" s="119"/>
      <c r="QNN211" s="91"/>
      <c r="QNO211" s="119"/>
      <c r="QNP211" s="91"/>
      <c r="QNQ211" s="119"/>
      <c r="QNR211" s="91"/>
      <c r="QNS211" s="119"/>
      <c r="QNT211" s="91"/>
      <c r="QNU211" s="119"/>
      <c r="QNV211" s="91"/>
      <c r="QNW211" s="119"/>
      <c r="QNX211" s="91"/>
      <c r="QNY211" s="119"/>
      <c r="QNZ211" s="91"/>
      <c r="QOA211" s="119"/>
      <c r="QOB211" s="91"/>
      <c r="QOC211" s="119"/>
      <c r="QOD211" s="91"/>
      <c r="QOE211" s="119"/>
      <c r="QOF211" s="91"/>
      <c r="QOG211" s="119"/>
      <c r="QOH211" s="91"/>
      <c r="QOI211" s="119"/>
      <c r="QOJ211" s="91"/>
      <c r="QOK211" s="119"/>
      <c r="QOL211" s="91"/>
      <c r="QOM211" s="119"/>
      <c r="QON211" s="91"/>
      <c r="QOO211" s="119"/>
      <c r="QOP211" s="91"/>
      <c r="QOQ211" s="119"/>
      <c r="QOR211" s="91"/>
      <c r="QOS211" s="119"/>
      <c r="QOT211" s="91"/>
      <c r="QOU211" s="119"/>
      <c r="QOV211" s="91"/>
      <c r="QOW211" s="119"/>
      <c r="QOX211" s="91"/>
      <c r="QOY211" s="119"/>
      <c r="QOZ211" s="91"/>
      <c r="QPA211" s="119"/>
      <c r="QPB211" s="91"/>
      <c r="QPC211" s="119"/>
      <c r="QPD211" s="91"/>
      <c r="QPE211" s="119"/>
      <c r="QPF211" s="91"/>
      <c r="QPG211" s="119"/>
      <c r="QPH211" s="91"/>
      <c r="QPI211" s="119"/>
      <c r="QPJ211" s="91"/>
      <c r="QPK211" s="119"/>
      <c r="QPL211" s="91"/>
      <c r="QPM211" s="119"/>
      <c r="QPN211" s="91"/>
      <c r="QPO211" s="119"/>
      <c r="QPP211" s="91"/>
      <c r="QPQ211" s="119"/>
      <c r="QPR211" s="91"/>
      <c r="QPS211" s="119"/>
      <c r="QPT211" s="91"/>
      <c r="QPU211" s="119"/>
      <c r="QPV211" s="91"/>
      <c r="QPW211" s="119"/>
      <c r="QPX211" s="91"/>
      <c r="QPY211" s="119"/>
      <c r="QPZ211" s="91"/>
      <c r="QQA211" s="119"/>
      <c r="QQB211" s="91"/>
      <c r="QQC211" s="119"/>
      <c r="QQD211" s="91"/>
      <c r="QQE211" s="119"/>
      <c r="QQF211" s="91"/>
      <c r="QQG211" s="119"/>
      <c r="QQH211" s="91"/>
      <c r="QQI211" s="119"/>
      <c r="QQJ211" s="91"/>
      <c r="QQK211" s="119"/>
      <c r="QQL211" s="91"/>
      <c r="QQM211" s="119"/>
      <c r="QQN211" s="91"/>
      <c r="QQO211" s="119"/>
      <c r="QQP211" s="91"/>
      <c r="QQQ211" s="119"/>
      <c r="QQR211" s="91"/>
      <c r="QQS211" s="119"/>
      <c r="QQT211" s="91"/>
      <c r="QQU211" s="119"/>
      <c r="QQV211" s="91"/>
      <c r="QQW211" s="119"/>
      <c r="QQX211" s="91"/>
      <c r="QQY211" s="119"/>
      <c r="QQZ211" s="91"/>
      <c r="QRA211" s="119"/>
      <c r="QRB211" s="91"/>
      <c r="QRC211" s="119"/>
      <c r="QRD211" s="91"/>
      <c r="QRE211" s="119"/>
      <c r="QRF211" s="91"/>
      <c r="QRG211" s="119"/>
      <c r="QRH211" s="91"/>
      <c r="QRI211" s="119"/>
      <c r="QRJ211" s="91"/>
      <c r="QRK211" s="119"/>
      <c r="QRL211" s="91"/>
      <c r="QRM211" s="119"/>
      <c r="QRN211" s="91"/>
      <c r="QRO211" s="119"/>
      <c r="QRP211" s="91"/>
      <c r="QRQ211" s="119"/>
      <c r="QRR211" s="91"/>
      <c r="QRS211" s="119"/>
      <c r="QRT211" s="91"/>
      <c r="QRU211" s="119"/>
      <c r="QRV211" s="91"/>
      <c r="QRW211" s="119"/>
      <c r="QRX211" s="91"/>
      <c r="QRY211" s="119"/>
      <c r="QRZ211" s="91"/>
      <c r="QSA211" s="119"/>
      <c r="QSB211" s="91"/>
      <c r="QSC211" s="119"/>
      <c r="QSD211" s="91"/>
      <c r="QSE211" s="119"/>
      <c r="QSF211" s="91"/>
      <c r="QSG211" s="119"/>
      <c r="QSH211" s="91"/>
      <c r="QSI211" s="119"/>
      <c r="QSJ211" s="91"/>
      <c r="QSK211" s="119"/>
      <c r="QSL211" s="91"/>
      <c r="QSM211" s="119"/>
      <c r="QSN211" s="91"/>
      <c r="QSO211" s="119"/>
      <c r="QSP211" s="91"/>
      <c r="QSQ211" s="119"/>
      <c r="QSR211" s="91"/>
      <c r="QSS211" s="119"/>
      <c r="QST211" s="91"/>
      <c r="QSU211" s="119"/>
      <c r="QSV211" s="91"/>
      <c r="QSW211" s="119"/>
      <c r="QSX211" s="91"/>
      <c r="QSY211" s="119"/>
      <c r="QSZ211" s="91"/>
      <c r="QTA211" s="119"/>
      <c r="QTB211" s="91"/>
      <c r="QTC211" s="119"/>
      <c r="QTD211" s="91"/>
      <c r="QTE211" s="119"/>
      <c r="QTF211" s="91"/>
      <c r="QTG211" s="119"/>
      <c r="QTH211" s="91"/>
      <c r="QTI211" s="119"/>
      <c r="QTJ211" s="91"/>
      <c r="QTK211" s="119"/>
      <c r="QTL211" s="91"/>
      <c r="QTM211" s="119"/>
      <c r="QTN211" s="91"/>
      <c r="QTO211" s="119"/>
      <c r="QTP211" s="91"/>
      <c r="QTQ211" s="119"/>
      <c r="QTR211" s="91"/>
      <c r="QTS211" s="119"/>
      <c r="QTT211" s="91"/>
      <c r="QTU211" s="119"/>
      <c r="QTV211" s="91"/>
      <c r="QTW211" s="119"/>
      <c r="QTX211" s="91"/>
      <c r="QTY211" s="119"/>
      <c r="QTZ211" s="91"/>
      <c r="QUA211" s="119"/>
      <c r="QUB211" s="91"/>
      <c r="QUC211" s="119"/>
      <c r="QUD211" s="91"/>
      <c r="QUE211" s="119"/>
      <c r="QUF211" s="91"/>
      <c r="QUG211" s="119"/>
      <c r="QUH211" s="91"/>
      <c r="QUI211" s="119"/>
      <c r="QUJ211" s="91"/>
      <c r="QUK211" s="119"/>
      <c r="QUL211" s="91"/>
      <c r="QUM211" s="119"/>
      <c r="QUN211" s="91"/>
      <c r="QUO211" s="119"/>
      <c r="QUP211" s="91"/>
      <c r="QUQ211" s="119"/>
      <c r="QUR211" s="91"/>
      <c r="QUS211" s="119"/>
      <c r="QUT211" s="91"/>
      <c r="QUU211" s="119"/>
      <c r="QUV211" s="91"/>
      <c r="QUW211" s="119"/>
      <c r="QUX211" s="91"/>
      <c r="QUY211" s="119"/>
      <c r="QUZ211" s="91"/>
      <c r="QVA211" s="119"/>
      <c r="QVB211" s="91"/>
      <c r="QVC211" s="119"/>
      <c r="QVD211" s="91"/>
      <c r="QVE211" s="119"/>
      <c r="QVF211" s="91"/>
      <c r="QVG211" s="119"/>
      <c r="QVH211" s="91"/>
      <c r="QVI211" s="119"/>
      <c r="QVJ211" s="91"/>
      <c r="QVK211" s="119"/>
      <c r="QVL211" s="91"/>
      <c r="QVM211" s="119"/>
      <c r="QVN211" s="91"/>
      <c r="QVO211" s="119"/>
      <c r="QVP211" s="91"/>
      <c r="QVQ211" s="119"/>
      <c r="QVR211" s="91"/>
      <c r="QVS211" s="119"/>
      <c r="QVT211" s="91"/>
      <c r="QVU211" s="119"/>
      <c r="QVV211" s="91"/>
      <c r="QVW211" s="119"/>
      <c r="QVX211" s="91"/>
      <c r="QVY211" s="119"/>
      <c r="QVZ211" s="91"/>
      <c r="QWA211" s="119"/>
      <c r="QWB211" s="91"/>
      <c r="QWC211" s="119"/>
      <c r="QWD211" s="91"/>
      <c r="QWE211" s="119"/>
      <c r="QWF211" s="91"/>
      <c r="QWG211" s="119"/>
      <c r="QWH211" s="91"/>
      <c r="QWI211" s="119"/>
      <c r="QWJ211" s="91"/>
      <c r="QWK211" s="119"/>
      <c r="QWL211" s="91"/>
      <c r="QWM211" s="119"/>
      <c r="QWN211" s="91"/>
      <c r="QWO211" s="119"/>
      <c r="QWP211" s="91"/>
      <c r="QWQ211" s="119"/>
      <c r="QWR211" s="91"/>
      <c r="QWS211" s="119"/>
      <c r="QWT211" s="91"/>
      <c r="QWU211" s="119"/>
      <c r="QWV211" s="91"/>
      <c r="QWW211" s="119"/>
      <c r="QWX211" s="91"/>
      <c r="QWY211" s="119"/>
      <c r="QWZ211" s="91"/>
      <c r="QXA211" s="119"/>
      <c r="QXB211" s="91"/>
      <c r="QXC211" s="119"/>
      <c r="QXD211" s="91"/>
      <c r="QXE211" s="119"/>
      <c r="QXF211" s="91"/>
      <c r="QXG211" s="119"/>
      <c r="QXH211" s="91"/>
      <c r="QXI211" s="119"/>
      <c r="QXJ211" s="91"/>
      <c r="QXK211" s="119"/>
      <c r="QXL211" s="91"/>
      <c r="QXM211" s="119"/>
      <c r="QXN211" s="91"/>
      <c r="QXO211" s="119"/>
      <c r="QXP211" s="91"/>
      <c r="QXQ211" s="119"/>
      <c r="QXR211" s="91"/>
      <c r="QXS211" s="119"/>
      <c r="QXT211" s="91"/>
      <c r="QXU211" s="119"/>
      <c r="QXV211" s="91"/>
      <c r="QXW211" s="119"/>
      <c r="QXX211" s="91"/>
      <c r="QXY211" s="119"/>
      <c r="QXZ211" s="91"/>
      <c r="QYA211" s="119"/>
      <c r="QYB211" s="91"/>
      <c r="QYC211" s="119"/>
      <c r="QYD211" s="91"/>
      <c r="QYE211" s="119"/>
      <c r="QYF211" s="91"/>
      <c r="QYG211" s="119"/>
      <c r="QYH211" s="91"/>
      <c r="QYI211" s="119"/>
      <c r="QYJ211" s="91"/>
      <c r="QYK211" s="119"/>
      <c r="QYL211" s="91"/>
      <c r="QYM211" s="119"/>
      <c r="QYN211" s="91"/>
      <c r="QYO211" s="119"/>
      <c r="QYP211" s="91"/>
      <c r="QYQ211" s="119"/>
      <c r="QYR211" s="91"/>
      <c r="QYS211" s="119"/>
      <c r="QYT211" s="91"/>
      <c r="QYU211" s="119"/>
      <c r="QYV211" s="91"/>
      <c r="QYW211" s="119"/>
      <c r="QYX211" s="91"/>
      <c r="QYY211" s="119"/>
      <c r="QYZ211" s="91"/>
      <c r="QZA211" s="119"/>
      <c r="QZB211" s="91"/>
      <c r="QZC211" s="119"/>
      <c r="QZD211" s="91"/>
      <c r="QZE211" s="119"/>
      <c r="QZF211" s="91"/>
      <c r="QZG211" s="119"/>
      <c r="QZH211" s="91"/>
      <c r="QZI211" s="119"/>
      <c r="QZJ211" s="91"/>
      <c r="QZK211" s="119"/>
      <c r="QZL211" s="91"/>
      <c r="QZM211" s="119"/>
      <c r="QZN211" s="91"/>
      <c r="QZO211" s="119"/>
      <c r="QZP211" s="91"/>
      <c r="QZQ211" s="119"/>
      <c r="QZR211" s="91"/>
      <c r="QZS211" s="119"/>
      <c r="QZT211" s="91"/>
      <c r="QZU211" s="119"/>
      <c r="QZV211" s="91"/>
      <c r="QZW211" s="119"/>
      <c r="QZX211" s="91"/>
      <c r="QZY211" s="119"/>
      <c r="QZZ211" s="91"/>
      <c r="RAA211" s="119"/>
      <c r="RAB211" s="91"/>
      <c r="RAC211" s="119"/>
      <c r="RAD211" s="91"/>
      <c r="RAE211" s="119"/>
      <c r="RAF211" s="91"/>
      <c r="RAG211" s="119"/>
      <c r="RAH211" s="91"/>
      <c r="RAI211" s="119"/>
      <c r="RAJ211" s="91"/>
      <c r="RAK211" s="119"/>
      <c r="RAL211" s="91"/>
      <c r="RAM211" s="119"/>
      <c r="RAN211" s="91"/>
      <c r="RAO211" s="119"/>
      <c r="RAP211" s="91"/>
      <c r="RAQ211" s="119"/>
      <c r="RAR211" s="91"/>
      <c r="RAS211" s="119"/>
      <c r="RAT211" s="91"/>
      <c r="RAU211" s="119"/>
      <c r="RAV211" s="91"/>
      <c r="RAW211" s="119"/>
      <c r="RAX211" s="91"/>
      <c r="RAY211" s="119"/>
      <c r="RAZ211" s="91"/>
      <c r="RBA211" s="119"/>
      <c r="RBB211" s="91"/>
      <c r="RBC211" s="119"/>
      <c r="RBD211" s="91"/>
      <c r="RBE211" s="119"/>
      <c r="RBF211" s="91"/>
      <c r="RBG211" s="119"/>
      <c r="RBH211" s="91"/>
      <c r="RBI211" s="119"/>
      <c r="RBJ211" s="91"/>
      <c r="RBK211" s="119"/>
      <c r="RBL211" s="91"/>
      <c r="RBM211" s="119"/>
      <c r="RBN211" s="91"/>
      <c r="RBO211" s="119"/>
      <c r="RBP211" s="91"/>
      <c r="RBQ211" s="119"/>
      <c r="RBR211" s="91"/>
      <c r="RBS211" s="119"/>
      <c r="RBT211" s="91"/>
      <c r="RBU211" s="119"/>
      <c r="RBV211" s="91"/>
      <c r="RBW211" s="119"/>
      <c r="RBX211" s="91"/>
      <c r="RBY211" s="119"/>
      <c r="RBZ211" s="91"/>
      <c r="RCA211" s="119"/>
      <c r="RCB211" s="91"/>
      <c r="RCC211" s="119"/>
      <c r="RCD211" s="91"/>
      <c r="RCE211" s="119"/>
      <c r="RCF211" s="91"/>
      <c r="RCG211" s="119"/>
      <c r="RCH211" s="91"/>
      <c r="RCI211" s="119"/>
      <c r="RCJ211" s="91"/>
      <c r="RCK211" s="119"/>
      <c r="RCL211" s="91"/>
      <c r="RCM211" s="119"/>
      <c r="RCN211" s="91"/>
      <c r="RCO211" s="119"/>
      <c r="RCP211" s="91"/>
      <c r="RCQ211" s="119"/>
      <c r="RCR211" s="91"/>
      <c r="RCS211" s="119"/>
      <c r="RCT211" s="91"/>
      <c r="RCU211" s="119"/>
      <c r="RCV211" s="91"/>
      <c r="RCW211" s="119"/>
      <c r="RCX211" s="91"/>
      <c r="RCY211" s="119"/>
      <c r="RCZ211" s="91"/>
      <c r="RDA211" s="119"/>
      <c r="RDB211" s="91"/>
      <c r="RDC211" s="119"/>
      <c r="RDD211" s="91"/>
      <c r="RDE211" s="119"/>
      <c r="RDF211" s="91"/>
      <c r="RDG211" s="119"/>
      <c r="RDH211" s="91"/>
      <c r="RDI211" s="119"/>
      <c r="RDJ211" s="91"/>
      <c r="RDK211" s="119"/>
      <c r="RDL211" s="91"/>
      <c r="RDM211" s="119"/>
      <c r="RDN211" s="91"/>
      <c r="RDO211" s="119"/>
      <c r="RDP211" s="91"/>
      <c r="RDQ211" s="119"/>
      <c r="RDR211" s="91"/>
      <c r="RDS211" s="119"/>
      <c r="RDT211" s="91"/>
      <c r="RDU211" s="119"/>
      <c r="RDV211" s="91"/>
      <c r="RDW211" s="119"/>
      <c r="RDX211" s="91"/>
      <c r="RDY211" s="119"/>
      <c r="RDZ211" s="91"/>
      <c r="REA211" s="119"/>
      <c r="REB211" s="91"/>
      <c r="REC211" s="119"/>
      <c r="RED211" s="91"/>
      <c r="REE211" s="119"/>
      <c r="REF211" s="91"/>
      <c r="REG211" s="119"/>
      <c r="REH211" s="91"/>
      <c r="REI211" s="119"/>
      <c r="REJ211" s="91"/>
      <c r="REK211" s="119"/>
      <c r="REL211" s="91"/>
      <c r="REM211" s="119"/>
      <c r="REN211" s="91"/>
      <c r="REO211" s="119"/>
      <c r="REP211" s="91"/>
      <c r="REQ211" s="119"/>
      <c r="RER211" s="91"/>
      <c r="RES211" s="119"/>
      <c r="RET211" s="91"/>
      <c r="REU211" s="119"/>
      <c r="REV211" s="91"/>
      <c r="REW211" s="119"/>
      <c r="REX211" s="91"/>
      <c r="REY211" s="119"/>
      <c r="REZ211" s="91"/>
      <c r="RFA211" s="119"/>
      <c r="RFB211" s="91"/>
      <c r="RFC211" s="119"/>
      <c r="RFD211" s="91"/>
      <c r="RFE211" s="119"/>
      <c r="RFF211" s="91"/>
      <c r="RFG211" s="119"/>
      <c r="RFH211" s="91"/>
      <c r="RFI211" s="119"/>
      <c r="RFJ211" s="91"/>
      <c r="RFK211" s="119"/>
      <c r="RFL211" s="91"/>
      <c r="RFM211" s="119"/>
      <c r="RFN211" s="91"/>
      <c r="RFO211" s="119"/>
      <c r="RFP211" s="91"/>
      <c r="RFQ211" s="119"/>
      <c r="RFR211" s="91"/>
      <c r="RFS211" s="119"/>
      <c r="RFT211" s="91"/>
      <c r="RFU211" s="119"/>
      <c r="RFV211" s="91"/>
      <c r="RFW211" s="119"/>
      <c r="RFX211" s="91"/>
      <c r="RFY211" s="119"/>
      <c r="RFZ211" s="91"/>
      <c r="RGA211" s="119"/>
      <c r="RGB211" s="91"/>
      <c r="RGC211" s="119"/>
      <c r="RGD211" s="91"/>
      <c r="RGE211" s="119"/>
      <c r="RGF211" s="91"/>
      <c r="RGG211" s="119"/>
      <c r="RGH211" s="91"/>
      <c r="RGI211" s="119"/>
      <c r="RGJ211" s="91"/>
      <c r="RGK211" s="119"/>
      <c r="RGL211" s="91"/>
      <c r="RGM211" s="119"/>
      <c r="RGN211" s="91"/>
      <c r="RGO211" s="119"/>
      <c r="RGP211" s="91"/>
      <c r="RGQ211" s="119"/>
      <c r="RGR211" s="91"/>
      <c r="RGS211" s="119"/>
      <c r="RGT211" s="91"/>
      <c r="RGU211" s="119"/>
      <c r="RGV211" s="91"/>
      <c r="RGW211" s="119"/>
      <c r="RGX211" s="91"/>
      <c r="RGY211" s="119"/>
      <c r="RGZ211" s="91"/>
      <c r="RHA211" s="119"/>
      <c r="RHB211" s="91"/>
      <c r="RHC211" s="119"/>
      <c r="RHD211" s="91"/>
      <c r="RHE211" s="119"/>
      <c r="RHF211" s="91"/>
      <c r="RHG211" s="119"/>
      <c r="RHH211" s="91"/>
      <c r="RHI211" s="119"/>
      <c r="RHJ211" s="91"/>
      <c r="RHK211" s="119"/>
      <c r="RHL211" s="91"/>
      <c r="RHM211" s="119"/>
      <c r="RHN211" s="91"/>
      <c r="RHO211" s="119"/>
      <c r="RHP211" s="91"/>
      <c r="RHQ211" s="119"/>
      <c r="RHR211" s="91"/>
      <c r="RHS211" s="119"/>
      <c r="RHT211" s="91"/>
      <c r="RHU211" s="119"/>
      <c r="RHV211" s="91"/>
      <c r="RHW211" s="119"/>
      <c r="RHX211" s="91"/>
      <c r="RHY211" s="119"/>
      <c r="RHZ211" s="91"/>
      <c r="RIA211" s="119"/>
      <c r="RIB211" s="91"/>
      <c r="RIC211" s="119"/>
      <c r="RID211" s="91"/>
      <c r="RIE211" s="119"/>
      <c r="RIF211" s="91"/>
      <c r="RIG211" s="119"/>
      <c r="RIH211" s="91"/>
      <c r="RII211" s="119"/>
      <c r="RIJ211" s="91"/>
      <c r="RIK211" s="119"/>
      <c r="RIL211" s="91"/>
      <c r="RIM211" s="119"/>
      <c r="RIN211" s="91"/>
      <c r="RIO211" s="119"/>
      <c r="RIP211" s="91"/>
      <c r="RIQ211" s="119"/>
      <c r="RIR211" s="91"/>
      <c r="RIS211" s="119"/>
      <c r="RIT211" s="91"/>
      <c r="RIU211" s="119"/>
      <c r="RIV211" s="91"/>
      <c r="RIW211" s="119"/>
      <c r="RIX211" s="91"/>
      <c r="RIY211" s="119"/>
      <c r="RIZ211" s="91"/>
      <c r="RJA211" s="119"/>
      <c r="RJB211" s="91"/>
      <c r="RJC211" s="119"/>
      <c r="RJD211" s="91"/>
      <c r="RJE211" s="119"/>
      <c r="RJF211" s="91"/>
      <c r="RJG211" s="119"/>
      <c r="RJH211" s="91"/>
      <c r="RJI211" s="119"/>
      <c r="RJJ211" s="91"/>
      <c r="RJK211" s="119"/>
      <c r="RJL211" s="91"/>
      <c r="RJM211" s="119"/>
      <c r="RJN211" s="91"/>
      <c r="RJO211" s="119"/>
      <c r="RJP211" s="91"/>
      <c r="RJQ211" s="119"/>
      <c r="RJR211" s="91"/>
      <c r="RJS211" s="119"/>
      <c r="RJT211" s="91"/>
      <c r="RJU211" s="119"/>
      <c r="RJV211" s="91"/>
      <c r="RJW211" s="119"/>
      <c r="RJX211" s="91"/>
      <c r="RJY211" s="119"/>
      <c r="RJZ211" s="91"/>
      <c r="RKA211" s="119"/>
      <c r="RKB211" s="91"/>
      <c r="RKC211" s="119"/>
      <c r="RKD211" s="91"/>
      <c r="RKE211" s="119"/>
      <c r="RKF211" s="91"/>
      <c r="RKG211" s="119"/>
      <c r="RKH211" s="91"/>
      <c r="RKI211" s="119"/>
      <c r="RKJ211" s="91"/>
      <c r="RKK211" s="119"/>
      <c r="RKL211" s="91"/>
      <c r="RKM211" s="119"/>
      <c r="RKN211" s="91"/>
      <c r="RKO211" s="119"/>
      <c r="RKP211" s="91"/>
      <c r="RKQ211" s="119"/>
      <c r="RKR211" s="91"/>
      <c r="RKS211" s="119"/>
      <c r="RKT211" s="91"/>
      <c r="RKU211" s="119"/>
      <c r="RKV211" s="91"/>
      <c r="RKW211" s="119"/>
      <c r="RKX211" s="91"/>
      <c r="RKY211" s="119"/>
      <c r="RKZ211" s="91"/>
      <c r="RLA211" s="119"/>
      <c r="RLB211" s="91"/>
      <c r="RLC211" s="119"/>
      <c r="RLD211" s="91"/>
      <c r="RLE211" s="119"/>
      <c r="RLF211" s="91"/>
      <c r="RLG211" s="119"/>
      <c r="RLH211" s="91"/>
      <c r="RLI211" s="119"/>
      <c r="RLJ211" s="91"/>
      <c r="RLK211" s="119"/>
      <c r="RLL211" s="91"/>
      <c r="RLM211" s="119"/>
      <c r="RLN211" s="91"/>
      <c r="RLO211" s="119"/>
      <c r="RLP211" s="91"/>
      <c r="RLQ211" s="119"/>
      <c r="RLR211" s="91"/>
      <c r="RLS211" s="119"/>
      <c r="RLT211" s="91"/>
      <c r="RLU211" s="119"/>
      <c r="RLV211" s="91"/>
      <c r="RLW211" s="119"/>
      <c r="RLX211" s="91"/>
      <c r="RLY211" s="119"/>
      <c r="RLZ211" s="91"/>
      <c r="RMA211" s="119"/>
      <c r="RMB211" s="91"/>
      <c r="RMC211" s="119"/>
      <c r="RMD211" s="91"/>
      <c r="RME211" s="119"/>
      <c r="RMF211" s="91"/>
      <c r="RMG211" s="119"/>
      <c r="RMH211" s="91"/>
      <c r="RMI211" s="119"/>
      <c r="RMJ211" s="91"/>
      <c r="RMK211" s="119"/>
      <c r="RML211" s="91"/>
      <c r="RMM211" s="119"/>
      <c r="RMN211" s="91"/>
      <c r="RMO211" s="119"/>
      <c r="RMP211" s="91"/>
      <c r="RMQ211" s="119"/>
      <c r="RMR211" s="91"/>
      <c r="RMS211" s="119"/>
      <c r="RMT211" s="91"/>
      <c r="RMU211" s="119"/>
      <c r="RMV211" s="91"/>
      <c r="RMW211" s="119"/>
      <c r="RMX211" s="91"/>
      <c r="RMY211" s="119"/>
      <c r="RMZ211" s="91"/>
      <c r="RNA211" s="119"/>
      <c r="RNB211" s="91"/>
      <c r="RNC211" s="119"/>
      <c r="RND211" s="91"/>
      <c r="RNE211" s="119"/>
      <c r="RNF211" s="91"/>
      <c r="RNG211" s="119"/>
      <c r="RNH211" s="91"/>
      <c r="RNI211" s="119"/>
      <c r="RNJ211" s="91"/>
      <c r="RNK211" s="119"/>
      <c r="RNL211" s="91"/>
      <c r="RNM211" s="119"/>
      <c r="RNN211" s="91"/>
      <c r="RNO211" s="119"/>
      <c r="RNP211" s="91"/>
      <c r="RNQ211" s="119"/>
      <c r="RNR211" s="91"/>
      <c r="RNS211" s="119"/>
      <c r="RNT211" s="91"/>
      <c r="RNU211" s="119"/>
      <c r="RNV211" s="91"/>
      <c r="RNW211" s="119"/>
      <c r="RNX211" s="91"/>
      <c r="RNY211" s="119"/>
      <c r="RNZ211" s="91"/>
      <c r="ROA211" s="119"/>
      <c r="ROB211" s="91"/>
      <c r="ROC211" s="119"/>
      <c r="ROD211" s="91"/>
      <c r="ROE211" s="119"/>
      <c r="ROF211" s="91"/>
      <c r="ROG211" s="119"/>
      <c r="ROH211" s="91"/>
      <c r="ROI211" s="119"/>
      <c r="ROJ211" s="91"/>
      <c r="ROK211" s="119"/>
      <c r="ROL211" s="91"/>
      <c r="ROM211" s="119"/>
      <c r="RON211" s="91"/>
      <c r="ROO211" s="119"/>
      <c r="ROP211" s="91"/>
      <c r="ROQ211" s="119"/>
      <c r="ROR211" s="91"/>
      <c r="ROS211" s="119"/>
      <c r="ROT211" s="91"/>
      <c r="ROU211" s="119"/>
      <c r="ROV211" s="91"/>
      <c r="ROW211" s="119"/>
      <c r="ROX211" s="91"/>
      <c r="ROY211" s="119"/>
      <c r="ROZ211" s="91"/>
      <c r="RPA211" s="119"/>
      <c r="RPB211" s="91"/>
      <c r="RPC211" s="119"/>
      <c r="RPD211" s="91"/>
      <c r="RPE211" s="119"/>
      <c r="RPF211" s="91"/>
      <c r="RPG211" s="119"/>
      <c r="RPH211" s="91"/>
      <c r="RPI211" s="119"/>
      <c r="RPJ211" s="91"/>
      <c r="RPK211" s="119"/>
      <c r="RPL211" s="91"/>
      <c r="RPM211" s="119"/>
      <c r="RPN211" s="91"/>
      <c r="RPO211" s="119"/>
      <c r="RPP211" s="91"/>
      <c r="RPQ211" s="119"/>
      <c r="RPR211" s="91"/>
      <c r="RPS211" s="119"/>
      <c r="RPT211" s="91"/>
      <c r="RPU211" s="119"/>
      <c r="RPV211" s="91"/>
      <c r="RPW211" s="119"/>
      <c r="RPX211" s="91"/>
      <c r="RPY211" s="119"/>
      <c r="RPZ211" s="91"/>
      <c r="RQA211" s="119"/>
      <c r="RQB211" s="91"/>
      <c r="RQC211" s="119"/>
      <c r="RQD211" s="91"/>
      <c r="RQE211" s="119"/>
      <c r="RQF211" s="91"/>
      <c r="RQG211" s="119"/>
      <c r="RQH211" s="91"/>
      <c r="RQI211" s="119"/>
      <c r="RQJ211" s="91"/>
      <c r="RQK211" s="119"/>
      <c r="RQL211" s="91"/>
      <c r="RQM211" s="119"/>
      <c r="RQN211" s="91"/>
      <c r="RQO211" s="119"/>
      <c r="RQP211" s="91"/>
      <c r="RQQ211" s="119"/>
      <c r="RQR211" s="91"/>
      <c r="RQS211" s="119"/>
      <c r="RQT211" s="91"/>
      <c r="RQU211" s="119"/>
      <c r="RQV211" s="91"/>
      <c r="RQW211" s="119"/>
      <c r="RQX211" s="91"/>
      <c r="RQY211" s="119"/>
      <c r="RQZ211" s="91"/>
      <c r="RRA211" s="119"/>
      <c r="RRB211" s="91"/>
      <c r="RRC211" s="119"/>
      <c r="RRD211" s="91"/>
      <c r="RRE211" s="119"/>
      <c r="RRF211" s="91"/>
      <c r="RRG211" s="119"/>
      <c r="RRH211" s="91"/>
      <c r="RRI211" s="119"/>
      <c r="RRJ211" s="91"/>
      <c r="RRK211" s="119"/>
      <c r="RRL211" s="91"/>
      <c r="RRM211" s="119"/>
      <c r="RRN211" s="91"/>
      <c r="RRO211" s="119"/>
      <c r="RRP211" s="91"/>
      <c r="RRQ211" s="119"/>
      <c r="RRR211" s="91"/>
      <c r="RRS211" s="119"/>
      <c r="RRT211" s="91"/>
      <c r="RRU211" s="119"/>
      <c r="RRV211" s="91"/>
      <c r="RRW211" s="119"/>
      <c r="RRX211" s="91"/>
      <c r="RRY211" s="119"/>
      <c r="RRZ211" s="91"/>
      <c r="RSA211" s="119"/>
      <c r="RSB211" s="91"/>
      <c r="RSC211" s="119"/>
      <c r="RSD211" s="91"/>
      <c r="RSE211" s="119"/>
      <c r="RSF211" s="91"/>
      <c r="RSG211" s="119"/>
      <c r="RSH211" s="91"/>
      <c r="RSI211" s="119"/>
      <c r="RSJ211" s="91"/>
      <c r="RSK211" s="119"/>
      <c r="RSL211" s="91"/>
      <c r="RSM211" s="119"/>
      <c r="RSN211" s="91"/>
      <c r="RSO211" s="119"/>
      <c r="RSP211" s="91"/>
      <c r="RSQ211" s="119"/>
      <c r="RSR211" s="91"/>
      <c r="RSS211" s="119"/>
      <c r="RST211" s="91"/>
      <c r="RSU211" s="119"/>
      <c r="RSV211" s="91"/>
      <c r="RSW211" s="119"/>
      <c r="RSX211" s="91"/>
      <c r="RSY211" s="119"/>
      <c r="RSZ211" s="91"/>
      <c r="RTA211" s="119"/>
      <c r="RTB211" s="91"/>
      <c r="RTC211" s="119"/>
      <c r="RTD211" s="91"/>
      <c r="RTE211" s="119"/>
      <c r="RTF211" s="91"/>
      <c r="RTG211" s="119"/>
      <c r="RTH211" s="91"/>
      <c r="RTI211" s="119"/>
      <c r="RTJ211" s="91"/>
      <c r="RTK211" s="119"/>
      <c r="RTL211" s="91"/>
      <c r="RTM211" s="119"/>
      <c r="RTN211" s="91"/>
      <c r="RTO211" s="119"/>
      <c r="RTP211" s="91"/>
      <c r="RTQ211" s="119"/>
      <c r="RTR211" s="91"/>
      <c r="RTS211" s="119"/>
      <c r="RTT211" s="91"/>
      <c r="RTU211" s="119"/>
      <c r="RTV211" s="91"/>
      <c r="RTW211" s="119"/>
      <c r="RTX211" s="91"/>
      <c r="RTY211" s="119"/>
      <c r="RTZ211" s="91"/>
      <c r="RUA211" s="119"/>
      <c r="RUB211" s="91"/>
      <c r="RUC211" s="119"/>
      <c r="RUD211" s="91"/>
      <c r="RUE211" s="119"/>
      <c r="RUF211" s="91"/>
      <c r="RUG211" s="119"/>
      <c r="RUH211" s="91"/>
      <c r="RUI211" s="119"/>
      <c r="RUJ211" s="91"/>
      <c r="RUK211" s="119"/>
      <c r="RUL211" s="91"/>
      <c r="RUM211" s="119"/>
      <c r="RUN211" s="91"/>
      <c r="RUO211" s="119"/>
      <c r="RUP211" s="91"/>
      <c r="RUQ211" s="119"/>
      <c r="RUR211" s="91"/>
      <c r="RUS211" s="119"/>
      <c r="RUT211" s="91"/>
      <c r="RUU211" s="119"/>
      <c r="RUV211" s="91"/>
      <c r="RUW211" s="119"/>
      <c r="RUX211" s="91"/>
      <c r="RUY211" s="119"/>
      <c r="RUZ211" s="91"/>
      <c r="RVA211" s="119"/>
      <c r="RVB211" s="91"/>
      <c r="RVC211" s="119"/>
      <c r="RVD211" s="91"/>
      <c r="RVE211" s="119"/>
      <c r="RVF211" s="91"/>
      <c r="RVG211" s="119"/>
      <c r="RVH211" s="91"/>
      <c r="RVI211" s="119"/>
      <c r="RVJ211" s="91"/>
      <c r="RVK211" s="119"/>
      <c r="RVL211" s="91"/>
      <c r="RVM211" s="119"/>
      <c r="RVN211" s="91"/>
      <c r="RVO211" s="119"/>
      <c r="RVP211" s="91"/>
      <c r="RVQ211" s="119"/>
      <c r="RVR211" s="91"/>
      <c r="RVS211" s="119"/>
      <c r="RVT211" s="91"/>
      <c r="RVU211" s="119"/>
      <c r="RVV211" s="91"/>
      <c r="RVW211" s="119"/>
      <c r="RVX211" s="91"/>
      <c r="RVY211" s="119"/>
      <c r="RVZ211" s="91"/>
      <c r="RWA211" s="119"/>
      <c r="RWB211" s="91"/>
      <c r="RWC211" s="119"/>
      <c r="RWD211" s="91"/>
      <c r="RWE211" s="119"/>
      <c r="RWF211" s="91"/>
      <c r="RWG211" s="119"/>
      <c r="RWH211" s="91"/>
      <c r="RWI211" s="119"/>
      <c r="RWJ211" s="91"/>
      <c r="RWK211" s="119"/>
      <c r="RWL211" s="91"/>
      <c r="RWM211" s="119"/>
      <c r="RWN211" s="91"/>
      <c r="RWO211" s="119"/>
      <c r="RWP211" s="91"/>
      <c r="RWQ211" s="119"/>
      <c r="RWR211" s="91"/>
      <c r="RWS211" s="119"/>
      <c r="RWT211" s="91"/>
      <c r="RWU211" s="119"/>
      <c r="RWV211" s="91"/>
      <c r="RWW211" s="119"/>
      <c r="RWX211" s="91"/>
      <c r="RWY211" s="119"/>
      <c r="RWZ211" s="91"/>
      <c r="RXA211" s="119"/>
      <c r="RXB211" s="91"/>
      <c r="RXC211" s="119"/>
      <c r="RXD211" s="91"/>
      <c r="RXE211" s="119"/>
      <c r="RXF211" s="91"/>
      <c r="RXG211" s="119"/>
      <c r="RXH211" s="91"/>
      <c r="RXI211" s="119"/>
      <c r="RXJ211" s="91"/>
      <c r="RXK211" s="119"/>
      <c r="RXL211" s="91"/>
      <c r="RXM211" s="119"/>
      <c r="RXN211" s="91"/>
      <c r="RXO211" s="119"/>
      <c r="RXP211" s="91"/>
      <c r="RXQ211" s="119"/>
      <c r="RXR211" s="91"/>
      <c r="RXS211" s="119"/>
      <c r="RXT211" s="91"/>
      <c r="RXU211" s="119"/>
      <c r="RXV211" s="91"/>
      <c r="RXW211" s="119"/>
      <c r="RXX211" s="91"/>
      <c r="RXY211" s="119"/>
      <c r="RXZ211" s="91"/>
      <c r="RYA211" s="119"/>
      <c r="RYB211" s="91"/>
      <c r="RYC211" s="119"/>
      <c r="RYD211" s="91"/>
      <c r="RYE211" s="119"/>
      <c r="RYF211" s="91"/>
      <c r="RYG211" s="119"/>
      <c r="RYH211" s="91"/>
      <c r="RYI211" s="119"/>
      <c r="RYJ211" s="91"/>
      <c r="RYK211" s="119"/>
      <c r="RYL211" s="91"/>
      <c r="RYM211" s="119"/>
      <c r="RYN211" s="91"/>
      <c r="RYO211" s="119"/>
      <c r="RYP211" s="91"/>
      <c r="RYQ211" s="119"/>
      <c r="RYR211" s="91"/>
      <c r="RYS211" s="119"/>
      <c r="RYT211" s="91"/>
      <c r="RYU211" s="119"/>
      <c r="RYV211" s="91"/>
      <c r="RYW211" s="119"/>
      <c r="RYX211" s="91"/>
      <c r="RYY211" s="119"/>
      <c r="RYZ211" s="91"/>
      <c r="RZA211" s="119"/>
      <c r="RZB211" s="91"/>
      <c r="RZC211" s="119"/>
      <c r="RZD211" s="91"/>
      <c r="RZE211" s="119"/>
      <c r="RZF211" s="91"/>
      <c r="RZG211" s="119"/>
      <c r="RZH211" s="91"/>
      <c r="RZI211" s="119"/>
      <c r="RZJ211" s="91"/>
      <c r="RZK211" s="119"/>
      <c r="RZL211" s="91"/>
      <c r="RZM211" s="119"/>
      <c r="RZN211" s="91"/>
      <c r="RZO211" s="119"/>
      <c r="RZP211" s="91"/>
      <c r="RZQ211" s="119"/>
      <c r="RZR211" s="91"/>
      <c r="RZS211" s="119"/>
      <c r="RZT211" s="91"/>
      <c r="RZU211" s="119"/>
      <c r="RZV211" s="91"/>
      <c r="RZW211" s="119"/>
      <c r="RZX211" s="91"/>
      <c r="RZY211" s="119"/>
      <c r="RZZ211" s="91"/>
      <c r="SAA211" s="119"/>
      <c r="SAB211" s="91"/>
      <c r="SAC211" s="119"/>
      <c r="SAD211" s="91"/>
      <c r="SAE211" s="119"/>
      <c r="SAF211" s="91"/>
      <c r="SAG211" s="119"/>
      <c r="SAH211" s="91"/>
      <c r="SAI211" s="119"/>
      <c r="SAJ211" s="91"/>
      <c r="SAK211" s="119"/>
      <c r="SAL211" s="91"/>
      <c r="SAM211" s="119"/>
      <c r="SAN211" s="91"/>
      <c r="SAO211" s="119"/>
      <c r="SAP211" s="91"/>
      <c r="SAQ211" s="119"/>
      <c r="SAR211" s="91"/>
      <c r="SAS211" s="119"/>
      <c r="SAT211" s="91"/>
      <c r="SAU211" s="119"/>
      <c r="SAV211" s="91"/>
      <c r="SAW211" s="119"/>
      <c r="SAX211" s="91"/>
      <c r="SAY211" s="119"/>
      <c r="SAZ211" s="91"/>
      <c r="SBA211" s="119"/>
      <c r="SBB211" s="91"/>
      <c r="SBC211" s="119"/>
      <c r="SBD211" s="91"/>
      <c r="SBE211" s="119"/>
      <c r="SBF211" s="91"/>
      <c r="SBG211" s="119"/>
      <c r="SBH211" s="91"/>
      <c r="SBI211" s="119"/>
      <c r="SBJ211" s="91"/>
      <c r="SBK211" s="119"/>
      <c r="SBL211" s="91"/>
      <c r="SBM211" s="119"/>
      <c r="SBN211" s="91"/>
      <c r="SBO211" s="119"/>
      <c r="SBP211" s="91"/>
      <c r="SBQ211" s="119"/>
      <c r="SBR211" s="91"/>
      <c r="SBS211" s="119"/>
      <c r="SBT211" s="91"/>
      <c r="SBU211" s="119"/>
      <c r="SBV211" s="91"/>
      <c r="SBW211" s="119"/>
      <c r="SBX211" s="91"/>
      <c r="SBY211" s="119"/>
      <c r="SBZ211" s="91"/>
      <c r="SCA211" s="119"/>
      <c r="SCB211" s="91"/>
      <c r="SCC211" s="119"/>
      <c r="SCD211" s="91"/>
      <c r="SCE211" s="119"/>
      <c r="SCF211" s="91"/>
      <c r="SCG211" s="119"/>
      <c r="SCH211" s="91"/>
      <c r="SCI211" s="119"/>
      <c r="SCJ211" s="91"/>
      <c r="SCK211" s="119"/>
      <c r="SCL211" s="91"/>
      <c r="SCM211" s="119"/>
      <c r="SCN211" s="91"/>
      <c r="SCO211" s="119"/>
      <c r="SCP211" s="91"/>
      <c r="SCQ211" s="119"/>
      <c r="SCR211" s="91"/>
      <c r="SCS211" s="119"/>
      <c r="SCT211" s="91"/>
      <c r="SCU211" s="119"/>
      <c r="SCV211" s="91"/>
      <c r="SCW211" s="119"/>
      <c r="SCX211" s="91"/>
      <c r="SCY211" s="119"/>
      <c r="SCZ211" s="91"/>
      <c r="SDA211" s="119"/>
      <c r="SDB211" s="91"/>
      <c r="SDC211" s="119"/>
      <c r="SDD211" s="91"/>
      <c r="SDE211" s="119"/>
      <c r="SDF211" s="91"/>
      <c r="SDG211" s="119"/>
      <c r="SDH211" s="91"/>
      <c r="SDI211" s="119"/>
      <c r="SDJ211" s="91"/>
      <c r="SDK211" s="119"/>
      <c r="SDL211" s="91"/>
      <c r="SDM211" s="119"/>
      <c r="SDN211" s="91"/>
      <c r="SDO211" s="119"/>
      <c r="SDP211" s="91"/>
      <c r="SDQ211" s="119"/>
      <c r="SDR211" s="91"/>
      <c r="SDS211" s="119"/>
      <c r="SDT211" s="91"/>
      <c r="SDU211" s="119"/>
      <c r="SDV211" s="91"/>
      <c r="SDW211" s="119"/>
      <c r="SDX211" s="91"/>
      <c r="SDY211" s="119"/>
      <c r="SDZ211" s="91"/>
      <c r="SEA211" s="119"/>
      <c r="SEB211" s="91"/>
      <c r="SEC211" s="119"/>
      <c r="SED211" s="91"/>
      <c r="SEE211" s="119"/>
      <c r="SEF211" s="91"/>
      <c r="SEG211" s="119"/>
      <c r="SEH211" s="91"/>
      <c r="SEI211" s="119"/>
      <c r="SEJ211" s="91"/>
      <c r="SEK211" s="119"/>
      <c r="SEL211" s="91"/>
      <c r="SEM211" s="119"/>
      <c r="SEN211" s="91"/>
      <c r="SEO211" s="119"/>
      <c r="SEP211" s="91"/>
      <c r="SEQ211" s="119"/>
      <c r="SER211" s="91"/>
      <c r="SES211" s="119"/>
      <c r="SET211" s="91"/>
      <c r="SEU211" s="119"/>
      <c r="SEV211" s="91"/>
      <c r="SEW211" s="119"/>
      <c r="SEX211" s="91"/>
      <c r="SEY211" s="119"/>
      <c r="SEZ211" s="91"/>
      <c r="SFA211" s="119"/>
      <c r="SFB211" s="91"/>
      <c r="SFC211" s="119"/>
      <c r="SFD211" s="91"/>
      <c r="SFE211" s="119"/>
      <c r="SFF211" s="91"/>
      <c r="SFG211" s="119"/>
      <c r="SFH211" s="91"/>
      <c r="SFI211" s="119"/>
      <c r="SFJ211" s="91"/>
      <c r="SFK211" s="119"/>
      <c r="SFL211" s="91"/>
      <c r="SFM211" s="119"/>
      <c r="SFN211" s="91"/>
      <c r="SFO211" s="119"/>
      <c r="SFP211" s="91"/>
      <c r="SFQ211" s="119"/>
      <c r="SFR211" s="91"/>
      <c r="SFS211" s="119"/>
      <c r="SFT211" s="91"/>
      <c r="SFU211" s="119"/>
      <c r="SFV211" s="91"/>
      <c r="SFW211" s="119"/>
      <c r="SFX211" s="91"/>
      <c r="SFY211" s="119"/>
      <c r="SFZ211" s="91"/>
      <c r="SGA211" s="119"/>
      <c r="SGB211" s="91"/>
      <c r="SGC211" s="119"/>
      <c r="SGD211" s="91"/>
      <c r="SGE211" s="119"/>
      <c r="SGF211" s="91"/>
      <c r="SGG211" s="119"/>
      <c r="SGH211" s="91"/>
      <c r="SGI211" s="119"/>
      <c r="SGJ211" s="91"/>
      <c r="SGK211" s="119"/>
      <c r="SGL211" s="91"/>
      <c r="SGM211" s="119"/>
      <c r="SGN211" s="91"/>
      <c r="SGO211" s="119"/>
      <c r="SGP211" s="91"/>
      <c r="SGQ211" s="119"/>
      <c r="SGR211" s="91"/>
      <c r="SGS211" s="119"/>
      <c r="SGT211" s="91"/>
      <c r="SGU211" s="119"/>
      <c r="SGV211" s="91"/>
      <c r="SGW211" s="119"/>
      <c r="SGX211" s="91"/>
      <c r="SGY211" s="119"/>
      <c r="SGZ211" s="91"/>
      <c r="SHA211" s="119"/>
      <c r="SHB211" s="91"/>
      <c r="SHC211" s="119"/>
      <c r="SHD211" s="91"/>
      <c r="SHE211" s="119"/>
      <c r="SHF211" s="91"/>
      <c r="SHG211" s="119"/>
      <c r="SHH211" s="91"/>
      <c r="SHI211" s="119"/>
      <c r="SHJ211" s="91"/>
      <c r="SHK211" s="119"/>
      <c r="SHL211" s="91"/>
      <c r="SHM211" s="119"/>
      <c r="SHN211" s="91"/>
      <c r="SHO211" s="119"/>
      <c r="SHP211" s="91"/>
      <c r="SHQ211" s="119"/>
      <c r="SHR211" s="91"/>
      <c r="SHS211" s="119"/>
      <c r="SHT211" s="91"/>
      <c r="SHU211" s="119"/>
      <c r="SHV211" s="91"/>
      <c r="SHW211" s="119"/>
      <c r="SHX211" s="91"/>
      <c r="SHY211" s="119"/>
      <c r="SHZ211" s="91"/>
      <c r="SIA211" s="119"/>
      <c r="SIB211" s="91"/>
      <c r="SIC211" s="119"/>
      <c r="SID211" s="91"/>
      <c r="SIE211" s="119"/>
      <c r="SIF211" s="91"/>
      <c r="SIG211" s="119"/>
      <c r="SIH211" s="91"/>
      <c r="SII211" s="119"/>
      <c r="SIJ211" s="91"/>
      <c r="SIK211" s="119"/>
      <c r="SIL211" s="91"/>
      <c r="SIM211" s="119"/>
      <c r="SIN211" s="91"/>
      <c r="SIO211" s="119"/>
      <c r="SIP211" s="91"/>
      <c r="SIQ211" s="119"/>
      <c r="SIR211" s="91"/>
      <c r="SIS211" s="119"/>
      <c r="SIT211" s="91"/>
      <c r="SIU211" s="119"/>
      <c r="SIV211" s="91"/>
      <c r="SIW211" s="119"/>
      <c r="SIX211" s="91"/>
      <c r="SIY211" s="119"/>
      <c r="SIZ211" s="91"/>
      <c r="SJA211" s="119"/>
      <c r="SJB211" s="91"/>
      <c r="SJC211" s="119"/>
      <c r="SJD211" s="91"/>
      <c r="SJE211" s="119"/>
      <c r="SJF211" s="91"/>
      <c r="SJG211" s="119"/>
      <c r="SJH211" s="91"/>
      <c r="SJI211" s="119"/>
      <c r="SJJ211" s="91"/>
      <c r="SJK211" s="119"/>
      <c r="SJL211" s="91"/>
      <c r="SJM211" s="119"/>
      <c r="SJN211" s="91"/>
      <c r="SJO211" s="119"/>
      <c r="SJP211" s="91"/>
      <c r="SJQ211" s="119"/>
      <c r="SJR211" s="91"/>
      <c r="SJS211" s="119"/>
      <c r="SJT211" s="91"/>
      <c r="SJU211" s="119"/>
      <c r="SJV211" s="91"/>
      <c r="SJW211" s="119"/>
      <c r="SJX211" s="91"/>
      <c r="SJY211" s="119"/>
      <c r="SJZ211" s="91"/>
      <c r="SKA211" s="119"/>
      <c r="SKB211" s="91"/>
      <c r="SKC211" s="119"/>
      <c r="SKD211" s="91"/>
      <c r="SKE211" s="119"/>
      <c r="SKF211" s="91"/>
      <c r="SKG211" s="119"/>
      <c r="SKH211" s="91"/>
      <c r="SKI211" s="119"/>
      <c r="SKJ211" s="91"/>
      <c r="SKK211" s="119"/>
      <c r="SKL211" s="91"/>
      <c r="SKM211" s="119"/>
      <c r="SKN211" s="91"/>
      <c r="SKO211" s="119"/>
      <c r="SKP211" s="91"/>
      <c r="SKQ211" s="119"/>
      <c r="SKR211" s="91"/>
      <c r="SKS211" s="119"/>
      <c r="SKT211" s="91"/>
      <c r="SKU211" s="119"/>
      <c r="SKV211" s="91"/>
      <c r="SKW211" s="119"/>
      <c r="SKX211" s="91"/>
      <c r="SKY211" s="119"/>
      <c r="SKZ211" s="91"/>
      <c r="SLA211" s="119"/>
      <c r="SLB211" s="91"/>
      <c r="SLC211" s="119"/>
      <c r="SLD211" s="91"/>
      <c r="SLE211" s="119"/>
      <c r="SLF211" s="91"/>
      <c r="SLG211" s="119"/>
      <c r="SLH211" s="91"/>
      <c r="SLI211" s="119"/>
      <c r="SLJ211" s="91"/>
      <c r="SLK211" s="119"/>
      <c r="SLL211" s="91"/>
      <c r="SLM211" s="119"/>
      <c r="SLN211" s="91"/>
      <c r="SLO211" s="119"/>
      <c r="SLP211" s="91"/>
      <c r="SLQ211" s="119"/>
      <c r="SLR211" s="91"/>
      <c r="SLS211" s="119"/>
      <c r="SLT211" s="91"/>
      <c r="SLU211" s="119"/>
      <c r="SLV211" s="91"/>
      <c r="SLW211" s="119"/>
      <c r="SLX211" s="91"/>
      <c r="SLY211" s="119"/>
      <c r="SLZ211" s="91"/>
      <c r="SMA211" s="119"/>
      <c r="SMB211" s="91"/>
      <c r="SMC211" s="119"/>
      <c r="SMD211" s="91"/>
      <c r="SME211" s="119"/>
      <c r="SMF211" s="91"/>
      <c r="SMG211" s="119"/>
      <c r="SMH211" s="91"/>
      <c r="SMI211" s="119"/>
      <c r="SMJ211" s="91"/>
      <c r="SMK211" s="119"/>
      <c r="SML211" s="91"/>
      <c r="SMM211" s="119"/>
      <c r="SMN211" s="91"/>
      <c r="SMO211" s="119"/>
      <c r="SMP211" s="91"/>
      <c r="SMQ211" s="119"/>
      <c r="SMR211" s="91"/>
      <c r="SMS211" s="119"/>
      <c r="SMT211" s="91"/>
      <c r="SMU211" s="119"/>
      <c r="SMV211" s="91"/>
      <c r="SMW211" s="119"/>
      <c r="SMX211" s="91"/>
      <c r="SMY211" s="119"/>
      <c r="SMZ211" s="91"/>
      <c r="SNA211" s="119"/>
      <c r="SNB211" s="91"/>
      <c r="SNC211" s="119"/>
      <c r="SND211" s="91"/>
      <c r="SNE211" s="119"/>
      <c r="SNF211" s="91"/>
      <c r="SNG211" s="119"/>
      <c r="SNH211" s="91"/>
      <c r="SNI211" s="119"/>
      <c r="SNJ211" s="91"/>
      <c r="SNK211" s="119"/>
      <c r="SNL211" s="91"/>
      <c r="SNM211" s="119"/>
      <c r="SNN211" s="91"/>
      <c r="SNO211" s="119"/>
      <c r="SNP211" s="91"/>
      <c r="SNQ211" s="119"/>
      <c r="SNR211" s="91"/>
      <c r="SNS211" s="119"/>
      <c r="SNT211" s="91"/>
      <c r="SNU211" s="119"/>
      <c r="SNV211" s="91"/>
      <c r="SNW211" s="119"/>
      <c r="SNX211" s="91"/>
      <c r="SNY211" s="119"/>
      <c r="SNZ211" s="91"/>
      <c r="SOA211" s="119"/>
      <c r="SOB211" s="91"/>
      <c r="SOC211" s="119"/>
      <c r="SOD211" s="91"/>
      <c r="SOE211" s="119"/>
      <c r="SOF211" s="91"/>
      <c r="SOG211" s="119"/>
      <c r="SOH211" s="91"/>
      <c r="SOI211" s="119"/>
      <c r="SOJ211" s="91"/>
      <c r="SOK211" s="119"/>
      <c r="SOL211" s="91"/>
      <c r="SOM211" s="119"/>
      <c r="SON211" s="91"/>
      <c r="SOO211" s="119"/>
      <c r="SOP211" s="91"/>
      <c r="SOQ211" s="119"/>
      <c r="SOR211" s="91"/>
      <c r="SOS211" s="119"/>
      <c r="SOT211" s="91"/>
      <c r="SOU211" s="119"/>
      <c r="SOV211" s="91"/>
      <c r="SOW211" s="119"/>
      <c r="SOX211" s="91"/>
      <c r="SOY211" s="119"/>
      <c r="SOZ211" s="91"/>
      <c r="SPA211" s="119"/>
      <c r="SPB211" s="91"/>
      <c r="SPC211" s="119"/>
      <c r="SPD211" s="91"/>
      <c r="SPE211" s="119"/>
      <c r="SPF211" s="91"/>
      <c r="SPG211" s="119"/>
      <c r="SPH211" s="91"/>
      <c r="SPI211" s="119"/>
      <c r="SPJ211" s="91"/>
      <c r="SPK211" s="119"/>
      <c r="SPL211" s="91"/>
      <c r="SPM211" s="119"/>
      <c r="SPN211" s="91"/>
      <c r="SPO211" s="119"/>
      <c r="SPP211" s="91"/>
      <c r="SPQ211" s="119"/>
      <c r="SPR211" s="91"/>
      <c r="SPS211" s="119"/>
      <c r="SPT211" s="91"/>
      <c r="SPU211" s="119"/>
      <c r="SPV211" s="91"/>
      <c r="SPW211" s="119"/>
      <c r="SPX211" s="91"/>
      <c r="SPY211" s="119"/>
      <c r="SPZ211" s="91"/>
      <c r="SQA211" s="119"/>
      <c r="SQB211" s="91"/>
      <c r="SQC211" s="119"/>
      <c r="SQD211" s="91"/>
      <c r="SQE211" s="119"/>
      <c r="SQF211" s="91"/>
      <c r="SQG211" s="119"/>
      <c r="SQH211" s="91"/>
      <c r="SQI211" s="119"/>
      <c r="SQJ211" s="91"/>
      <c r="SQK211" s="119"/>
      <c r="SQL211" s="91"/>
      <c r="SQM211" s="119"/>
      <c r="SQN211" s="91"/>
      <c r="SQO211" s="119"/>
      <c r="SQP211" s="91"/>
      <c r="SQQ211" s="119"/>
      <c r="SQR211" s="91"/>
      <c r="SQS211" s="119"/>
      <c r="SQT211" s="91"/>
      <c r="SQU211" s="119"/>
      <c r="SQV211" s="91"/>
      <c r="SQW211" s="119"/>
      <c r="SQX211" s="91"/>
      <c r="SQY211" s="119"/>
      <c r="SQZ211" s="91"/>
      <c r="SRA211" s="119"/>
      <c r="SRB211" s="91"/>
      <c r="SRC211" s="119"/>
      <c r="SRD211" s="91"/>
      <c r="SRE211" s="119"/>
      <c r="SRF211" s="91"/>
      <c r="SRG211" s="119"/>
      <c r="SRH211" s="91"/>
      <c r="SRI211" s="119"/>
      <c r="SRJ211" s="91"/>
      <c r="SRK211" s="119"/>
      <c r="SRL211" s="91"/>
      <c r="SRM211" s="119"/>
      <c r="SRN211" s="91"/>
      <c r="SRO211" s="119"/>
      <c r="SRP211" s="91"/>
      <c r="SRQ211" s="119"/>
      <c r="SRR211" s="91"/>
      <c r="SRS211" s="119"/>
      <c r="SRT211" s="91"/>
      <c r="SRU211" s="119"/>
      <c r="SRV211" s="91"/>
      <c r="SRW211" s="119"/>
      <c r="SRX211" s="91"/>
      <c r="SRY211" s="119"/>
      <c r="SRZ211" s="91"/>
      <c r="SSA211" s="119"/>
      <c r="SSB211" s="91"/>
      <c r="SSC211" s="119"/>
      <c r="SSD211" s="91"/>
      <c r="SSE211" s="119"/>
      <c r="SSF211" s="91"/>
      <c r="SSG211" s="119"/>
      <c r="SSH211" s="91"/>
      <c r="SSI211" s="119"/>
      <c r="SSJ211" s="91"/>
      <c r="SSK211" s="119"/>
      <c r="SSL211" s="91"/>
      <c r="SSM211" s="119"/>
      <c r="SSN211" s="91"/>
      <c r="SSO211" s="119"/>
      <c r="SSP211" s="91"/>
      <c r="SSQ211" s="119"/>
      <c r="SSR211" s="91"/>
      <c r="SSS211" s="119"/>
      <c r="SST211" s="91"/>
      <c r="SSU211" s="119"/>
      <c r="SSV211" s="91"/>
      <c r="SSW211" s="119"/>
      <c r="SSX211" s="91"/>
      <c r="SSY211" s="119"/>
      <c r="SSZ211" s="91"/>
      <c r="STA211" s="119"/>
      <c r="STB211" s="91"/>
      <c r="STC211" s="119"/>
      <c r="STD211" s="91"/>
      <c r="STE211" s="119"/>
      <c r="STF211" s="91"/>
      <c r="STG211" s="119"/>
      <c r="STH211" s="91"/>
      <c r="STI211" s="119"/>
      <c r="STJ211" s="91"/>
      <c r="STK211" s="119"/>
      <c r="STL211" s="91"/>
      <c r="STM211" s="119"/>
      <c r="STN211" s="91"/>
      <c r="STO211" s="119"/>
      <c r="STP211" s="91"/>
      <c r="STQ211" s="119"/>
      <c r="STR211" s="91"/>
      <c r="STS211" s="119"/>
      <c r="STT211" s="91"/>
      <c r="STU211" s="119"/>
      <c r="STV211" s="91"/>
      <c r="STW211" s="119"/>
      <c r="STX211" s="91"/>
      <c r="STY211" s="119"/>
      <c r="STZ211" s="91"/>
      <c r="SUA211" s="119"/>
      <c r="SUB211" s="91"/>
      <c r="SUC211" s="119"/>
      <c r="SUD211" s="91"/>
      <c r="SUE211" s="119"/>
      <c r="SUF211" s="91"/>
      <c r="SUG211" s="119"/>
      <c r="SUH211" s="91"/>
      <c r="SUI211" s="119"/>
      <c r="SUJ211" s="91"/>
      <c r="SUK211" s="119"/>
      <c r="SUL211" s="91"/>
      <c r="SUM211" s="119"/>
      <c r="SUN211" s="91"/>
      <c r="SUO211" s="119"/>
      <c r="SUP211" s="91"/>
      <c r="SUQ211" s="119"/>
      <c r="SUR211" s="91"/>
      <c r="SUS211" s="119"/>
      <c r="SUT211" s="91"/>
      <c r="SUU211" s="119"/>
      <c r="SUV211" s="91"/>
      <c r="SUW211" s="119"/>
      <c r="SUX211" s="91"/>
      <c r="SUY211" s="119"/>
      <c r="SUZ211" s="91"/>
      <c r="SVA211" s="119"/>
      <c r="SVB211" s="91"/>
      <c r="SVC211" s="119"/>
      <c r="SVD211" s="91"/>
      <c r="SVE211" s="119"/>
      <c r="SVF211" s="91"/>
      <c r="SVG211" s="119"/>
      <c r="SVH211" s="91"/>
      <c r="SVI211" s="119"/>
      <c r="SVJ211" s="91"/>
      <c r="SVK211" s="119"/>
      <c r="SVL211" s="91"/>
      <c r="SVM211" s="119"/>
      <c r="SVN211" s="91"/>
      <c r="SVO211" s="119"/>
      <c r="SVP211" s="91"/>
      <c r="SVQ211" s="119"/>
      <c r="SVR211" s="91"/>
      <c r="SVS211" s="119"/>
      <c r="SVT211" s="91"/>
      <c r="SVU211" s="119"/>
      <c r="SVV211" s="91"/>
      <c r="SVW211" s="119"/>
      <c r="SVX211" s="91"/>
      <c r="SVY211" s="119"/>
      <c r="SVZ211" s="91"/>
      <c r="SWA211" s="119"/>
      <c r="SWB211" s="91"/>
      <c r="SWC211" s="119"/>
      <c r="SWD211" s="91"/>
      <c r="SWE211" s="119"/>
      <c r="SWF211" s="91"/>
      <c r="SWG211" s="119"/>
      <c r="SWH211" s="91"/>
      <c r="SWI211" s="119"/>
      <c r="SWJ211" s="91"/>
      <c r="SWK211" s="119"/>
      <c r="SWL211" s="91"/>
      <c r="SWM211" s="119"/>
      <c r="SWN211" s="91"/>
      <c r="SWO211" s="119"/>
      <c r="SWP211" s="91"/>
      <c r="SWQ211" s="119"/>
      <c r="SWR211" s="91"/>
      <c r="SWS211" s="119"/>
      <c r="SWT211" s="91"/>
      <c r="SWU211" s="119"/>
      <c r="SWV211" s="91"/>
      <c r="SWW211" s="119"/>
      <c r="SWX211" s="91"/>
      <c r="SWY211" s="119"/>
      <c r="SWZ211" s="91"/>
      <c r="SXA211" s="119"/>
      <c r="SXB211" s="91"/>
      <c r="SXC211" s="119"/>
      <c r="SXD211" s="91"/>
      <c r="SXE211" s="119"/>
      <c r="SXF211" s="91"/>
      <c r="SXG211" s="119"/>
      <c r="SXH211" s="91"/>
      <c r="SXI211" s="119"/>
      <c r="SXJ211" s="91"/>
      <c r="SXK211" s="119"/>
      <c r="SXL211" s="91"/>
      <c r="SXM211" s="119"/>
      <c r="SXN211" s="91"/>
      <c r="SXO211" s="119"/>
      <c r="SXP211" s="91"/>
      <c r="SXQ211" s="119"/>
      <c r="SXR211" s="91"/>
      <c r="SXS211" s="119"/>
      <c r="SXT211" s="91"/>
      <c r="SXU211" s="119"/>
      <c r="SXV211" s="91"/>
      <c r="SXW211" s="119"/>
      <c r="SXX211" s="91"/>
      <c r="SXY211" s="119"/>
      <c r="SXZ211" s="91"/>
      <c r="SYA211" s="119"/>
      <c r="SYB211" s="91"/>
      <c r="SYC211" s="119"/>
      <c r="SYD211" s="91"/>
      <c r="SYE211" s="119"/>
      <c r="SYF211" s="91"/>
      <c r="SYG211" s="119"/>
      <c r="SYH211" s="91"/>
      <c r="SYI211" s="119"/>
      <c r="SYJ211" s="91"/>
      <c r="SYK211" s="119"/>
      <c r="SYL211" s="91"/>
      <c r="SYM211" s="119"/>
      <c r="SYN211" s="91"/>
      <c r="SYO211" s="119"/>
      <c r="SYP211" s="91"/>
      <c r="SYQ211" s="119"/>
      <c r="SYR211" s="91"/>
      <c r="SYS211" s="119"/>
      <c r="SYT211" s="91"/>
      <c r="SYU211" s="119"/>
      <c r="SYV211" s="91"/>
      <c r="SYW211" s="119"/>
      <c r="SYX211" s="91"/>
      <c r="SYY211" s="119"/>
      <c r="SYZ211" s="91"/>
      <c r="SZA211" s="119"/>
      <c r="SZB211" s="91"/>
      <c r="SZC211" s="119"/>
      <c r="SZD211" s="91"/>
      <c r="SZE211" s="119"/>
      <c r="SZF211" s="91"/>
      <c r="SZG211" s="119"/>
      <c r="SZH211" s="91"/>
      <c r="SZI211" s="119"/>
      <c r="SZJ211" s="91"/>
      <c r="SZK211" s="119"/>
      <c r="SZL211" s="91"/>
      <c r="SZM211" s="119"/>
      <c r="SZN211" s="91"/>
      <c r="SZO211" s="119"/>
      <c r="SZP211" s="91"/>
      <c r="SZQ211" s="119"/>
      <c r="SZR211" s="91"/>
      <c r="SZS211" s="119"/>
      <c r="SZT211" s="91"/>
      <c r="SZU211" s="119"/>
      <c r="SZV211" s="91"/>
      <c r="SZW211" s="119"/>
      <c r="SZX211" s="91"/>
      <c r="SZY211" s="119"/>
      <c r="SZZ211" s="91"/>
      <c r="TAA211" s="119"/>
      <c r="TAB211" s="91"/>
      <c r="TAC211" s="119"/>
      <c r="TAD211" s="91"/>
      <c r="TAE211" s="119"/>
      <c r="TAF211" s="91"/>
      <c r="TAG211" s="119"/>
      <c r="TAH211" s="91"/>
      <c r="TAI211" s="119"/>
      <c r="TAJ211" s="91"/>
      <c r="TAK211" s="119"/>
      <c r="TAL211" s="91"/>
      <c r="TAM211" s="119"/>
      <c r="TAN211" s="91"/>
      <c r="TAO211" s="119"/>
      <c r="TAP211" s="91"/>
      <c r="TAQ211" s="119"/>
      <c r="TAR211" s="91"/>
      <c r="TAS211" s="119"/>
      <c r="TAT211" s="91"/>
      <c r="TAU211" s="119"/>
      <c r="TAV211" s="91"/>
      <c r="TAW211" s="119"/>
      <c r="TAX211" s="91"/>
      <c r="TAY211" s="119"/>
      <c r="TAZ211" s="91"/>
      <c r="TBA211" s="119"/>
      <c r="TBB211" s="91"/>
      <c r="TBC211" s="119"/>
      <c r="TBD211" s="91"/>
      <c r="TBE211" s="119"/>
      <c r="TBF211" s="91"/>
      <c r="TBG211" s="119"/>
      <c r="TBH211" s="91"/>
      <c r="TBI211" s="119"/>
      <c r="TBJ211" s="91"/>
      <c r="TBK211" s="119"/>
      <c r="TBL211" s="91"/>
      <c r="TBM211" s="119"/>
      <c r="TBN211" s="91"/>
      <c r="TBO211" s="119"/>
      <c r="TBP211" s="91"/>
      <c r="TBQ211" s="119"/>
      <c r="TBR211" s="91"/>
      <c r="TBS211" s="119"/>
      <c r="TBT211" s="91"/>
      <c r="TBU211" s="119"/>
      <c r="TBV211" s="91"/>
      <c r="TBW211" s="119"/>
      <c r="TBX211" s="91"/>
      <c r="TBY211" s="119"/>
      <c r="TBZ211" s="91"/>
      <c r="TCA211" s="119"/>
      <c r="TCB211" s="91"/>
      <c r="TCC211" s="119"/>
      <c r="TCD211" s="91"/>
      <c r="TCE211" s="119"/>
      <c r="TCF211" s="91"/>
      <c r="TCG211" s="119"/>
      <c r="TCH211" s="91"/>
      <c r="TCI211" s="119"/>
      <c r="TCJ211" s="91"/>
      <c r="TCK211" s="119"/>
      <c r="TCL211" s="91"/>
      <c r="TCM211" s="119"/>
      <c r="TCN211" s="91"/>
      <c r="TCO211" s="119"/>
      <c r="TCP211" s="91"/>
      <c r="TCQ211" s="119"/>
      <c r="TCR211" s="91"/>
      <c r="TCS211" s="119"/>
      <c r="TCT211" s="91"/>
      <c r="TCU211" s="119"/>
      <c r="TCV211" s="91"/>
      <c r="TCW211" s="119"/>
      <c r="TCX211" s="91"/>
      <c r="TCY211" s="119"/>
      <c r="TCZ211" s="91"/>
      <c r="TDA211" s="119"/>
      <c r="TDB211" s="91"/>
      <c r="TDC211" s="119"/>
      <c r="TDD211" s="91"/>
      <c r="TDE211" s="119"/>
      <c r="TDF211" s="91"/>
      <c r="TDG211" s="119"/>
      <c r="TDH211" s="91"/>
      <c r="TDI211" s="119"/>
      <c r="TDJ211" s="91"/>
      <c r="TDK211" s="119"/>
      <c r="TDL211" s="91"/>
      <c r="TDM211" s="119"/>
      <c r="TDN211" s="91"/>
      <c r="TDO211" s="119"/>
      <c r="TDP211" s="91"/>
      <c r="TDQ211" s="119"/>
      <c r="TDR211" s="91"/>
      <c r="TDS211" s="119"/>
      <c r="TDT211" s="91"/>
      <c r="TDU211" s="119"/>
      <c r="TDV211" s="91"/>
      <c r="TDW211" s="119"/>
      <c r="TDX211" s="91"/>
      <c r="TDY211" s="119"/>
      <c r="TDZ211" s="91"/>
      <c r="TEA211" s="119"/>
      <c r="TEB211" s="91"/>
      <c r="TEC211" s="119"/>
      <c r="TED211" s="91"/>
      <c r="TEE211" s="119"/>
      <c r="TEF211" s="91"/>
      <c r="TEG211" s="119"/>
      <c r="TEH211" s="91"/>
      <c r="TEI211" s="119"/>
      <c r="TEJ211" s="91"/>
      <c r="TEK211" s="119"/>
      <c r="TEL211" s="91"/>
      <c r="TEM211" s="119"/>
      <c r="TEN211" s="91"/>
      <c r="TEO211" s="119"/>
      <c r="TEP211" s="91"/>
      <c r="TEQ211" s="119"/>
      <c r="TER211" s="91"/>
      <c r="TES211" s="119"/>
      <c r="TET211" s="91"/>
      <c r="TEU211" s="119"/>
      <c r="TEV211" s="91"/>
      <c r="TEW211" s="119"/>
      <c r="TEX211" s="91"/>
      <c r="TEY211" s="119"/>
      <c r="TEZ211" s="91"/>
      <c r="TFA211" s="119"/>
      <c r="TFB211" s="91"/>
      <c r="TFC211" s="119"/>
      <c r="TFD211" s="91"/>
      <c r="TFE211" s="119"/>
      <c r="TFF211" s="91"/>
      <c r="TFG211" s="119"/>
      <c r="TFH211" s="91"/>
      <c r="TFI211" s="119"/>
      <c r="TFJ211" s="91"/>
      <c r="TFK211" s="119"/>
      <c r="TFL211" s="91"/>
      <c r="TFM211" s="119"/>
      <c r="TFN211" s="91"/>
      <c r="TFO211" s="119"/>
      <c r="TFP211" s="91"/>
      <c r="TFQ211" s="119"/>
      <c r="TFR211" s="91"/>
      <c r="TFS211" s="119"/>
      <c r="TFT211" s="91"/>
      <c r="TFU211" s="119"/>
      <c r="TFV211" s="91"/>
      <c r="TFW211" s="119"/>
      <c r="TFX211" s="91"/>
      <c r="TFY211" s="119"/>
      <c r="TFZ211" s="91"/>
      <c r="TGA211" s="119"/>
      <c r="TGB211" s="91"/>
      <c r="TGC211" s="119"/>
      <c r="TGD211" s="91"/>
      <c r="TGE211" s="119"/>
      <c r="TGF211" s="91"/>
      <c r="TGG211" s="119"/>
      <c r="TGH211" s="91"/>
      <c r="TGI211" s="119"/>
      <c r="TGJ211" s="91"/>
      <c r="TGK211" s="119"/>
      <c r="TGL211" s="91"/>
      <c r="TGM211" s="119"/>
      <c r="TGN211" s="91"/>
      <c r="TGO211" s="119"/>
      <c r="TGP211" s="91"/>
      <c r="TGQ211" s="119"/>
      <c r="TGR211" s="91"/>
      <c r="TGS211" s="119"/>
      <c r="TGT211" s="91"/>
      <c r="TGU211" s="119"/>
      <c r="TGV211" s="91"/>
      <c r="TGW211" s="119"/>
      <c r="TGX211" s="91"/>
      <c r="TGY211" s="119"/>
      <c r="TGZ211" s="91"/>
      <c r="THA211" s="119"/>
      <c r="THB211" s="91"/>
      <c r="THC211" s="119"/>
      <c r="THD211" s="91"/>
      <c r="THE211" s="119"/>
      <c r="THF211" s="91"/>
      <c r="THG211" s="119"/>
      <c r="THH211" s="91"/>
      <c r="THI211" s="119"/>
      <c r="THJ211" s="91"/>
      <c r="THK211" s="119"/>
      <c r="THL211" s="91"/>
      <c r="THM211" s="119"/>
      <c r="THN211" s="91"/>
      <c r="THO211" s="119"/>
      <c r="THP211" s="91"/>
      <c r="THQ211" s="119"/>
      <c r="THR211" s="91"/>
      <c r="THS211" s="119"/>
      <c r="THT211" s="91"/>
      <c r="THU211" s="119"/>
      <c r="THV211" s="91"/>
      <c r="THW211" s="119"/>
      <c r="THX211" s="91"/>
      <c r="THY211" s="119"/>
      <c r="THZ211" s="91"/>
      <c r="TIA211" s="119"/>
      <c r="TIB211" s="91"/>
      <c r="TIC211" s="119"/>
      <c r="TID211" s="91"/>
      <c r="TIE211" s="119"/>
      <c r="TIF211" s="91"/>
      <c r="TIG211" s="119"/>
      <c r="TIH211" s="91"/>
      <c r="TII211" s="119"/>
      <c r="TIJ211" s="91"/>
      <c r="TIK211" s="119"/>
      <c r="TIL211" s="91"/>
      <c r="TIM211" s="119"/>
      <c r="TIN211" s="91"/>
      <c r="TIO211" s="119"/>
      <c r="TIP211" s="91"/>
      <c r="TIQ211" s="119"/>
      <c r="TIR211" s="91"/>
      <c r="TIS211" s="119"/>
      <c r="TIT211" s="91"/>
      <c r="TIU211" s="119"/>
      <c r="TIV211" s="91"/>
      <c r="TIW211" s="119"/>
      <c r="TIX211" s="91"/>
      <c r="TIY211" s="119"/>
      <c r="TIZ211" s="91"/>
      <c r="TJA211" s="119"/>
      <c r="TJB211" s="91"/>
      <c r="TJC211" s="119"/>
      <c r="TJD211" s="91"/>
      <c r="TJE211" s="119"/>
      <c r="TJF211" s="91"/>
      <c r="TJG211" s="119"/>
      <c r="TJH211" s="91"/>
      <c r="TJI211" s="119"/>
      <c r="TJJ211" s="91"/>
      <c r="TJK211" s="119"/>
      <c r="TJL211" s="91"/>
      <c r="TJM211" s="119"/>
      <c r="TJN211" s="91"/>
      <c r="TJO211" s="119"/>
      <c r="TJP211" s="91"/>
      <c r="TJQ211" s="119"/>
      <c r="TJR211" s="91"/>
      <c r="TJS211" s="119"/>
      <c r="TJT211" s="91"/>
      <c r="TJU211" s="119"/>
      <c r="TJV211" s="91"/>
      <c r="TJW211" s="119"/>
      <c r="TJX211" s="91"/>
      <c r="TJY211" s="119"/>
      <c r="TJZ211" s="91"/>
      <c r="TKA211" s="119"/>
      <c r="TKB211" s="91"/>
      <c r="TKC211" s="119"/>
      <c r="TKD211" s="91"/>
      <c r="TKE211" s="119"/>
      <c r="TKF211" s="91"/>
      <c r="TKG211" s="119"/>
      <c r="TKH211" s="91"/>
      <c r="TKI211" s="119"/>
      <c r="TKJ211" s="91"/>
      <c r="TKK211" s="119"/>
      <c r="TKL211" s="91"/>
      <c r="TKM211" s="119"/>
      <c r="TKN211" s="91"/>
      <c r="TKO211" s="119"/>
      <c r="TKP211" s="91"/>
      <c r="TKQ211" s="119"/>
      <c r="TKR211" s="91"/>
      <c r="TKS211" s="119"/>
      <c r="TKT211" s="91"/>
      <c r="TKU211" s="119"/>
      <c r="TKV211" s="91"/>
      <c r="TKW211" s="119"/>
      <c r="TKX211" s="91"/>
      <c r="TKY211" s="119"/>
      <c r="TKZ211" s="91"/>
      <c r="TLA211" s="119"/>
      <c r="TLB211" s="91"/>
      <c r="TLC211" s="119"/>
      <c r="TLD211" s="91"/>
      <c r="TLE211" s="119"/>
      <c r="TLF211" s="91"/>
      <c r="TLG211" s="119"/>
      <c r="TLH211" s="91"/>
      <c r="TLI211" s="119"/>
      <c r="TLJ211" s="91"/>
      <c r="TLK211" s="119"/>
      <c r="TLL211" s="91"/>
      <c r="TLM211" s="119"/>
      <c r="TLN211" s="91"/>
      <c r="TLO211" s="119"/>
      <c r="TLP211" s="91"/>
      <c r="TLQ211" s="119"/>
      <c r="TLR211" s="91"/>
      <c r="TLS211" s="119"/>
      <c r="TLT211" s="91"/>
      <c r="TLU211" s="119"/>
      <c r="TLV211" s="91"/>
      <c r="TLW211" s="119"/>
      <c r="TLX211" s="91"/>
      <c r="TLY211" s="119"/>
      <c r="TLZ211" s="91"/>
      <c r="TMA211" s="119"/>
      <c r="TMB211" s="91"/>
      <c r="TMC211" s="119"/>
      <c r="TMD211" s="91"/>
      <c r="TME211" s="119"/>
      <c r="TMF211" s="91"/>
      <c r="TMG211" s="119"/>
      <c r="TMH211" s="91"/>
      <c r="TMI211" s="119"/>
      <c r="TMJ211" s="91"/>
      <c r="TMK211" s="119"/>
      <c r="TML211" s="91"/>
      <c r="TMM211" s="119"/>
      <c r="TMN211" s="91"/>
      <c r="TMO211" s="119"/>
      <c r="TMP211" s="91"/>
      <c r="TMQ211" s="119"/>
      <c r="TMR211" s="91"/>
      <c r="TMS211" s="119"/>
      <c r="TMT211" s="91"/>
      <c r="TMU211" s="119"/>
      <c r="TMV211" s="91"/>
      <c r="TMW211" s="119"/>
      <c r="TMX211" s="91"/>
      <c r="TMY211" s="119"/>
      <c r="TMZ211" s="91"/>
      <c r="TNA211" s="119"/>
      <c r="TNB211" s="91"/>
      <c r="TNC211" s="119"/>
      <c r="TND211" s="91"/>
      <c r="TNE211" s="119"/>
      <c r="TNF211" s="91"/>
      <c r="TNG211" s="119"/>
      <c r="TNH211" s="91"/>
      <c r="TNI211" s="119"/>
      <c r="TNJ211" s="91"/>
      <c r="TNK211" s="119"/>
      <c r="TNL211" s="91"/>
      <c r="TNM211" s="119"/>
      <c r="TNN211" s="91"/>
      <c r="TNO211" s="119"/>
      <c r="TNP211" s="91"/>
      <c r="TNQ211" s="119"/>
      <c r="TNR211" s="91"/>
      <c r="TNS211" s="119"/>
      <c r="TNT211" s="91"/>
      <c r="TNU211" s="119"/>
      <c r="TNV211" s="91"/>
      <c r="TNW211" s="119"/>
      <c r="TNX211" s="91"/>
      <c r="TNY211" s="119"/>
      <c r="TNZ211" s="91"/>
      <c r="TOA211" s="119"/>
      <c r="TOB211" s="91"/>
      <c r="TOC211" s="119"/>
      <c r="TOD211" s="91"/>
      <c r="TOE211" s="119"/>
      <c r="TOF211" s="91"/>
      <c r="TOG211" s="119"/>
      <c r="TOH211" s="91"/>
      <c r="TOI211" s="119"/>
      <c r="TOJ211" s="91"/>
      <c r="TOK211" s="119"/>
      <c r="TOL211" s="91"/>
      <c r="TOM211" s="119"/>
      <c r="TON211" s="91"/>
      <c r="TOO211" s="119"/>
      <c r="TOP211" s="91"/>
      <c r="TOQ211" s="119"/>
      <c r="TOR211" s="91"/>
      <c r="TOS211" s="119"/>
      <c r="TOT211" s="91"/>
      <c r="TOU211" s="119"/>
      <c r="TOV211" s="91"/>
      <c r="TOW211" s="119"/>
      <c r="TOX211" s="91"/>
      <c r="TOY211" s="119"/>
      <c r="TOZ211" s="91"/>
      <c r="TPA211" s="119"/>
      <c r="TPB211" s="91"/>
      <c r="TPC211" s="119"/>
      <c r="TPD211" s="91"/>
      <c r="TPE211" s="119"/>
      <c r="TPF211" s="91"/>
      <c r="TPG211" s="119"/>
      <c r="TPH211" s="91"/>
      <c r="TPI211" s="119"/>
      <c r="TPJ211" s="91"/>
      <c r="TPK211" s="119"/>
      <c r="TPL211" s="91"/>
      <c r="TPM211" s="119"/>
      <c r="TPN211" s="91"/>
      <c r="TPO211" s="119"/>
      <c r="TPP211" s="91"/>
      <c r="TPQ211" s="119"/>
      <c r="TPR211" s="91"/>
      <c r="TPS211" s="119"/>
      <c r="TPT211" s="91"/>
      <c r="TPU211" s="119"/>
      <c r="TPV211" s="91"/>
      <c r="TPW211" s="119"/>
      <c r="TPX211" s="91"/>
      <c r="TPY211" s="119"/>
      <c r="TPZ211" s="91"/>
      <c r="TQA211" s="119"/>
      <c r="TQB211" s="91"/>
      <c r="TQC211" s="119"/>
      <c r="TQD211" s="91"/>
      <c r="TQE211" s="119"/>
      <c r="TQF211" s="91"/>
      <c r="TQG211" s="119"/>
      <c r="TQH211" s="91"/>
      <c r="TQI211" s="119"/>
      <c r="TQJ211" s="91"/>
      <c r="TQK211" s="119"/>
      <c r="TQL211" s="91"/>
      <c r="TQM211" s="119"/>
      <c r="TQN211" s="91"/>
      <c r="TQO211" s="119"/>
      <c r="TQP211" s="91"/>
      <c r="TQQ211" s="119"/>
      <c r="TQR211" s="91"/>
      <c r="TQS211" s="119"/>
      <c r="TQT211" s="91"/>
      <c r="TQU211" s="119"/>
      <c r="TQV211" s="91"/>
      <c r="TQW211" s="119"/>
      <c r="TQX211" s="91"/>
      <c r="TQY211" s="119"/>
      <c r="TQZ211" s="91"/>
      <c r="TRA211" s="119"/>
      <c r="TRB211" s="91"/>
      <c r="TRC211" s="119"/>
      <c r="TRD211" s="91"/>
      <c r="TRE211" s="119"/>
      <c r="TRF211" s="91"/>
      <c r="TRG211" s="119"/>
      <c r="TRH211" s="91"/>
      <c r="TRI211" s="119"/>
      <c r="TRJ211" s="91"/>
      <c r="TRK211" s="119"/>
      <c r="TRL211" s="91"/>
      <c r="TRM211" s="119"/>
      <c r="TRN211" s="91"/>
      <c r="TRO211" s="119"/>
      <c r="TRP211" s="91"/>
      <c r="TRQ211" s="119"/>
      <c r="TRR211" s="91"/>
      <c r="TRS211" s="119"/>
      <c r="TRT211" s="91"/>
      <c r="TRU211" s="119"/>
      <c r="TRV211" s="91"/>
      <c r="TRW211" s="119"/>
      <c r="TRX211" s="91"/>
      <c r="TRY211" s="119"/>
      <c r="TRZ211" s="91"/>
      <c r="TSA211" s="119"/>
      <c r="TSB211" s="91"/>
      <c r="TSC211" s="119"/>
      <c r="TSD211" s="91"/>
      <c r="TSE211" s="119"/>
      <c r="TSF211" s="91"/>
      <c r="TSG211" s="119"/>
      <c r="TSH211" s="91"/>
      <c r="TSI211" s="119"/>
      <c r="TSJ211" s="91"/>
      <c r="TSK211" s="119"/>
      <c r="TSL211" s="91"/>
      <c r="TSM211" s="119"/>
      <c r="TSN211" s="91"/>
      <c r="TSO211" s="119"/>
      <c r="TSP211" s="91"/>
      <c r="TSQ211" s="119"/>
      <c r="TSR211" s="91"/>
      <c r="TSS211" s="119"/>
      <c r="TST211" s="91"/>
      <c r="TSU211" s="119"/>
      <c r="TSV211" s="91"/>
      <c r="TSW211" s="119"/>
      <c r="TSX211" s="91"/>
      <c r="TSY211" s="119"/>
      <c r="TSZ211" s="91"/>
      <c r="TTA211" s="119"/>
      <c r="TTB211" s="91"/>
      <c r="TTC211" s="119"/>
      <c r="TTD211" s="91"/>
      <c r="TTE211" s="119"/>
      <c r="TTF211" s="91"/>
      <c r="TTG211" s="119"/>
      <c r="TTH211" s="91"/>
      <c r="TTI211" s="119"/>
      <c r="TTJ211" s="91"/>
      <c r="TTK211" s="119"/>
      <c r="TTL211" s="91"/>
      <c r="TTM211" s="119"/>
      <c r="TTN211" s="91"/>
      <c r="TTO211" s="119"/>
      <c r="TTP211" s="91"/>
      <c r="TTQ211" s="119"/>
      <c r="TTR211" s="91"/>
      <c r="TTS211" s="119"/>
      <c r="TTT211" s="91"/>
      <c r="TTU211" s="119"/>
      <c r="TTV211" s="91"/>
      <c r="TTW211" s="119"/>
      <c r="TTX211" s="91"/>
      <c r="TTY211" s="119"/>
      <c r="TTZ211" s="91"/>
      <c r="TUA211" s="119"/>
      <c r="TUB211" s="91"/>
      <c r="TUC211" s="119"/>
      <c r="TUD211" s="91"/>
      <c r="TUE211" s="119"/>
      <c r="TUF211" s="91"/>
      <c r="TUG211" s="119"/>
      <c r="TUH211" s="91"/>
      <c r="TUI211" s="119"/>
      <c r="TUJ211" s="91"/>
      <c r="TUK211" s="119"/>
      <c r="TUL211" s="91"/>
      <c r="TUM211" s="119"/>
      <c r="TUN211" s="91"/>
      <c r="TUO211" s="119"/>
      <c r="TUP211" s="91"/>
      <c r="TUQ211" s="119"/>
      <c r="TUR211" s="91"/>
      <c r="TUS211" s="119"/>
      <c r="TUT211" s="91"/>
      <c r="TUU211" s="119"/>
      <c r="TUV211" s="91"/>
      <c r="TUW211" s="119"/>
      <c r="TUX211" s="91"/>
      <c r="TUY211" s="119"/>
      <c r="TUZ211" s="91"/>
      <c r="TVA211" s="119"/>
      <c r="TVB211" s="91"/>
      <c r="TVC211" s="119"/>
      <c r="TVD211" s="91"/>
      <c r="TVE211" s="119"/>
      <c r="TVF211" s="91"/>
      <c r="TVG211" s="119"/>
      <c r="TVH211" s="91"/>
      <c r="TVI211" s="119"/>
      <c r="TVJ211" s="91"/>
      <c r="TVK211" s="119"/>
      <c r="TVL211" s="91"/>
      <c r="TVM211" s="119"/>
      <c r="TVN211" s="91"/>
      <c r="TVO211" s="119"/>
      <c r="TVP211" s="91"/>
      <c r="TVQ211" s="119"/>
      <c r="TVR211" s="91"/>
      <c r="TVS211" s="119"/>
      <c r="TVT211" s="91"/>
      <c r="TVU211" s="119"/>
      <c r="TVV211" s="91"/>
      <c r="TVW211" s="119"/>
      <c r="TVX211" s="91"/>
      <c r="TVY211" s="119"/>
      <c r="TVZ211" s="91"/>
      <c r="TWA211" s="119"/>
      <c r="TWB211" s="91"/>
      <c r="TWC211" s="119"/>
      <c r="TWD211" s="91"/>
      <c r="TWE211" s="119"/>
      <c r="TWF211" s="91"/>
      <c r="TWG211" s="119"/>
      <c r="TWH211" s="91"/>
      <c r="TWI211" s="119"/>
      <c r="TWJ211" s="91"/>
      <c r="TWK211" s="119"/>
      <c r="TWL211" s="91"/>
      <c r="TWM211" s="119"/>
      <c r="TWN211" s="91"/>
      <c r="TWO211" s="119"/>
      <c r="TWP211" s="91"/>
      <c r="TWQ211" s="119"/>
      <c r="TWR211" s="91"/>
      <c r="TWS211" s="119"/>
      <c r="TWT211" s="91"/>
      <c r="TWU211" s="119"/>
      <c r="TWV211" s="91"/>
      <c r="TWW211" s="119"/>
      <c r="TWX211" s="91"/>
      <c r="TWY211" s="119"/>
      <c r="TWZ211" s="91"/>
      <c r="TXA211" s="119"/>
      <c r="TXB211" s="91"/>
      <c r="TXC211" s="119"/>
      <c r="TXD211" s="91"/>
      <c r="TXE211" s="119"/>
      <c r="TXF211" s="91"/>
      <c r="TXG211" s="119"/>
      <c r="TXH211" s="91"/>
      <c r="TXI211" s="119"/>
      <c r="TXJ211" s="91"/>
      <c r="TXK211" s="119"/>
      <c r="TXL211" s="91"/>
      <c r="TXM211" s="119"/>
      <c r="TXN211" s="91"/>
      <c r="TXO211" s="119"/>
      <c r="TXP211" s="91"/>
      <c r="TXQ211" s="119"/>
      <c r="TXR211" s="91"/>
      <c r="TXS211" s="119"/>
      <c r="TXT211" s="91"/>
      <c r="TXU211" s="119"/>
      <c r="TXV211" s="91"/>
      <c r="TXW211" s="119"/>
      <c r="TXX211" s="91"/>
      <c r="TXY211" s="119"/>
      <c r="TXZ211" s="91"/>
      <c r="TYA211" s="119"/>
      <c r="TYB211" s="91"/>
      <c r="TYC211" s="119"/>
      <c r="TYD211" s="91"/>
      <c r="TYE211" s="119"/>
      <c r="TYF211" s="91"/>
      <c r="TYG211" s="119"/>
      <c r="TYH211" s="91"/>
      <c r="TYI211" s="119"/>
      <c r="TYJ211" s="91"/>
      <c r="TYK211" s="119"/>
      <c r="TYL211" s="91"/>
      <c r="TYM211" s="119"/>
      <c r="TYN211" s="91"/>
      <c r="TYO211" s="119"/>
      <c r="TYP211" s="91"/>
      <c r="TYQ211" s="119"/>
      <c r="TYR211" s="91"/>
      <c r="TYS211" s="119"/>
      <c r="TYT211" s="91"/>
      <c r="TYU211" s="119"/>
      <c r="TYV211" s="91"/>
      <c r="TYW211" s="119"/>
      <c r="TYX211" s="91"/>
      <c r="TYY211" s="119"/>
      <c r="TYZ211" s="91"/>
      <c r="TZA211" s="119"/>
      <c r="TZB211" s="91"/>
      <c r="TZC211" s="119"/>
      <c r="TZD211" s="91"/>
      <c r="TZE211" s="119"/>
      <c r="TZF211" s="91"/>
      <c r="TZG211" s="119"/>
      <c r="TZH211" s="91"/>
      <c r="TZI211" s="119"/>
      <c r="TZJ211" s="91"/>
      <c r="TZK211" s="119"/>
      <c r="TZL211" s="91"/>
      <c r="TZM211" s="119"/>
      <c r="TZN211" s="91"/>
      <c r="TZO211" s="119"/>
      <c r="TZP211" s="91"/>
      <c r="TZQ211" s="119"/>
      <c r="TZR211" s="91"/>
      <c r="TZS211" s="119"/>
      <c r="TZT211" s="91"/>
      <c r="TZU211" s="119"/>
      <c r="TZV211" s="91"/>
      <c r="TZW211" s="119"/>
      <c r="TZX211" s="91"/>
      <c r="TZY211" s="119"/>
      <c r="TZZ211" s="91"/>
      <c r="UAA211" s="119"/>
      <c r="UAB211" s="91"/>
      <c r="UAC211" s="119"/>
      <c r="UAD211" s="91"/>
      <c r="UAE211" s="119"/>
      <c r="UAF211" s="91"/>
      <c r="UAG211" s="119"/>
      <c r="UAH211" s="91"/>
      <c r="UAI211" s="119"/>
      <c r="UAJ211" s="91"/>
      <c r="UAK211" s="119"/>
      <c r="UAL211" s="91"/>
      <c r="UAM211" s="119"/>
      <c r="UAN211" s="91"/>
      <c r="UAO211" s="119"/>
      <c r="UAP211" s="91"/>
      <c r="UAQ211" s="119"/>
      <c r="UAR211" s="91"/>
      <c r="UAS211" s="119"/>
      <c r="UAT211" s="91"/>
      <c r="UAU211" s="119"/>
      <c r="UAV211" s="91"/>
      <c r="UAW211" s="119"/>
      <c r="UAX211" s="91"/>
      <c r="UAY211" s="119"/>
      <c r="UAZ211" s="91"/>
      <c r="UBA211" s="119"/>
      <c r="UBB211" s="91"/>
      <c r="UBC211" s="119"/>
      <c r="UBD211" s="91"/>
      <c r="UBE211" s="119"/>
      <c r="UBF211" s="91"/>
      <c r="UBG211" s="119"/>
      <c r="UBH211" s="91"/>
      <c r="UBI211" s="119"/>
      <c r="UBJ211" s="91"/>
      <c r="UBK211" s="119"/>
      <c r="UBL211" s="91"/>
      <c r="UBM211" s="119"/>
      <c r="UBN211" s="91"/>
      <c r="UBO211" s="119"/>
      <c r="UBP211" s="91"/>
      <c r="UBQ211" s="119"/>
      <c r="UBR211" s="91"/>
      <c r="UBS211" s="119"/>
      <c r="UBT211" s="91"/>
      <c r="UBU211" s="119"/>
      <c r="UBV211" s="91"/>
      <c r="UBW211" s="119"/>
      <c r="UBX211" s="91"/>
      <c r="UBY211" s="119"/>
      <c r="UBZ211" s="91"/>
      <c r="UCA211" s="119"/>
      <c r="UCB211" s="91"/>
      <c r="UCC211" s="119"/>
      <c r="UCD211" s="91"/>
      <c r="UCE211" s="119"/>
      <c r="UCF211" s="91"/>
      <c r="UCG211" s="119"/>
      <c r="UCH211" s="91"/>
      <c r="UCI211" s="119"/>
      <c r="UCJ211" s="91"/>
      <c r="UCK211" s="119"/>
      <c r="UCL211" s="91"/>
      <c r="UCM211" s="119"/>
      <c r="UCN211" s="91"/>
      <c r="UCO211" s="119"/>
      <c r="UCP211" s="91"/>
      <c r="UCQ211" s="119"/>
      <c r="UCR211" s="91"/>
      <c r="UCS211" s="119"/>
      <c r="UCT211" s="91"/>
      <c r="UCU211" s="119"/>
      <c r="UCV211" s="91"/>
      <c r="UCW211" s="119"/>
      <c r="UCX211" s="91"/>
      <c r="UCY211" s="119"/>
      <c r="UCZ211" s="91"/>
      <c r="UDA211" s="119"/>
      <c r="UDB211" s="91"/>
      <c r="UDC211" s="119"/>
      <c r="UDD211" s="91"/>
      <c r="UDE211" s="119"/>
      <c r="UDF211" s="91"/>
      <c r="UDG211" s="119"/>
      <c r="UDH211" s="91"/>
      <c r="UDI211" s="119"/>
      <c r="UDJ211" s="91"/>
      <c r="UDK211" s="119"/>
      <c r="UDL211" s="91"/>
      <c r="UDM211" s="119"/>
      <c r="UDN211" s="91"/>
      <c r="UDO211" s="119"/>
      <c r="UDP211" s="91"/>
      <c r="UDQ211" s="119"/>
      <c r="UDR211" s="91"/>
      <c r="UDS211" s="119"/>
      <c r="UDT211" s="91"/>
      <c r="UDU211" s="119"/>
      <c r="UDV211" s="91"/>
      <c r="UDW211" s="119"/>
      <c r="UDX211" s="91"/>
      <c r="UDY211" s="119"/>
      <c r="UDZ211" s="91"/>
      <c r="UEA211" s="119"/>
      <c r="UEB211" s="91"/>
      <c r="UEC211" s="119"/>
      <c r="UED211" s="91"/>
      <c r="UEE211" s="119"/>
      <c r="UEF211" s="91"/>
      <c r="UEG211" s="119"/>
      <c r="UEH211" s="91"/>
      <c r="UEI211" s="119"/>
      <c r="UEJ211" s="91"/>
      <c r="UEK211" s="119"/>
      <c r="UEL211" s="91"/>
      <c r="UEM211" s="119"/>
      <c r="UEN211" s="91"/>
      <c r="UEO211" s="119"/>
      <c r="UEP211" s="91"/>
      <c r="UEQ211" s="119"/>
      <c r="UER211" s="91"/>
      <c r="UES211" s="119"/>
      <c r="UET211" s="91"/>
      <c r="UEU211" s="119"/>
      <c r="UEV211" s="91"/>
      <c r="UEW211" s="119"/>
      <c r="UEX211" s="91"/>
      <c r="UEY211" s="119"/>
      <c r="UEZ211" s="91"/>
      <c r="UFA211" s="119"/>
      <c r="UFB211" s="91"/>
      <c r="UFC211" s="119"/>
      <c r="UFD211" s="91"/>
      <c r="UFE211" s="119"/>
      <c r="UFF211" s="91"/>
      <c r="UFG211" s="119"/>
      <c r="UFH211" s="91"/>
      <c r="UFI211" s="119"/>
      <c r="UFJ211" s="91"/>
      <c r="UFK211" s="119"/>
      <c r="UFL211" s="91"/>
      <c r="UFM211" s="119"/>
      <c r="UFN211" s="91"/>
      <c r="UFO211" s="119"/>
      <c r="UFP211" s="91"/>
      <c r="UFQ211" s="119"/>
      <c r="UFR211" s="91"/>
      <c r="UFS211" s="119"/>
      <c r="UFT211" s="91"/>
      <c r="UFU211" s="119"/>
      <c r="UFV211" s="91"/>
      <c r="UFW211" s="119"/>
      <c r="UFX211" s="91"/>
      <c r="UFY211" s="119"/>
      <c r="UFZ211" s="91"/>
      <c r="UGA211" s="119"/>
      <c r="UGB211" s="91"/>
      <c r="UGC211" s="119"/>
      <c r="UGD211" s="91"/>
      <c r="UGE211" s="119"/>
      <c r="UGF211" s="91"/>
      <c r="UGG211" s="119"/>
      <c r="UGH211" s="91"/>
      <c r="UGI211" s="119"/>
      <c r="UGJ211" s="91"/>
      <c r="UGK211" s="119"/>
      <c r="UGL211" s="91"/>
      <c r="UGM211" s="119"/>
      <c r="UGN211" s="91"/>
      <c r="UGO211" s="119"/>
      <c r="UGP211" s="91"/>
      <c r="UGQ211" s="119"/>
      <c r="UGR211" s="91"/>
      <c r="UGS211" s="119"/>
      <c r="UGT211" s="91"/>
      <c r="UGU211" s="119"/>
      <c r="UGV211" s="91"/>
      <c r="UGW211" s="119"/>
      <c r="UGX211" s="91"/>
      <c r="UGY211" s="119"/>
      <c r="UGZ211" s="91"/>
      <c r="UHA211" s="119"/>
      <c r="UHB211" s="91"/>
      <c r="UHC211" s="119"/>
      <c r="UHD211" s="91"/>
      <c r="UHE211" s="119"/>
      <c r="UHF211" s="91"/>
      <c r="UHG211" s="119"/>
      <c r="UHH211" s="91"/>
      <c r="UHI211" s="119"/>
      <c r="UHJ211" s="91"/>
      <c r="UHK211" s="119"/>
      <c r="UHL211" s="91"/>
      <c r="UHM211" s="119"/>
      <c r="UHN211" s="91"/>
      <c r="UHO211" s="119"/>
      <c r="UHP211" s="91"/>
      <c r="UHQ211" s="119"/>
      <c r="UHR211" s="91"/>
      <c r="UHS211" s="119"/>
      <c r="UHT211" s="91"/>
      <c r="UHU211" s="119"/>
      <c r="UHV211" s="91"/>
      <c r="UHW211" s="119"/>
      <c r="UHX211" s="91"/>
      <c r="UHY211" s="119"/>
      <c r="UHZ211" s="91"/>
      <c r="UIA211" s="119"/>
      <c r="UIB211" s="91"/>
      <c r="UIC211" s="119"/>
      <c r="UID211" s="91"/>
      <c r="UIE211" s="119"/>
      <c r="UIF211" s="91"/>
      <c r="UIG211" s="119"/>
      <c r="UIH211" s="91"/>
      <c r="UII211" s="119"/>
      <c r="UIJ211" s="91"/>
      <c r="UIK211" s="119"/>
      <c r="UIL211" s="91"/>
      <c r="UIM211" s="119"/>
      <c r="UIN211" s="91"/>
      <c r="UIO211" s="119"/>
      <c r="UIP211" s="91"/>
      <c r="UIQ211" s="119"/>
      <c r="UIR211" s="91"/>
      <c r="UIS211" s="119"/>
      <c r="UIT211" s="91"/>
      <c r="UIU211" s="119"/>
      <c r="UIV211" s="91"/>
      <c r="UIW211" s="119"/>
      <c r="UIX211" s="91"/>
      <c r="UIY211" s="119"/>
      <c r="UIZ211" s="91"/>
      <c r="UJA211" s="119"/>
      <c r="UJB211" s="91"/>
      <c r="UJC211" s="119"/>
      <c r="UJD211" s="91"/>
      <c r="UJE211" s="119"/>
      <c r="UJF211" s="91"/>
      <c r="UJG211" s="119"/>
      <c r="UJH211" s="91"/>
      <c r="UJI211" s="119"/>
      <c r="UJJ211" s="91"/>
      <c r="UJK211" s="119"/>
      <c r="UJL211" s="91"/>
      <c r="UJM211" s="119"/>
      <c r="UJN211" s="91"/>
      <c r="UJO211" s="119"/>
      <c r="UJP211" s="91"/>
      <c r="UJQ211" s="119"/>
      <c r="UJR211" s="91"/>
      <c r="UJS211" s="119"/>
      <c r="UJT211" s="91"/>
      <c r="UJU211" s="119"/>
      <c r="UJV211" s="91"/>
      <c r="UJW211" s="119"/>
      <c r="UJX211" s="91"/>
      <c r="UJY211" s="119"/>
      <c r="UJZ211" s="91"/>
      <c r="UKA211" s="119"/>
      <c r="UKB211" s="91"/>
      <c r="UKC211" s="119"/>
      <c r="UKD211" s="91"/>
      <c r="UKE211" s="119"/>
      <c r="UKF211" s="91"/>
      <c r="UKG211" s="119"/>
      <c r="UKH211" s="91"/>
      <c r="UKI211" s="119"/>
      <c r="UKJ211" s="91"/>
      <c r="UKK211" s="119"/>
      <c r="UKL211" s="91"/>
      <c r="UKM211" s="119"/>
      <c r="UKN211" s="91"/>
      <c r="UKO211" s="119"/>
      <c r="UKP211" s="91"/>
      <c r="UKQ211" s="119"/>
      <c r="UKR211" s="91"/>
      <c r="UKS211" s="119"/>
      <c r="UKT211" s="91"/>
      <c r="UKU211" s="119"/>
      <c r="UKV211" s="91"/>
      <c r="UKW211" s="119"/>
      <c r="UKX211" s="91"/>
      <c r="UKY211" s="119"/>
      <c r="UKZ211" s="91"/>
      <c r="ULA211" s="119"/>
      <c r="ULB211" s="91"/>
      <c r="ULC211" s="119"/>
      <c r="ULD211" s="91"/>
      <c r="ULE211" s="119"/>
      <c r="ULF211" s="91"/>
      <c r="ULG211" s="119"/>
      <c r="ULH211" s="91"/>
      <c r="ULI211" s="119"/>
      <c r="ULJ211" s="91"/>
      <c r="ULK211" s="119"/>
      <c r="ULL211" s="91"/>
      <c r="ULM211" s="119"/>
      <c r="ULN211" s="91"/>
      <c r="ULO211" s="119"/>
      <c r="ULP211" s="91"/>
      <c r="ULQ211" s="119"/>
      <c r="ULR211" s="91"/>
      <c r="ULS211" s="119"/>
      <c r="ULT211" s="91"/>
      <c r="ULU211" s="119"/>
      <c r="ULV211" s="91"/>
      <c r="ULW211" s="119"/>
      <c r="ULX211" s="91"/>
      <c r="ULY211" s="119"/>
      <c r="ULZ211" s="91"/>
      <c r="UMA211" s="119"/>
      <c r="UMB211" s="91"/>
      <c r="UMC211" s="119"/>
      <c r="UMD211" s="91"/>
      <c r="UME211" s="119"/>
      <c r="UMF211" s="91"/>
      <c r="UMG211" s="119"/>
      <c r="UMH211" s="91"/>
      <c r="UMI211" s="119"/>
      <c r="UMJ211" s="91"/>
      <c r="UMK211" s="119"/>
      <c r="UML211" s="91"/>
      <c r="UMM211" s="119"/>
      <c r="UMN211" s="91"/>
      <c r="UMO211" s="119"/>
      <c r="UMP211" s="91"/>
      <c r="UMQ211" s="119"/>
      <c r="UMR211" s="91"/>
      <c r="UMS211" s="119"/>
      <c r="UMT211" s="91"/>
      <c r="UMU211" s="119"/>
      <c r="UMV211" s="91"/>
      <c r="UMW211" s="119"/>
      <c r="UMX211" s="91"/>
      <c r="UMY211" s="119"/>
      <c r="UMZ211" s="91"/>
      <c r="UNA211" s="119"/>
      <c r="UNB211" s="91"/>
      <c r="UNC211" s="119"/>
      <c r="UND211" s="91"/>
      <c r="UNE211" s="119"/>
      <c r="UNF211" s="91"/>
      <c r="UNG211" s="119"/>
      <c r="UNH211" s="91"/>
      <c r="UNI211" s="119"/>
      <c r="UNJ211" s="91"/>
      <c r="UNK211" s="119"/>
      <c r="UNL211" s="91"/>
      <c r="UNM211" s="119"/>
      <c r="UNN211" s="91"/>
      <c r="UNO211" s="119"/>
      <c r="UNP211" s="91"/>
      <c r="UNQ211" s="119"/>
      <c r="UNR211" s="91"/>
      <c r="UNS211" s="119"/>
      <c r="UNT211" s="91"/>
      <c r="UNU211" s="119"/>
      <c r="UNV211" s="91"/>
      <c r="UNW211" s="119"/>
      <c r="UNX211" s="91"/>
      <c r="UNY211" s="119"/>
      <c r="UNZ211" s="91"/>
      <c r="UOA211" s="119"/>
      <c r="UOB211" s="91"/>
      <c r="UOC211" s="119"/>
      <c r="UOD211" s="91"/>
      <c r="UOE211" s="119"/>
      <c r="UOF211" s="91"/>
      <c r="UOG211" s="119"/>
      <c r="UOH211" s="91"/>
      <c r="UOI211" s="119"/>
      <c r="UOJ211" s="91"/>
      <c r="UOK211" s="119"/>
      <c r="UOL211" s="91"/>
      <c r="UOM211" s="119"/>
      <c r="UON211" s="91"/>
      <c r="UOO211" s="119"/>
      <c r="UOP211" s="91"/>
      <c r="UOQ211" s="119"/>
      <c r="UOR211" s="91"/>
      <c r="UOS211" s="119"/>
      <c r="UOT211" s="91"/>
      <c r="UOU211" s="119"/>
      <c r="UOV211" s="91"/>
      <c r="UOW211" s="119"/>
      <c r="UOX211" s="91"/>
      <c r="UOY211" s="119"/>
      <c r="UOZ211" s="91"/>
      <c r="UPA211" s="119"/>
      <c r="UPB211" s="91"/>
      <c r="UPC211" s="119"/>
      <c r="UPD211" s="91"/>
      <c r="UPE211" s="119"/>
      <c r="UPF211" s="91"/>
      <c r="UPG211" s="119"/>
      <c r="UPH211" s="91"/>
      <c r="UPI211" s="119"/>
      <c r="UPJ211" s="91"/>
      <c r="UPK211" s="119"/>
      <c r="UPL211" s="91"/>
      <c r="UPM211" s="119"/>
      <c r="UPN211" s="91"/>
      <c r="UPO211" s="119"/>
      <c r="UPP211" s="91"/>
      <c r="UPQ211" s="119"/>
      <c r="UPR211" s="91"/>
      <c r="UPS211" s="119"/>
      <c r="UPT211" s="91"/>
      <c r="UPU211" s="119"/>
      <c r="UPV211" s="91"/>
      <c r="UPW211" s="119"/>
      <c r="UPX211" s="91"/>
      <c r="UPY211" s="119"/>
      <c r="UPZ211" s="91"/>
      <c r="UQA211" s="119"/>
      <c r="UQB211" s="91"/>
      <c r="UQC211" s="119"/>
      <c r="UQD211" s="91"/>
      <c r="UQE211" s="119"/>
      <c r="UQF211" s="91"/>
      <c r="UQG211" s="119"/>
      <c r="UQH211" s="91"/>
      <c r="UQI211" s="119"/>
      <c r="UQJ211" s="91"/>
      <c r="UQK211" s="119"/>
      <c r="UQL211" s="91"/>
      <c r="UQM211" s="119"/>
      <c r="UQN211" s="91"/>
      <c r="UQO211" s="119"/>
      <c r="UQP211" s="91"/>
      <c r="UQQ211" s="119"/>
      <c r="UQR211" s="91"/>
      <c r="UQS211" s="119"/>
      <c r="UQT211" s="91"/>
      <c r="UQU211" s="119"/>
      <c r="UQV211" s="91"/>
      <c r="UQW211" s="119"/>
      <c r="UQX211" s="91"/>
      <c r="UQY211" s="119"/>
      <c r="UQZ211" s="91"/>
      <c r="URA211" s="119"/>
      <c r="URB211" s="91"/>
      <c r="URC211" s="119"/>
      <c r="URD211" s="91"/>
      <c r="URE211" s="119"/>
      <c r="URF211" s="91"/>
      <c r="URG211" s="119"/>
      <c r="URH211" s="91"/>
      <c r="URI211" s="119"/>
      <c r="URJ211" s="91"/>
      <c r="URK211" s="119"/>
      <c r="URL211" s="91"/>
      <c r="URM211" s="119"/>
      <c r="URN211" s="91"/>
      <c r="URO211" s="119"/>
      <c r="URP211" s="91"/>
      <c r="URQ211" s="119"/>
      <c r="URR211" s="91"/>
      <c r="URS211" s="119"/>
      <c r="URT211" s="91"/>
      <c r="URU211" s="119"/>
      <c r="URV211" s="91"/>
      <c r="URW211" s="119"/>
      <c r="URX211" s="91"/>
      <c r="URY211" s="119"/>
      <c r="URZ211" s="91"/>
      <c r="USA211" s="119"/>
      <c r="USB211" s="91"/>
      <c r="USC211" s="119"/>
      <c r="USD211" s="91"/>
      <c r="USE211" s="119"/>
      <c r="USF211" s="91"/>
      <c r="USG211" s="119"/>
      <c r="USH211" s="91"/>
      <c r="USI211" s="119"/>
      <c r="USJ211" s="91"/>
      <c r="USK211" s="119"/>
      <c r="USL211" s="91"/>
      <c r="USM211" s="119"/>
      <c r="USN211" s="91"/>
      <c r="USO211" s="119"/>
      <c r="USP211" s="91"/>
      <c r="USQ211" s="119"/>
      <c r="USR211" s="91"/>
      <c r="USS211" s="119"/>
      <c r="UST211" s="91"/>
      <c r="USU211" s="119"/>
      <c r="USV211" s="91"/>
      <c r="USW211" s="119"/>
      <c r="USX211" s="91"/>
      <c r="USY211" s="119"/>
      <c r="USZ211" s="91"/>
      <c r="UTA211" s="119"/>
      <c r="UTB211" s="91"/>
      <c r="UTC211" s="119"/>
      <c r="UTD211" s="91"/>
      <c r="UTE211" s="119"/>
      <c r="UTF211" s="91"/>
      <c r="UTG211" s="119"/>
      <c r="UTH211" s="91"/>
      <c r="UTI211" s="119"/>
      <c r="UTJ211" s="91"/>
      <c r="UTK211" s="119"/>
      <c r="UTL211" s="91"/>
      <c r="UTM211" s="119"/>
      <c r="UTN211" s="91"/>
      <c r="UTO211" s="119"/>
      <c r="UTP211" s="91"/>
      <c r="UTQ211" s="119"/>
      <c r="UTR211" s="91"/>
      <c r="UTS211" s="119"/>
      <c r="UTT211" s="91"/>
      <c r="UTU211" s="119"/>
      <c r="UTV211" s="91"/>
      <c r="UTW211" s="119"/>
      <c r="UTX211" s="91"/>
      <c r="UTY211" s="119"/>
      <c r="UTZ211" s="91"/>
      <c r="UUA211" s="119"/>
      <c r="UUB211" s="91"/>
      <c r="UUC211" s="119"/>
      <c r="UUD211" s="91"/>
      <c r="UUE211" s="119"/>
      <c r="UUF211" s="91"/>
      <c r="UUG211" s="119"/>
      <c r="UUH211" s="91"/>
      <c r="UUI211" s="119"/>
      <c r="UUJ211" s="91"/>
      <c r="UUK211" s="119"/>
      <c r="UUL211" s="91"/>
      <c r="UUM211" s="119"/>
      <c r="UUN211" s="91"/>
      <c r="UUO211" s="119"/>
      <c r="UUP211" s="91"/>
      <c r="UUQ211" s="119"/>
      <c r="UUR211" s="91"/>
      <c r="UUS211" s="119"/>
      <c r="UUT211" s="91"/>
      <c r="UUU211" s="119"/>
      <c r="UUV211" s="91"/>
      <c r="UUW211" s="119"/>
      <c r="UUX211" s="91"/>
      <c r="UUY211" s="119"/>
      <c r="UUZ211" s="91"/>
      <c r="UVA211" s="119"/>
      <c r="UVB211" s="91"/>
      <c r="UVC211" s="119"/>
      <c r="UVD211" s="91"/>
      <c r="UVE211" s="119"/>
      <c r="UVF211" s="91"/>
      <c r="UVG211" s="119"/>
      <c r="UVH211" s="91"/>
      <c r="UVI211" s="119"/>
      <c r="UVJ211" s="91"/>
      <c r="UVK211" s="119"/>
      <c r="UVL211" s="91"/>
      <c r="UVM211" s="119"/>
      <c r="UVN211" s="91"/>
      <c r="UVO211" s="119"/>
      <c r="UVP211" s="91"/>
      <c r="UVQ211" s="119"/>
      <c r="UVR211" s="91"/>
      <c r="UVS211" s="119"/>
      <c r="UVT211" s="91"/>
      <c r="UVU211" s="119"/>
      <c r="UVV211" s="91"/>
      <c r="UVW211" s="119"/>
      <c r="UVX211" s="91"/>
      <c r="UVY211" s="119"/>
      <c r="UVZ211" s="91"/>
      <c r="UWA211" s="119"/>
      <c r="UWB211" s="91"/>
      <c r="UWC211" s="119"/>
      <c r="UWD211" s="91"/>
      <c r="UWE211" s="119"/>
      <c r="UWF211" s="91"/>
      <c r="UWG211" s="119"/>
      <c r="UWH211" s="91"/>
      <c r="UWI211" s="119"/>
      <c r="UWJ211" s="91"/>
      <c r="UWK211" s="119"/>
      <c r="UWL211" s="91"/>
      <c r="UWM211" s="119"/>
      <c r="UWN211" s="91"/>
      <c r="UWO211" s="119"/>
      <c r="UWP211" s="91"/>
      <c r="UWQ211" s="119"/>
      <c r="UWR211" s="91"/>
      <c r="UWS211" s="119"/>
      <c r="UWT211" s="91"/>
      <c r="UWU211" s="119"/>
      <c r="UWV211" s="91"/>
      <c r="UWW211" s="119"/>
      <c r="UWX211" s="91"/>
      <c r="UWY211" s="119"/>
      <c r="UWZ211" s="91"/>
      <c r="UXA211" s="119"/>
      <c r="UXB211" s="91"/>
      <c r="UXC211" s="119"/>
      <c r="UXD211" s="91"/>
      <c r="UXE211" s="119"/>
      <c r="UXF211" s="91"/>
      <c r="UXG211" s="119"/>
      <c r="UXH211" s="91"/>
      <c r="UXI211" s="119"/>
      <c r="UXJ211" s="91"/>
      <c r="UXK211" s="119"/>
      <c r="UXL211" s="91"/>
      <c r="UXM211" s="119"/>
      <c r="UXN211" s="91"/>
      <c r="UXO211" s="119"/>
      <c r="UXP211" s="91"/>
      <c r="UXQ211" s="119"/>
      <c r="UXR211" s="91"/>
      <c r="UXS211" s="119"/>
      <c r="UXT211" s="91"/>
      <c r="UXU211" s="119"/>
      <c r="UXV211" s="91"/>
      <c r="UXW211" s="119"/>
      <c r="UXX211" s="91"/>
      <c r="UXY211" s="119"/>
      <c r="UXZ211" s="91"/>
      <c r="UYA211" s="119"/>
      <c r="UYB211" s="91"/>
      <c r="UYC211" s="119"/>
      <c r="UYD211" s="91"/>
      <c r="UYE211" s="119"/>
      <c r="UYF211" s="91"/>
      <c r="UYG211" s="119"/>
      <c r="UYH211" s="91"/>
      <c r="UYI211" s="119"/>
      <c r="UYJ211" s="91"/>
      <c r="UYK211" s="119"/>
      <c r="UYL211" s="91"/>
      <c r="UYM211" s="119"/>
      <c r="UYN211" s="91"/>
      <c r="UYO211" s="119"/>
      <c r="UYP211" s="91"/>
      <c r="UYQ211" s="119"/>
      <c r="UYR211" s="91"/>
      <c r="UYS211" s="119"/>
      <c r="UYT211" s="91"/>
      <c r="UYU211" s="119"/>
      <c r="UYV211" s="91"/>
      <c r="UYW211" s="119"/>
      <c r="UYX211" s="91"/>
      <c r="UYY211" s="119"/>
      <c r="UYZ211" s="91"/>
      <c r="UZA211" s="119"/>
      <c r="UZB211" s="91"/>
      <c r="UZC211" s="119"/>
      <c r="UZD211" s="91"/>
      <c r="UZE211" s="119"/>
      <c r="UZF211" s="91"/>
      <c r="UZG211" s="119"/>
      <c r="UZH211" s="91"/>
      <c r="UZI211" s="119"/>
      <c r="UZJ211" s="91"/>
      <c r="UZK211" s="119"/>
      <c r="UZL211" s="91"/>
      <c r="UZM211" s="119"/>
      <c r="UZN211" s="91"/>
      <c r="UZO211" s="119"/>
      <c r="UZP211" s="91"/>
      <c r="UZQ211" s="119"/>
      <c r="UZR211" s="91"/>
      <c r="UZS211" s="119"/>
      <c r="UZT211" s="91"/>
      <c r="UZU211" s="119"/>
      <c r="UZV211" s="91"/>
      <c r="UZW211" s="119"/>
      <c r="UZX211" s="91"/>
      <c r="UZY211" s="119"/>
      <c r="UZZ211" s="91"/>
      <c r="VAA211" s="119"/>
      <c r="VAB211" s="91"/>
      <c r="VAC211" s="119"/>
      <c r="VAD211" s="91"/>
      <c r="VAE211" s="119"/>
      <c r="VAF211" s="91"/>
      <c r="VAG211" s="119"/>
      <c r="VAH211" s="91"/>
      <c r="VAI211" s="119"/>
      <c r="VAJ211" s="91"/>
      <c r="VAK211" s="119"/>
      <c r="VAL211" s="91"/>
      <c r="VAM211" s="119"/>
      <c r="VAN211" s="91"/>
      <c r="VAO211" s="119"/>
      <c r="VAP211" s="91"/>
      <c r="VAQ211" s="119"/>
      <c r="VAR211" s="91"/>
      <c r="VAS211" s="119"/>
      <c r="VAT211" s="91"/>
      <c r="VAU211" s="119"/>
      <c r="VAV211" s="91"/>
      <c r="VAW211" s="119"/>
      <c r="VAX211" s="91"/>
      <c r="VAY211" s="119"/>
      <c r="VAZ211" s="91"/>
      <c r="VBA211" s="119"/>
      <c r="VBB211" s="91"/>
      <c r="VBC211" s="119"/>
      <c r="VBD211" s="91"/>
      <c r="VBE211" s="119"/>
      <c r="VBF211" s="91"/>
      <c r="VBG211" s="119"/>
      <c r="VBH211" s="91"/>
      <c r="VBI211" s="119"/>
      <c r="VBJ211" s="91"/>
      <c r="VBK211" s="119"/>
      <c r="VBL211" s="91"/>
      <c r="VBM211" s="119"/>
      <c r="VBN211" s="91"/>
      <c r="VBO211" s="119"/>
      <c r="VBP211" s="91"/>
      <c r="VBQ211" s="119"/>
      <c r="VBR211" s="91"/>
      <c r="VBS211" s="119"/>
      <c r="VBT211" s="91"/>
      <c r="VBU211" s="119"/>
      <c r="VBV211" s="91"/>
      <c r="VBW211" s="119"/>
      <c r="VBX211" s="91"/>
      <c r="VBY211" s="119"/>
      <c r="VBZ211" s="91"/>
      <c r="VCA211" s="119"/>
      <c r="VCB211" s="91"/>
      <c r="VCC211" s="119"/>
      <c r="VCD211" s="91"/>
      <c r="VCE211" s="119"/>
      <c r="VCF211" s="91"/>
      <c r="VCG211" s="119"/>
      <c r="VCH211" s="91"/>
      <c r="VCI211" s="119"/>
      <c r="VCJ211" s="91"/>
      <c r="VCK211" s="119"/>
      <c r="VCL211" s="91"/>
      <c r="VCM211" s="119"/>
      <c r="VCN211" s="91"/>
      <c r="VCO211" s="119"/>
      <c r="VCP211" s="91"/>
      <c r="VCQ211" s="119"/>
      <c r="VCR211" s="91"/>
      <c r="VCS211" s="119"/>
      <c r="VCT211" s="91"/>
      <c r="VCU211" s="119"/>
      <c r="VCV211" s="91"/>
      <c r="VCW211" s="119"/>
      <c r="VCX211" s="91"/>
      <c r="VCY211" s="119"/>
      <c r="VCZ211" s="91"/>
      <c r="VDA211" s="119"/>
      <c r="VDB211" s="91"/>
      <c r="VDC211" s="119"/>
      <c r="VDD211" s="91"/>
      <c r="VDE211" s="119"/>
      <c r="VDF211" s="91"/>
      <c r="VDG211" s="119"/>
      <c r="VDH211" s="91"/>
      <c r="VDI211" s="119"/>
      <c r="VDJ211" s="91"/>
      <c r="VDK211" s="119"/>
      <c r="VDL211" s="91"/>
      <c r="VDM211" s="119"/>
      <c r="VDN211" s="91"/>
      <c r="VDO211" s="119"/>
      <c r="VDP211" s="91"/>
      <c r="VDQ211" s="119"/>
      <c r="VDR211" s="91"/>
      <c r="VDS211" s="119"/>
      <c r="VDT211" s="91"/>
      <c r="VDU211" s="119"/>
      <c r="VDV211" s="91"/>
      <c r="VDW211" s="119"/>
      <c r="VDX211" s="91"/>
      <c r="VDY211" s="119"/>
      <c r="VDZ211" s="91"/>
      <c r="VEA211" s="119"/>
      <c r="VEB211" s="91"/>
      <c r="VEC211" s="119"/>
      <c r="VED211" s="91"/>
      <c r="VEE211" s="119"/>
      <c r="VEF211" s="91"/>
      <c r="VEG211" s="119"/>
      <c r="VEH211" s="91"/>
      <c r="VEI211" s="119"/>
      <c r="VEJ211" s="91"/>
      <c r="VEK211" s="119"/>
      <c r="VEL211" s="91"/>
      <c r="VEM211" s="119"/>
      <c r="VEN211" s="91"/>
      <c r="VEO211" s="119"/>
      <c r="VEP211" s="91"/>
      <c r="VEQ211" s="119"/>
      <c r="VER211" s="91"/>
      <c r="VES211" s="119"/>
      <c r="VET211" s="91"/>
      <c r="VEU211" s="119"/>
      <c r="VEV211" s="91"/>
      <c r="VEW211" s="119"/>
      <c r="VEX211" s="91"/>
      <c r="VEY211" s="119"/>
      <c r="VEZ211" s="91"/>
      <c r="VFA211" s="119"/>
      <c r="VFB211" s="91"/>
      <c r="VFC211" s="119"/>
      <c r="VFD211" s="91"/>
      <c r="VFE211" s="119"/>
      <c r="VFF211" s="91"/>
      <c r="VFG211" s="119"/>
      <c r="VFH211" s="91"/>
      <c r="VFI211" s="119"/>
      <c r="VFJ211" s="91"/>
      <c r="VFK211" s="119"/>
      <c r="VFL211" s="91"/>
      <c r="VFM211" s="119"/>
      <c r="VFN211" s="91"/>
      <c r="VFO211" s="119"/>
      <c r="VFP211" s="91"/>
      <c r="VFQ211" s="119"/>
      <c r="VFR211" s="91"/>
      <c r="VFS211" s="119"/>
      <c r="VFT211" s="91"/>
      <c r="VFU211" s="119"/>
      <c r="VFV211" s="91"/>
      <c r="VFW211" s="119"/>
      <c r="VFX211" s="91"/>
      <c r="VFY211" s="119"/>
      <c r="VFZ211" s="91"/>
      <c r="VGA211" s="119"/>
      <c r="VGB211" s="91"/>
      <c r="VGC211" s="119"/>
      <c r="VGD211" s="91"/>
      <c r="VGE211" s="119"/>
      <c r="VGF211" s="91"/>
      <c r="VGG211" s="119"/>
      <c r="VGH211" s="91"/>
      <c r="VGI211" s="119"/>
      <c r="VGJ211" s="91"/>
      <c r="VGK211" s="119"/>
      <c r="VGL211" s="91"/>
      <c r="VGM211" s="119"/>
      <c r="VGN211" s="91"/>
      <c r="VGO211" s="119"/>
      <c r="VGP211" s="91"/>
      <c r="VGQ211" s="119"/>
      <c r="VGR211" s="91"/>
      <c r="VGS211" s="119"/>
      <c r="VGT211" s="91"/>
      <c r="VGU211" s="119"/>
      <c r="VGV211" s="91"/>
      <c r="VGW211" s="119"/>
      <c r="VGX211" s="91"/>
      <c r="VGY211" s="119"/>
      <c r="VGZ211" s="91"/>
      <c r="VHA211" s="119"/>
      <c r="VHB211" s="91"/>
      <c r="VHC211" s="119"/>
      <c r="VHD211" s="91"/>
      <c r="VHE211" s="119"/>
      <c r="VHF211" s="91"/>
      <c r="VHG211" s="119"/>
      <c r="VHH211" s="91"/>
      <c r="VHI211" s="119"/>
      <c r="VHJ211" s="91"/>
      <c r="VHK211" s="119"/>
      <c r="VHL211" s="91"/>
      <c r="VHM211" s="119"/>
      <c r="VHN211" s="91"/>
      <c r="VHO211" s="119"/>
      <c r="VHP211" s="91"/>
      <c r="VHQ211" s="119"/>
      <c r="VHR211" s="91"/>
      <c r="VHS211" s="119"/>
      <c r="VHT211" s="91"/>
      <c r="VHU211" s="119"/>
      <c r="VHV211" s="91"/>
      <c r="VHW211" s="119"/>
      <c r="VHX211" s="91"/>
      <c r="VHY211" s="119"/>
      <c r="VHZ211" s="91"/>
      <c r="VIA211" s="119"/>
      <c r="VIB211" s="91"/>
      <c r="VIC211" s="119"/>
      <c r="VID211" s="91"/>
      <c r="VIE211" s="119"/>
      <c r="VIF211" s="91"/>
      <c r="VIG211" s="119"/>
      <c r="VIH211" s="91"/>
      <c r="VII211" s="119"/>
      <c r="VIJ211" s="91"/>
      <c r="VIK211" s="119"/>
      <c r="VIL211" s="91"/>
      <c r="VIM211" s="119"/>
      <c r="VIN211" s="91"/>
      <c r="VIO211" s="119"/>
      <c r="VIP211" s="91"/>
      <c r="VIQ211" s="119"/>
      <c r="VIR211" s="91"/>
      <c r="VIS211" s="119"/>
      <c r="VIT211" s="91"/>
      <c r="VIU211" s="119"/>
      <c r="VIV211" s="91"/>
      <c r="VIW211" s="119"/>
      <c r="VIX211" s="91"/>
      <c r="VIY211" s="119"/>
      <c r="VIZ211" s="91"/>
      <c r="VJA211" s="119"/>
      <c r="VJB211" s="91"/>
      <c r="VJC211" s="119"/>
      <c r="VJD211" s="91"/>
      <c r="VJE211" s="119"/>
      <c r="VJF211" s="91"/>
      <c r="VJG211" s="119"/>
      <c r="VJH211" s="91"/>
      <c r="VJI211" s="119"/>
      <c r="VJJ211" s="91"/>
      <c r="VJK211" s="119"/>
      <c r="VJL211" s="91"/>
      <c r="VJM211" s="119"/>
      <c r="VJN211" s="91"/>
      <c r="VJO211" s="119"/>
      <c r="VJP211" s="91"/>
      <c r="VJQ211" s="119"/>
      <c r="VJR211" s="91"/>
      <c r="VJS211" s="119"/>
      <c r="VJT211" s="91"/>
      <c r="VJU211" s="119"/>
      <c r="VJV211" s="91"/>
      <c r="VJW211" s="119"/>
      <c r="VJX211" s="91"/>
      <c r="VJY211" s="119"/>
      <c r="VJZ211" s="91"/>
      <c r="VKA211" s="119"/>
      <c r="VKB211" s="91"/>
      <c r="VKC211" s="119"/>
      <c r="VKD211" s="91"/>
      <c r="VKE211" s="119"/>
      <c r="VKF211" s="91"/>
      <c r="VKG211" s="119"/>
      <c r="VKH211" s="91"/>
      <c r="VKI211" s="119"/>
      <c r="VKJ211" s="91"/>
      <c r="VKK211" s="119"/>
      <c r="VKL211" s="91"/>
      <c r="VKM211" s="119"/>
      <c r="VKN211" s="91"/>
      <c r="VKO211" s="119"/>
      <c r="VKP211" s="91"/>
      <c r="VKQ211" s="119"/>
      <c r="VKR211" s="91"/>
      <c r="VKS211" s="119"/>
      <c r="VKT211" s="91"/>
      <c r="VKU211" s="119"/>
      <c r="VKV211" s="91"/>
      <c r="VKW211" s="119"/>
      <c r="VKX211" s="91"/>
      <c r="VKY211" s="119"/>
      <c r="VKZ211" s="91"/>
      <c r="VLA211" s="119"/>
      <c r="VLB211" s="91"/>
      <c r="VLC211" s="119"/>
      <c r="VLD211" s="91"/>
      <c r="VLE211" s="119"/>
      <c r="VLF211" s="91"/>
      <c r="VLG211" s="119"/>
      <c r="VLH211" s="91"/>
      <c r="VLI211" s="119"/>
      <c r="VLJ211" s="91"/>
      <c r="VLK211" s="119"/>
      <c r="VLL211" s="91"/>
      <c r="VLM211" s="119"/>
      <c r="VLN211" s="91"/>
      <c r="VLO211" s="119"/>
      <c r="VLP211" s="91"/>
      <c r="VLQ211" s="119"/>
      <c r="VLR211" s="91"/>
      <c r="VLS211" s="119"/>
      <c r="VLT211" s="91"/>
      <c r="VLU211" s="119"/>
      <c r="VLV211" s="91"/>
      <c r="VLW211" s="119"/>
      <c r="VLX211" s="91"/>
      <c r="VLY211" s="119"/>
      <c r="VLZ211" s="91"/>
      <c r="VMA211" s="119"/>
      <c r="VMB211" s="91"/>
      <c r="VMC211" s="119"/>
      <c r="VMD211" s="91"/>
      <c r="VME211" s="119"/>
      <c r="VMF211" s="91"/>
      <c r="VMG211" s="119"/>
      <c r="VMH211" s="91"/>
      <c r="VMI211" s="119"/>
      <c r="VMJ211" s="91"/>
      <c r="VMK211" s="119"/>
      <c r="VML211" s="91"/>
      <c r="VMM211" s="119"/>
      <c r="VMN211" s="91"/>
      <c r="VMO211" s="119"/>
      <c r="VMP211" s="91"/>
      <c r="VMQ211" s="119"/>
      <c r="VMR211" s="91"/>
      <c r="VMS211" s="119"/>
      <c r="VMT211" s="91"/>
      <c r="VMU211" s="119"/>
      <c r="VMV211" s="91"/>
      <c r="VMW211" s="119"/>
      <c r="VMX211" s="91"/>
      <c r="VMY211" s="119"/>
      <c r="VMZ211" s="91"/>
      <c r="VNA211" s="119"/>
      <c r="VNB211" s="91"/>
      <c r="VNC211" s="119"/>
      <c r="VND211" s="91"/>
      <c r="VNE211" s="119"/>
      <c r="VNF211" s="91"/>
      <c r="VNG211" s="119"/>
      <c r="VNH211" s="91"/>
      <c r="VNI211" s="119"/>
      <c r="VNJ211" s="91"/>
      <c r="VNK211" s="119"/>
      <c r="VNL211" s="91"/>
      <c r="VNM211" s="119"/>
      <c r="VNN211" s="91"/>
      <c r="VNO211" s="119"/>
      <c r="VNP211" s="91"/>
      <c r="VNQ211" s="119"/>
      <c r="VNR211" s="91"/>
      <c r="VNS211" s="119"/>
      <c r="VNT211" s="91"/>
      <c r="VNU211" s="119"/>
      <c r="VNV211" s="91"/>
      <c r="VNW211" s="119"/>
      <c r="VNX211" s="91"/>
      <c r="VNY211" s="119"/>
      <c r="VNZ211" s="91"/>
      <c r="VOA211" s="119"/>
      <c r="VOB211" s="91"/>
      <c r="VOC211" s="119"/>
      <c r="VOD211" s="91"/>
      <c r="VOE211" s="119"/>
      <c r="VOF211" s="91"/>
      <c r="VOG211" s="119"/>
      <c r="VOH211" s="91"/>
      <c r="VOI211" s="119"/>
      <c r="VOJ211" s="91"/>
      <c r="VOK211" s="119"/>
      <c r="VOL211" s="91"/>
      <c r="VOM211" s="119"/>
      <c r="VON211" s="91"/>
      <c r="VOO211" s="119"/>
      <c r="VOP211" s="91"/>
      <c r="VOQ211" s="119"/>
      <c r="VOR211" s="91"/>
      <c r="VOS211" s="119"/>
      <c r="VOT211" s="91"/>
      <c r="VOU211" s="119"/>
      <c r="VOV211" s="91"/>
      <c r="VOW211" s="119"/>
      <c r="VOX211" s="91"/>
      <c r="VOY211" s="119"/>
      <c r="VOZ211" s="91"/>
      <c r="VPA211" s="119"/>
      <c r="VPB211" s="91"/>
      <c r="VPC211" s="119"/>
      <c r="VPD211" s="91"/>
      <c r="VPE211" s="119"/>
      <c r="VPF211" s="91"/>
      <c r="VPG211" s="119"/>
      <c r="VPH211" s="91"/>
      <c r="VPI211" s="119"/>
      <c r="VPJ211" s="91"/>
      <c r="VPK211" s="119"/>
      <c r="VPL211" s="91"/>
      <c r="VPM211" s="119"/>
      <c r="VPN211" s="91"/>
      <c r="VPO211" s="119"/>
      <c r="VPP211" s="91"/>
      <c r="VPQ211" s="119"/>
      <c r="VPR211" s="91"/>
      <c r="VPS211" s="119"/>
      <c r="VPT211" s="91"/>
      <c r="VPU211" s="119"/>
      <c r="VPV211" s="91"/>
      <c r="VPW211" s="119"/>
      <c r="VPX211" s="91"/>
      <c r="VPY211" s="119"/>
      <c r="VPZ211" s="91"/>
      <c r="VQA211" s="119"/>
      <c r="VQB211" s="91"/>
      <c r="VQC211" s="119"/>
      <c r="VQD211" s="91"/>
      <c r="VQE211" s="119"/>
      <c r="VQF211" s="91"/>
      <c r="VQG211" s="119"/>
      <c r="VQH211" s="91"/>
      <c r="VQI211" s="119"/>
      <c r="VQJ211" s="91"/>
      <c r="VQK211" s="119"/>
      <c r="VQL211" s="91"/>
      <c r="VQM211" s="119"/>
      <c r="VQN211" s="91"/>
      <c r="VQO211" s="119"/>
      <c r="VQP211" s="91"/>
      <c r="VQQ211" s="119"/>
      <c r="VQR211" s="91"/>
      <c r="VQS211" s="119"/>
      <c r="VQT211" s="91"/>
      <c r="VQU211" s="119"/>
      <c r="VQV211" s="91"/>
      <c r="VQW211" s="119"/>
      <c r="VQX211" s="91"/>
      <c r="VQY211" s="119"/>
      <c r="VQZ211" s="91"/>
      <c r="VRA211" s="119"/>
      <c r="VRB211" s="91"/>
      <c r="VRC211" s="119"/>
      <c r="VRD211" s="91"/>
      <c r="VRE211" s="119"/>
      <c r="VRF211" s="91"/>
      <c r="VRG211" s="119"/>
      <c r="VRH211" s="91"/>
      <c r="VRI211" s="119"/>
      <c r="VRJ211" s="91"/>
      <c r="VRK211" s="119"/>
      <c r="VRL211" s="91"/>
      <c r="VRM211" s="119"/>
      <c r="VRN211" s="91"/>
      <c r="VRO211" s="119"/>
      <c r="VRP211" s="91"/>
      <c r="VRQ211" s="119"/>
      <c r="VRR211" s="91"/>
      <c r="VRS211" s="119"/>
      <c r="VRT211" s="91"/>
      <c r="VRU211" s="119"/>
      <c r="VRV211" s="91"/>
      <c r="VRW211" s="119"/>
      <c r="VRX211" s="91"/>
      <c r="VRY211" s="119"/>
      <c r="VRZ211" s="91"/>
      <c r="VSA211" s="119"/>
      <c r="VSB211" s="91"/>
      <c r="VSC211" s="119"/>
      <c r="VSD211" s="91"/>
      <c r="VSE211" s="119"/>
      <c r="VSF211" s="91"/>
      <c r="VSG211" s="119"/>
      <c r="VSH211" s="91"/>
      <c r="VSI211" s="119"/>
      <c r="VSJ211" s="91"/>
      <c r="VSK211" s="119"/>
      <c r="VSL211" s="91"/>
      <c r="VSM211" s="119"/>
      <c r="VSN211" s="91"/>
      <c r="VSO211" s="119"/>
      <c r="VSP211" s="91"/>
      <c r="VSQ211" s="119"/>
      <c r="VSR211" s="91"/>
      <c r="VSS211" s="119"/>
      <c r="VST211" s="91"/>
      <c r="VSU211" s="119"/>
      <c r="VSV211" s="91"/>
      <c r="VSW211" s="119"/>
      <c r="VSX211" s="91"/>
      <c r="VSY211" s="119"/>
      <c r="VSZ211" s="91"/>
      <c r="VTA211" s="119"/>
      <c r="VTB211" s="91"/>
      <c r="VTC211" s="119"/>
      <c r="VTD211" s="91"/>
      <c r="VTE211" s="119"/>
      <c r="VTF211" s="91"/>
      <c r="VTG211" s="119"/>
      <c r="VTH211" s="91"/>
      <c r="VTI211" s="119"/>
      <c r="VTJ211" s="91"/>
      <c r="VTK211" s="119"/>
      <c r="VTL211" s="91"/>
      <c r="VTM211" s="119"/>
      <c r="VTN211" s="91"/>
      <c r="VTO211" s="119"/>
      <c r="VTP211" s="91"/>
      <c r="VTQ211" s="119"/>
      <c r="VTR211" s="91"/>
      <c r="VTS211" s="119"/>
      <c r="VTT211" s="91"/>
      <c r="VTU211" s="119"/>
      <c r="VTV211" s="91"/>
      <c r="VTW211" s="119"/>
      <c r="VTX211" s="91"/>
      <c r="VTY211" s="119"/>
      <c r="VTZ211" s="91"/>
      <c r="VUA211" s="119"/>
      <c r="VUB211" s="91"/>
      <c r="VUC211" s="119"/>
      <c r="VUD211" s="91"/>
      <c r="VUE211" s="119"/>
      <c r="VUF211" s="91"/>
      <c r="VUG211" s="119"/>
      <c r="VUH211" s="91"/>
      <c r="VUI211" s="119"/>
      <c r="VUJ211" s="91"/>
      <c r="VUK211" s="119"/>
      <c r="VUL211" s="91"/>
      <c r="VUM211" s="119"/>
      <c r="VUN211" s="91"/>
      <c r="VUO211" s="119"/>
      <c r="VUP211" s="91"/>
      <c r="VUQ211" s="119"/>
      <c r="VUR211" s="91"/>
      <c r="VUS211" s="119"/>
      <c r="VUT211" s="91"/>
      <c r="VUU211" s="119"/>
      <c r="VUV211" s="91"/>
      <c r="VUW211" s="119"/>
      <c r="VUX211" s="91"/>
      <c r="VUY211" s="119"/>
      <c r="VUZ211" s="91"/>
      <c r="VVA211" s="119"/>
      <c r="VVB211" s="91"/>
      <c r="VVC211" s="119"/>
      <c r="VVD211" s="91"/>
      <c r="VVE211" s="119"/>
      <c r="VVF211" s="91"/>
      <c r="VVG211" s="119"/>
      <c r="VVH211" s="91"/>
      <c r="VVI211" s="119"/>
      <c r="VVJ211" s="91"/>
      <c r="VVK211" s="119"/>
      <c r="VVL211" s="91"/>
      <c r="VVM211" s="119"/>
      <c r="VVN211" s="91"/>
      <c r="VVO211" s="119"/>
      <c r="VVP211" s="91"/>
      <c r="VVQ211" s="119"/>
      <c r="VVR211" s="91"/>
      <c r="VVS211" s="119"/>
      <c r="VVT211" s="91"/>
      <c r="VVU211" s="119"/>
      <c r="VVV211" s="91"/>
      <c r="VVW211" s="119"/>
      <c r="VVX211" s="91"/>
      <c r="VVY211" s="119"/>
      <c r="VVZ211" s="91"/>
      <c r="VWA211" s="119"/>
      <c r="VWB211" s="91"/>
      <c r="VWC211" s="119"/>
      <c r="VWD211" s="91"/>
      <c r="VWE211" s="119"/>
      <c r="VWF211" s="91"/>
      <c r="VWG211" s="119"/>
      <c r="VWH211" s="91"/>
      <c r="VWI211" s="119"/>
      <c r="VWJ211" s="91"/>
      <c r="VWK211" s="119"/>
      <c r="VWL211" s="91"/>
      <c r="VWM211" s="119"/>
      <c r="VWN211" s="91"/>
      <c r="VWO211" s="119"/>
      <c r="VWP211" s="91"/>
      <c r="VWQ211" s="119"/>
      <c r="VWR211" s="91"/>
      <c r="VWS211" s="119"/>
      <c r="VWT211" s="91"/>
      <c r="VWU211" s="119"/>
      <c r="VWV211" s="91"/>
      <c r="VWW211" s="119"/>
      <c r="VWX211" s="91"/>
      <c r="VWY211" s="119"/>
      <c r="VWZ211" s="91"/>
      <c r="VXA211" s="119"/>
      <c r="VXB211" s="91"/>
      <c r="VXC211" s="119"/>
      <c r="VXD211" s="91"/>
      <c r="VXE211" s="119"/>
      <c r="VXF211" s="91"/>
      <c r="VXG211" s="119"/>
      <c r="VXH211" s="91"/>
      <c r="VXI211" s="119"/>
      <c r="VXJ211" s="91"/>
      <c r="VXK211" s="119"/>
      <c r="VXL211" s="91"/>
      <c r="VXM211" s="119"/>
      <c r="VXN211" s="91"/>
      <c r="VXO211" s="119"/>
      <c r="VXP211" s="91"/>
      <c r="VXQ211" s="119"/>
      <c r="VXR211" s="91"/>
      <c r="VXS211" s="119"/>
      <c r="VXT211" s="91"/>
      <c r="VXU211" s="119"/>
      <c r="VXV211" s="91"/>
      <c r="VXW211" s="119"/>
      <c r="VXX211" s="91"/>
      <c r="VXY211" s="119"/>
      <c r="VXZ211" s="91"/>
      <c r="VYA211" s="119"/>
      <c r="VYB211" s="91"/>
      <c r="VYC211" s="119"/>
      <c r="VYD211" s="91"/>
      <c r="VYE211" s="119"/>
      <c r="VYF211" s="91"/>
      <c r="VYG211" s="119"/>
      <c r="VYH211" s="91"/>
      <c r="VYI211" s="119"/>
      <c r="VYJ211" s="91"/>
      <c r="VYK211" s="119"/>
      <c r="VYL211" s="91"/>
      <c r="VYM211" s="119"/>
      <c r="VYN211" s="91"/>
      <c r="VYO211" s="119"/>
      <c r="VYP211" s="91"/>
      <c r="VYQ211" s="119"/>
      <c r="VYR211" s="91"/>
      <c r="VYS211" s="119"/>
      <c r="VYT211" s="91"/>
      <c r="VYU211" s="119"/>
      <c r="VYV211" s="91"/>
      <c r="VYW211" s="119"/>
      <c r="VYX211" s="91"/>
      <c r="VYY211" s="119"/>
      <c r="VYZ211" s="91"/>
      <c r="VZA211" s="119"/>
      <c r="VZB211" s="91"/>
      <c r="VZC211" s="119"/>
      <c r="VZD211" s="91"/>
      <c r="VZE211" s="119"/>
      <c r="VZF211" s="91"/>
      <c r="VZG211" s="119"/>
      <c r="VZH211" s="91"/>
      <c r="VZI211" s="119"/>
      <c r="VZJ211" s="91"/>
      <c r="VZK211" s="119"/>
      <c r="VZL211" s="91"/>
      <c r="VZM211" s="119"/>
      <c r="VZN211" s="91"/>
      <c r="VZO211" s="119"/>
      <c r="VZP211" s="91"/>
      <c r="VZQ211" s="119"/>
      <c r="VZR211" s="91"/>
      <c r="VZS211" s="119"/>
      <c r="VZT211" s="91"/>
      <c r="VZU211" s="119"/>
      <c r="VZV211" s="91"/>
      <c r="VZW211" s="119"/>
      <c r="VZX211" s="91"/>
      <c r="VZY211" s="119"/>
      <c r="VZZ211" s="91"/>
      <c r="WAA211" s="119"/>
      <c r="WAB211" s="91"/>
      <c r="WAC211" s="119"/>
      <c r="WAD211" s="91"/>
      <c r="WAE211" s="119"/>
      <c r="WAF211" s="91"/>
      <c r="WAG211" s="119"/>
      <c r="WAH211" s="91"/>
      <c r="WAI211" s="119"/>
      <c r="WAJ211" s="91"/>
      <c r="WAK211" s="119"/>
      <c r="WAL211" s="91"/>
      <c r="WAM211" s="119"/>
      <c r="WAN211" s="91"/>
      <c r="WAO211" s="119"/>
      <c r="WAP211" s="91"/>
      <c r="WAQ211" s="119"/>
      <c r="WAR211" s="91"/>
      <c r="WAS211" s="119"/>
      <c r="WAT211" s="91"/>
      <c r="WAU211" s="119"/>
      <c r="WAV211" s="91"/>
      <c r="WAW211" s="119"/>
      <c r="WAX211" s="91"/>
      <c r="WAY211" s="119"/>
      <c r="WAZ211" s="91"/>
      <c r="WBA211" s="119"/>
      <c r="WBB211" s="91"/>
      <c r="WBC211" s="119"/>
      <c r="WBD211" s="91"/>
      <c r="WBE211" s="119"/>
      <c r="WBF211" s="91"/>
      <c r="WBG211" s="119"/>
      <c r="WBH211" s="91"/>
      <c r="WBI211" s="119"/>
      <c r="WBJ211" s="91"/>
      <c r="WBK211" s="119"/>
      <c r="WBL211" s="91"/>
      <c r="WBM211" s="119"/>
      <c r="WBN211" s="91"/>
      <c r="WBO211" s="119"/>
      <c r="WBP211" s="91"/>
      <c r="WBQ211" s="119"/>
      <c r="WBR211" s="91"/>
      <c r="WBS211" s="119"/>
      <c r="WBT211" s="91"/>
      <c r="WBU211" s="119"/>
      <c r="WBV211" s="91"/>
      <c r="WBW211" s="119"/>
      <c r="WBX211" s="91"/>
      <c r="WBY211" s="119"/>
      <c r="WBZ211" s="91"/>
      <c r="WCA211" s="119"/>
      <c r="WCB211" s="91"/>
      <c r="WCC211" s="119"/>
      <c r="WCD211" s="91"/>
      <c r="WCE211" s="119"/>
      <c r="WCF211" s="91"/>
      <c r="WCG211" s="119"/>
      <c r="WCH211" s="91"/>
      <c r="WCI211" s="119"/>
      <c r="WCJ211" s="91"/>
      <c r="WCK211" s="119"/>
      <c r="WCL211" s="91"/>
      <c r="WCM211" s="119"/>
      <c r="WCN211" s="91"/>
      <c r="WCO211" s="119"/>
      <c r="WCP211" s="91"/>
      <c r="WCQ211" s="119"/>
      <c r="WCR211" s="91"/>
      <c r="WCS211" s="119"/>
      <c r="WCT211" s="91"/>
      <c r="WCU211" s="119"/>
      <c r="WCV211" s="91"/>
      <c r="WCW211" s="119"/>
      <c r="WCX211" s="91"/>
      <c r="WCY211" s="119"/>
      <c r="WCZ211" s="91"/>
      <c r="WDA211" s="119"/>
      <c r="WDB211" s="91"/>
      <c r="WDC211" s="119"/>
      <c r="WDD211" s="91"/>
      <c r="WDE211" s="119"/>
      <c r="WDF211" s="91"/>
      <c r="WDG211" s="119"/>
      <c r="WDH211" s="91"/>
      <c r="WDI211" s="119"/>
      <c r="WDJ211" s="91"/>
      <c r="WDK211" s="119"/>
      <c r="WDL211" s="91"/>
      <c r="WDM211" s="119"/>
      <c r="WDN211" s="91"/>
      <c r="WDO211" s="119"/>
      <c r="WDP211" s="91"/>
      <c r="WDQ211" s="119"/>
      <c r="WDR211" s="91"/>
      <c r="WDS211" s="119"/>
      <c r="WDT211" s="91"/>
      <c r="WDU211" s="119"/>
      <c r="WDV211" s="91"/>
      <c r="WDW211" s="119"/>
      <c r="WDX211" s="91"/>
      <c r="WDY211" s="119"/>
      <c r="WDZ211" s="91"/>
      <c r="WEA211" s="119"/>
      <c r="WEB211" s="91"/>
      <c r="WEC211" s="119"/>
      <c r="WED211" s="91"/>
      <c r="WEE211" s="119"/>
      <c r="WEF211" s="91"/>
      <c r="WEG211" s="119"/>
      <c r="WEH211" s="91"/>
      <c r="WEI211" s="119"/>
      <c r="WEJ211" s="91"/>
      <c r="WEK211" s="119"/>
      <c r="WEL211" s="91"/>
      <c r="WEM211" s="119"/>
      <c r="WEN211" s="91"/>
      <c r="WEO211" s="119"/>
      <c r="WEP211" s="91"/>
      <c r="WEQ211" s="119"/>
      <c r="WER211" s="91"/>
      <c r="WES211" s="119"/>
      <c r="WET211" s="91"/>
      <c r="WEU211" s="119"/>
      <c r="WEV211" s="91"/>
      <c r="WEW211" s="119"/>
      <c r="WEX211" s="91"/>
      <c r="WEY211" s="119"/>
      <c r="WEZ211" s="91"/>
      <c r="WFA211" s="119"/>
      <c r="WFB211" s="91"/>
      <c r="WFC211" s="119"/>
      <c r="WFD211" s="91"/>
      <c r="WFE211" s="119"/>
      <c r="WFF211" s="91"/>
      <c r="WFG211" s="119"/>
      <c r="WFH211" s="91"/>
      <c r="WFI211" s="119"/>
      <c r="WFJ211" s="91"/>
      <c r="WFK211" s="119"/>
      <c r="WFL211" s="91"/>
      <c r="WFM211" s="119"/>
      <c r="WFN211" s="91"/>
      <c r="WFO211" s="119"/>
      <c r="WFP211" s="91"/>
      <c r="WFQ211" s="119"/>
      <c r="WFR211" s="91"/>
      <c r="WFS211" s="119"/>
      <c r="WFT211" s="91"/>
      <c r="WFU211" s="119"/>
      <c r="WFV211" s="91"/>
      <c r="WFW211" s="119"/>
      <c r="WFX211" s="91"/>
      <c r="WFY211" s="119"/>
      <c r="WFZ211" s="91"/>
      <c r="WGA211" s="119"/>
      <c r="WGB211" s="91"/>
      <c r="WGC211" s="119"/>
      <c r="WGD211" s="91"/>
      <c r="WGE211" s="119"/>
      <c r="WGF211" s="91"/>
      <c r="WGG211" s="119"/>
      <c r="WGH211" s="91"/>
      <c r="WGI211" s="119"/>
      <c r="WGJ211" s="91"/>
      <c r="WGK211" s="119"/>
      <c r="WGL211" s="91"/>
      <c r="WGM211" s="119"/>
      <c r="WGN211" s="91"/>
      <c r="WGO211" s="119"/>
      <c r="WGP211" s="91"/>
      <c r="WGQ211" s="119"/>
      <c r="WGR211" s="91"/>
      <c r="WGS211" s="119"/>
      <c r="WGT211" s="91"/>
      <c r="WGU211" s="119"/>
      <c r="WGV211" s="91"/>
      <c r="WGW211" s="119"/>
      <c r="WGX211" s="91"/>
      <c r="WGY211" s="119"/>
      <c r="WGZ211" s="91"/>
      <c r="WHA211" s="119"/>
      <c r="WHB211" s="91"/>
      <c r="WHC211" s="119"/>
      <c r="WHD211" s="91"/>
      <c r="WHE211" s="119"/>
      <c r="WHF211" s="91"/>
      <c r="WHG211" s="119"/>
      <c r="WHH211" s="91"/>
      <c r="WHI211" s="119"/>
      <c r="WHJ211" s="91"/>
      <c r="WHK211" s="119"/>
      <c r="WHL211" s="91"/>
      <c r="WHM211" s="119"/>
      <c r="WHN211" s="91"/>
      <c r="WHO211" s="119"/>
      <c r="WHP211" s="91"/>
      <c r="WHQ211" s="119"/>
      <c r="WHR211" s="91"/>
      <c r="WHS211" s="119"/>
      <c r="WHT211" s="91"/>
      <c r="WHU211" s="119"/>
      <c r="WHV211" s="91"/>
      <c r="WHW211" s="119"/>
      <c r="WHX211" s="91"/>
      <c r="WHY211" s="119"/>
      <c r="WHZ211" s="91"/>
      <c r="WIA211" s="119"/>
      <c r="WIB211" s="91"/>
      <c r="WIC211" s="119"/>
      <c r="WID211" s="91"/>
      <c r="WIE211" s="119"/>
      <c r="WIF211" s="91"/>
      <c r="WIG211" s="119"/>
      <c r="WIH211" s="91"/>
      <c r="WII211" s="119"/>
      <c r="WIJ211" s="91"/>
      <c r="WIK211" s="119"/>
      <c r="WIL211" s="91"/>
      <c r="WIM211" s="119"/>
      <c r="WIN211" s="91"/>
      <c r="WIO211" s="119"/>
      <c r="WIP211" s="91"/>
      <c r="WIQ211" s="119"/>
      <c r="WIR211" s="91"/>
      <c r="WIS211" s="119"/>
      <c r="WIT211" s="91"/>
      <c r="WIU211" s="119"/>
      <c r="WIV211" s="91"/>
      <c r="WIW211" s="119"/>
      <c r="WIX211" s="91"/>
      <c r="WIY211" s="119"/>
      <c r="WIZ211" s="91"/>
      <c r="WJA211" s="119"/>
      <c r="WJB211" s="91"/>
      <c r="WJC211" s="119"/>
      <c r="WJD211" s="91"/>
      <c r="WJE211" s="119"/>
      <c r="WJF211" s="91"/>
      <c r="WJG211" s="119"/>
      <c r="WJH211" s="91"/>
      <c r="WJI211" s="119"/>
      <c r="WJJ211" s="91"/>
      <c r="WJK211" s="119"/>
      <c r="WJL211" s="91"/>
      <c r="WJM211" s="119"/>
      <c r="WJN211" s="91"/>
      <c r="WJO211" s="119"/>
      <c r="WJP211" s="91"/>
      <c r="WJQ211" s="119"/>
      <c r="WJR211" s="91"/>
      <c r="WJS211" s="119"/>
      <c r="WJT211" s="91"/>
      <c r="WJU211" s="119"/>
      <c r="WJV211" s="91"/>
      <c r="WJW211" s="119"/>
      <c r="WJX211" s="91"/>
      <c r="WJY211" s="119"/>
      <c r="WJZ211" s="91"/>
      <c r="WKA211" s="119"/>
      <c r="WKB211" s="91"/>
      <c r="WKC211" s="119"/>
      <c r="WKD211" s="91"/>
      <c r="WKE211" s="119"/>
      <c r="WKF211" s="91"/>
      <c r="WKG211" s="119"/>
      <c r="WKH211" s="91"/>
      <c r="WKI211" s="119"/>
      <c r="WKJ211" s="91"/>
      <c r="WKK211" s="119"/>
      <c r="WKL211" s="91"/>
      <c r="WKM211" s="119"/>
      <c r="WKN211" s="91"/>
      <c r="WKO211" s="119"/>
      <c r="WKP211" s="91"/>
      <c r="WKQ211" s="119"/>
      <c r="WKR211" s="91"/>
      <c r="WKS211" s="119"/>
      <c r="WKT211" s="91"/>
      <c r="WKU211" s="119"/>
      <c r="WKV211" s="91"/>
      <c r="WKW211" s="119"/>
      <c r="WKX211" s="91"/>
      <c r="WKY211" s="119"/>
      <c r="WKZ211" s="91"/>
      <c r="WLA211" s="119"/>
      <c r="WLB211" s="91"/>
      <c r="WLC211" s="119"/>
      <c r="WLD211" s="91"/>
      <c r="WLE211" s="119"/>
      <c r="WLF211" s="91"/>
      <c r="WLG211" s="119"/>
      <c r="WLH211" s="91"/>
      <c r="WLI211" s="119"/>
      <c r="WLJ211" s="91"/>
      <c r="WLK211" s="119"/>
      <c r="WLL211" s="91"/>
      <c r="WLM211" s="119"/>
      <c r="WLN211" s="91"/>
      <c r="WLO211" s="119"/>
      <c r="WLP211" s="91"/>
      <c r="WLQ211" s="119"/>
      <c r="WLR211" s="91"/>
      <c r="WLS211" s="119"/>
      <c r="WLT211" s="91"/>
      <c r="WLU211" s="119"/>
      <c r="WLV211" s="91"/>
      <c r="WLW211" s="119"/>
      <c r="WLX211" s="91"/>
      <c r="WLY211" s="119"/>
      <c r="WLZ211" s="91"/>
      <c r="WMA211" s="119"/>
      <c r="WMB211" s="91"/>
      <c r="WMC211" s="119"/>
      <c r="WMD211" s="91"/>
      <c r="WME211" s="119"/>
      <c r="WMF211" s="91"/>
      <c r="WMG211" s="119"/>
      <c r="WMH211" s="91"/>
      <c r="WMI211" s="119"/>
      <c r="WMJ211" s="91"/>
      <c r="WMK211" s="119"/>
      <c r="WML211" s="91"/>
      <c r="WMM211" s="119"/>
      <c r="WMN211" s="91"/>
      <c r="WMO211" s="119"/>
      <c r="WMP211" s="91"/>
      <c r="WMQ211" s="119"/>
      <c r="WMR211" s="91"/>
      <c r="WMS211" s="119"/>
      <c r="WMT211" s="91"/>
      <c r="WMU211" s="119"/>
      <c r="WMV211" s="91"/>
      <c r="WMW211" s="119"/>
      <c r="WMX211" s="91"/>
      <c r="WMY211" s="119"/>
      <c r="WMZ211" s="91"/>
      <c r="WNA211" s="119"/>
      <c r="WNB211" s="91"/>
      <c r="WNC211" s="119"/>
      <c r="WND211" s="91"/>
      <c r="WNE211" s="119"/>
      <c r="WNF211" s="91"/>
      <c r="WNG211" s="119"/>
      <c r="WNH211" s="91"/>
      <c r="WNI211" s="119"/>
      <c r="WNJ211" s="91"/>
      <c r="WNK211" s="119"/>
      <c r="WNL211" s="91"/>
      <c r="WNM211" s="119"/>
      <c r="WNN211" s="91"/>
      <c r="WNO211" s="119"/>
      <c r="WNP211" s="91"/>
      <c r="WNQ211" s="119"/>
      <c r="WNR211" s="91"/>
      <c r="WNS211" s="119"/>
      <c r="WNT211" s="91"/>
      <c r="WNU211" s="119"/>
      <c r="WNV211" s="91"/>
      <c r="WNW211" s="119"/>
      <c r="WNX211" s="91"/>
      <c r="WNY211" s="119"/>
      <c r="WNZ211" s="91"/>
      <c r="WOA211" s="119"/>
      <c r="WOB211" s="91"/>
      <c r="WOC211" s="119"/>
      <c r="WOD211" s="91"/>
      <c r="WOE211" s="119"/>
      <c r="WOF211" s="91"/>
      <c r="WOG211" s="119"/>
      <c r="WOH211" s="91"/>
      <c r="WOI211" s="119"/>
      <c r="WOJ211" s="91"/>
      <c r="WOK211" s="119"/>
      <c r="WOL211" s="91"/>
      <c r="WOM211" s="119"/>
      <c r="WON211" s="91"/>
      <c r="WOO211" s="119"/>
      <c r="WOP211" s="91"/>
      <c r="WOQ211" s="119"/>
      <c r="WOR211" s="91"/>
      <c r="WOS211" s="119"/>
      <c r="WOT211" s="91"/>
      <c r="WOU211" s="119"/>
      <c r="WOV211" s="91"/>
      <c r="WOW211" s="119"/>
      <c r="WOX211" s="91"/>
      <c r="WOY211" s="119"/>
      <c r="WOZ211" s="91"/>
      <c r="WPA211" s="119"/>
      <c r="WPB211" s="91"/>
      <c r="WPC211" s="119"/>
      <c r="WPD211" s="91"/>
      <c r="WPE211" s="119"/>
      <c r="WPF211" s="91"/>
      <c r="WPG211" s="119"/>
      <c r="WPH211" s="91"/>
      <c r="WPI211" s="119"/>
      <c r="WPJ211" s="91"/>
      <c r="WPK211" s="119"/>
      <c r="WPL211" s="91"/>
      <c r="WPM211" s="119"/>
      <c r="WPN211" s="91"/>
      <c r="WPO211" s="119"/>
      <c r="WPP211" s="91"/>
      <c r="WPQ211" s="119"/>
      <c r="WPR211" s="91"/>
      <c r="WPS211" s="119"/>
      <c r="WPT211" s="91"/>
      <c r="WPU211" s="119"/>
      <c r="WPV211" s="91"/>
      <c r="WPW211" s="119"/>
      <c r="WPX211" s="91"/>
      <c r="WPY211" s="119"/>
      <c r="WPZ211" s="91"/>
      <c r="WQA211" s="119"/>
      <c r="WQB211" s="91"/>
      <c r="WQC211" s="119"/>
      <c r="WQD211" s="91"/>
      <c r="WQE211" s="119"/>
      <c r="WQF211" s="91"/>
      <c r="WQG211" s="119"/>
      <c r="WQH211" s="91"/>
      <c r="WQI211" s="119"/>
      <c r="WQJ211" s="91"/>
      <c r="WQK211" s="119"/>
      <c r="WQL211" s="91"/>
      <c r="WQM211" s="119"/>
      <c r="WQN211" s="91"/>
      <c r="WQO211" s="119"/>
      <c r="WQP211" s="91"/>
      <c r="WQQ211" s="119"/>
      <c r="WQR211" s="91"/>
      <c r="WQS211" s="119"/>
      <c r="WQT211" s="91"/>
      <c r="WQU211" s="119"/>
      <c r="WQV211" s="91"/>
      <c r="WQW211" s="119"/>
      <c r="WQX211" s="91"/>
      <c r="WQY211" s="119"/>
      <c r="WQZ211" s="91"/>
      <c r="WRA211" s="119"/>
      <c r="WRB211" s="91"/>
      <c r="WRC211" s="119"/>
      <c r="WRD211" s="91"/>
      <c r="WRE211" s="119"/>
      <c r="WRF211" s="91"/>
      <c r="WRG211" s="119"/>
      <c r="WRH211" s="91"/>
      <c r="WRI211" s="119"/>
      <c r="WRJ211" s="91"/>
      <c r="WRK211" s="119"/>
      <c r="WRL211" s="91"/>
      <c r="WRM211" s="119"/>
      <c r="WRN211" s="91"/>
      <c r="WRO211" s="119"/>
      <c r="WRP211" s="91"/>
      <c r="WRQ211" s="119"/>
      <c r="WRR211" s="91"/>
      <c r="WRS211" s="119"/>
      <c r="WRT211" s="91"/>
      <c r="WRU211" s="119"/>
      <c r="WRV211" s="91"/>
      <c r="WRW211" s="119"/>
      <c r="WRX211" s="91"/>
      <c r="WRY211" s="119"/>
      <c r="WRZ211" s="91"/>
      <c r="WSA211" s="119"/>
      <c r="WSB211" s="91"/>
      <c r="WSC211" s="119"/>
      <c r="WSD211" s="91"/>
      <c r="WSE211" s="119"/>
      <c r="WSF211" s="91"/>
      <c r="WSG211" s="119"/>
      <c r="WSH211" s="91"/>
      <c r="WSI211" s="119"/>
      <c r="WSJ211" s="91"/>
      <c r="WSK211" s="119"/>
      <c r="WSL211" s="91"/>
      <c r="WSM211" s="119"/>
      <c r="WSN211" s="91"/>
      <c r="WSO211" s="119"/>
      <c r="WSP211" s="91"/>
      <c r="WSQ211" s="119"/>
      <c r="WSR211" s="91"/>
      <c r="WSS211" s="119"/>
      <c r="WST211" s="91"/>
      <c r="WSU211" s="119"/>
      <c r="WSV211" s="91"/>
      <c r="WSW211" s="119"/>
      <c r="WSX211" s="91"/>
      <c r="WSY211" s="119"/>
      <c r="WSZ211" s="91"/>
      <c r="WTA211" s="119"/>
      <c r="WTB211" s="91"/>
      <c r="WTC211" s="119"/>
      <c r="WTD211" s="91"/>
      <c r="WTE211" s="119"/>
      <c r="WTF211" s="91"/>
      <c r="WTG211" s="119"/>
      <c r="WTH211" s="91"/>
      <c r="WTI211" s="119"/>
      <c r="WTJ211" s="91"/>
      <c r="WTK211" s="119"/>
      <c r="WTL211" s="91"/>
      <c r="WTM211" s="119"/>
      <c r="WTN211" s="91"/>
      <c r="WTO211" s="119"/>
      <c r="WTP211" s="91"/>
      <c r="WTQ211" s="119"/>
      <c r="WTR211" s="91"/>
      <c r="WTS211" s="119"/>
      <c r="WTT211" s="91"/>
      <c r="WTU211" s="119"/>
      <c r="WTV211" s="91"/>
      <c r="WTW211" s="119"/>
      <c r="WTX211" s="91"/>
      <c r="WTY211" s="119"/>
      <c r="WTZ211" s="91"/>
      <c r="WUA211" s="119"/>
      <c r="WUB211" s="91"/>
      <c r="WUC211" s="119"/>
      <c r="WUD211" s="91"/>
      <c r="WUE211" s="119"/>
      <c r="WUF211" s="91"/>
      <c r="WUG211" s="119"/>
      <c r="WUH211" s="91"/>
      <c r="WUI211" s="119"/>
      <c r="WUJ211" s="91"/>
      <c r="WUK211" s="119"/>
      <c r="WUL211" s="91"/>
      <c r="WUM211" s="119"/>
      <c r="WUN211" s="91"/>
      <c r="WUO211" s="119"/>
      <c r="WUP211" s="91"/>
      <c r="WUQ211" s="119"/>
      <c r="WUR211" s="91"/>
      <c r="WUS211" s="119"/>
      <c r="WUT211" s="91"/>
      <c r="WUU211" s="119"/>
      <c r="WUV211" s="91"/>
      <c r="WUW211" s="119"/>
      <c r="WUX211" s="91"/>
      <c r="WUY211" s="119"/>
      <c r="WUZ211" s="91"/>
      <c r="WVA211" s="119"/>
      <c r="WVB211" s="91"/>
      <c r="WVC211" s="119"/>
      <c r="WVD211" s="91"/>
      <c r="WVE211" s="119"/>
      <c r="WVF211" s="91"/>
      <c r="WVG211" s="119"/>
      <c r="WVH211" s="91"/>
      <c r="WVI211" s="119"/>
      <c r="WVJ211" s="91"/>
      <c r="WVK211" s="119"/>
      <c r="WVL211" s="91"/>
      <c r="WVM211" s="119"/>
      <c r="WVN211" s="91"/>
      <c r="WVO211" s="119"/>
      <c r="WVP211" s="91"/>
      <c r="WVQ211" s="119"/>
      <c r="WVR211" s="91"/>
      <c r="WVS211" s="119"/>
      <c r="WVT211" s="91"/>
      <c r="WVU211" s="119"/>
      <c r="WVV211" s="91"/>
      <c r="WVW211" s="119"/>
      <c r="WVX211" s="91"/>
      <c r="WVY211" s="119"/>
      <c r="WVZ211" s="91"/>
      <c r="WWA211" s="119"/>
      <c r="WWB211" s="91"/>
      <c r="WWC211" s="119"/>
      <c r="WWD211" s="91"/>
      <c r="WWE211" s="119"/>
      <c r="WWF211" s="91"/>
      <c r="WWG211" s="119"/>
      <c r="WWH211" s="91"/>
      <c r="WWI211" s="119"/>
      <c r="WWJ211" s="91"/>
      <c r="WWK211" s="119"/>
      <c r="WWL211" s="91"/>
      <c r="WWM211" s="119"/>
      <c r="WWN211" s="91"/>
      <c r="WWO211" s="119"/>
      <c r="WWP211" s="91"/>
      <c r="WWQ211" s="119"/>
      <c r="WWR211" s="91"/>
      <c r="WWS211" s="119"/>
      <c r="WWT211" s="91"/>
      <c r="WWU211" s="119"/>
      <c r="WWV211" s="91"/>
      <c r="WWW211" s="119"/>
      <c r="WWX211" s="91"/>
      <c r="WWY211" s="119"/>
      <c r="WWZ211" s="91"/>
      <c r="WXA211" s="119"/>
      <c r="WXB211" s="91"/>
      <c r="WXC211" s="119"/>
      <c r="WXD211" s="91"/>
      <c r="WXE211" s="119"/>
      <c r="WXF211" s="91"/>
      <c r="WXG211" s="119"/>
      <c r="WXH211" s="91"/>
      <c r="WXI211" s="119"/>
      <c r="WXJ211" s="91"/>
      <c r="WXK211" s="119"/>
      <c r="WXL211" s="91"/>
      <c r="WXM211" s="119"/>
      <c r="WXN211" s="91"/>
      <c r="WXO211" s="119"/>
      <c r="WXP211" s="91"/>
      <c r="WXQ211" s="119"/>
      <c r="WXR211" s="91"/>
      <c r="WXS211" s="119"/>
      <c r="WXT211" s="91"/>
      <c r="WXU211" s="119"/>
      <c r="WXV211" s="91"/>
      <c r="WXW211" s="119"/>
      <c r="WXX211" s="91"/>
      <c r="WXY211" s="119"/>
      <c r="WXZ211" s="91"/>
      <c r="WYA211" s="119"/>
      <c r="WYB211" s="91"/>
      <c r="WYC211" s="119"/>
      <c r="WYD211" s="91"/>
      <c r="WYE211" s="119"/>
      <c r="WYF211" s="91"/>
      <c r="WYG211" s="119"/>
      <c r="WYH211" s="91"/>
      <c r="WYI211" s="119"/>
      <c r="WYJ211" s="91"/>
      <c r="WYK211" s="119"/>
      <c r="WYL211" s="91"/>
      <c r="WYM211" s="119"/>
      <c r="WYN211" s="91"/>
      <c r="WYO211" s="119"/>
      <c r="WYP211" s="91"/>
      <c r="WYQ211" s="119"/>
      <c r="WYR211" s="91"/>
      <c r="WYS211" s="119"/>
      <c r="WYT211" s="91"/>
      <c r="WYU211" s="119"/>
      <c r="WYV211" s="91"/>
      <c r="WYW211" s="119"/>
      <c r="WYX211" s="91"/>
      <c r="WYY211" s="119"/>
      <c r="WYZ211" s="91"/>
      <c r="WZA211" s="119"/>
      <c r="WZB211" s="91"/>
      <c r="WZC211" s="119"/>
      <c r="WZD211" s="91"/>
      <c r="WZE211" s="119"/>
      <c r="WZF211" s="91"/>
      <c r="WZG211" s="119"/>
      <c r="WZH211" s="91"/>
      <c r="WZI211" s="119"/>
      <c r="WZJ211" s="91"/>
      <c r="WZK211" s="119"/>
      <c r="WZL211" s="91"/>
      <c r="WZM211" s="119"/>
      <c r="WZN211" s="91"/>
      <c r="WZO211" s="119"/>
      <c r="WZP211" s="91"/>
      <c r="WZQ211" s="119"/>
      <c r="WZR211" s="91"/>
      <c r="WZS211" s="119"/>
      <c r="WZT211" s="91"/>
      <c r="WZU211" s="119"/>
      <c r="WZV211" s="91"/>
      <c r="WZW211" s="119"/>
      <c r="WZX211" s="91"/>
      <c r="WZY211" s="119"/>
      <c r="WZZ211" s="91"/>
      <c r="XAA211" s="119"/>
      <c r="XAB211" s="91"/>
      <c r="XAC211" s="119"/>
      <c r="XAD211" s="91"/>
      <c r="XAE211" s="119"/>
      <c r="XAF211" s="91"/>
      <c r="XAG211" s="119"/>
      <c r="XAH211" s="91"/>
      <c r="XAI211" s="119"/>
      <c r="XAJ211" s="91"/>
      <c r="XAK211" s="119"/>
      <c r="XAL211" s="91"/>
      <c r="XAM211" s="119"/>
      <c r="XAN211" s="91"/>
      <c r="XAO211" s="119"/>
      <c r="XAP211" s="91"/>
      <c r="XAQ211" s="119"/>
      <c r="XAR211" s="91"/>
      <c r="XAS211" s="119"/>
      <c r="XAT211" s="91"/>
      <c r="XAU211" s="119"/>
      <c r="XAV211" s="91"/>
      <c r="XAW211" s="119"/>
      <c r="XAX211" s="91"/>
      <c r="XAY211" s="119"/>
      <c r="XAZ211" s="91"/>
      <c r="XBA211" s="119"/>
      <c r="XBB211" s="91"/>
      <c r="XBC211" s="119"/>
      <c r="XBD211" s="91"/>
      <c r="XBE211" s="119"/>
      <c r="XBF211" s="91"/>
      <c r="XBG211" s="119"/>
      <c r="XBH211" s="91"/>
      <c r="XBI211" s="119"/>
      <c r="XBJ211" s="91"/>
      <c r="XBK211" s="119"/>
      <c r="XBL211" s="91"/>
      <c r="XBM211" s="119"/>
      <c r="XBN211" s="91"/>
      <c r="XBO211" s="119"/>
      <c r="XBP211" s="91"/>
      <c r="XBQ211" s="119"/>
      <c r="XBR211" s="91"/>
      <c r="XBS211" s="119"/>
      <c r="XBT211" s="91"/>
      <c r="XBU211" s="119"/>
      <c r="XBV211" s="91"/>
      <c r="XBW211" s="119"/>
      <c r="XBX211" s="91"/>
      <c r="XBY211" s="119"/>
      <c r="XBZ211" s="91"/>
      <c r="XCA211" s="119"/>
      <c r="XCB211" s="91"/>
      <c r="XCC211" s="119"/>
      <c r="XCD211" s="91"/>
      <c r="XCE211" s="119"/>
      <c r="XCF211" s="91"/>
      <c r="XCG211" s="119"/>
      <c r="XCH211" s="91"/>
      <c r="XCI211" s="119"/>
      <c r="XCJ211" s="91"/>
      <c r="XCK211" s="119"/>
      <c r="XCL211" s="91"/>
      <c r="XCM211" s="119"/>
      <c r="XCN211" s="91"/>
      <c r="XCO211" s="119"/>
      <c r="XCP211" s="91"/>
      <c r="XCQ211" s="119"/>
      <c r="XCR211" s="91"/>
      <c r="XCS211" s="119"/>
      <c r="XCT211" s="91"/>
      <c r="XCU211" s="119"/>
      <c r="XCV211" s="91"/>
      <c r="XCW211" s="119"/>
      <c r="XCX211" s="91"/>
      <c r="XCY211" s="119"/>
      <c r="XCZ211" s="91"/>
    </row>
    <row r="212" spans="1:16328" x14ac:dyDescent="0.35">
      <c r="A212" s="339" t="s">
        <v>725</v>
      </c>
      <c r="B212" s="6" t="s">
        <v>578</v>
      </c>
      <c r="C212" s="11">
        <f>SUM(C204:C211)</f>
        <v>66360</v>
      </c>
      <c r="D212" s="51">
        <f>SUM(D204:D211)</f>
        <v>17989</v>
      </c>
      <c r="E212" s="351">
        <f>SUM(E204:E211)</f>
        <v>23985.333333333336</v>
      </c>
      <c r="F212" s="351">
        <f>SUM(F204:F211)</f>
        <v>65860</v>
      </c>
      <c r="AV212" s="91"/>
      <c r="AW212" s="119"/>
      <c r="AX212" s="91"/>
      <c r="AY212" s="119"/>
      <c r="AZ212" s="91"/>
      <c r="BA212" s="119"/>
      <c r="BB212" s="91"/>
      <c r="BC212" s="119"/>
      <c r="BD212" s="91"/>
      <c r="BE212" s="119"/>
      <c r="BF212" s="91"/>
      <c r="BG212" s="119"/>
      <c r="BH212" s="91"/>
      <c r="BI212" s="119"/>
      <c r="BJ212" s="91"/>
      <c r="BK212" s="119"/>
      <c r="BL212" s="91"/>
      <c r="BM212" s="119"/>
      <c r="BN212" s="91"/>
      <c r="BO212" s="119"/>
      <c r="BP212" s="91"/>
      <c r="BQ212" s="119"/>
      <c r="BR212" s="91"/>
      <c r="BS212" s="119"/>
      <c r="BT212" s="91"/>
      <c r="BU212" s="119"/>
      <c r="BV212" s="91"/>
      <c r="BW212" s="119"/>
      <c r="BX212" s="91"/>
      <c r="BY212" s="119"/>
      <c r="BZ212" s="91"/>
      <c r="CA212" s="119"/>
      <c r="CB212" s="91"/>
      <c r="CC212" s="119"/>
      <c r="CD212" s="91"/>
      <c r="CE212" s="119"/>
      <c r="CF212" s="91"/>
      <c r="CG212" s="119"/>
      <c r="CH212" s="91"/>
      <c r="CI212" s="119"/>
      <c r="CJ212" s="91"/>
      <c r="CK212" s="119"/>
      <c r="CL212" s="91"/>
      <c r="CM212" s="119"/>
      <c r="CN212" s="91"/>
      <c r="CO212" s="119"/>
      <c r="CP212" s="91"/>
      <c r="CQ212" s="119"/>
      <c r="CR212" s="91"/>
      <c r="CS212" s="119"/>
      <c r="CT212" s="91"/>
      <c r="CU212" s="119"/>
      <c r="CV212" s="91"/>
      <c r="CW212" s="119"/>
      <c r="CX212" s="91"/>
      <c r="CY212" s="119"/>
      <c r="CZ212" s="91"/>
      <c r="DA212" s="119"/>
      <c r="DB212" s="91"/>
      <c r="DC212" s="119"/>
      <c r="DD212" s="91"/>
      <c r="DE212" s="119"/>
      <c r="DF212" s="91"/>
      <c r="DG212" s="119"/>
      <c r="DH212" s="91"/>
      <c r="DI212" s="119"/>
      <c r="DJ212" s="91"/>
      <c r="DK212" s="119"/>
      <c r="DL212" s="91"/>
      <c r="DM212" s="119"/>
      <c r="DN212" s="91"/>
      <c r="DO212" s="119"/>
      <c r="DP212" s="91"/>
      <c r="DQ212" s="119"/>
      <c r="DR212" s="91"/>
      <c r="DS212" s="119"/>
      <c r="DT212" s="91"/>
      <c r="DU212" s="119"/>
      <c r="DV212" s="91"/>
      <c r="DW212" s="119"/>
      <c r="DX212" s="91"/>
      <c r="DY212" s="119"/>
      <c r="DZ212" s="91"/>
      <c r="EA212" s="119"/>
      <c r="EB212" s="91"/>
      <c r="EC212" s="119"/>
      <c r="ED212" s="91"/>
      <c r="EE212" s="119"/>
      <c r="EF212" s="91"/>
      <c r="EG212" s="119"/>
      <c r="EH212" s="91"/>
      <c r="EI212" s="119"/>
      <c r="EJ212" s="91"/>
      <c r="EK212" s="119"/>
      <c r="EL212" s="91"/>
      <c r="EM212" s="119"/>
      <c r="EN212" s="91"/>
      <c r="EO212" s="119"/>
      <c r="EP212" s="91"/>
      <c r="EQ212" s="119"/>
      <c r="ER212" s="91"/>
      <c r="ES212" s="119"/>
      <c r="ET212" s="91"/>
      <c r="EU212" s="119"/>
      <c r="EV212" s="91"/>
      <c r="EW212" s="119"/>
      <c r="EX212" s="91"/>
      <c r="EY212" s="119"/>
      <c r="EZ212" s="91"/>
      <c r="FA212" s="119"/>
      <c r="FB212" s="91"/>
      <c r="FC212" s="119"/>
      <c r="FD212" s="91"/>
      <c r="FE212" s="119"/>
      <c r="FF212" s="91"/>
      <c r="FG212" s="119"/>
      <c r="FH212" s="91"/>
      <c r="FI212" s="119"/>
      <c r="FJ212" s="91"/>
      <c r="FK212" s="119"/>
      <c r="FL212" s="91"/>
      <c r="FM212" s="119"/>
      <c r="FN212" s="91"/>
      <c r="FO212" s="119"/>
      <c r="FP212" s="91"/>
      <c r="FQ212" s="119"/>
      <c r="FR212" s="91"/>
      <c r="FS212" s="119"/>
      <c r="FT212" s="91"/>
      <c r="FU212" s="119"/>
      <c r="FV212" s="91"/>
      <c r="FW212" s="119"/>
      <c r="FX212" s="91"/>
      <c r="FY212" s="119"/>
      <c r="FZ212" s="91"/>
      <c r="GA212" s="119"/>
      <c r="GB212" s="91"/>
      <c r="GC212" s="119"/>
      <c r="GD212" s="91"/>
      <c r="GE212" s="119"/>
      <c r="GF212" s="91"/>
      <c r="GG212" s="119"/>
      <c r="GH212" s="91"/>
      <c r="GI212" s="119"/>
      <c r="GJ212" s="91"/>
      <c r="GK212" s="119"/>
      <c r="GL212" s="91"/>
      <c r="GM212" s="119"/>
      <c r="GN212" s="91"/>
      <c r="GO212" s="119"/>
      <c r="GP212" s="91"/>
      <c r="GQ212" s="119"/>
      <c r="GR212" s="91"/>
      <c r="GS212" s="119"/>
      <c r="GT212" s="91"/>
      <c r="GU212" s="119"/>
      <c r="GV212" s="91"/>
      <c r="GW212" s="119"/>
      <c r="GX212" s="91"/>
      <c r="GY212" s="119"/>
      <c r="GZ212" s="91"/>
      <c r="HA212" s="119"/>
      <c r="HB212" s="91"/>
      <c r="HC212" s="119"/>
      <c r="HD212" s="91"/>
      <c r="HE212" s="119"/>
      <c r="HF212" s="91"/>
      <c r="HG212" s="119"/>
      <c r="HH212" s="91"/>
      <c r="HI212" s="119"/>
      <c r="HJ212" s="91"/>
      <c r="HK212" s="119"/>
      <c r="HL212" s="91"/>
      <c r="HM212" s="119"/>
      <c r="HN212" s="91"/>
      <c r="HO212" s="119"/>
      <c r="HP212" s="91"/>
      <c r="HQ212" s="119"/>
      <c r="HR212" s="91"/>
      <c r="HS212" s="119"/>
      <c r="HT212" s="91"/>
      <c r="HU212" s="119"/>
      <c r="HV212" s="91"/>
      <c r="HW212" s="119"/>
      <c r="HX212" s="91"/>
      <c r="HY212" s="119"/>
      <c r="HZ212" s="91"/>
      <c r="IA212" s="119"/>
      <c r="IB212" s="91"/>
      <c r="IC212" s="119"/>
      <c r="ID212" s="91"/>
      <c r="IE212" s="119"/>
      <c r="IF212" s="91"/>
      <c r="IG212" s="119"/>
      <c r="IH212" s="91"/>
      <c r="II212" s="119"/>
      <c r="IJ212" s="91"/>
      <c r="IK212" s="119"/>
      <c r="IL212" s="91"/>
      <c r="IM212" s="119"/>
      <c r="IN212" s="91"/>
      <c r="IO212" s="119"/>
      <c r="IP212" s="91"/>
      <c r="IQ212" s="119"/>
      <c r="IR212" s="91"/>
      <c r="IS212" s="119"/>
      <c r="IT212" s="91"/>
      <c r="IU212" s="119"/>
      <c r="IV212" s="91"/>
      <c r="IW212" s="119"/>
      <c r="IX212" s="91"/>
      <c r="IY212" s="119"/>
      <c r="IZ212" s="91"/>
      <c r="JA212" s="119"/>
      <c r="JB212" s="91"/>
      <c r="JC212" s="119"/>
      <c r="JD212" s="91"/>
      <c r="JE212" s="119"/>
      <c r="JF212" s="91"/>
      <c r="JG212" s="119"/>
      <c r="JH212" s="91"/>
      <c r="JI212" s="119"/>
      <c r="JJ212" s="91"/>
      <c r="JK212" s="119"/>
      <c r="JL212" s="91"/>
      <c r="JM212" s="119"/>
      <c r="JN212" s="91"/>
      <c r="JO212" s="119"/>
      <c r="JP212" s="91"/>
      <c r="JQ212" s="119"/>
      <c r="JR212" s="91"/>
      <c r="JS212" s="119"/>
      <c r="JT212" s="91"/>
      <c r="JU212" s="119"/>
      <c r="JV212" s="91"/>
      <c r="JW212" s="119"/>
      <c r="JX212" s="91"/>
      <c r="JY212" s="119"/>
      <c r="JZ212" s="91"/>
      <c r="KA212" s="119"/>
      <c r="KB212" s="91"/>
      <c r="KC212" s="119"/>
      <c r="KD212" s="91"/>
      <c r="KE212" s="119"/>
      <c r="KF212" s="91"/>
      <c r="KG212" s="119"/>
      <c r="KH212" s="91"/>
      <c r="KI212" s="119"/>
      <c r="KJ212" s="91"/>
      <c r="KK212" s="119"/>
      <c r="KL212" s="91"/>
      <c r="KM212" s="119"/>
      <c r="KN212" s="91"/>
      <c r="KO212" s="119"/>
      <c r="KP212" s="91"/>
      <c r="KQ212" s="119"/>
      <c r="KR212" s="91"/>
      <c r="KS212" s="119"/>
      <c r="KT212" s="91"/>
      <c r="KU212" s="119"/>
      <c r="KV212" s="91"/>
      <c r="KW212" s="119"/>
      <c r="KX212" s="91"/>
      <c r="KY212" s="119"/>
      <c r="KZ212" s="91"/>
      <c r="LA212" s="119"/>
      <c r="LB212" s="91"/>
      <c r="LC212" s="119"/>
      <c r="LD212" s="91"/>
      <c r="LE212" s="119"/>
      <c r="LF212" s="91"/>
      <c r="LG212" s="119"/>
      <c r="LH212" s="91"/>
      <c r="LI212" s="119"/>
      <c r="LJ212" s="91"/>
      <c r="LK212" s="119"/>
      <c r="LL212" s="91"/>
      <c r="LM212" s="119"/>
      <c r="LN212" s="91"/>
      <c r="LO212" s="119"/>
      <c r="LP212" s="91"/>
      <c r="LQ212" s="119"/>
      <c r="LR212" s="91"/>
      <c r="LS212" s="119"/>
      <c r="LT212" s="91"/>
      <c r="LU212" s="119"/>
      <c r="LV212" s="91"/>
      <c r="LW212" s="119"/>
      <c r="LX212" s="91"/>
      <c r="LY212" s="119"/>
      <c r="LZ212" s="91"/>
      <c r="MA212" s="119"/>
      <c r="MB212" s="91"/>
      <c r="MC212" s="119"/>
      <c r="MD212" s="91"/>
      <c r="ME212" s="119"/>
      <c r="MF212" s="91"/>
      <c r="MG212" s="119"/>
      <c r="MH212" s="91"/>
      <c r="MI212" s="119"/>
      <c r="MJ212" s="91"/>
      <c r="MK212" s="119"/>
      <c r="ML212" s="91"/>
      <c r="MM212" s="119"/>
      <c r="MN212" s="91"/>
      <c r="MO212" s="119"/>
      <c r="MP212" s="91"/>
      <c r="MQ212" s="119"/>
      <c r="MR212" s="91"/>
      <c r="MS212" s="119"/>
      <c r="MT212" s="91"/>
      <c r="MU212" s="119"/>
      <c r="MV212" s="91"/>
      <c r="MW212" s="119"/>
      <c r="MX212" s="91"/>
      <c r="MY212" s="119"/>
      <c r="MZ212" s="91"/>
      <c r="NA212" s="119"/>
      <c r="NB212" s="91"/>
      <c r="NC212" s="119"/>
      <c r="ND212" s="91"/>
      <c r="NE212" s="119"/>
      <c r="NF212" s="91"/>
      <c r="NG212" s="119"/>
      <c r="NH212" s="91"/>
      <c r="NI212" s="119"/>
      <c r="NJ212" s="91"/>
      <c r="NK212" s="119"/>
      <c r="NL212" s="91"/>
      <c r="NM212" s="119"/>
      <c r="NN212" s="91"/>
      <c r="NO212" s="119"/>
      <c r="NP212" s="91"/>
      <c r="NQ212" s="119"/>
      <c r="NR212" s="91"/>
      <c r="NS212" s="119"/>
      <c r="NT212" s="91"/>
      <c r="NU212" s="119"/>
      <c r="NV212" s="91"/>
      <c r="NW212" s="119"/>
      <c r="NX212" s="91"/>
      <c r="NY212" s="119"/>
      <c r="NZ212" s="91"/>
      <c r="OA212" s="119"/>
      <c r="OB212" s="91"/>
      <c r="OC212" s="119"/>
      <c r="OD212" s="91"/>
      <c r="OE212" s="119"/>
      <c r="OF212" s="91"/>
      <c r="OG212" s="119"/>
      <c r="OH212" s="91"/>
      <c r="OI212" s="119"/>
      <c r="OJ212" s="91"/>
      <c r="OK212" s="119"/>
      <c r="OL212" s="91"/>
      <c r="OM212" s="119"/>
      <c r="ON212" s="91"/>
      <c r="OO212" s="119"/>
      <c r="OP212" s="91"/>
      <c r="OQ212" s="119"/>
      <c r="OR212" s="91"/>
      <c r="OS212" s="119"/>
      <c r="OT212" s="91"/>
      <c r="OU212" s="119"/>
      <c r="OV212" s="91"/>
      <c r="OW212" s="119"/>
      <c r="OX212" s="91"/>
      <c r="OY212" s="119"/>
      <c r="OZ212" s="91"/>
      <c r="PA212" s="119"/>
      <c r="PB212" s="91"/>
      <c r="PC212" s="119"/>
      <c r="PD212" s="91"/>
      <c r="PE212" s="119"/>
      <c r="PF212" s="91"/>
      <c r="PG212" s="119"/>
      <c r="PH212" s="91"/>
      <c r="PI212" s="119"/>
      <c r="PJ212" s="91"/>
      <c r="PK212" s="119"/>
      <c r="PL212" s="91"/>
      <c r="PM212" s="119"/>
      <c r="PN212" s="91"/>
      <c r="PO212" s="119"/>
      <c r="PP212" s="91"/>
      <c r="PQ212" s="119"/>
      <c r="PR212" s="91"/>
      <c r="PS212" s="119"/>
      <c r="PT212" s="91"/>
      <c r="PU212" s="119"/>
      <c r="PV212" s="91"/>
      <c r="PW212" s="119"/>
      <c r="PX212" s="91"/>
      <c r="PY212" s="119"/>
      <c r="PZ212" s="91"/>
      <c r="QA212" s="119"/>
      <c r="QB212" s="91"/>
      <c r="QC212" s="119"/>
      <c r="QD212" s="91"/>
      <c r="QE212" s="119"/>
      <c r="QF212" s="91"/>
      <c r="QG212" s="119"/>
      <c r="QH212" s="91"/>
      <c r="QI212" s="119"/>
      <c r="QJ212" s="91"/>
      <c r="QK212" s="119"/>
      <c r="QL212" s="91"/>
      <c r="QM212" s="119"/>
      <c r="QN212" s="91"/>
      <c r="QO212" s="119"/>
      <c r="QP212" s="91"/>
      <c r="QQ212" s="119"/>
      <c r="QR212" s="91"/>
      <c r="QS212" s="119"/>
      <c r="QT212" s="91"/>
      <c r="QU212" s="119"/>
      <c r="QV212" s="91"/>
      <c r="QW212" s="119"/>
      <c r="QX212" s="91"/>
      <c r="QY212" s="119"/>
      <c r="QZ212" s="91"/>
      <c r="RA212" s="119"/>
      <c r="RB212" s="91"/>
      <c r="RC212" s="119"/>
      <c r="RD212" s="91"/>
      <c r="RE212" s="119"/>
      <c r="RF212" s="91"/>
      <c r="RG212" s="119"/>
      <c r="RH212" s="91"/>
      <c r="RI212" s="119"/>
      <c r="RJ212" s="91"/>
      <c r="RK212" s="119"/>
      <c r="RL212" s="91"/>
      <c r="RM212" s="119"/>
      <c r="RN212" s="91"/>
      <c r="RO212" s="119"/>
      <c r="RP212" s="91"/>
      <c r="RQ212" s="119"/>
      <c r="RR212" s="91"/>
      <c r="RS212" s="119"/>
      <c r="RT212" s="91"/>
      <c r="RU212" s="119"/>
      <c r="RV212" s="91"/>
      <c r="RW212" s="119"/>
      <c r="RX212" s="91"/>
      <c r="RY212" s="119"/>
      <c r="RZ212" s="91"/>
      <c r="SA212" s="119"/>
      <c r="SB212" s="91"/>
      <c r="SC212" s="119"/>
      <c r="SD212" s="91"/>
      <c r="SE212" s="119"/>
      <c r="SF212" s="91"/>
      <c r="SG212" s="119"/>
      <c r="SH212" s="91"/>
      <c r="SI212" s="119"/>
      <c r="SJ212" s="91"/>
      <c r="SK212" s="119"/>
      <c r="SL212" s="91"/>
      <c r="SM212" s="119"/>
      <c r="SN212" s="91"/>
      <c r="SO212" s="119"/>
      <c r="SP212" s="91"/>
      <c r="SQ212" s="119"/>
      <c r="SR212" s="91"/>
      <c r="SS212" s="119"/>
      <c r="ST212" s="91"/>
      <c r="SU212" s="119"/>
      <c r="SV212" s="91"/>
      <c r="SW212" s="119"/>
      <c r="SX212" s="91"/>
      <c r="SY212" s="119"/>
      <c r="SZ212" s="91"/>
      <c r="TA212" s="119"/>
      <c r="TB212" s="91"/>
      <c r="TC212" s="119"/>
      <c r="TD212" s="91"/>
      <c r="TE212" s="119"/>
      <c r="TF212" s="91"/>
      <c r="TG212" s="119"/>
      <c r="TH212" s="91"/>
      <c r="TI212" s="119"/>
      <c r="TJ212" s="91"/>
      <c r="TK212" s="119"/>
      <c r="TL212" s="91"/>
      <c r="TM212" s="119"/>
      <c r="TN212" s="91"/>
      <c r="TO212" s="119"/>
      <c r="TP212" s="91"/>
      <c r="TQ212" s="119"/>
      <c r="TR212" s="91"/>
      <c r="TS212" s="119"/>
      <c r="TT212" s="91"/>
      <c r="TU212" s="119"/>
      <c r="TV212" s="91"/>
      <c r="TW212" s="119"/>
      <c r="TX212" s="91"/>
      <c r="TY212" s="119"/>
      <c r="TZ212" s="91"/>
      <c r="UA212" s="119"/>
      <c r="UB212" s="91"/>
      <c r="UC212" s="119"/>
      <c r="UD212" s="91"/>
      <c r="UE212" s="119"/>
      <c r="UF212" s="91"/>
      <c r="UG212" s="119"/>
      <c r="UH212" s="91"/>
      <c r="UI212" s="119"/>
      <c r="UJ212" s="91"/>
      <c r="UK212" s="119"/>
      <c r="UL212" s="91"/>
      <c r="UM212" s="119"/>
      <c r="UN212" s="91"/>
      <c r="UO212" s="119"/>
      <c r="UP212" s="91"/>
      <c r="UQ212" s="119"/>
      <c r="UR212" s="91"/>
      <c r="US212" s="119"/>
      <c r="UT212" s="91"/>
      <c r="UU212" s="119"/>
      <c r="UV212" s="91"/>
      <c r="UW212" s="119"/>
      <c r="UX212" s="91"/>
      <c r="UY212" s="119"/>
      <c r="UZ212" s="91"/>
      <c r="VA212" s="119"/>
      <c r="VB212" s="91"/>
      <c r="VC212" s="119"/>
      <c r="VD212" s="91"/>
      <c r="VE212" s="119"/>
      <c r="VF212" s="91"/>
      <c r="VG212" s="119"/>
      <c r="VH212" s="91"/>
      <c r="VI212" s="119"/>
      <c r="VJ212" s="91"/>
      <c r="VK212" s="119"/>
      <c r="VL212" s="91"/>
      <c r="VM212" s="119"/>
      <c r="VN212" s="91"/>
      <c r="VO212" s="119"/>
      <c r="VP212" s="91"/>
      <c r="VQ212" s="119"/>
      <c r="VR212" s="91"/>
      <c r="VS212" s="119"/>
      <c r="VT212" s="91"/>
      <c r="VU212" s="119"/>
      <c r="VV212" s="91"/>
      <c r="VW212" s="119"/>
      <c r="VX212" s="91"/>
      <c r="VY212" s="119"/>
      <c r="VZ212" s="91"/>
      <c r="WA212" s="119"/>
      <c r="WB212" s="91"/>
      <c r="WC212" s="119"/>
      <c r="WD212" s="91"/>
      <c r="WE212" s="119"/>
      <c r="WF212" s="91"/>
      <c r="WG212" s="119"/>
      <c r="WH212" s="91"/>
      <c r="WI212" s="119"/>
      <c r="WJ212" s="91"/>
      <c r="WK212" s="119"/>
      <c r="WL212" s="91"/>
      <c r="WM212" s="119"/>
      <c r="WN212" s="91"/>
      <c r="WO212" s="119"/>
      <c r="WP212" s="91"/>
      <c r="WQ212" s="119"/>
      <c r="WR212" s="91"/>
      <c r="WS212" s="119"/>
      <c r="WT212" s="91"/>
      <c r="WU212" s="119"/>
      <c r="WV212" s="91"/>
      <c r="WW212" s="119"/>
      <c r="WX212" s="91"/>
      <c r="WY212" s="119"/>
      <c r="WZ212" s="91"/>
      <c r="XA212" s="119"/>
      <c r="XB212" s="91"/>
      <c r="XC212" s="119"/>
      <c r="XD212" s="91"/>
      <c r="XE212" s="119"/>
      <c r="XF212" s="91"/>
      <c r="XG212" s="119"/>
      <c r="XH212" s="91"/>
      <c r="XI212" s="119"/>
      <c r="XJ212" s="91"/>
      <c r="XK212" s="119"/>
      <c r="XL212" s="91"/>
      <c r="XM212" s="119"/>
      <c r="XN212" s="91"/>
      <c r="XO212" s="119"/>
      <c r="XP212" s="91"/>
      <c r="XQ212" s="119"/>
      <c r="XR212" s="91"/>
      <c r="XS212" s="119"/>
      <c r="XT212" s="91"/>
      <c r="XU212" s="119"/>
      <c r="XV212" s="91"/>
      <c r="XW212" s="119"/>
      <c r="XX212" s="91"/>
      <c r="XY212" s="119"/>
      <c r="XZ212" s="91"/>
      <c r="YA212" s="119"/>
      <c r="YB212" s="91"/>
      <c r="YC212" s="119"/>
      <c r="YD212" s="91"/>
      <c r="YE212" s="119"/>
      <c r="YF212" s="91"/>
      <c r="YG212" s="119"/>
      <c r="YH212" s="91"/>
      <c r="YI212" s="119"/>
      <c r="YJ212" s="91"/>
      <c r="YK212" s="119"/>
      <c r="YL212" s="91"/>
      <c r="YM212" s="119"/>
      <c r="YN212" s="91"/>
      <c r="YO212" s="119"/>
      <c r="YP212" s="91"/>
      <c r="YQ212" s="119"/>
      <c r="YR212" s="91"/>
      <c r="YS212" s="119"/>
      <c r="YT212" s="91"/>
      <c r="YU212" s="119"/>
      <c r="YV212" s="91"/>
      <c r="YW212" s="119"/>
      <c r="YX212" s="91"/>
      <c r="YY212" s="119"/>
      <c r="YZ212" s="91"/>
      <c r="ZA212" s="119"/>
      <c r="ZB212" s="91"/>
      <c r="ZC212" s="119"/>
      <c r="ZD212" s="91"/>
      <c r="ZE212" s="119"/>
      <c r="ZF212" s="91"/>
      <c r="ZG212" s="119"/>
      <c r="ZH212" s="91"/>
      <c r="ZI212" s="119"/>
      <c r="ZJ212" s="91"/>
      <c r="ZK212" s="119"/>
      <c r="ZL212" s="91"/>
      <c r="ZM212" s="119"/>
      <c r="ZN212" s="91"/>
      <c r="ZO212" s="119"/>
      <c r="ZP212" s="91"/>
      <c r="ZQ212" s="119"/>
      <c r="ZR212" s="91"/>
      <c r="ZS212" s="119"/>
      <c r="ZT212" s="91"/>
      <c r="ZU212" s="119"/>
      <c r="ZV212" s="91"/>
      <c r="ZW212" s="119"/>
      <c r="ZX212" s="91"/>
      <c r="ZY212" s="119"/>
      <c r="ZZ212" s="91"/>
      <c r="AAA212" s="119"/>
      <c r="AAB212" s="91"/>
      <c r="AAC212" s="119"/>
      <c r="AAD212" s="91"/>
      <c r="AAE212" s="119"/>
      <c r="AAF212" s="91"/>
      <c r="AAG212" s="119"/>
      <c r="AAH212" s="91"/>
      <c r="AAI212" s="119"/>
      <c r="AAJ212" s="91"/>
      <c r="AAK212" s="119"/>
      <c r="AAL212" s="91"/>
      <c r="AAM212" s="119"/>
      <c r="AAN212" s="91"/>
      <c r="AAO212" s="119"/>
      <c r="AAP212" s="91"/>
      <c r="AAQ212" s="119"/>
      <c r="AAR212" s="91"/>
      <c r="AAS212" s="119"/>
      <c r="AAT212" s="91"/>
      <c r="AAU212" s="119"/>
      <c r="AAV212" s="91"/>
      <c r="AAW212" s="119"/>
      <c r="AAX212" s="91"/>
      <c r="AAY212" s="119"/>
      <c r="AAZ212" s="91"/>
      <c r="ABA212" s="119"/>
      <c r="ABB212" s="91"/>
      <c r="ABC212" s="119"/>
      <c r="ABD212" s="91"/>
      <c r="ABE212" s="119"/>
      <c r="ABF212" s="91"/>
      <c r="ABG212" s="119"/>
      <c r="ABH212" s="91"/>
      <c r="ABI212" s="119"/>
      <c r="ABJ212" s="91"/>
      <c r="ABK212" s="119"/>
      <c r="ABL212" s="91"/>
      <c r="ABM212" s="119"/>
      <c r="ABN212" s="91"/>
      <c r="ABO212" s="119"/>
      <c r="ABP212" s="91"/>
      <c r="ABQ212" s="119"/>
      <c r="ABR212" s="91"/>
      <c r="ABS212" s="119"/>
      <c r="ABT212" s="91"/>
      <c r="ABU212" s="119"/>
      <c r="ABV212" s="91"/>
      <c r="ABW212" s="119"/>
      <c r="ABX212" s="91"/>
      <c r="ABY212" s="119"/>
      <c r="ABZ212" s="91"/>
      <c r="ACA212" s="119"/>
      <c r="ACB212" s="91"/>
      <c r="ACC212" s="119"/>
      <c r="ACD212" s="91"/>
      <c r="ACE212" s="119"/>
      <c r="ACF212" s="91"/>
      <c r="ACG212" s="119"/>
      <c r="ACH212" s="91"/>
      <c r="ACI212" s="119"/>
      <c r="ACJ212" s="91"/>
      <c r="ACK212" s="119"/>
      <c r="ACL212" s="91"/>
      <c r="ACM212" s="119"/>
      <c r="ACN212" s="91"/>
      <c r="ACO212" s="119"/>
      <c r="ACP212" s="91"/>
      <c r="ACQ212" s="119"/>
      <c r="ACR212" s="91"/>
      <c r="ACS212" s="119"/>
      <c r="ACT212" s="91"/>
      <c r="ACU212" s="119"/>
      <c r="ACV212" s="91"/>
      <c r="ACW212" s="119"/>
      <c r="ACX212" s="91"/>
      <c r="ACY212" s="119"/>
      <c r="ACZ212" s="91"/>
      <c r="ADA212" s="119"/>
      <c r="ADB212" s="91"/>
      <c r="ADC212" s="119"/>
      <c r="ADD212" s="91"/>
      <c r="ADE212" s="119"/>
      <c r="ADF212" s="91"/>
      <c r="ADG212" s="119"/>
      <c r="ADH212" s="91"/>
      <c r="ADI212" s="119"/>
      <c r="ADJ212" s="91"/>
      <c r="ADK212" s="119"/>
      <c r="ADL212" s="91"/>
      <c r="ADM212" s="119"/>
      <c r="ADN212" s="91"/>
      <c r="ADO212" s="119"/>
      <c r="ADP212" s="91"/>
      <c r="ADQ212" s="119"/>
      <c r="ADR212" s="91"/>
      <c r="ADS212" s="119"/>
      <c r="ADT212" s="91"/>
      <c r="ADU212" s="119"/>
      <c r="ADV212" s="91"/>
      <c r="ADW212" s="119"/>
      <c r="ADX212" s="91"/>
      <c r="ADY212" s="119"/>
      <c r="ADZ212" s="91"/>
      <c r="AEA212" s="119"/>
      <c r="AEB212" s="91"/>
      <c r="AEC212" s="119"/>
      <c r="AED212" s="91"/>
      <c r="AEE212" s="119"/>
      <c r="AEF212" s="91"/>
      <c r="AEG212" s="119"/>
      <c r="AEH212" s="91"/>
      <c r="AEI212" s="119"/>
      <c r="AEJ212" s="91"/>
      <c r="AEK212" s="119"/>
      <c r="AEL212" s="91"/>
      <c r="AEM212" s="119"/>
      <c r="AEN212" s="91"/>
      <c r="AEO212" s="119"/>
      <c r="AEP212" s="91"/>
      <c r="AEQ212" s="119"/>
      <c r="AER212" s="91"/>
      <c r="AES212" s="119"/>
      <c r="AET212" s="91"/>
      <c r="AEU212" s="119"/>
      <c r="AEV212" s="91"/>
      <c r="AEW212" s="119"/>
      <c r="AEX212" s="91"/>
      <c r="AEY212" s="119"/>
      <c r="AEZ212" s="91"/>
      <c r="AFA212" s="119"/>
      <c r="AFB212" s="91"/>
      <c r="AFC212" s="119"/>
      <c r="AFD212" s="91"/>
      <c r="AFE212" s="119"/>
      <c r="AFF212" s="91"/>
      <c r="AFG212" s="119"/>
      <c r="AFH212" s="91"/>
      <c r="AFI212" s="119"/>
      <c r="AFJ212" s="91"/>
      <c r="AFK212" s="119"/>
      <c r="AFL212" s="91"/>
      <c r="AFM212" s="119"/>
      <c r="AFN212" s="91"/>
      <c r="AFO212" s="119"/>
      <c r="AFP212" s="91"/>
      <c r="AFQ212" s="119"/>
      <c r="AFR212" s="91"/>
      <c r="AFS212" s="119"/>
      <c r="AFT212" s="91"/>
      <c r="AFU212" s="119"/>
      <c r="AFV212" s="91"/>
      <c r="AFW212" s="119"/>
      <c r="AFX212" s="91"/>
      <c r="AFY212" s="119"/>
      <c r="AFZ212" s="91"/>
      <c r="AGA212" s="119"/>
      <c r="AGB212" s="91"/>
      <c r="AGC212" s="119"/>
      <c r="AGD212" s="91"/>
      <c r="AGE212" s="119"/>
      <c r="AGF212" s="91"/>
      <c r="AGG212" s="119"/>
      <c r="AGH212" s="91"/>
      <c r="AGI212" s="119"/>
      <c r="AGJ212" s="91"/>
      <c r="AGK212" s="119"/>
      <c r="AGL212" s="91"/>
      <c r="AGM212" s="119"/>
      <c r="AGN212" s="91"/>
      <c r="AGO212" s="119"/>
      <c r="AGP212" s="91"/>
      <c r="AGQ212" s="119"/>
      <c r="AGR212" s="91"/>
      <c r="AGS212" s="119"/>
      <c r="AGT212" s="91"/>
      <c r="AGU212" s="119"/>
      <c r="AGV212" s="91"/>
      <c r="AGW212" s="119"/>
      <c r="AGX212" s="91"/>
      <c r="AGY212" s="119"/>
      <c r="AGZ212" s="91"/>
      <c r="AHA212" s="119"/>
      <c r="AHB212" s="91"/>
      <c r="AHC212" s="119"/>
      <c r="AHD212" s="91"/>
      <c r="AHE212" s="119"/>
      <c r="AHF212" s="91"/>
      <c r="AHG212" s="119"/>
      <c r="AHH212" s="91"/>
      <c r="AHI212" s="119"/>
      <c r="AHJ212" s="91"/>
      <c r="AHK212" s="119"/>
      <c r="AHL212" s="91"/>
      <c r="AHM212" s="119"/>
      <c r="AHN212" s="91"/>
      <c r="AHO212" s="119"/>
      <c r="AHP212" s="91"/>
      <c r="AHQ212" s="119"/>
      <c r="AHR212" s="91"/>
      <c r="AHS212" s="119"/>
      <c r="AHT212" s="91"/>
      <c r="AHU212" s="119"/>
      <c r="AHV212" s="91"/>
      <c r="AHW212" s="119"/>
      <c r="AHX212" s="91"/>
      <c r="AHY212" s="119"/>
      <c r="AHZ212" s="91"/>
      <c r="AIA212" s="119"/>
      <c r="AIB212" s="91"/>
      <c r="AIC212" s="119"/>
      <c r="AID212" s="91"/>
      <c r="AIE212" s="119"/>
      <c r="AIF212" s="91"/>
      <c r="AIG212" s="119"/>
      <c r="AIH212" s="91"/>
      <c r="AII212" s="119"/>
      <c r="AIJ212" s="91"/>
      <c r="AIK212" s="119"/>
      <c r="AIL212" s="91"/>
      <c r="AIM212" s="119"/>
      <c r="AIN212" s="91"/>
      <c r="AIO212" s="119"/>
      <c r="AIP212" s="91"/>
      <c r="AIQ212" s="119"/>
      <c r="AIR212" s="91"/>
      <c r="AIS212" s="119"/>
      <c r="AIT212" s="91"/>
      <c r="AIU212" s="119"/>
      <c r="AIV212" s="91"/>
      <c r="AIW212" s="119"/>
      <c r="AIX212" s="91"/>
      <c r="AIY212" s="119"/>
      <c r="AIZ212" s="91"/>
      <c r="AJA212" s="119"/>
      <c r="AJB212" s="91"/>
      <c r="AJC212" s="119"/>
      <c r="AJD212" s="91"/>
      <c r="AJE212" s="119"/>
      <c r="AJF212" s="91"/>
      <c r="AJG212" s="119"/>
      <c r="AJH212" s="91"/>
      <c r="AJI212" s="119"/>
      <c r="AJJ212" s="91"/>
      <c r="AJK212" s="119"/>
      <c r="AJL212" s="91"/>
      <c r="AJM212" s="119"/>
      <c r="AJN212" s="91"/>
      <c r="AJO212" s="119"/>
      <c r="AJP212" s="91"/>
      <c r="AJQ212" s="119"/>
      <c r="AJR212" s="91"/>
      <c r="AJS212" s="119"/>
      <c r="AJT212" s="91"/>
      <c r="AJU212" s="119"/>
      <c r="AJV212" s="91"/>
      <c r="AJW212" s="119"/>
      <c r="AJX212" s="91"/>
      <c r="AJY212" s="119"/>
      <c r="AJZ212" s="91"/>
      <c r="AKA212" s="119"/>
      <c r="AKB212" s="91"/>
      <c r="AKC212" s="119"/>
      <c r="AKD212" s="91"/>
      <c r="AKE212" s="119"/>
      <c r="AKF212" s="91"/>
      <c r="AKG212" s="119"/>
      <c r="AKH212" s="91"/>
      <c r="AKI212" s="119"/>
      <c r="AKJ212" s="91"/>
      <c r="AKK212" s="119"/>
      <c r="AKL212" s="91"/>
      <c r="AKM212" s="119"/>
      <c r="AKN212" s="91"/>
      <c r="AKO212" s="119"/>
      <c r="AKP212" s="91"/>
      <c r="AKQ212" s="119"/>
      <c r="AKR212" s="91"/>
      <c r="AKS212" s="119"/>
      <c r="AKT212" s="91"/>
      <c r="AKU212" s="119"/>
      <c r="AKV212" s="91"/>
      <c r="AKW212" s="119"/>
      <c r="AKX212" s="91"/>
      <c r="AKY212" s="119"/>
      <c r="AKZ212" s="91"/>
      <c r="ALA212" s="119"/>
      <c r="ALB212" s="91"/>
      <c r="ALC212" s="119"/>
      <c r="ALD212" s="91"/>
      <c r="ALE212" s="119"/>
      <c r="ALF212" s="91"/>
      <c r="ALG212" s="119"/>
      <c r="ALH212" s="91"/>
      <c r="ALI212" s="119"/>
      <c r="ALJ212" s="91"/>
      <c r="ALK212" s="119"/>
      <c r="ALL212" s="91"/>
      <c r="ALM212" s="119"/>
      <c r="ALN212" s="91"/>
      <c r="ALO212" s="119"/>
      <c r="ALP212" s="91"/>
      <c r="ALQ212" s="119"/>
      <c r="ALR212" s="91"/>
      <c r="ALS212" s="119"/>
      <c r="ALT212" s="91"/>
      <c r="ALU212" s="119"/>
      <c r="ALV212" s="91"/>
      <c r="ALW212" s="119"/>
      <c r="ALX212" s="91"/>
      <c r="ALY212" s="119"/>
      <c r="ALZ212" s="91"/>
      <c r="AMA212" s="119"/>
      <c r="AMB212" s="91"/>
      <c r="AMC212" s="119"/>
      <c r="AMD212" s="91"/>
      <c r="AME212" s="119"/>
      <c r="AMF212" s="91"/>
      <c r="AMG212" s="119"/>
      <c r="AMH212" s="91"/>
      <c r="AMI212" s="119"/>
      <c r="AMJ212" s="91"/>
      <c r="AMK212" s="119"/>
      <c r="AML212" s="91"/>
      <c r="AMM212" s="119"/>
      <c r="AMN212" s="91"/>
      <c r="AMO212" s="119"/>
      <c r="AMP212" s="91"/>
      <c r="AMQ212" s="119"/>
      <c r="AMR212" s="91"/>
      <c r="AMS212" s="119"/>
      <c r="AMT212" s="91"/>
      <c r="AMU212" s="119"/>
      <c r="AMV212" s="91"/>
      <c r="AMW212" s="119"/>
      <c r="AMX212" s="91"/>
      <c r="AMY212" s="119"/>
      <c r="AMZ212" s="91"/>
      <c r="ANA212" s="119"/>
      <c r="ANB212" s="91"/>
      <c r="ANC212" s="119"/>
      <c r="AND212" s="91"/>
      <c r="ANE212" s="119"/>
      <c r="ANF212" s="91"/>
      <c r="ANG212" s="119"/>
      <c r="ANH212" s="91"/>
      <c r="ANI212" s="119"/>
      <c r="ANJ212" s="91"/>
      <c r="ANK212" s="119"/>
      <c r="ANL212" s="91"/>
      <c r="ANM212" s="119"/>
      <c r="ANN212" s="91"/>
      <c r="ANO212" s="119"/>
      <c r="ANP212" s="91"/>
      <c r="ANQ212" s="119"/>
      <c r="ANR212" s="91"/>
      <c r="ANS212" s="119"/>
      <c r="ANT212" s="91"/>
      <c r="ANU212" s="119"/>
      <c r="ANV212" s="91"/>
      <c r="ANW212" s="119"/>
      <c r="ANX212" s="91"/>
      <c r="ANY212" s="119"/>
      <c r="ANZ212" s="91"/>
      <c r="AOA212" s="119"/>
      <c r="AOB212" s="91"/>
      <c r="AOC212" s="119"/>
      <c r="AOD212" s="91"/>
      <c r="AOE212" s="119"/>
      <c r="AOF212" s="91"/>
      <c r="AOG212" s="119"/>
      <c r="AOH212" s="91"/>
      <c r="AOI212" s="119"/>
      <c r="AOJ212" s="91"/>
      <c r="AOK212" s="119"/>
      <c r="AOL212" s="91"/>
      <c r="AOM212" s="119"/>
      <c r="AON212" s="91"/>
      <c r="AOO212" s="119"/>
      <c r="AOP212" s="91"/>
      <c r="AOQ212" s="119"/>
      <c r="AOR212" s="91"/>
      <c r="AOS212" s="119"/>
      <c r="AOT212" s="91"/>
      <c r="AOU212" s="119"/>
      <c r="AOV212" s="91"/>
      <c r="AOW212" s="119"/>
      <c r="AOX212" s="91"/>
      <c r="AOY212" s="119"/>
      <c r="AOZ212" s="91"/>
      <c r="APA212" s="119"/>
      <c r="APB212" s="91"/>
      <c r="APC212" s="119"/>
      <c r="APD212" s="91"/>
      <c r="APE212" s="119"/>
      <c r="APF212" s="91"/>
      <c r="APG212" s="119"/>
      <c r="APH212" s="91"/>
      <c r="API212" s="119"/>
      <c r="APJ212" s="91"/>
      <c r="APK212" s="119"/>
      <c r="APL212" s="91"/>
      <c r="APM212" s="119"/>
      <c r="APN212" s="91"/>
      <c r="APO212" s="119"/>
      <c r="APP212" s="91"/>
      <c r="APQ212" s="119"/>
      <c r="APR212" s="91"/>
      <c r="APS212" s="119"/>
      <c r="APT212" s="91"/>
      <c r="APU212" s="119"/>
      <c r="APV212" s="91"/>
      <c r="APW212" s="119"/>
      <c r="APX212" s="91"/>
      <c r="APY212" s="119"/>
      <c r="APZ212" s="91"/>
      <c r="AQA212" s="119"/>
      <c r="AQB212" s="91"/>
      <c r="AQC212" s="119"/>
      <c r="AQD212" s="91"/>
      <c r="AQE212" s="119"/>
      <c r="AQF212" s="91"/>
      <c r="AQG212" s="119"/>
      <c r="AQH212" s="91"/>
      <c r="AQI212" s="119"/>
      <c r="AQJ212" s="91"/>
      <c r="AQK212" s="119"/>
      <c r="AQL212" s="91"/>
      <c r="AQM212" s="119"/>
      <c r="AQN212" s="91"/>
      <c r="AQO212" s="119"/>
      <c r="AQP212" s="91"/>
      <c r="AQQ212" s="119"/>
      <c r="AQR212" s="91"/>
      <c r="AQS212" s="119"/>
      <c r="AQT212" s="91"/>
      <c r="AQU212" s="119"/>
      <c r="AQV212" s="91"/>
      <c r="AQW212" s="119"/>
      <c r="AQX212" s="91"/>
      <c r="AQY212" s="119"/>
      <c r="AQZ212" s="91"/>
      <c r="ARA212" s="119"/>
      <c r="ARB212" s="91"/>
      <c r="ARC212" s="119"/>
      <c r="ARD212" s="91"/>
      <c r="ARE212" s="119"/>
      <c r="ARF212" s="91"/>
      <c r="ARG212" s="119"/>
      <c r="ARH212" s="91"/>
      <c r="ARI212" s="119"/>
      <c r="ARJ212" s="91"/>
      <c r="ARK212" s="119"/>
      <c r="ARL212" s="91"/>
      <c r="ARM212" s="119"/>
      <c r="ARN212" s="91"/>
      <c r="ARO212" s="119"/>
      <c r="ARP212" s="91"/>
      <c r="ARQ212" s="119"/>
      <c r="ARR212" s="91"/>
      <c r="ARS212" s="119"/>
      <c r="ART212" s="91"/>
      <c r="ARU212" s="119"/>
      <c r="ARV212" s="91"/>
      <c r="ARW212" s="119"/>
      <c r="ARX212" s="91"/>
      <c r="ARY212" s="119"/>
      <c r="ARZ212" s="91"/>
      <c r="ASA212" s="119"/>
      <c r="ASB212" s="91"/>
      <c r="ASC212" s="119"/>
      <c r="ASD212" s="91"/>
      <c r="ASE212" s="119"/>
      <c r="ASF212" s="91"/>
      <c r="ASG212" s="119"/>
      <c r="ASH212" s="91"/>
      <c r="ASI212" s="119"/>
      <c r="ASJ212" s="91"/>
      <c r="ASK212" s="119"/>
      <c r="ASL212" s="91"/>
      <c r="ASM212" s="119"/>
      <c r="ASN212" s="91"/>
      <c r="ASO212" s="119"/>
      <c r="ASP212" s="91"/>
      <c r="ASQ212" s="119"/>
      <c r="ASR212" s="91"/>
      <c r="ASS212" s="119"/>
      <c r="AST212" s="91"/>
      <c r="ASU212" s="119"/>
      <c r="ASV212" s="91"/>
      <c r="ASW212" s="119"/>
      <c r="ASX212" s="91"/>
      <c r="ASY212" s="119"/>
      <c r="ASZ212" s="91"/>
      <c r="ATA212" s="119"/>
      <c r="ATB212" s="91"/>
      <c r="ATC212" s="119"/>
      <c r="ATD212" s="91"/>
      <c r="ATE212" s="119"/>
      <c r="ATF212" s="91"/>
      <c r="ATG212" s="119"/>
      <c r="ATH212" s="91"/>
      <c r="ATI212" s="119"/>
      <c r="ATJ212" s="91"/>
      <c r="ATK212" s="119"/>
      <c r="ATL212" s="91"/>
      <c r="ATM212" s="119"/>
      <c r="ATN212" s="91"/>
      <c r="ATO212" s="119"/>
      <c r="ATP212" s="91"/>
      <c r="ATQ212" s="119"/>
      <c r="ATR212" s="91"/>
      <c r="ATS212" s="119"/>
      <c r="ATT212" s="91"/>
      <c r="ATU212" s="119"/>
      <c r="ATV212" s="91"/>
      <c r="ATW212" s="119"/>
      <c r="ATX212" s="91"/>
      <c r="ATY212" s="119"/>
      <c r="ATZ212" s="91"/>
      <c r="AUA212" s="119"/>
      <c r="AUB212" s="91"/>
      <c r="AUC212" s="119"/>
      <c r="AUD212" s="91"/>
      <c r="AUE212" s="119"/>
      <c r="AUF212" s="91"/>
      <c r="AUG212" s="119"/>
      <c r="AUH212" s="91"/>
      <c r="AUI212" s="119"/>
      <c r="AUJ212" s="91"/>
      <c r="AUK212" s="119"/>
      <c r="AUL212" s="91"/>
      <c r="AUM212" s="119"/>
      <c r="AUN212" s="91"/>
      <c r="AUO212" s="119"/>
      <c r="AUP212" s="91"/>
      <c r="AUQ212" s="119"/>
      <c r="AUR212" s="91"/>
      <c r="AUS212" s="119"/>
      <c r="AUT212" s="91"/>
      <c r="AUU212" s="119"/>
      <c r="AUV212" s="91"/>
      <c r="AUW212" s="119"/>
      <c r="AUX212" s="91"/>
      <c r="AUY212" s="119"/>
      <c r="AUZ212" s="91"/>
      <c r="AVA212" s="119"/>
      <c r="AVB212" s="91"/>
      <c r="AVC212" s="119"/>
      <c r="AVD212" s="91"/>
      <c r="AVE212" s="119"/>
      <c r="AVF212" s="91"/>
      <c r="AVG212" s="119"/>
      <c r="AVH212" s="91"/>
      <c r="AVI212" s="119"/>
      <c r="AVJ212" s="91"/>
      <c r="AVK212" s="119"/>
      <c r="AVL212" s="91"/>
      <c r="AVM212" s="119"/>
      <c r="AVN212" s="91"/>
      <c r="AVO212" s="119"/>
      <c r="AVP212" s="91"/>
      <c r="AVQ212" s="119"/>
      <c r="AVR212" s="91"/>
      <c r="AVS212" s="119"/>
      <c r="AVT212" s="91"/>
      <c r="AVU212" s="119"/>
      <c r="AVV212" s="91"/>
      <c r="AVW212" s="119"/>
      <c r="AVX212" s="91"/>
      <c r="AVY212" s="119"/>
      <c r="AVZ212" s="91"/>
      <c r="AWA212" s="119"/>
      <c r="AWB212" s="91"/>
      <c r="AWC212" s="119"/>
      <c r="AWD212" s="91"/>
      <c r="AWE212" s="119"/>
      <c r="AWF212" s="91"/>
      <c r="AWG212" s="119"/>
      <c r="AWH212" s="91"/>
      <c r="AWI212" s="119"/>
      <c r="AWJ212" s="91"/>
      <c r="AWK212" s="119"/>
      <c r="AWL212" s="91"/>
      <c r="AWM212" s="119"/>
      <c r="AWN212" s="91"/>
      <c r="AWO212" s="119"/>
      <c r="AWP212" s="91"/>
      <c r="AWQ212" s="119"/>
      <c r="AWR212" s="91"/>
      <c r="AWS212" s="119"/>
      <c r="AWT212" s="91"/>
      <c r="AWU212" s="119"/>
      <c r="AWV212" s="91"/>
      <c r="AWW212" s="119"/>
      <c r="AWX212" s="91"/>
      <c r="AWY212" s="119"/>
      <c r="AWZ212" s="91"/>
      <c r="AXA212" s="119"/>
      <c r="AXB212" s="91"/>
      <c r="AXC212" s="119"/>
      <c r="AXD212" s="91"/>
      <c r="AXE212" s="119"/>
      <c r="AXF212" s="91"/>
      <c r="AXG212" s="119"/>
      <c r="AXH212" s="91"/>
      <c r="AXI212" s="119"/>
      <c r="AXJ212" s="91"/>
      <c r="AXK212" s="119"/>
      <c r="AXL212" s="91"/>
      <c r="AXM212" s="119"/>
      <c r="AXN212" s="91"/>
      <c r="AXO212" s="119"/>
      <c r="AXP212" s="91"/>
      <c r="AXQ212" s="119"/>
      <c r="AXR212" s="91"/>
      <c r="AXS212" s="119"/>
      <c r="AXT212" s="91"/>
      <c r="AXU212" s="119"/>
      <c r="AXV212" s="91"/>
      <c r="AXW212" s="119"/>
      <c r="AXX212" s="91"/>
      <c r="AXY212" s="119"/>
      <c r="AXZ212" s="91"/>
      <c r="AYA212" s="119"/>
      <c r="AYB212" s="91"/>
      <c r="AYC212" s="119"/>
      <c r="AYD212" s="91"/>
      <c r="AYE212" s="119"/>
      <c r="AYF212" s="91"/>
      <c r="AYG212" s="119"/>
      <c r="AYH212" s="91"/>
      <c r="AYI212" s="119"/>
      <c r="AYJ212" s="91"/>
      <c r="AYK212" s="119"/>
      <c r="AYL212" s="91"/>
      <c r="AYM212" s="119"/>
      <c r="AYN212" s="91"/>
      <c r="AYO212" s="119"/>
      <c r="AYP212" s="91"/>
      <c r="AYQ212" s="119"/>
      <c r="AYR212" s="91"/>
      <c r="AYS212" s="119"/>
      <c r="AYT212" s="91"/>
      <c r="AYU212" s="119"/>
      <c r="AYV212" s="91"/>
      <c r="AYW212" s="119"/>
      <c r="AYX212" s="91"/>
      <c r="AYY212" s="119"/>
      <c r="AYZ212" s="91"/>
      <c r="AZA212" s="119"/>
      <c r="AZB212" s="91"/>
      <c r="AZC212" s="119"/>
      <c r="AZD212" s="91"/>
      <c r="AZE212" s="119"/>
      <c r="AZF212" s="91"/>
      <c r="AZG212" s="119"/>
      <c r="AZH212" s="91"/>
      <c r="AZI212" s="119"/>
      <c r="AZJ212" s="91"/>
      <c r="AZK212" s="119"/>
      <c r="AZL212" s="91"/>
      <c r="AZM212" s="119"/>
      <c r="AZN212" s="91"/>
      <c r="AZO212" s="119"/>
      <c r="AZP212" s="91"/>
      <c r="AZQ212" s="119"/>
      <c r="AZR212" s="91"/>
      <c r="AZS212" s="119"/>
      <c r="AZT212" s="91"/>
      <c r="AZU212" s="119"/>
      <c r="AZV212" s="91"/>
      <c r="AZW212" s="119"/>
      <c r="AZX212" s="91"/>
      <c r="AZY212" s="119"/>
      <c r="AZZ212" s="91"/>
      <c r="BAA212" s="119"/>
      <c r="BAB212" s="91"/>
      <c r="BAC212" s="119"/>
      <c r="BAD212" s="91"/>
      <c r="BAE212" s="119"/>
      <c r="BAF212" s="91"/>
      <c r="BAG212" s="119"/>
      <c r="BAH212" s="91"/>
      <c r="BAI212" s="119"/>
      <c r="BAJ212" s="91"/>
      <c r="BAK212" s="119"/>
      <c r="BAL212" s="91"/>
      <c r="BAM212" s="119"/>
      <c r="BAN212" s="91"/>
      <c r="BAO212" s="119"/>
      <c r="BAP212" s="91"/>
      <c r="BAQ212" s="119"/>
      <c r="BAR212" s="91"/>
      <c r="BAS212" s="119"/>
      <c r="BAT212" s="91"/>
      <c r="BAU212" s="119"/>
      <c r="BAV212" s="91"/>
      <c r="BAW212" s="119"/>
      <c r="BAX212" s="91"/>
      <c r="BAY212" s="119"/>
      <c r="BAZ212" s="91"/>
      <c r="BBA212" s="119"/>
      <c r="BBB212" s="91"/>
      <c r="BBC212" s="119"/>
      <c r="BBD212" s="91"/>
      <c r="BBE212" s="119"/>
      <c r="BBF212" s="91"/>
      <c r="BBG212" s="119"/>
      <c r="BBH212" s="91"/>
      <c r="BBI212" s="119"/>
      <c r="BBJ212" s="91"/>
      <c r="BBK212" s="119"/>
      <c r="BBL212" s="91"/>
      <c r="BBM212" s="119"/>
      <c r="BBN212" s="91"/>
      <c r="BBO212" s="119"/>
      <c r="BBP212" s="91"/>
      <c r="BBQ212" s="119"/>
      <c r="BBR212" s="91"/>
      <c r="BBS212" s="119"/>
      <c r="BBT212" s="91"/>
      <c r="BBU212" s="119"/>
      <c r="BBV212" s="91"/>
      <c r="BBW212" s="119"/>
      <c r="BBX212" s="91"/>
      <c r="BBY212" s="119"/>
      <c r="BBZ212" s="91"/>
      <c r="BCA212" s="119"/>
      <c r="BCB212" s="91"/>
      <c r="BCC212" s="119"/>
      <c r="BCD212" s="91"/>
      <c r="BCE212" s="119"/>
      <c r="BCF212" s="91"/>
      <c r="BCG212" s="119"/>
      <c r="BCH212" s="91"/>
      <c r="BCI212" s="119"/>
      <c r="BCJ212" s="91"/>
      <c r="BCK212" s="119"/>
      <c r="BCL212" s="91"/>
      <c r="BCM212" s="119"/>
      <c r="BCN212" s="91"/>
      <c r="BCO212" s="119"/>
      <c r="BCP212" s="91"/>
      <c r="BCQ212" s="119"/>
      <c r="BCR212" s="91"/>
      <c r="BCS212" s="119"/>
      <c r="BCT212" s="91"/>
      <c r="BCU212" s="119"/>
      <c r="BCV212" s="91"/>
      <c r="BCW212" s="119"/>
      <c r="BCX212" s="91"/>
      <c r="BCY212" s="119"/>
      <c r="BCZ212" s="91"/>
      <c r="BDA212" s="119"/>
      <c r="BDB212" s="91"/>
      <c r="BDC212" s="119"/>
      <c r="BDD212" s="91"/>
      <c r="BDE212" s="119"/>
      <c r="BDF212" s="91"/>
      <c r="BDG212" s="119"/>
      <c r="BDH212" s="91"/>
      <c r="BDI212" s="119"/>
      <c r="BDJ212" s="91"/>
      <c r="BDK212" s="119"/>
      <c r="BDL212" s="91"/>
      <c r="BDM212" s="119"/>
      <c r="BDN212" s="91"/>
      <c r="BDO212" s="119"/>
      <c r="BDP212" s="91"/>
      <c r="BDQ212" s="119"/>
      <c r="BDR212" s="91"/>
      <c r="BDS212" s="119"/>
      <c r="BDT212" s="91"/>
      <c r="BDU212" s="119"/>
      <c r="BDV212" s="91"/>
      <c r="BDW212" s="119"/>
      <c r="BDX212" s="91"/>
      <c r="BDY212" s="119"/>
      <c r="BDZ212" s="91"/>
      <c r="BEA212" s="119"/>
      <c r="BEB212" s="91"/>
      <c r="BEC212" s="119"/>
      <c r="BED212" s="91"/>
      <c r="BEE212" s="119"/>
      <c r="BEF212" s="91"/>
      <c r="BEG212" s="119"/>
      <c r="BEH212" s="91"/>
      <c r="BEI212" s="119"/>
      <c r="BEJ212" s="91"/>
      <c r="BEK212" s="119"/>
      <c r="BEL212" s="91"/>
      <c r="BEM212" s="119"/>
      <c r="BEN212" s="91"/>
      <c r="BEO212" s="119"/>
      <c r="BEP212" s="91"/>
      <c r="BEQ212" s="119"/>
      <c r="BER212" s="91"/>
      <c r="BES212" s="119"/>
      <c r="BET212" s="91"/>
      <c r="BEU212" s="119"/>
      <c r="BEV212" s="91"/>
      <c r="BEW212" s="119"/>
      <c r="BEX212" s="91"/>
      <c r="BEY212" s="119"/>
      <c r="BEZ212" s="91"/>
      <c r="BFA212" s="119"/>
      <c r="BFB212" s="91"/>
      <c r="BFC212" s="119"/>
      <c r="BFD212" s="91"/>
      <c r="BFE212" s="119"/>
      <c r="BFF212" s="91"/>
      <c r="BFG212" s="119"/>
      <c r="BFH212" s="91"/>
      <c r="BFI212" s="119"/>
      <c r="BFJ212" s="91"/>
      <c r="BFK212" s="119"/>
      <c r="BFL212" s="91"/>
      <c r="BFM212" s="119"/>
      <c r="BFN212" s="91"/>
      <c r="BFO212" s="119"/>
      <c r="BFP212" s="91"/>
      <c r="BFQ212" s="119"/>
      <c r="BFR212" s="91"/>
      <c r="BFS212" s="119"/>
      <c r="BFT212" s="91"/>
      <c r="BFU212" s="119"/>
      <c r="BFV212" s="91"/>
      <c r="BFW212" s="119"/>
      <c r="BFX212" s="91"/>
      <c r="BFY212" s="119"/>
      <c r="BFZ212" s="91"/>
      <c r="BGA212" s="119"/>
      <c r="BGB212" s="91"/>
      <c r="BGC212" s="119"/>
      <c r="BGD212" s="91"/>
      <c r="BGE212" s="119"/>
      <c r="BGF212" s="91"/>
      <c r="BGG212" s="119"/>
      <c r="BGH212" s="91"/>
      <c r="BGI212" s="119"/>
      <c r="BGJ212" s="91"/>
      <c r="BGK212" s="119"/>
      <c r="BGL212" s="91"/>
      <c r="BGM212" s="119"/>
      <c r="BGN212" s="91"/>
      <c r="BGO212" s="119"/>
      <c r="BGP212" s="91"/>
      <c r="BGQ212" s="119"/>
      <c r="BGR212" s="91"/>
      <c r="BGS212" s="119"/>
      <c r="BGT212" s="91"/>
      <c r="BGU212" s="119"/>
      <c r="BGV212" s="91"/>
      <c r="BGW212" s="119"/>
      <c r="BGX212" s="91"/>
      <c r="BGY212" s="119"/>
      <c r="BGZ212" s="91"/>
      <c r="BHA212" s="119"/>
      <c r="BHB212" s="91"/>
      <c r="BHC212" s="119"/>
      <c r="BHD212" s="91"/>
      <c r="BHE212" s="119"/>
      <c r="BHF212" s="91"/>
      <c r="BHG212" s="119"/>
      <c r="BHH212" s="91"/>
      <c r="BHI212" s="119"/>
      <c r="BHJ212" s="91"/>
      <c r="BHK212" s="119"/>
      <c r="BHL212" s="91"/>
      <c r="BHM212" s="119"/>
      <c r="BHN212" s="91"/>
      <c r="BHO212" s="119"/>
      <c r="BHP212" s="91"/>
      <c r="BHQ212" s="119"/>
      <c r="BHR212" s="91"/>
      <c r="BHS212" s="119"/>
      <c r="BHT212" s="91"/>
      <c r="BHU212" s="119"/>
      <c r="BHV212" s="91"/>
      <c r="BHW212" s="119"/>
      <c r="BHX212" s="91"/>
      <c r="BHY212" s="119"/>
      <c r="BHZ212" s="91"/>
      <c r="BIA212" s="119"/>
      <c r="BIB212" s="91"/>
      <c r="BIC212" s="119"/>
      <c r="BID212" s="91"/>
      <c r="BIE212" s="119"/>
      <c r="BIF212" s="91"/>
      <c r="BIG212" s="119"/>
      <c r="BIH212" s="91"/>
      <c r="BII212" s="119"/>
      <c r="BIJ212" s="91"/>
      <c r="BIK212" s="119"/>
      <c r="BIL212" s="91"/>
      <c r="BIM212" s="119"/>
      <c r="BIN212" s="91"/>
      <c r="BIO212" s="119"/>
      <c r="BIP212" s="91"/>
      <c r="BIQ212" s="119"/>
      <c r="BIR212" s="91"/>
      <c r="BIS212" s="119"/>
      <c r="BIT212" s="91"/>
      <c r="BIU212" s="119"/>
      <c r="BIV212" s="91"/>
      <c r="BIW212" s="119"/>
      <c r="BIX212" s="91"/>
      <c r="BIY212" s="119"/>
      <c r="BIZ212" s="91"/>
      <c r="BJA212" s="119"/>
      <c r="BJB212" s="91"/>
      <c r="BJC212" s="119"/>
      <c r="BJD212" s="91"/>
      <c r="BJE212" s="119"/>
      <c r="BJF212" s="91"/>
      <c r="BJG212" s="119"/>
      <c r="BJH212" s="91"/>
      <c r="BJI212" s="119"/>
      <c r="BJJ212" s="91"/>
      <c r="BJK212" s="119"/>
      <c r="BJL212" s="91"/>
      <c r="BJM212" s="119"/>
      <c r="BJN212" s="91"/>
      <c r="BJO212" s="119"/>
      <c r="BJP212" s="91"/>
      <c r="BJQ212" s="119"/>
      <c r="BJR212" s="91"/>
      <c r="BJS212" s="119"/>
      <c r="BJT212" s="91"/>
      <c r="BJU212" s="119"/>
      <c r="BJV212" s="91"/>
      <c r="BJW212" s="119"/>
      <c r="BJX212" s="91"/>
      <c r="BJY212" s="119"/>
      <c r="BJZ212" s="91"/>
      <c r="BKA212" s="119"/>
      <c r="BKB212" s="91"/>
      <c r="BKC212" s="119"/>
      <c r="BKD212" s="91"/>
      <c r="BKE212" s="119"/>
      <c r="BKF212" s="91"/>
      <c r="BKG212" s="119"/>
      <c r="BKH212" s="91"/>
      <c r="BKI212" s="119"/>
      <c r="BKJ212" s="91"/>
      <c r="BKK212" s="119"/>
      <c r="BKL212" s="91"/>
      <c r="BKM212" s="119"/>
      <c r="BKN212" s="91"/>
      <c r="BKO212" s="119"/>
      <c r="BKP212" s="91"/>
      <c r="BKQ212" s="119"/>
      <c r="BKR212" s="91"/>
      <c r="BKS212" s="119"/>
      <c r="BKT212" s="91"/>
      <c r="BKU212" s="119"/>
      <c r="BKV212" s="91"/>
      <c r="BKW212" s="119"/>
      <c r="BKX212" s="91"/>
      <c r="BKY212" s="119"/>
      <c r="BKZ212" s="91"/>
      <c r="BLA212" s="119"/>
      <c r="BLB212" s="91"/>
      <c r="BLC212" s="119"/>
      <c r="BLD212" s="91"/>
      <c r="BLE212" s="119"/>
      <c r="BLF212" s="91"/>
      <c r="BLG212" s="119"/>
      <c r="BLH212" s="91"/>
      <c r="BLI212" s="119"/>
      <c r="BLJ212" s="91"/>
      <c r="BLK212" s="119"/>
      <c r="BLL212" s="91"/>
      <c r="BLM212" s="119"/>
      <c r="BLN212" s="91"/>
      <c r="BLO212" s="119"/>
      <c r="BLP212" s="91"/>
      <c r="BLQ212" s="119"/>
      <c r="BLR212" s="91"/>
      <c r="BLS212" s="119"/>
      <c r="BLT212" s="91"/>
      <c r="BLU212" s="119"/>
      <c r="BLV212" s="91"/>
      <c r="BLW212" s="119"/>
      <c r="BLX212" s="91"/>
      <c r="BLY212" s="119"/>
      <c r="BLZ212" s="91"/>
      <c r="BMA212" s="119"/>
      <c r="BMB212" s="91"/>
      <c r="BMC212" s="119"/>
      <c r="BMD212" s="91"/>
      <c r="BME212" s="119"/>
      <c r="BMF212" s="91"/>
      <c r="BMG212" s="119"/>
      <c r="BMH212" s="91"/>
      <c r="BMI212" s="119"/>
      <c r="BMJ212" s="91"/>
      <c r="BMK212" s="119"/>
      <c r="BML212" s="91"/>
      <c r="BMM212" s="119"/>
      <c r="BMN212" s="91"/>
      <c r="BMO212" s="119"/>
      <c r="BMP212" s="91"/>
      <c r="BMQ212" s="119"/>
      <c r="BMR212" s="91"/>
      <c r="BMS212" s="119"/>
      <c r="BMT212" s="91"/>
      <c r="BMU212" s="119"/>
      <c r="BMV212" s="91"/>
      <c r="BMW212" s="119"/>
      <c r="BMX212" s="91"/>
      <c r="BMY212" s="119"/>
      <c r="BMZ212" s="91"/>
      <c r="BNA212" s="119"/>
      <c r="BNB212" s="91"/>
      <c r="BNC212" s="119"/>
      <c r="BND212" s="91"/>
      <c r="BNE212" s="119"/>
      <c r="BNF212" s="91"/>
      <c r="BNG212" s="119"/>
      <c r="BNH212" s="91"/>
      <c r="BNI212" s="119"/>
      <c r="BNJ212" s="91"/>
      <c r="BNK212" s="119"/>
      <c r="BNL212" s="91"/>
      <c r="BNM212" s="119"/>
      <c r="BNN212" s="91"/>
      <c r="BNO212" s="119"/>
      <c r="BNP212" s="91"/>
      <c r="BNQ212" s="119"/>
      <c r="BNR212" s="91"/>
      <c r="BNS212" s="119"/>
      <c r="BNT212" s="91"/>
      <c r="BNU212" s="119"/>
      <c r="BNV212" s="91"/>
      <c r="BNW212" s="119"/>
      <c r="BNX212" s="91"/>
      <c r="BNY212" s="119"/>
      <c r="BNZ212" s="91"/>
      <c r="BOA212" s="119"/>
      <c r="BOB212" s="91"/>
      <c r="BOC212" s="119"/>
      <c r="BOD212" s="91"/>
      <c r="BOE212" s="119"/>
      <c r="BOF212" s="91"/>
      <c r="BOG212" s="119"/>
      <c r="BOH212" s="91"/>
      <c r="BOI212" s="119"/>
      <c r="BOJ212" s="91"/>
      <c r="BOK212" s="119"/>
      <c r="BOL212" s="91"/>
      <c r="BOM212" s="119"/>
      <c r="BON212" s="91"/>
      <c r="BOO212" s="119"/>
      <c r="BOP212" s="91"/>
      <c r="BOQ212" s="119"/>
      <c r="BOR212" s="91"/>
      <c r="BOS212" s="119"/>
      <c r="BOT212" s="91"/>
      <c r="BOU212" s="119"/>
      <c r="BOV212" s="91"/>
      <c r="BOW212" s="119"/>
      <c r="BOX212" s="91"/>
      <c r="BOY212" s="119"/>
      <c r="BOZ212" s="91"/>
      <c r="BPA212" s="119"/>
      <c r="BPB212" s="91"/>
      <c r="BPC212" s="119"/>
      <c r="BPD212" s="91"/>
      <c r="BPE212" s="119"/>
      <c r="BPF212" s="91"/>
      <c r="BPG212" s="119"/>
      <c r="BPH212" s="91"/>
      <c r="BPI212" s="119"/>
      <c r="BPJ212" s="91"/>
      <c r="BPK212" s="119"/>
      <c r="BPL212" s="91"/>
      <c r="BPM212" s="119"/>
      <c r="BPN212" s="91"/>
      <c r="BPO212" s="119"/>
      <c r="BPP212" s="91"/>
      <c r="BPQ212" s="119"/>
      <c r="BPR212" s="91"/>
      <c r="BPS212" s="119"/>
      <c r="BPT212" s="91"/>
      <c r="BPU212" s="119"/>
      <c r="BPV212" s="91"/>
      <c r="BPW212" s="119"/>
      <c r="BPX212" s="91"/>
      <c r="BPY212" s="119"/>
      <c r="BPZ212" s="91"/>
      <c r="BQA212" s="119"/>
      <c r="BQB212" s="91"/>
      <c r="BQC212" s="119"/>
      <c r="BQD212" s="91"/>
      <c r="BQE212" s="119"/>
      <c r="BQF212" s="91"/>
      <c r="BQG212" s="119"/>
      <c r="BQH212" s="91"/>
      <c r="BQI212" s="119"/>
      <c r="BQJ212" s="91"/>
      <c r="BQK212" s="119"/>
      <c r="BQL212" s="91"/>
      <c r="BQM212" s="119"/>
      <c r="BQN212" s="91"/>
      <c r="BQO212" s="119"/>
      <c r="BQP212" s="91"/>
      <c r="BQQ212" s="119"/>
      <c r="BQR212" s="91"/>
      <c r="BQS212" s="119"/>
      <c r="BQT212" s="91"/>
      <c r="BQU212" s="119"/>
      <c r="BQV212" s="91"/>
      <c r="BQW212" s="119"/>
      <c r="BQX212" s="91"/>
      <c r="BQY212" s="119"/>
      <c r="BQZ212" s="91"/>
      <c r="BRA212" s="119"/>
      <c r="BRB212" s="91"/>
      <c r="BRC212" s="119"/>
      <c r="BRD212" s="91"/>
      <c r="BRE212" s="119"/>
      <c r="BRF212" s="91"/>
      <c r="BRG212" s="119"/>
      <c r="BRH212" s="91"/>
      <c r="BRI212" s="119"/>
      <c r="BRJ212" s="91"/>
      <c r="BRK212" s="119"/>
      <c r="BRL212" s="91"/>
      <c r="BRM212" s="119"/>
      <c r="BRN212" s="91"/>
      <c r="BRO212" s="119"/>
      <c r="BRP212" s="91"/>
      <c r="BRQ212" s="119"/>
      <c r="BRR212" s="91"/>
      <c r="BRS212" s="119"/>
      <c r="BRT212" s="91"/>
      <c r="BRU212" s="119"/>
      <c r="BRV212" s="91"/>
      <c r="BRW212" s="119"/>
      <c r="BRX212" s="91"/>
      <c r="BRY212" s="119"/>
      <c r="BRZ212" s="91"/>
      <c r="BSA212" s="119"/>
      <c r="BSB212" s="91"/>
      <c r="BSC212" s="119"/>
      <c r="BSD212" s="91"/>
      <c r="BSE212" s="119"/>
      <c r="BSF212" s="91"/>
      <c r="BSG212" s="119"/>
      <c r="BSH212" s="91"/>
      <c r="BSI212" s="119"/>
      <c r="BSJ212" s="91"/>
      <c r="BSK212" s="119"/>
      <c r="BSL212" s="91"/>
      <c r="BSM212" s="119"/>
      <c r="BSN212" s="91"/>
      <c r="BSO212" s="119"/>
      <c r="BSP212" s="91"/>
      <c r="BSQ212" s="119"/>
      <c r="BSR212" s="91"/>
      <c r="BSS212" s="119"/>
      <c r="BST212" s="91"/>
      <c r="BSU212" s="119"/>
      <c r="BSV212" s="91"/>
      <c r="BSW212" s="119"/>
      <c r="BSX212" s="91"/>
      <c r="BSY212" s="119"/>
      <c r="BSZ212" s="91"/>
      <c r="BTA212" s="119"/>
      <c r="BTB212" s="91"/>
      <c r="BTC212" s="119"/>
      <c r="BTD212" s="91"/>
      <c r="BTE212" s="119"/>
      <c r="BTF212" s="91"/>
      <c r="BTG212" s="119"/>
      <c r="BTH212" s="91"/>
      <c r="BTI212" s="119"/>
      <c r="BTJ212" s="91"/>
      <c r="BTK212" s="119"/>
      <c r="BTL212" s="91"/>
      <c r="BTM212" s="119"/>
      <c r="BTN212" s="91"/>
      <c r="BTO212" s="119"/>
      <c r="BTP212" s="91"/>
      <c r="BTQ212" s="119"/>
      <c r="BTR212" s="91"/>
      <c r="BTS212" s="119"/>
      <c r="BTT212" s="91"/>
      <c r="BTU212" s="119"/>
      <c r="BTV212" s="91"/>
      <c r="BTW212" s="119"/>
      <c r="BTX212" s="91"/>
      <c r="BTY212" s="119"/>
      <c r="BTZ212" s="91"/>
      <c r="BUA212" s="119"/>
      <c r="BUB212" s="91"/>
      <c r="BUC212" s="119"/>
      <c r="BUD212" s="91"/>
      <c r="BUE212" s="119"/>
      <c r="BUF212" s="91"/>
      <c r="BUG212" s="119"/>
      <c r="BUH212" s="91"/>
      <c r="BUI212" s="119"/>
      <c r="BUJ212" s="91"/>
      <c r="BUK212" s="119"/>
      <c r="BUL212" s="91"/>
      <c r="BUM212" s="119"/>
      <c r="BUN212" s="91"/>
      <c r="BUO212" s="119"/>
      <c r="BUP212" s="91"/>
      <c r="BUQ212" s="119"/>
      <c r="BUR212" s="91"/>
      <c r="BUS212" s="119"/>
      <c r="BUT212" s="91"/>
      <c r="BUU212" s="119"/>
      <c r="BUV212" s="91"/>
      <c r="BUW212" s="119"/>
      <c r="BUX212" s="91"/>
      <c r="BUY212" s="119"/>
      <c r="BUZ212" s="91"/>
      <c r="BVA212" s="119"/>
      <c r="BVB212" s="91"/>
      <c r="BVC212" s="119"/>
      <c r="BVD212" s="91"/>
      <c r="BVE212" s="119"/>
      <c r="BVF212" s="91"/>
      <c r="BVG212" s="119"/>
      <c r="BVH212" s="91"/>
      <c r="BVI212" s="119"/>
      <c r="BVJ212" s="91"/>
      <c r="BVK212" s="119"/>
      <c r="BVL212" s="91"/>
      <c r="BVM212" s="119"/>
      <c r="BVN212" s="91"/>
      <c r="BVO212" s="119"/>
      <c r="BVP212" s="91"/>
      <c r="BVQ212" s="119"/>
      <c r="BVR212" s="91"/>
      <c r="BVS212" s="119"/>
      <c r="BVT212" s="91"/>
      <c r="BVU212" s="119"/>
      <c r="BVV212" s="91"/>
      <c r="BVW212" s="119"/>
      <c r="BVX212" s="91"/>
      <c r="BVY212" s="119"/>
      <c r="BVZ212" s="91"/>
      <c r="BWA212" s="119"/>
      <c r="BWB212" s="91"/>
      <c r="BWC212" s="119"/>
      <c r="BWD212" s="91"/>
      <c r="BWE212" s="119"/>
      <c r="BWF212" s="91"/>
      <c r="BWG212" s="119"/>
      <c r="BWH212" s="91"/>
      <c r="BWI212" s="119"/>
      <c r="BWJ212" s="91"/>
      <c r="BWK212" s="119"/>
      <c r="BWL212" s="91"/>
      <c r="BWM212" s="119"/>
      <c r="BWN212" s="91"/>
      <c r="BWO212" s="119"/>
      <c r="BWP212" s="91"/>
      <c r="BWQ212" s="119"/>
      <c r="BWR212" s="91"/>
      <c r="BWS212" s="119"/>
      <c r="BWT212" s="91"/>
      <c r="BWU212" s="119"/>
      <c r="BWV212" s="91"/>
      <c r="BWW212" s="119"/>
      <c r="BWX212" s="91"/>
      <c r="BWY212" s="119"/>
      <c r="BWZ212" s="91"/>
      <c r="BXA212" s="119"/>
      <c r="BXB212" s="91"/>
      <c r="BXC212" s="119"/>
      <c r="BXD212" s="91"/>
      <c r="BXE212" s="119"/>
      <c r="BXF212" s="91"/>
      <c r="BXG212" s="119"/>
      <c r="BXH212" s="91"/>
      <c r="BXI212" s="119"/>
      <c r="BXJ212" s="91"/>
      <c r="BXK212" s="119"/>
      <c r="BXL212" s="91"/>
      <c r="BXM212" s="119"/>
      <c r="BXN212" s="91"/>
      <c r="BXO212" s="119"/>
      <c r="BXP212" s="91"/>
      <c r="BXQ212" s="119"/>
      <c r="BXR212" s="91"/>
      <c r="BXS212" s="119"/>
      <c r="BXT212" s="91"/>
      <c r="BXU212" s="119"/>
      <c r="BXV212" s="91"/>
      <c r="BXW212" s="119"/>
      <c r="BXX212" s="91"/>
      <c r="BXY212" s="119"/>
      <c r="BXZ212" s="91"/>
      <c r="BYA212" s="119"/>
      <c r="BYB212" s="91"/>
      <c r="BYC212" s="119"/>
      <c r="BYD212" s="91"/>
      <c r="BYE212" s="119"/>
      <c r="BYF212" s="91"/>
      <c r="BYG212" s="119"/>
      <c r="BYH212" s="91"/>
      <c r="BYI212" s="119"/>
      <c r="BYJ212" s="91"/>
      <c r="BYK212" s="119"/>
      <c r="BYL212" s="91"/>
      <c r="BYM212" s="119"/>
      <c r="BYN212" s="91"/>
      <c r="BYO212" s="119"/>
      <c r="BYP212" s="91"/>
      <c r="BYQ212" s="119"/>
      <c r="BYR212" s="91"/>
      <c r="BYS212" s="119"/>
      <c r="BYT212" s="91"/>
      <c r="BYU212" s="119"/>
      <c r="BYV212" s="91"/>
      <c r="BYW212" s="119"/>
      <c r="BYX212" s="91"/>
      <c r="BYY212" s="119"/>
      <c r="BYZ212" s="91"/>
      <c r="BZA212" s="119"/>
      <c r="BZB212" s="91"/>
      <c r="BZC212" s="119"/>
      <c r="BZD212" s="91"/>
      <c r="BZE212" s="119"/>
      <c r="BZF212" s="91"/>
      <c r="BZG212" s="119"/>
      <c r="BZH212" s="91"/>
      <c r="BZI212" s="119"/>
      <c r="BZJ212" s="91"/>
      <c r="BZK212" s="119"/>
      <c r="BZL212" s="91"/>
      <c r="BZM212" s="119"/>
      <c r="BZN212" s="91"/>
      <c r="BZO212" s="119"/>
      <c r="BZP212" s="91"/>
      <c r="BZQ212" s="119"/>
      <c r="BZR212" s="91"/>
      <c r="BZS212" s="119"/>
      <c r="BZT212" s="91"/>
      <c r="BZU212" s="119"/>
      <c r="BZV212" s="91"/>
      <c r="BZW212" s="119"/>
      <c r="BZX212" s="91"/>
      <c r="BZY212" s="119"/>
      <c r="BZZ212" s="91"/>
      <c r="CAA212" s="119"/>
      <c r="CAB212" s="91"/>
      <c r="CAC212" s="119"/>
      <c r="CAD212" s="91"/>
      <c r="CAE212" s="119"/>
      <c r="CAF212" s="91"/>
      <c r="CAG212" s="119"/>
      <c r="CAH212" s="91"/>
      <c r="CAI212" s="119"/>
      <c r="CAJ212" s="91"/>
      <c r="CAK212" s="119"/>
      <c r="CAL212" s="91"/>
      <c r="CAM212" s="119"/>
      <c r="CAN212" s="91"/>
      <c r="CAO212" s="119"/>
      <c r="CAP212" s="91"/>
      <c r="CAQ212" s="119"/>
      <c r="CAR212" s="91"/>
      <c r="CAS212" s="119"/>
      <c r="CAT212" s="91"/>
      <c r="CAU212" s="119"/>
      <c r="CAV212" s="91"/>
      <c r="CAW212" s="119"/>
      <c r="CAX212" s="91"/>
      <c r="CAY212" s="119"/>
      <c r="CAZ212" s="91"/>
      <c r="CBA212" s="119"/>
      <c r="CBB212" s="91"/>
      <c r="CBC212" s="119"/>
      <c r="CBD212" s="91"/>
      <c r="CBE212" s="119"/>
      <c r="CBF212" s="91"/>
      <c r="CBG212" s="119"/>
      <c r="CBH212" s="91"/>
      <c r="CBI212" s="119"/>
      <c r="CBJ212" s="91"/>
      <c r="CBK212" s="119"/>
      <c r="CBL212" s="91"/>
      <c r="CBM212" s="119"/>
      <c r="CBN212" s="91"/>
      <c r="CBO212" s="119"/>
      <c r="CBP212" s="91"/>
      <c r="CBQ212" s="119"/>
      <c r="CBR212" s="91"/>
      <c r="CBS212" s="119"/>
      <c r="CBT212" s="91"/>
      <c r="CBU212" s="119"/>
      <c r="CBV212" s="91"/>
      <c r="CBW212" s="119"/>
      <c r="CBX212" s="91"/>
      <c r="CBY212" s="119"/>
      <c r="CBZ212" s="91"/>
      <c r="CCA212" s="119"/>
      <c r="CCB212" s="91"/>
      <c r="CCC212" s="119"/>
      <c r="CCD212" s="91"/>
      <c r="CCE212" s="119"/>
      <c r="CCF212" s="91"/>
      <c r="CCG212" s="119"/>
      <c r="CCH212" s="91"/>
      <c r="CCI212" s="119"/>
      <c r="CCJ212" s="91"/>
      <c r="CCK212" s="119"/>
      <c r="CCL212" s="91"/>
      <c r="CCM212" s="119"/>
      <c r="CCN212" s="91"/>
      <c r="CCO212" s="119"/>
      <c r="CCP212" s="91"/>
      <c r="CCQ212" s="119"/>
      <c r="CCR212" s="91"/>
      <c r="CCS212" s="119"/>
      <c r="CCT212" s="91"/>
      <c r="CCU212" s="119"/>
      <c r="CCV212" s="91"/>
      <c r="CCW212" s="119"/>
      <c r="CCX212" s="91"/>
      <c r="CCY212" s="119"/>
      <c r="CCZ212" s="91"/>
      <c r="CDA212" s="119"/>
      <c r="CDB212" s="91"/>
      <c r="CDC212" s="119"/>
      <c r="CDD212" s="91"/>
      <c r="CDE212" s="119"/>
      <c r="CDF212" s="91"/>
      <c r="CDG212" s="119"/>
      <c r="CDH212" s="91"/>
      <c r="CDI212" s="119"/>
      <c r="CDJ212" s="91"/>
      <c r="CDK212" s="119"/>
      <c r="CDL212" s="91"/>
      <c r="CDM212" s="119"/>
      <c r="CDN212" s="91"/>
      <c r="CDO212" s="119"/>
      <c r="CDP212" s="91"/>
      <c r="CDQ212" s="119"/>
      <c r="CDR212" s="91"/>
      <c r="CDS212" s="119"/>
      <c r="CDT212" s="91"/>
      <c r="CDU212" s="119"/>
      <c r="CDV212" s="91"/>
      <c r="CDW212" s="119"/>
      <c r="CDX212" s="91"/>
      <c r="CDY212" s="119"/>
      <c r="CDZ212" s="91"/>
      <c r="CEA212" s="119"/>
      <c r="CEB212" s="91"/>
      <c r="CEC212" s="119"/>
      <c r="CED212" s="91"/>
      <c r="CEE212" s="119"/>
      <c r="CEF212" s="91"/>
      <c r="CEG212" s="119"/>
      <c r="CEH212" s="91"/>
      <c r="CEI212" s="119"/>
      <c r="CEJ212" s="91"/>
      <c r="CEK212" s="119"/>
      <c r="CEL212" s="91"/>
      <c r="CEM212" s="119"/>
      <c r="CEN212" s="91"/>
      <c r="CEO212" s="119"/>
      <c r="CEP212" s="91"/>
      <c r="CEQ212" s="119"/>
      <c r="CER212" s="91"/>
      <c r="CES212" s="119"/>
      <c r="CET212" s="91"/>
      <c r="CEU212" s="119"/>
      <c r="CEV212" s="91"/>
      <c r="CEW212" s="119"/>
      <c r="CEX212" s="91"/>
      <c r="CEY212" s="119"/>
      <c r="CEZ212" s="91"/>
      <c r="CFA212" s="119"/>
      <c r="CFB212" s="91"/>
      <c r="CFC212" s="119"/>
      <c r="CFD212" s="91"/>
      <c r="CFE212" s="119"/>
      <c r="CFF212" s="91"/>
      <c r="CFG212" s="119"/>
      <c r="CFH212" s="91"/>
      <c r="CFI212" s="119"/>
      <c r="CFJ212" s="91"/>
      <c r="CFK212" s="119"/>
      <c r="CFL212" s="91"/>
      <c r="CFM212" s="119"/>
      <c r="CFN212" s="91"/>
      <c r="CFO212" s="119"/>
      <c r="CFP212" s="91"/>
      <c r="CFQ212" s="119"/>
      <c r="CFR212" s="91"/>
      <c r="CFS212" s="119"/>
      <c r="CFT212" s="91"/>
      <c r="CFU212" s="119"/>
      <c r="CFV212" s="91"/>
      <c r="CFW212" s="119"/>
      <c r="CFX212" s="91"/>
      <c r="CFY212" s="119"/>
      <c r="CFZ212" s="91"/>
      <c r="CGA212" s="119"/>
      <c r="CGB212" s="91"/>
      <c r="CGC212" s="119"/>
      <c r="CGD212" s="91"/>
      <c r="CGE212" s="119"/>
      <c r="CGF212" s="91"/>
      <c r="CGG212" s="119"/>
      <c r="CGH212" s="91"/>
      <c r="CGI212" s="119"/>
      <c r="CGJ212" s="91"/>
      <c r="CGK212" s="119"/>
      <c r="CGL212" s="91"/>
      <c r="CGM212" s="119"/>
      <c r="CGN212" s="91"/>
      <c r="CGO212" s="119"/>
      <c r="CGP212" s="91"/>
      <c r="CGQ212" s="119"/>
      <c r="CGR212" s="91"/>
      <c r="CGS212" s="119"/>
      <c r="CGT212" s="91"/>
      <c r="CGU212" s="119"/>
      <c r="CGV212" s="91"/>
      <c r="CGW212" s="119"/>
      <c r="CGX212" s="91"/>
      <c r="CGY212" s="119"/>
      <c r="CGZ212" s="91"/>
      <c r="CHA212" s="119"/>
      <c r="CHB212" s="91"/>
      <c r="CHC212" s="119"/>
      <c r="CHD212" s="91"/>
      <c r="CHE212" s="119"/>
      <c r="CHF212" s="91"/>
      <c r="CHG212" s="119"/>
      <c r="CHH212" s="91"/>
      <c r="CHI212" s="119"/>
      <c r="CHJ212" s="91"/>
      <c r="CHK212" s="119"/>
      <c r="CHL212" s="91"/>
      <c r="CHM212" s="119"/>
      <c r="CHN212" s="91"/>
      <c r="CHO212" s="119"/>
      <c r="CHP212" s="91"/>
      <c r="CHQ212" s="119"/>
      <c r="CHR212" s="91"/>
      <c r="CHS212" s="119"/>
      <c r="CHT212" s="91"/>
      <c r="CHU212" s="119"/>
      <c r="CHV212" s="91"/>
      <c r="CHW212" s="119"/>
      <c r="CHX212" s="91"/>
      <c r="CHY212" s="119"/>
      <c r="CHZ212" s="91"/>
      <c r="CIA212" s="119"/>
      <c r="CIB212" s="91"/>
      <c r="CIC212" s="119"/>
      <c r="CID212" s="91"/>
      <c r="CIE212" s="119"/>
      <c r="CIF212" s="91"/>
      <c r="CIG212" s="119"/>
      <c r="CIH212" s="91"/>
      <c r="CII212" s="119"/>
      <c r="CIJ212" s="91"/>
      <c r="CIK212" s="119"/>
      <c r="CIL212" s="91"/>
      <c r="CIM212" s="119"/>
      <c r="CIN212" s="91"/>
      <c r="CIO212" s="119"/>
      <c r="CIP212" s="91"/>
      <c r="CIQ212" s="119"/>
      <c r="CIR212" s="91"/>
      <c r="CIS212" s="119"/>
      <c r="CIT212" s="91"/>
      <c r="CIU212" s="119"/>
      <c r="CIV212" s="91"/>
      <c r="CIW212" s="119"/>
      <c r="CIX212" s="91"/>
      <c r="CIY212" s="119"/>
      <c r="CIZ212" s="91"/>
      <c r="CJA212" s="119"/>
      <c r="CJB212" s="91"/>
      <c r="CJC212" s="119"/>
      <c r="CJD212" s="91"/>
      <c r="CJE212" s="119"/>
      <c r="CJF212" s="91"/>
      <c r="CJG212" s="119"/>
      <c r="CJH212" s="91"/>
      <c r="CJI212" s="119"/>
      <c r="CJJ212" s="91"/>
      <c r="CJK212" s="119"/>
      <c r="CJL212" s="91"/>
      <c r="CJM212" s="119"/>
      <c r="CJN212" s="91"/>
      <c r="CJO212" s="119"/>
      <c r="CJP212" s="91"/>
      <c r="CJQ212" s="119"/>
      <c r="CJR212" s="91"/>
      <c r="CJS212" s="119"/>
      <c r="CJT212" s="91"/>
      <c r="CJU212" s="119"/>
      <c r="CJV212" s="91"/>
      <c r="CJW212" s="119"/>
      <c r="CJX212" s="91"/>
      <c r="CJY212" s="119"/>
      <c r="CJZ212" s="91"/>
      <c r="CKA212" s="119"/>
      <c r="CKB212" s="91"/>
      <c r="CKC212" s="119"/>
      <c r="CKD212" s="91"/>
      <c r="CKE212" s="119"/>
      <c r="CKF212" s="91"/>
      <c r="CKG212" s="119"/>
      <c r="CKH212" s="91"/>
      <c r="CKI212" s="119"/>
      <c r="CKJ212" s="91"/>
      <c r="CKK212" s="119"/>
      <c r="CKL212" s="91"/>
      <c r="CKM212" s="119"/>
      <c r="CKN212" s="91"/>
      <c r="CKO212" s="119"/>
      <c r="CKP212" s="91"/>
      <c r="CKQ212" s="119"/>
      <c r="CKR212" s="91"/>
      <c r="CKS212" s="119"/>
      <c r="CKT212" s="91"/>
      <c r="CKU212" s="119"/>
      <c r="CKV212" s="91"/>
      <c r="CKW212" s="119"/>
      <c r="CKX212" s="91"/>
      <c r="CKY212" s="119"/>
      <c r="CKZ212" s="91"/>
      <c r="CLA212" s="119"/>
      <c r="CLB212" s="91"/>
      <c r="CLC212" s="119"/>
      <c r="CLD212" s="91"/>
      <c r="CLE212" s="119"/>
      <c r="CLF212" s="91"/>
      <c r="CLG212" s="119"/>
      <c r="CLH212" s="91"/>
      <c r="CLI212" s="119"/>
      <c r="CLJ212" s="91"/>
      <c r="CLK212" s="119"/>
      <c r="CLL212" s="91"/>
      <c r="CLM212" s="119"/>
      <c r="CLN212" s="91"/>
      <c r="CLO212" s="119"/>
      <c r="CLP212" s="91"/>
      <c r="CLQ212" s="119"/>
      <c r="CLR212" s="91"/>
      <c r="CLS212" s="119"/>
      <c r="CLT212" s="91"/>
      <c r="CLU212" s="119"/>
      <c r="CLV212" s="91"/>
      <c r="CLW212" s="119"/>
      <c r="CLX212" s="91"/>
      <c r="CLY212" s="119"/>
      <c r="CLZ212" s="91"/>
      <c r="CMA212" s="119"/>
      <c r="CMB212" s="91"/>
      <c r="CMC212" s="119"/>
      <c r="CMD212" s="91"/>
      <c r="CME212" s="119"/>
      <c r="CMF212" s="91"/>
      <c r="CMG212" s="119"/>
      <c r="CMH212" s="91"/>
      <c r="CMI212" s="119"/>
      <c r="CMJ212" s="91"/>
      <c r="CMK212" s="119"/>
      <c r="CML212" s="91"/>
      <c r="CMM212" s="119"/>
      <c r="CMN212" s="91"/>
      <c r="CMO212" s="119"/>
      <c r="CMP212" s="91"/>
      <c r="CMQ212" s="119"/>
      <c r="CMR212" s="91"/>
      <c r="CMS212" s="119"/>
      <c r="CMT212" s="91"/>
      <c r="CMU212" s="119"/>
      <c r="CMV212" s="91"/>
      <c r="CMW212" s="119"/>
      <c r="CMX212" s="91"/>
      <c r="CMY212" s="119"/>
      <c r="CMZ212" s="91"/>
      <c r="CNA212" s="119"/>
      <c r="CNB212" s="91"/>
      <c r="CNC212" s="119"/>
      <c r="CND212" s="91"/>
      <c r="CNE212" s="119"/>
      <c r="CNF212" s="91"/>
      <c r="CNG212" s="119"/>
      <c r="CNH212" s="91"/>
      <c r="CNI212" s="119"/>
      <c r="CNJ212" s="91"/>
      <c r="CNK212" s="119"/>
      <c r="CNL212" s="91"/>
      <c r="CNM212" s="119"/>
      <c r="CNN212" s="91"/>
      <c r="CNO212" s="119"/>
      <c r="CNP212" s="91"/>
      <c r="CNQ212" s="119"/>
      <c r="CNR212" s="91"/>
      <c r="CNS212" s="119"/>
      <c r="CNT212" s="91"/>
      <c r="CNU212" s="119"/>
      <c r="CNV212" s="91"/>
      <c r="CNW212" s="119"/>
      <c r="CNX212" s="91"/>
      <c r="CNY212" s="119"/>
      <c r="CNZ212" s="91"/>
      <c r="COA212" s="119"/>
      <c r="COB212" s="91"/>
      <c r="COC212" s="119"/>
      <c r="COD212" s="91"/>
      <c r="COE212" s="119"/>
      <c r="COF212" s="91"/>
      <c r="COG212" s="119"/>
      <c r="COH212" s="91"/>
      <c r="COI212" s="119"/>
      <c r="COJ212" s="91"/>
      <c r="COK212" s="119"/>
      <c r="COL212" s="91"/>
      <c r="COM212" s="119"/>
      <c r="CON212" s="91"/>
      <c r="COO212" s="119"/>
      <c r="COP212" s="91"/>
      <c r="COQ212" s="119"/>
      <c r="COR212" s="91"/>
      <c r="COS212" s="119"/>
      <c r="COT212" s="91"/>
      <c r="COU212" s="119"/>
      <c r="COV212" s="91"/>
      <c r="COW212" s="119"/>
      <c r="COX212" s="91"/>
      <c r="COY212" s="119"/>
      <c r="COZ212" s="91"/>
      <c r="CPA212" s="119"/>
      <c r="CPB212" s="91"/>
      <c r="CPC212" s="119"/>
      <c r="CPD212" s="91"/>
      <c r="CPE212" s="119"/>
      <c r="CPF212" s="91"/>
      <c r="CPG212" s="119"/>
      <c r="CPH212" s="91"/>
      <c r="CPI212" s="119"/>
      <c r="CPJ212" s="91"/>
      <c r="CPK212" s="119"/>
      <c r="CPL212" s="91"/>
      <c r="CPM212" s="119"/>
      <c r="CPN212" s="91"/>
      <c r="CPO212" s="119"/>
      <c r="CPP212" s="91"/>
      <c r="CPQ212" s="119"/>
      <c r="CPR212" s="91"/>
      <c r="CPS212" s="119"/>
      <c r="CPT212" s="91"/>
      <c r="CPU212" s="119"/>
      <c r="CPV212" s="91"/>
      <c r="CPW212" s="119"/>
      <c r="CPX212" s="91"/>
      <c r="CPY212" s="119"/>
      <c r="CPZ212" s="91"/>
      <c r="CQA212" s="119"/>
      <c r="CQB212" s="91"/>
      <c r="CQC212" s="119"/>
      <c r="CQD212" s="91"/>
      <c r="CQE212" s="119"/>
      <c r="CQF212" s="91"/>
      <c r="CQG212" s="119"/>
      <c r="CQH212" s="91"/>
      <c r="CQI212" s="119"/>
      <c r="CQJ212" s="91"/>
      <c r="CQK212" s="119"/>
      <c r="CQL212" s="91"/>
      <c r="CQM212" s="119"/>
      <c r="CQN212" s="91"/>
      <c r="CQO212" s="119"/>
      <c r="CQP212" s="91"/>
      <c r="CQQ212" s="119"/>
      <c r="CQR212" s="91"/>
      <c r="CQS212" s="119"/>
      <c r="CQT212" s="91"/>
      <c r="CQU212" s="119"/>
      <c r="CQV212" s="91"/>
      <c r="CQW212" s="119"/>
      <c r="CQX212" s="91"/>
      <c r="CQY212" s="119"/>
      <c r="CQZ212" s="91"/>
      <c r="CRA212" s="119"/>
      <c r="CRB212" s="91"/>
      <c r="CRC212" s="119"/>
      <c r="CRD212" s="91"/>
      <c r="CRE212" s="119"/>
      <c r="CRF212" s="91"/>
      <c r="CRG212" s="119"/>
      <c r="CRH212" s="91"/>
      <c r="CRI212" s="119"/>
      <c r="CRJ212" s="91"/>
      <c r="CRK212" s="119"/>
      <c r="CRL212" s="91"/>
      <c r="CRM212" s="119"/>
      <c r="CRN212" s="91"/>
      <c r="CRO212" s="119"/>
      <c r="CRP212" s="91"/>
      <c r="CRQ212" s="119"/>
      <c r="CRR212" s="91"/>
      <c r="CRS212" s="119"/>
      <c r="CRT212" s="91"/>
      <c r="CRU212" s="119"/>
      <c r="CRV212" s="91"/>
      <c r="CRW212" s="119"/>
      <c r="CRX212" s="91"/>
      <c r="CRY212" s="119"/>
      <c r="CRZ212" s="91"/>
      <c r="CSA212" s="119"/>
      <c r="CSB212" s="91"/>
      <c r="CSC212" s="119"/>
      <c r="CSD212" s="91"/>
      <c r="CSE212" s="119"/>
      <c r="CSF212" s="91"/>
      <c r="CSG212" s="119"/>
      <c r="CSH212" s="91"/>
      <c r="CSI212" s="119"/>
      <c r="CSJ212" s="91"/>
      <c r="CSK212" s="119"/>
      <c r="CSL212" s="91"/>
      <c r="CSM212" s="119"/>
      <c r="CSN212" s="91"/>
      <c r="CSO212" s="119"/>
      <c r="CSP212" s="91"/>
      <c r="CSQ212" s="119"/>
      <c r="CSR212" s="91"/>
      <c r="CSS212" s="119"/>
      <c r="CST212" s="91"/>
      <c r="CSU212" s="119"/>
      <c r="CSV212" s="91"/>
      <c r="CSW212" s="119"/>
      <c r="CSX212" s="91"/>
      <c r="CSY212" s="119"/>
      <c r="CSZ212" s="91"/>
      <c r="CTA212" s="119"/>
      <c r="CTB212" s="91"/>
      <c r="CTC212" s="119"/>
      <c r="CTD212" s="91"/>
      <c r="CTE212" s="119"/>
      <c r="CTF212" s="91"/>
      <c r="CTG212" s="119"/>
      <c r="CTH212" s="91"/>
      <c r="CTI212" s="119"/>
      <c r="CTJ212" s="91"/>
      <c r="CTK212" s="119"/>
      <c r="CTL212" s="91"/>
      <c r="CTM212" s="119"/>
      <c r="CTN212" s="91"/>
      <c r="CTO212" s="119"/>
      <c r="CTP212" s="91"/>
      <c r="CTQ212" s="119"/>
      <c r="CTR212" s="91"/>
      <c r="CTS212" s="119"/>
      <c r="CTT212" s="91"/>
      <c r="CTU212" s="119"/>
      <c r="CTV212" s="91"/>
      <c r="CTW212" s="119"/>
      <c r="CTX212" s="91"/>
      <c r="CTY212" s="119"/>
      <c r="CTZ212" s="91"/>
      <c r="CUA212" s="119"/>
      <c r="CUB212" s="91"/>
      <c r="CUC212" s="119"/>
      <c r="CUD212" s="91"/>
      <c r="CUE212" s="119"/>
      <c r="CUF212" s="91"/>
      <c r="CUG212" s="119"/>
      <c r="CUH212" s="91"/>
      <c r="CUI212" s="119"/>
      <c r="CUJ212" s="91"/>
      <c r="CUK212" s="119"/>
      <c r="CUL212" s="91"/>
      <c r="CUM212" s="119"/>
      <c r="CUN212" s="91"/>
      <c r="CUO212" s="119"/>
      <c r="CUP212" s="91"/>
      <c r="CUQ212" s="119"/>
      <c r="CUR212" s="91"/>
      <c r="CUS212" s="119"/>
      <c r="CUT212" s="91"/>
      <c r="CUU212" s="119"/>
      <c r="CUV212" s="91"/>
      <c r="CUW212" s="119"/>
      <c r="CUX212" s="91"/>
      <c r="CUY212" s="119"/>
      <c r="CUZ212" s="91"/>
      <c r="CVA212" s="119"/>
      <c r="CVB212" s="91"/>
      <c r="CVC212" s="119"/>
      <c r="CVD212" s="91"/>
      <c r="CVE212" s="119"/>
      <c r="CVF212" s="91"/>
      <c r="CVG212" s="119"/>
      <c r="CVH212" s="91"/>
      <c r="CVI212" s="119"/>
      <c r="CVJ212" s="91"/>
      <c r="CVK212" s="119"/>
      <c r="CVL212" s="91"/>
      <c r="CVM212" s="119"/>
      <c r="CVN212" s="91"/>
      <c r="CVO212" s="119"/>
      <c r="CVP212" s="91"/>
      <c r="CVQ212" s="119"/>
      <c r="CVR212" s="91"/>
      <c r="CVS212" s="119"/>
      <c r="CVT212" s="91"/>
      <c r="CVU212" s="119"/>
      <c r="CVV212" s="91"/>
      <c r="CVW212" s="119"/>
      <c r="CVX212" s="91"/>
      <c r="CVY212" s="119"/>
      <c r="CVZ212" s="91"/>
      <c r="CWA212" s="119"/>
      <c r="CWB212" s="91"/>
      <c r="CWC212" s="119"/>
      <c r="CWD212" s="91"/>
      <c r="CWE212" s="119"/>
      <c r="CWF212" s="91"/>
      <c r="CWG212" s="119"/>
      <c r="CWH212" s="91"/>
      <c r="CWI212" s="119"/>
      <c r="CWJ212" s="91"/>
      <c r="CWK212" s="119"/>
      <c r="CWL212" s="91"/>
      <c r="CWM212" s="119"/>
      <c r="CWN212" s="91"/>
      <c r="CWO212" s="119"/>
      <c r="CWP212" s="91"/>
      <c r="CWQ212" s="119"/>
      <c r="CWR212" s="91"/>
      <c r="CWS212" s="119"/>
      <c r="CWT212" s="91"/>
      <c r="CWU212" s="119"/>
      <c r="CWV212" s="91"/>
      <c r="CWW212" s="119"/>
      <c r="CWX212" s="91"/>
      <c r="CWY212" s="119"/>
      <c r="CWZ212" s="91"/>
      <c r="CXA212" s="119"/>
      <c r="CXB212" s="91"/>
      <c r="CXC212" s="119"/>
      <c r="CXD212" s="91"/>
      <c r="CXE212" s="119"/>
      <c r="CXF212" s="91"/>
      <c r="CXG212" s="119"/>
      <c r="CXH212" s="91"/>
      <c r="CXI212" s="119"/>
      <c r="CXJ212" s="91"/>
      <c r="CXK212" s="119"/>
      <c r="CXL212" s="91"/>
      <c r="CXM212" s="119"/>
      <c r="CXN212" s="91"/>
      <c r="CXO212" s="119"/>
      <c r="CXP212" s="91"/>
      <c r="CXQ212" s="119"/>
      <c r="CXR212" s="91"/>
      <c r="CXS212" s="119"/>
      <c r="CXT212" s="91"/>
      <c r="CXU212" s="119"/>
      <c r="CXV212" s="91"/>
      <c r="CXW212" s="119"/>
      <c r="CXX212" s="91"/>
      <c r="CXY212" s="119"/>
      <c r="CXZ212" s="91"/>
      <c r="CYA212" s="119"/>
      <c r="CYB212" s="91"/>
      <c r="CYC212" s="119"/>
      <c r="CYD212" s="91"/>
      <c r="CYE212" s="119"/>
      <c r="CYF212" s="91"/>
      <c r="CYG212" s="119"/>
      <c r="CYH212" s="91"/>
      <c r="CYI212" s="119"/>
      <c r="CYJ212" s="91"/>
      <c r="CYK212" s="119"/>
      <c r="CYL212" s="91"/>
      <c r="CYM212" s="119"/>
      <c r="CYN212" s="91"/>
      <c r="CYO212" s="119"/>
      <c r="CYP212" s="91"/>
      <c r="CYQ212" s="119"/>
      <c r="CYR212" s="91"/>
      <c r="CYS212" s="119"/>
      <c r="CYT212" s="91"/>
      <c r="CYU212" s="119"/>
      <c r="CYV212" s="91"/>
      <c r="CYW212" s="119"/>
      <c r="CYX212" s="91"/>
      <c r="CYY212" s="119"/>
      <c r="CYZ212" s="91"/>
      <c r="CZA212" s="119"/>
      <c r="CZB212" s="91"/>
      <c r="CZC212" s="119"/>
      <c r="CZD212" s="91"/>
      <c r="CZE212" s="119"/>
      <c r="CZF212" s="91"/>
      <c r="CZG212" s="119"/>
      <c r="CZH212" s="91"/>
      <c r="CZI212" s="119"/>
      <c r="CZJ212" s="91"/>
      <c r="CZK212" s="119"/>
      <c r="CZL212" s="91"/>
      <c r="CZM212" s="119"/>
      <c r="CZN212" s="91"/>
      <c r="CZO212" s="119"/>
      <c r="CZP212" s="91"/>
      <c r="CZQ212" s="119"/>
      <c r="CZR212" s="91"/>
      <c r="CZS212" s="119"/>
      <c r="CZT212" s="91"/>
      <c r="CZU212" s="119"/>
      <c r="CZV212" s="91"/>
      <c r="CZW212" s="119"/>
      <c r="CZX212" s="91"/>
      <c r="CZY212" s="119"/>
      <c r="CZZ212" s="91"/>
      <c r="DAA212" s="119"/>
      <c r="DAB212" s="91"/>
      <c r="DAC212" s="119"/>
      <c r="DAD212" s="91"/>
      <c r="DAE212" s="119"/>
      <c r="DAF212" s="91"/>
      <c r="DAG212" s="119"/>
      <c r="DAH212" s="91"/>
      <c r="DAI212" s="119"/>
      <c r="DAJ212" s="91"/>
      <c r="DAK212" s="119"/>
      <c r="DAL212" s="91"/>
      <c r="DAM212" s="119"/>
      <c r="DAN212" s="91"/>
      <c r="DAO212" s="119"/>
      <c r="DAP212" s="91"/>
      <c r="DAQ212" s="119"/>
      <c r="DAR212" s="91"/>
      <c r="DAS212" s="119"/>
      <c r="DAT212" s="91"/>
      <c r="DAU212" s="119"/>
      <c r="DAV212" s="91"/>
      <c r="DAW212" s="119"/>
      <c r="DAX212" s="91"/>
      <c r="DAY212" s="119"/>
      <c r="DAZ212" s="91"/>
      <c r="DBA212" s="119"/>
      <c r="DBB212" s="91"/>
      <c r="DBC212" s="119"/>
      <c r="DBD212" s="91"/>
      <c r="DBE212" s="119"/>
      <c r="DBF212" s="91"/>
      <c r="DBG212" s="119"/>
      <c r="DBH212" s="91"/>
      <c r="DBI212" s="119"/>
      <c r="DBJ212" s="91"/>
      <c r="DBK212" s="119"/>
      <c r="DBL212" s="91"/>
      <c r="DBM212" s="119"/>
      <c r="DBN212" s="91"/>
      <c r="DBO212" s="119"/>
      <c r="DBP212" s="91"/>
      <c r="DBQ212" s="119"/>
      <c r="DBR212" s="91"/>
      <c r="DBS212" s="119"/>
      <c r="DBT212" s="91"/>
      <c r="DBU212" s="119"/>
      <c r="DBV212" s="91"/>
      <c r="DBW212" s="119"/>
      <c r="DBX212" s="91"/>
      <c r="DBY212" s="119"/>
      <c r="DBZ212" s="91"/>
      <c r="DCA212" s="119"/>
      <c r="DCB212" s="91"/>
      <c r="DCC212" s="119"/>
      <c r="DCD212" s="91"/>
      <c r="DCE212" s="119"/>
      <c r="DCF212" s="91"/>
      <c r="DCG212" s="119"/>
      <c r="DCH212" s="91"/>
      <c r="DCI212" s="119"/>
      <c r="DCJ212" s="91"/>
      <c r="DCK212" s="119"/>
      <c r="DCL212" s="91"/>
      <c r="DCM212" s="119"/>
      <c r="DCN212" s="91"/>
      <c r="DCO212" s="119"/>
      <c r="DCP212" s="91"/>
      <c r="DCQ212" s="119"/>
      <c r="DCR212" s="91"/>
      <c r="DCS212" s="119"/>
      <c r="DCT212" s="91"/>
      <c r="DCU212" s="119"/>
      <c r="DCV212" s="91"/>
      <c r="DCW212" s="119"/>
      <c r="DCX212" s="91"/>
      <c r="DCY212" s="119"/>
      <c r="DCZ212" s="91"/>
      <c r="DDA212" s="119"/>
      <c r="DDB212" s="91"/>
      <c r="DDC212" s="119"/>
      <c r="DDD212" s="91"/>
      <c r="DDE212" s="119"/>
      <c r="DDF212" s="91"/>
      <c r="DDG212" s="119"/>
      <c r="DDH212" s="91"/>
      <c r="DDI212" s="119"/>
      <c r="DDJ212" s="91"/>
      <c r="DDK212" s="119"/>
      <c r="DDL212" s="91"/>
      <c r="DDM212" s="119"/>
      <c r="DDN212" s="91"/>
      <c r="DDO212" s="119"/>
      <c r="DDP212" s="91"/>
      <c r="DDQ212" s="119"/>
      <c r="DDR212" s="91"/>
      <c r="DDS212" s="119"/>
      <c r="DDT212" s="91"/>
      <c r="DDU212" s="119"/>
      <c r="DDV212" s="91"/>
      <c r="DDW212" s="119"/>
      <c r="DDX212" s="91"/>
      <c r="DDY212" s="119"/>
      <c r="DDZ212" s="91"/>
      <c r="DEA212" s="119"/>
      <c r="DEB212" s="91"/>
      <c r="DEC212" s="119"/>
      <c r="DED212" s="91"/>
      <c r="DEE212" s="119"/>
      <c r="DEF212" s="91"/>
      <c r="DEG212" s="119"/>
      <c r="DEH212" s="91"/>
      <c r="DEI212" s="119"/>
      <c r="DEJ212" s="91"/>
      <c r="DEK212" s="119"/>
      <c r="DEL212" s="91"/>
      <c r="DEM212" s="119"/>
      <c r="DEN212" s="91"/>
      <c r="DEO212" s="119"/>
      <c r="DEP212" s="91"/>
      <c r="DEQ212" s="119"/>
      <c r="DER212" s="91"/>
      <c r="DES212" s="119"/>
      <c r="DET212" s="91"/>
      <c r="DEU212" s="119"/>
      <c r="DEV212" s="91"/>
      <c r="DEW212" s="119"/>
      <c r="DEX212" s="91"/>
      <c r="DEY212" s="119"/>
      <c r="DEZ212" s="91"/>
      <c r="DFA212" s="119"/>
      <c r="DFB212" s="91"/>
      <c r="DFC212" s="119"/>
      <c r="DFD212" s="91"/>
      <c r="DFE212" s="119"/>
      <c r="DFF212" s="91"/>
      <c r="DFG212" s="119"/>
      <c r="DFH212" s="91"/>
      <c r="DFI212" s="119"/>
      <c r="DFJ212" s="91"/>
      <c r="DFK212" s="119"/>
      <c r="DFL212" s="91"/>
      <c r="DFM212" s="119"/>
      <c r="DFN212" s="91"/>
      <c r="DFO212" s="119"/>
      <c r="DFP212" s="91"/>
      <c r="DFQ212" s="119"/>
      <c r="DFR212" s="91"/>
      <c r="DFS212" s="119"/>
      <c r="DFT212" s="91"/>
      <c r="DFU212" s="119"/>
      <c r="DFV212" s="91"/>
      <c r="DFW212" s="119"/>
      <c r="DFX212" s="91"/>
      <c r="DFY212" s="119"/>
      <c r="DFZ212" s="91"/>
      <c r="DGA212" s="119"/>
      <c r="DGB212" s="91"/>
      <c r="DGC212" s="119"/>
      <c r="DGD212" s="91"/>
      <c r="DGE212" s="119"/>
      <c r="DGF212" s="91"/>
      <c r="DGG212" s="119"/>
      <c r="DGH212" s="91"/>
      <c r="DGI212" s="119"/>
      <c r="DGJ212" s="91"/>
      <c r="DGK212" s="119"/>
      <c r="DGL212" s="91"/>
      <c r="DGM212" s="119"/>
      <c r="DGN212" s="91"/>
      <c r="DGO212" s="119"/>
      <c r="DGP212" s="91"/>
      <c r="DGQ212" s="119"/>
      <c r="DGR212" s="91"/>
      <c r="DGS212" s="119"/>
      <c r="DGT212" s="91"/>
      <c r="DGU212" s="119"/>
      <c r="DGV212" s="91"/>
      <c r="DGW212" s="119"/>
      <c r="DGX212" s="91"/>
      <c r="DGY212" s="119"/>
      <c r="DGZ212" s="91"/>
      <c r="DHA212" s="119"/>
      <c r="DHB212" s="91"/>
      <c r="DHC212" s="119"/>
      <c r="DHD212" s="91"/>
      <c r="DHE212" s="119"/>
      <c r="DHF212" s="91"/>
      <c r="DHG212" s="119"/>
      <c r="DHH212" s="91"/>
      <c r="DHI212" s="119"/>
      <c r="DHJ212" s="91"/>
      <c r="DHK212" s="119"/>
      <c r="DHL212" s="91"/>
      <c r="DHM212" s="119"/>
      <c r="DHN212" s="91"/>
      <c r="DHO212" s="119"/>
      <c r="DHP212" s="91"/>
      <c r="DHQ212" s="119"/>
      <c r="DHR212" s="91"/>
      <c r="DHS212" s="119"/>
      <c r="DHT212" s="91"/>
      <c r="DHU212" s="119"/>
      <c r="DHV212" s="91"/>
      <c r="DHW212" s="119"/>
      <c r="DHX212" s="91"/>
      <c r="DHY212" s="119"/>
      <c r="DHZ212" s="91"/>
      <c r="DIA212" s="119"/>
      <c r="DIB212" s="91"/>
      <c r="DIC212" s="119"/>
      <c r="DID212" s="91"/>
      <c r="DIE212" s="119"/>
      <c r="DIF212" s="91"/>
      <c r="DIG212" s="119"/>
      <c r="DIH212" s="91"/>
      <c r="DII212" s="119"/>
      <c r="DIJ212" s="91"/>
      <c r="DIK212" s="119"/>
      <c r="DIL212" s="91"/>
      <c r="DIM212" s="119"/>
      <c r="DIN212" s="91"/>
      <c r="DIO212" s="119"/>
      <c r="DIP212" s="91"/>
      <c r="DIQ212" s="119"/>
      <c r="DIR212" s="91"/>
      <c r="DIS212" s="119"/>
      <c r="DIT212" s="91"/>
      <c r="DIU212" s="119"/>
      <c r="DIV212" s="91"/>
      <c r="DIW212" s="119"/>
      <c r="DIX212" s="91"/>
      <c r="DIY212" s="119"/>
      <c r="DIZ212" s="91"/>
      <c r="DJA212" s="119"/>
      <c r="DJB212" s="91"/>
      <c r="DJC212" s="119"/>
      <c r="DJD212" s="91"/>
      <c r="DJE212" s="119"/>
      <c r="DJF212" s="91"/>
      <c r="DJG212" s="119"/>
      <c r="DJH212" s="91"/>
      <c r="DJI212" s="119"/>
      <c r="DJJ212" s="91"/>
      <c r="DJK212" s="119"/>
      <c r="DJL212" s="91"/>
      <c r="DJM212" s="119"/>
      <c r="DJN212" s="91"/>
      <c r="DJO212" s="119"/>
      <c r="DJP212" s="91"/>
      <c r="DJQ212" s="119"/>
      <c r="DJR212" s="91"/>
      <c r="DJS212" s="119"/>
      <c r="DJT212" s="91"/>
      <c r="DJU212" s="119"/>
      <c r="DJV212" s="91"/>
      <c r="DJW212" s="119"/>
      <c r="DJX212" s="91"/>
      <c r="DJY212" s="119"/>
      <c r="DJZ212" s="91"/>
      <c r="DKA212" s="119"/>
      <c r="DKB212" s="91"/>
      <c r="DKC212" s="119"/>
      <c r="DKD212" s="91"/>
      <c r="DKE212" s="119"/>
      <c r="DKF212" s="91"/>
      <c r="DKG212" s="119"/>
      <c r="DKH212" s="91"/>
      <c r="DKI212" s="119"/>
      <c r="DKJ212" s="91"/>
      <c r="DKK212" s="119"/>
      <c r="DKL212" s="91"/>
      <c r="DKM212" s="119"/>
      <c r="DKN212" s="91"/>
      <c r="DKO212" s="119"/>
      <c r="DKP212" s="91"/>
      <c r="DKQ212" s="119"/>
      <c r="DKR212" s="91"/>
      <c r="DKS212" s="119"/>
      <c r="DKT212" s="91"/>
      <c r="DKU212" s="119"/>
      <c r="DKV212" s="91"/>
      <c r="DKW212" s="119"/>
      <c r="DKX212" s="91"/>
      <c r="DKY212" s="119"/>
      <c r="DKZ212" s="91"/>
      <c r="DLA212" s="119"/>
      <c r="DLB212" s="91"/>
      <c r="DLC212" s="119"/>
      <c r="DLD212" s="91"/>
      <c r="DLE212" s="119"/>
      <c r="DLF212" s="91"/>
      <c r="DLG212" s="119"/>
      <c r="DLH212" s="91"/>
      <c r="DLI212" s="119"/>
      <c r="DLJ212" s="91"/>
      <c r="DLK212" s="119"/>
      <c r="DLL212" s="91"/>
      <c r="DLM212" s="119"/>
      <c r="DLN212" s="91"/>
      <c r="DLO212" s="119"/>
      <c r="DLP212" s="91"/>
      <c r="DLQ212" s="119"/>
      <c r="DLR212" s="91"/>
      <c r="DLS212" s="119"/>
      <c r="DLT212" s="91"/>
      <c r="DLU212" s="119"/>
      <c r="DLV212" s="91"/>
      <c r="DLW212" s="119"/>
      <c r="DLX212" s="91"/>
      <c r="DLY212" s="119"/>
      <c r="DLZ212" s="91"/>
      <c r="DMA212" s="119"/>
      <c r="DMB212" s="91"/>
      <c r="DMC212" s="119"/>
      <c r="DMD212" s="91"/>
      <c r="DME212" s="119"/>
      <c r="DMF212" s="91"/>
      <c r="DMG212" s="119"/>
      <c r="DMH212" s="91"/>
      <c r="DMI212" s="119"/>
      <c r="DMJ212" s="91"/>
      <c r="DMK212" s="119"/>
      <c r="DML212" s="91"/>
      <c r="DMM212" s="119"/>
      <c r="DMN212" s="91"/>
      <c r="DMO212" s="119"/>
      <c r="DMP212" s="91"/>
      <c r="DMQ212" s="119"/>
      <c r="DMR212" s="91"/>
      <c r="DMS212" s="119"/>
      <c r="DMT212" s="91"/>
      <c r="DMU212" s="119"/>
      <c r="DMV212" s="91"/>
      <c r="DMW212" s="119"/>
      <c r="DMX212" s="91"/>
      <c r="DMY212" s="119"/>
      <c r="DMZ212" s="91"/>
      <c r="DNA212" s="119"/>
      <c r="DNB212" s="91"/>
      <c r="DNC212" s="119"/>
      <c r="DND212" s="91"/>
      <c r="DNE212" s="119"/>
      <c r="DNF212" s="91"/>
      <c r="DNG212" s="119"/>
      <c r="DNH212" s="91"/>
      <c r="DNI212" s="119"/>
      <c r="DNJ212" s="91"/>
      <c r="DNK212" s="119"/>
      <c r="DNL212" s="91"/>
      <c r="DNM212" s="119"/>
      <c r="DNN212" s="91"/>
      <c r="DNO212" s="119"/>
      <c r="DNP212" s="91"/>
      <c r="DNQ212" s="119"/>
      <c r="DNR212" s="91"/>
      <c r="DNS212" s="119"/>
      <c r="DNT212" s="91"/>
      <c r="DNU212" s="119"/>
      <c r="DNV212" s="91"/>
      <c r="DNW212" s="119"/>
      <c r="DNX212" s="91"/>
      <c r="DNY212" s="119"/>
      <c r="DNZ212" s="91"/>
      <c r="DOA212" s="119"/>
      <c r="DOB212" s="91"/>
      <c r="DOC212" s="119"/>
      <c r="DOD212" s="91"/>
      <c r="DOE212" s="119"/>
      <c r="DOF212" s="91"/>
      <c r="DOG212" s="119"/>
      <c r="DOH212" s="91"/>
      <c r="DOI212" s="119"/>
      <c r="DOJ212" s="91"/>
      <c r="DOK212" s="119"/>
      <c r="DOL212" s="91"/>
      <c r="DOM212" s="119"/>
      <c r="DON212" s="91"/>
      <c r="DOO212" s="119"/>
      <c r="DOP212" s="91"/>
      <c r="DOQ212" s="119"/>
      <c r="DOR212" s="91"/>
      <c r="DOS212" s="119"/>
      <c r="DOT212" s="91"/>
      <c r="DOU212" s="119"/>
      <c r="DOV212" s="91"/>
      <c r="DOW212" s="119"/>
      <c r="DOX212" s="91"/>
      <c r="DOY212" s="119"/>
      <c r="DOZ212" s="91"/>
      <c r="DPA212" s="119"/>
      <c r="DPB212" s="91"/>
      <c r="DPC212" s="119"/>
      <c r="DPD212" s="91"/>
      <c r="DPE212" s="119"/>
      <c r="DPF212" s="91"/>
      <c r="DPG212" s="119"/>
      <c r="DPH212" s="91"/>
      <c r="DPI212" s="119"/>
      <c r="DPJ212" s="91"/>
      <c r="DPK212" s="119"/>
      <c r="DPL212" s="91"/>
      <c r="DPM212" s="119"/>
      <c r="DPN212" s="91"/>
      <c r="DPO212" s="119"/>
      <c r="DPP212" s="91"/>
      <c r="DPQ212" s="119"/>
      <c r="DPR212" s="91"/>
      <c r="DPS212" s="119"/>
      <c r="DPT212" s="91"/>
      <c r="DPU212" s="119"/>
      <c r="DPV212" s="91"/>
      <c r="DPW212" s="119"/>
      <c r="DPX212" s="91"/>
      <c r="DPY212" s="119"/>
      <c r="DPZ212" s="91"/>
      <c r="DQA212" s="119"/>
      <c r="DQB212" s="91"/>
      <c r="DQC212" s="119"/>
      <c r="DQD212" s="91"/>
      <c r="DQE212" s="119"/>
      <c r="DQF212" s="91"/>
      <c r="DQG212" s="119"/>
      <c r="DQH212" s="91"/>
      <c r="DQI212" s="119"/>
      <c r="DQJ212" s="91"/>
      <c r="DQK212" s="119"/>
      <c r="DQL212" s="91"/>
      <c r="DQM212" s="119"/>
      <c r="DQN212" s="91"/>
      <c r="DQO212" s="119"/>
      <c r="DQP212" s="91"/>
      <c r="DQQ212" s="119"/>
      <c r="DQR212" s="91"/>
      <c r="DQS212" s="119"/>
      <c r="DQT212" s="91"/>
      <c r="DQU212" s="119"/>
      <c r="DQV212" s="91"/>
      <c r="DQW212" s="119"/>
      <c r="DQX212" s="91"/>
      <c r="DQY212" s="119"/>
      <c r="DQZ212" s="91"/>
      <c r="DRA212" s="119"/>
      <c r="DRB212" s="91"/>
      <c r="DRC212" s="119"/>
      <c r="DRD212" s="91"/>
      <c r="DRE212" s="119"/>
      <c r="DRF212" s="91"/>
      <c r="DRG212" s="119"/>
      <c r="DRH212" s="91"/>
      <c r="DRI212" s="119"/>
      <c r="DRJ212" s="91"/>
      <c r="DRK212" s="119"/>
      <c r="DRL212" s="91"/>
      <c r="DRM212" s="119"/>
      <c r="DRN212" s="91"/>
      <c r="DRO212" s="119"/>
      <c r="DRP212" s="91"/>
      <c r="DRQ212" s="119"/>
      <c r="DRR212" s="91"/>
      <c r="DRS212" s="119"/>
      <c r="DRT212" s="91"/>
      <c r="DRU212" s="119"/>
      <c r="DRV212" s="91"/>
      <c r="DRW212" s="119"/>
      <c r="DRX212" s="91"/>
      <c r="DRY212" s="119"/>
      <c r="DRZ212" s="91"/>
      <c r="DSA212" s="119"/>
      <c r="DSB212" s="91"/>
      <c r="DSC212" s="119"/>
      <c r="DSD212" s="91"/>
      <c r="DSE212" s="119"/>
      <c r="DSF212" s="91"/>
      <c r="DSG212" s="119"/>
      <c r="DSH212" s="91"/>
      <c r="DSI212" s="119"/>
      <c r="DSJ212" s="91"/>
      <c r="DSK212" s="119"/>
      <c r="DSL212" s="91"/>
      <c r="DSM212" s="119"/>
      <c r="DSN212" s="91"/>
      <c r="DSO212" s="119"/>
      <c r="DSP212" s="91"/>
      <c r="DSQ212" s="119"/>
      <c r="DSR212" s="91"/>
      <c r="DSS212" s="119"/>
      <c r="DST212" s="91"/>
      <c r="DSU212" s="119"/>
      <c r="DSV212" s="91"/>
      <c r="DSW212" s="119"/>
      <c r="DSX212" s="91"/>
      <c r="DSY212" s="119"/>
      <c r="DSZ212" s="91"/>
      <c r="DTA212" s="119"/>
      <c r="DTB212" s="91"/>
      <c r="DTC212" s="119"/>
      <c r="DTD212" s="91"/>
      <c r="DTE212" s="119"/>
      <c r="DTF212" s="91"/>
      <c r="DTG212" s="119"/>
      <c r="DTH212" s="91"/>
      <c r="DTI212" s="119"/>
      <c r="DTJ212" s="91"/>
      <c r="DTK212" s="119"/>
      <c r="DTL212" s="91"/>
      <c r="DTM212" s="119"/>
      <c r="DTN212" s="91"/>
      <c r="DTO212" s="119"/>
      <c r="DTP212" s="91"/>
      <c r="DTQ212" s="119"/>
      <c r="DTR212" s="91"/>
      <c r="DTS212" s="119"/>
      <c r="DTT212" s="91"/>
      <c r="DTU212" s="119"/>
      <c r="DTV212" s="91"/>
      <c r="DTW212" s="119"/>
      <c r="DTX212" s="91"/>
      <c r="DTY212" s="119"/>
      <c r="DTZ212" s="91"/>
      <c r="DUA212" s="119"/>
      <c r="DUB212" s="91"/>
      <c r="DUC212" s="119"/>
      <c r="DUD212" s="91"/>
      <c r="DUE212" s="119"/>
      <c r="DUF212" s="91"/>
      <c r="DUG212" s="119"/>
      <c r="DUH212" s="91"/>
      <c r="DUI212" s="119"/>
      <c r="DUJ212" s="91"/>
      <c r="DUK212" s="119"/>
      <c r="DUL212" s="91"/>
      <c r="DUM212" s="119"/>
      <c r="DUN212" s="91"/>
      <c r="DUO212" s="119"/>
      <c r="DUP212" s="91"/>
      <c r="DUQ212" s="119"/>
      <c r="DUR212" s="91"/>
      <c r="DUS212" s="119"/>
      <c r="DUT212" s="91"/>
      <c r="DUU212" s="119"/>
      <c r="DUV212" s="91"/>
      <c r="DUW212" s="119"/>
      <c r="DUX212" s="91"/>
      <c r="DUY212" s="119"/>
      <c r="DUZ212" s="91"/>
      <c r="DVA212" s="119"/>
      <c r="DVB212" s="91"/>
      <c r="DVC212" s="119"/>
      <c r="DVD212" s="91"/>
      <c r="DVE212" s="119"/>
      <c r="DVF212" s="91"/>
      <c r="DVG212" s="119"/>
      <c r="DVH212" s="91"/>
      <c r="DVI212" s="119"/>
      <c r="DVJ212" s="91"/>
      <c r="DVK212" s="119"/>
      <c r="DVL212" s="91"/>
      <c r="DVM212" s="119"/>
      <c r="DVN212" s="91"/>
      <c r="DVO212" s="119"/>
      <c r="DVP212" s="91"/>
      <c r="DVQ212" s="119"/>
      <c r="DVR212" s="91"/>
      <c r="DVS212" s="119"/>
      <c r="DVT212" s="91"/>
      <c r="DVU212" s="119"/>
      <c r="DVV212" s="91"/>
      <c r="DVW212" s="119"/>
      <c r="DVX212" s="91"/>
      <c r="DVY212" s="119"/>
      <c r="DVZ212" s="91"/>
      <c r="DWA212" s="119"/>
      <c r="DWB212" s="91"/>
      <c r="DWC212" s="119"/>
      <c r="DWD212" s="91"/>
      <c r="DWE212" s="119"/>
      <c r="DWF212" s="91"/>
      <c r="DWG212" s="119"/>
      <c r="DWH212" s="91"/>
      <c r="DWI212" s="119"/>
      <c r="DWJ212" s="91"/>
      <c r="DWK212" s="119"/>
      <c r="DWL212" s="91"/>
      <c r="DWM212" s="119"/>
      <c r="DWN212" s="91"/>
      <c r="DWO212" s="119"/>
      <c r="DWP212" s="91"/>
      <c r="DWQ212" s="119"/>
      <c r="DWR212" s="91"/>
      <c r="DWS212" s="119"/>
      <c r="DWT212" s="91"/>
      <c r="DWU212" s="119"/>
      <c r="DWV212" s="91"/>
      <c r="DWW212" s="119"/>
      <c r="DWX212" s="91"/>
      <c r="DWY212" s="119"/>
      <c r="DWZ212" s="91"/>
      <c r="DXA212" s="119"/>
      <c r="DXB212" s="91"/>
      <c r="DXC212" s="119"/>
      <c r="DXD212" s="91"/>
      <c r="DXE212" s="119"/>
      <c r="DXF212" s="91"/>
      <c r="DXG212" s="119"/>
      <c r="DXH212" s="91"/>
      <c r="DXI212" s="119"/>
      <c r="DXJ212" s="91"/>
      <c r="DXK212" s="119"/>
      <c r="DXL212" s="91"/>
      <c r="DXM212" s="119"/>
      <c r="DXN212" s="91"/>
      <c r="DXO212" s="119"/>
      <c r="DXP212" s="91"/>
      <c r="DXQ212" s="119"/>
      <c r="DXR212" s="91"/>
      <c r="DXS212" s="119"/>
      <c r="DXT212" s="91"/>
      <c r="DXU212" s="119"/>
      <c r="DXV212" s="91"/>
      <c r="DXW212" s="119"/>
      <c r="DXX212" s="91"/>
      <c r="DXY212" s="119"/>
      <c r="DXZ212" s="91"/>
      <c r="DYA212" s="119"/>
      <c r="DYB212" s="91"/>
      <c r="DYC212" s="119"/>
      <c r="DYD212" s="91"/>
      <c r="DYE212" s="119"/>
      <c r="DYF212" s="91"/>
      <c r="DYG212" s="119"/>
      <c r="DYH212" s="91"/>
      <c r="DYI212" s="119"/>
      <c r="DYJ212" s="91"/>
      <c r="DYK212" s="119"/>
      <c r="DYL212" s="91"/>
      <c r="DYM212" s="119"/>
      <c r="DYN212" s="91"/>
      <c r="DYO212" s="119"/>
      <c r="DYP212" s="91"/>
      <c r="DYQ212" s="119"/>
      <c r="DYR212" s="91"/>
      <c r="DYS212" s="119"/>
      <c r="DYT212" s="91"/>
      <c r="DYU212" s="119"/>
      <c r="DYV212" s="91"/>
      <c r="DYW212" s="119"/>
      <c r="DYX212" s="91"/>
      <c r="DYY212" s="119"/>
      <c r="DYZ212" s="91"/>
      <c r="DZA212" s="119"/>
      <c r="DZB212" s="91"/>
      <c r="DZC212" s="119"/>
      <c r="DZD212" s="91"/>
      <c r="DZE212" s="119"/>
      <c r="DZF212" s="91"/>
      <c r="DZG212" s="119"/>
      <c r="DZH212" s="91"/>
      <c r="DZI212" s="119"/>
      <c r="DZJ212" s="91"/>
      <c r="DZK212" s="119"/>
      <c r="DZL212" s="91"/>
      <c r="DZM212" s="119"/>
      <c r="DZN212" s="91"/>
      <c r="DZO212" s="119"/>
      <c r="DZP212" s="91"/>
      <c r="DZQ212" s="119"/>
      <c r="DZR212" s="91"/>
      <c r="DZS212" s="119"/>
      <c r="DZT212" s="91"/>
      <c r="DZU212" s="119"/>
      <c r="DZV212" s="91"/>
      <c r="DZW212" s="119"/>
      <c r="DZX212" s="91"/>
      <c r="DZY212" s="119"/>
      <c r="DZZ212" s="91"/>
      <c r="EAA212" s="119"/>
      <c r="EAB212" s="91"/>
      <c r="EAC212" s="119"/>
      <c r="EAD212" s="91"/>
      <c r="EAE212" s="119"/>
      <c r="EAF212" s="91"/>
      <c r="EAG212" s="119"/>
      <c r="EAH212" s="91"/>
      <c r="EAI212" s="119"/>
      <c r="EAJ212" s="91"/>
      <c r="EAK212" s="119"/>
      <c r="EAL212" s="91"/>
      <c r="EAM212" s="119"/>
      <c r="EAN212" s="91"/>
      <c r="EAO212" s="119"/>
      <c r="EAP212" s="91"/>
      <c r="EAQ212" s="119"/>
      <c r="EAR212" s="91"/>
      <c r="EAS212" s="119"/>
      <c r="EAT212" s="91"/>
      <c r="EAU212" s="119"/>
      <c r="EAV212" s="91"/>
      <c r="EAW212" s="119"/>
      <c r="EAX212" s="91"/>
      <c r="EAY212" s="119"/>
      <c r="EAZ212" s="91"/>
      <c r="EBA212" s="119"/>
      <c r="EBB212" s="91"/>
      <c r="EBC212" s="119"/>
      <c r="EBD212" s="91"/>
      <c r="EBE212" s="119"/>
      <c r="EBF212" s="91"/>
      <c r="EBG212" s="119"/>
      <c r="EBH212" s="91"/>
      <c r="EBI212" s="119"/>
      <c r="EBJ212" s="91"/>
      <c r="EBK212" s="119"/>
      <c r="EBL212" s="91"/>
      <c r="EBM212" s="119"/>
      <c r="EBN212" s="91"/>
      <c r="EBO212" s="119"/>
      <c r="EBP212" s="91"/>
      <c r="EBQ212" s="119"/>
      <c r="EBR212" s="91"/>
      <c r="EBS212" s="119"/>
      <c r="EBT212" s="91"/>
      <c r="EBU212" s="119"/>
      <c r="EBV212" s="91"/>
      <c r="EBW212" s="119"/>
      <c r="EBX212" s="91"/>
      <c r="EBY212" s="119"/>
      <c r="EBZ212" s="91"/>
      <c r="ECA212" s="119"/>
      <c r="ECB212" s="91"/>
      <c r="ECC212" s="119"/>
      <c r="ECD212" s="91"/>
      <c r="ECE212" s="119"/>
      <c r="ECF212" s="91"/>
      <c r="ECG212" s="119"/>
      <c r="ECH212" s="91"/>
      <c r="ECI212" s="119"/>
      <c r="ECJ212" s="91"/>
      <c r="ECK212" s="119"/>
      <c r="ECL212" s="91"/>
      <c r="ECM212" s="119"/>
      <c r="ECN212" s="91"/>
      <c r="ECO212" s="119"/>
      <c r="ECP212" s="91"/>
      <c r="ECQ212" s="119"/>
      <c r="ECR212" s="91"/>
      <c r="ECS212" s="119"/>
      <c r="ECT212" s="91"/>
      <c r="ECU212" s="119"/>
      <c r="ECV212" s="91"/>
      <c r="ECW212" s="119"/>
      <c r="ECX212" s="91"/>
      <c r="ECY212" s="119"/>
      <c r="ECZ212" s="91"/>
      <c r="EDA212" s="119"/>
      <c r="EDB212" s="91"/>
      <c r="EDC212" s="119"/>
      <c r="EDD212" s="91"/>
      <c r="EDE212" s="119"/>
      <c r="EDF212" s="91"/>
      <c r="EDG212" s="119"/>
      <c r="EDH212" s="91"/>
      <c r="EDI212" s="119"/>
      <c r="EDJ212" s="91"/>
      <c r="EDK212" s="119"/>
      <c r="EDL212" s="91"/>
      <c r="EDM212" s="119"/>
      <c r="EDN212" s="91"/>
      <c r="EDO212" s="119"/>
      <c r="EDP212" s="91"/>
      <c r="EDQ212" s="119"/>
      <c r="EDR212" s="91"/>
      <c r="EDS212" s="119"/>
      <c r="EDT212" s="91"/>
      <c r="EDU212" s="119"/>
      <c r="EDV212" s="91"/>
      <c r="EDW212" s="119"/>
      <c r="EDX212" s="91"/>
      <c r="EDY212" s="119"/>
      <c r="EDZ212" s="91"/>
      <c r="EEA212" s="119"/>
      <c r="EEB212" s="91"/>
      <c r="EEC212" s="119"/>
      <c r="EED212" s="91"/>
      <c r="EEE212" s="119"/>
      <c r="EEF212" s="91"/>
      <c r="EEG212" s="119"/>
      <c r="EEH212" s="91"/>
      <c r="EEI212" s="119"/>
      <c r="EEJ212" s="91"/>
      <c r="EEK212" s="119"/>
      <c r="EEL212" s="91"/>
      <c r="EEM212" s="119"/>
      <c r="EEN212" s="91"/>
      <c r="EEO212" s="119"/>
      <c r="EEP212" s="91"/>
      <c r="EEQ212" s="119"/>
      <c r="EER212" s="91"/>
      <c r="EES212" s="119"/>
      <c r="EET212" s="91"/>
      <c r="EEU212" s="119"/>
      <c r="EEV212" s="91"/>
      <c r="EEW212" s="119"/>
      <c r="EEX212" s="91"/>
      <c r="EEY212" s="119"/>
      <c r="EEZ212" s="91"/>
      <c r="EFA212" s="119"/>
      <c r="EFB212" s="91"/>
      <c r="EFC212" s="119"/>
      <c r="EFD212" s="91"/>
      <c r="EFE212" s="119"/>
      <c r="EFF212" s="91"/>
      <c r="EFG212" s="119"/>
      <c r="EFH212" s="91"/>
      <c r="EFI212" s="119"/>
      <c r="EFJ212" s="91"/>
      <c r="EFK212" s="119"/>
      <c r="EFL212" s="91"/>
      <c r="EFM212" s="119"/>
      <c r="EFN212" s="91"/>
      <c r="EFO212" s="119"/>
      <c r="EFP212" s="91"/>
      <c r="EFQ212" s="119"/>
      <c r="EFR212" s="91"/>
      <c r="EFS212" s="119"/>
      <c r="EFT212" s="91"/>
      <c r="EFU212" s="119"/>
      <c r="EFV212" s="91"/>
      <c r="EFW212" s="119"/>
      <c r="EFX212" s="91"/>
      <c r="EFY212" s="119"/>
      <c r="EFZ212" s="91"/>
      <c r="EGA212" s="119"/>
      <c r="EGB212" s="91"/>
      <c r="EGC212" s="119"/>
      <c r="EGD212" s="91"/>
      <c r="EGE212" s="119"/>
      <c r="EGF212" s="91"/>
      <c r="EGG212" s="119"/>
      <c r="EGH212" s="91"/>
      <c r="EGI212" s="119"/>
      <c r="EGJ212" s="91"/>
      <c r="EGK212" s="119"/>
      <c r="EGL212" s="91"/>
      <c r="EGM212" s="119"/>
      <c r="EGN212" s="91"/>
      <c r="EGO212" s="119"/>
      <c r="EGP212" s="91"/>
      <c r="EGQ212" s="119"/>
      <c r="EGR212" s="91"/>
      <c r="EGS212" s="119"/>
      <c r="EGT212" s="91"/>
      <c r="EGU212" s="119"/>
      <c r="EGV212" s="91"/>
      <c r="EGW212" s="119"/>
      <c r="EGX212" s="91"/>
      <c r="EGY212" s="119"/>
      <c r="EGZ212" s="91"/>
      <c r="EHA212" s="119"/>
      <c r="EHB212" s="91"/>
      <c r="EHC212" s="119"/>
      <c r="EHD212" s="91"/>
      <c r="EHE212" s="119"/>
      <c r="EHF212" s="91"/>
      <c r="EHG212" s="119"/>
      <c r="EHH212" s="91"/>
      <c r="EHI212" s="119"/>
      <c r="EHJ212" s="91"/>
      <c r="EHK212" s="119"/>
      <c r="EHL212" s="91"/>
      <c r="EHM212" s="119"/>
      <c r="EHN212" s="91"/>
      <c r="EHO212" s="119"/>
      <c r="EHP212" s="91"/>
      <c r="EHQ212" s="119"/>
      <c r="EHR212" s="91"/>
      <c r="EHS212" s="119"/>
      <c r="EHT212" s="91"/>
      <c r="EHU212" s="119"/>
      <c r="EHV212" s="91"/>
      <c r="EHW212" s="119"/>
      <c r="EHX212" s="91"/>
      <c r="EHY212" s="119"/>
      <c r="EHZ212" s="91"/>
      <c r="EIA212" s="119"/>
      <c r="EIB212" s="91"/>
      <c r="EIC212" s="119"/>
      <c r="EID212" s="91"/>
      <c r="EIE212" s="119"/>
      <c r="EIF212" s="91"/>
      <c r="EIG212" s="119"/>
      <c r="EIH212" s="91"/>
      <c r="EII212" s="119"/>
      <c r="EIJ212" s="91"/>
      <c r="EIK212" s="119"/>
      <c r="EIL212" s="91"/>
      <c r="EIM212" s="119"/>
      <c r="EIN212" s="91"/>
      <c r="EIO212" s="119"/>
      <c r="EIP212" s="91"/>
      <c r="EIQ212" s="119"/>
      <c r="EIR212" s="91"/>
      <c r="EIS212" s="119"/>
      <c r="EIT212" s="91"/>
      <c r="EIU212" s="119"/>
      <c r="EIV212" s="91"/>
      <c r="EIW212" s="119"/>
      <c r="EIX212" s="91"/>
      <c r="EIY212" s="119"/>
      <c r="EIZ212" s="91"/>
      <c r="EJA212" s="119"/>
      <c r="EJB212" s="91"/>
      <c r="EJC212" s="119"/>
      <c r="EJD212" s="91"/>
      <c r="EJE212" s="119"/>
      <c r="EJF212" s="91"/>
      <c r="EJG212" s="119"/>
      <c r="EJH212" s="91"/>
      <c r="EJI212" s="119"/>
      <c r="EJJ212" s="91"/>
      <c r="EJK212" s="119"/>
      <c r="EJL212" s="91"/>
      <c r="EJM212" s="119"/>
      <c r="EJN212" s="91"/>
      <c r="EJO212" s="119"/>
      <c r="EJP212" s="91"/>
      <c r="EJQ212" s="119"/>
      <c r="EJR212" s="91"/>
      <c r="EJS212" s="119"/>
      <c r="EJT212" s="91"/>
      <c r="EJU212" s="119"/>
      <c r="EJV212" s="91"/>
      <c r="EJW212" s="119"/>
      <c r="EJX212" s="91"/>
      <c r="EJY212" s="119"/>
      <c r="EJZ212" s="91"/>
      <c r="EKA212" s="119"/>
      <c r="EKB212" s="91"/>
      <c r="EKC212" s="119"/>
      <c r="EKD212" s="91"/>
      <c r="EKE212" s="119"/>
      <c r="EKF212" s="91"/>
      <c r="EKG212" s="119"/>
      <c r="EKH212" s="91"/>
      <c r="EKI212" s="119"/>
      <c r="EKJ212" s="91"/>
      <c r="EKK212" s="119"/>
      <c r="EKL212" s="91"/>
      <c r="EKM212" s="119"/>
      <c r="EKN212" s="91"/>
      <c r="EKO212" s="119"/>
      <c r="EKP212" s="91"/>
      <c r="EKQ212" s="119"/>
      <c r="EKR212" s="91"/>
      <c r="EKS212" s="119"/>
      <c r="EKT212" s="91"/>
      <c r="EKU212" s="119"/>
      <c r="EKV212" s="91"/>
      <c r="EKW212" s="119"/>
      <c r="EKX212" s="91"/>
      <c r="EKY212" s="119"/>
      <c r="EKZ212" s="91"/>
      <c r="ELA212" s="119"/>
      <c r="ELB212" s="91"/>
      <c r="ELC212" s="119"/>
      <c r="ELD212" s="91"/>
      <c r="ELE212" s="119"/>
      <c r="ELF212" s="91"/>
      <c r="ELG212" s="119"/>
      <c r="ELH212" s="91"/>
      <c r="ELI212" s="119"/>
      <c r="ELJ212" s="91"/>
      <c r="ELK212" s="119"/>
      <c r="ELL212" s="91"/>
      <c r="ELM212" s="119"/>
      <c r="ELN212" s="91"/>
      <c r="ELO212" s="119"/>
      <c r="ELP212" s="91"/>
      <c r="ELQ212" s="119"/>
      <c r="ELR212" s="91"/>
      <c r="ELS212" s="119"/>
      <c r="ELT212" s="91"/>
      <c r="ELU212" s="119"/>
      <c r="ELV212" s="91"/>
      <c r="ELW212" s="119"/>
      <c r="ELX212" s="91"/>
      <c r="ELY212" s="119"/>
      <c r="ELZ212" s="91"/>
      <c r="EMA212" s="119"/>
      <c r="EMB212" s="91"/>
      <c r="EMC212" s="119"/>
      <c r="EMD212" s="91"/>
      <c r="EME212" s="119"/>
      <c r="EMF212" s="91"/>
      <c r="EMG212" s="119"/>
      <c r="EMH212" s="91"/>
      <c r="EMI212" s="119"/>
      <c r="EMJ212" s="91"/>
      <c r="EMK212" s="119"/>
      <c r="EML212" s="91"/>
      <c r="EMM212" s="119"/>
      <c r="EMN212" s="91"/>
      <c r="EMO212" s="119"/>
      <c r="EMP212" s="91"/>
      <c r="EMQ212" s="119"/>
      <c r="EMR212" s="91"/>
      <c r="EMS212" s="119"/>
      <c r="EMT212" s="91"/>
      <c r="EMU212" s="119"/>
      <c r="EMV212" s="91"/>
      <c r="EMW212" s="119"/>
      <c r="EMX212" s="91"/>
      <c r="EMY212" s="119"/>
      <c r="EMZ212" s="91"/>
      <c r="ENA212" s="119"/>
      <c r="ENB212" s="91"/>
      <c r="ENC212" s="119"/>
      <c r="END212" s="91"/>
      <c r="ENE212" s="119"/>
      <c r="ENF212" s="91"/>
      <c r="ENG212" s="119"/>
      <c r="ENH212" s="91"/>
      <c r="ENI212" s="119"/>
      <c r="ENJ212" s="91"/>
      <c r="ENK212" s="119"/>
      <c r="ENL212" s="91"/>
      <c r="ENM212" s="119"/>
      <c r="ENN212" s="91"/>
      <c r="ENO212" s="119"/>
      <c r="ENP212" s="91"/>
      <c r="ENQ212" s="119"/>
      <c r="ENR212" s="91"/>
      <c r="ENS212" s="119"/>
      <c r="ENT212" s="91"/>
      <c r="ENU212" s="119"/>
      <c r="ENV212" s="91"/>
      <c r="ENW212" s="119"/>
      <c r="ENX212" s="91"/>
      <c r="ENY212" s="119"/>
      <c r="ENZ212" s="91"/>
      <c r="EOA212" s="119"/>
      <c r="EOB212" s="91"/>
      <c r="EOC212" s="119"/>
      <c r="EOD212" s="91"/>
      <c r="EOE212" s="119"/>
      <c r="EOF212" s="91"/>
      <c r="EOG212" s="119"/>
      <c r="EOH212" s="91"/>
      <c r="EOI212" s="119"/>
      <c r="EOJ212" s="91"/>
      <c r="EOK212" s="119"/>
      <c r="EOL212" s="91"/>
      <c r="EOM212" s="119"/>
      <c r="EON212" s="91"/>
      <c r="EOO212" s="119"/>
      <c r="EOP212" s="91"/>
      <c r="EOQ212" s="119"/>
      <c r="EOR212" s="91"/>
      <c r="EOS212" s="119"/>
      <c r="EOT212" s="91"/>
      <c r="EOU212" s="119"/>
      <c r="EOV212" s="91"/>
      <c r="EOW212" s="119"/>
      <c r="EOX212" s="91"/>
      <c r="EOY212" s="119"/>
      <c r="EOZ212" s="91"/>
      <c r="EPA212" s="119"/>
      <c r="EPB212" s="91"/>
      <c r="EPC212" s="119"/>
      <c r="EPD212" s="91"/>
      <c r="EPE212" s="119"/>
      <c r="EPF212" s="91"/>
      <c r="EPG212" s="119"/>
      <c r="EPH212" s="91"/>
      <c r="EPI212" s="119"/>
      <c r="EPJ212" s="91"/>
      <c r="EPK212" s="119"/>
      <c r="EPL212" s="91"/>
      <c r="EPM212" s="119"/>
      <c r="EPN212" s="91"/>
      <c r="EPO212" s="119"/>
      <c r="EPP212" s="91"/>
      <c r="EPQ212" s="119"/>
      <c r="EPR212" s="91"/>
      <c r="EPS212" s="119"/>
      <c r="EPT212" s="91"/>
      <c r="EPU212" s="119"/>
      <c r="EPV212" s="91"/>
      <c r="EPW212" s="119"/>
      <c r="EPX212" s="91"/>
      <c r="EPY212" s="119"/>
      <c r="EPZ212" s="91"/>
      <c r="EQA212" s="119"/>
      <c r="EQB212" s="91"/>
      <c r="EQC212" s="119"/>
      <c r="EQD212" s="91"/>
      <c r="EQE212" s="119"/>
      <c r="EQF212" s="91"/>
      <c r="EQG212" s="119"/>
      <c r="EQH212" s="91"/>
      <c r="EQI212" s="119"/>
      <c r="EQJ212" s="91"/>
      <c r="EQK212" s="119"/>
      <c r="EQL212" s="91"/>
      <c r="EQM212" s="119"/>
      <c r="EQN212" s="91"/>
      <c r="EQO212" s="119"/>
      <c r="EQP212" s="91"/>
      <c r="EQQ212" s="119"/>
      <c r="EQR212" s="91"/>
      <c r="EQS212" s="119"/>
      <c r="EQT212" s="91"/>
      <c r="EQU212" s="119"/>
      <c r="EQV212" s="91"/>
      <c r="EQW212" s="119"/>
      <c r="EQX212" s="91"/>
      <c r="EQY212" s="119"/>
      <c r="EQZ212" s="91"/>
      <c r="ERA212" s="119"/>
      <c r="ERB212" s="91"/>
      <c r="ERC212" s="119"/>
      <c r="ERD212" s="91"/>
      <c r="ERE212" s="119"/>
      <c r="ERF212" s="91"/>
      <c r="ERG212" s="119"/>
      <c r="ERH212" s="91"/>
      <c r="ERI212" s="119"/>
      <c r="ERJ212" s="91"/>
      <c r="ERK212" s="119"/>
      <c r="ERL212" s="91"/>
      <c r="ERM212" s="119"/>
      <c r="ERN212" s="91"/>
      <c r="ERO212" s="119"/>
      <c r="ERP212" s="91"/>
      <c r="ERQ212" s="119"/>
      <c r="ERR212" s="91"/>
      <c r="ERS212" s="119"/>
      <c r="ERT212" s="91"/>
      <c r="ERU212" s="119"/>
      <c r="ERV212" s="91"/>
      <c r="ERW212" s="119"/>
      <c r="ERX212" s="91"/>
      <c r="ERY212" s="119"/>
      <c r="ERZ212" s="91"/>
      <c r="ESA212" s="119"/>
      <c r="ESB212" s="91"/>
      <c r="ESC212" s="119"/>
      <c r="ESD212" s="91"/>
      <c r="ESE212" s="119"/>
      <c r="ESF212" s="91"/>
      <c r="ESG212" s="119"/>
      <c r="ESH212" s="91"/>
      <c r="ESI212" s="119"/>
      <c r="ESJ212" s="91"/>
      <c r="ESK212" s="119"/>
      <c r="ESL212" s="91"/>
      <c r="ESM212" s="119"/>
      <c r="ESN212" s="91"/>
      <c r="ESO212" s="119"/>
      <c r="ESP212" s="91"/>
      <c r="ESQ212" s="119"/>
      <c r="ESR212" s="91"/>
      <c r="ESS212" s="119"/>
      <c r="EST212" s="91"/>
      <c r="ESU212" s="119"/>
      <c r="ESV212" s="91"/>
      <c r="ESW212" s="119"/>
      <c r="ESX212" s="91"/>
      <c r="ESY212" s="119"/>
      <c r="ESZ212" s="91"/>
      <c r="ETA212" s="119"/>
      <c r="ETB212" s="91"/>
      <c r="ETC212" s="119"/>
      <c r="ETD212" s="91"/>
      <c r="ETE212" s="119"/>
      <c r="ETF212" s="91"/>
      <c r="ETG212" s="119"/>
      <c r="ETH212" s="91"/>
      <c r="ETI212" s="119"/>
      <c r="ETJ212" s="91"/>
      <c r="ETK212" s="119"/>
      <c r="ETL212" s="91"/>
      <c r="ETM212" s="119"/>
      <c r="ETN212" s="91"/>
      <c r="ETO212" s="119"/>
      <c r="ETP212" s="91"/>
      <c r="ETQ212" s="119"/>
      <c r="ETR212" s="91"/>
      <c r="ETS212" s="119"/>
      <c r="ETT212" s="91"/>
      <c r="ETU212" s="119"/>
      <c r="ETV212" s="91"/>
      <c r="ETW212" s="119"/>
      <c r="ETX212" s="91"/>
      <c r="ETY212" s="119"/>
      <c r="ETZ212" s="91"/>
      <c r="EUA212" s="119"/>
      <c r="EUB212" s="91"/>
      <c r="EUC212" s="119"/>
      <c r="EUD212" s="91"/>
      <c r="EUE212" s="119"/>
      <c r="EUF212" s="91"/>
      <c r="EUG212" s="119"/>
      <c r="EUH212" s="91"/>
      <c r="EUI212" s="119"/>
      <c r="EUJ212" s="91"/>
      <c r="EUK212" s="119"/>
      <c r="EUL212" s="91"/>
      <c r="EUM212" s="119"/>
      <c r="EUN212" s="91"/>
      <c r="EUO212" s="119"/>
      <c r="EUP212" s="91"/>
      <c r="EUQ212" s="119"/>
      <c r="EUR212" s="91"/>
      <c r="EUS212" s="119"/>
      <c r="EUT212" s="91"/>
      <c r="EUU212" s="119"/>
      <c r="EUV212" s="91"/>
      <c r="EUW212" s="119"/>
      <c r="EUX212" s="91"/>
      <c r="EUY212" s="119"/>
      <c r="EUZ212" s="91"/>
      <c r="EVA212" s="119"/>
      <c r="EVB212" s="91"/>
      <c r="EVC212" s="119"/>
      <c r="EVD212" s="91"/>
      <c r="EVE212" s="119"/>
      <c r="EVF212" s="91"/>
      <c r="EVG212" s="119"/>
      <c r="EVH212" s="91"/>
      <c r="EVI212" s="119"/>
      <c r="EVJ212" s="91"/>
      <c r="EVK212" s="119"/>
      <c r="EVL212" s="91"/>
      <c r="EVM212" s="119"/>
      <c r="EVN212" s="91"/>
      <c r="EVO212" s="119"/>
      <c r="EVP212" s="91"/>
      <c r="EVQ212" s="119"/>
      <c r="EVR212" s="91"/>
      <c r="EVS212" s="119"/>
      <c r="EVT212" s="91"/>
      <c r="EVU212" s="119"/>
      <c r="EVV212" s="91"/>
      <c r="EVW212" s="119"/>
      <c r="EVX212" s="91"/>
      <c r="EVY212" s="119"/>
      <c r="EVZ212" s="91"/>
      <c r="EWA212" s="119"/>
      <c r="EWB212" s="91"/>
      <c r="EWC212" s="119"/>
      <c r="EWD212" s="91"/>
      <c r="EWE212" s="119"/>
      <c r="EWF212" s="91"/>
      <c r="EWG212" s="119"/>
      <c r="EWH212" s="91"/>
      <c r="EWI212" s="119"/>
      <c r="EWJ212" s="91"/>
      <c r="EWK212" s="119"/>
      <c r="EWL212" s="91"/>
      <c r="EWM212" s="119"/>
      <c r="EWN212" s="91"/>
      <c r="EWO212" s="119"/>
      <c r="EWP212" s="91"/>
      <c r="EWQ212" s="119"/>
      <c r="EWR212" s="91"/>
      <c r="EWS212" s="119"/>
      <c r="EWT212" s="91"/>
      <c r="EWU212" s="119"/>
      <c r="EWV212" s="91"/>
      <c r="EWW212" s="119"/>
      <c r="EWX212" s="91"/>
      <c r="EWY212" s="119"/>
      <c r="EWZ212" s="91"/>
      <c r="EXA212" s="119"/>
      <c r="EXB212" s="91"/>
      <c r="EXC212" s="119"/>
      <c r="EXD212" s="91"/>
      <c r="EXE212" s="119"/>
      <c r="EXF212" s="91"/>
      <c r="EXG212" s="119"/>
      <c r="EXH212" s="91"/>
      <c r="EXI212" s="119"/>
      <c r="EXJ212" s="91"/>
      <c r="EXK212" s="119"/>
      <c r="EXL212" s="91"/>
      <c r="EXM212" s="119"/>
      <c r="EXN212" s="91"/>
      <c r="EXO212" s="119"/>
      <c r="EXP212" s="91"/>
      <c r="EXQ212" s="119"/>
      <c r="EXR212" s="91"/>
      <c r="EXS212" s="119"/>
      <c r="EXT212" s="91"/>
      <c r="EXU212" s="119"/>
      <c r="EXV212" s="91"/>
      <c r="EXW212" s="119"/>
      <c r="EXX212" s="91"/>
      <c r="EXY212" s="119"/>
      <c r="EXZ212" s="91"/>
      <c r="EYA212" s="119"/>
      <c r="EYB212" s="91"/>
      <c r="EYC212" s="119"/>
      <c r="EYD212" s="91"/>
      <c r="EYE212" s="119"/>
      <c r="EYF212" s="91"/>
      <c r="EYG212" s="119"/>
      <c r="EYH212" s="91"/>
      <c r="EYI212" s="119"/>
      <c r="EYJ212" s="91"/>
      <c r="EYK212" s="119"/>
      <c r="EYL212" s="91"/>
      <c r="EYM212" s="119"/>
      <c r="EYN212" s="91"/>
      <c r="EYO212" s="119"/>
      <c r="EYP212" s="91"/>
      <c r="EYQ212" s="119"/>
      <c r="EYR212" s="91"/>
      <c r="EYS212" s="119"/>
      <c r="EYT212" s="91"/>
      <c r="EYU212" s="119"/>
      <c r="EYV212" s="91"/>
      <c r="EYW212" s="119"/>
      <c r="EYX212" s="91"/>
      <c r="EYY212" s="119"/>
      <c r="EYZ212" s="91"/>
      <c r="EZA212" s="119"/>
      <c r="EZB212" s="91"/>
      <c r="EZC212" s="119"/>
      <c r="EZD212" s="91"/>
      <c r="EZE212" s="119"/>
      <c r="EZF212" s="91"/>
      <c r="EZG212" s="119"/>
      <c r="EZH212" s="91"/>
      <c r="EZI212" s="119"/>
      <c r="EZJ212" s="91"/>
      <c r="EZK212" s="119"/>
      <c r="EZL212" s="91"/>
      <c r="EZM212" s="119"/>
      <c r="EZN212" s="91"/>
      <c r="EZO212" s="119"/>
      <c r="EZP212" s="91"/>
      <c r="EZQ212" s="119"/>
      <c r="EZR212" s="91"/>
      <c r="EZS212" s="119"/>
      <c r="EZT212" s="91"/>
      <c r="EZU212" s="119"/>
      <c r="EZV212" s="91"/>
      <c r="EZW212" s="119"/>
      <c r="EZX212" s="91"/>
      <c r="EZY212" s="119"/>
      <c r="EZZ212" s="91"/>
      <c r="FAA212" s="119"/>
      <c r="FAB212" s="91"/>
      <c r="FAC212" s="119"/>
      <c r="FAD212" s="91"/>
      <c r="FAE212" s="119"/>
      <c r="FAF212" s="91"/>
      <c r="FAG212" s="119"/>
      <c r="FAH212" s="91"/>
      <c r="FAI212" s="119"/>
      <c r="FAJ212" s="91"/>
      <c r="FAK212" s="119"/>
      <c r="FAL212" s="91"/>
      <c r="FAM212" s="119"/>
      <c r="FAN212" s="91"/>
      <c r="FAO212" s="119"/>
      <c r="FAP212" s="91"/>
      <c r="FAQ212" s="119"/>
      <c r="FAR212" s="91"/>
      <c r="FAS212" s="119"/>
      <c r="FAT212" s="91"/>
      <c r="FAU212" s="119"/>
      <c r="FAV212" s="91"/>
      <c r="FAW212" s="119"/>
      <c r="FAX212" s="91"/>
      <c r="FAY212" s="119"/>
      <c r="FAZ212" s="91"/>
      <c r="FBA212" s="119"/>
      <c r="FBB212" s="91"/>
      <c r="FBC212" s="119"/>
      <c r="FBD212" s="91"/>
      <c r="FBE212" s="119"/>
      <c r="FBF212" s="91"/>
      <c r="FBG212" s="119"/>
      <c r="FBH212" s="91"/>
      <c r="FBI212" s="119"/>
      <c r="FBJ212" s="91"/>
      <c r="FBK212" s="119"/>
      <c r="FBL212" s="91"/>
      <c r="FBM212" s="119"/>
      <c r="FBN212" s="91"/>
      <c r="FBO212" s="119"/>
      <c r="FBP212" s="91"/>
      <c r="FBQ212" s="119"/>
      <c r="FBR212" s="91"/>
      <c r="FBS212" s="119"/>
      <c r="FBT212" s="91"/>
      <c r="FBU212" s="119"/>
      <c r="FBV212" s="91"/>
      <c r="FBW212" s="119"/>
      <c r="FBX212" s="91"/>
      <c r="FBY212" s="119"/>
      <c r="FBZ212" s="91"/>
      <c r="FCA212" s="119"/>
      <c r="FCB212" s="91"/>
      <c r="FCC212" s="119"/>
      <c r="FCD212" s="91"/>
      <c r="FCE212" s="119"/>
      <c r="FCF212" s="91"/>
      <c r="FCG212" s="119"/>
      <c r="FCH212" s="91"/>
      <c r="FCI212" s="119"/>
      <c r="FCJ212" s="91"/>
      <c r="FCK212" s="119"/>
      <c r="FCL212" s="91"/>
      <c r="FCM212" s="119"/>
      <c r="FCN212" s="91"/>
      <c r="FCO212" s="119"/>
      <c r="FCP212" s="91"/>
      <c r="FCQ212" s="119"/>
      <c r="FCR212" s="91"/>
      <c r="FCS212" s="119"/>
      <c r="FCT212" s="91"/>
      <c r="FCU212" s="119"/>
      <c r="FCV212" s="91"/>
      <c r="FCW212" s="119"/>
      <c r="FCX212" s="91"/>
      <c r="FCY212" s="119"/>
      <c r="FCZ212" s="91"/>
      <c r="FDA212" s="119"/>
      <c r="FDB212" s="91"/>
      <c r="FDC212" s="119"/>
      <c r="FDD212" s="91"/>
      <c r="FDE212" s="119"/>
      <c r="FDF212" s="91"/>
      <c r="FDG212" s="119"/>
      <c r="FDH212" s="91"/>
      <c r="FDI212" s="119"/>
      <c r="FDJ212" s="91"/>
      <c r="FDK212" s="119"/>
      <c r="FDL212" s="91"/>
      <c r="FDM212" s="119"/>
      <c r="FDN212" s="91"/>
      <c r="FDO212" s="119"/>
      <c r="FDP212" s="91"/>
      <c r="FDQ212" s="119"/>
      <c r="FDR212" s="91"/>
      <c r="FDS212" s="119"/>
      <c r="FDT212" s="91"/>
      <c r="FDU212" s="119"/>
      <c r="FDV212" s="91"/>
      <c r="FDW212" s="119"/>
      <c r="FDX212" s="91"/>
      <c r="FDY212" s="119"/>
      <c r="FDZ212" s="91"/>
      <c r="FEA212" s="119"/>
      <c r="FEB212" s="91"/>
      <c r="FEC212" s="119"/>
      <c r="FED212" s="91"/>
      <c r="FEE212" s="119"/>
      <c r="FEF212" s="91"/>
      <c r="FEG212" s="119"/>
      <c r="FEH212" s="91"/>
      <c r="FEI212" s="119"/>
      <c r="FEJ212" s="91"/>
      <c r="FEK212" s="119"/>
      <c r="FEL212" s="91"/>
      <c r="FEM212" s="119"/>
      <c r="FEN212" s="91"/>
      <c r="FEO212" s="119"/>
      <c r="FEP212" s="91"/>
      <c r="FEQ212" s="119"/>
      <c r="FER212" s="91"/>
      <c r="FES212" s="119"/>
      <c r="FET212" s="91"/>
      <c r="FEU212" s="119"/>
      <c r="FEV212" s="91"/>
      <c r="FEW212" s="119"/>
      <c r="FEX212" s="91"/>
      <c r="FEY212" s="119"/>
      <c r="FEZ212" s="91"/>
      <c r="FFA212" s="119"/>
      <c r="FFB212" s="91"/>
      <c r="FFC212" s="119"/>
      <c r="FFD212" s="91"/>
      <c r="FFE212" s="119"/>
      <c r="FFF212" s="91"/>
      <c r="FFG212" s="119"/>
      <c r="FFH212" s="91"/>
      <c r="FFI212" s="119"/>
      <c r="FFJ212" s="91"/>
      <c r="FFK212" s="119"/>
      <c r="FFL212" s="91"/>
      <c r="FFM212" s="119"/>
      <c r="FFN212" s="91"/>
      <c r="FFO212" s="119"/>
      <c r="FFP212" s="91"/>
      <c r="FFQ212" s="119"/>
      <c r="FFR212" s="91"/>
      <c r="FFS212" s="119"/>
      <c r="FFT212" s="91"/>
      <c r="FFU212" s="119"/>
      <c r="FFV212" s="91"/>
      <c r="FFW212" s="119"/>
      <c r="FFX212" s="91"/>
      <c r="FFY212" s="119"/>
      <c r="FFZ212" s="91"/>
      <c r="FGA212" s="119"/>
      <c r="FGB212" s="91"/>
      <c r="FGC212" s="119"/>
      <c r="FGD212" s="91"/>
      <c r="FGE212" s="119"/>
      <c r="FGF212" s="91"/>
      <c r="FGG212" s="119"/>
      <c r="FGH212" s="91"/>
      <c r="FGI212" s="119"/>
      <c r="FGJ212" s="91"/>
      <c r="FGK212" s="119"/>
      <c r="FGL212" s="91"/>
      <c r="FGM212" s="119"/>
      <c r="FGN212" s="91"/>
      <c r="FGO212" s="119"/>
      <c r="FGP212" s="91"/>
      <c r="FGQ212" s="119"/>
      <c r="FGR212" s="91"/>
      <c r="FGS212" s="119"/>
      <c r="FGT212" s="91"/>
      <c r="FGU212" s="119"/>
      <c r="FGV212" s="91"/>
      <c r="FGW212" s="119"/>
      <c r="FGX212" s="91"/>
      <c r="FGY212" s="119"/>
      <c r="FGZ212" s="91"/>
      <c r="FHA212" s="119"/>
      <c r="FHB212" s="91"/>
      <c r="FHC212" s="119"/>
      <c r="FHD212" s="91"/>
      <c r="FHE212" s="119"/>
      <c r="FHF212" s="91"/>
      <c r="FHG212" s="119"/>
      <c r="FHH212" s="91"/>
      <c r="FHI212" s="119"/>
      <c r="FHJ212" s="91"/>
      <c r="FHK212" s="119"/>
      <c r="FHL212" s="91"/>
      <c r="FHM212" s="119"/>
      <c r="FHN212" s="91"/>
      <c r="FHO212" s="119"/>
      <c r="FHP212" s="91"/>
      <c r="FHQ212" s="119"/>
      <c r="FHR212" s="91"/>
      <c r="FHS212" s="119"/>
      <c r="FHT212" s="91"/>
      <c r="FHU212" s="119"/>
      <c r="FHV212" s="91"/>
      <c r="FHW212" s="119"/>
      <c r="FHX212" s="91"/>
      <c r="FHY212" s="119"/>
      <c r="FHZ212" s="91"/>
      <c r="FIA212" s="119"/>
      <c r="FIB212" s="91"/>
      <c r="FIC212" s="119"/>
      <c r="FID212" s="91"/>
      <c r="FIE212" s="119"/>
      <c r="FIF212" s="91"/>
      <c r="FIG212" s="119"/>
      <c r="FIH212" s="91"/>
      <c r="FII212" s="119"/>
      <c r="FIJ212" s="91"/>
      <c r="FIK212" s="119"/>
      <c r="FIL212" s="91"/>
      <c r="FIM212" s="119"/>
      <c r="FIN212" s="91"/>
      <c r="FIO212" s="119"/>
      <c r="FIP212" s="91"/>
      <c r="FIQ212" s="119"/>
      <c r="FIR212" s="91"/>
      <c r="FIS212" s="119"/>
      <c r="FIT212" s="91"/>
      <c r="FIU212" s="119"/>
      <c r="FIV212" s="91"/>
      <c r="FIW212" s="119"/>
      <c r="FIX212" s="91"/>
      <c r="FIY212" s="119"/>
      <c r="FIZ212" s="91"/>
      <c r="FJA212" s="119"/>
      <c r="FJB212" s="91"/>
      <c r="FJC212" s="119"/>
      <c r="FJD212" s="91"/>
      <c r="FJE212" s="119"/>
      <c r="FJF212" s="91"/>
      <c r="FJG212" s="119"/>
      <c r="FJH212" s="91"/>
      <c r="FJI212" s="119"/>
      <c r="FJJ212" s="91"/>
      <c r="FJK212" s="119"/>
      <c r="FJL212" s="91"/>
      <c r="FJM212" s="119"/>
      <c r="FJN212" s="91"/>
      <c r="FJO212" s="119"/>
      <c r="FJP212" s="91"/>
      <c r="FJQ212" s="119"/>
      <c r="FJR212" s="91"/>
      <c r="FJS212" s="119"/>
      <c r="FJT212" s="91"/>
      <c r="FJU212" s="119"/>
      <c r="FJV212" s="91"/>
      <c r="FJW212" s="119"/>
      <c r="FJX212" s="91"/>
      <c r="FJY212" s="119"/>
      <c r="FJZ212" s="91"/>
      <c r="FKA212" s="119"/>
      <c r="FKB212" s="91"/>
      <c r="FKC212" s="119"/>
      <c r="FKD212" s="91"/>
      <c r="FKE212" s="119"/>
      <c r="FKF212" s="91"/>
      <c r="FKG212" s="119"/>
      <c r="FKH212" s="91"/>
      <c r="FKI212" s="119"/>
      <c r="FKJ212" s="91"/>
      <c r="FKK212" s="119"/>
      <c r="FKL212" s="91"/>
      <c r="FKM212" s="119"/>
      <c r="FKN212" s="91"/>
      <c r="FKO212" s="119"/>
      <c r="FKP212" s="91"/>
      <c r="FKQ212" s="119"/>
      <c r="FKR212" s="91"/>
      <c r="FKS212" s="119"/>
      <c r="FKT212" s="91"/>
      <c r="FKU212" s="119"/>
      <c r="FKV212" s="91"/>
      <c r="FKW212" s="119"/>
      <c r="FKX212" s="91"/>
      <c r="FKY212" s="119"/>
      <c r="FKZ212" s="91"/>
      <c r="FLA212" s="119"/>
      <c r="FLB212" s="91"/>
      <c r="FLC212" s="119"/>
      <c r="FLD212" s="91"/>
      <c r="FLE212" s="119"/>
      <c r="FLF212" s="91"/>
      <c r="FLG212" s="119"/>
      <c r="FLH212" s="91"/>
      <c r="FLI212" s="119"/>
      <c r="FLJ212" s="91"/>
      <c r="FLK212" s="119"/>
      <c r="FLL212" s="91"/>
      <c r="FLM212" s="119"/>
      <c r="FLN212" s="91"/>
      <c r="FLO212" s="119"/>
      <c r="FLP212" s="91"/>
      <c r="FLQ212" s="119"/>
      <c r="FLR212" s="91"/>
      <c r="FLS212" s="119"/>
      <c r="FLT212" s="91"/>
      <c r="FLU212" s="119"/>
      <c r="FLV212" s="91"/>
      <c r="FLW212" s="119"/>
      <c r="FLX212" s="91"/>
      <c r="FLY212" s="119"/>
      <c r="FLZ212" s="91"/>
      <c r="FMA212" s="119"/>
      <c r="FMB212" s="91"/>
      <c r="FMC212" s="119"/>
      <c r="FMD212" s="91"/>
      <c r="FME212" s="119"/>
      <c r="FMF212" s="91"/>
      <c r="FMG212" s="119"/>
      <c r="FMH212" s="91"/>
      <c r="FMI212" s="119"/>
      <c r="FMJ212" s="91"/>
      <c r="FMK212" s="119"/>
      <c r="FML212" s="91"/>
      <c r="FMM212" s="119"/>
      <c r="FMN212" s="91"/>
      <c r="FMO212" s="119"/>
      <c r="FMP212" s="91"/>
      <c r="FMQ212" s="119"/>
      <c r="FMR212" s="91"/>
      <c r="FMS212" s="119"/>
      <c r="FMT212" s="91"/>
      <c r="FMU212" s="119"/>
      <c r="FMV212" s="91"/>
      <c r="FMW212" s="119"/>
      <c r="FMX212" s="91"/>
      <c r="FMY212" s="119"/>
      <c r="FMZ212" s="91"/>
      <c r="FNA212" s="119"/>
      <c r="FNB212" s="91"/>
      <c r="FNC212" s="119"/>
      <c r="FND212" s="91"/>
      <c r="FNE212" s="119"/>
      <c r="FNF212" s="91"/>
      <c r="FNG212" s="119"/>
      <c r="FNH212" s="91"/>
      <c r="FNI212" s="119"/>
      <c r="FNJ212" s="91"/>
      <c r="FNK212" s="119"/>
      <c r="FNL212" s="91"/>
      <c r="FNM212" s="119"/>
      <c r="FNN212" s="91"/>
      <c r="FNO212" s="119"/>
      <c r="FNP212" s="91"/>
      <c r="FNQ212" s="119"/>
      <c r="FNR212" s="91"/>
      <c r="FNS212" s="119"/>
      <c r="FNT212" s="91"/>
      <c r="FNU212" s="119"/>
      <c r="FNV212" s="91"/>
      <c r="FNW212" s="119"/>
      <c r="FNX212" s="91"/>
      <c r="FNY212" s="119"/>
      <c r="FNZ212" s="91"/>
      <c r="FOA212" s="119"/>
      <c r="FOB212" s="91"/>
      <c r="FOC212" s="119"/>
      <c r="FOD212" s="91"/>
      <c r="FOE212" s="119"/>
      <c r="FOF212" s="91"/>
      <c r="FOG212" s="119"/>
      <c r="FOH212" s="91"/>
      <c r="FOI212" s="119"/>
      <c r="FOJ212" s="91"/>
      <c r="FOK212" s="119"/>
      <c r="FOL212" s="91"/>
      <c r="FOM212" s="119"/>
      <c r="FON212" s="91"/>
      <c r="FOO212" s="119"/>
      <c r="FOP212" s="91"/>
      <c r="FOQ212" s="119"/>
      <c r="FOR212" s="91"/>
      <c r="FOS212" s="119"/>
      <c r="FOT212" s="91"/>
      <c r="FOU212" s="119"/>
      <c r="FOV212" s="91"/>
      <c r="FOW212" s="119"/>
      <c r="FOX212" s="91"/>
      <c r="FOY212" s="119"/>
      <c r="FOZ212" s="91"/>
      <c r="FPA212" s="119"/>
      <c r="FPB212" s="91"/>
      <c r="FPC212" s="119"/>
      <c r="FPD212" s="91"/>
      <c r="FPE212" s="119"/>
      <c r="FPF212" s="91"/>
      <c r="FPG212" s="119"/>
      <c r="FPH212" s="91"/>
      <c r="FPI212" s="119"/>
      <c r="FPJ212" s="91"/>
      <c r="FPK212" s="119"/>
      <c r="FPL212" s="91"/>
      <c r="FPM212" s="119"/>
      <c r="FPN212" s="91"/>
      <c r="FPO212" s="119"/>
      <c r="FPP212" s="91"/>
      <c r="FPQ212" s="119"/>
      <c r="FPR212" s="91"/>
      <c r="FPS212" s="119"/>
      <c r="FPT212" s="91"/>
      <c r="FPU212" s="119"/>
      <c r="FPV212" s="91"/>
      <c r="FPW212" s="119"/>
      <c r="FPX212" s="91"/>
      <c r="FPY212" s="119"/>
      <c r="FPZ212" s="91"/>
      <c r="FQA212" s="119"/>
      <c r="FQB212" s="91"/>
      <c r="FQC212" s="119"/>
      <c r="FQD212" s="91"/>
      <c r="FQE212" s="119"/>
      <c r="FQF212" s="91"/>
      <c r="FQG212" s="119"/>
      <c r="FQH212" s="91"/>
      <c r="FQI212" s="119"/>
      <c r="FQJ212" s="91"/>
      <c r="FQK212" s="119"/>
      <c r="FQL212" s="91"/>
      <c r="FQM212" s="119"/>
      <c r="FQN212" s="91"/>
      <c r="FQO212" s="119"/>
      <c r="FQP212" s="91"/>
      <c r="FQQ212" s="119"/>
      <c r="FQR212" s="91"/>
      <c r="FQS212" s="119"/>
      <c r="FQT212" s="91"/>
      <c r="FQU212" s="119"/>
      <c r="FQV212" s="91"/>
      <c r="FQW212" s="119"/>
      <c r="FQX212" s="91"/>
      <c r="FQY212" s="119"/>
      <c r="FQZ212" s="91"/>
      <c r="FRA212" s="119"/>
      <c r="FRB212" s="91"/>
      <c r="FRC212" s="119"/>
      <c r="FRD212" s="91"/>
      <c r="FRE212" s="119"/>
      <c r="FRF212" s="91"/>
      <c r="FRG212" s="119"/>
      <c r="FRH212" s="91"/>
      <c r="FRI212" s="119"/>
      <c r="FRJ212" s="91"/>
      <c r="FRK212" s="119"/>
      <c r="FRL212" s="91"/>
      <c r="FRM212" s="119"/>
      <c r="FRN212" s="91"/>
      <c r="FRO212" s="119"/>
      <c r="FRP212" s="91"/>
      <c r="FRQ212" s="119"/>
      <c r="FRR212" s="91"/>
      <c r="FRS212" s="119"/>
      <c r="FRT212" s="91"/>
      <c r="FRU212" s="119"/>
      <c r="FRV212" s="91"/>
      <c r="FRW212" s="119"/>
      <c r="FRX212" s="91"/>
      <c r="FRY212" s="119"/>
      <c r="FRZ212" s="91"/>
      <c r="FSA212" s="119"/>
      <c r="FSB212" s="91"/>
      <c r="FSC212" s="119"/>
      <c r="FSD212" s="91"/>
      <c r="FSE212" s="119"/>
      <c r="FSF212" s="91"/>
      <c r="FSG212" s="119"/>
      <c r="FSH212" s="91"/>
      <c r="FSI212" s="119"/>
      <c r="FSJ212" s="91"/>
      <c r="FSK212" s="119"/>
      <c r="FSL212" s="91"/>
      <c r="FSM212" s="119"/>
      <c r="FSN212" s="91"/>
      <c r="FSO212" s="119"/>
      <c r="FSP212" s="91"/>
      <c r="FSQ212" s="119"/>
      <c r="FSR212" s="91"/>
      <c r="FSS212" s="119"/>
      <c r="FST212" s="91"/>
      <c r="FSU212" s="119"/>
      <c r="FSV212" s="91"/>
      <c r="FSW212" s="119"/>
      <c r="FSX212" s="91"/>
      <c r="FSY212" s="119"/>
      <c r="FSZ212" s="91"/>
      <c r="FTA212" s="119"/>
      <c r="FTB212" s="91"/>
      <c r="FTC212" s="119"/>
      <c r="FTD212" s="91"/>
      <c r="FTE212" s="119"/>
      <c r="FTF212" s="91"/>
      <c r="FTG212" s="119"/>
      <c r="FTH212" s="91"/>
      <c r="FTI212" s="119"/>
      <c r="FTJ212" s="91"/>
      <c r="FTK212" s="119"/>
      <c r="FTL212" s="91"/>
      <c r="FTM212" s="119"/>
      <c r="FTN212" s="91"/>
      <c r="FTO212" s="119"/>
      <c r="FTP212" s="91"/>
      <c r="FTQ212" s="119"/>
      <c r="FTR212" s="91"/>
      <c r="FTS212" s="119"/>
      <c r="FTT212" s="91"/>
      <c r="FTU212" s="119"/>
      <c r="FTV212" s="91"/>
      <c r="FTW212" s="119"/>
      <c r="FTX212" s="91"/>
      <c r="FTY212" s="119"/>
      <c r="FTZ212" s="91"/>
      <c r="FUA212" s="119"/>
      <c r="FUB212" s="91"/>
      <c r="FUC212" s="119"/>
      <c r="FUD212" s="91"/>
      <c r="FUE212" s="119"/>
      <c r="FUF212" s="91"/>
      <c r="FUG212" s="119"/>
      <c r="FUH212" s="91"/>
      <c r="FUI212" s="119"/>
      <c r="FUJ212" s="91"/>
      <c r="FUK212" s="119"/>
      <c r="FUL212" s="91"/>
      <c r="FUM212" s="119"/>
      <c r="FUN212" s="91"/>
      <c r="FUO212" s="119"/>
      <c r="FUP212" s="91"/>
      <c r="FUQ212" s="119"/>
      <c r="FUR212" s="91"/>
      <c r="FUS212" s="119"/>
      <c r="FUT212" s="91"/>
      <c r="FUU212" s="119"/>
      <c r="FUV212" s="91"/>
      <c r="FUW212" s="119"/>
      <c r="FUX212" s="91"/>
      <c r="FUY212" s="119"/>
      <c r="FUZ212" s="91"/>
      <c r="FVA212" s="119"/>
      <c r="FVB212" s="91"/>
      <c r="FVC212" s="119"/>
      <c r="FVD212" s="91"/>
      <c r="FVE212" s="119"/>
      <c r="FVF212" s="91"/>
      <c r="FVG212" s="119"/>
      <c r="FVH212" s="91"/>
      <c r="FVI212" s="119"/>
      <c r="FVJ212" s="91"/>
      <c r="FVK212" s="119"/>
      <c r="FVL212" s="91"/>
      <c r="FVM212" s="119"/>
      <c r="FVN212" s="91"/>
      <c r="FVO212" s="119"/>
      <c r="FVP212" s="91"/>
      <c r="FVQ212" s="119"/>
      <c r="FVR212" s="91"/>
      <c r="FVS212" s="119"/>
      <c r="FVT212" s="91"/>
      <c r="FVU212" s="119"/>
      <c r="FVV212" s="91"/>
      <c r="FVW212" s="119"/>
      <c r="FVX212" s="91"/>
      <c r="FVY212" s="119"/>
      <c r="FVZ212" s="91"/>
      <c r="FWA212" s="119"/>
      <c r="FWB212" s="91"/>
      <c r="FWC212" s="119"/>
      <c r="FWD212" s="91"/>
      <c r="FWE212" s="119"/>
      <c r="FWF212" s="91"/>
      <c r="FWG212" s="119"/>
      <c r="FWH212" s="91"/>
      <c r="FWI212" s="119"/>
      <c r="FWJ212" s="91"/>
      <c r="FWK212" s="119"/>
      <c r="FWL212" s="91"/>
      <c r="FWM212" s="119"/>
      <c r="FWN212" s="91"/>
      <c r="FWO212" s="119"/>
      <c r="FWP212" s="91"/>
      <c r="FWQ212" s="119"/>
      <c r="FWR212" s="91"/>
      <c r="FWS212" s="119"/>
      <c r="FWT212" s="91"/>
      <c r="FWU212" s="119"/>
      <c r="FWV212" s="91"/>
      <c r="FWW212" s="119"/>
      <c r="FWX212" s="91"/>
      <c r="FWY212" s="119"/>
      <c r="FWZ212" s="91"/>
      <c r="FXA212" s="119"/>
      <c r="FXB212" s="91"/>
      <c r="FXC212" s="119"/>
      <c r="FXD212" s="91"/>
      <c r="FXE212" s="119"/>
      <c r="FXF212" s="91"/>
      <c r="FXG212" s="119"/>
      <c r="FXH212" s="91"/>
      <c r="FXI212" s="119"/>
      <c r="FXJ212" s="91"/>
      <c r="FXK212" s="119"/>
      <c r="FXL212" s="91"/>
      <c r="FXM212" s="119"/>
      <c r="FXN212" s="91"/>
      <c r="FXO212" s="119"/>
      <c r="FXP212" s="91"/>
      <c r="FXQ212" s="119"/>
      <c r="FXR212" s="91"/>
      <c r="FXS212" s="119"/>
      <c r="FXT212" s="91"/>
      <c r="FXU212" s="119"/>
      <c r="FXV212" s="91"/>
      <c r="FXW212" s="119"/>
      <c r="FXX212" s="91"/>
      <c r="FXY212" s="119"/>
      <c r="FXZ212" s="91"/>
      <c r="FYA212" s="119"/>
      <c r="FYB212" s="91"/>
      <c r="FYC212" s="119"/>
      <c r="FYD212" s="91"/>
      <c r="FYE212" s="119"/>
      <c r="FYF212" s="91"/>
      <c r="FYG212" s="119"/>
      <c r="FYH212" s="91"/>
      <c r="FYI212" s="119"/>
      <c r="FYJ212" s="91"/>
      <c r="FYK212" s="119"/>
      <c r="FYL212" s="91"/>
      <c r="FYM212" s="119"/>
      <c r="FYN212" s="91"/>
      <c r="FYO212" s="119"/>
      <c r="FYP212" s="91"/>
      <c r="FYQ212" s="119"/>
      <c r="FYR212" s="91"/>
      <c r="FYS212" s="119"/>
      <c r="FYT212" s="91"/>
      <c r="FYU212" s="119"/>
      <c r="FYV212" s="91"/>
      <c r="FYW212" s="119"/>
      <c r="FYX212" s="91"/>
      <c r="FYY212" s="119"/>
      <c r="FYZ212" s="91"/>
      <c r="FZA212" s="119"/>
      <c r="FZB212" s="91"/>
      <c r="FZC212" s="119"/>
      <c r="FZD212" s="91"/>
      <c r="FZE212" s="119"/>
      <c r="FZF212" s="91"/>
      <c r="FZG212" s="119"/>
      <c r="FZH212" s="91"/>
      <c r="FZI212" s="119"/>
      <c r="FZJ212" s="91"/>
      <c r="FZK212" s="119"/>
      <c r="FZL212" s="91"/>
      <c r="FZM212" s="119"/>
      <c r="FZN212" s="91"/>
      <c r="FZO212" s="119"/>
      <c r="FZP212" s="91"/>
      <c r="FZQ212" s="119"/>
      <c r="FZR212" s="91"/>
      <c r="FZS212" s="119"/>
      <c r="FZT212" s="91"/>
      <c r="FZU212" s="119"/>
      <c r="FZV212" s="91"/>
      <c r="FZW212" s="119"/>
      <c r="FZX212" s="91"/>
      <c r="FZY212" s="119"/>
      <c r="FZZ212" s="91"/>
      <c r="GAA212" s="119"/>
      <c r="GAB212" s="91"/>
      <c r="GAC212" s="119"/>
      <c r="GAD212" s="91"/>
      <c r="GAE212" s="119"/>
      <c r="GAF212" s="91"/>
      <c r="GAG212" s="119"/>
      <c r="GAH212" s="91"/>
      <c r="GAI212" s="119"/>
      <c r="GAJ212" s="91"/>
      <c r="GAK212" s="119"/>
      <c r="GAL212" s="91"/>
      <c r="GAM212" s="119"/>
      <c r="GAN212" s="91"/>
      <c r="GAO212" s="119"/>
      <c r="GAP212" s="91"/>
      <c r="GAQ212" s="119"/>
      <c r="GAR212" s="91"/>
      <c r="GAS212" s="119"/>
      <c r="GAT212" s="91"/>
      <c r="GAU212" s="119"/>
      <c r="GAV212" s="91"/>
      <c r="GAW212" s="119"/>
      <c r="GAX212" s="91"/>
      <c r="GAY212" s="119"/>
      <c r="GAZ212" s="91"/>
      <c r="GBA212" s="119"/>
      <c r="GBB212" s="91"/>
      <c r="GBC212" s="119"/>
      <c r="GBD212" s="91"/>
      <c r="GBE212" s="119"/>
      <c r="GBF212" s="91"/>
      <c r="GBG212" s="119"/>
      <c r="GBH212" s="91"/>
      <c r="GBI212" s="119"/>
      <c r="GBJ212" s="91"/>
      <c r="GBK212" s="119"/>
      <c r="GBL212" s="91"/>
      <c r="GBM212" s="119"/>
      <c r="GBN212" s="91"/>
      <c r="GBO212" s="119"/>
      <c r="GBP212" s="91"/>
      <c r="GBQ212" s="119"/>
      <c r="GBR212" s="91"/>
      <c r="GBS212" s="119"/>
      <c r="GBT212" s="91"/>
      <c r="GBU212" s="119"/>
      <c r="GBV212" s="91"/>
      <c r="GBW212" s="119"/>
      <c r="GBX212" s="91"/>
      <c r="GBY212" s="119"/>
      <c r="GBZ212" s="91"/>
      <c r="GCA212" s="119"/>
      <c r="GCB212" s="91"/>
      <c r="GCC212" s="119"/>
      <c r="GCD212" s="91"/>
      <c r="GCE212" s="119"/>
      <c r="GCF212" s="91"/>
      <c r="GCG212" s="119"/>
      <c r="GCH212" s="91"/>
      <c r="GCI212" s="119"/>
      <c r="GCJ212" s="91"/>
      <c r="GCK212" s="119"/>
      <c r="GCL212" s="91"/>
      <c r="GCM212" s="119"/>
      <c r="GCN212" s="91"/>
      <c r="GCO212" s="119"/>
      <c r="GCP212" s="91"/>
      <c r="GCQ212" s="119"/>
      <c r="GCR212" s="91"/>
      <c r="GCS212" s="119"/>
      <c r="GCT212" s="91"/>
      <c r="GCU212" s="119"/>
      <c r="GCV212" s="91"/>
      <c r="GCW212" s="119"/>
      <c r="GCX212" s="91"/>
      <c r="GCY212" s="119"/>
      <c r="GCZ212" s="91"/>
      <c r="GDA212" s="119"/>
      <c r="GDB212" s="91"/>
      <c r="GDC212" s="119"/>
      <c r="GDD212" s="91"/>
      <c r="GDE212" s="119"/>
      <c r="GDF212" s="91"/>
      <c r="GDG212" s="119"/>
      <c r="GDH212" s="91"/>
      <c r="GDI212" s="119"/>
      <c r="GDJ212" s="91"/>
      <c r="GDK212" s="119"/>
      <c r="GDL212" s="91"/>
      <c r="GDM212" s="119"/>
      <c r="GDN212" s="91"/>
      <c r="GDO212" s="119"/>
      <c r="GDP212" s="91"/>
      <c r="GDQ212" s="119"/>
      <c r="GDR212" s="91"/>
      <c r="GDS212" s="119"/>
      <c r="GDT212" s="91"/>
      <c r="GDU212" s="119"/>
      <c r="GDV212" s="91"/>
      <c r="GDW212" s="119"/>
      <c r="GDX212" s="91"/>
      <c r="GDY212" s="119"/>
      <c r="GDZ212" s="91"/>
      <c r="GEA212" s="119"/>
      <c r="GEB212" s="91"/>
      <c r="GEC212" s="119"/>
      <c r="GED212" s="91"/>
      <c r="GEE212" s="119"/>
      <c r="GEF212" s="91"/>
      <c r="GEG212" s="119"/>
      <c r="GEH212" s="91"/>
      <c r="GEI212" s="119"/>
      <c r="GEJ212" s="91"/>
      <c r="GEK212" s="119"/>
      <c r="GEL212" s="91"/>
      <c r="GEM212" s="119"/>
      <c r="GEN212" s="91"/>
      <c r="GEO212" s="119"/>
      <c r="GEP212" s="91"/>
      <c r="GEQ212" s="119"/>
      <c r="GER212" s="91"/>
      <c r="GES212" s="119"/>
      <c r="GET212" s="91"/>
      <c r="GEU212" s="119"/>
      <c r="GEV212" s="91"/>
      <c r="GEW212" s="119"/>
      <c r="GEX212" s="91"/>
      <c r="GEY212" s="119"/>
      <c r="GEZ212" s="91"/>
      <c r="GFA212" s="119"/>
      <c r="GFB212" s="91"/>
      <c r="GFC212" s="119"/>
      <c r="GFD212" s="91"/>
      <c r="GFE212" s="119"/>
      <c r="GFF212" s="91"/>
      <c r="GFG212" s="119"/>
      <c r="GFH212" s="91"/>
      <c r="GFI212" s="119"/>
      <c r="GFJ212" s="91"/>
      <c r="GFK212" s="119"/>
      <c r="GFL212" s="91"/>
      <c r="GFM212" s="119"/>
      <c r="GFN212" s="91"/>
      <c r="GFO212" s="119"/>
      <c r="GFP212" s="91"/>
      <c r="GFQ212" s="119"/>
      <c r="GFR212" s="91"/>
      <c r="GFS212" s="119"/>
      <c r="GFT212" s="91"/>
      <c r="GFU212" s="119"/>
      <c r="GFV212" s="91"/>
      <c r="GFW212" s="119"/>
      <c r="GFX212" s="91"/>
      <c r="GFY212" s="119"/>
      <c r="GFZ212" s="91"/>
      <c r="GGA212" s="119"/>
      <c r="GGB212" s="91"/>
      <c r="GGC212" s="119"/>
      <c r="GGD212" s="91"/>
      <c r="GGE212" s="119"/>
      <c r="GGF212" s="91"/>
      <c r="GGG212" s="119"/>
      <c r="GGH212" s="91"/>
      <c r="GGI212" s="119"/>
      <c r="GGJ212" s="91"/>
      <c r="GGK212" s="119"/>
      <c r="GGL212" s="91"/>
      <c r="GGM212" s="119"/>
      <c r="GGN212" s="91"/>
      <c r="GGO212" s="119"/>
      <c r="GGP212" s="91"/>
      <c r="GGQ212" s="119"/>
      <c r="GGR212" s="91"/>
      <c r="GGS212" s="119"/>
      <c r="GGT212" s="91"/>
      <c r="GGU212" s="119"/>
      <c r="GGV212" s="91"/>
      <c r="GGW212" s="119"/>
      <c r="GGX212" s="91"/>
      <c r="GGY212" s="119"/>
      <c r="GGZ212" s="91"/>
      <c r="GHA212" s="119"/>
      <c r="GHB212" s="91"/>
      <c r="GHC212" s="119"/>
      <c r="GHD212" s="91"/>
      <c r="GHE212" s="119"/>
      <c r="GHF212" s="91"/>
      <c r="GHG212" s="119"/>
      <c r="GHH212" s="91"/>
      <c r="GHI212" s="119"/>
      <c r="GHJ212" s="91"/>
      <c r="GHK212" s="119"/>
      <c r="GHL212" s="91"/>
      <c r="GHM212" s="119"/>
      <c r="GHN212" s="91"/>
      <c r="GHO212" s="119"/>
      <c r="GHP212" s="91"/>
      <c r="GHQ212" s="119"/>
      <c r="GHR212" s="91"/>
      <c r="GHS212" s="119"/>
      <c r="GHT212" s="91"/>
      <c r="GHU212" s="119"/>
      <c r="GHV212" s="91"/>
      <c r="GHW212" s="119"/>
      <c r="GHX212" s="91"/>
      <c r="GHY212" s="119"/>
      <c r="GHZ212" s="91"/>
      <c r="GIA212" s="119"/>
      <c r="GIB212" s="91"/>
      <c r="GIC212" s="119"/>
      <c r="GID212" s="91"/>
      <c r="GIE212" s="119"/>
      <c r="GIF212" s="91"/>
      <c r="GIG212" s="119"/>
      <c r="GIH212" s="91"/>
      <c r="GII212" s="119"/>
      <c r="GIJ212" s="91"/>
      <c r="GIK212" s="119"/>
      <c r="GIL212" s="91"/>
      <c r="GIM212" s="119"/>
      <c r="GIN212" s="91"/>
      <c r="GIO212" s="119"/>
      <c r="GIP212" s="91"/>
      <c r="GIQ212" s="119"/>
      <c r="GIR212" s="91"/>
      <c r="GIS212" s="119"/>
      <c r="GIT212" s="91"/>
      <c r="GIU212" s="119"/>
      <c r="GIV212" s="91"/>
      <c r="GIW212" s="119"/>
      <c r="GIX212" s="91"/>
      <c r="GIY212" s="119"/>
      <c r="GIZ212" s="91"/>
      <c r="GJA212" s="119"/>
      <c r="GJB212" s="91"/>
      <c r="GJC212" s="119"/>
      <c r="GJD212" s="91"/>
      <c r="GJE212" s="119"/>
      <c r="GJF212" s="91"/>
      <c r="GJG212" s="119"/>
      <c r="GJH212" s="91"/>
      <c r="GJI212" s="119"/>
      <c r="GJJ212" s="91"/>
      <c r="GJK212" s="119"/>
      <c r="GJL212" s="91"/>
      <c r="GJM212" s="119"/>
      <c r="GJN212" s="91"/>
      <c r="GJO212" s="119"/>
      <c r="GJP212" s="91"/>
      <c r="GJQ212" s="119"/>
      <c r="GJR212" s="91"/>
      <c r="GJS212" s="119"/>
      <c r="GJT212" s="91"/>
      <c r="GJU212" s="119"/>
      <c r="GJV212" s="91"/>
      <c r="GJW212" s="119"/>
      <c r="GJX212" s="91"/>
      <c r="GJY212" s="119"/>
      <c r="GJZ212" s="91"/>
      <c r="GKA212" s="119"/>
      <c r="GKB212" s="91"/>
      <c r="GKC212" s="119"/>
      <c r="GKD212" s="91"/>
      <c r="GKE212" s="119"/>
      <c r="GKF212" s="91"/>
      <c r="GKG212" s="119"/>
      <c r="GKH212" s="91"/>
      <c r="GKI212" s="119"/>
      <c r="GKJ212" s="91"/>
      <c r="GKK212" s="119"/>
      <c r="GKL212" s="91"/>
      <c r="GKM212" s="119"/>
      <c r="GKN212" s="91"/>
      <c r="GKO212" s="119"/>
      <c r="GKP212" s="91"/>
      <c r="GKQ212" s="119"/>
      <c r="GKR212" s="91"/>
      <c r="GKS212" s="119"/>
      <c r="GKT212" s="91"/>
      <c r="GKU212" s="119"/>
      <c r="GKV212" s="91"/>
      <c r="GKW212" s="119"/>
      <c r="GKX212" s="91"/>
      <c r="GKY212" s="119"/>
      <c r="GKZ212" s="91"/>
      <c r="GLA212" s="119"/>
      <c r="GLB212" s="91"/>
      <c r="GLC212" s="119"/>
      <c r="GLD212" s="91"/>
      <c r="GLE212" s="119"/>
      <c r="GLF212" s="91"/>
      <c r="GLG212" s="119"/>
      <c r="GLH212" s="91"/>
      <c r="GLI212" s="119"/>
      <c r="GLJ212" s="91"/>
      <c r="GLK212" s="119"/>
      <c r="GLL212" s="91"/>
      <c r="GLM212" s="119"/>
      <c r="GLN212" s="91"/>
      <c r="GLO212" s="119"/>
      <c r="GLP212" s="91"/>
      <c r="GLQ212" s="119"/>
      <c r="GLR212" s="91"/>
      <c r="GLS212" s="119"/>
      <c r="GLT212" s="91"/>
      <c r="GLU212" s="119"/>
      <c r="GLV212" s="91"/>
      <c r="GLW212" s="119"/>
      <c r="GLX212" s="91"/>
      <c r="GLY212" s="119"/>
      <c r="GLZ212" s="91"/>
      <c r="GMA212" s="119"/>
      <c r="GMB212" s="91"/>
      <c r="GMC212" s="119"/>
      <c r="GMD212" s="91"/>
      <c r="GME212" s="119"/>
      <c r="GMF212" s="91"/>
      <c r="GMG212" s="119"/>
      <c r="GMH212" s="91"/>
      <c r="GMI212" s="119"/>
      <c r="GMJ212" s="91"/>
      <c r="GMK212" s="119"/>
      <c r="GML212" s="91"/>
      <c r="GMM212" s="119"/>
      <c r="GMN212" s="91"/>
      <c r="GMO212" s="119"/>
      <c r="GMP212" s="91"/>
      <c r="GMQ212" s="119"/>
      <c r="GMR212" s="91"/>
      <c r="GMS212" s="119"/>
      <c r="GMT212" s="91"/>
      <c r="GMU212" s="119"/>
      <c r="GMV212" s="91"/>
      <c r="GMW212" s="119"/>
      <c r="GMX212" s="91"/>
      <c r="GMY212" s="119"/>
      <c r="GMZ212" s="91"/>
      <c r="GNA212" s="119"/>
      <c r="GNB212" s="91"/>
      <c r="GNC212" s="119"/>
      <c r="GND212" s="91"/>
      <c r="GNE212" s="119"/>
      <c r="GNF212" s="91"/>
      <c r="GNG212" s="119"/>
      <c r="GNH212" s="91"/>
      <c r="GNI212" s="119"/>
      <c r="GNJ212" s="91"/>
      <c r="GNK212" s="119"/>
      <c r="GNL212" s="91"/>
      <c r="GNM212" s="119"/>
      <c r="GNN212" s="91"/>
      <c r="GNO212" s="119"/>
      <c r="GNP212" s="91"/>
      <c r="GNQ212" s="119"/>
      <c r="GNR212" s="91"/>
      <c r="GNS212" s="119"/>
      <c r="GNT212" s="91"/>
      <c r="GNU212" s="119"/>
      <c r="GNV212" s="91"/>
      <c r="GNW212" s="119"/>
      <c r="GNX212" s="91"/>
      <c r="GNY212" s="119"/>
      <c r="GNZ212" s="91"/>
      <c r="GOA212" s="119"/>
      <c r="GOB212" s="91"/>
      <c r="GOC212" s="119"/>
      <c r="GOD212" s="91"/>
      <c r="GOE212" s="119"/>
      <c r="GOF212" s="91"/>
      <c r="GOG212" s="119"/>
      <c r="GOH212" s="91"/>
      <c r="GOI212" s="119"/>
      <c r="GOJ212" s="91"/>
      <c r="GOK212" s="119"/>
      <c r="GOL212" s="91"/>
      <c r="GOM212" s="119"/>
      <c r="GON212" s="91"/>
      <c r="GOO212" s="119"/>
      <c r="GOP212" s="91"/>
      <c r="GOQ212" s="119"/>
      <c r="GOR212" s="91"/>
      <c r="GOS212" s="119"/>
      <c r="GOT212" s="91"/>
      <c r="GOU212" s="119"/>
      <c r="GOV212" s="91"/>
      <c r="GOW212" s="119"/>
      <c r="GOX212" s="91"/>
      <c r="GOY212" s="119"/>
      <c r="GOZ212" s="91"/>
      <c r="GPA212" s="119"/>
      <c r="GPB212" s="91"/>
      <c r="GPC212" s="119"/>
      <c r="GPD212" s="91"/>
      <c r="GPE212" s="119"/>
      <c r="GPF212" s="91"/>
      <c r="GPG212" s="119"/>
      <c r="GPH212" s="91"/>
      <c r="GPI212" s="119"/>
      <c r="GPJ212" s="91"/>
      <c r="GPK212" s="119"/>
      <c r="GPL212" s="91"/>
      <c r="GPM212" s="119"/>
      <c r="GPN212" s="91"/>
      <c r="GPO212" s="119"/>
      <c r="GPP212" s="91"/>
      <c r="GPQ212" s="119"/>
      <c r="GPR212" s="91"/>
      <c r="GPS212" s="119"/>
      <c r="GPT212" s="91"/>
      <c r="GPU212" s="119"/>
      <c r="GPV212" s="91"/>
      <c r="GPW212" s="119"/>
      <c r="GPX212" s="91"/>
      <c r="GPY212" s="119"/>
      <c r="GPZ212" s="91"/>
      <c r="GQA212" s="119"/>
      <c r="GQB212" s="91"/>
      <c r="GQC212" s="119"/>
      <c r="GQD212" s="91"/>
      <c r="GQE212" s="119"/>
      <c r="GQF212" s="91"/>
      <c r="GQG212" s="119"/>
      <c r="GQH212" s="91"/>
      <c r="GQI212" s="119"/>
      <c r="GQJ212" s="91"/>
      <c r="GQK212" s="119"/>
      <c r="GQL212" s="91"/>
      <c r="GQM212" s="119"/>
      <c r="GQN212" s="91"/>
      <c r="GQO212" s="119"/>
      <c r="GQP212" s="91"/>
      <c r="GQQ212" s="119"/>
      <c r="GQR212" s="91"/>
      <c r="GQS212" s="119"/>
      <c r="GQT212" s="91"/>
      <c r="GQU212" s="119"/>
      <c r="GQV212" s="91"/>
      <c r="GQW212" s="119"/>
      <c r="GQX212" s="91"/>
      <c r="GQY212" s="119"/>
      <c r="GQZ212" s="91"/>
      <c r="GRA212" s="119"/>
      <c r="GRB212" s="91"/>
      <c r="GRC212" s="119"/>
      <c r="GRD212" s="91"/>
      <c r="GRE212" s="119"/>
      <c r="GRF212" s="91"/>
      <c r="GRG212" s="119"/>
      <c r="GRH212" s="91"/>
      <c r="GRI212" s="119"/>
      <c r="GRJ212" s="91"/>
      <c r="GRK212" s="119"/>
      <c r="GRL212" s="91"/>
      <c r="GRM212" s="119"/>
      <c r="GRN212" s="91"/>
      <c r="GRO212" s="119"/>
      <c r="GRP212" s="91"/>
      <c r="GRQ212" s="119"/>
      <c r="GRR212" s="91"/>
      <c r="GRS212" s="119"/>
      <c r="GRT212" s="91"/>
      <c r="GRU212" s="119"/>
      <c r="GRV212" s="91"/>
      <c r="GRW212" s="119"/>
      <c r="GRX212" s="91"/>
      <c r="GRY212" s="119"/>
      <c r="GRZ212" s="91"/>
      <c r="GSA212" s="119"/>
      <c r="GSB212" s="91"/>
      <c r="GSC212" s="119"/>
      <c r="GSD212" s="91"/>
      <c r="GSE212" s="119"/>
      <c r="GSF212" s="91"/>
      <c r="GSG212" s="119"/>
      <c r="GSH212" s="91"/>
      <c r="GSI212" s="119"/>
      <c r="GSJ212" s="91"/>
      <c r="GSK212" s="119"/>
      <c r="GSL212" s="91"/>
      <c r="GSM212" s="119"/>
      <c r="GSN212" s="91"/>
      <c r="GSO212" s="119"/>
      <c r="GSP212" s="91"/>
      <c r="GSQ212" s="119"/>
      <c r="GSR212" s="91"/>
      <c r="GSS212" s="119"/>
      <c r="GST212" s="91"/>
      <c r="GSU212" s="119"/>
      <c r="GSV212" s="91"/>
      <c r="GSW212" s="119"/>
      <c r="GSX212" s="91"/>
      <c r="GSY212" s="119"/>
      <c r="GSZ212" s="91"/>
      <c r="GTA212" s="119"/>
      <c r="GTB212" s="91"/>
      <c r="GTC212" s="119"/>
      <c r="GTD212" s="91"/>
      <c r="GTE212" s="119"/>
      <c r="GTF212" s="91"/>
      <c r="GTG212" s="119"/>
      <c r="GTH212" s="91"/>
      <c r="GTI212" s="119"/>
      <c r="GTJ212" s="91"/>
      <c r="GTK212" s="119"/>
      <c r="GTL212" s="91"/>
      <c r="GTM212" s="119"/>
      <c r="GTN212" s="91"/>
      <c r="GTO212" s="119"/>
      <c r="GTP212" s="91"/>
      <c r="GTQ212" s="119"/>
      <c r="GTR212" s="91"/>
      <c r="GTS212" s="119"/>
      <c r="GTT212" s="91"/>
      <c r="GTU212" s="119"/>
      <c r="GTV212" s="91"/>
      <c r="GTW212" s="119"/>
      <c r="GTX212" s="91"/>
      <c r="GTY212" s="119"/>
      <c r="GTZ212" s="91"/>
      <c r="GUA212" s="119"/>
      <c r="GUB212" s="91"/>
      <c r="GUC212" s="119"/>
      <c r="GUD212" s="91"/>
      <c r="GUE212" s="119"/>
      <c r="GUF212" s="91"/>
      <c r="GUG212" s="119"/>
      <c r="GUH212" s="91"/>
      <c r="GUI212" s="119"/>
      <c r="GUJ212" s="91"/>
      <c r="GUK212" s="119"/>
      <c r="GUL212" s="91"/>
      <c r="GUM212" s="119"/>
      <c r="GUN212" s="91"/>
      <c r="GUO212" s="119"/>
      <c r="GUP212" s="91"/>
      <c r="GUQ212" s="119"/>
      <c r="GUR212" s="91"/>
      <c r="GUS212" s="119"/>
      <c r="GUT212" s="91"/>
      <c r="GUU212" s="119"/>
      <c r="GUV212" s="91"/>
      <c r="GUW212" s="119"/>
      <c r="GUX212" s="91"/>
      <c r="GUY212" s="119"/>
      <c r="GUZ212" s="91"/>
      <c r="GVA212" s="119"/>
      <c r="GVB212" s="91"/>
      <c r="GVC212" s="119"/>
      <c r="GVD212" s="91"/>
      <c r="GVE212" s="119"/>
      <c r="GVF212" s="91"/>
      <c r="GVG212" s="119"/>
      <c r="GVH212" s="91"/>
      <c r="GVI212" s="119"/>
      <c r="GVJ212" s="91"/>
      <c r="GVK212" s="119"/>
      <c r="GVL212" s="91"/>
      <c r="GVM212" s="119"/>
      <c r="GVN212" s="91"/>
      <c r="GVO212" s="119"/>
      <c r="GVP212" s="91"/>
      <c r="GVQ212" s="119"/>
      <c r="GVR212" s="91"/>
      <c r="GVS212" s="119"/>
      <c r="GVT212" s="91"/>
      <c r="GVU212" s="119"/>
      <c r="GVV212" s="91"/>
      <c r="GVW212" s="119"/>
      <c r="GVX212" s="91"/>
      <c r="GVY212" s="119"/>
      <c r="GVZ212" s="91"/>
      <c r="GWA212" s="119"/>
      <c r="GWB212" s="91"/>
      <c r="GWC212" s="119"/>
      <c r="GWD212" s="91"/>
      <c r="GWE212" s="119"/>
      <c r="GWF212" s="91"/>
      <c r="GWG212" s="119"/>
      <c r="GWH212" s="91"/>
      <c r="GWI212" s="119"/>
      <c r="GWJ212" s="91"/>
      <c r="GWK212" s="119"/>
      <c r="GWL212" s="91"/>
      <c r="GWM212" s="119"/>
      <c r="GWN212" s="91"/>
      <c r="GWO212" s="119"/>
      <c r="GWP212" s="91"/>
      <c r="GWQ212" s="119"/>
      <c r="GWR212" s="91"/>
      <c r="GWS212" s="119"/>
      <c r="GWT212" s="91"/>
      <c r="GWU212" s="119"/>
      <c r="GWV212" s="91"/>
      <c r="GWW212" s="119"/>
      <c r="GWX212" s="91"/>
      <c r="GWY212" s="119"/>
      <c r="GWZ212" s="91"/>
      <c r="GXA212" s="119"/>
      <c r="GXB212" s="91"/>
      <c r="GXC212" s="119"/>
      <c r="GXD212" s="91"/>
      <c r="GXE212" s="119"/>
      <c r="GXF212" s="91"/>
      <c r="GXG212" s="119"/>
      <c r="GXH212" s="91"/>
      <c r="GXI212" s="119"/>
      <c r="GXJ212" s="91"/>
      <c r="GXK212" s="119"/>
      <c r="GXL212" s="91"/>
      <c r="GXM212" s="119"/>
      <c r="GXN212" s="91"/>
      <c r="GXO212" s="119"/>
      <c r="GXP212" s="91"/>
      <c r="GXQ212" s="119"/>
      <c r="GXR212" s="91"/>
      <c r="GXS212" s="119"/>
      <c r="GXT212" s="91"/>
      <c r="GXU212" s="119"/>
      <c r="GXV212" s="91"/>
      <c r="GXW212" s="119"/>
      <c r="GXX212" s="91"/>
      <c r="GXY212" s="119"/>
      <c r="GXZ212" s="91"/>
      <c r="GYA212" s="119"/>
      <c r="GYB212" s="91"/>
      <c r="GYC212" s="119"/>
      <c r="GYD212" s="91"/>
      <c r="GYE212" s="119"/>
      <c r="GYF212" s="91"/>
      <c r="GYG212" s="119"/>
      <c r="GYH212" s="91"/>
      <c r="GYI212" s="119"/>
      <c r="GYJ212" s="91"/>
      <c r="GYK212" s="119"/>
      <c r="GYL212" s="91"/>
      <c r="GYM212" s="119"/>
      <c r="GYN212" s="91"/>
      <c r="GYO212" s="119"/>
      <c r="GYP212" s="91"/>
      <c r="GYQ212" s="119"/>
      <c r="GYR212" s="91"/>
      <c r="GYS212" s="119"/>
      <c r="GYT212" s="91"/>
      <c r="GYU212" s="119"/>
      <c r="GYV212" s="91"/>
      <c r="GYW212" s="119"/>
      <c r="GYX212" s="91"/>
      <c r="GYY212" s="119"/>
      <c r="GYZ212" s="91"/>
      <c r="GZA212" s="119"/>
      <c r="GZB212" s="91"/>
      <c r="GZC212" s="119"/>
      <c r="GZD212" s="91"/>
      <c r="GZE212" s="119"/>
      <c r="GZF212" s="91"/>
      <c r="GZG212" s="119"/>
      <c r="GZH212" s="91"/>
      <c r="GZI212" s="119"/>
      <c r="GZJ212" s="91"/>
      <c r="GZK212" s="119"/>
      <c r="GZL212" s="91"/>
      <c r="GZM212" s="119"/>
      <c r="GZN212" s="91"/>
      <c r="GZO212" s="119"/>
      <c r="GZP212" s="91"/>
      <c r="GZQ212" s="119"/>
      <c r="GZR212" s="91"/>
      <c r="GZS212" s="119"/>
      <c r="GZT212" s="91"/>
      <c r="GZU212" s="119"/>
      <c r="GZV212" s="91"/>
      <c r="GZW212" s="119"/>
      <c r="GZX212" s="91"/>
      <c r="GZY212" s="119"/>
      <c r="GZZ212" s="91"/>
      <c r="HAA212" s="119"/>
      <c r="HAB212" s="91"/>
      <c r="HAC212" s="119"/>
      <c r="HAD212" s="91"/>
      <c r="HAE212" s="119"/>
      <c r="HAF212" s="91"/>
      <c r="HAG212" s="119"/>
      <c r="HAH212" s="91"/>
      <c r="HAI212" s="119"/>
      <c r="HAJ212" s="91"/>
      <c r="HAK212" s="119"/>
      <c r="HAL212" s="91"/>
      <c r="HAM212" s="119"/>
      <c r="HAN212" s="91"/>
      <c r="HAO212" s="119"/>
      <c r="HAP212" s="91"/>
      <c r="HAQ212" s="119"/>
      <c r="HAR212" s="91"/>
      <c r="HAS212" s="119"/>
      <c r="HAT212" s="91"/>
      <c r="HAU212" s="119"/>
      <c r="HAV212" s="91"/>
      <c r="HAW212" s="119"/>
      <c r="HAX212" s="91"/>
      <c r="HAY212" s="119"/>
      <c r="HAZ212" s="91"/>
      <c r="HBA212" s="119"/>
      <c r="HBB212" s="91"/>
      <c r="HBC212" s="119"/>
      <c r="HBD212" s="91"/>
      <c r="HBE212" s="119"/>
      <c r="HBF212" s="91"/>
      <c r="HBG212" s="119"/>
      <c r="HBH212" s="91"/>
      <c r="HBI212" s="119"/>
      <c r="HBJ212" s="91"/>
      <c r="HBK212" s="119"/>
      <c r="HBL212" s="91"/>
      <c r="HBM212" s="119"/>
      <c r="HBN212" s="91"/>
      <c r="HBO212" s="119"/>
      <c r="HBP212" s="91"/>
      <c r="HBQ212" s="119"/>
      <c r="HBR212" s="91"/>
      <c r="HBS212" s="119"/>
      <c r="HBT212" s="91"/>
      <c r="HBU212" s="119"/>
      <c r="HBV212" s="91"/>
      <c r="HBW212" s="119"/>
      <c r="HBX212" s="91"/>
      <c r="HBY212" s="119"/>
      <c r="HBZ212" s="91"/>
      <c r="HCA212" s="119"/>
      <c r="HCB212" s="91"/>
      <c r="HCC212" s="119"/>
      <c r="HCD212" s="91"/>
      <c r="HCE212" s="119"/>
      <c r="HCF212" s="91"/>
      <c r="HCG212" s="119"/>
      <c r="HCH212" s="91"/>
      <c r="HCI212" s="119"/>
      <c r="HCJ212" s="91"/>
      <c r="HCK212" s="119"/>
      <c r="HCL212" s="91"/>
      <c r="HCM212" s="119"/>
      <c r="HCN212" s="91"/>
      <c r="HCO212" s="119"/>
      <c r="HCP212" s="91"/>
      <c r="HCQ212" s="119"/>
      <c r="HCR212" s="91"/>
      <c r="HCS212" s="119"/>
      <c r="HCT212" s="91"/>
      <c r="HCU212" s="119"/>
      <c r="HCV212" s="91"/>
      <c r="HCW212" s="119"/>
      <c r="HCX212" s="91"/>
      <c r="HCY212" s="119"/>
      <c r="HCZ212" s="91"/>
      <c r="HDA212" s="119"/>
      <c r="HDB212" s="91"/>
      <c r="HDC212" s="119"/>
      <c r="HDD212" s="91"/>
      <c r="HDE212" s="119"/>
      <c r="HDF212" s="91"/>
      <c r="HDG212" s="119"/>
      <c r="HDH212" s="91"/>
      <c r="HDI212" s="119"/>
      <c r="HDJ212" s="91"/>
      <c r="HDK212" s="119"/>
      <c r="HDL212" s="91"/>
      <c r="HDM212" s="119"/>
      <c r="HDN212" s="91"/>
      <c r="HDO212" s="119"/>
      <c r="HDP212" s="91"/>
      <c r="HDQ212" s="119"/>
      <c r="HDR212" s="91"/>
      <c r="HDS212" s="119"/>
      <c r="HDT212" s="91"/>
      <c r="HDU212" s="119"/>
      <c r="HDV212" s="91"/>
      <c r="HDW212" s="119"/>
      <c r="HDX212" s="91"/>
      <c r="HDY212" s="119"/>
      <c r="HDZ212" s="91"/>
      <c r="HEA212" s="119"/>
      <c r="HEB212" s="91"/>
      <c r="HEC212" s="119"/>
      <c r="HED212" s="91"/>
      <c r="HEE212" s="119"/>
      <c r="HEF212" s="91"/>
      <c r="HEG212" s="119"/>
      <c r="HEH212" s="91"/>
      <c r="HEI212" s="119"/>
      <c r="HEJ212" s="91"/>
      <c r="HEK212" s="119"/>
      <c r="HEL212" s="91"/>
      <c r="HEM212" s="119"/>
      <c r="HEN212" s="91"/>
      <c r="HEO212" s="119"/>
      <c r="HEP212" s="91"/>
      <c r="HEQ212" s="119"/>
      <c r="HER212" s="91"/>
      <c r="HES212" s="119"/>
      <c r="HET212" s="91"/>
      <c r="HEU212" s="119"/>
      <c r="HEV212" s="91"/>
      <c r="HEW212" s="119"/>
      <c r="HEX212" s="91"/>
      <c r="HEY212" s="119"/>
      <c r="HEZ212" s="91"/>
      <c r="HFA212" s="119"/>
      <c r="HFB212" s="91"/>
      <c r="HFC212" s="119"/>
      <c r="HFD212" s="91"/>
      <c r="HFE212" s="119"/>
      <c r="HFF212" s="91"/>
      <c r="HFG212" s="119"/>
      <c r="HFH212" s="91"/>
      <c r="HFI212" s="119"/>
      <c r="HFJ212" s="91"/>
      <c r="HFK212" s="119"/>
      <c r="HFL212" s="91"/>
      <c r="HFM212" s="119"/>
      <c r="HFN212" s="91"/>
      <c r="HFO212" s="119"/>
      <c r="HFP212" s="91"/>
      <c r="HFQ212" s="119"/>
      <c r="HFR212" s="91"/>
      <c r="HFS212" s="119"/>
      <c r="HFT212" s="91"/>
      <c r="HFU212" s="119"/>
      <c r="HFV212" s="91"/>
      <c r="HFW212" s="119"/>
      <c r="HFX212" s="91"/>
      <c r="HFY212" s="119"/>
      <c r="HFZ212" s="91"/>
      <c r="HGA212" s="119"/>
      <c r="HGB212" s="91"/>
      <c r="HGC212" s="119"/>
      <c r="HGD212" s="91"/>
      <c r="HGE212" s="119"/>
      <c r="HGF212" s="91"/>
      <c r="HGG212" s="119"/>
      <c r="HGH212" s="91"/>
      <c r="HGI212" s="119"/>
      <c r="HGJ212" s="91"/>
      <c r="HGK212" s="119"/>
      <c r="HGL212" s="91"/>
      <c r="HGM212" s="119"/>
      <c r="HGN212" s="91"/>
      <c r="HGO212" s="119"/>
      <c r="HGP212" s="91"/>
      <c r="HGQ212" s="119"/>
      <c r="HGR212" s="91"/>
      <c r="HGS212" s="119"/>
      <c r="HGT212" s="91"/>
      <c r="HGU212" s="119"/>
      <c r="HGV212" s="91"/>
      <c r="HGW212" s="119"/>
      <c r="HGX212" s="91"/>
      <c r="HGY212" s="119"/>
      <c r="HGZ212" s="91"/>
      <c r="HHA212" s="119"/>
      <c r="HHB212" s="91"/>
      <c r="HHC212" s="119"/>
      <c r="HHD212" s="91"/>
      <c r="HHE212" s="119"/>
      <c r="HHF212" s="91"/>
      <c r="HHG212" s="119"/>
      <c r="HHH212" s="91"/>
      <c r="HHI212" s="119"/>
      <c r="HHJ212" s="91"/>
      <c r="HHK212" s="119"/>
      <c r="HHL212" s="91"/>
      <c r="HHM212" s="119"/>
      <c r="HHN212" s="91"/>
      <c r="HHO212" s="119"/>
      <c r="HHP212" s="91"/>
      <c r="HHQ212" s="119"/>
      <c r="HHR212" s="91"/>
      <c r="HHS212" s="119"/>
      <c r="HHT212" s="91"/>
      <c r="HHU212" s="119"/>
      <c r="HHV212" s="91"/>
      <c r="HHW212" s="119"/>
      <c r="HHX212" s="91"/>
      <c r="HHY212" s="119"/>
      <c r="HHZ212" s="91"/>
      <c r="HIA212" s="119"/>
      <c r="HIB212" s="91"/>
      <c r="HIC212" s="119"/>
      <c r="HID212" s="91"/>
      <c r="HIE212" s="119"/>
      <c r="HIF212" s="91"/>
      <c r="HIG212" s="119"/>
      <c r="HIH212" s="91"/>
      <c r="HII212" s="119"/>
      <c r="HIJ212" s="91"/>
      <c r="HIK212" s="119"/>
      <c r="HIL212" s="91"/>
      <c r="HIM212" s="119"/>
      <c r="HIN212" s="91"/>
      <c r="HIO212" s="119"/>
      <c r="HIP212" s="91"/>
      <c r="HIQ212" s="119"/>
      <c r="HIR212" s="91"/>
      <c r="HIS212" s="119"/>
      <c r="HIT212" s="91"/>
      <c r="HIU212" s="119"/>
      <c r="HIV212" s="91"/>
      <c r="HIW212" s="119"/>
      <c r="HIX212" s="91"/>
      <c r="HIY212" s="119"/>
      <c r="HIZ212" s="91"/>
      <c r="HJA212" s="119"/>
      <c r="HJB212" s="91"/>
      <c r="HJC212" s="119"/>
      <c r="HJD212" s="91"/>
      <c r="HJE212" s="119"/>
      <c r="HJF212" s="91"/>
      <c r="HJG212" s="119"/>
      <c r="HJH212" s="91"/>
      <c r="HJI212" s="119"/>
      <c r="HJJ212" s="91"/>
      <c r="HJK212" s="119"/>
      <c r="HJL212" s="91"/>
      <c r="HJM212" s="119"/>
      <c r="HJN212" s="91"/>
      <c r="HJO212" s="119"/>
      <c r="HJP212" s="91"/>
      <c r="HJQ212" s="119"/>
      <c r="HJR212" s="91"/>
      <c r="HJS212" s="119"/>
      <c r="HJT212" s="91"/>
      <c r="HJU212" s="119"/>
      <c r="HJV212" s="91"/>
      <c r="HJW212" s="119"/>
      <c r="HJX212" s="91"/>
      <c r="HJY212" s="119"/>
      <c r="HJZ212" s="91"/>
      <c r="HKA212" s="119"/>
      <c r="HKB212" s="91"/>
      <c r="HKC212" s="119"/>
      <c r="HKD212" s="91"/>
      <c r="HKE212" s="119"/>
      <c r="HKF212" s="91"/>
      <c r="HKG212" s="119"/>
      <c r="HKH212" s="91"/>
      <c r="HKI212" s="119"/>
      <c r="HKJ212" s="91"/>
      <c r="HKK212" s="119"/>
      <c r="HKL212" s="91"/>
      <c r="HKM212" s="119"/>
      <c r="HKN212" s="91"/>
      <c r="HKO212" s="119"/>
      <c r="HKP212" s="91"/>
      <c r="HKQ212" s="119"/>
      <c r="HKR212" s="91"/>
      <c r="HKS212" s="119"/>
      <c r="HKT212" s="91"/>
      <c r="HKU212" s="119"/>
      <c r="HKV212" s="91"/>
      <c r="HKW212" s="119"/>
      <c r="HKX212" s="91"/>
      <c r="HKY212" s="119"/>
      <c r="HKZ212" s="91"/>
      <c r="HLA212" s="119"/>
      <c r="HLB212" s="91"/>
      <c r="HLC212" s="119"/>
      <c r="HLD212" s="91"/>
      <c r="HLE212" s="119"/>
      <c r="HLF212" s="91"/>
      <c r="HLG212" s="119"/>
      <c r="HLH212" s="91"/>
      <c r="HLI212" s="119"/>
      <c r="HLJ212" s="91"/>
      <c r="HLK212" s="119"/>
      <c r="HLL212" s="91"/>
      <c r="HLM212" s="119"/>
      <c r="HLN212" s="91"/>
      <c r="HLO212" s="119"/>
      <c r="HLP212" s="91"/>
      <c r="HLQ212" s="119"/>
      <c r="HLR212" s="91"/>
      <c r="HLS212" s="119"/>
      <c r="HLT212" s="91"/>
      <c r="HLU212" s="119"/>
      <c r="HLV212" s="91"/>
      <c r="HLW212" s="119"/>
      <c r="HLX212" s="91"/>
      <c r="HLY212" s="119"/>
      <c r="HLZ212" s="91"/>
      <c r="HMA212" s="119"/>
      <c r="HMB212" s="91"/>
      <c r="HMC212" s="119"/>
      <c r="HMD212" s="91"/>
      <c r="HME212" s="119"/>
      <c r="HMF212" s="91"/>
      <c r="HMG212" s="119"/>
      <c r="HMH212" s="91"/>
      <c r="HMI212" s="119"/>
      <c r="HMJ212" s="91"/>
      <c r="HMK212" s="119"/>
      <c r="HML212" s="91"/>
      <c r="HMM212" s="119"/>
      <c r="HMN212" s="91"/>
      <c r="HMO212" s="119"/>
      <c r="HMP212" s="91"/>
      <c r="HMQ212" s="119"/>
      <c r="HMR212" s="91"/>
      <c r="HMS212" s="119"/>
      <c r="HMT212" s="91"/>
      <c r="HMU212" s="119"/>
      <c r="HMV212" s="91"/>
      <c r="HMW212" s="119"/>
      <c r="HMX212" s="91"/>
      <c r="HMY212" s="119"/>
      <c r="HMZ212" s="91"/>
      <c r="HNA212" s="119"/>
      <c r="HNB212" s="91"/>
      <c r="HNC212" s="119"/>
      <c r="HND212" s="91"/>
      <c r="HNE212" s="119"/>
      <c r="HNF212" s="91"/>
      <c r="HNG212" s="119"/>
      <c r="HNH212" s="91"/>
      <c r="HNI212" s="119"/>
      <c r="HNJ212" s="91"/>
      <c r="HNK212" s="119"/>
      <c r="HNL212" s="91"/>
      <c r="HNM212" s="119"/>
      <c r="HNN212" s="91"/>
      <c r="HNO212" s="119"/>
      <c r="HNP212" s="91"/>
      <c r="HNQ212" s="119"/>
      <c r="HNR212" s="91"/>
      <c r="HNS212" s="119"/>
      <c r="HNT212" s="91"/>
      <c r="HNU212" s="119"/>
      <c r="HNV212" s="91"/>
      <c r="HNW212" s="119"/>
      <c r="HNX212" s="91"/>
      <c r="HNY212" s="119"/>
      <c r="HNZ212" s="91"/>
      <c r="HOA212" s="119"/>
      <c r="HOB212" s="91"/>
      <c r="HOC212" s="119"/>
      <c r="HOD212" s="91"/>
      <c r="HOE212" s="119"/>
      <c r="HOF212" s="91"/>
      <c r="HOG212" s="119"/>
      <c r="HOH212" s="91"/>
      <c r="HOI212" s="119"/>
      <c r="HOJ212" s="91"/>
      <c r="HOK212" s="119"/>
      <c r="HOL212" s="91"/>
      <c r="HOM212" s="119"/>
      <c r="HON212" s="91"/>
      <c r="HOO212" s="119"/>
      <c r="HOP212" s="91"/>
      <c r="HOQ212" s="119"/>
      <c r="HOR212" s="91"/>
      <c r="HOS212" s="119"/>
      <c r="HOT212" s="91"/>
      <c r="HOU212" s="119"/>
      <c r="HOV212" s="91"/>
      <c r="HOW212" s="119"/>
      <c r="HOX212" s="91"/>
      <c r="HOY212" s="119"/>
      <c r="HOZ212" s="91"/>
      <c r="HPA212" s="119"/>
      <c r="HPB212" s="91"/>
      <c r="HPC212" s="119"/>
      <c r="HPD212" s="91"/>
      <c r="HPE212" s="119"/>
      <c r="HPF212" s="91"/>
      <c r="HPG212" s="119"/>
      <c r="HPH212" s="91"/>
      <c r="HPI212" s="119"/>
      <c r="HPJ212" s="91"/>
      <c r="HPK212" s="119"/>
      <c r="HPL212" s="91"/>
      <c r="HPM212" s="119"/>
      <c r="HPN212" s="91"/>
      <c r="HPO212" s="119"/>
      <c r="HPP212" s="91"/>
      <c r="HPQ212" s="119"/>
      <c r="HPR212" s="91"/>
      <c r="HPS212" s="119"/>
      <c r="HPT212" s="91"/>
      <c r="HPU212" s="119"/>
      <c r="HPV212" s="91"/>
      <c r="HPW212" s="119"/>
      <c r="HPX212" s="91"/>
      <c r="HPY212" s="119"/>
      <c r="HPZ212" s="91"/>
      <c r="HQA212" s="119"/>
      <c r="HQB212" s="91"/>
      <c r="HQC212" s="119"/>
      <c r="HQD212" s="91"/>
      <c r="HQE212" s="119"/>
      <c r="HQF212" s="91"/>
      <c r="HQG212" s="119"/>
      <c r="HQH212" s="91"/>
      <c r="HQI212" s="119"/>
      <c r="HQJ212" s="91"/>
      <c r="HQK212" s="119"/>
      <c r="HQL212" s="91"/>
      <c r="HQM212" s="119"/>
      <c r="HQN212" s="91"/>
      <c r="HQO212" s="119"/>
      <c r="HQP212" s="91"/>
      <c r="HQQ212" s="119"/>
      <c r="HQR212" s="91"/>
      <c r="HQS212" s="119"/>
      <c r="HQT212" s="91"/>
      <c r="HQU212" s="119"/>
      <c r="HQV212" s="91"/>
      <c r="HQW212" s="119"/>
      <c r="HQX212" s="91"/>
      <c r="HQY212" s="119"/>
      <c r="HQZ212" s="91"/>
      <c r="HRA212" s="119"/>
      <c r="HRB212" s="91"/>
      <c r="HRC212" s="119"/>
      <c r="HRD212" s="91"/>
      <c r="HRE212" s="119"/>
      <c r="HRF212" s="91"/>
      <c r="HRG212" s="119"/>
      <c r="HRH212" s="91"/>
      <c r="HRI212" s="119"/>
      <c r="HRJ212" s="91"/>
      <c r="HRK212" s="119"/>
      <c r="HRL212" s="91"/>
      <c r="HRM212" s="119"/>
      <c r="HRN212" s="91"/>
      <c r="HRO212" s="119"/>
      <c r="HRP212" s="91"/>
      <c r="HRQ212" s="119"/>
      <c r="HRR212" s="91"/>
      <c r="HRS212" s="119"/>
      <c r="HRT212" s="91"/>
      <c r="HRU212" s="119"/>
      <c r="HRV212" s="91"/>
      <c r="HRW212" s="119"/>
      <c r="HRX212" s="91"/>
      <c r="HRY212" s="119"/>
      <c r="HRZ212" s="91"/>
      <c r="HSA212" s="119"/>
      <c r="HSB212" s="91"/>
      <c r="HSC212" s="119"/>
      <c r="HSD212" s="91"/>
      <c r="HSE212" s="119"/>
      <c r="HSF212" s="91"/>
      <c r="HSG212" s="119"/>
      <c r="HSH212" s="91"/>
      <c r="HSI212" s="119"/>
      <c r="HSJ212" s="91"/>
      <c r="HSK212" s="119"/>
      <c r="HSL212" s="91"/>
      <c r="HSM212" s="119"/>
      <c r="HSN212" s="91"/>
      <c r="HSO212" s="119"/>
      <c r="HSP212" s="91"/>
      <c r="HSQ212" s="119"/>
      <c r="HSR212" s="91"/>
      <c r="HSS212" s="119"/>
      <c r="HST212" s="91"/>
      <c r="HSU212" s="119"/>
      <c r="HSV212" s="91"/>
      <c r="HSW212" s="119"/>
      <c r="HSX212" s="91"/>
      <c r="HSY212" s="119"/>
      <c r="HSZ212" s="91"/>
      <c r="HTA212" s="119"/>
      <c r="HTB212" s="91"/>
      <c r="HTC212" s="119"/>
      <c r="HTD212" s="91"/>
      <c r="HTE212" s="119"/>
      <c r="HTF212" s="91"/>
      <c r="HTG212" s="119"/>
      <c r="HTH212" s="91"/>
      <c r="HTI212" s="119"/>
      <c r="HTJ212" s="91"/>
      <c r="HTK212" s="119"/>
      <c r="HTL212" s="91"/>
      <c r="HTM212" s="119"/>
      <c r="HTN212" s="91"/>
      <c r="HTO212" s="119"/>
      <c r="HTP212" s="91"/>
      <c r="HTQ212" s="119"/>
      <c r="HTR212" s="91"/>
      <c r="HTS212" s="119"/>
      <c r="HTT212" s="91"/>
      <c r="HTU212" s="119"/>
      <c r="HTV212" s="91"/>
      <c r="HTW212" s="119"/>
      <c r="HTX212" s="91"/>
      <c r="HTY212" s="119"/>
      <c r="HTZ212" s="91"/>
      <c r="HUA212" s="119"/>
      <c r="HUB212" s="91"/>
      <c r="HUC212" s="119"/>
      <c r="HUD212" s="91"/>
      <c r="HUE212" s="119"/>
      <c r="HUF212" s="91"/>
      <c r="HUG212" s="119"/>
      <c r="HUH212" s="91"/>
      <c r="HUI212" s="119"/>
      <c r="HUJ212" s="91"/>
      <c r="HUK212" s="119"/>
      <c r="HUL212" s="91"/>
      <c r="HUM212" s="119"/>
      <c r="HUN212" s="91"/>
      <c r="HUO212" s="119"/>
      <c r="HUP212" s="91"/>
      <c r="HUQ212" s="119"/>
      <c r="HUR212" s="91"/>
      <c r="HUS212" s="119"/>
      <c r="HUT212" s="91"/>
      <c r="HUU212" s="119"/>
      <c r="HUV212" s="91"/>
      <c r="HUW212" s="119"/>
      <c r="HUX212" s="91"/>
      <c r="HUY212" s="119"/>
      <c r="HUZ212" s="91"/>
      <c r="HVA212" s="119"/>
      <c r="HVB212" s="91"/>
      <c r="HVC212" s="119"/>
      <c r="HVD212" s="91"/>
      <c r="HVE212" s="119"/>
      <c r="HVF212" s="91"/>
      <c r="HVG212" s="119"/>
      <c r="HVH212" s="91"/>
      <c r="HVI212" s="119"/>
      <c r="HVJ212" s="91"/>
      <c r="HVK212" s="119"/>
      <c r="HVL212" s="91"/>
      <c r="HVM212" s="119"/>
      <c r="HVN212" s="91"/>
      <c r="HVO212" s="119"/>
      <c r="HVP212" s="91"/>
      <c r="HVQ212" s="119"/>
      <c r="HVR212" s="91"/>
      <c r="HVS212" s="119"/>
      <c r="HVT212" s="91"/>
      <c r="HVU212" s="119"/>
      <c r="HVV212" s="91"/>
      <c r="HVW212" s="119"/>
      <c r="HVX212" s="91"/>
      <c r="HVY212" s="119"/>
      <c r="HVZ212" s="91"/>
      <c r="HWA212" s="119"/>
      <c r="HWB212" s="91"/>
      <c r="HWC212" s="119"/>
      <c r="HWD212" s="91"/>
      <c r="HWE212" s="119"/>
      <c r="HWF212" s="91"/>
      <c r="HWG212" s="119"/>
      <c r="HWH212" s="91"/>
      <c r="HWI212" s="119"/>
      <c r="HWJ212" s="91"/>
      <c r="HWK212" s="119"/>
      <c r="HWL212" s="91"/>
      <c r="HWM212" s="119"/>
      <c r="HWN212" s="91"/>
      <c r="HWO212" s="119"/>
      <c r="HWP212" s="91"/>
      <c r="HWQ212" s="119"/>
      <c r="HWR212" s="91"/>
      <c r="HWS212" s="119"/>
      <c r="HWT212" s="91"/>
      <c r="HWU212" s="119"/>
      <c r="HWV212" s="91"/>
      <c r="HWW212" s="119"/>
      <c r="HWX212" s="91"/>
      <c r="HWY212" s="119"/>
      <c r="HWZ212" s="91"/>
      <c r="HXA212" s="119"/>
      <c r="HXB212" s="91"/>
      <c r="HXC212" s="119"/>
      <c r="HXD212" s="91"/>
      <c r="HXE212" s="119"/>
      <c r="HXF212" s="91"/>
      <c r="HXG212" s="119"/>
      <c r="HXH212" s="91"/>
      <c r="HXI212" s="119"/>
      <c r="HXJ212" s="91"/>
      <c r="HXK212" s="119"/>
      <c r="HXL212" s="91"/>
      <c r="HXM212" s="119"/>
      <c r="HXN212" s="91"/>
      <c r="HXO212" s="119"/>
      <c r="HXP212" s="91"/>
      <c r="HXQ212" s="119"/>
      <c r="HXR212" s="91"/>
      <c r="HXS212" s="119"/>
      <c r="HXT212" s="91"/>
      <c r="HXU212" s="119"/>
      <c r="HXV212" s="91"/>
      <c r="HXW212" s="119"/>
      <c r="HXX212" s="91"/>
      <c r="HXY212" s="119"/>
      <c r="HXZ212" s="91"/>
      <c r="HYA212" s="119"/>
      <c r="HYB212" s="91"/>
      <c r="HYC212" s="119"/>
      <c r="HYD212" s="91"/>
      <c r="HYE212" s="119"/>
      <c r="HYF212" s="91"/>
      <c r="HYG212" s="119"/>
      <c r="HYH212" s="91"/>
      <c r="HYI212" s="119"/>
      <c r="HYJ212" s="91"/>
      <c r="HYK212" s="119"/>
      <c r="HYL212" s="91"/>
      <c r="HYM212" s="119"/>
      <c r="HYN212" s="91"/>
      <c r="HYO212" s="119"/>
      <c r="HYP212" s="91"/>
      <c r="HYQ212" s="119"/>
      <c r="HYR212" s="91"/>
      <c r="HYS212" s="119"/>
      <c r="HYT212" s="91"/>
      <c r="HYU212" s="119"/>
      <c r="HYV212" s="91"/>
      <c r="HYW212" s="119"/>
      <c r="HYX212" s="91"/>
      <c r="HYY212" s="119"/>
      <c r="HYZ212" s="91"/>
      <c r="HZA212" s="119"/>
      <c r="HZB212" s="91"/>
      <c r="HZC212" s="119"/>
      <c r="HZD212" s="91"/>
      <c r="HZE212" s="119"/>
      <c r="HZF212" s="91"/>
      <c r="HZG212" s="119"/>
      <c r="HZH212" s="91"/>
      <c r="HZI212" s="119"/>
      <c r="HZJ212" s="91"/>
      <c r="HZK212" s="119"/>
      <c r="HZL212" s="91"/>
      <c r="HZM212" s="119"/>
      <c r="HZN212" s="91"/>
      <c r="HZO212" s="119"/>
      <c r="HZP212" s="91"/>
      <c r="HZQ212" s="119"/>
      <c r="HZR212" s="91"/>
      <c r="HZS212" s="119"/>
      <c r="HZT212" s="91"/>
      <c r="HZU212" s="119"/>
      <c r="HZV212" s="91"/>
      <c r="HZW212" s="119"/>
      <c r="HZX212" s="91"/>
      <c r="HZY212" s="119"/>
      <c r="HZZ212" s="91"/>
      <c r="IAA212" s="119"/>
      <c r="IAB212" s="91"/>
      <c r="IAC212" s="119"/>
      <c r="IAD212" s="91"/>
      <c r="IAE212" s="119"/>
      <c r="IAF212" s="91"/>
      <c r="IAG212" s="119"/>
      <c r="IAH212" s="91"/>
      <c r="IAI212" s="119"/>
      <c r="IAJ212" s="91"/>
      <c r="IAK212" s="119"/>
      <c r="IAL212" s="91"/>
      <c r="IAM212" s="119"/>
      <c r="IAN212" s="91"/>
      <c r="IAO212" s="119"/>
      <c r="IAP212" s="91"/>
      <c r="IAQ212" s="119"/>
      <c r="IAR212" s="91"/>
      <c r="IAS212" s="119"/>
      <c r="IAT212" s="91"/>
      <c r="IAU212" s="119"/>
      <c r="IAV212" s="91"/>
      <c r="IAW212" s="119"/>
      <c r="IAX212" s="91"/>
      <c r="IAY212" s="119"/>
      <c r="IAZ212" s="91"/>
      <c r="IBA212" s="119"/>
      <c r="IBB212" s="91"/>
      <c r="IBC212" s="119"/>
      <c r="IBD212" s="91"/>
      <c r="IBE212" s="119"/>
      <c r="IBF212" s="91"/>
      <c r="IBG212" s="119"/>
      <c r="IBH212" s="91"/>
      <c r="IBI212" s="119"/>
      <c r="IBJ212" s="91"/>
      <c r="IBK212" s="119"/>
      <c r="IBL212" s="91"/>
      <c r="IBM212" s="119"/>
      <c r="IBN212" s="91"/>
      <c r="IBO212" s="119"/>
      <c r="IBP212" s="91"/>
      <c r="IBQ212" s="119"/>
      <c r="IBR212" s="91"/>
      <c r="IBS212" s="119"/>
      <c r="IBT212" s="91"/>
      <c r="IBU212" s="119"/>
      <c r="IBV212" s="91"/>
      <c r="IBW212" s="119"/>
      <c r="IBX212" s="91"/>
      <c r="IBY212" s="119"/>
      <c r="IBZ212" s="91"/>
      <c r="ICA212" s="119"/>
      <c r="ICB212" s="91"/>
      <c r="ICC212" s="119"/>
      <c r="ICD212" s="91"/>
      <c r="ICE212" s="119"/>
      <c r="ICF212" s="91"/>
      <c r="ICG212" s="119"/>
      <c r="ICH212" s="91"/>
      <c r="ICI212" s="119"/>
      <c r="ICJ212" s="91"/>
      <c r="ICK212" s="119"/>
      <c r="ICL212" s="91"/>
      <c r="ICM212" s="119"/>
      <c r="ICN212" s="91"/>
      <c r="ICO212" s="119"/>
      <c r="ICP212" s="91"/>
      <c r="ICQ212" s="119"/>
      <c r="ICR212" s="91"/>
      <c r="ICS212" s="119"/>
      <c r="ICT212" s="91"/>
      <c r="ICU212" s="119"/>
      <c r="ICV212" s="91"/>
      <c r="ICW212" s="119"/>
      <c r="ICX212" s="91"/>
      <c r="ICY212" s="119"/>
      <c r="ICZ212" s="91"/>
      <c r="IDA212" s="119"/>
      <c r="IDB212" s="91"/>
      <c r="IDC212" s="119"/>
      <c r="IDD212" s="91"/>
      <c r="IDE212" s="119"/>
      <c r="IDF212" s="91"/>
      <c r="IDG212" s="119"/>
      <c r="IDH212" s="91"/>
      <c r="IDI212" s="119"/>
      <c r="IDJ212" s="91"/>
      <c r="IDK212" s="119"/>
      <c r="IDL212" s="91"/>
      <c r="IDM212" s="119"/>
      <c r="IDN212" s="91"/>
      <c r="IDO212" s="119"/>
      <c r="IDP212" s="91"/>
      <c r="IDQ212" s="119"/>
      <c r="IDR212" s="91"/>
      <c r="IDS212" s="119"/>
      <c r="IDT212" s="91"/>
      <c r="IDU212" s="119"/>
      <c r="IDV212" s="91"/>
      <c r="IDW212" s="119"/>
      <c r="IDX212" s="91"/>
      <c r="IDY212" s="119"/>
      <c r="IDZ212" s="91"/>
      <c r="IEA212" s="119"/>
      <c r="IEB212" s="91"/>
      <c r="IEC212" s="119"/>
      <c r="IED212" s="91"/>
      <c r="IEE212" s="119"/>
      <c r="IEF212" s="91"/>
      <c r="IEG212" s="119"/>
      <c r="IEH212" s="91"/>
      <c r="IEI212" s="119"/>
      <c r="IEJ212" s="91"/>
      <c r="IEK212" s="119"/>
      <c r="IEL212" s="91"/>
      <c r="IEM212" s="119"/>
      <c r="IEN212" s="91"/>
      <c r="IEO212" s="119"/>
      <c r="IEP212" s="91"/>
      <c r="IEQ212" s="119"/>
      <c r="IER212" s="91"/>
      <c r="IES212" s="119"/>
      <c r="IET212" s="91"/>
      <c r="IEU212" s="119"/>
      <c r="IEV212" s="91"/>
      <c r="IEW212" s="119"/>
      <c r="IEX212" s="91"/>
      <c r="IEY212" s="119"/>
      <c r="IEZ212" s="91"/>
      <c r="IFA212" s="119"/>
      <c r="IFB212" s="91"/>
      <c r="IFC212" s="119"/>
      <c r="IFD212" s="91"/>
      <c r="IFE212" s="119"/>
      <c r="IFF212" s="91"/>
      <c r="IFG212" s="119"/>
      <c r="IFH212" s="91"/>
      <c r="IFI212" s="119"/>
      <c r="IFJ212" s="91"/>
      <c r="IFK212" s="119"/>
      <c r="IFL212" s="91"/>
      <c r="IFM212" s="119"/>
      <c r="IFN212" s="91"/>
      <c r="IFO212" s="119"/>
      <c r="IFP212" s="91"/>
      <c r="IFQ212" s="119"/>
      <c r="IFR212" s="91"/>
      <c r="IFS212" s="119"/>
      <c r="IFT212" s="91"/>
      <c r="IFU212" s="119"/>
      <c r="IFV212" s="91"/>
      <c r="IFW212" s="119"/>
      <c r="IFX212" s="91"/>
      <c r="IFY212" s="119"/>
      <c r="IFZ212" s="91"/>
      <c r="IGA212" s="119"/>
      <c r="IGB212" s="91"/>
      <c r="IGC212" s="119"/>
      <c r="IGD212" s="91"/>
      <c r="IGE212" s="119"/>
      <c r="IGF212" s="91"/>
      <c r="IGG212" s="119"/>
      <c r="IGH212" s="91"/>
      <c r="IGI212" s="119"/>
      <c r="IGJ212" s="91"/>
      <c r="IGK212" s="119"/>
      <c r="IGL212" s="91"/>
      <c r="IGM212" s="119"/>
      <c r="IGN212" s="91"/>
      <c r="IGO212" s="119"/>
      <c r="IGP212" s="91"/>
      <c r="IGQ212" s="119"/>
      <c r="IGR212" s="91"/>
      <c r="IGS212" s="119"/>
      <c r="IGT212" s="91"/>
      <c r="IGU212" s="119"/>
      <c r="IGV212" s="91"/>
      <c r="IGW212" s="119"/>
      <c r="IGX212" s="91"/>
      <c r="IGY212" s="119"/>
      <c r="IGZ212" s="91"/>
      <c r="IHA212" s="119"/>
      <c r="IHB212" s="91"/>
      <c r="IHC212" s="119"/>
      <c r="IHD212" s="91"/>
      <c r="IHE212" s="119"/>
      <c r="IHF212" s="91"/>
      <c r="IHG212" s="119"/>
      <c r="IHH212" s="91"/>
      <c r="IHI212" s="119"/>
      <c r="IHJ212" s="91"/>
      <c r="IHK212" s="119"/>
      <c r="IHL212" s="91"/>
      <c r="IHM212" s="119"/>
      <c r="IHN212" s="91"/>
      <c r="IHO212" s="119"/>
      <c r="IHP212" s="91"/>
      <c r="IHQ212" s="119"/>
      <c r="IHR212" s="91"/>
      <c r="IHS212" s="119"/>
      <c r="IHT212" s="91"/>
      <c r="IHU212" s="119"/>
      <c r="IHV212" s="91"/>
      <c r="IHW212" s="119"/>
      <c r="IHX212" s="91"/>
      <c r="IHY212" s="119"/>
      <c r="IHZ212" s="91"/>
      <c r="IIA212" s="119"/>
      <c r="IIB212" s="91"/>
      <c r="IIC212" s="119"/>
      <c r="IID212" s="91"/>
      <c r="IIE212" s="119"/>
      <c r="IIF212" s="91"/>
      <c r="IIG212" s="119"/>
      <c r="IIH212" s="91"/>
      <c r="III212" s="119"/>
      <c r="IIJ212" s="91"/>
      <c r="IIK212" s="119"/>
      <c r="IIL212" s="91"/>
      <c r="IIM212" s="119"/>
      <c r="IIN212" s="91"/>
      <c r="IIO212" s="119"/>
      <c r="IIP212" s="91"/>
      <c r="IIQ212" s="119"/>
      <c r="IIR212" s="91"/>
      <c r="IIS212" s="119"/>
      <c r="IIT212" s="91"/>
      <c r="IIU212" s="119"/>
      <c r="IIV212" s="91"/>
      <c r="IIW212" s="119"/>
      <c r="IIX212" s="91"/>
      <c r="IIY212" s="119"/>
      <c r="IIZ212" s="91"/>
      <c r="IJA212" s="119"/>
      <c r="IJB212" s="91"/>
      <c r="IJC212" s="119"/>
      <c r="IJD212" s="91"/>
      <c r="IJE212" s="119"/>
      <c r="IJF212" s="91"/>
      <c r="IJG212" s="119"/>
      <c r="IJH212" s="91"/>
      <c r="IJI212" s="119"/>
      <c r="IJJ212" s="91"/>
      <c r="IJK212" s="119"/>
      <c r="IJL212" s="91"/>
      <c r="IJM212" s="119"/>
      <c r="IJN212" s="91"/>
      <c r="IJO212" s="119"/>
      <c r="IJP212" s="91"/>
      <c r="IJQ212" s="119"/>
      <c r="IJR212" s="91"/>
      <c r="IJS212" s="119"/>
      <c r="IJT212" s="91"/>
      <c r="IJU212" s="119"/>
      <c r="IJV212" s="91"/>
      <c r="IJW212" s="119"/>
      <c r="IJX212" s="91"/>
      <c r="IJY212" s="119"/>
      <c r="IJZ212" s="91"/>
      <c r="IKA212" s="119"/>
      <c r="IKB212" s="91"/>
      <c r="IKC212" s="119"/>
      <c r="IKD212" s="91"/>
      <c r="IKE212" s="119"/>
      <c r="IKF212" s="91"/>
      <c r="IKG212" s="119"/>
      <c r="IKH212" s="91"/>
      <c r="IKI212" s="119"/>
      <c r="IKJ212" s="91"/>
      <c r="IKK212" s="119"/>
      <c r="IKL212" s="91"/>
      <c r="IKM212" s="119"/>
      <c r="IKN212" s="91"/>
      <c r="IKO212" s="119"/>
      <c r="IKP212" s="91"/>
      <c r="IKQ212" s="119"/>
      <c r="IKR212" s="91"/>
      <c r="IKS212" s="119"/>
      <c r="IKT212" s="91"/>
      <c r="IKU212" s="119"/>
      <c r="IKV212" s="91"/>
      <c r="IKW212" s="119"/>
      <c r="IKX212" s="91"/>
      <c r="IKY212" s="119"/>
      <c r="IKZ212" s="91"/>
      <c r="ILA212" s="119"/>
      <c r="ILB212" s="91"/>
      <c r="ILC212" s="119"/>
      <c r="ILD212" s="91"/>
      <c r="ILE212" s="119"/>
      <c r="ILF212" s="91"/>
      <c r="ILG212" s="119"/>
      <c r="ILH212" s="91"/>
      <c r="ILI212" s="119"/>
      <c r="ILJ212" s="91"/>
      <c r="ILK212" s="119"/>
      <c r="ILL212" s="91"/>
      <c r="ILM212" s="119"/>
      <c r="ILN212" s="91"/>
      <c r="ILO212" s="119"/>
      <c r="ILP212" s="91"/>
      <c r="ILQ212" s="119"/>
      <c r="ILR212" s="91"/>
      <c r="ILS212" s="119"/>
      <c r="ILT212" s="91"/>
      <c r="ILU212" s="119"/>
      <c r="ILV212" s="91"/>
      <c r="ILW212" s="119"/>
      <c r="ILX212" s="91"/>
      <c r="ILY212" s="119"/>
      <c r="ILZ212" s="91"/>
      <c r="IMA212" s="119"/>
      <c r="IMB212" s="91"/>
      <c r="IMC212" s="119"/>
      <c r="IMD212" s="91"/>
      <c r="IME212" s="119"/>
      <c r="IMF212" s="91"/>
      <c r="IMG212" s="119"/>
      <c r="IMH212" s="91"/>
      <c r="IMI212" s="119"/>
      <c r="IMJ212" s="91"/>
      <c r="IMK212" s="119"/>
      <c r="IML212" s="91"/>
      <c r="IMM212" s="119"/>
      <c r="IMN212" s="91"/>
      <c r="IMO212" s="119"/>
      <c r="IMP212" s="91"/>
      <c r="IMQ212" s="119"/>
      <c r="IMR212" s="91"/>
      <c r="IMS212" s="119"/>
      <c r="IMT212" s="91"/>
      <c r="IMU212" s="119"/>
      <c r="IMV212" s="91"/>
      <c r="IMW212" s="119"/>
      <c r="IMX212" s="91"/>
      <c r="IMY212" s="119"/>
      <c r="IMZ212" s="91"/>
      <c r="INA212" s="119"/>
      <c r="INB212" s="91"/>
      <c r="INC212" s="119"/>
      <c r="IND212" s="91"/>
      <c r="INE212" s="119"/>
      <c r="INF212" s="91"/>
      <c r="ING212" s="119"/>
      <c r="INH212" s="91"/>
      <c r="INI212" s="119"/>
      <c r="INJ212" s="91"/>
      <c r="INK212" s="119"/>
      <c r="INL212" s="91"/>
      <c r="INM212" s="119"/>
      <c r="INN212" s="91"/>
      <c r="INO212" s="119"/>
      <c r="INP212" s="91"/>
      <c r="INQ212" s="119"/>
      <c r="INR212" s="91"/>
      <c r="INS212" s="119"/>
      <c r="INT212" s="91"/>
      <c r="INU212" s="119"/>
      <c r="INV212" s="91"/>
      <c r="INW212" s="119"/>
      <c r="INX212" s="91"/>
      <c r="INY212" s="119"/>
      <c r="INZ212" s="91"/>
      <c r="IOA212" s="119"/>
      <c r="IOB212" s="91"/>
      <c r="IOC212" s="119"/>
      <c r="IOD212" s="91"/>
      <c r="IOE212" s="119"/>
      <c r="IOF212" s="91"/>
      <c r="IOG212" s="119"/>
      <c r="IOH212" s="91"/>
      <c r="IOI212" s="119"/>
      <c r="IOJ212" s="91"/>
      <c r="IOK212" s="119"/>
      <c r="IOL212" s="91"/>
      <c r="IOM212" s="119"/>
      <c r="ION212" s="91"/>
      <c r="IOO212" s="119"/>
      <c r="IOP212" s="91"/>
      <c r="IOQ212" s="119"/>
      <c r="IOR212" s="91"/>
      <c r="IOS212" s="119"/>
      <c r="IOT212" s="91"/>
      <c r="IOU212" s="119"/>
      <c r="IOV212" s="91"/>
      <c r="IOW212" s="119"/>
      <c r="IOX212" s="91"/>
      <c r="IOY212" s="119"/>
      <c r="IOZ212" s="91"/>
      <c r="IPA212" s="119"/>
      <c r="IPB212" s="91"/>
      <c r="IPC212" s="119"/>
      <c r="IPD212" s="91"/>
      <c r="IPE212" s="119"/>
      <c r="IPF212" s="91"/>
      <c r="IPG212" s="119"/>
      <c r="IPH212" s="91"/>
      <c r="IPI212" s="119"/>
      <c r="IPJ212" s="91"/>
      <c r="IPK212" s="119"/>
      <c r="IPL212" s="91"/>
      <c r="IPM212" s="119"/>
      <c r="IPN212" s="91"/>
      <c r="IPO212" s="119"/>
      <c r="IPP212" s="91"/>
      <c r="IPQ212" s="119"/>
      <c r="IPR212" s="91"/>
      <c r="IPS212" s="119"/>
      <c r="IPT212" s="91"/>
      <c r="IPU212" s="119"/>
      <c r="IPV212" s="91"/>
      <c r="IPW212" s="119"/>
      <c r="IPX212" s="91"/>
      <c r="IPY212" s="119"/>
      <c r="IPZ212" s="91"/>
      <c r="IQA212" s="119"/>
      <c r="IQB212" s="91"/>
      <c r="IQC212" s="119"/>
      <c r="IQD212" s="91"/>
      <c r="IQE212" s="119"/>
      <c r="IQF212" s="91"/>
      <c r="IQG212" s="119"/>
      <c r="IQH212" s="91"/>
      <c r="IQI212" s="119"/>
      <c r="IQJ212" s="91"/>
      <c r="IQK212" s="119"/>
      <c r="IQL212" s="91"/>
      <c r="IQM212" s="119"/>
      <c r="IQN212" s="91"/>
      <c r="IQO212" s="119"/>
      <c r="IQP212" s="91"/>
      <c r="IQQ212" s="119"/>
      <c r="IQR212" s="91"/>
      <c r="IQS212" s="119"/>
      <c r="IQT212" s="91"/>
      <c r="IQU212" s="119"/>
      <c r="IQV212" s="91"/>
      <c r="IQW212" s="119"/>
      <c r="IQX212" s="91"/>
      <c r="IQY212" s="119"/>
      <c r="IQZ212" s="91"/>
      <c r="IRA212" s="119"/>
      <c r="IRB212" s="91"/>
      <c r="IRC212" s="119"/>
      <c r="IRD212" s="91"/>
      <c r="IRE212" s="119"/>
      <c r="IRF212" s="91"/>
      <c r="IRG212" s="119"/>
      <c r="IRH212" s="91"/>
      <c r="IRI212" s="119"/>
      <c r="IRJ212" s="91"/>
      <c r="IRK212" s="119"/>
      <c r="IRL212" s="91"/>
      <c r="IRM212" s="119"/>
      <c r="IRN212" s="91"/>
      <c r="IRO212" s="119"/>
      <c r="IRP212" s="91"/>
      <c r="IRQ212" s="119"/>
      <c r="IRR212" s="91"/>
      <c r="IRS212" s="119"/>
      <c r="IRT212" s="91"/>
      <c r="IRU212" s="119"/>
      <c r="IRV212" s="91"/>
      <c r="IRW212" s="119"/>
      <c r="IRX212" s="91"/>
      <c r="IRY212" s="119"/>
      <c r="IRZ212" s="91"/>
      <c r="ISA212" s="119"/>
      <c r="ISB212" s="91"/>
      <c r="ISC212" s="119"/>
      <c r="ISD212" s="91"/>
      <c r="ISE212" s="119"/>
      <c r="ISF212" s="91"/>
      <c r="ISG212" s="119"/>
      <c r="ISH212" s="91"/>
      <c r="ISI212" s="119"/>
      <c r="ISJ212" s="91"/>
      <c r="ISK212" s="119"/>
      <c r="ISL212" s="91"/>
      <c r="ISM212" s="119"/>
      <c r="ISN212" s="91"/>
      <c r="ISO212" s="119"/>
      <c r="ISP212" s="91"/>
      <c r="ISQ212" s="119"/>
      <c r="ISR212" s="91"/>
      <c r="ISS212" s="119"/>
      <c r="IST212" s="91"/>
      <c r="ISU212" s="119"/>
      <c r="ISV212" s="91"/>
      <c r="ISW212" s="119"/>
      <c r="ISX212" s="91"/>
      <c r="ISY212" s="119"/>
      <c r="ISZ212" s="91"/>
      <c r="ITA212" s="119"/>
      <c r="ITB212" s="91"/>
      <c r="ITC212" s="119"/>
      <c r="ITD212" s="91"/>
      <c r="ITE212" s="119"/>
      <c r="ITF212" s="91"/>
      <c r="ITG212" s="119"/>
      <c r="ITH212" s="91"/>
      <c r="ITI212" s="119"/>
      <c r="ITJ212" s="91"/>
      <c r="ITK212" s="119"/>
      <c r="ITL212" s="91"/>
      <c r="ITM212" s="119"/>
      <c r="ITN212" s="91"/>
      <c r="ITO212" s="119"/>
      <c r="ITP212" s="91"/>
      <c r="ITQ212" s="119"/>
      <c r="ITR212" s="91"/>
      <c r="ITS212" s="119"/>
      <c r="ITT212" s="91"/>
      <c r="ITU212" s="119"/>
      <c r="ITV212" s="91"/>
      <c r="ITW212" s="119"/>
      <c r="ITX212" s="91"/>
      <c r="ITY212" s="119"/>
      <c r="ITZ212" s="91"/>
      <c r="IUA212" s="119"/>
      <c r="IUB212" s="91"/>
      <c r="IUC212" s="119"/>
      <c r="IUD212" s="91"/>
      <c r="IUE212" s="119"/>
      <c r="IUF212" s="91"/>
      <c r="IUG212" s="119"/>
      <c r="IUH212" s="91"/>
      <c r="IUI212" s="119"/>
      <c r="IUJ212" s="91"/>
      <c r="IUK212" s="119"/>
      <c r="IUL212" s="91"/>
      <c r="IUM212" s="119"/>
      <c r="IUN212" s="91"/>
      <c r="IUO212" s="119"/>
      <c r="IUP212" s="91"/>
      <c r="IUQ212" s="119"/>
      <c r="IUR212" s="91"/>
      <c r="IUS212" s="119"/>
      <c r="IUT212" s="91"/>
      <c r="IUU212" s="119"/>
      <c r="IUV212" s="91"/>
      <c r="IUW212" s="119"/>
      <c r="IUX212" s="91"/>
      <c r="IUY212" s="119"/>
      <c r="IUZ212" s="91"/>
      <c r="IVA212" s="119"/>
      <c r="IVB212" s="91"/>
      <c r="IVC212" s="119"/>
      <c r="IVD212" s="91"/>
      <c r="IVE212" s="119"/>
      <c r="IVF212" s="91"/>
      <c r="IVG212" s="119"/>
      <c r="IVH212" s="91"/>
      <c r="IVI212" s="119"/>
      <c r="IVJ212" s="91"/>
      <c r="IVK212" s="119"/>
      <c r="IVL212" s="91"/>
      <c r="IVM212" s="119"/>
      <c r="IVN212" s="91"/>
      <c r="IVO212" s="119"/>
      <c r="IVP212" s="91"/>
      <c r="IVQ212" s="119"/>
      <c r="IVR212" s="91"/>
      <c r="IVS212" s="119"/>
      <c r="IVT212" s="91"/>
      <c r="IVU212" s="119"/>
      <c r="IVV212" s="91"/>
      <c r="IVW212" s="119"/>
      <c r="IVX212" s="91"/>
      <c r="IVY212" s="119"/>
      <c r="IVZ212" s="91"/>
      <c r="IWA212" s="119"/>
      <c r="IWB212" s="91"/>
      <c r="IWC212" s="119"/>
      <c r="IWD212" s="91"/>
      <c r="IWE212" s="119"/>
      <c r="IWF212" s="91"/>
      <c r="IWG212" s="119"/>
      <c r="IWH212" s="91"/>
      <c r="IWI212" s="119"/>
      <c r="IWJ212" s="91"/>
      <c r="IWK212" s="119"/>
      <c r="IWL212" s="91"/>
      <c r="IWM212" s="119"/>
      <c r="IWN212" s="91"/>
      <c r="IWO212" s="119"/>
      <c r="IWP212" s="91"/>
      <c r="IWQ212" s="119"/>
      <c r="IWR212" s="91"/>
      <c r="IWS212" s="119"/>
      <c r="IWT212" s="91"/>
      <c r="IWU212" s="119"/>
      <c r="IWV212" s="91"/>
      <c r="IWW212" s="119"/>
      <c r="IWX212" s="91"/>
      <c r="IWY212" s="119"/>
      <c r="IWZ212" s="91"/>
      <c r="IXA212" s="119"/>
      <c r="IXB212" s="91"/>
      <c r="IXC212" s="119"/>
      <c r="IXD212" s="91"/>
      <c r="IXE212" s="119"/>
      <c r="IXF212" s="91"/>
      <c r="IXG212" s="119"/>
      <c r="IXH212" s="91"/>
      <c r="IXI212" s="119"/>
      <c r="IXJ212" s="91"/>
      <c r="IXK212" s="119"/>
      <c r="IXL212" s="91"/>
      <c r="IXM212" s="119"/>
      <c r="IXN212" s="91"/>
      <c r="IXO212" s="119"/>
      <c r="IXP212" s="91"/>
      <c r="IXQ212" s="119"/>
      <c r="IXR212" s="91"/>
      <c r="IXS212" s="119"/>
      <c r="IXT212" s="91"/>
      <c r="IXU212" s="119"/>
      <c r="IXV212" s="91"/>
      <c r="IXW212" s="119"/>
      <c r="IXX212" s="91"/>
      <c r="IXY212" s="119"/>
      <c r="IXZ212" s="91"/>
      <c r="IYA212" s="119"/>
      <c r="IYB212" s="91"/>
      <c r="IYC212" s="119"/>
      <c r="IYD212" s="91"/>
      <c r="IYE212" s="119"/>
      <c r="IYF212" s="91"/>
      <c r="IYG212" s="119"/>
      <c r="IYH212" s="91"/>
      <c r="IYI212" s="119"/>
      <c r="IYJ212" s="91"/>
      <c r="IYK212" s="119"/>
      <c r="IYL212" s="91"/>
      <c r="IYM212" s="119"/>
      <c r="IYN212" s="91"/>
      <c r="IYO212" s="119"/>
      <c r="IYP212" s="91"/>
      <c r="IYQ212" s="119"/>
      <c r="IYR212" s="91"/>
      <c r="IYS212" s="119"/>
      <c r="IYT212" s="91"/>
      <c r="IYU212" s="119"/>
      <c r="IYV212" s="91"/>
      <c r="IYW212" s="119"/>
      <c r="IYX212" s="91"/>
      <c r="IYY212" s="119"/>
      <c r="IYZ212" s="91"/>
      <c r="IZA212" s="119"/>
      <c r="IZB212" s="91"/>
      <c r="IZC212" s="119"/>
      <c r="IZD212" s="91"/>
      <c r="IZE212" s="119"/>
      <c r="IZF212" s="91"/>
      <c r="IZG212" s="119"/>
      <c r="IZH212" s="91"/>
      <c r="IZI212" s="119"/>
      <c r="IZJ212" s="91"/>
      <c r="IZK212" s="119"/>
      <c r="IZL212" s="91"/>
      <c r="IZM212" s="119"/>
      <c r="IZN212" s="91"/>
      <c r="IZO212" s="119"/>
      <c r="IZP212" s="91"/>
      <c r="IZQ212" s="119"/>
      <c r="IZR212" s="91"/>
      <c r="IZS212" s="119"/>
      <c r="IZT212" s="91"/>
      <c r="IZU212" s="119"/>
      <c r="IZV212" s="91"/>
      <c r="IZW212" s="119"/>
      <c r="IZX212" s="91"/>
      <c r="IZY212" s="119"/>
      <c r="IZZ212" s="91"/>
      <c r="JAA212" s="119"/>
      <c r="JAB212" s="91"/>
      <c r="JAC212" s="119"/>
      <c r="JAD212" s="91"/>
      <c r="JAE212" s="119"/>
      <c r="JAF212" s="91"/>
      <c r="JAG212" s="119"/>
      <c r="JAH212" s="91"/>
      <c r="JAI212" s="119"/>
      <c r="JAJ212" s="91"/>
      <c r="JAK212" s="119"/>
      <c r="JAL212" s="91"/>
      <c r="JAM212" s="119"/>
      <c r="JAN212" s="91"/>
      <c r="JAO212" s="119"/>
      <c r="JAP212" s="91"/>
      <c r="JAQ212" s="119"/>
      <c r="JAR212" s="91"/>
      <c r="JAS212" s="119"/>
      <c r="JAT212" s="91"/>
      <c r="JAU212" s="119"/>
      <c r="JAV212" s="91"/>
      <c r="JAW212" s="119"/>
      <c r="JAX212" s="91"/>
      <c r="JAY212" s="119"/>
      <c r="JAZ212" s="91"/>
      <c r="JBA212" s="119"/>
      <c r="JBB212" s="91"/>
      <c r="JBC212" s="119"/>
      <c r="JBD212" s="91"/>
      <c r="JBE212" s="119"/>
      <c r="JBF212" s="91"/>
      <c r="JBG212" s="119"/>
      <c r="JBH212" s="91"/>
      <c r="JBI212" s="119"/>
      <c r="JBJ212" s="91"/>
      <c r="JBK212" s="119"/>
      <c r="JBL212" s="91"/>
      <c r="JBM212" s="119"/>
      <c r="JBN212" s="91"/>
      <c r="JBO212" s="119"/>
      <c r="JBP212" s="91"/>
      <c r="JBQ212" s="119"/>
      <c r="JBR212" s="91"/>
      <c r="JBS212" s="119"/>
      <c r="JBT212" s="91"/>
      <c r="JBU212" s="119"/>
      <c r="JBV212" s="91"/>
      <c r="JBW212" s="119"/>
      <c r="JBX212" s="91"/>
      <c r="JBY212" s="119"/>
      <c r="JBZ212" s="91"/>
      <c r="JCA212" s="119"/>
      <c r="JCB212" s="91"/>
      <c r="JCC212" s="119"/>
      <c r="JCD212" s="91"/>
      <c r="JCE212" s="119"/>
      <c r="JCF212" s="91"/>
      <c r="JCG212" s="119"/>
      <c r="JCH212" s="91"/>
      <c r="JCI212" s="119"/>
      <c r="JCJ212" s="91"/>
      <c r="JCK212" s="119"/>
      <c r="JCL212" s="91"/>
      <c r="JCM212" s="119"/>
      <c r="JCN212" s="91"/>
      <c r="JCO212" s="119"/>
      <c r="JCP212" s="91"/>
      <c r="JCQ212" s="119"/>
      <c r="JCR212" s="91"/>
      <c r="JCS212" s="119"/>
      <c r="JCT212" s="91"/>
      <c r="JCU212" s="119"/>
      <c r="JCV212" s="91"/>
      <c r="JCW212" s="119"/>
      <c r="JCX212" s="91"/>
      <c r="JCY212" s="119"/>
      <c r="JCZ212" s="91"/>
      <c r="JDA212" s="119"/>
      <c r="JDB212" s="91"/>
      <c r="JDC212" s="119"/>
      <c r="JDD212" s="91"/>
      <c r="JDE212" s="119"/>
      <c r="JDF212" s="91"/>
      <c r="JDG212" s="119"/>
      <c r="JDH212" s="91"/>
      <c r="JDI212" s="119"/>
      <c r="JDJ212" s="91"/>
      <c r="JDK212" s="119"/>
      <c r="JDL212" s="91"/>
      <c r="JDM212" s="119"/>
      <c r="JDN212" s="91"/>
      <c r="JDO212" s="119"/>
      <c r="JDP212" s="91"/>
      <c r="JDQ212" s="119"/>
      <c r="JDR212" s="91"/>
      <c r="JDS212" s="119"/>
      <c r="JDT212" s="91"/>
      <c r="JDU212" s="119"/>
      <c r="JDV212" s="91"/>
      <c r="JDW212" s="119"/>
      <c r="JDX212" s="91"/>
      <c r="JDY212" s="119"/>
      <c r="JDZ212" s="91"/>
      <c r="JEA212" s="119"/>
      <c r="JEB212" s="91"/>
      <c r="JEC212" s="119"/>
      <c r="JED212" s="91"/>
      <c r="JEE212" s="119"/>
      <c r="JEF212" s="91"/>
      <c r="JEG212" s="119"/>
      <c r="JEH212" s="91"/>
      <c r="JEI212" s="119"/>
      <c r="JEJ212" s="91"/>
      <c r="JEK212" s="119"/>
      <c r="JEL212" s="91"/>
      <c r="JEM212" s="119"/>
      <c r="JEN212" s="91"/>
      <c r="JEO212" s="119"/>
      <c r="JEP212" s="91"/>
      <c r="JEQ212" s="119"/>
      <c r="JER212" s="91"/>
      <c r="JES212" s="119"/>
      <c r="JET212" s="91"/>
      <c r="JEU212" s="119"/>
      <c r="JEV212" s="91"/>
      <c r="JEW212" s="119"/>
      <c r="JEX212" s="91"/>
      <c r="JEY212" s="119"/>
      <c r="JEZ212" s="91"/>
      <c r="JFA212" s="119"/>
      <c r="JFB212" s="91"/>
      <c r="JFC212" s="119"/>
      <c r="JFD212" s="91"/>
      <c r="JFE212" s="119"/>
      <c r="JFF212" s="91"/>
      <c r="JFG212" s="119"/>
      <c r="JFH212" s="91"/>
      <c r="JFI212" s="119"/>
      <c r="JFJ212" s="91"/>
      <c r="JFK212" s="119"/>
      <c r="JFL212" s="91"/>
      <c r="JFM212" s="119"/>
      <c r="JFN212" s="91"/>
      <c r="JFO212" s="119"/>
      <c r="JFP212" s="91"/>
      <c r="JFQ212" s="119"/>
      <c r="JFR212" s="91"/>
      <c r="JFS212" s="119"/>
      <c r="JFT212" s="91"/>
      <c r="JFU212" s="119"/>
      <c r="JFV212" s="91"/>
      <c r="JFW212" s="119"/>
      <c r="JFX212" s="91"/>
      <c r="JFY212" s="119"/>
      <c r="JFZ212" s="91"/>
      <c r="JGA212" s="119"/>
      <c r="JGB212" s="91"/>
      <c r="JGC212" s="119"/>
      <c r="JGD212" s="91"/>
      <c r="JGE212" s="119"/>
      <c r="JGF212" s="91"/>
      <c r="JGG212" s="119"/>
      <c r="JGH212" s="91"/>
      <c r="JGI212" s="119"/>
      <c r="JGJ212" s="91"/>
      <c r="JGK212" s="119"/>
      <c r="JGL212" s="91"/>
      <c r="JGM212" s="119"/>
      <c r="JGN212" s="91"/>
      <c r="JGO212" s="119"/>
      <c r="JGP212" s="91"/>
      <c r="JGQ212" s="119"/>
      <c r="JGR212" s="91"/>
      <c r="JGS212" s="119"/>
      <c r="JGT212" s="91"/>
      <c r="JGU212" s="119"/>
      <c r="JGV212" s="91"/>
      <c r="JGW212" s="119"/>
      <c r="JGX212" s="91"/>
      <c r="JGY212" s="119"/>
      <c r="JGZ212" s="91"/>
      <c r="JHA212" s="119"/>
      <c r="JHB212" s="91"/>
      <c r="JHC212" s="119"/>
      <c r="JHD212" s="91"/>
      <c r="JHE212" s="119"/>
      <c r="JHF212" s="91"/>
      <c r="JHG212" s="119"/>
      <c r="JHH212" s="91"/>
      <c r="JHI212" s="119"/>
      <c r="JHJ212" s="91"/>
      <c r="JHK212" s="119"/>
      <c r="JHL212" s="91"/>
      <c r="JHM212" s="119"/>
      <c r="JHN212" s="91"/>
      <c r="JHO212" s="119"/>
      <c r="JHP212" s="91"/>
      <c r="JHQ212" s="119"/>
      <c r="JHR212" s="91"/>
      <c r="JHS212" s="119"/>
      <c r="JHT212" s="91"/>
      <c r="JHU212" s="119"/>
      <c r="JHV212" s="91"/>
      <c r="JHW212" s="119"/>
      <c r="JHX212" s="91"/>
      <c r="JHY212" s="119"/>
      <c r="JHZ212" s="91"/>
      <c r="JIA212" s="119"/>
      <c r="JIB212" s="91"/>
      <c r="JIC212" s="119"/>
      <c r="JID212" s="91"/>
      <c r="JIE212" s="119"/>
      <c r="JIF212" s="91"/>
      <c r="JIG212" s="119"/>
      <c r="JIH212" s="91"/>
      <c r="JII212" s="119"/>
      <c r="JIJ212" s="91"/>
      <c r="JIK212" s="119"/>
      <c r="JIL212" s="91"/>
      <c r="JIM212" s="119"/>
      <c r="JIN212" s="91"/>
      <c r="JIO212" s="119"/>
      <c r="JIP212" s="91"/>
      <c r="JIQ212" s="119"/>
      <c r="JIR212" s="91"/>
      <c r="JIS212" s="119"/>
      <c r="JIT212" s="91"/>
      <c r="JIU212" s="119"/>
      <c r="JIV212" s="91"/>
      <c r="JIW212" s="119"/>
      <c r="JIX212" s="91"/>
      <c r="JIY212" s="119"/>
      <c r="JIZ212" s="91"/>
      <c r="JJA212" s="119"/>
      <c r="JJB212" s="91"/>
      <c r="JJC212" s="119"/>
      <c r="JJD212" s="91"/>
      <c r="JJE212" s="119"/>
      <c r="JJF212" s="91"/>
      <c r="JJG212" s="119"/>
      <c r="JJH212" s="91"/>
      <c r="JJI212" s="119"/>
      <c r="JJJ212" s="91"/>
      <c r="JJK212" s="119"/>
      <c r="JJL212" s="91"/>
      <c r="JJM212" s="119"/>
      <c r="JJN212" s="91"/>
      <c r="JJO212" s="119"/>
      <c r="JJP212" s="91"/>
      <c r="JJQ212" s="119"/>
      <c r="JJR212" s="91"/>
      <c r="JJS212" s="119"/>
      <c r="JJT212" s="91"/>
      <c r="JJU212" s="119"/>
      <c r="JJV212" s="91"/>
      <c r="JJW212" s="119"/>
      <c r="JJX212" s="91"/>
      <c r="JJY212" s="119"/>
      <c r="JJZ212" s="91"/>
      <c r="JKA212" s="119"/>
      <c r="JKB212" s="91"/>
      <c r="JKC212" s="119"/>
      <c r="JKD212" s="91"/>
      <c r="JKE212" s="119"/>
      <c r="JKF212" s="91"/>
      <c r="JKG212" s="119"/>
      <c r="JKH212" s="91"/>
      <c r="JKI212" s="119"/>
      <c r="JKJ212" s="91"/>
      <c r="JKK212" s="119"/>
      <c r="JKL212" s="91"/>
      <c r="JKM212" s="119"/>
      <c r="JKN212" s="91"/>
      <c r="JKO212" s="119"/>
      <c r="JKP212" s="91"/>
      <c r="JKQ212" s="119"/>
      <c r="JKR212" s="91"/>
      <c r="JKS212" s="119"/>
      <c r="JKT212" s="91"/>
      <c r="JKU212" s="119"/>
      <c r="JKV212" s="91"/>
      <c r="JKW212" s="119"/>
      <c r="JKX212" s="91"/>
      <c r="JKY212" s="119"/>
      <c r="JKZ212" s="91"/>
      <c r="JLA212" s="119"/>
      <c r="JLB212" s="91"/>
      <c r="JLC212" s="119"/>
      <c r="JLD212" s="91"/>
      <c r="JLE212" s="119"/>
      <c r="JLF212" s="91"/>
      <c r="JLG212" s="119"/>
      <c r="JLH212" s="91"/>
      <c r="JLI212" s="119"/>
      <c r="JLJ212" s="91"/>
      <c r="JLK212" s="119"/>
      <c r="JLL212" s="91"/>
      <c r="JLM212" s="119"/>
      <c r="JLN212" s="91"/>
      <c r="JLO212" s="119"/>
      <c r="JLP212" s="91"/>
      <c r="JLQ212" s="119"/>
      <c r="JLR212" s="91"/>
      <c r="JLS212" s="119"/>
      <c r="JLT212" s="91"/>
      <c r="JLU212" s="119"/>
      <c r="JLV212" s="91"/>
      <c r="JLW212" s="119"/>
      <c r="JLX212" s="91"/>
      <c r="JLY212" s="119"/>
      <c r="JLZ212" s="91"/>
      <c r="JMA212" s="119"/>
      <c r="JMB212" s="91"/>
      <c r="JMC212" s="119"/>
      <c r="JMD212" s="91"/>
      <c r="JME212" s="119"/>
      <c r="JMF212" s="91"/>
      <c r="JMG212" s="119"/>
      <c r="JMH212" s="91"/>
      <c r="JMI212" s="119"/>
      <c r="JMJ212" s="91"/>
      <c r="JMK212" s="119"/>
      <c r="JML212" s="91"/>
      <c r="JMM212" s="119"/>
      <c r="JMN212" s="91"/>
      <c r="JMO212" s="119"/>
      <c r="JMP212" s="91"/>
      <c r="JMQ212" s="119"/>
      <c r="JMR212" s="91"/>
      <c r="JMS212" s="119"/>
      <c r="JMT212" s="91"/>
      <c r="JMU212" s="119"/>
      <c r="JMV212" s="91"/>
      <c r="JMW212" s="119"/>
      <c r="JMX212" s="91"/>
      <c r="JMY212" s="119"/>
      <c r="JMZ212" s="91"/>
      <c r="JNA212" s="119"/>
      <c r="JNB212" s="91"/>
      <c r="JNC212" s="119"/>
      <c r="JND212" s="91"/>
      <c r="JNE212" s="119"/>
      <c r="JNF212" s="91"/>
      <c r="JNG212" s="119"/>
      <c r="JNH212" s="91"/>
      <c r="JNI212" s="119"/>
      <c r="JNJ212" s="91"/>
      <c r="JNK212" s="119"/>
      <c r="JNL212" s="91"/>
      <c r="JNM212" s="119"/>
      <c r="JNN212" s="91"/>
      <c r="JNO212" s="119"/>
      <c r="JNP212" s="91"/>
      <c r="JNQ212" s="119"/>
      <c r="JNR212" s="91"/>
      <c r="JNS212" s="119"/>
      <c r="JNT212" s="91"/>
      <c r="JNU212" s="119"/>
      <c r="JNV212" s="91"/>
      <c r="JNW212" s="119"/>
      <c r="JNX212" s="91"/>
      <c r="JNY212" s="119"/>
      <c r="JNZ212" s="91"/>
      <c r="JOA212" s="119"/>
      <c r="JOB212" s="91"/>
      <c r="JOC212" s="119"/>
      <c r="JOD212" s="91"/>
      <c r="JOE212" s="119"/>
      <c r="JOF212" s="91"/>
      <c r="JOG212" s="119"/>
      <c r="JOH212" s="91"/>
      <c r="JOI212" s="119"/>
      <c r="JOJ212" s="91"/>
      <c r="JOK212" s="119"/>
      <c r="JOL212" s="91"/>
      <c r="JOM212" s="119"/>
      <c r="JON212" s="91"/>
      <c r="JOO212" s="119"/>
      <c r="JOP212" s="91"/>
      <c r="JOQ212" s="119"/>
      <c r="JOR212" s="91"/>
      <c r="JOS212" s="119"/>
      <c r="JOT212" s="91"/>
      <c r="JOU212" s="119"/>
      <c r="JOV212" s="91"/>
      <c r="JOW212" s="119"/>
      <c r="JOX212" s="91"/>
      <c r="JOY212" s="119"/>
      <c r="JOZ212" s="91"/>
      <c r="JPA212" s="119"/>
      <c r="JPB212" s="91"/>
      <c r="JPC212" s="119"/>
      <c r="JPD212" s="91"/>
      <c r="JPE212" s="119"/>
      <c r="JPF212" s="91"/>
      <c r="JPG212" s="119"/>
      <c r="JPH212" s="91"/>
      <c r="JPI212" s="119"/>
      <c r="JPJ212" s="91"/>
      <c r="JPK212" s="119"/>
      <c r="JPL212" s="91"/>
      <c r="JPM212" s="119"/>
      <c r="JPN212" s="91"/>
      <c r="JPO212" s="119"/>
      <c r="JPP212" s="91"/>
      <c r="JPQ212" s="119"/>
      <c r="JPR212" s="91"/>
      <c r="JPS212" s="119"/>
      <c r="JPT212" s="91"/>
      <c r="JPU212" s="119"/>
      <c r="JPV212" s="91"/>
      <c r="JPW212" s="119"/>
      <c r="JPX212" s="91"/>
      <c r="JPY212" s="119"/>
      <c r="JPZ212" s="91"/>
      <c r="JQA212" s="119"/>
      <c r="JQB212" s="91"/>
      <c r="JQC212" s="119"/>
      <c r="JQD212" s="91"/>
      <c r="JQE212" s="119"/>
      <c r="JQF212" s="91"/>
      <c r="JQG212" s="119"/>
      <c r="JQH212" s="91"/>
      <c r="JQI212" s="119"/>
      <c r="JQJ212" s="91"/>
      <c r="JQK212" s="119"/>
      <c r="JQL212" s="91"/>
      <c r="JQM212" s="119"/>
      <c r="JQN212" s="91"/>
      <c r="JQO212" s="119"/>
      <c r="JQP212" s="91"/>
      <c r="JQQ212" s="119"/>
      <c r="JQR212" s="91"/>
      <c r="JQS212" s="119"/>
      <c r="JQT212" s="91"/>
      <c r="JQU212" s="119"/>
      <c r="JQV212" s="91"/>
      <c r="JQW212" s="119"/>
      <c r="JQX212" s="91"/>
      <c r="JQY212" s="119"/>
      <c r="JQZ212" s="91"/>
      <c r="JRA212" s="119"/>
      <c r="JRB212" s="91"/>
      <c r="JRC212" s="119"/>
      <c r="JRD212" s="91"/>
      <c r="JRE212" s="119"/>
      <c r="JRF212" s="91"/>
      <c r="JRG212" s="119"/>
      <c r="JRH212" s="91"/>
      <c r="JRI212" s="119"/>
      <c r="JRJ212" s="91"/>
      <c r="JRK212" s="119"/>
      <c r="JRL212" s="91"/>
      <c r="JRM212" s="119"/>
      <c r="JRN212" s="91"/>
      <c r="JRO212" s="119"/>
      <c r="JRP212" s="91"/>
      <c r="JRQ212" s="119"/>
      <c r="JRR212" s="91"/>
      <c r="JRS212" s="119"/>
      <c r="JRT212" s="91"/>
      <c r="JRU212" s="119"/>
      <c r="JRV212" s="91"/>
      <c r="JRW212" s="119"/>
      <c r="JRX212" s="91"/>
      <c r="JRY212" s="119"/>
      <c r="JRZ212" s="91"/>
      <c r="JSA212" s="119"/>
      <c r="JSB212" s="91"/>
      <c r="JSC212" s="119"/>
      <c r="JSD212" s="91"/>
      <c r="JSE212" s="119"/>
      <c r="JSF212" s="91"/>
      <c r="JSG212" s="119"/>
      <c r="JSH212" s="91"/>
      <c r="JSI212" s="119"/>
      <c r="JSJ212" s="91"/>
      <c r="JSK212" s="119"/>
      <c r="JSL212" s="91"/>
      <c r="JSM212" s="119"/>
      <c r="JSN212" s="91"/>
      <c r="JSO212" s="119"/>
      <c r="JSP212" s="91"/>
      <c r="JSQ212" s="119"/>
      <c r="JSR212" s="91"/>
      <c r="JSS212" s="119"/>
      <c r="JST212" s="91"/>
      <c r="JSU212" s="119"/>
      <c r="JSV212" s="91"/>
      <c r="JSW212" s="119"/>
      <c r="JSX212" s="91"/>
      <c r="JSY212" s="119"/>
      <c r="JSZ212" s="91"/>
      <c r="JTA212" s="119"/>
      <c r="JTB212" s="91"/>
      <c r="JTC212" s="119"/>
      <c r="JTD212" s="91"/>
      <c r="JTE212" s="119"/>
      <c r="JTF212" s="91"/>
      <c r="JTG212" s="119"/>
      <c r="JTH212" s="91"/>
      <c r="JTI212" s="119"/>
      <c r="JTJ212" s="91"/>
      <c r="JTK212" s="119"/>
      <c r="JTL212" s="91"/>
      <c r="JTM212" s="119"/>
      <c r="JTN212" s="91"/>
      <c r="JTO212" s="119"/>
      <c r="JTP212" s="91"/>
      <c r="JTQ212" s="119"/>
      <c r="JTR212" s="91"/>
      <c r="JTS212" s="119"/>
      <c r="JTT212" s="91"/>
      <c r="JTU212" s="119"/>
      <c r="JTV212" s="91"/>
      <c r="JTW212" s="119"/>
      <c r="JTX212" s="91"/>
      <c r="JTY212" s="119"/>
      <c r="JTZ212" s="91"/>
      <c r="JUA212" s="119"/>
      <c r="JUB212" s="91"/>
      <c r="JUC212" s="119"/>
      <c r="JUD212" s="91"/>
      <c r="JUE212" s="119"/>
      <c r="JUF212" s="91"/>
      <c r="JUG212" s="119"/>
      <c r="JUH212" s="91"/>
      <c r="JUI212" s="119"/>
      <c r="JUJ212" s="91"/>
      <c r="JUK212" s="119"/>
      <c r="JUL212" s="91"/>
      <c r="JUM212" s="119"/>
      <c r="JUN212" s="91"/>
      <c r="JUO212" s="119"/>
      <c r="JUP212" s="91"/>
      <c r="JUQ212" s="119"/>
      <c r="JUR212" s="91"/>
      <c r="JUS212" s="119"/>
      <c r="JUT212" s="91"/>
      <c r="JUU212" s="119"/>
      <c r="JUV212" s="91"/>
      <c r="JUW212" s="119"/>
      <c r="JUX212" s="91"/>
      <c r="JUY212" s="119"/>
      <c r="JUZ212" s="91"/>
      <c r="JVA212" s="119"/>
      <c r="JVB212" s="91"/>
      <c r="JVC212" s="119"/>
      <c r="JVD212" s="91"/>
      <c r="JVE212" s="119"/>
      <c r="JVF212" s="91"/>
      <c r="JVG212" s="119"/>
      <c r="JVH212" s="91"/>
      <c r="JVI212" s="119"/>
      <c r="JVJ212" s="91"/>
      <c r="JVK212" s="119"/>
      <c r="JVL212" s="91"/>
      <c r="JVM212" s="119"/>
      <c r="JVN212" s="91"/>
      <c r="JVO212" s="119"/>
      <c r="JVP212" s="91"/>
      <c r="JVQ212" s="119"/>
      <c r="JVR212" s="91"/>
      <c r="JVS212" s="119"/>
      <c r="JVT212" s="91"/>
      <c r="JVU212" s="119"/>
      <c r="JVV212" s="91"/>
      <c r="JVW212" s="119"/>
      <c r="JVX212" s="91"/>
      <c r="JVY212" s="119"/>
      <c r="JVZ212" s="91"/>
      <c r="JWA212" s="119"/>
      <c r="JWB212" s="91"/>
      <c r="JWC212" s="119"/>
      <c r="JWD212" s="91"/>
      <c r="JWE212" s="119"/>
      <c r="JWF212" s="91"/>
      <c r="JWG212" s="119"/>
      <c r="JWH212" s="91"/>
      <c r="JWI212" s="119"/>
      <c r="JWJ212" s="91"/>
      <c r="JWK212" s="119"/>
      <c r="JWL212" s="91"/>
      <c r="JWM212" s="119"/>
      <c r="JWN212" s="91"/>
      <c r="JWO212" s="119"/>
      <c r="JWP212" s="91"/>
      <c r="JWQ212" s="119"/>
      <c r="JWR212" s="91"/>
      <c r="JWS212" s="119"/>
      <c r="JWT212" s="91"/>
      <c r="JWU212" s="119"/>
      <c r="JWV212" s="91"/>
      <c r="JWW212" s="119"/>
      <c r="JWX212" s="91"/>
      <c r="JWY212" s="119"/>
      <c r="JWZ212" s="91"/>
      <c r="JXA212" s="119"/>
      <c r="JXB212" s="91"/>
      <c r="JXC212" s="119"/>
      <c r="JXD212" s="91"/>
      <c r="JXE212" s="119"/>
      <c r="JXF212" s="91"/>
      <c r="JXG212" s="119"/>
      <c r="JXH212" s="91"/>
      <c r="JXI212" s="119"/>
      <c r="JXJ212" s="91"/>
      <c r="JXK212" s="119"/>
      <c r="JXL212" s="91"/>
      <c r="JXM212" s="119"/>
      <c r="JXN212" s="91"/>
      <c r="JXO212" s="119"/>
      <c r="JXP212" s="91"/>
      <c r="JXQ212" s="119"/>
      <c r="JXR212" s="91"/>
      <c r="JXS212" s="119"/>
      <c r="JXT212" s="91"/>
      <c r="JXU212" s="119"/>
      <c r="JXV212" s="91"/>
      <c r="JXW212" s="119"/>
      <c r="JXX212" s="91"/>
      <c r="JXY212" s="119"/>
      <c r="JXZ212" s="91"/>
      <c r="JYA212" s="119"/>
      <c r="JYB212" s="91"/>
      <c r="JYC212" s="119"/>
      <c r="JYD212" s="91"/>
      <c r="JYE212" s="119"/>
      <c r="JYF212" s="91"/>
      <c r="JYG212" s="119"/>
      <c r="JYH212" s="91"/>
      <c r="JYI212" s="119"/>
      <c r="JYJ212" s="91"/>
      <c r="JYK212" s="119"/>
      <c r="JYL212" s="91"/>
      <c r="JYM212" s="119"/>
      <c r="JYN212" s="91"/>
      <c r="JYO212" s="119"/>
      <c r="JYP212" s="91"/>
      <c r="JYQ212" s="119"/>
      <c r="JYR212" s="91"/>
      <c r="JYS212" s="119"/>
      <c r="JYT212" s="91"/>
      <c r="JYU212" s="119"/>
      <c r="JYV212" s="91"/>
      <c r="JYW212" s="119"/>
      <c r="JYX212" s="91"/>
      <c r="JYY212" s="119"/>
      <c r="JYZ212" s="91"/>
      <c r="JZA212" s="119"/>
      <c r="JZB212" s="91"/>
      <c r="JZC212" s="119"/>
      <c r="JZD212" s="91"/>
      <c r="JZE212" s="119"/>
      <c r="JZF212" s="91"/>
      <c r="JZG212" s="119"/>
      <c r="JZH212" s="91"/>
      <c r="JZI212" s="119"/>
      <c r="JZJ212" s="91"/>
      <c r="JZK212" s="119"/>
      <c r="JZL212" s="91"/>
      <c r="JZM212" s="119"/>
      <c r="JZN212" s="91"/>
      <c r="JZO212" s="119"/>
      <c r="JZP212" s="91"/>
      <c r="JZQ212" s="119"/>
      <c r="JZR212" s="91"/>
      <c r="JZS212" s="119"/>
      <c r="JZT212" s="91"/>
      <c r="JZU212" s="119"/>
      <c r="JZV212" s="91"/>
      <c r="JZW212" s="119"/>
      <c r="JZX212" s="91"/>
      <c r="JZY212" s="119"/>
      <c r="JZZ212" s="91"/>
      <c r="KAA212" s="119"/>
      <c r="KAB212" s="91"/>
      <c r="KAC212" s="119"/>
      <c r="KAD212" s="91"/>
      <c r="KAE212" s="119"/>
      <c r="KAF212" s="91"/>
      <c r="KAG212" s="119"/>
      <c r="KAH212" s="91"/>
      <c r="KAI212" s="119"/>
      <c r="KAJ212" s="91"/>
      <c r="KAK212" s="119"/>
      <c r="KAL212" s="91"/>
      <c r="KAM212" s="119"/>
      <c r="KAN212" s="91"/>
      <c r="KAO212" s="119"/>
      <c r="KAP212" s="91"/>
      <c r="KAQ212" s="119"/>
      <c r="KAR212" s="91"/>
      <c r="KAS212" s="119"/>
      <c r="KAT212" s="91"/>
      <c r="KAU212" s="119"/>
      <c r="KAV212" s="91"/>
      <c r="KAW212" s="119"/>
      <c r="KAX212" s="91"/>
      <c r="KAY212" s="119"/>
      <c r="KAZ212" s="91"/>
      <c r="KBA212" s="119"/>
      <c r="KBB212" s="91"/>
      <c r="KBC212" s="119"/>
      <c r="KBD212" s="91"/>
      <c r="KBE212" s="119"/>
      <c r="KBF212" s="91"/>
      <c r="KBG212" s="119"/>
      <c r="KBH212" s="91"/>
      <c r="KBI212" s="119"/>
      <c r="KBJ212" s="91"/>
      <c r="KBK212" s="119"/>
      <c r="KBL212" s="91"/>
      <c r="KBM212" s="119"/>
      <c r="KBN212" s="91"/>
      <c r="KBO212" s="119"/>
      <c r="KBP212" s="91"/>
      <c r="KBQ212" s="119"/>
      <c r="KBR212" s="91"/>
      <c r="KBS212" s="119"/>
      <c r="KBT212" s="91"/>
      <c r="KBU212" s="119"/>
      <c r="KBV212" s="91"/>
      <c r="KBW212" s="119"/>
      <c r="KBX212" s="91"/>
      <c r="KBY212" s="119"/>
      <c r="KBZ212" s="91"/>
      <c r="KCA212" s="119"/>
      <c r="KCB212" s="91"/>
      <c r="KCC212" s="119"/>
      <c r="KCD212" s="91"/>
      <c r="KCE212" s="119"/>
      <c r="KCF212" s="91"/>
      <c r="KCG212" s="119"/>
      <c r="KCH212" s="91"/>
      <c r="KCI212" s="119"/>
      <c r="KCJ212" s="91"/>
      <c r="KCK212" s="119"/>
      <c r="KCL212" s="91"/>
      <c r="KCM212" s="119"/>
      <c r="KCN212" s="91"/>
      <c r="KCO212" s="119"/>
      <c r="KCP212" s="91"/>
      <c r="KCQ212" s="119"/>
      <c r="KCR212" s="91"/>
      <c r="KCS212" s="119"/>
      <c r="KCT212" s="91"/>
      <c r="KCU212" s="119"/>
      <c r="KCV212" s="91"/>
      <c r="KCW212" s="119"/>
      <c r="KCX212" s="91"/>
      <c r="KCY212" s="119"/>
      <c r="KCZ212" s="91"/>
      <c r="KDA212" s="119"/>
      <c r="KDB212" s="91"/>
      <c r="KDC212" s="119"/>
      <c r="KDD212" s="91"/>
      <c r="KDE212" s="119"/>
      <c r="KDF212" s="91"/>
      <c r="KDG212" s="119"/>
      <c r="KDH212" s="91"/>
      <c r="KDI212" s="119"/>
      <c r="KDJ212" s="91"/>
      <c r="KDK212" s="119"/>
      <c r="KDL212" s="91"/>
      <c r="KDM212" s="119"/>
      <c r="KDN212" s="91"/>
      <c r="KDO212" s="119"/>
      <c r="KDP212" s="91"/>
      <c r="KDQ212" s="119"/>
      <c r="KDR212" s="91"/>
      <c r="KDS212" s="119"/>
      <c r="KDT212" s="91"/>
      <c r="KDU212" s="119"/>
      <c r="KDV212" s="91"/>
      <c r="KDW212" s="119"/>
      <c r="KDX212" s="91"/>
      <c r="KDY212" s="119"/>
      <c r="KDZ212" s="91"/>
      <c r="KEA212" s="119"/>
      <c r="KEB212" s="91"/>
      <c r="KEC212" s="119"/>
      <c r="KED212" s="91"/>
      <c r="KEE212" s="119"/>
      <c r="KEF212" s="91"/>
      <c r="KEG212" s="119"/>
      <c r="KEH212" s="91"/>
      <c r="KEI212" s="119"/>
      <c r="KEJ212" s="91"/>
      <c r="KEK212" s="119"/>
      <c r="KEL212" s="91"/>
      <c r="KEM212" s="119"/>
      <c r="KEN212" s="91"/>
      <c r="KEO212" s="119"/>
      <c r="KEP212" s="91"/>
      <c r="KEQ212" s="119"/>
      <c r="KER212" s="91"/>
      <c r="KES212" s="119"/>
      <c r="KET212" s="91"/>
      <c r="KEU212" s="119"/>
      <c r="KEV212" s="91"/>
      <c r="KEW212" s="119"/>
      <c r="KEX212" s="91"/>
      <c r="KEY212" s="119"/>
      <c r="KEZ212" s="91"/>
      <c r="KFA212" s="119"/>
      <c r="KFB212" s="91"/>
      <c r="KFC212" s="119"/>
      <c r="KFD212" s="91"/>
      <c r="KFE212" s="119"/>
      <c r="KFF212" s="91"/>
      <c r="KFG212" s="119"/>
      <c r="KFH212" s="91"/>
      <c r="KFI212" s="119"/>
      <c r="KFJ212" s="91"/>
      <c r="KFK212" s="119"/>
      <c r="KFL212" s="91"/>
      <c r="KFM212" s="119"/>
      <c r="KFN212" s="91"/>
      <c r="KFO212" s="119"/>
      <c r="KFP212" s="91"/>
      <c r="KFQ212" s="119"/>
      <c r="KFR212" s="91"/>
      <c r="KFS212" s="119"/>
      <c r="KFT212" s="91"/>
      <c r="KFU212" s="119"/>
      <c r="KFV212" s="91"/>
      <c r="KFW212" s="119"/>
      <c r="KFX212" s="91"/>
      <c r="KFY212" s="119"/>
      <c r="KFZ212" s="91"/>
      <c r="KGA212" s="119"/>
      <c r="KGB212" s="91"/>
      <c r="KGC212" s="119"/>
      <c r="KGD212" s="91"/>
      <c r="KGE212" s="119"/>
      <c r="KGF212" s="91"/>
      <c r="KGG212" s="119"/>
      <c r="KGH212" s="91"/>
      <c r="KGI212" s="119"/>
      <c r="KGJ212" s="91"/>
      <c r="KGK212" s="119"/>
      <c r="KGL212" s="91"/>
      <c r="KGM212" s="119"/>
      <c r="KGN212" s="91"/>
      <c r="KGO212" s="119"/>
      <c r="KGP212" s="91"/>
      <c r="KGQ212" s="119"/>
      <c r="KGR212" s="91"/>
      <c r="KGS212" s="119"/>
      <c r="KGT212" s="91"/>
      <c r="KGU212" s="119"/>
      <c r="KGV212" s="91"/>
      <c r="KGW212" s="119"/>
      <c r="KGX212" s="91"/>
      <c r="KGY212" s="119"/>
      <c r="KGZ212" s="91"/>
      <c r="KHA212" s="119"/>
      <c r="KHB212" s="91"/>
      <c r="KHC212" s="119"/>
      <c r="KHD212" s="91"/>
      <c r="KHE212" s="119"/>
      <c r="KHF212" s="91"/>
      <c r="KHG212" s="119"/>
      <c r="KHH212" s="91"/>
      <c r="KHI212" s="119"/>
      <c r="KHJ212" s="91"/>
      <c r="KHK212" s="119"/>
      <c r="KHL212" s="91"/>
      <c r="KHM212" s="119"/>
      <c r="KHN212" s="91"/>
      <c r="KHO212" s="119"/>
      <c r="KHP212" s="91"/>
      <c r="KHQ212" s="119"/>
      <c r="KHR212" s="91"/>
      <c r="KHS212" s="119"/>
      <c r="KHT212" s="91"/>
      <c r="KHU212" s="119"/>
      <c r="KHV212" s="91"/>
      <c r="KHW212" s="119"/>
      <c r="KHX212" s="91"/>
      <c r="KHY212" s="119"/>
      <c r="KHZ212" s="91"/>
      <c r="KIA212" s="119"/>
      <c r="KIB212" s="91"/>
      <c r="KIC212" s="119"/>
      <c r="KID212" s="91"/>
      <c r="KIE212" s="119"/>
      <c r="KIF212" s="91"/>
      <c r="KIG212" s="119"/>
      <c r="KIH212" s="91"/>
      <c r="KII212" s="119"/>
      <c r="KIJ212" s="91"/>
      <c r="KIK212" s="119"/>
      <c r="KIL212" s="91"/>
      <c r="KIM212" s="119"/>
      <c r="KIN212" s="91"/>
      <c r="KIO212" s="119"/>
      <c r="KIP212" s="91"/>
      <c r="KIQ212" s="119"/>
      <c r="KIR212" s="91"/>
      <c r="KIS212" s="119"/>
      <c r="KIT212" s="91"/>
      <c r="KIU212" s="119"/>
      <c r="KIV212" s="91"/>
      <c r="KIW212" s="119"/>
      <c r="KIX212" s="91"/>
      <c r="KIY212" s="119"/>
      <c r="KIZ212" s="91"/>
      <c r="KJA212" s="119"/>
      <c r="KJB212" s="91"/>
      <c r="KJC212" s="119"/>
      <c r="KJD212" s="91"/>
      <c r="KJE212" s="119"/>
      <c r="KJF212" s="91"/>
      <c r="KJG212" s="119"/>
      <c r="KJH212" s="91"/>
      <c r="KJI212" s="119"/>
      <c r="KJJ212" s="91"/>
      <c r="KJK212" s="119"/>
      <c r="KJL212" s="91"/>
      <c r="KJM212" s="119"/>
      <c r="KJN212" s="91"/>
      <c r="KJO212" s="119"/>
      <c r="KJP212" s="91"/>
      <c r="KJQ212" s="119"/>
      <c r="KJR212" s="91"/>
      <c r="KJS212" s="119"/>
      <c r="KJT212" s="91"/>
      <c r="KJU212" s="119"/>
      <c r="KJV212" s="91"/>
      <c r="KJW212" s="119"/>
      <c r="KJX212" s="91"/>
      <c r="KJY212" s="119"/>
      <c r="KJZ212" s="91"/>
      <c r="KKA212" s="119"/>
      <c r="KKB212" s="91"/>
      <c r="KKC212" s="119"/>
      <c r="KKD212" s="91"/>
      <c r="KKE212" s="119"/>
      <c r="KKF212" s="91"/>
      <c r="KKG212" s="119"/>
      <c r="KKH212" s="91"/>
      <c r="KKI212" s="119"/>
      <c r="KKJ212" s="91"/>
      <c r="KKK212" s="119"/>
      <c r="KKL212" s="91"/>
      <c r="KKM212" s="119"/>
      <c r="KKN212" s="91"/>
      <c r="KKO212" s="119"/>
      <c r="KKP212" s="91"/>
      <c r="KKQ212" s="119"/>
      <c r="KKR212" s="91"/>
      <c r="KKS212" s="119"/>
      <c r="KKT212" s="91"/>
      <c r="KKU212" s="119"/>
      <c r="KKV212" s="91"/>
      <c r="KKW212" s="119"/>
      <c r="KKX212" s="91"/>
      <c r="KKY212" s="119"/>
      <c r="KKZ212" s="91"/>
      <c r="KLA212" s="119"/>
      <c r="KLB212" s="91"/>
      <c r="KLC212" s="119"/>
      <c r="KLD212" s="91"/>
      <c r="KLE212" s="119"/>
      <c r="KLF212" s="91"/>
      <c r="KLG212" s="119"/>
      <c r="KLH212" s="91"/>
      <c r="KLI212" s="119"/>
      <c r="KLJ212" s="91"/>
      <c r="KLK212" s="119"/>
      <c r="KLL212" s="91"/>
      <c r="KLM212" s="119"/>
      <c r="KLN212" s="91"/>
      <c r="KLO212" s="119"/>
      <c r="KLP212" s="91"/>
      <c r="KLQ212" s="119"/>
      <c r="KLR212" s="91"/>
      <c r="KLS212" s="119"/>
      <c r="KLT212" s="91"/>
      <c r="KLU212" s="119"/>
      <c r="KLV212" s="91"/>
      <c r="KLW212" s="119"/>
      <c r="KLX212" s="91"/>
      <c r="KLY212" s="119"/>
      <c r="KLZ212" s="91"/>
      <c r="KMA212" s="119"/>
      <c r="KMB212" s="91"/>
      <c r="KMC212" s="119"/>
      <c r="KMD212" s="91"/>
      <c r="KME212" s="119"/>
      <c r="KMF212" s="91"/>
      <c r="KMG212" s="119"/>
      <c r="KMH212" s="91"/>
      <c r="KMI212" s="119"/>
      <c r="KMJ212" s="91"/>
      <c r="KMK212" s="119"/>
      <c r="KML212" s="91"/>
      <c r="KMM212" s="119"/>
      <c r="KMN212" s="91"/>
      <c r="KMO212" s="119"/>
      <c r="KMP212" s="91"/>
      <c r="KMQ212" s="119"/>
      <c r="KMR212" s="91"/>
      <c r="KMS212" s="119"/>
      <c r="KMT212" s="91"/>
      <c r="KMU212" s="119"/>
      <c r="KMV212" s="91"/>
      <c r="KMW212" s="119"/>
      <c r="KMX212" s="91"/>
      <c r="KMY212" s="119"/>
      <c r="KMZ212" s="91"/>
      <c r="KNA212" s="119"/>
      <c r="KNB212" s="91"/>
      <c r="KNC212" s="119"/>
      <c r="KND212" s="91"/>
      <c r="KNE212" s="119"/>
      <c r="KNF212" s="91"/>
      <c r="KNG212" s="119"/>
      <c r="KNH212" s="91"/>
      <c r="KNI212" s="119"/>
      <c r="KNJ212" s="91"/>
      <c r="KNK212" s="119"/>
      <c r="KNL212" s="91"/>
      <c r="KNM212" s="119"/>
      <c r="KNN212" s="91"/>
      <c r="KNO212" s="119"/>
      <c r="KNP212" s="91"/>
      <c r="KNQ212" s="119"/>
      <c r="KNR212" s="91"/>
      <c r="KNS212" s="119"/>
      <c r="KNT212" s="91"/>
      <c r="KNU212" s="119"/>
      <c r="KNV212" s="91"/>
      <c r="KNW212" s="119"/>
      <c r="KNX212" s="91"/>
      <c r="KNY212" s="119"/>
      <c r="KNZ212" s="91"/>
      <c r="KOA212" s="119"/>
      <c r="KOB212" s="91"/>
      <c r="KOC212" s="119"/>
      <c r="KOD212" s="91"/>
      <c r="KOE212" s="119"/>
      <c r="KOF212" s="91"/>
      <c r="KOG212" s="119"/>
      <c r="KOH212" s="91"/>
      <c r="KOI212" s="119"/>
      <c r="KOJ212" s="91"/>
      <c r="KOK212" s="119"/>
      <c r="KOL212" s="91"/>
      <c r="KOM212" s="119"/>
      <c r="KON212" s="91"/>
      <c r="KOO212" s="119"/>
      <c r="KOP212" s="91"/>
      <c r="KOQ212" s="119"/>
      <c r="KOR212" s="91"/>
      <c r="KOS212" s="119"/>
      <c r="KOT212" s="91"/>
      <c r="KOU212" s="119"/>
      <c r="KOV212" s="91"/>
      <c r="KOW212" s="119"/>
      <c r="KOX212" s="91"/>
      <c r="KOY212" s="119"/>
      <c r="KOZ212" s="91"/>
      <c r="KPA212" s="119"/>
      <c r="KPB212" s="91"/>
      <c r="KPC212" s="119"/>
      <c r="KPD212" s="91"/>
      <c r="KPE212" s="119"/>
      <c r="KPF212" s="91"/>
      <c r="KPG212" s="119"/>
      <c r="KPH212" s="91"/>
      <c r="KPI212" s="119"/>
      <c r="KPJ212" s="91"/>
      <c r="KPK212" s="119"/>
      <c r="KPL212" s="91"/>
      <c r="KPM212" s="119"/>
      <c r="KPN212" s="91"/>
      <c r="KPO212" s="119"/>
      <c r="KPP212" s="91"/>
      <c r="KPQ212" s="119"/>
      <c r="KPR212" s="91"/>
      <c r="KPS212" s="119"/>
      <c r="KPT212" s="91"/>
      <c r="KPU212" s="119"/>
      <c r="KPV212" s="91"/>
      <c r="KPW212" s="119"/>
      <c r="KPX212" s="91"/>
      <c r="KPY212" s="119"/>
      <c r="KPZ212" s="91"/>
      <c r="KQA212" s="119"/>
      <c r="KQB212" s="91"/>
      <c r="KQC212" s="119"/>
      <c r="KQD212" s="91"/>
      <c r="KQE212" s="119"/>
      <c r="KQF212" s="91"/>
      <c r="KQG212" s="119"/>
      <c r="KQH212" s="91"/>
      <c r="KQI212" s="119"/>
      <c r="KQJ212" s="91"/>
      <c r="KQK212" s="119"/>
      <c r="KQL212" s="91"/>
      <c r="KQM212" s="119"/>
      <c r="KQN212" s="91"/>
      <c r="KQO212" s="119"/>
      <c r="KQP212" s="91"/>
      <c r="KQQ212" s="119"/>
      <c r="KQR212" s="91"/>
      <c r="KQS212" s="119"/>
      <c r="KQT212" s="91"/>
      <c r="KQU212" s="119"/>
      <c r="KQV212" s="91"/>
      <c r="KQW212" s="119"/>
      <c r="KQX212" s="91"/>
      <c r="KQY212" s="119"/>
      <c r="KQZ212" s="91"/>
      <c r="KRA212" s="119"/>
      <c r="KRB212" s="91"/>
      <c r="KRC212" s="119"/>
      <c r="KRD212" s="91"/>
      <c r="KRE212" s="119"/>
      <c r="KRF212" s="91"/>
      <c r="KRG212" s="119"/>
      <c r="KRH212" s="91"/>
      <c r="KRI212" s="119"/>
      <c r="KRJ212" s="91"/>
      <c r="KRK212" s="119"/>
      <c r="KRL212" s="91"/>
      <c r="KRM212" s="119"/>
      <c r="KRN212" s="91"/>
      <c r="KRO212" s="119"/>
      <c r="KRP212" s="91"/>
      <c r="KRQ212" s="119"/>
      <c r="KRR212" s="91"/>
      <c r="KRS212" s="119"/>
      <c r="KRT212" s="91"/>
      <c r="KRU212" s="119"/>
      <c r="KRV212" s="91"/>
      <c r="KRW212" s="119"/>
      <c r="KRX212" s="91"/>
      <c r="KRY212" s="119"/>
      <c r="KRZ212" s="91"/>
      <c r="KSA212" s="119"/>
      <c r="KSB212" s="91"/>
      <c r="KSC212" s="119"/>
      <c r="KSD212" s="91"/>
      <c r="KSE212" s="119"/>
      <c r="KSF212" s="91"/>
      <c r="KSG212" s="119"/>
      <c r="KSH212" s="91"/>
      <c r="KSI212" s="119"/>
      <c r="KSJ212" s="91"/>
      <c r="KSK212" s="119"/>
      <c r="KSL212" s="91"/>
      <c r="KSM212" s="119"/>
      <c r="KSN212" s="91"/>
      <c r="KSO212" s="119"/>
      <c r="KSP212" s="91"/>
      <c r="KSQ212" s="119"/>
      <c r="KSR212" s="91"/>
      <c r="KSS212" s="119"/>
      <c r="KST212" s="91"/>
      <c r="KSU212" s="119"/>
      <c r="KSV212" s="91"/>
      <c r="KSW212" s="119"/>
      <c r="KSX212" s="91"/>
      <c r="KSY212" s="119"/>
      <c r="KSZ212" s="91"/>
      <c r="KTA212" s="119"/>
      <c r="KTB212" s="91"/>
      <c r="KTC212" s="119"/>
      <c r="KTD212" s="91"/>
      <c r="KTE212" s="119"/>
      <c r="KTF212" s="91"/>
      <c r="KTG212" s="119"/>
      <c r="KTH212" s="91"/>
      <c r="KTI212" s="119"/>
      <c r="KTJ212" s="91"/>
      <c r="KTK212" s="119"/>
      <c r="KTL212" s="91"/>
      <c r="KTM212" s="119"/>
      <c r="KTN212" s="91"/>
      <c r="KTO212" s="119"/>
      <c r="KTP212" s="91"/>
      <c r="KTQ212" s="119"/>
      <c r="KTR212" s="91"/>
      <c r="KTS212" s="119"/>
      <c r="KTT212" s="91"/>
      <c r="KTU212" s="119"/>
      <c r="KTV212" s="91"/>
      <c r="KTW212" s="119"/>
      <c r="KTX212" s="91"/>
      <c r="KTY212" s="119"/>
      <c r="KTZ212" s="91"/>
      <c r="KUA212" s="119"/>
      <c r="KUB212" s="91"/>
      <c r="KUC212" s="119"/>
      <c r="KUD212" s="91"/>
      <c r="KUE212" s="119"/>
      <c r="KUF212" s="91"/>
      <c r="KUG212" s="119"/>
      <c r="KUH212" s="91"/>
      <c r="KUI212" s="119"/>
      <c r="KUJ212" s="91"/>
      <c r="KUK212" s="119"/>
      <c r="KUL212" s="91"/>
      <c r="KUM212" s="119"/>
      <c r="KUN212" s="91"/>
      <c r="KUO212" s="119"/>
      <c r="KUP212" s="91"/>
      <c r="KUQ212" s="119"/>
      <c r="KUR212" s="91"/>
      <c r="KUS212" s="119"/>
      <c r="KUT212" s="91"/>
      <c r="KUU212" s="119"/>
      <c r="KUV212" s="91"/>
      <c r="KUW212" s="119"/>
      <c r="KUX212" s="91"/>
      <c r="KUY212" s="119"/>
      <c r="KUZ212" s="91"/>
      <c r="KVA212" s="119"/>
      <c r="KVB212" s="91"/>
      <c r="KVC212" s="119"/>
      <c r="KVD212" s="91"/>
      <c r="KVE212" s="119"/>
      <c r="KVF212" s="91"/>
      <c r="KVG212" s="119"/>
      <c r="KVH212" s="91"/>
      <c r="KVI212" s="119"/>
      <c r="KVJ212" s="91"/>
      <c r="KVK212" s="119"/>
      <c r="KVL212" s="91"/>
      <c r="KVM212" s="119"/>
      <c r="KVN212" s="91"/>
      <c r="KVO212" s="119"/>
      <c r="KVP212" s="91"/>
      <c r="KVQ212" s="119"/>
      <c r="KVR212" s="91"/>
      <c r="KVS212" s="119"/>
      <c r="KVT212" s="91"/>
      <c r="KVU212" s="119"/>
      <c r="KVV212" s="91"/>
      <c r="KVW212" s="119"/>
      <c r="KVX212" s="91"/>
      <c r="KVY212" s="119"/>
      <c r="KVZ212" s="91"/>
      <c r="KWA212" s="119"/>
      <c r="KWB212" s="91"/>
      <c r="KWC212" s="119"/>
      <c r="KWD212" s="91"/>
      <c r="KWE212" s="119"/>
      <c r="KWF212" s="91"/>
      <c r="KWG212" s="119"/>
      <c r="KWH212" s="91"/>
      <c r="KWI212" s="119"/>
      <c r="KWJ212" s="91"/>
      <c r="KWK212" s="119"/>
      <c r="KWL212" s="91"/>
      <c r="KWM212" s="119"/>
      <c r="KWN212" s="91"/>
      <c r="KWO212" s="119"/>
      <c r="KWP212" s="91"/>
      <c r="KWQ212" s="119"/>
      <c r="KWR212" s="91"/>
      <c r="KWS212" s="119"/>
      <c r="KWT212" s="91"/>
      <c r="KWU212" s="119"/>
      <c r="KWV212" s="91"/>
      <c r="KWW212" s="119"/>
      <c r="KWX212" s="91"/>
      <c r="KWY212" s="119"/>
      <c r="KWZ212" s="91"/>
      <c r="KXA212" s="119"/>
      <c r="KXB212" s="91"/>
      <c r="KXC212" s="119"/>
      <c r="KXD212" s="91"/>
      <c r="KXE212" s="119"/>
      <c r="KXF212" s="91"/>
      <c r="KXG212" s="119"/>
      <c r="KXH212" s="91"/>
      <c r="KXI212" s="119"/>
      <c r="KXJ212" s="91"/>
      <c r="KXK212" s="119"/>
      <c r="KXL212" s="91"/>
      <c r="KXM212" s="119"/>
      <c r="KXN212" s="91"/>
      <c r="KXO212" s="119"/>
      <c r="KXP212" s="91"/>
      <c r="KXQ212" s="119"/>
      <c r="KXR212" s="91"/>
      <c r="KXS212" s="119"/>
      <c r="KXT212" s="91"/>
      <c r="KXU212" s="119"/>
      <c r="KXV212" s="91"/>
      <c r="KXW212" s="119"/>
      <c r="KXX212" s="91"/>
      <c r="KXY212" s="119"/>
      <c r="KXZ212" s="91"/>
      <c r="KYA212" s="119"/>
      <c r="KYB212" s="91"/>
      <c r="KYC212" s="119"/>
      <c r="KYD212" s="91"/>
      <c r="KYE212" s="119"/>
      <c r="KYF212" s="91"/>
      <c r="KYG212" s="119"/>
      <c r="KYH212" s="91"/>
      <c r="KYI212" s="119"/>
      <c r="KYJ212" s="91"/>
      <c r="KYK212" s="119"/>
      <c r="KYL212" s="91"/>
      <c r="KYM212" s="119"/>
      <c r="KYN212" s="91"/>
      <c r="KYO212" s="119"/>
      <c r="KYP212" s="91"/>
      <c r="KYQ212" s="119"/>
      <c r="KYR212" s="91"/>
      <c r="KYS212" s="119"/>
      <c r="KYT212" s="91"/>
      <c r="KYU212" s="119"/>
      <c r="KYV212" s="91"/>
      <c r="KYW212" s="119"/>
      <c r="KYX212" s="91"/>
      <c r="KYY212" s="119"/>
      <c r="KYZ212" s="91"/>
      <c r="KZA212" s="119"/>
      <c r="KZB212" s="91"/>
      <c r="KZC212" s="119"/>
      <c r="KZD212" s="91"/>
      <c r="KZE212" s="119"/>
      <c r="KZF212" s="91"/>
      <c r="KZG212" s="119"/>
      <c r="KZH212" s="91"/>
      <c r="KZI212" s="119"/>
      <c r="KZJ212" s="91"/>
      <c r="KZK212" s="119"/>
      <c r="KZL212" s="91"/>
      <c r="KZM212" s="119"/>
      <c r="KZN212" s="91"/>
      <c r="KZO212" s="119"/>
      <c r="KZP212" s="91"/>
      <c r="KZQ212" s="119"/>
      <c r="KZR212" s="91"/>
      <c r="KZS212" s="119"/>
      <c r="KZT212" s="91"/>
      <c r="KZU212" s="119"/>
      <c r="KZV212" s="91"/>
      <c r="KZW212" s="119"/>
      <c r="KZX212" s="91"/>
      <c r="KZY212" s="119"/>
      <c r="KZZ212" s="91"/>
      <c r="LAA212" s="119"/>
      <c r="LAB212" s="91"/>
      <c r="LAC212" s="119"/>
      <c r="LAD212" s="91"/>
      <c r="LAE212" s="119"/>
      <c r="LAF212" s="91"/>
      <c r="LAG212" s="119"/>
      <c r="LAH212" s="91"/>
      <c r="LAI212" s="119"/>
      <c r="LAJ212" s="91"/>
      <c r="LAK212" s="119"/>
      <c r="LAL212" s="91"/>
      <c r="LAM212" s="119"/>
      <c r="LAN212" s="91"/>
      <c r="LAO212" s="119"/>
      <c r="LAP212" s="91"/>
      <c r="LAQ212" s="119"/>
      <c r="LAR212" s="91"/>
      <c r="LAS212" s="119"/>
      <c r="LAT212" s="91"/>
      <c r="LAU212" s="119"/>
      <c r="LAV212" s="91"/>
      <c r="LAW212" s="119"/>
      <c r="LAX212" s="91"/>
      <c r="LAY212" s="119"/>
      <c r="LAZ212" s="91"/>
      <c r="LBA212" s="119"/>
      <c r="LBB212" s="91"/>
      <c r="LBC212" s="119"/>
      <c r="LBD212" s="91"/>
      <c r="LBE212" s="119"/>
      <c r="LBF212" s="91"/>
      <c r="LBG212" s="119"/>
      <c r="LBH212" s="91"/>
      <c r="LBI212" s="119"/>
      <c r="LBJ212" s="91"/>
      <c r="LBK212" s="119"/>
      <c r="LBL212" s="91"/>
      <c r="LBM212" s="119"/>
      <c r="LBN212" s="91"/>
      <c r="LBO212" s="119"/>
      <c r="LBP212" s="91"/>
      <c r="LBQ212" s="119"/>
      <c r="LBR212" s="91"/>
      <c r="LBS212" s="119"/>
      <c r="LBT212" s="91"/>
      <c r="LBU212" s="119"/>
      <c r="LBV212" s="91"/>
      <c r="LBW212" s="119"/>
      <c r="LBX212" s="91"/>
      <c r="LBY212" s="119"/>
      <c r="LBZ212" s="91"/>
      <c r="LCA212" s="119"/>
      <c r="LCB212" s="91"/>
      <c r="LCC212" s="119"/>
      <c r="LCD212" s="91"/>
      <c r="LCE212" s="119"/>
      <c r="LCF212" s="91"/>
      <c r="LCG212" s="119"/>
      <c r="LCH212" s="91"/>
      <c r="LCI212" s="119"/>
      <c r="LCJ212" s="91"/>
      <c r="LCK212" s="119"/>
      <c r="LCL212" s="91"/>
      <c r="LCM212" s="119"/>
      <c r="LCN212" s="91"/>
      <c r="LCO212" s="119"/>
      <c r="LCP212" s="91"/>
      <c r="LCQ212" s="119"/>
      <c r="LCR212" s="91"/>
      <c r="LCS212" s="119"/>
      <c r="LCT212" s="91"/>
      <c r="LCU212" s="119"/>
      <c r="LCV212" s="91"/>
      <c r="LCW212" s="119"/>
      <c r="LCX212" s="91"/>
      <c r="LCY212" s="119"/>
      <c r="LCZ212" s="91"/>
      <c r="LDA212" s="119"/>
      <c r="LDB212" s="91"/>
      <c r="LDC212" s="119"/>
      <c r="LDD212" s="91"/>
      <c r="LDE212" s="119"/>
      <c r="LDF212" s="91"/>
      <c r="LDG212" s="119"/>
      <c r="LDH212" s="91"/>
      <c r="LDI212" s="119"/>
      <c r="LDJ212" s="91"/>
      <c r="LDK212" s="119"/>
      <c r="LDL212" s="91"/>
      <c r="LDM212" s="119"/>
      <c r="LDN212" s="91"/>
      <c r="LDO212" s="119"/>
      <c r="LDP212" s="91"/>
      <c r="LDQ212" s="119"/>
      <c r="LDR212" s="91"/>
      <c r="LDS212" s="119"/>
      <c r="LDT212" s="91"/>
      <c r="LDU212" s="119"/>
      <c r="LDV212" s="91"/>
      <c r="LDW212" s="119"/>
      <c r="LDX212" s="91"/>
      <c r="LDY212" s="119"/>
      <c r="LDZ212" s="91"/>
      <c r="LEA212" s="119"/>
      <c r="LEB212" s="91"/>
      <c r="LEC212" s="119"/>
      <c r="LED212" s="91"/>
      <c r="LEE212" s="119"/>
      <c r="LEF212" s="91"/>
      <c r="LEG212" s="119"/>
      <c r="LEH212" s="91"/>
      <c r="LEI212" s="119"/>
      <c r="LEJ212" s="91"/>
      <c r="LEK212" s="119"/>
      <c r="LEL212" s="91"/>
      <c r="LEM212" s="119"/>
      <c r="LEN212" s="91"/>
      <c r="LEO212" s="119"/>
      <c r="LEP212" s="91"/>
      <c r="LEQ212" s="119"/>
      <c r="LER212" s="91"/>
      <c r="LES212" s="119"/>
      <c r="LET212" s="91"/>
      <c r="LEU212" s="119"/>
      <c r="LEV212" s="91"/>
      <c r="LEW212" s="119"/>
      <c r="LEX212" s="91"/>
      <c r="LEY212" s="119"/>
      <c r="LEZ212" s="91"/>
      <c r="LFA212" s="119"/>
      <c r="LFB212" s="91"/>
      <c r="LFC212" s="119"/>
      <c r="LFD212" s="91"/>
      <c r="LFE212" s="119"/>
      <c r="LFF212" s="91"/>
      <c r="LFG212" s="119"/>
      <c r="LFH212" s="91"/>
      <c r="LFI212" s="119"/>
      <c r="LFJ212" s="91"/>
      <c r="LFK212" s="119"/>
      <c r="LFL212" s="91"/>
      <c r="LFM212" s="119"/>
      <c r="LFN212" s="91"/>
      <c r="LFO212" s="119"/>
      <c r="LFP212" s="91"/>
      <c r="LFQ212" s="119"/>
      <c r="LFR212" s="91"/>
      <c r="LFS212" s="119"/>
      <c r="LFT212" s="91"/>
      <c r="LFU212" s="119"/>
      <c r="LFV212" s="91"/>
      <c r="LFW212" s="119"/>
      <c r="LFX212" s="91"/>
      <c r="LFY212" s="119"/>
      <c r="LFZ212" s="91"/>
      <c r="LGA212" s="119"/>
      <c r="LGB212" s="91"/>
      <c r="LGC212" s="119"/>
      <c r="LGD212" s="91"/>
      <c r="LGE212" s="119"/>
      <c r="LGF212" s="91"/>
      <c r="LGG212" s="119"/>
      <c r="LGH212" s="91"/>
      <c r="LGI212" s="119"/>
      <c r="LGJ212" s="91"/>
      <c r="LGK212" s="119"/>
      <c r="LGL212" s="91"/>
      <c r="LGM212" s="119"/>
      <c r="LGN212" s="91"/>
      <c r="LGO212" s="119"/>
      <c r="LGP212" s="91"/>
      <c r="LGQ212" s="119"/>
      <c r="LGR212" s="91"/>
      <c r="LGS212" s="119"/>
      <c r="LGT212" s="91"/>
      <c r="LGU212" s="119"/>
      <c r="LGV212" s="91"/>
      <c r="LGW212" s="119"/>
      <c r="LGX212" s="91"/>
      <c r="LGY212" s="119"/>
      <c r="LGZ212" s="91"/>
      <c r="LHA212" s="119"/>
      <c r="LHB212" s="91"/>
      <c r="LHC212" s="119"/>
      <c r="LHD212" s="91"/>
      <c r="LHE212" s="119"/>
      <c r="LHF212" s="91"/>
      <c r="LHG212" s="119"/>
      <c r="LHH212" s="91"/>
      <c r="LHI212" s="119"/>
      <c r="LHJ212" s="91"/>
      <c r="LHK212" s="119"/>
      <c r="LHL212" s="91"/>
      <c r="LHM212" s="119"/>
      <c r="LHN212" s="91"/>
      <c r="LHO212" s="119"/>
      <c r="LHP212" s="91"/>
      <c r="LHQ212" s="119"/>
      <c r="LHR212" s="91"/>
      <c r="LHS212" s="119"/>
      <c r="LHT212" s="91"/>
      <c r="LHU212" s="119"/>
      <c r="LHV212" s="91"/>
      <c r="LHW212" s="119"/>
      <c r="LHX212" s="91"/>
      <c r="LHY212" s="119"/>
      <c r="LHZ212" s="91"/>
      <c r="LIA212" s="119"/>
      <c r="LIB212" s="91"/>
      <c r="LIC212" s="119"/>
      <c r="LID212" s="91"/>
      <c r="LIE212" s="119"/>
      <c r="LIF212" s="91"/>
      <c r="LIG212" s="119"/>
      <c r="LIH212" s="91"/>
      <c r="LII212" s="119"/>
      <c r="LIJ212" s="91"/>
      <c r="LIK212" s="119"/>
      <c r="LIL212" s="91"/>
      <c r="LIM212" s="119"/>
      <c r="LIN212" s="91"/>
      <c r="LIO212" s="119"/>
      <c r="LIP212" s="91"/>
      <c r="LIQ212" s="119"/>
      <c r="LIR212" s="91"/>
      <c r="LIS212" s="119"/>
      <c r="LIT212" s="91"/>
      <c r="LIU212" s="119"/>
      <c r="LIV212" s="91"/>
      <c r="LIW212" s="119"/>
      <c r="LIX212" s="91"/>
      <c r="LIY212" s="119"/>
      <c r="LIZ212" s="91"/>
      <c r="LJA212" s="119"/>
      <c r="LJB212" s="91"/>
      <c r="LJC212" s="119"/>
      <c r="LJD212" s="91"/>
      <c r="LJE212" s="119"/>
      <c r="LJF212" s="91"/>
      <c r="LJG212" s="119"/>
      <c r="LJH212" s="91"/>
      <c r="LJI212" s="119"/>
      <c r="LJJ212" s="91"/>
      <c r="LJK212" s="119"/>
      <c r="LJL212" s="91"/>
      <c r="LJM212" s="119"/>
      <c r="LJN212" s="91"/>
      <c r="LJO212" s="119"/>
      <c r="LJP212" s="91"/>
      <c r="LJQ212" s="119"/>
      <c r="LJR212" s="91"/>
      <c r="LJS212" s="119"/>
      <c r="LJT212" s="91"/>
      <c r="LJU212" s="119"/>
      <c r="LJV212" s="91"/>
      <c r="LJW212" s="119"/>
      <c r="LJX212" s="91"/>
      <c r="LJY212" s="119"/>
      <c r="LJZ212" s="91"/>
      <c r="LKA212" s="119"/>
      <c r="LKB212" s="91"/>
      <c r="LKC212" s="119"/>
      <c r="LKD212" s="91"/>
      <c r="LKE212" s="119"/>
      <c r="LKF212" s="91"/>
      <c r="LKG212" s="119"/>
      <c r="LKH212" s="91"/>
      <c r="LKI212" s="119"/>
      <c r="LKJ212" s="91"/>
      <c r="LKK212" s="119"/>
      <c r="LKL212" s="91"/>
      <c r="LKM212" s="119"/>
      <c r="LKN212" s="91"/>
      <c r="LKO212" s="119"/>
      <c r="LKP212" s="91"/>
      <c r="LKQ212" s="119"/>
      <c r="LKR212" s="91"/>
      <c r="LKS212" s="119"/>
      <c r="LKT212" s="91"/>
      <c r="LKU212" s="119"/>
      <c r="LKV212" s="91"/>
      <c r="LKW212" s="119"/>
      <c r="LKX212" s="91"/>
      <c r="LKY212" s="119"/>
      <c r="LKZ212" s="91"/>
      <c r="LLA212" s="119"/>
      <c r="LLB212" s="91"/>
      <c r="LLC212" s="119"/>
      <c r="LLD212" s="91"/>
      <c r="LLE212" s="119"/>
      <c r="LLF212" s="91"/>
      <c r="LLG212" s="119"/>
      <c r="LLH212" s="91"/>
      <c r="LLI212" s="119"/>
      <c r="LLJ212" s="91"/>
      <c r="LLK212" s="119"/>
      <c r="LLL212" s="91"/>
      <c r="LLM212" s="119"/>
      <c r="LLN212" s="91"/>
      <c r="LLO212" s="119"/>
      <c r="LLP212" s="91"/>
      <c r="LLQ212" s="119"/>
      <c r="LLR212" s="91"/>
      <c r="LLS212" s="119"/>
      <c r="LLT212" s="91"/>
      <c r="LLU212" s="119"/>
      <c r="LLV212" s="91"/>
      <c r="LLW212" s="119"/>
      <c r="LLX212" s="91"/>
      <c r="LLY212" s="119"/>
      <c r="LLZ212" s="91"/>
      <c r="LMA212" s="119"/>
      <c r="LMB212" s="91"/>
      <c r="LMC212" s="119"/>
      <c r="LMD212" s="91"/>
      <c r="LME212" s="119"/>
      <c r="LMF212" s="91"/>
      <c r="LMG212" s="119"/>
      <c r="LMH212" s="91"/>
      <c r="LMI212" s="119"/>
      <c r="LMJ212" s="91"/>
      <c r="LMK212" s="119"/>
      <c r="LML212" s="91"/>
      <c r="LMM212" s="119"/>
      <c r="LMN212" s="91"/>
      <c r="LMO212" s="119"/>
      <c r="LMP212" s="91"/>
      <c r="LMQ212" s="119"/>
      <c r="LMR212" s="91"/>
      <c r="LMS212" s="119"/>
      <c r="LMT212" s="91"/>
      <c r="LMU212" s="119"/>
      <c r="LMV212" s="91"/>
      <c r="LMW212" s="119"/>
      <c r="LMX212" s="91"/>
      <c r="LMY212" s="119"/>
      <c r="LMZ212" s="91"/>
      <c r="LNA212" s="119"/>
      <c r="LNB212" s="91"/>
      <c r="LNC212" s="119"/>
      <c r="LND212" s="91"/>
      <c r="LNE212" s="119"/>
      <c r="LNF212" s="91"/>
      <c r="LNG212" s="119"/>
      <c r="LNH212" s="91"/>
      <c r="LNI212" s="119"/>
      <c r="LNJ212" s="91"/>
      <c r="LNK212" s="119"/>
      <c r="LNL212" s="91"/>
      <c r="LNM212" s="119"/>
      <c r="LNN212" s="91"/>
      <c r="LNO212" s="119"/>
      <c r="LNP212" s="91"/>
      <c r="LNQ212" s="119"/>
      <c r="LNR212" s="91"/>
      <c r="LNS212" s="119"/>
      <c r="LNT212" s="91"/>
      <c r="LNU212" s="119"/>
      <c r="LNV212" s="91"/>
      <c r="LNW212" s="119"/>
      <c r="LNX212" s="91"/>
      <c r="LNY212" s="119"/>
      <c r="LNZ212" s="91"/>
      <c r="LOA212" s="119"/>
      <c r="LOB212" s="91"/>
      <c r="LOC212" s="119"/>
      <c r="LOD212" s="91"/>
      <c r="LOE212" s="119"/>
      <c r="LOF212" s="91"/>
      <c r="LOG212" s="119"/>
      <c r="LOH212" s="91"/>
      <c r="LOI212" s="119"/>
      <c r="LOJ212" s="91"/>
      <c r="LOK212" s="119"/>
      <c r="LOL212" s="91"/>
      <c r="LOM212" s="119"/>
      <c r="LON212" s="91"/>
      <c r="LOO212" s="119"/>
      <c r="LOP212" s="91"/>
      <c r="LOQ212" s="119"/>
      <c r="LOR212" s="91"/>
      <c r="LOS212" s="119"/>
      <c r="LOT212" s="91"/>
      <c r="LOU212" s="119"/>
      <c r="LOV212" s="91"/>
      <c r="LOW212" s="119"/>
      <c r="LOX212" s="91"/>
      <c r="LOY212" s="119"/>
      <c r="LOZ212" s="91"/>
      <c r="LPA212" s="119"/>
      <c r="LPB212" s="91"/>
      <c r="LPC212" s="119"/>
      <c r="LPD212" s="91"/>
      <c r="LPE212" s="119"/>
      <c r="LPF212" s="91"/>
      <c r="LPG212" s="119"/>
      <c r="LPH212" s="91"/>
      <c r="LPI212" s="119"/>
      <c r="LPJ212" s="91"/>
      <c r="LPK212" s="119"/>
      <c r="LPL212" s="91"/>
      <c r="LPM212" s="119"/>
      <c r="LPN212" s="91"/>
      <c r="LPO212" s="119"/>
      <c r="LPP212" s="91"/>
      <c r="LPQ212" s="119"/>
      <c r="LPR212" s="91"/>
      <c r="LPS212" s="119"/>
      <c r="LPT212" s="91"/>
      <c r="LPU212" s="119"/>
      <c r="LPV212" s="91"/>
      <c r="LPW212" s="119"/>
      <c r="LPX212" s="91"/>
      <c r="LPY212" s="119"/>
      <c r="LPZ212" s="91"/>
      <c r="LQA212" s="119"/>
      <c r="LQB212" s="91"/>
      <c r="LQC212" s="119"/>
      <c r="LQD212" s="91"/>
      <c r="LQE212" s="119"/>
      <c r="LQF212" s="91"/>
      <c r="LQG212" s="119"/>
      <c r="LQH212" s="91"/>
      <c r="LQI212" s="119"/>
      <c r="LQJ212" s="91"/>
      <c r="LQK212" s="119"/>
      <c r="LQL212" s="91"/>
      <c r="LQM212" s="119"/>
      <c r="LQN212" s="91"/>
      <c r="LQO212" s="119"/>
      <c r="LQP212" s="91"/>
      <c r="LQQ212" s="119"/>
      <c r="LQR212" s="91"/>
      <c r="LQS212" s="119"/>
      <c r="LQT212" s="91"/>
      <c r="LQU212" s="119"/>
      <c r="LQV212" s="91"/>
      <c r="LQW212" s="119"/>
      <c r="LQX212" s="91"/>
      <c r="LQY212" s="119"/>
      <c r="LQZ212" s="91"/>
      <c r="LRA212" s="119"/>
      <c r="LRB212" s="91"/>
      <c r="LRC212" s="119"/>
      <c r="LRD212" s="91"/>
      <c r="LRE212" s="119"/>
      <c r="LRF212" s="91"/>
      <c r="LRG212" s="119"/>
      <c r="LRH212" s="91"/>
      <c r="LRI212" s="119"/>
      <c r="LRJ212" s="91"/>
      <c r="LRK212" s="119"/>
      <c r="LRL212" s="91"/>
      <c r="LRM212" s="119"/>
      <c r="LRN212" s="91"/>
      <c r="LRO212" s="119"/>
      <c r="LRP212" s="91"/>
      <c r="LRQ212" s="119"/>
      <c r="LRR212" s="91"/>
      <c r="LRS212" s="119"/>
      <c r="LRT212" s="91"/>
      <c r="LRU212" s="119"/>
      <c r="LRV212" s="91"/>
      <c r="LRW212" s="119"/>
      <c r="LRX212" s="91"/>
      <c r="LRY212" s="119"/>
      <c r="LRZ212" s="91"/>
      <c r="LSA212" s="119"/>
      <c r="LSB212" s="91"/>
      <c r="LSC212" s="119"/>
      <c r="LSD212" s="91"/>
      <c r="LSE212" s="119"/>
      <c r="LSF212" s="91"/>
      <c r="LSG212" s="119"/>
      <c r="LSH212" s="91"/>
      <c r="LSI212" s="119"/>
      <c r="LSJ212" s="91"/>
      <c r="LSK212" s="119"/>
      <c r="LSL212" s="91"/>
      <c r="LSM212" s="119"/>
      <c r="LSN212" s="91"/>
      <c r="LSO212" s="119"/>
      <c r="LSP212" s="91"/>
      <c r="LSQ212" s="119"/>
      <c r="LSR212" s="91"/>
      <c r="LSS212" s="119"/>
      <c r="LST212" s="91"/>
      <c r="LSU212" s="119"/>
      <c r="LSV212" s="91"/>
      <c r="LSW212" s="119"/>
      <c r="LSX212" s="91"/>
      <c r="LSY212" s="119"/>
      <c r="LSZ212" s="91"/>
      <c r="LTA212" s="119"/>
      <c r="LTB212" s="91"/>
      <c r="LTC212" s="119"/>
      <c r="LTD212" s="91"/>
      <c r="LTE212" s="119"/>
      <c r="LTF212" s="91"/>
      <c r="LTG212" s="119"/>
      <c r="LTH212" s="91"/>
      <c r="LTI212" s="119"/>
      <c r="LTJ212" s="91"/>
      <c r="LTK212" s="119"/>
      <c r="LTL212" s="91"/>
      <c r="LTM212" s="119"/>
      <c r="LTN212" s="91"/>
      <c r="LTO212" s="119"/>
      <c r="LTP212" s="91"/>
      <c r="LTQ212" s="119"/>
      <c r="LTR212" s="91"/>
      <c r="LTS212" s="119"/>
      <c r="LTT212" s="91"/>
      <c r="LTU212" s="119"/>
      <c r="LTV212" s="91"/>
      <c r="LTW212" s="119"/>
      <c r="LTX212" s="91"/>
      <c r="LTY212" s="119"/>
      <c r="LTZ212" s="91"/>
      <c r="LUA212" s="119"/>
      <c r="LUB212" s="91"/>
      <c r="LUC212" s="119"/>
      <c r="LUD212" s="91"/>
      <c r="LUE212" s="119"/>
      <c r="LUF212" s="91"/>
      <c r="LUG212" s="119"/>
      <c r="LUH212" s="91"/>
      <c r="LUI212" s="119"/>
      <c r="LUJ212" s="91"/>
      <c r="LUK212" s="119"/>
      <c r="LUL212" s="91"/>
      <c r="LUM212" s="119"/>
      <c r="LUN212" s="91"/>
      <c r="LUO212" s="119"/>
      <c r="LUP212" s="91"/>
      <c r="LUQ212" s="119"/>
      <c r="LUR212" s="91"/>
      <c r="LUS212" s="119"/>
      <c r="LUT212" s="91"/>
      <c r="LUU212" s="119"/>
      <c r="LUV212" s="91"/>
      <c r="LUW212" s="119"/>
      <c r="LUX212" s="91"/>
      <c r="LUY212" s="119"/>
      <c r="LUZ212" s="91"/>
      <c r="LVA212" s="119"/>
      <c r="LVB212" s="91"/>
      <c r="LVC212" s="119"/>
      <c r="LVD212" s="91"/>
      <c r="LVE212" s="119"/>
      <c r="LVF212" s="91"/>
      <c r="LVG212" s="119"/>
      <c r="LVH212" s="91"/>
      <c r="LVI212" s="119"/>
      <c r="LVJ212" s="91"/>
      <c r="LVK212" s="119"/>
      <c r="LVL212" s="91"/>
      <c r="LVM212" s="119"/>
      <c r="LVN212" s="91"/>
      <c r="LVO212" s="119"/>
      <c r="LVP212" s="91"/>
      <c r="LVQ212" s="119"/>
      <c r="LVR212" s="91"/>
      <c r="LVS212" s="119"/>
      <c r="LVT212" s="91"/>
      <c r="LVU212" s="119"/>
      <c r="LVV212" s="91"/>
      <c r="LVW212" s="119"/>
      <c r="LVX212" s="91"/>
      <c r="LVY212" s="119"/>
      <c r="LVZ212" s="91"/>
      <c r="LWA212" s="119"/>
      <c r="LWB212" s="91"/>
      <c r="LWC212" s="119"/>
      <c r="LWD212" s="91"/>
      <c r="LWE212" s="119"/>
      <c r="LWF212" s="91"/>
      <c r="LWG212" s="119"/>
      <c r="LWH212" s="91"/>
      <c r="LWI212" s="119"/>
      <c r="LWJ212" s="91"/>
      <c r="LWK212" s="119"/>
      <c r="LWL212" s="91"/>
      <c r="LWM212" s="119"/>
      <c r="LWN212" s="91"/>
      <c r="LWO212" s="119"/>
      <c r="LWP212" s="91"/>
      <c r="LWQ212" s="119"/>
      <c r="LWR212" s="91"/>
      <c r="LWS212" s="119"/>
      <c r="LWT212" s="91"/>
      <c r="LWU212" s="119"/>
      <c r="LWV212" s="91"/>
      <c r="LWW212" s="119"/>
      <c r="LWX212" s="91"/>
      <c r="LWY212" s="119"/>
      <c r="LWZ212" s="91"/>
      <c r="LXA212" s="119"/>
      <c r="LXB212" s="91"/>
      <c r="LXC212" s="119"/>
      <c r="LXD212" s="91"/>
      <c r="LXE212" s="119"/>
      <c r="LXF212" s="91"/>
      <c r="LXG212" s="119"/>
      <c r="LXH212" s="91"/>
      <c r="LXI212" s="119"/>
      <c r="LXJ212" s="91"/>
      <c r="LXK212" s="119"/>
      <c r="LXL212" s="91"/>
      <c r="LXM212" s="119"/>
      <c r="LXN212" s="91"/>
      <c r="LXO212" s="119"/>
      <c r="LXP212" s="91"/>
      <c r="LXQ212" s="119"/>
      <c r="LXR212" s="91"/>
      <c r="LXS212" s="119"/>
      <c r="LXT212" s="91"/>
      <c r="LXU212" s="119"/>
      <c r="LXV212" s="91"/>
      <c r="LXW212" s="119"/>
      <c r="LXX212" s="91"/>
      <c r="LXY212" s="119"/>
      <c r="LXZ212" s="91"/>
      <c r="LYA212" s="119"/>
      <c r="LYB212" s="91"/>
      <c r="LYC212" s="119"/>
      <c r="LYD212" s="91"/>
      <c r="LYE212" s="119"/>
      <c r="LYF212" s="91"/>
      <c r="LYG212" s="119"/>
      <c r="LYH212" s="91"/>
      <c r="LYI212" s="119"/>
      <c r="LYJ212" s="91"/>
      <c r="LYK212" s="119"/>
      <c r="LYL212" s="91"/>
      <c r="LYM212" s="119"/>
      <c r="LYN212" s="91"/>
      <c r="LYO212" s="119"/>
      <c r="LYP212" s="91"/>
      <c r="LYQ212" s="119"/>
      <c r="LYR212" s="91"/>
      <c r="LYS212" s="119"/>
      <c r="LYT212" s="91"/>
      <c r="LYU212" s="119"/>
      <c r="LYV212" s="91"/>
      <c r="LYW212" s="119"/>
      <c r="LYX212" s="91"/>
      <c r="LYY212" s="119"/>
      <c r="LYZ212" s="91"/>
      <c r="LZA212" s="119"/>
      <c r="LZB212" s="91"/>
      <c r="LZC212" s="119"/>
      <c r="LZD212" s="91"/>
      <c r="LZE212" s="119"/>
      <c r="LZF212" s="91"/>
      <c r="LZG212" s="119"/>
      <c r="LZH212" s="91"/>
      <c r="LZI212" s="119"/>
      <c r="LZJ212" s="91"/>
      <c r="LZK212" s="119"/>
      <c r="LZL212" s="91"/>
      <c r="LZM212" s="119"/>
      <c r="LZN212" s="91"/>
      <c r="LZO212" s="119"/>
      <c r="LZP212" s="91"/>
      <c r="LZQ212" s="119"/>
      <c r="LZR212" s="91"/>
      <c r="LZS212" s="119"/>
      <c r="LZT212" s="91"/>
      <c r="LZU212" s="119"/>
      <c r="LZV212" s="91"/>
      <c r="LZW212" s="119"/>
      <c r="LZX212" s="91"/>
      <c r="LZY212" s="119"/>
      <c r="LZZ212" s="91"/>
      <c r="MAA212" s="119"/>
      <c r="MAB212" s="91"/>
      <c r="MAC212" s="119"/>
      <c r="MAD212" s="91"/>
      <c r="MAE212" s="119"/>
      <c r="MAF212" s="91"/>
      <c r="MAG212" s="119"/>
      <c r="MAH212" s="91"/>
      <c r="MAI212" s="119"/>
      <c r="MAJ212" s="91"/>
      <c r="MAK212" s="119"/>
      <c r="MAL212" s="91"/>
      <c r="MAM212" s="119"/>
      <c r="MAN212" s="91"/>
      <c r="MAO212" s="119"/>
      <c r="MAP212" s="91"/>
      <c r="MAQ212" s="119"/>
      <c r="MAR212" s="91"/>
      <c r="MAS212" s="119"/>
      <c r="MAT212" s="91"/>
      <c r="MAU212" s="119"/>
      <c r="MAV212" s="91"/>
      <c r="MAW212" s="119"/>
      <c r="MAX212" s="91"/>
      <c r="MAY212" s="119"/>
      <c r="MAZ212" s="91"/>
      <c r="MBA212" s="119"/>
      <c r="MBB212" s="91"/>
      <c r="MBC212" s="119"/>
      <c r="MBD212" s="91"/>
      <c r="MBE212" s="119"/>
      <c r="MBF212" s="91"/>
      <c r="MBG212" s="119"/>
      <c r="MBH212" s="91"/>
      <c r="MBI212" s="119"/>
      <c r="MBJ212" s="91"/>
      <c r="MBK212" s="119"/>
      <c r="MBL212" s="91"/>
      <c r="MBM212" s="119"/>
      <c r="MBN212" s="91"/>
      <c r="MBO212" s="119"/>
      <c r="MBP212" s="91"/>
      <c r="MBQ212" s="119"/>
      <c r="MBR212" s="91"/>
      <c r="MBS212" s="119"/>
      <c r="MBT212" s="91"/>
      <c r="MBU212" s="119"/>
      <c r="MBV212" s="91"/>
      <c r="MBW212" s="119"/>
      <c r="MBX212" s="91"/>
      <c r="MBY212" s="119"/>
      <c r="MBZ212" s="91"/>
      <c r="MCA212" s="119"/>
      <c r="MCB212" s="91"/>
      <c r="MCC212" s="119"/>
      <c r="MCD212" s="91"/>
      <c r="MCE212" s="119"/>
      <c r="MCF212" s="91"/>
      <c r="MCG212" s="119"/>
      <c r="MCH212" s="91"/>
      <c r="MCI212" s="119"/>
      <c r="MCJ212" s="91"/>
      <c r="MCK212" s="119"/>
      <c r="MCL212" s="91"/>
      <c r="MCM212" s="119"/>
      <c r="MCN212" s="91"/>
      <c r="MCO212" s="119"/>
      <c r="MCP212" s="91"/>
      <c r="MCQ212" s="119"/>
      <c r="MCR212" s="91"/>
      <c r="MCS212" s="119"/>
      <c r="MCT212" s="91"/>
      <c r="MCU212" s="119"/>
      <c r="MCV212" s="91"/>
      <c r="MCW212" s="119"/>
      <c r="MCX212" s="91"/>
      <c r="MCY212" s="119"/>
      <c r="MCZ212" s="91"/>
      <c r="MDA212" s="119"/>
      <c r="MDB212" s="91"/>
      <c r="MDC212" s="119"/>
      <c r="MDD212" s="91"/>
      <c r="MDE212" s="119"/>
      <c r="MDF212" s="91"/>
      <c r="MDG212" s="119"/>
      <c r="MDH212" s="91"/>
      <c r="MDI212" s="119"/>
      <c r="MDJ212" s="91"/>
      <c r="MDK212" s="119"/>
      <c r="MDL212" s="91"/>
      <c r="MDM212" s="119"/>
      <c r="MDN212" s="91"/>
      <c r="MDO212" s="119"/>
      <c r="MDP212" s="91"/>
      <c r="MDQ212" s="119"/>
      <c r="MDR212" s="91"/>
      <c r="MDS212" s="119"/>
      <c r="MDT212" s="91"/>
      <c r="MDU212" s="119"/>
      <c r="MDV212" s="91"/>
      <c r="MDW212" s="119"/>
      <c r="MDX212" s="91"/>
      <c r="MDY212" s="119"/>
      <c r="MDZ212" s="91"/>
      <c r="MEA212" s="119"/>
      <c r="MEB212" s="91"/>
      <c r="MEC212" s="119"/>
      <c r="MED212" s="91"/>
      <c r="MEE212" s="119"/>
      <c r="MEF212" s="91"/>
      <c r="MEG212" s="119"/>
      <c r="MEH212" s="91"/>
      <c r="MEI212" s="119"/>
      <c r="MEJ212" s="91"/>
      <c r="MEK212" s="119"/>
      <c r="MEL212" s="91"/>
      <c r="MEM212" s="119"/>
      <c r="MEN212" s="91"/>
      <c r="MEO212" s="119"/>
      <c r="MEP212" s="91"/>
      <c r="MEQ212" s="119"/>
      <c r="MER212" s="91"/>
      <c r="MES212" s="119"/>
      <c r="MET212" s="91"/>
      <c r="MEU212" s="119"/>
      <c r="MEV212" s="91"/>
      <c r="MEW212" s="119"/>
      <c r="MEX212" s="91"/>
      <c r="MEY212" s="119"/>
      <c r="MEZ212" s="91"/>
      <c r="MFA212" s="119"/>
      <c r="MFB212" s="91"/>
      <c r="MFC212" s="119"/>
      <c r="MFD212" s="91"/>
      <c r="MFE212" s="119"/>
      <c r="MFF212" s="91"/>
      <c r="MFG212" s="119"/>
      <c r="MFH212" s="91"/>
      <c r="MFI212" s="119"/>
      <c r="MFJ212" s="91"/>
      <c r="MFK212" s="119"/>
      <c r="MFL212" s="91"/>
      <c r="MFM212" s="119"/>
      <c r="MFN212" s="91"/>
      <c r="MFO212" s="119"/>
      <c r="MFP212" s="91"/>
      <c r="MFQ212" s="119"/>
      <c r="MFR212" s="91"/>
      <c r="MFS212" s="119"/>
      <c r="MFT212" s="91"/>
      <c r="MFU212" s="119"/>
      <c r="MFV212" s="91"/>
      <c r="MFW212" s="119"/>
      <c r="MFX212" s="91"/>
      <c r="MFY212" s="119"/>
      <c r="MFZ212" s="91"/>
      <c r="MGA212" s="119"/>
      <c r="MGB212" s="91"/>
      <c r="MGC212" s="119"/>
      <c r="MGD212" s="91"/>
      <c r="MGE212" s="119"/>
      <c r="MGF212" s="91"/>
      <c r="MGG212" s="119"/>
      <c r="MGH212" s="91"/>
      <c r="MGI212" s="119"/>
      <c r="MGJ212" s="91"/>
      <c r="MGK212" s="119"/>
      <c r="MGL212" s="91"/>
      <c r="MGM212" s="119"/>
      <c r="MGN212" s="91"/>
      <c r="MGO212" s="119"/>
      <c r="MGP212" s="91"/>
      <c r="MGQ212" s="119"/>
      <c r="MGR212" s="91"/>
      <c r="MGS212" s="119"/>
      <c r="MGT212" s="91"/>
      <c r="MGU212" s="119"/>
      <c r="MGV212" s="91"/>
      <c r="MGW212" s="119"/>
      <c r="MGX212" s="91"/>
      <c r="MGY212" s="119"/>
      <c r="MGZ212" s="91"/>
      <c r="MHA212" s="119"/>
      <c r="MHB212" s="91"/>
      <c r="MHC212" s="119"/>
      <c r="MHD212" s="91"/>
      <c r="MHE212" s="119"/>
      <c r="MHF212" s="91"/>
      <c r="MHG212" s="119"/>
      <c r="MHH212" s="91"/>
      <c r="MHI212" s="119"/>
      <c r="MHJ212" s="91"/>
      <c r="MHK212" s="119"/>
      <c r="MHL212" s="91"/>
      <c r="MHM212" s="119"/>
      <c r="MHN212" s="91"/>
      <c r="MHO212" s="119"/>
      <c r="MHP212" s="91"/>
      <c r="MHQ212" s="119"/>
      <c r="MHR212" s="91"/>
      <c r="MHS212" s="119"/>
      <c r="MHT212" s="91"/>
      <c r="MHU212" s="119"/>
      <c r="MHV212" s="91"/>
      <c r="MHW212" s="119"/>
      <c r="MHX212" s="91"/>
      <c r="MHY212" s="119"/>
      <c r="MHZ212" s="91"/>
      <c r="MIA212" s="119"/>
      <c r="MIB212" s="91"/>
      <c r="MIC212" s="119"/>
      <c r="MID212" s="91"/>
      <c r="MIE212" s="119"/>
      <c r="MIF212" s="91"/>
      <c r="MIG212" s="119"/>
      <c r="MIH212" s="91"/>
      <c r="MII212" s="119"/>
      <c r="MIJ212" s="91"/>
      <c r="MIK212" s="119"/>
      <c r="MIL212" s="91"/>
      <c r="MIM212" s="119"/>
      <c r="MIN212" s="91"/>
      <c r="MIO212" s="119"/>
      <c r="MIP212" s="91"/>
      <c r="MIQ212" s="119"/>
      <c r="MIR212" s="91"/>
      <c r="MIS212" s="119"/>
      <c r="MIT212" s="91"/>
      <c r="MIU212" s="119"/>
      <c r="MIV212" s="91"/>
      <c r="MIW212" s="119"/>
      <c r="MIX212" s="91"/>
      <c r="MIY212" s="119"/>
      <c r="MIZ212" s="91"/>
      <c r="MJA212" s="119"/>
      <c r="MJB212" s="91"/>
      <c r="MJC212" s="119"/>
      <c r="MJD212" s="91"/>
      <c r="MJE212" s="119"/>
      <c r="MJF212" s="91"/>
      <c r="MJG212" s="119"/>
      <c r="MJH212" s="91"/>
      <c r="MJI212" s="119"/>
      <c r="MJJ212" s="91"/>
      <c r="MJK212" s="119"/>
      <c r="MJL212" s="91"/>
      <c r="MJM212" s="119"/>
      <c r="MJN212" s="91"/>
      <c r="MJO212" s="119"/>
      <c r="MJP212" s="91"/>
      <c r="MJQ212" s="119"/>
      <c r="MJR212" s="91"/>
      <c r="MJS212" s="119"/>
      <c r="MJT212" s="91"/>
      <c r="MJU212" s="119"/>
      <c r="MJV212" s="91"/>
      <c r="MJW212" s="119"/>
      <c r="MJX212" s="91"/>
      <c r="MJY212" s="119"/>
      <c r="MJZ212" s="91"/>
      <c r="MKA212" s="119"/>
      <c r="MKB212" s="91"/>
      <c r="MKC212" s="119"/>
      <c r="MKD212" s="91"/>
      <c r="MKE212" s="119"/>
      <c r="MKF212" s="91"/>
      <c r="MKG212" s="119"/>
      <c r="MKH212" s="91"/>
      <c r="MKI212" s="119"/>
      <c r="MKJ212" s="91"/>
      <c r="MKK212" s="119"/>
      <c r="MKL212" s="91"/>
      <c r="MKM212" s="119"/>
      <c r="MKN212" s="91"/>
      <c r="MKO212" s="119"/>
      <c r="MKP212" s="91"/>
      <c r="MKQ212" s="119"/>
      <c r="MKR212" s="91"/>
      <c r="MKS212" s="119"/>
      <c r="MKT212" s="91"/>
      <c r="MKU212" s="119"/>
      <c r="MKV212" s="91"/>
      <c r="MKW212" s="119"/>
      <c r="MKX212" s="91"/>
      <c r="MKY212" s="119"/>
      <c r="MKZ212" s="91"/>
      <c r="MLA212" s="119"/>
      <c r="MLB212" s="91"/>
      <c r="MLC212" s="119"/>
      <c r="MLD212" s="91"/>
      <c r="MLE212" s="119"/>
      <c r="MLF212" s="91"/>
      <c r="MLG212" s="119"/>
      <c r="MLH212" s="91"/>
      <c r="MLI212" s="119"/>
      <c r="MLJ212" s="91"/>
      <c r="MLK212" s="119"/>
      <c r="MLL212" s="91"/>
      <c r="MLM212" s="119"/>
      <c r="MLN212" s="91"/>
      <c r="MLO212" s="119"/>
      <c r="MLP212" s="91"/>
      <c r="MLQ212" s="119"/>
      <c r="MLR212" s="91"/>
      <c r="MLS212" s="119"/>
      <c r="MLT212" s="91"/>
      <c r="MLU212" s="119"/>
      <c r="MLV212" s="91"/>
      <c r="MLW212" s="119"/>
      <c r="MLX212" s="91"/>
      <c r="MLY212" s="119"/>
      <c r="MLZ212" s="91"/>
      <c r="MMA212" s="119"/>
      <c r="MMB212" s="91"/>
      <c r="MMC212" s="119"/>
      <c r="MMD212" s="91"/>
      <c r="MME212" s="119"/>
      <c r="MMF212" s="91"/>
      <c r="MMG212" s="119"/>
      <c r="MMH212" s="91"/>
      <c r="MMI212" s="119"/>
      <c r="MMJ212" s="91"/>
      <c r="MMK212" s="119"/>
      <c r="MML212" s="91"/>
      <c r="MMM212" s="119"/>
      <c r="MMN212" s="91"/>
      <c r="MMO212" s="119"/>
      <c r="MMP212" s="91"/>
      <c r="MMQ212" s="119"/>
      <c r="MMR212" s="91"/>
      <c r="MMS212" s="119"/>
      <c r="MMT212" s="91"/>
      <c r="MMU212" s="119"/>
      <c r="MMV212" s="91"/>
      <c r="MMW212" s="119"/>
      <c r="MMX212" s="91"/>
      <c r="MMY212" s="119"/>
      <c r="MMZ212" s="91"/>
      <c r="MNA212" s="119"/>
      <c r="MNB212" s="91"/>
      <c r="MNC212" s="119"/>
      <c r="MND212" s="91"/>
      <c r="MNE212" s="119"/>
      <c r="MNF212" s="91"/>
      <c r="MNG212" s="119"/>
      <c r="MNH212" s="91"/>
      <c r="MNI212" s="119"/>
      <c r="MNJ212" s="91"/>
      <c r="MNK212" s="119"/>
      <c r="MNL212" s="91"/>
      <c r="MNM212" s="119"/>
      <c r="MNN212" s="91"/>
      <c r="MNO212" s="119"/>
      <c r="MNP212" s="91"/>
      <c r="MNQ212" s="119"/>
      <c r="MNR212" s="91"/>
      <c r="MNS212" s="119"/>
      <c r="MNT212" s="91"/>
      <c r="MNU212" s="119"/>
      <c r="MNV212" s="91"/>
      <c r="MNW212" s="119"/>
      <c r="MNX212" s="91"/>
      <c r="MNY212" s="119"/>
      <c r="MNZ212" s="91"/>
      <c r="MOA212" s="119"/>
      <c r="MOB212" s="91"/>
      <c r="MOC212" s="119"/>
      <c r="MOD212" s="91"/>
      <c r="MOE212" s="119"/>
      <c r="MOF212" s="91"/>
      <c r="MOG212" s="119"/>
      <c r="MOH212" s="91"/>
      <c r="MOI212" s="119"/>
      <c r="MOJ212" s="91"/>
      <c r="MOK212" s="119"/>
      <c r="MOL212" s="91"/>
      <c r="MOM212" s="119"/>
      <c r="MON212" s="91"/>
      <c r="MOO212" s="119"/>
      <c r="MOP212" s="91"/>
      <c r="MOQ212" s="119"/>
      <c r="MOR212" s="91"/>
      <c r="MOS212" s="119"/>
      <c r="MOT212" s="91"/>
      <c r="MOU212" s="119"/>
      <c r="MOV212" s="91"/>
      <c r="MOW212" s="119"/>
      <c r="MOX212" s="91"/>
      <c r="MOY212" s="119"/>
      <c r="MOZ212" s="91"/>
      <c r="MPA212" s="119"/>
      <c r="MPB212" s="91"/>
      <c r="MPC212" s="119"/>
      <c r="MPD212" s="91"/>
      <c r="MPE212" s="119"/>
      <c r="MPF212" s="91"/>
      <c r="MPG212" s="119"/>
      <c r="MPH212" s="91"/>
      <c r="MPI212" s="119"/>
      <c r="MPJ212" s="91"/>
      <c r="MPK212" s="119"/>
      <c r="MPL212" s="91"/>
      <c r="MPM212" s="119"/>
      <c r="MPN212" s="91"/>
      <c r="MPO212" s="119"/>
      <c r="MPP212" s="91"/>
      <c r="MPQ212" s="119"/>
      <c r="MPR212" s="91"/>
      <c r="MPS212" s="119"/>
      <c r="MPT212" s="91"/>
      <c r="MPU212" s="119"/>
      <c r="MPV212" s="91"/>
      <c r="MPW212" s="119"/>
      <c r="MPX212" s="91"/>
      <c r="MPY212" s="119"/>
      <c r="MPZ212" s="91"/>
      <c r="MQA212" s="119"/>
      <c r="MQB212" s="91"/>
      <c r="MQC212" s="119"/>
      <c r="MQD212" s="91"/>
      <c r="MQE212" s="119"/>
      <c r="MQF212" s="91"/>
      <c r="MQG212" s="119"/>
      <c r="MQH212" s="91"/>
      <c r="MQI212" s="119"/>
      <c r="MQJ212" s="91"/>
      <c r="MQK212" s="119"/>
      <c r="MQL212" s="91"/>
      <c r="MQM212" s="119"/>
      <c r="MQN212" s="91"/>
      <c r="MQO212" s="119"/>
      <c r="MQP212" s="91"/>
      <c r="MQQ212" s="119"/>
      <c r="MQR212" s="91"/>
      <c r="MQS212" s="119"/>
      <c r="MQT212" s="91"/>
      <c r="MQU212" s="119"/>
      <c r="MQV212" s="91"/>
      <c r="MQW212" s="119"/>
      <c r="MQX212" s="91"/>
      <c r="MQY212" s="119"/>
      <c r="MQZ212" s="91"/>
      <c r="MRA212" s="119"/>
      <c r="MRB212" s="91"/>
      <c r="MRC212" s="119"/>
      <c r="MRD212" s="91"/>
      <c r="MRE212" s="119"/>
      <c r="MRF212" s="91"/>
      <c r="MRG212" s="119"/>
      <c r="MRH212" s="91"/>
      <c r="MRI212" s="119"/>
      <c r="MRJ212" s="91"/>
      <c r="MRK212" s="119"/>
      <c r="MRL212" s="91"/>
      <c r="MRM212" s="119"/>
      <c r="MRN212" s="91"/>
      <c r="MRO212" s="119"/>
      <c r="MRP212" s="91"/>
      <c r="MRQ212" s="119"/>
      <c r="MRR212" s="91"/>
      <c r="MRS212" s="119"/>
      <c r="MRT212" s="91"/>
      <c r="MRU212" s="119"/>
      <c r="MRV212" s="91"/>
      <c r="MRW212" s="119"/>
      <c r="MRX212" s="91"/>
      <c r="MRY212" s="119"/>
      <c r="MRZ212" s="91"/>
      <c r="MSA212" s="119"/>
      <c r="MSB212" s="91"/>
      <c r="MSC212" s="119"/>
      <c r="MSD212" s="91"/>
      <c r="MSE212" s="119"/>
      <c r="MSF212" s="91"/>
      <c r="MSG212" s="119"/>
      <c r="MSH212" s="91"/>
      <c r="MSI212" s="119"/>
      <c r="MSJ212" s="91"/>
      <c r="MSK212" s="119"/>
      <c r="MSL212" s="91"/>
      <c r="MSM212" s="119"/>
      <c r="MSN212" s="91"/>
      <c r="MSO212" s="119"/>
      <c r="MSP212" s="91"/>
      <c r="MSQ212" s="119"/>
      <c r="MSR212" s="91"/>
      <c r="MSS212" s="119"/>
      <c r="MST212" s="91"/>
      <c r="MSU212" s="119"/>
      <c r="MSV212" s="91"/>
      <c r="MSW212" s="119"/>
      <c r="MSX212" s="91"/>
      <c r="MSY212" s="119"/>
      <c r="MSZ212" s="91"/>
      <c r="MTA212" s="119"/>
      <c r="MTB212" s="91"/>
      <c r="MTC212" s="119"/>
      <c r="MTD212" s="91"/>
      <c r="MTE212" s="119"/>
      <c r="MTF212" s="91"/>
      <c r="MTG212" s="119"/>
      <c r="MTH212" s="91"/>
      <c r="MTI212" s="119"/>
      <c r="MTJ212" s="91"/>
      <c r="MTK212" s="119"/>
      <c r="MTL212" s="91"/>
      <c r="MTM212" s="119"/>
      <c r="MTN212" s="91"/>
      <c r="MTO212" s="119"/>
      <c r="MTP212" s="91"/>
      <c r="MTQ212" s="119"/>
      <c r="MTR212" s="91"/>
      <c r="MTS212" s="119"/>
      <c r="MTT212" s="91"/>
      <c r="MTU212" s="119"/>
      <c r="MTV212" s="91"/>
      <c r="MTW212" s="119"/>
      <c r="MTX212" s="91"/>
      <c r="MTY212" s="119"/>
      <c r="MTZ212" s="91"/>
      <c r="MUA212" s="119"/>
      <c r="MUB212" s="91"/>
      <c r="MUC212" s="119"/>
      <c r="MUD212" s="91"/>
      <c r="MUE212" s="119"/>
      <c r="MUF212" s="91"/>
      <c r="MUG212" s="119"/>
      <c r="MUH212" s="91"/>
      <c r="MUI212" s="119"/>
      <c r="MUJ212" s="91"/>
      <c r="MUK212" s="119"/>
      <c r="MUL212" s="91"/>
      <c r="MUM212" s="119"/>
      <c r="MUN212" s="91"/>
      <c r="MUO212" s="119"/>
      <c r="MUP212" s="91"/>
      <c r="MUQ212" s="119"/>
      <c r="MUR212" s="91"/>
      <c r="MUS212" s="119"/>
      <c r="MUT212" s="91"/>
      <c r="MUU212" s="119"/>
      <c r="MUV212" s="91"/>
      <c r="MUW212" s="119"/>
      <c r="MUX212" s="91"/>
      <c r="MUY212" s="119"/>
      <c r="MUZ212" s="91"/>
      <c r="MVA212" s="119"/>
      <c r="MVB212" s="91"/>
      <c r="MVC212" s="119"/>
      <c r="MVD212" s="91"/>
      <c r="MVE212" s="119"/>
      <c r="MVF212" s="91"/>
      <c r="MVG212" s="119"/>
      <c r="MVH212" s="91"/>
      <c r="MVI212" s="119"/>
      <c r="MVJ212" s="91"/>
      <c r="MVK212" s="119"/>
      <c r="MVL212" s="91"/>
      <c r="MVM212" s="119"/>
      <c r="MVN212" s="91"/>
      <c r="MVO212" s="119"/>
      <c r="MVP212" s="91"/>
      <c r="MVQ212" s="119"/>
      <c r="MVR212" s="91"/>
      <c r="MVS212" s="119"/>
      <c r="MVT212" s="91"/>
      <c r="MVU212" s="119"/>
      <c r="MVV212" s="91"/>
      <c r="MVW212" s="119"/>
      <c r="MVX212" s="91"/>
      <c r="MVY212" s="119"/>
      <c r="MVZ212" s="91"/>
      <c r="MWA212" s="119"/>
      <c r="MWB212" s="91"/>
      <c r="MWC212" s="119"/>
      <c r="MWD212" s="91"/>
      <c r="MWE212" s="119"/>
      <c r="MWF212" s="91"/>
      <c r="MWG212" s="119"/>
      <c r="MWH212" s="91"/>
      <c r="MWI212" s="119"/>
      <c r="MWJ212" s="91"/>
      <c r="MWK212" s="119"/>
      <c r="MWL212" s="91"/>
      <c r="MWM212" s="119"/>
      <c r="MWN212" s="91"/>
      <c r="MWO212" s="119"/>
      <c r="MWP212" s="91"/>
      <c r="MWQ212" s="119"/>
      <c r="MWR212" s="91"/>
      <c r="MWS212" s="119"/>
      <c r="MWT212" s="91"/>
      <c r="MWU212" s="119"/>
      <c r="MWV212" s="91"/>
      <c r="MWW212" s="119"/>
      <c r="MWX212" s="91"/>
      <c r="MWY212" s="119"/>
      <c r="MWZ212" s="91"/>
      <c r="MXA212" s="119"/>
      <c r="MXB212" s="91"/>
      <c r="MXC212" s="119"/>
      <c r="MXD212" s="91"/>
      <c r="MXE212" s="119"/>
      <c r="MXF212" s="91"/>
      <c r="MXG212" s="119"/>
      <c r="MXH212" s="91"/>
      <c r="MXI212" s="119"/>
      <c r="MXJ212" s="91"/>
      <c r="MXK212" s="119"/>
      <c r="MXL212" s="91"/>
      <c r="MXM212" s="119"/>
      <c r="MXN212" s="91"/>
      <c r="MXO212" s="119"/>
      <c r="MXP212" s="91"/>
      <c r="MXQ212" s="119"/>
      <c r="MXR212" s="91"/>
      <c r="MXS212" s="119"/>
      <c r="MXT212" s="91"/>
      <c r="MXU212" s="119"/>
      <c r="MXV212" s="91"/>
      <c r="MXW212" s="119"/>
      <c r="MXX212" s="91"/>
      <c r="MXY212" s="119"/>
      <c r="MXZ212" s="91"/>
      <c r="MYA212" s="119"/>
      <c r="MYB212" s="91"/>
      <c r="MYC212" s="119"/>
      <c r="MYD212" s="91"/>
      <c r="MYE212" s="119"/>
      <c r="MYF212" s="91"/>
      <c r="MYG212" s="119"/>
      <c r="MYH212" s="91"/>
      <c r="MYI212" s="119"/>
      <c r="MYJ212" s="91"/>
      <c r="MYK212" s="119"/>
      <c r="MYL212" s="91"/>
      <c r="MYM212" s="119"/>
      <c r="MYN212" s="91"/>
      <c r="MYO212" s="119"/>
      <c r="MYP212" s="91"/>
      <c r="MYQ212" s="119"/>
      <c r="MYR212" s="91"/>
      <c r="MYS212" s="119"/>
      <c r="MYT212" s="91"/>
      <c r="MYU212" s="119"/>
      <c r="MYV212" s="91"/>
      <c r="MYW212" s="119"/>
      <c r="MYX212" s="91"/>
      <c r="MYY212" s="119"/>
      <c r="MYZ212" s="91"/>
      <c r="MZA212" s="119"/>
      <c r="MZB212" s="91"/>
      <c r="MZC212" s="119"/>
      <c r="MZD212" s="91"/>
      <c r="MZE212" s="119"/>
      <c r="MZF212" s="91"/>
      <c r="MZG212" s="119"/>
      <c r="MZH212" s="91"/>
      <c r="MZI212" s="119"/>
      <c r="MZJ212" s="91"/>
      <c r="MZK212" s="119"/>
      <c r="MZL212" s="91"/>
      <c r="MZM212" s="119"/>
      <c r="MZN212" s="91"/>
      <c r="MZO212" s="119"/>
      <c r="MZP212" s="91"/>
      <c r="MZQ212" s="119"/>
      <c r="MZR212" s="91"/>
      <c r="MZS212" s="119"/>
      <c r="MZT212" s="91"/>
      <c r="MZU212" s="119"/>
      <c r="MZV212" s="91"/>
      <c r="MZW212" s="119"/>
      <c r="MZX212" s="91"/>
      <c r="MZY212" s="119"/>
      <c r="MZZ212" s="91"/>
      <c r="NAA212" s="119"/>
      <c r="NAB212" s="91"/>
      <c r="NAC212" s="119"/>
      <c r="NAD212" s="91"/>
      <c r="NAE212" s="119"/>
      <c r="NAF212" s="91"/>
      <c r="NAG212" s="119"/>
      <c r="NAH212" s="91"/>
      <c r="NAI212" s="119"/>
      <c r="NAJ212" s="91"/>
      <c r="NAK212" s="119"/>
      <c r="NAL212" s="91"/>
      <c r="NAM212" s="119"/>
      <c r="NAN212" s="91"/>
      <c r="NAO212" s="119"/>
      <c r="NAP212" s="91"/>
      <c r="NAQ212" s="119"/>
      <c r="NAR212" s="91"/>
      <c r="NAS212" s="119"/>
      <c r="NAT212" s="91"/>
      <c r="NAU212" s="119"/>
      <c r="NAV212" s="91"/>
      <c r="NAW212" s="119"/>
      <c r="NAX212" s="91"/>
      <c r="NAY212" s="119"/>
      <c r="NAZ212" s="91"/>
      <c r="NBA212" s="119"/>
      <c r="NBB212" s="91"/>
      <c r="NBC212" s="119"/>
      <c r="NBD212" s="91"/>
      <c r="NBE212" s="119"/>
      <c r="NBF212" s="91"/>
      <c r="NBG212" s="119"/>
      <c r="NBH212" s="91"/>
      <c r="NBI212" s="119"/>
      <c r="NBJ212" s="91"/>
      <c r="NBK212" s="119"/>
      <c r="NBL212" s="91"/>
      <c r="NBM212" s="119"/>
      <c r="NBN212" s="91"/>
      <c r="NBO212" s="119"/>
      <c r="NBP212" s="91"/>
      <c r="NBQ212" s="119"/>
      <c r="NBR212" s="91"/>
      <c r="NBS212" s="119"/>
      <c r="NBT212" s="91"/>
      <c r="NBU212" s="119"/>
      <c r="NBV212" s="91"/>
      <c r="NBW212" s="119"/>
      <c r="NBX212" s="91"/>
      <c r="NBY212" s="119"/>
      <c r="NBZ212" s="91"/>
      <c r="NCA212" s="119"/>
      <c r="NCB212" s="91"/>
      <c r="NCC212" s="119"/>
      <c r="NCD212" s="91"/>
      <c r="NCE212" s="119"/>
      <c r="NCF212" s="91"/>
      <c r="NCG212" s="119"/>
      <c r="NCH212" s="91"/>
      <c r="NCI212" s="119"/>
      <c r="NCJ212" s="91"/>
      <c r="NCK212" s="119"/>
      <c r="NCL212" s="91"/>
      <c r="NCM212" s="119"/>
      <c r="NCN212" s="91"/>
      <c r="NCO212" s="119"/>
      <c r="NCP212" s="91"/>
      <c r="NCQ212" s="119"/>
      <c r="NCR212" s="91"/>
      <c r="NCS212" s="119"/>
      <c r="NCT212" s="91"/>
      <c r="NCU212" s="119"/>
      <c r="NCV212" s="91"/>
      <c r="NCW212" s="119"/>
      <c r="NCX212" s="91"/>
      <c r="NCY212" s="119"/>
      <c r="NCZ212" s="91"/>
      <c r="NDA212" s="119"/>
      <c r="NDB212" s="91"/>
      <c r="NDC212" s="119"/>
      <c r="NDD212" s="91"/>
      <c r="NDE212" s="119"/>
      <c r="NDF212" s="91"/>
      <c r="NDG212" s="119"/>
      <c r="NDH212" s="91"/>
      <c r="NDI212" s="119"/>
      <c r="NDJ212" s="91"/>
      <c r="NDK212" s="119"/>
      <c r="NDL212" s="91"/>
      <c r="NDM212" s="119"/>
      <c r="NDN212" s="91"/>
      <c r="NDO212" s="119"/>
      <c r="NDP212" s="91"/>
      <c r="NDQ212" s="119"/>
      <c r="NDR212" s="91"/>
      <c r="NDS212" s="119"/>
      <c r="NDT212" s="91"/>
      <c r="NDU212" s="119"/>
      <c r="NDV212" s="91"/>
      <c r="NDW212" s="119"/>
      <c r="NDX212" s="91"/>
      <c r="NDY212" s="119"/>
      <c r="NDZ212" s="91"/>
      <c r="NEA212" s="119"/>
      <c r="NEB212" s="91"/>
      <c r="NEC212" s="119"/>
      <c r="NED212" s="91"/>
      <c r="NEE212" s="119"/>
      <c r="NEF212" s="91"/>
      <c r="NEG212" s="119"/>
      <c r="NEH212" s="91"/>
      <c r="NEI212" s="119"/>
      <c r="NEJ212" s="91"/>
      <c r="NEK212" s="119"/>
      <c r="NEL212" s="91"/>
      <c r="NEM212" s="119"/>
      <c r="NEN212" s="91"/>
      <c r="NEO212" s="119"/>
      <c r="NEP212" s="91"/>
      <c r="NEQ212" s="119"/>
      <c r="NER212" s="91"/>
      <c r="NES212" s="119"/>
      <c r="NET212" s="91"/>
      <c r="NEU212" s="119"/>
      <c r="NEV212" s="91"/>
      <c r="NEW212" s="119"/>
      <c r="NEX212" s="91"/>
      <c r="NEY212" s="119"/>
      <c r="NEZ212" s="91"/>
      <c r="NFA212" s="119"/>
      <c r="NFB212" s="91"/>
      <c r="NFC212" s="119"/>
      <c r="NFD212" s="91"/>
      <c r="NFE212" s="119"/>
      <c r="NFF212" s="91"/>
      <c r="NFG212" s="119"/>
      <c r="NFH212" s="91"/>
      <c r="NFI212" s="119"/>
      <c r="NFJ212" s="91"/>
      <c r="NFK212" s="119"/>
      <c r="NFL212" s="91"/>
      <c r="NFM212" s="119"/>
      <c r="NFN212" s="91"/>
      <c r="NFO212" s="119"/>
      <c r="NFP212" s="91"/>
      <c r="NFQ212" s="119"/>
      <c r="NFR212" s="91"/>
      <c r="NFS212" s="119"/>
      <c r="NFT212" s="91"/>
      <c r="NFU212" s="119"/>
      <c r="NFV212" s="91"/>
      <c r="NFW212" s="119"/>
      <c r="NFX212" s="91"/>
      <c r="NFY212" s="119"/>
      <c r="NFZ212" s="91"/>
      <c r="NGA212" s="119"/>
      <c r="NGB212" s="91"/>
      <c r="NGC212" s="119"/>
      <c r="NGD212" s="91"/>
      <c r="NGE212" s="119"/>
      <c r="NGF212" s="91"/>
      <c r="NGG212" s="119"/>
      <c r="NGH212" s="91"/>
      <c r="NGI212" s="119"/>
      <c r="NGJ212" s="91"/>
      <c r="NGK212" s="119"/>
      <c r="NGL212" s="91"/>
      <c r="NGM212" s="119"/>
      <c r="NGN212" s="91"/>
      <c r="NGO212" s="119"/>
      <c r="NGP212" s="91"/>
      <c r="NGQ212" s="119"/>
      <c r="NGR212" s="91"/>
      <c r="NGS212" s="119"/>
      <c r="NGT212" s="91"/>
      <c r="NGU212" s="119"/>
      <c r="NGV212" s="91"/>
      <c r="NGW212" s="119"/>
      <c r="NGX212" s="91"/>
      <c r="NGY212" s="119"/>
      <c r="NGZ212" s="91"/>
      <c r="NHA212" s="119"/>
      <c r="NHB212" s="91"/>
      <c r="NHC212" s="119"/>
      <c r="NHD212" s="91"/>
      <c r="NHE212" s="119"/>
      <c r="NHF212" s="91"/>
      <c r="NHG212" s="119"/>
      <c r="NHH212" s="91"/>
      <c r="NHI212" s="119"/>
      <c r="NHJ212" s="91"/>
      <c r="NHK212" s="119"/>
      <c r="NHL212" s="91"/>
      <c r="NHM212" s="119"/>
      <c r="NHN212" s="91"/>
      <c r="NHO212" s="119"/>
      <c r="NHP212" s="91"/>
      <c r="NHQ212" s="119"/>
      <c r="NHR212" s="91"/>
      <c r="NHS212" s="119"/>
      <c r="NHT212" s="91"/>
      <c r="NHU212" s="119"/>
      <c r="NHV212" s="91"/>
      <c r="NHW212" s="119"/>
      <c r="NHX212" s="91"/>
      <c r="NHY212" s="119"/>
      <c r="NHZ212" s="91"/>
      <c r="NIA212" s="119"/>
      <c r="NIB212" s="91"/>
      <c r="NIC212" s="119"/>
      <c r="NID212" s="91"/>
      <c r="NIE212" s="119"/>
      <c r="NIF212" s="91"/>
      <c r="NIG212" s="119"/>
      <c r="NIH212" s="91"/>
      <c r="NII212" s="119"/>
      <c r="NIJ212" s="91"/>
      <c r="NIK212" s="119"/>
      <c r="NIL212" s="91"/>
      <c r="NIM212" s="119"/>
      <c r="NIN212" s="91"/>
      <c r="NIO212" s="119"/>
      <c r="NIP212" s="91"/>
      <c r="NIQ212" s="119"/>
      <c r="NIR212" s="91"/>
      <c r="NIS212" s="119"/>
      <c r="NIT212" s="91"/>
      <c r="NIU212" s="119"/>
      <c r="NIV212" s="91"/>
      <c r="NIW212" s="119"/>
      <c r="NIX212" s="91"/>
      <c r="NIY212" s="119"/>
      <c r="NIZ212" s="91"/>
      <c r="NJA212" s="119"/>
      <c r="NJB212" s="91"/>
      <c r="NJC212" s="119"/>
      <c r="NJD212" s="91"/>
      <c r="NJE212" s="119"/>
      <c r="NJF212" s="91"/>
      <c r="NJG212" s="119"/>
      <c r="NJH212" s="91"/>
      <c r="NJI212" s="119"/>
      <c r="NJJ212" s="91"/>
      <c r="NJK212" s="119"/>
      <c r="NJL212" s="91"/>
      <c r="NJM212" s="119"/>
      <c r="NJN212" s="91"/>
      <c r="NJO212" s="119"/>
      <c r="NJP212" s="91"/>
      <c r="NJQ212" s="119"/>
      <c r="NJR212" s="91"/>
      <c r="NJS212" s="119"/>
      <c r="NJT212" s="91"/>
      <c r="NJU212" s="119"/>
      <c r="NJV212" s="91"/>
      <c r="NJW212" s="119"/>
      <c r="NJX212" s="91"/>
      <c r="NJY212" s="119"/>
      <c r="NJZ212" s="91"/>
      <c r="NKA212" s="119"/>
      <c r="NKB212" s="91"/>
      <c r="NKC212" s="119"/>
      <c r="NKD212" s="91"/>
      <c r="NKE212" s="119"/>
      <c r="NKF212" s="91"/>
      <c r="NKG212" s="119"/>
      <c r="NKH212" s="91"/>
      <c r="NKI212" s="119"/>
      <c r="NKJ212" s="91"/>
      <c r="NKK212" s="119"/>
      <c r="NKL212" s="91"/>
      <c r="NKM212" s="119"/>
      <c r="NKN212" s="91"/>
      <c r="NKO212" s="119"/>
      <c r="NKP212" s="91"/>
      <c r="NKQ212" s="119"/>
      <c r="NKR212" s="91"/>
      <c r="NKS212" s="119"/>
      <c r="NKT212" s="91"/>
      <c r="NKU212" s="119"/>
      <c r="NKV212" s="91"/>
      <c r="NKW212" s="119"/>
      <c r="NKX212" s="91"/>
      <c r="NKY212" s="119"/>
      <c r="NKZ212" s="91"/>
      <c r="NLA212" s="119"/>
      <c r="NLB212" s="91"/>
      <c r="NLC212" s="119"/>
      <c r="NLD212" s="91"/>
      <c r="NLE212" s="119"/>
      <c r="NLF212" s="91"/>
      <c r="NLG212" s="119"/>
      <c r="NLH212" s="91"/>
      <c r="NLI212" s="119"/>
      <c r="NLJ212" s="91"/>
      <c r="NLK212" s="119"/>
      <c r="NLL212" s="91"/>
      <c r="NLM212" s="119"/>
      <c r="NLN212" s="91"/>
      <c r="NLO212" s="119"/>
      <c r="NLP212" s="91"/>
      <c r="NLQ212" s="119"/>
      <c r="NLR212" s="91"/>
      <c r="NLS212" s="119"/>
      <c r="NLT212" s="91"/>
      <c r="NLU212" s="119"/>
      <c r="NLV212" s="91"/>
      <c r="NLW212" s="119"/>
      <c r="NLX212" s="91"/>
      <c r="NLY212" s="119"/>
      <c r="NLZ212" s="91"/>
      <c r="NMA212" s="119"/>
      <c r="NMB212" s="91"/>
      <c r="NMC212" s="119"/>
      <c r="NMD212" s="91"/>
      <c r="NME212" s="119"/>
      <c r="NMF212" s="91"/>
      <c r="NMG212" s="119"/>
      <c r="NMH212" s="91"/>
      <c r="NMI212" s="119"/>
      <c r="NMJ212" s="91"/>
      <c r="NMK212" s="119"/>
      <c r="NML212" s="91"/>
      <c r="NMM212" s="119"/>
      <c r="NMN212" s="91"/>
      <c r="NMO212" s="119"/>
      <c r="NMP212" s="91"/>
      <c r="NMQ212" s="119"/>
      <c r="NMR212" s="91"/>
      <c r="NMS212" s="119"/>
      <c r="NMT212" s="91"/>
      <c r="NMU212" s="119"/>
      <c r="NMV212" s="91"/>
      <c r="NMW212" s="119"/>
      <c r="NMX212" s="91"/>
      <c r="NMY212" s="119"/>
      <c r="NMZ212" s="91"/>
      <c r="NNA212" s="119"/>
      <c r="NNB212" s="91"/>
      <c r="NNC212" s="119"/>
      <c r="NND212" s="91"/>
      <c r="NNE212" s="119"/>
      <c r="NNF212" s="91"/>
      <c r="NNG212" s="119"/>
      <c r="NNH212" s="91"/>
      <c r="NNI212" s="119"/>
      <c r="NNJ212" s="91"/>
      <c r="NNK212" s="119"/>
      <c r="NNL212" s="91"/>
      <c r="NNM212" s="119"/>
      <c r="NNN212" s="91"/>
      <c r="NNO212" s="119"/>
      <c r="NNP212" s="91"/>
      <c r="NNQ212" s="119"/>
      <c r="NNR212" s="91"/>
      <c r="NNS212" s="119"/>
      <c r="NNT212" s="91"/>
      <c r="NNU212" s="119"/>
      <c r="NNV212" s="91"/>
      <c r="NNW212" s="119"/>
      <c r="NNX212" s="91"/>
      <c r="NNY212" s="119"/>
      <c r="NNZ212" s="91"/>
      <c r="NOA212" s="119"/>
      <c r="NOB212" s="91"/>
      <c r="NOC212" s="119"/>
      <c r="NOD212" s="91"/>
      <c r="NOE212" s="119"/>
      <c r="NOF212" s="91"/>
      <c r="NOG212" s="119"/>
      <c r="NOH212" s="91"/>
      <c r="NOI212" s="119"/>
      <c r="NOJ212" s="91"/>
      <c r="NOK212" s="119"/>
      <c r="NOL212" s="91"/>
      <c r="NOM212" s="119"/>
      <c r="NON212" s="91"/>
      <c r="NOO212" s="119"/>
      <c r="NOP212" s="91"/>
      <c r="NOQ212" s="119"/>
      <c r="NOR212" s="91"/>
      <c r="NOS212" s="119"/>
      <c r="NOT212" s="91"/>
      <c r="NOU212" s="119"/>
      <c r="NOV212" s="91"/>
      <c r="NOW212" s="119"/>
      <c r="NOX212" s="91"/>
      <c r="NOY212" s="119"/>
      <c r="NOZ212" s="91"/>
      <c r="NPA212" s="119"/>
      <c r="NPB212" s="91"/>
      <c r="NPC212" s="119"/>
      <c r="NPD212" s="91"/>
      <c r="NPE212" s="119"/>
      <c r="NPF212" s="91"/>
      <c r="NPG212" s="119"/>
      <c r="NPH212" s="91"/>
      <c r="NPI212" s="119"/>
      <c r="NPJ212" s="91"/>
      <c r="NPK212" s="119"/>
      <c r="NPL212" s="91"/>
      <c r="NPM212" s="119"/>
      <c r="NPN212" s="91"/>
      <c r="NPO212" s="119"/>
      <c r="NPP212" s="91"/>
      <c r="NPQ212" s="119"/>
      <c r="NPR212" s="91"/>
      <c r="NPS212" s="119"/>
      <c r="NPT212" s="91"/>
      <c r="NPU212" s="119"/>
      <c r="NPV212" s="91"/>
      <c r="NPW212" s="119"/>
      <c r="NPX212" s="91"/>
      <c r="NPY212" s="119"/>
      <c r="NPZ212" s="91"/>
      <c r="NQA212" s="119"/>
      <c r="NQB212" s="91"/>
      <c r="NQC212" s="119"/>
      <c r="NQD212" s="91"/>
      <c r="NQE212" s="119"/>
      <c r="NQF212" s="91"/>
      <c r="NQG212" s="119"/>
      <c r="NQH212" s="91"/>
      <c r="NQI212" s="119"/>
      <c r="NQJ212" s="91"/>
      <c r="NQK212" s="119"/>
      <c r="NQL212" s="91"/>
      <c r="NQM212" s="119"/>
      <c r="NQN212" s="91"/>
      <c r="NQO212" s="119"/>
      <c r="NQP212" s="91"/>
      <c r="NQQ212" s="119"/>
      <c r="NQR212" s="91"/>
      <c r="NQS212" s="119"/>
      <c r="NQT212" s="91"/>
      <c r="NQU212" s="119"/>
      <c r="NQV212" s="91"/>
      <c r="NQW212" s="119"/>
      <c r="NQX212" s="91"/>
      <c r="NQY212" s="119"/>
      <c r="NQZ212" s="91"/>
      <c r="NRA212" s="119"/>
      <c r="NRB212" s="91"/>
      <c r="NRC212" s="119"/>
      <c r="NRD212" s="91"/>
      <c r="NRE212" s="119"/>
      <c r="NRF212" s="91"/>
      <c r="NRG212" s="119"/>
      <c r="NRH212" s="91"/>
      <c r="NRI212" s="119"/>
      <c r="NRJ212" s="91"/>
      <c r="NRK212" s="119"/>
      <c r="NRL212" s="91"/>
      <c r="NRM212" s="119"/>
      <c r="NRN212" s="91"/>
      <c r="NRO212" s="119"/>
      <c r="NRP212" s="91"/>
      <c r="NRQ212" s="119"/>
      <c r="NRR212" s="91"/>
      <c r="NRS212" s="119"/>
      <c r="NRT212" s="91"/>
      <c r="NRU212" s="119"/>
      <c r="NRV212" s="91"/>
      <c r="NRW212" s="119"/>
      <c r="NRX212" s="91"/>
      <c r="NRY212" s="119"/>
      <c r="NRZ212" s="91"/>
      <c r="NSA212" s="119"/>
      <c r="NSB212" s="91"/>
      <c r="NSC212" s="119"/>
      <c r="NSD212" s="91"/>
      <c r="NSE212" s="119"/>
      <c r="NSF212" s="91"/>
      <c r="NSG212" s="119"/>
      <c r="NSH212" s="91"/>
      <c r="NSI212" s="119"/>
      <c r="NSJ212" s="91"/>
      <c r="NSK212" s="119"/>
      <c r="NSL212" s="91"/>
      <c r="NSM212" s="119"/>
      <c r="NSN212" s="91"/>
      <c r="NSO212" s="119"/>
      <c r="NSP212" s="91"/>
      <c r="NSQ212" s="119"/>
      <c r="NSR212" s="91"/>
      <c r="NSS212" s="119"/>
      <c r="NST212" s="91"/>
      <c r="NSU212" s="119"/>
      <c r="NSV212" s="91"/>
      <c r="NSW212" s="119"/>
      <c r="NSX212" s="91"/>
      <c r="NSY212" s="119"/>
      <c r="NSZ212" s="91"/>
      <c r="NTA212" s="119"/>
      <c r="NTB212" s="91"/>
      <c r="NTC212" s="119"/>
      <c r="NTD212" s="91"/>
      <c r="NTE212" s="119"/>
      <c r="NTF212" s="91"/>
      <c r="NTG212" s="119"/>
      <c r="NTH212" s="91"/>
      <c r="NTI212" s="119"/>
      <c r="NTJ212" s="91"/>
      <c r="NTK212" s="119"/>
      <c r="NTL212" s="91"/>
      <c r="NTM212" s="119"/>
      <c r="NTN212" s="91"/>
      <c r="NTO212" s="119"/>
      <c r="NTP212" s="91"/>
      <c r="NTQ212" s="119"/>
      <c r="NTR212" s="91"/>
      <c r="NTS212" s="119"/>
      <c r="NTT212" s="91"/>
      <c r="NTU212" s="119"/>
      <c r="NTV212" s="91"/>
      <c r="NTW212" s="119"/>
      <c r="NTX212" s="91"/>
      <c r="NTY212" s="119"/>
      <c r="NTZ212" s="91"/>
      <c r="NUA212" s="119"/>
      <c r="NUB212" s="91"/>
      <c r="NUC212" s="119"/>
      <c r="NUD212" s="91"/>
      <c r="NUE212" s="119"/>
      <c r="NUF212" s="91"/>
      <c r="NUG212" s="119"/>
      <c r="NUH212" s="91"/>
      <c r="NUI212" s="119"/>
      <c r="NUJ212" s="91"/>
      <c r="NUK212" s="119"/>
      <c r="NUL212" s="91"/>
      <c r="NUM212" s="119"/>
      <c r="NUN212" s="91"/>
      <c r="NUO212" s="119"/>
      <c r="NUP212" s="91"/>
      <c r="NUQ212" s="119"/>
      <c r="NUR212" s="91"/>
      <c r="NUS212" s="119"/>
      <c r="NUT212" s="91"/>
      <c r="NUU212" s="119"/>
      <c r="NUV212" s="91"/>
      <c r="NUW212" s="119"/>
      <c r="NUX212" s="91"/>
      <c r="NUY212" s="119"/>
      <c r="NUZ212" s="91"/>
      <c r="NVA212" s="119"/>
      <c r="NVB212" s="91"/>
      <c r="NVC212" s="119"/>
      <c r="NVD212" s="91"/>
      <c r="NVE212" s="119"/>
      <c r="NVF212" s="91"/>
      <c r="NVG212" s="119"/>
      <c r="NVH212" s="91"/>
      <c r="NVI212" s="119"/>
      <c r="NVJ212" s="91"/>
      <c r="NVK212" s="119"/>
      <c r="NVL212" s="91"/>
      <c r="NVM212" s="119"/>
      <c r="NVN212" s="91"/>
      <c r="NVO212" s="119"/>
      <c r="NVP212" s="91"/>
      <c r="NVQ212" s="119"/>
      <c r="NVR212" s="91"/>
      <c r="NVS212" s="119"/>
      <c r="NVT212" s="91"/>
      <c r="NVU212" s="119"/>
      <c r="NVV212" s="91"/>
      <c r="NVW212" s="119"/>
      <c r="NVX212" s="91"/>
      <c r="NVY212" s="119"/>
      <c r="NVZ212" s="91"/>
      <c r="NWA212" s="119"/>
      <c r="NWB212" s="91"/>
      <c r="NWC212" s="119"/>
      <c r="NWD212" s="91"/>
      <c r="NWE212" s="119"/>
      <c r="NWF212" s="91"/>
      <c r="NWG212" s="119"/>
      <c r="NWH212" s="91"/>
      <c r="NWI212" s="119"/>
      <c r="NWJ212" s="91"/>
      <c r="NWK212" s="119"/>
      <c r="NWL212" s="91"/>
      <c r="NWM212" s="119"/>
      <c r="NWN212" s="91"/>
      <c r="NWO212" s="119"/>
      <c r="NWP212" s="91"/>
      <c r="NWQ212" s="119"/>
      <c r="NWR212" s="91"/>
      <c r="NWS212" s="119"/>
      <c r="NWT212" s="91"/>
      <c r="NWU212" s="119"/>
      <c r="NWV212" s="91"/>
      <c r="NWW212" s="119"/>
      <c r="NWX212" s="91"/>
      <c r="NWY212" s="119"/>
      <c r="NWZ212" s="91"/>
      <c r="NXA212" s="119"/>
      <c r="NXB212" s="91"/>
      <c r="NXC212" s="119"/>
      <c r="NXD212" s="91"/>
      <c r="NXE212" s="119"/>
      <c r="NXF212" s="91"/>
      <c r="NXG212" s="119"/>
      <c r="NXH212" s="91"/>
      <c r="NXI212" s="119"/>
      <c r="NXJ212" s="91"/>
      <c r="NXK212" s="119"/>
      <c r="NXL212" s="91"/>
      <c r="NXM212" s="119"/>
      <c r="NXN212" s="91"/>
      <c r="NXO212" s="119"/>
      <c r="NXP212" s="91"/>
      <c r="NXQ212" s="119"/>
      <c r="NXR212" s="91"/>
      <c r="NXS212" s="119"/>
      <c r="NXT212" s="91"/>
      <c r="NXU212" s="119"/>
      <c r="NXV212" s="91"/>
      <c r="NXW212" s="119"/>
      <c r="NXX212" s="91"/>
      <c r="NXY212" s="119"/>
      <c r="NXZ212" s="91"/>
      <c r="NYA212" s="119"/>
      <c r="NYB212" s="91"/>
      <c r="NYC212" s="119"/>
      <c r="NYD212" s="91"/>
      <c r="NYE212" s="119"/>
      <c r="NYF212" s="91"/>
      <c r="NYG212" s="119"/>
      <c r="NYH212" s="91"/>
      <c r="NYI212" s="119"/>
      <c r="NYJ212" s="91"/>
      <c r="NYK212" s="119"/>
      <c r="NYL212" s="91"/>
      <c r="NYM212" s="119"/>
      <c r="NYN212" s="91"/>
      <c r="NYO212" s="119"/>
      <c r="NYP212" s="91"/>
      <c r="NYQ212" s="119"/>
      <c r="NYR212" s="91"/>
      <c r="NYS212" s="119"/>
      <c r="NYT212" s="91"/>
      <c r="NYU212" s="119"/>
      <c r="NYV212" s="91"/>
      <c r="NYW212" s="119"/>
      <c r="NYX212" s="91"/>
      <c r="NYY212" s="119"/>
      <c r="NYZ212" s="91"/>
      <c r="NZA212" s="119"/>
      <c r="NZB212" s="91"/>
      <c r="NZC212" s="119"/>
      <c r="NZD212" s="91"/>
      <c r="NZE212" s="119"/>
      <c r="NZF212" s="91"/>
      <c r="NZG212" s="119"/>
      <c r="NZH212" s="91"/>
      <c r="NZI212" s="119"/>
      <c r="NZJ212" s="91"/>
      <c r="NZK212" s="119"/>
      <c r="NZL212" s="91"/>
      <c r="NZM212" s="119"/>
      <c r="NZN212" s="91"/>
      <c r="NZO212" s="119"/>
      <c r="NZP212" s="91"/>
      <c r="NZQ212" s="119"/>
      <c r="NZR212" s="91"/>
      <c r="NZS212" s="119"/>
      <c r="NZT212" s="91"/>
      <c r="NZU212" s="119"/>
      <c r="NZV212" s="91"/>
      <c r="NZW212" s="119"/>
      <c r="NZX212" s="91"/>
      <c r="NZY212" s="119"/>
      <c r="NZZ212" s="91"/>
      <c r="OAA212" s="119"/>
      <c r="OAB212" s="91"/>
      <c r="OAC212" s="119"/>
      <c r="OAD212" s="91"/>
      <c r="OAE212" s="119"/>
      <c r="OAF212" s="91"/>
      <c r="OAG212" s="119"/>
      <c r="OAH212" s="91"/>
      <c r="OAI212" s="119"/>
      <c r="OAJ212" s="91"/>
      <c r="OAK212" s="119"/>
      <c r="OAL212" s="91"/>
      <c r="OAM212" s="119"/>
      <c r="OAN212" s="91"/>
      <c r="OAO212" s="119"/>
      <c r="OAP212" s="91"/>
      <c r="OAQ212" s="119"/>
      <c r="OAR212" s="91"/>
      <c r="OAS212" s="119"/>
      <c r="OAT212" s="91"/>
      <c r="OAU212" s="119"/>
      <c r="OAV212" s="91"/>
      <c r="OAW212" s="119"/>
      <c r="OAX212" s="91"/>
      <c r="OAY212" s="119"/>
      <c r="OAZ212" s="91"/>
      <c r="OBA212" s="119"/>
      <c r="OBB212" s="91"/>
      <c r="OBC212" s="119"/>
      <c r="OBD212" s="91"/>
      <c r="OBE212" s="119"/>
      <c r="OBF212" s="91"/>
      <c r="OBG212" s="119"/>
      <c r="OBH212" s="91"/>
      <c r="OBI212" s="119"/>
      <c r="OBJ212" s="91"/>
      <c r="OBK212" s="119"/>
      <c r="OBL212" s="91"/>
      <c r="OBM212" s="119"/>
      <c r="OBN212" s="91"/>
      <c r="OBO212" s="119"/>
      <c r="OBP212" s="91"/>
      <c r="OBQ212" s="119"/>
      <c r="OBR212" s="91"/>
      <c r="OBS212" s="119"/>
      <c r="OBT212" s="91"/>
      <c r="OBU212" s="119"/>
      <c r="OBV212" s="91"/>
      <c r="OBW212" s="119"/>
      <c r="OBX212" s="91"/>
      <c r="OBY212" s="119"/>
      <c r="OBZ212" s="91"/>
      <c r="OCA212" s="119"/>
      <c r="OCB212" s="91"/>
      <c r="OCC212" s="119"/>
      <c r="OCD212" s="91"/>
      <c r="OCE212" s="119"/>
      <c r="OCF212" s="91"/>
      <c r="OCG212" s="119"/>
      <c r="OCH212" s="91"/>
      <c r="OCI212" s="119"/>
      <c r="OCJ212" s="91"/>
      <c r="OCK212" s="119"/>
      <c r="OCL212" s="91"/>
      <c r="OCM212" s="119"/>
      <c r="OCN212" s="91"/>
      <c r="OCO212" s="119"/>
      <c r="OCP212" s="91"/>
      <c r="OCQ212" s="119"/>
      <c r="OCR212" s="91"/>
      <c r="OCS212" s="119"/>
      <c r="OCT212" s="91"/>
      <c r="OCU212" s="119"/>
      <c r="OCV212" s="91"/>
      <c r="OCW212" s="119"/>
      <c r="OCX212" s="91"/>
      <c r="OCY212" s="119"/>
      <c r="OCZ212" s="91"/>
      <c r="ODA212" s="119"/>
      <c r="ODB212" s="91"/>
      <c r="ODC212" s="119"/>
      <c r="ODD212" s="91"/>
      <c r="ODE212" s="119"/>
      <c r="ODF212" s="91"/>
      <c r="ODG212" s="119"/>
      <c r="ODH212" s="91"/>
      <c r="ODI212" s="119"/>
      <c r="ODJ212" s="91"/>
      <c r="ODK212" s="119"/>
      <c r="ODL212" s="91"/>
      <c r="ODM212" s="119"/>
      <c r="ODN212" s="91"/>
      <c r="ODO212" s="119"/>
      <c r="ODP212" s="91"/>
      <c r="ODQ212" s="119"/>
      <c r="ODR212" s="91"/>
      <c r="ODS212" s="119"/>
      <c r="ODT212" s="91"/>
      <c r="ODU212" s="119"/>
      <c r="ODV212" s="91"/>
      <c r="ODW212" s="119"/>
      <c r="ODX212" s="91"/>
      <c r="ODY212" s="119"/>
      <c r="ODZ212" s="91"/>
      <c r="OEA212" s="119"/>
      <c r="OEB212" s="91"/>
      <c r="OEC212" s="119"/>
      <c r="OED212" s="91"/>
      <c r="OEE212" s="119"/>
      <c r="OEF212" s="91"/>
      <c r="OEG212" s="119"/>
      <c r="OEH212" s="91"/>
      <c r="OEI212" s="119"/>
      <c r="OEJ212" s="91"/>
      <c r="OEK212" s="119"/>
      <c r="OEL212" s="91"/>
      <c r="OEM212" s="119"/>
      <c r="OEN212" s="91"/>
      <c r="OEO212" s="119"/>
      <c r="OEP212" s="91"/>
      <c r="OEQ212" s="119"/>
      <c r="OER212" s="91"/>
      <c r="OES212" s="119"/>
      <c r="OET212" s="91"/>
      <c r="OEU212" s="119"/>
      <c r="OEV212" s="91"/>
      <c r="OEW212" s="119"/>
      <c r="OEX212" s="91"/>
      <c r="OEY212" s="119"/>
      <c r="OEZ212" s="91"/>
      <c r="OFA212" s="119"/>
      <c r="OFB212" s="91"/>
      <c r="OFC212" s="119"/>
      <c r="OFD212" s="91"/>
      <c r="OFE212" s="119"/>
      <c r="OFF212" s="91"/>
      <c r="OFG212" s="119"/>
      <c r="OFH212" s="91"/>
      <c r="OFI212" s="119"/>
      <c r="OFJ212" s="91"/>
      <c r="OFK212" s="119"/>
      <c r="OFL212" s="91"/>
      <c r="OFM212" s="119"/>
      <c r="OFN212" s="91"/>
      <c r="OFO212" s="119"/>
      <c r="OFP212" s="91"/>
      <c r="OFQ212" s="119"/>
      <c r="OFR212" s="91"/>
      <c r="OFS212" s="119"/>
      <c r="OFT212" s="91"/>
      <c r="OFU212" s="119"/>
      <c r="OFV212" s="91"/>
      <c r="OFW212" s="119"/>
      <c r="OFX212" s="91"/>
      <c r="OFY212" s="119"/>
      <c r="OFZ212" s="91"/>
      <c r="OGA212" s="119"/>
      <c r="OGB212" s="91"/>
      <c r="OGC212" s="119"/>
      <c r="OGD212" s="91"/>
      <c r="OGE212" s="119"/>
      <c r="OGF212" s="91"/>
      <c r="OGG212" s="119"/>
      <c r="OGH212" s="91"/>
      <c r="OGI212" s="119"/>
      <c r="OGJ212" s="91"/>
      <c r="OGK212" s="119"/>
      <c r="OGL212" s="91"/>
      <c r="OGM212" s="119"/>
      <c r="OGN212" s="91"/>
      <c r="OGO212" s="119"/>
      <c r="OGP212" s="91"/>
      <c r="OGQ212" s="119"/>
      <c r="OGR212" s="91"/>
      <c r="OGS212" s="119"/>
      <c r="OGT212" s="91"/>
      <c r="OGU212" s="119"/>
      <c r="OGV212" s="91"/>
      <c r="OGW212" s="119"/>
      <c r="OGX212" s="91"/>
      <c r="OGY212" s="119"/>
      <c r="OGZ212" s="91"/>
      <c r="OHA212" s="119"/>
      <c r="OHB212" s="91"/>
      <c r="OHC212" s="119"/>
      <c r="OHD212" s="91"/>
      <c r="OHE212" s="119"/>
      <c r="OHF212" s="91"/>
      <c r="OHG212" s="119"/>
      <c r="OHH212" s="91"/>
      <c r="OHI212" s="119"/>
      <c r="OHJ212" s="91"/>
      <c r="OHK212" s="119"/>
      <c r="OHL212" s="91"/>
      <c r="OHM212" s="119"/>
      <c r="OHN212" s="91"/>
      <c r="OHO212" s="119"/>
      <c r="OHP212" s="91"/>
      <c r="OHQ212" s="119"/>
      <c r="OHR212" s="91"/>
      <c r="OHS212" s="119"/>
      <c r="OHT212" s="91"/>
      <c r="OHU212" s="119"/>
      <c r="OHV212" s="91"/>
      <c r="OHW212" s="119"/>
      <c r="OHX212" s="91"/>
      <c r="OHY212" s="119"/>
      <c r="OHZ212" s="91"/>
      <c r="OIA212" s="119"/>
      <c r="OIB212" s="91"/>
      <c r="OIC212" s="119"/>
      <c r="OID212" s="91"/>
      <c r="OIE212" s="119"/>
      <c r="OIF212" s="91"/>
      <c r="OIG212" s="119"/>
      <c r="OIH212" s="91"/>
      <c r="OII212" s="119"/>
      <c r="OIJ212" s="91"/>
      <c r="OIK212" s="119"/>
      <c r="OIL212" s="91"/>
      <c r="OIM212" s="119"/>
      <c r="OIN212" s="91"/>
      <c r="OIO212" s="119"/>
      <c r="OIP212" s="91"/>
      <c r="OIQ212" s="119"/>
      <c r="OIR212" s="91"/>
      <c r="OIS212" s="119"/>
      <c r="OIT212" s="91"/>
      <c r="OIU212" s="119"/>
      <c r="OIV212" s="91"/>
      <c r="OIW212" s="119"/>
      <c r="OIX212" s="91"/>
      <c r="OIY212" s="119"/>
      <c r="OIZ212" s="91"/>
      <c r="OJA212" s="119"/>
      <c r="OJB212" s="91"/>
      <c r="OJC212" s="119"/>
      <c r="OJD212" s="91"/>
      <c r="OJE212" s="119"/>
      <c r="OJF212" s="91"/>
      <c r="OJG212" s="119"/>
      <c r="OJH212" s="91"/>
      <c r="OJI212" s="119"/>
      <c r="OJJ212" s="91"/>
      <c r="OJK212" s="119"/>
      <c r="OJL212" s="91"/>
      <c r="OJM212" s="119"/>
      <c r="OJN212" s="91"/>
      <c r="OJO212" s="119"/>
      <c r="OJP212" s="91"/>
      <c r="OJQ212" s="119"/>
      <c r="OJR212" s="91"/>
      <c r="OJS212" s="119"/>
      <c r="OJT212" s="91"/>
      <c r="OJU212" s="119"/>
      <c r="OJV212" s="91"/>
      <c r="OJW212" s="119"/>
      <c r="OJX212" s="91"/>
      <c r="OJY212" s="119"/>
      <c r="OJZ212" s="91"/>
      <c r="OKA212" s="119"/>
      <c r="OKB212" s="91"/>
      <c r="OKC212" s="119"/>
      <c r="OKD212" s="91"/>
      <c r="OKE212" s="119"/>
      <c r="OKF212" s="91"/>
      <c r="OKG212" s="119"/>
      <c r="OKH212" s="91"/>
      <c r="OKI212" s="119"/>
      <c r="OKJ212" s="91"/>
      <c r="OKK212" s="119"/>
      <c r="OKL212" s="91"/>
      <c r="OKM212" s="119"/>
      <c r="OKN212" s="91"/>
      <c r="OKO212" s="119"/>
      <c r="OKP212" s="91"/>
      <c r="OKQ212" s="119"/>
      <c r="OKR212" s="91"/>
      <c r="OKS212" s="119"/>
      <c r="OKT212" s="91"/>
      <c r="OKU212" s="119"/>
      <c r="OKV212" s="91"/>
      <c r="OKW212" s="119"/>
      <c r="OKX212" s="91"/>
      <c r="OKY212" s="119"/>
      <c r="OKZ212" s="91"/>
      <c r="OLA212" s="119"/>
      <c r="OLB212" s="91"/>
      <c r="OLC212" s="119"/>
      <c r="OLD212" s="91"/>
      <c r="OLE212" s="119"/>
      <c r="OLF212" s="91"/>
      <c r="OLG212" s="119"/>
      <c r="OLH212" s="91"/>
      <c r="OLI212" s="119"/>
      <c r="OLJ212" s="91"/>
      <c r="OLK212" s="119"/>
      <c r="OLL212" s="91"/>
      <c r="OLM212" s="119"/>
      <c r="OLN212" s="91"/>
      <c r="OLO212" s="119"/>
      <c r="OLP212" s="91"/>
      <c r="OLQ212" s="119"/>
      <c r="OLR212" s="91"/>
      <c r="OLS212" s="119"/>
      <c r="OLT212" s="91"/>
      <c r="OLU212" s="119"/>
      <c r="OLV212" s="91"/>
      <c r="OLW212" s="119"/>
      <c r="OLX212" s="91"/>
      <c r="OLY212" s="119"/>
      <c r="OLZ212" s="91"/>
      <c r="OMA212" s="119"/>
      <c r="OMB212" s="91"/>
      <c r="OMC212" s="119"/>
      <c r="OMD212" s="91"/>
      <c r="OME212" s="119"/>
      <c r="OMF212" s="91"/>
      <c r="OMG212" s="119"/>
      <c r="OMH212" s="91"/>
      <c r="OMI212" s="119"/>
      <c r="OMJ212" s="91"/>
      <c r="OMK212" s="119"/>
      <c r="OML212" s="91"/>
      <c r="OMM212" s="119"/>
      <c r="OMN212" s="91"/>
      <c r="OMO212" s="119"/>
      <c r="OMP212" s="91"/>
      <c r="OMQ212" s="119"/>
      <c r="OMR212" s="91"/>
      <c r="OMS212" s="119"/>
      <c r="OMT212" s="91"/>
      <c r="OMU212" s="119"/>
      <c r="OMV212" s="91"/>
      <c r="OMW212" s="119"/>
      <c r="OMX212" s="91"/>
      <c r="OMY212" s="119"/>
      <c r="OMZ212" s="91"/>
      <c r="ONA212" s="119"/>
      <c r="ONB212" s="91"/>
      <c r="ONC212" s="119"/>
      <c r="OND212" s="91"/>
      <c r="ONE212" s="119"/>
      <c r="ONF212" s="91"/>
      <c r="ONG212" s="119"/>
      <c r="ONH212" s="91"/>
      <c r="ONI212" s="119"/>
      <c r="ONJ212" s="91"/>
      <c r="ONK212" s="119"/>
      <c r="ONL212" s="91"/>
      <c r="ONM212" s="119"/>
      <c r="ONN212" s="91"/>
      <c r="ONO212" s="119"/>
      <c r="ONP212" s="91"/>
      <c r="ONQ212" s="119"/>
      <c r="ONR212" s="91"/>
      <c r="ONS212" s="119"/>
      <c r="ONT212" s="91"/>
      <c r="ONU212" s="119"/>
      <c r="ONV212" s="91"/>
      <c r="ONW212" s="119"/>
      <c r="ONX212" s="91"/>
      <c r="ONY212" s="119"/>
      <c r="ONZ212" s="91"/>
      <c r="OOA212" s="119"/>
      <c r="OOB212" s="91"/>
      <c r="OOC212" s="119"/>
      <c r="OOD212" s="91"/>
      <c r="OOE212" s="119"/>
      <c r="OOF212" s="91"/>
      <c r="OOG212" s="119"/>
      <c r="OOH212" s="91"/>
      <c r="OOI212" s="119"/>
      <c r="OOJ212" s="91"/>
      <c r="OOK212" s="119"/>
      <c r="OOL212" s="91"/>
      <c r="OOM212" s="119"/>
      <c r="OON212" s="91"/>
      <c r="OOO212" s="119"/>
      <c r="OOP212" s="91"/>
      <c r="OOQ212" s="119"/>
      <c r="OOR212" s="91"/>
      <c r="OOS212" s="119"/>
      <c r="OOT212" s="91"/>
      <c r="OOU212" s="119"/>
      <c r="OOV212" s="91"/>
      <c r="OOW212" s="119"/>
      <c r="OOX212" s="91"/>
      <c r="OOY212" s="119"/>
      <c r="OOZ212" s="91"/>
      <c r="OPA212" s="119"/>
      <c r="OPB212" s="91"/>
      <c r="OPC212" s="119"/>
      <c r="OPD212" s="91"/>
      <c r="OPE212" s="119"/>
      <c r="OPF212" s="91"/>
      <c r="OPG212" s="119"/>
      <c r="OPH212" s="91"/>
      <c r="OPI212" s="119"/>
      <c r="OPJ212" s="91"/>
      <c r="OPK212" s="119"/>
      <c r="OPL212" s="91"/>
      <c r="OPM212" s="119"/>
      <c r="OPN212" s="91"/>
      <c r="OPO212" s="119"/>
      <c r="OPP212" s="91"/>
      <c r="OPQ212" s="119"/>
      <c r="OPR212" s="91"/>
      <c r="OPS212" s="119"/>
      <c r="OPT212" s="91"/>
      <c r="OPU212" s="119"/>
      <c r="OPV212" s="91"/>
      <c r="OPW212" s="119"/>
      <c r="OPX212" s="91"/>
      <c r="OPY212" s="119"/>
      <c r="OPZ212" s="91"/>
      <c r="OQA212" s="119"/>
      <c r="OQB212" s="91"/>
      <c r="OQC212" s="119"/>
      <c r="OQD212" s="91"/>
      <c r="OQE212" s="119"/>
      <c r="OQF212" s="91"/>
      <c r="OQG212" s="119"/>
      <c r="OQH212" s="91"/>
      <c r="OQI212" s="119"/>
      <c r="OQJ212" s="91"/>
      <c r="OQK212" s="119"/>
      <c r="OQL212" s="91"/>
      <c r="OQM212" s="119"/>
      <c r="OQN212" s="91"/>
      <c r="OQO212" s="119"/>
      <c r="OQP212" s="91"/>
      <c r="OQQ212" s="119"/>
      <c r="OQR212" s="91"/>
      <c r="OQS212" s="119"/>
      <c r="OQT212" s="91"/>
      <c r="OQU212" s="119"/>
      <c r="OQV212" s="91"/>
      <c r="OQW212" s="119"/>
      <c r="OQX212" s="91"/>
      <c r="OQY212" s="119"/>
      <c r="OQZ212" s="91"/>
      <c r="ORA212" s="119"/>
      <c r="ORB212" s="91"/>
      <c r="ORC212" s="119"/>
      <c r="ORD212" s="91"/>
      <c r="ORE212" s="119"/>
      <c r="ORF212" s="91"/>
      <c r="ORG212" s="119"/>
      <c r="ORH212" s="91"/>
      <c r="ORI212" s="119"/>
      <c r="ORJ212" s="91"/>
      <c r="ORK212" s="119"/>
      <c r="ORL212" s="91"/>
      <c r="ORM212" s="119"/>
      <c r="ORN212" s="91"/>
      <c r="ORO212" s="119"/>
      <c r="ORP212" s="91"/>
      <c r="ORQ212" s="119"/>
      <c r="ORR212" s="91"/>
      <c r="ORS212" s="119"/>
      <c r="ORT212" s="91"/>
      <c r="ORU212" s="119"/>
      <c r="ORV212" s="91"/>
      <c r="ORW212" s="119"/>
      <c r="ORX212" s="91"/>
      <c r="ORY212" s="119"/>
      <c r="ORZ212" s="91"/>
      <c r="OSA212" s="119"/>
      <c r="OSB212" s="91"/>
      <c r="OSC212" s="119"/>
      <c r="OSD212" s="91"/>
      <c r="OSE212" s="119"/>
      <c r="OSF212" s="91"/>
      <c r="OSG212" s="119"/>
      <c r="OSH212" s="91"/>
      <c r="OSI212" s="119"/>
      <c r="OSJ212" s="91"/>
      <c r="OSK212" s="119"/>
      <c r="OSL212" s="91"/>
      <c r="OSM212" s="119"/>
      <c r="OSN212" s="91"/>
      <c r="OSO212" s="119"/>
      <c r="OSP212" s="91"/>
      <c r="OSQ212" s="119"/>
      <c r="OSR212" s="91"/>
      <c r="OSS212" s="119"/>
      <c r="OST212" s="91"/>
      <c r="OSU212" s="119"/>
      <c r="OSV212" s="91"/>
      <c r="OSW212" s="119"/>
      <c r="OSX212" s="91"/>
      <c r="OSY212" s="119"/>
      <c r="OSZ212" s="91"/>
      <c r="OTA212" s="119"/>
      <c r="OTB212" s="91"/>
      <c r="OTC212" s="119"/>
      <c r="OTD212" s="91"/>
      <c r="OTE212" s="119"/>
      <c r="OTF212" s="91"/>
      <c r="OTG212" s="119"/>
      <c r="OTH212" s="91"/>
      <c r="OTI212" s="119"/>
      <c r="OTJ212" s="91"/>
      <c r="OTK212" s="119"/>
      <c r="OTL212" s="91"/>
      <c r="OTM212" s="119"/>
      <c r="OTN212" s="91"/>
      <c r="OTO212" s="119"/>
      <c r="OTP212" s="91"/>
      <c r="OTQ212" s="119"/>
      <c r="OTR212" s="91"/>
      <c r="OTS212" s="119"/>
      <c r="OTT212" s="91"/>
      <c r="OTU212" s="119"/>
      <c r="OTV212" s="91"/>
      <c r="OTW212" s="119"/>
      <c r="OTX212" s="91"/>
      <c r="OTY212" s="119"/>
      <c r="OTZ212" s="91"/>
      <c r="OUA212" s="119"/>
      <c r="OUB212" s="91"/>
      <c r="OUC212" s="119"/>
      <c r="OUD212" s="91"/>
      <c r="OUE212" s="119"/>
      <c r="OUF212" s="91"/>
      <c r="OUG212" s="119"/>
      <c r="OUH212" s="91"/>
      <c r="OUI212" s="119"/>
      <c r="OUJ212" s="91"/>
      <c r="OUK212" s="119"/>
      <c r="OUL212" s="91"/>
      <c r="OUM212" s="119"/>
      <c r="OUN212" s="91"/>
      <c r="OUO212" s="119"/>
      <c r="OUP212" s="91"/>
      <c r="OUQ212" s="119"/>
      <c r="OUR212" s="91"/>
      <c r="OUS212" s="119"/>
      <c r="OUT212" s="91"/>
      <c r="OUU212" s="119"/>
      <c r="OUV212" s="91"/>
      <c r="OUW212" s="119"/>
      <c r="OUX212" s="91"/>
      <c r="OUY212" s="119"/>
      <c r="OUZ212" s="91"/>
      <c r="OVA212" s="119"/>
      <c r="OVB212" s="91"/>
      <c r="OVC212" s="119"/>
      <c r="OVD212" s="91"/>
      <c r="OVE212" s="119"/>
      <c r="OVF212" s="91"/>
      <c r="OVG212" s="119"/>
      <c r="OVH212" s="91"/>
      <c r="OVI212" s="119"/>
      <c r="OVJ212" s="91"/>
      <c r="OVK212" s="119"/>
      <c r="OVL212" s="91"/>
      <c r="OVM212" s="119"/>
      <c r="OVN212" s="91"/>
      <c r="OVO212" s="119"/>
      <c r="OVP212" s="91"/>
      <c r="OVQ212" s="119"/>
      <c r="OVR212" s="91"/>
      <c r="OVS212" s="119"/>
      <c r="OVT212" s="91"/>
      <c r="OVU212" s="119"/>
      <c r="OVV212" s="91"/>
      <c r="OVW212" s="119"/>
      <c r="OVX212" s="91"/>
      <c r="OVY212" s="119"/>
      <c r="OVZ212" s="91"/>
      <c r="OWA212" s="119"/>
      <c r="OWB212" s="91"/>
      <c r="OWC212" s="119"/>
      <c r="OWD212" s="91"/>
      <c r="OWE212" s="119"/>
      <c r="OWF212" s="91"/>
      <c r="OWG212" s="119"/>
      <c r="OWH212" s="91"/>
      <c r="OWI212" s="119"/>
      <c r="OWJ212" s="91"/>
      <c r="OWK212" s="119"/>
      <c r="OWL212" s="91"/>
      <c r="OWM212" s="119"/>
      <c r="OWN212" s="91"/>
      <c r="OWO212" s="119"/>
      <c r="OWP212" s="91"/>
      <c r="OWQ212" s="119"/>
      <c r="OWR212" s="91"/>
      <c r="OWS212" s="119"/>
      <c r="OWT212" s="91"/>
      <c r="OWU212" s="119"/>
      <c r="OWV212" s="91"/>
      <c r="OWW212" s="119"/>
      <c r="OWX212" s="91"/>
      <c r="OWY212" s="119"/>
      <c r="OWZ212" s="91"/>
      <c r="OXA212" s="119"/>
      <c r="OXB212" s="91"/>
      <c r="OXC212" s="119"/>
      <c r="OXD212" s="91"/>
      <c r="OXE212" s="119"/>
      <c r="OXF212" s="91"/>
      <c r="OXG212" s="119"/>
      <c r="OXH212" s="91"/>
      <c r="OXI212" s="119"/>
      <c r="OXJ212" s="91"/>
      <c r="OXK212" s="119"/>
      <c r="OXL212" s="91"/>
      <c r="OXM212" s="119"/>
      <c r="OXN212" s="91"/>
      <c r="OXO212" s="119"/>
      <c r="OXP212" s="91"/>
      <c r="OXQ212" s="119"/>
      <c r="OXR212" s="91"/>
      <c r="OXS212" s="119"/>
      <c r="OXT212" s="91"/>
      <c r="OXU212" s="119"/>
      <c r="OXV212" s="91"/>
      <c r="OXW212" s="119"/>
      <c r="OXX212" s="91"/>
      <c r="OXY212" s="119"/>
      <c r="OXZ212" s="91"/>
      <c r="OYA212" s="119"/>
      <c r="OYB212" s="91"/>
      <c r="OYC212" s="119"/>
      <c r="OYD212" s="91"/>
      <c r="OYE212" s="119"/>
      <c r="OYF212" s="91"/>
      <c r="OYG212" s="119"/>
      <c r="OYH212" s="91"/>
      <c r="OYI212" s="119"/>
      <c r="OYJ212" s="91"/>
      <c r="OYK212" s="119"/>
      <c r="OYL212" s="91"/>
      <c r="OYM212" s="119"/>
      <c r="OYN212" s="91"/>
      <c r="OYO212" s="119"/>
      <c r="OYP212" s="91"/>
      <c r="OYQ212" s="119"/>
      <c r="OYR212" s="91"/>
      <c r="OYS212" s="119"/>
      <c r="OYT212" s="91"/>
      <c r="OYU212" s="119"/>
      <c r="OYV212" s="91"/>
      <c r="OYW212" s="119"/>
      <c r="OYX212" s="91"/>
      <c r="OYY212" s="119"/>
      <c r="OYZ212" s="91"/>
      <c r="OZA212" s="119"/>
      <c r="OZB212" s="91"/>
      <c r="OZC212" s="119"/>
      <c r="OZD212" s="91"/>
      <c r="OZE212" s="119"/>
      <c r="OZF212" s="91"/>
      <c r="OZG212" s="119"/>
      <c r="OZH212" s="91"/>
      <c r="OZI212" s="119"/>
      <c r="OZJ212" s="91"/>
      <c r="OZK212" s="119"/>
      <c r="OZL212" s="91"/>
      <c r="OZM212" s="119"/>
      <c r="OZN212" s="91"/>
      <c r="OZO212" s="119"/>
      <c r="OZP212" s="91"/>
      <c r="OZQ212" s="119"/>
      <c r="OZR212" s="91"/>
      <c r="OZS212" s="119"/>
      <c r="OZT212" s="91"/>
      <c r="OZU212" s="119"/>
      <c r="OZV212" s="91"/>
      <c r="OZW212" s="119"/>
      <c r="OZX212" s="91"/>
      <c r="OZY212" s="119"/>
      <c r="OZZ212" s="91"/>
      <c r="PAA212" s="119"/>
      <c r="PAB212" s="91"/>
      <c r="PAC212" s="119"/>
      <c r="PAD212" s="91"/>
      <c r="PAE212" s="119"/>
      <c r="PAF212" s="91"/>
      <c r="PAG212" s="119"/>
      <c r="PAH212" s="91"/>
      <c r="PAI212" s="119"/>
      <c r="PAJ212" s="91"/>
      <c r="PAK212" s="119"/>
      <c r="PAL212" s="91"/>
      <c r="PAM212" s="119"/>
      <c r="PAN212" s="91"/>
      <c r="PAO212" s="119"/>
      <c r="PAP212" s="91"/>
      <c r="PAQ212" s="119"/>
      <c r="PAR212" s="91"/>
      <c r="PAS212" s="119"/>
      <c r="PAT212" s="91"/>
      <c r="PAU212" s="119"/>
      <c r="PAV212" s="91"/>
      <c r="PAW212" s="119"/>
      <c r="PAX212" s="91"/>
      <c r="PAY212" s="119"/>
      <c r="PAZ212" s="91"/>
      <c r="PBA212" s="119"/>
      <c r="PBB212" s="91"/>
      <c r="PBC212" s="119"/>
      <c r="PBD212" s="91"/>
      <c r="PBE212" s="119"/>
      <c r="PBF212" s="91"/>
      <c r="PBG212" s="119"/>
      <c r="PBH212" s="91"/>
      <c r="PBI212" s="119"/>
      <c r="PBJ212" s="91"/>
      <c r="PBK212" s="119"/>
      <c r="PBL212" s="91"/>
      <c r="PBM212" s="119"/>
      <c r="PBN212" s="91"/>
      <c r="PBO212" s="119"/>
      <c r="PBP212" s="91"/>
      <c r="PBQ212" s="119"/>
      <c r="PBR212" s="91"/>
      <c r="PBS212" s="119"/>
      <c r="PBT212" s="91"/>
      <c r="PBU212" s="119"/>
      <c r="PBV212" s="91"/>
      <c r="PBW212" s="119"/>
      <c r="PBX212" s="91"/>
      <c r="PBY212" s="119"/>
      <c r="PBZ212" s="91"/>
      <c r="PCA212" s="119"/>
      <c r="PCB212" s="91"/>
      <c r="PCC212" s="119"/>
      <c r="PCD212" s="91"/>
      <c r="PCE212" s="119"/>
      <c r="PCF212" s="91"/>
      <c r="PCG212" s="119"/>
      <c r="PCH212" s="91"/>
      <c r="PCI212" s="119"/>
      <c r="PCJ212" s="91"/>
      <c r="PCK212" s="119"/>
      <c r="PCL212" s="91"/>
      <c r="PCM212" s="119"/>
      <c r="PCN212" s="91"/>
      <c r="PCO212" s="119"/>
      <c r="PCP212" s="91"/>
      <c r="PCQ212" s="119"/>
      <c r="PCR212" s="91"/>
      <c r="PCS212" s="119"/>
      <c r="PCT212" s="91"/>
      <c r="PCU212" s="119"/>
      <c r="PCV212" s="91"/>
      <c r="PCW212" s="119"/>
      <c r="PCX212" s="91"/>
      <c r="PCY212" s="119"/>
      <c r="PCZ212" s="91"/>
      <c r="PDA212" s="119"/>
      <c r="PDB212" s="91"/>
      <c r="PDC212" s="119"/>
      <c r="PDD212" s="91"/>
      <c r="PDE212" s="119"/>
      <c r="PDF212" s="91"/>
      <c r="PDG212" s="119"/>
      <c r="PDH212" s="91"/>
      <c r="PDI212" s="119"/>
      <c r="PDJ212" s="91"/>
      <c r="PDK212" s="119"/>
      <c r="PDL212" s="91"/>
      <c r="PDM212" s="119"/>
      <c r="PDN212" s="91"/>
      <c r="PDO212" s="119"/>
      <c r="PDP212" s="91"/>
      <c r="PDQ212" s="119"/>
      <c r="PDR212" s="91"/>
      <c r="PDS212" s="119"/>
      <c r="PDT212" s="91"/>
      <c r="PDU212" s="119"/>
      <c r="PDV212" s="91"/>
      <c r="PDW212" s="119"/>
      <c r="PDX212" s="91"/>
      <c r="PDY212" s="119"/>
      <c r="PDZ212" s="91"/>
      <c r="PEA212" s="119"/>
      <c r="PEB212" s="91"/>
      <c r="PEC212" s="119"/>
      <c r="PED212" s="91"/>
      <c r="PEE212" s="119"/>
      <c r="PEF212" s="91"/>
      <c r="PEG212" s="119"/>
      <c r="PEH212" s="91"/>
      <c r="PEI212" s="119"/>
      <c r="PEJ212" s="91"/>
      <c r="PEK212" s="119"/>
      <c r="PEL212" s="91"/>
      <c r="PEM212" s="119"/>
      <c r="PEN212" s="91"/>
      <c r="PEO212" s="119"/>
      <c r="PEP212" s="91"/>
      <c r="PEQ212" s="119"/>
      <c r="PER212" s="91"/>
      <c r="PES212" s="119"/>
      <c r="PET212" s="91"/>
      <c r="PEU212" s="119"/>
      <c r="PEV212" s="91"/>
      <c r="PEW212" s="119"/>
      <c r="PEX212" s="91"/>
      <c r="PEY212" s="119"/>
      <c r="PEZ212" s="91"/>
      <c r="PFA212" s="119"/>
      <c r="PFB212" s="91"/>
      <c r="PFC212" s="119"/>
      <c r="PFD212" s="91"/>
      <c r="PFE212" s="119"/>
      <c r="PFF212" s="91"/>
      <c r="PFG212" s="119"/>
      <c r="PFH212" s="91"/>
      <c r="PFI212" s="119"/>
      <c r="PFJ212" s="91"/>
      <c r="PFK212" s="119"/>
      <c r="PFL212" s="91"/>
      <c r="PFM212" s="119"/>
      <c r="PFN212" s="91"/>
      <c r="PFO212" s="119"/>
      <c r="PFP212" s="91"/>
      <c r="PFQ212" s="119"/>
      <c r="PFR212" s="91"/>
      <c r="PFS212" s="119"/>
      <c r="PFT212" s="91"/>
      <c r="PFU212" s="119"/>
      <c r="PFV212" s="91"/>
      <c r="PFW212" s="119"/>
      <c r="PFX212" s="91"/>
      <c r="PFY212" s="119"/>
      <c r="PFZ212" s="91"/>
      <c r="PGA212" s="119"/>
      <c r="PGB212" s="91"/>
      <c r="PGC212" s="119"/>
      <c r="PGD212" s="91"/>
      <c r="PGE212" s="119"/>
      <c r="PGF212" s="91"/>
      <c r="PGG212" s="119"/>
      <c r="PGH212" s="91"/>
      <c r="PGI212" s="119"/>
      <c r="PGJ212" s="91"/>
      <c r="PGK212" s="119"/>
      <c r="PGL212" s="91"/>
      <c r="PGM212" s="119"/>
      <c r="PGN212" s="91"/>
      <c r="PGO212" s="119"/>
      <c r="PGP212" s="91"/>
      <c r="PGQ212" s="119"/>
      <c r="PGR212" s="91"/>
      <c r="PGS212" s="119"/>
      <c r="PGT212" s="91"/>
      <c r="PGU212" s="119"/>
      <c r="PGV212" s="91"/>
      <c r="PGW212" s="119"/>
      <c r="PGX212" s="91"/>
      <c r="PGY212" s="119"/>
      <c r="PGZ212" s="91"/>
      <c r="PHA212" s="119"/>
      <c r="PHB212" s="91"/>
      <c r="PHC212" s="119"/>
      <c r="PHD212" s="91"/>
      <c r="PHE212" s="119"/>
      <c r="PHF212" s="91"/>
      <c r="PHG212" s="119"/>
      <c r="PHH212" s="91"/>
      <c r="PHI212" s="119"/>
      <c r="PHJ212" s="91"/>
      <c r="PHK212" s="119"/>
      <c r="PHL212" s="91"/>
      <c r="PHM212" s="119"/>
      <c r="PHN212" s="91"/>
      <c r="PHO212" s="119"/>
      <c r="PHP212" s="91"/>
      <c r="PHQ212" s="119"/>
      <c r="PHR212" s="91"/>
      <c r="PHS212" s="119"/>
      <c r="PHT212" s="91"/>
      <c r="PHU212" s="119"/>
      <c r="PHV212" s="91"/>
      <c r="PHW212" s="119"/>
      <c r="PHX212" s="91"/>
      <c r="PHY212" s="119"/>
      <c r="PHZ212" s="91"/>
      <c r="PIA212" s="119"/>
      <c r="PIB212" s="91"/>
      <c r="PIC212" s="119"/>
      <c r="PID212" s="91"/>
      <c r="PIE212" s="119"/>
      <c r="PIF212" s="91"/>
      <c r="PIG212" s="119"/>
      <c r="PIH212" s="91"/>
      <c r="PII212" s="119"/>
      <c r="PIJ212" s="91"/>
      <c r="PIK212" s="119"/>
      <c r="PIL212" s="91"/>
      <c r="PIM212" s="119"/>
      <c r="PIN212" s="91"/>
      <c r="PIO212" s="119"/>
      <c r="PIP212" s="91"/>
      <c r="PIQ212" s="119"/>
      <c r="PIR212" s="91"/>
      <c r="PIS212" s="119"/>
      <c r="PIT212" s="91"/>
      <c r="PIU212" s="119"/>
      <c r="PIV212" s="91"/>
      <c r="PIW212" s="119"/>
      <c r="PIX212" s="91"/>
      <c r="PIY212" s="119"/>
      <c r="PIZ212" s="91"/>
      <c r="PJA212" s="119"/>
      <c r="PJB212" s="91"/>
      <c r="PJC212" s="119"/>
      <c r="PJD212" s="91"/>
      <c r="PJE212" s="119"/>
      <c r="PJF212" s="91"/>
      <c r="PJG212" s="119"/>
      <c r="PJH212" s="91"/>
      <c r="PJI212" s="119"/>
      <c r="PJJ212" s="91"/>
      <c r="PJK212" s="119"/>
      <c r="PJL212" s="91"/>
      <c r="PJM212" s="119"/>
      <c r="PJN212" s="91"/>
      <c r="PJO212" s="119"/>
      <c r="PJP212" s="91"/>
      <c r="PJQ212" s="119"/>
      <c r="PJR212" s="91"/>
      <c r="PJS212" s="119"/>
      <c r="PJT212" s="91"/>
      <c r="PJU212" s="119"/>
      <c r="PJV212" s="91"/>
      <c r="PJW212" s="119"/>
      <c r="PJX212" s="91"/>
      <c r="PJY212" s="119"/>
      <c r="PJZ212" s="91"/>
      <c r="PKA212" s="119"/>
      <c r="PKB212" s="91"/>
      <c r="PKC212" s="119"/>
      <c r="PKD212" s="91"/>
      <c r="PKE212" s="119"/>
      <c r="PKF212" s="91"/>
      <c r="PKG212" s="119"/>
      <c r="PKH212" s="91"/>
      <c r="PKI212" s="119"/>
      <c r="PKJ212" s="91"/>
      <c r="PKK212" s="119"/>
      <c r="PKL212" s="91"/>
      <c r="PKM212" s="119"/>
      <c r="PKN212" s="91"/>
      <c r="PKO212" s="119"/>
      <c r="PKP212" s="91"/>
      <c r="PKQ212" s="119"/>
      <c r="PKR212" s="91"/>
      <c r="PKS212" s="119"/>
      <c r="PKT212" s="91"/>
      <c r="PKU212" s="119"/>
      <c r="PKV212" s="91"/>
      <c r="PKW212" s="119"/>
      <c r="PKX212" s="91"/>
      <c r="PKY212" s="119"/>
      <c r="PKZ212" s="91"/>
      <c r="PLA212" s="119"/>
      <c r="PLB212" s="91"/>
      <c r="PLC212" s="119"/>
      <c r="PLD212" s="91"/>
      <c r="PLE212" s="119"/>
      <c r="PLF212" s="91"/>
      <c r="PLG212" s="119"/>
      <c r="PLH212" s="91"/>
      <c r="PLI212" s="119"/>
      <c r="PLJ212" s="91"/>
      <c r="PLK212" s="119"/>
      <c r="PLL212" s="91"/>
      <c r="PLM212" s="119"/>
      <c r="PLN212" s="91"/>
      <c r="PLO212" s="119"/>
      <c r="PLP212" s="91"/>
      <c r="PLQ212" s="119"/>
      <c r="PLR212" s="91"/>
      <c r="PLS212" s="119"/>
      <c r="PLT212" s="91"/>
      <c r="PLU212" s="119"/>
      <c r="PLV212" s="91"/>
      <c r="PLW212" s="119"/>
      <c r="PLX212" s="91"/>
      <c r="PLY212" s="119"/>
      <c r="PLZ212" s="91"/>
      <c r="PMA212" s="119"/>
      <c r="PMB212" s="91"/>
      <c r="PMC212" s="119"/>
      <c r="PMD212" s="91"/>
      <c r="PME212" s="119"/>
      <c r="PMF212" s="91"/>
      <c r="PMG212" s="119"/>
      <c r="PMH212" s="91"/>
      <c r="PMI212" s="119"/>
      <c r="PMJ212" s="91"/>
      <c r="PMK212" s="119"/>
      <c r="PML212" s="91"/>
      <c r="PMM212" s="119"/>
      <c r="PMN212" s="91"/>
      <c r="PMO212" s="119"/>
      <c r="PMP212" s="91"/>
      <c r="PMQ212" s="119"/>
      <c r="PMR212" s="91"/>
      <c r="PMS212" s="119"/>
      <c r="PMT212" s="91"/>
      <c r="PMU212" s="119"/>
      <c r="PMV212" s="91"/>
      <c r="PMW212" s="119"/>
      <c r="PMX212" s="91"/>
      <c r="PMY212" s="119"/>
      <c r="PMZ212" s="91"/>
      <c r="PNA212" s="119"/>
      <c r="PNB212" s="91"/>
      <c r="PNC212" s="119"/>
      <c r="PND212" s="91"/>
      <c r="PNE212" s="119"/>
      <c r="PNF212" s="91"/>
      <c r="PNG212" s="119"/>
      <c r="PNH212" s="91"/>
      <c r="PNI212" s="119"/>
      <c r="PNJ212" s="91"/>
      <c r="PNK212" s="119"/>
      <c r="PNL212" s="91"/>
      <c r="PNM212" s="119"/>
      <c r="PNN212" s="91"/>
      <c r="PNO212" s="119"/>
      <c r="PNP212" s="91"/>
      <c r="PNQ212" s="119"/>
      <c r="PNR212" s="91"/>
      <c r="PNS212" s="119"/>
      <c r="PNT212" s="91"/>
      <c r="PNU212" s="119"/>
      <c r="PNV212" s="91"/>
      <c r="PNW212" s="119"/>
      <c r="PNX212" s="91"/>
      <c r="PNY212" s="119"/>
      <c r="PNZ212" s="91"/>
      <c r="POA212" s="119"/>
      <c r="POB212" s="91"/>
      <c r="POC212" s="119"/>
      <c r="POD212" s="91"/>
      <c r="POE212" s="119"/>
      <c r="POF212" s="91"/>
      <c r="POG212" s="119"/>
      <c r="POH212" s="91"/>
      <c r="POI212" s="119"/>
      <c r="POJ212" s="91"/>
      <c r="POK212" s="119"/>
      <c r="POL212" s="91"/>
      <c r="POM212" s="119"/>
      <c r="PON212" s="91"/>
      <c r="POO212" s="119"/>
      <c r="POP212" s="91"/>
      <c r="POQ212" s="119"/>
      <c r="POR212" s="91"/>
      <c r="POS212" s="119"/>
      <c r="POT212" s="91"/>
      <c r="POU212" s="119"/>
      <c r="POV212" s="91"/>
      <c r="POW212" s="119"/>
      <c r="POX212" s="91"/>
      <c r="POY212" s="119"/>
      <c r="POZ212" s="91"/>
      <c r="PPA212" s="119"/>
      <c r="PPB212" s="91"/>
      <c r="PPC212" s="119"/>
      <c r="PPD212" s="91"/>
      <c r="PPE212" s="119"/>
      <c r="PPF212" s="91"/>
      <c r="PPG212" s="119"/>
      <c r="PPH212" s="91"/>
      <c r="PPI212" s="119"/>
      <c r="PPJ212" s="91"/>
      <c r="PPK212" s="119"/>
      <c r="PPL212" s="91"/>
      <c r="PPM212" s="119"/>
      <c r="PPN212" s="91"/>
      <c r="PPO212" s="119"/>
      <c r="PPP212" s="91"/>
      <c r="PPQ212" s="119"/>
      <c r="PPR212" s="91"/>
      <c r="PPS212" s="119"/>
      <c r="PPT212" s="91"/>
      <c r="PPU212" s="119"/>
      <c r="PPV212" s="91"/>
      <c r="PPW212" s="119"/>
      <c r="PPX212" s="91"/>
      <c r="PPY212" s="119"/>
      <c r="PPZ212" s="91"/>
      <c r="PQA212" s="119"/>
      <c r="PQB212" s="91"/>
      <c r="PQC212" s="119"/>
      <c r="PQD212" s="91"/>
      <c r="PQE212" s="119"/>
      <c r="PQF212" s="91"/>
      <c r="PQG212" s="119"/>
      <c r="PQH212" s="91"/>
      <c r="PQI212" s="119"/>
      <c r="PQJ212" s="91"/>
      <c r="PQK212" s="119"/>
      <c r="PQL212" s="91"/>
      <c r="PQM212" s="119"/>
      <c r="PQN212" s="91"/>
      <c r="PQO212" s="119"/>
      <c r="PQP212" s="91"/>
      <c r="PQQ212" s="119"/>
      <c r="PQR212" s="91"/>
      <c r="PQS212" s="119"/>
      <c r="PQT212" s="91"/>
      <c r="PQU212" s="119"/>
      <c r="PQV212" s="91"/>
      <c r="PQW212" s="119"/>
      <c r="PQX212" s="91"/>
      <c r="PQY212" s="119"/>
      <c r="PQZ212" s="91"/>
      <c r="PRA212" s="119"/>
      <c r="PRB212" s="91"/>
      <c r="PRC212" s="119"/>
      <c r="PRD212" s="91"/>
      <c r="PRE212" s="119"/>
      <c r="PRF212" s="91"/>
      <c r="PRG212" s="119"/>
      <c r="PRH212" s="91"/>
      <c r="PRI212" s="119"/>
      <c r="PRJ212" s="91"/>
      <c r="PRK212" s="119"/>
      <c r="PRL212" s="91"/>
      <c r="PRM212" s="119"/>
      <c r="PRN212" s="91"/>
      <c r="PRO212" s="119"/>
      <c r="PRP212" s="91"/>
      <c r="PRQ212" s="119"/>
      <c r="PRR212" s="91"/>
      <c r="PRS212" s="119"/>
      <c r="PRT212" s="91"/>
      <c r="PRU212" s="119"/>
      <c r="PRV212" s="91"/>
      <c r="PRW212" s="119"/>
      <c r="PRX212" s="91"/>
      <c r="PRY212" s="119"/>
      <c r="PRZ212" s="91"/>
      <c r="PSA212" s="119"/>
      <c r="PSB212" s="91"/>
      <c r="PSC212" s="119"/>
      <c r="PSD212" s="91"/>
      <c r="PSE212" s="119"/>
      <c r="PSF212" s="91"/>
      <c r="PSG212" s="119"/>
      <c r="PSH212" s="91"/>
      <c r="PSI212" s="119"/>
      <c r="PSJ212" s="91"/>
      <c r="PSK212" s="119"/>
      <c r="PSL212" s="91"/>
      <c r="PSM212" s="119"/>
      <c r="PSN212" s="91"/>
      <c r="PSO212" s="119"/>
      <c r="PSP212" s="91"/>
      <c r="PSQ212" s="119"/>
      <c r="PSR212" s="91"/>
      <c r="PSS212" s="119"/>
      <c r="PST212" s="91"/>
      <c r="PSU212" s="119"/>
      <c r="PSV212" s="91"/>
      <c r="PSW212" s="119"/>
      <c r="PSX212" s="91"/>
      <c r="PSY212" s="119"/>
      <c r="PSZ212" s="91"/>
      <c r="PTA212" s="119"/>
      <c r="PTB212" s="91"/>
      <c r="PTC212" s="119"/>
      <c r="PTD212" s="91"/>
      <c r="PTE212" s="119"/>
      <c r="PTF212" s="91"/>
      <c r="PTG212" s="119"/>
      <c r="PTH212" s="91"/>
      <c r="PTI212" s="119"/>
      <c r="PTJ212" s="91"/>
      <c r="PTK212" s="119"/>
      <c r="PTL212" s="91"/>
      <c r="PTM212" s="119"/>
      <c r="PTN212" s="91"/>
      <c r="PTO212" s="119"/>
      <c r="PTP212" s="91"/>
      <c r="PTQ212" s="119"/>
      <c r="PTR212" s="91"/>
      <c r="PTS212" s="119"/>
      <c r="PTT212" s="91"/>
      <c r="PTU212" s="119"/>
      <c r="PTV212" s="91"/>
      <c r="PTW212" s="119"/>
      <c r="PTX212" s="91"/>
      <c r="PTY212" s="119"/>
      <c r="PTZ212" s="91"/>
      <c r="PUA212" s="119"/>
      <c r="PUB212" s="91"/>
      <c r="PUC212" s="119"/>
      <c r="PUD212" s="91"/>
      <c r="PUE212" s="119"/>
      <c r="PUF212" s="91"/>
      <c r="PUG212" s="119"/>
      <c r="PUH212" s="91"/>
      <c r="PUI212" s="119"/>
      <c r="PUJ212" s="91"/>
      <c r="PUK212" s="119"/>
      <c r="PUL212" s="91"/>
      <c r="PUM212" s="119"/>
      <c r="PUN212" s="91"/>
      <c r="PUO212" s="119"/>
      <c r="PUP212" s="91"/>
      <c r="PUQ212" s="119"/>
      <c r="PUR212" s="91"/>
      <c r="PUS212" s="119"/>
      <c r="PUT212" s="91"/>
      <c r="PUU212" s="119"/>
      <c r="PUV212" s="91"/>
      <c r="PUW212" s="119"/>
      <c r="PUX212" s="91"/>
      <c r="PUY212" s="119"/>
      <c r="PUZ212" s="91"/>
      <c r="PVA212" s="119"/>
      <c r="PVB212" s="91"/>
      <c r="PVC212" s="119"/>
      <c r="PVD212" s="91"/>
      <c r="PVE212" s="119"/>
      <c r="PVF212" s="91"/>
      <c r="PVG212" s="119"/>
      <c r="PVH212" s="91"/>
      <c r="PVI212" s="119"/>
      <c r="PVJ212" s="91"/>
      <c r="PVK212" s="119"/>
      <c r="PVL212" s="91"/>
      <c r="PVM212" s="119"/>
      <c r="PVN212" s="91"/>
      <c r="PVO212" s="119"/>
      <c r="PVP212" s="91"/>
      <c r="PVQ212" s="119"/>
      <c r="PVR212" s="91"/>
      <c r="PVS212" s="119"/>
      <c r="PVT212" s="91"/>
      <c r="PVU212" s="119"/>
      <c r="PVV212" s="91"/>
      <c r="PVW212" s="119"/>
      <c r="PVX212" s="91"/>
      <c r="PVY212" s="119"/>
      <c r="PVZ212" s="91"/>
      <c r="PWA212" s="119"/>
      <c r="PWB212" s="91"/>
      <c r="PWC212" s="119"/>
      <c r="PWD212" s="91"/>
      <c r="PWE212" s="119"/>
      <c r="PWF212" s="91"/>
      <c r="PWG212" s="119"/>
      <c r="PWH212" s="91"/>
      <c r="PWI212" s="119"/>
      <c r="PWJ212" s="91"/>
      <c r="PWK212" s="119"/>
      <c r="PWL212" s="91"/>
      <c r="PWM212" s="119"/>
      <c r="PWN212" s="91"/>
      <c r="PWO212" s="119"/>
      <c r="PWP212" s="91"/>
      <c r="PWQ212" s="119"/>
      <c r="PWR212" s="91"/>
      <c r="PWS212" s="119"/>
      <c r="PWT212" s="91"/>
      <c r="PWU212" s="119"/>
      <c r="PWV212" s="91"/>
      <c r="PWW212" s="119"/>
      <c r="PWX212" s="91"/>
      <c r="PWY212" s="119"/>
      <c r="PWZ212" s="91"/>
      <c r="PXA212" s="119"/>
      <c r="PXB212" s="91"/>
      <c r="PXC212" s="119"/>
      <c r="PXD212" s="91"/>
      <c r="PXE212" s="119"/>
      <c r="PXF212" s="91"/>
      <c r="PXG212" s="119"/>
      <c r="PXH212" s="91"/>
      <c r="PXI212" s="119"/>
      <c r="PXJ212" s="91"/>
      <c r="PXK212" s="119"/>
      <c r="PXL212" s="91"/>
      <c r="PXM212" s="119"/>
      <c r="PXN212" s="91"/>
      <c r="PXO212" s="119"/>
      <c r="PXP212" s="91"/>
      <c r="PXQ212" s="119"/>
      <c r="PXR212" s="91"/>
      <c r="PXS212" s="119"/>
      <c r="PXT212" s="91"/>
      <c r="PXU212" s="119"/>
      <c r="PXV212" s="91"/>
      <c r="PXW212" s="119"/>
      <c r="PXX212" s="91"/>
      <c r="PXY212" s="119"/>
      <c r="PXZ212" s="91"/>
      <c r="PYA212" s="119"/>
      <c r="PYB212" s="91"/>
      <c r="PYC212" s="119"/>
      <c r="PYD212" s="91"/>
      <c r="PYE212" s="119"/>
      <c r="PYF212" s="91"/>
      <c r="PYG212" s="119"/>
      <c r="PYH212" s="91"/>
      <c r="PYI212" s="119"/>
      <c r="PYJ212" s="91"/>
      <c r="PYK212" s="119"/>
      <c r="PYL212" s="91"/>
      <c r="PYM212" s="119"/>
      <c r="PYN212" s="91"/>
      <c r="PYO212" s="119"/>
      <c r="PYP212" s="91"/>
      <c r="PYQ212" s="119"/>
      <c r="PYR212" s="91"/>
      <c r="PYS212" s="119"/>
      <c r="PYT212" s="91"/>
      <c r="PYU212" s="119"/>
      <c r="PYV212" s="91"/>
      <c r="PYW212" s="119"/>
      <c r="PYX212" s="91"/>
      <c r="PYY212" s="119"/>
      <c r="PYZ212" s="91"/>
      <c r="PZA212" s="119"/>
      <c r="PZB212" s="91"/>
      <c r="PZC212" s="119"/>
      <c r="PZD212" s="91"/>
      <c r="PZE212" s="119"/>
      <c r="PZF212" s="91"/>
      <c r="PZG212" s="119"/>
      <c r="PZH212" s="91"/>
      <c r="PZI212" s="119"/>
      <c r="PZJ212" s="91"/>
      <c r="PZK212" s="119"/>
      <c r="PZL212" s="91"/>
      <c r="PZM212" s="119"/>
      <c r="PZN212" s="91"/>
      <c r="PZO212" s="119"/>
      <c r="PZP212" s="91"/>
      <c r="PZQ212" s="119"/>
      <c r="PZR212" s="91"/>
      <c r="PZS212" s="119"/>
      <c r="PZT212" s="91"/>
      <c r="PZU212" s="119"/>
      <c r="PZV212" s="91"/>
      <c r="PZW212" s="119"/>
      <c r="PZX212" s="91"/>
      <c r="PZY212" s="119"/>
      <c r="PZZ212" s="91"/>
      <c r="QAA212" s="119"/>
      <c r="QAB212" s="91"/>
      <c r="QAC212" s="119"/>
      <c r="QAD212" s="91"/>
      <c r="QAE212" s="119"/>
      <c r="QAF212" s="91"/>
      <c r="QAG212" s="119"/>
      <c r="QAH212" s="91"/>
      <c r="QAI212" s="119"/>
      <c r="QAJ212" s="91"/>
      <c r="QAK212" s="119"/>
      <c r="QAL212" s="91"/>
      <c r="QAM212" s="119"/>
      <c r="QAN212" s="91"/>
      <c r="QAO212" s="119"/>
      <c r="QAP212" s="91"/>
      <c r="QAQ212" s="119"/>
      <c r="QAR212" s="91"/>
      <c r="QAS212" s="119"/>
      <c r="QAT212" s="91"/>
      <c r="QAU212" s="119"/>
      <c r="QAV212" s="91"/>
      <c r="QAW212" s="119"/>
      <c r="QAX212" s="91"/>
      <c r="QAY212" s="119"/>
      <c r="QAZ212" s="91"/>
      <c r="QBA212" s="119"/>
      <c r="QBB212" s="91"/>
      <c r="QBC212" s="119"/>
      <c r="QBD212" s="91"/>
      <c r="QBE212" s="119"/>
      <c r="QBF212" s="91"/>
      <c r="QBG212" s="119"/>
      <c r="QBH212" s="91"/>
      <c r="QBI212" s="119"/>
      <c r="QBJ212" s="91"/>
      <c r="QBK212" s="119"/>
      <c r="QBL212" s="91"/>
      <c r="QBM212" s="119"/>
      <c r="QBN212" s="91"/>
      <c r="QBO212" s="119"/>
      <c r="QBP212" s="91"/>
      <c r="QBQ212" s="119"/>
      <c r="QBR212" s="91"/>
      <c r="QBS212" s="119"/>
      <c r="QBT212" s="91"/>
      <c r="QBU212" s="119"/>
      <c r="QBV212" s="91"/>
      <c r="QBW212" s="119"/>
      <c r="QBX212" s="91"/>
      <c r="QBY212" s="119"/>
      <c r="QBZ212" s="91"/>
      <c r="QCA212" s="119"/>
      <c r="QCB212" s="91"/>
      <c r="QCC212" s="119"/>
      <c r="QCD212" s="91"/>
      <c r="QCE212" s="119"/>
      <c r="QCF212" s="91"/>
      <c r="QCG212" s="119"/>
      <c r="QCH212" s="91"/>
      <c r="QCI212" s="119"/>
      <c r="QCJ212" s="91"/>
      <c r="QCK212" s="119"/>
      <c r="QCL212" s="91"/>
      <c r="QCM212" s="119"/>
      <c r="QCN212" s="91"/>
      <c r="QCO212" s="119"/>
      <c r="QCP212" s="91"/>
      <c r="QCQ212" s="119"/>
      <c r="QCR212" s="91"/>
      <c r="QCS212" s="119"/>
      <c r="QCT212" s="91"/>
      <c r="QCU212" s="119"/>
      <c r="QCV212" s="91"/>
      <c r="QCW212" s="119"/>
      <c r="QCX212" s="91"/>
      <c r="QCY212" s="119"/>
      <c r="QCZ212" s="91"/>
      <c r="QDA212" s="119"/>
      <c r="QDB212" s="91"/>
      <c r="QDC212" s="119"/>
      <c r="QDD212" s="91"/>
      <c r="QDE212" s="119"/>
      <c r="QDF212" s="91"/>
      <c r="QDG212" s="119"/>
      <c r="QDH212" s="91"/>
      <c r="QDI212" s="119"/>
      <c r="QDJ212" s="91"/>
      <c r="QDK212" s="119"/>
      <c r="QDL212" s="91"/>
      <c r="QDM212" s="119"/>
      <c r="QDN212" s="91"/>
      <c r="QDO212" s="119"/>
      <c r="QDP212" s="91"/>
      <c r="QDQ212" s="119"/>
      <c r="QDR212" s="91"/>
      <c r="QDS212" s="119"/>
      <c r="QDT212" s="91"/>
      <c r="QDU212" s="119"/>
      <c r="QDV212" s="91"/>
      <c r="QDW212" s="119"/>
      <c r="QDX212" s="91"/>
      <c r="QDY212" s="119"/>
      <c r="QDZ212" s="91"/>
      <c r="QEA212" s="119"/>
      <c r="QEB212" s="91"/>
      <c r="QEC212" s="119"/>
      <c r="QED212" s="91"/>
      <c r="QEE212" s="119"/>
      <c r="QEF212" s="91"/>
      <c r="QEG212" s="119"/>
      <c r="QEH212" s="91"/>
      <c r="QEI212" s="119"/>
      <c r="QEJ212" s="91"/>
      <c r="QEK212" s="119"/>
      <c r="QEL212" s="91"/>
      <c r="QEM212" s="119"/>
      <c r="QEN212" s="91"/>
      <c r="QEO212" s="119"/>
      <c r="QEP212" s="91"/>
      <c r="QEQ212" s="119"/>
      <c r="QER212" s="91"/>
      <c r="QES212" s="119"/>
      <c r="QET212" s="91"/>
      <c r="QEU212" s="119"/>
      <c r="QEV212" s="91"/>
      <c r="QEW212" s="119"/>
      <c r="QEX212" s="91"/>
      <c r="QEY212" s="119"/>
      <c r="QEZ212" s="91"/>
      <c r="QFA212" s="119"/>
      <c r="QFB212" s="91"/>
      <c r="QFC212" s="119"/>
      <c r="QFD212" s="91"/>
      <c r="QFE212" s="119"/>
      <c r="QFF212" s="91"/>
      <c r="QFG212" s="119"/>
      <c r="QFH212" s="91"/>
      <c r="QFI212" s="119"/>
      <c r="QFJ212" s="91"/>
      <c r="QFK212" s="119"/>
      <c r="QFL212" s="91"/>
      <c r="QFM212" s="119"/>
      <c r="QFN212" s="91"/>
      <c r="QFO212" s="119"/>
      <c r="QFP212" s="91"/>
      <c r="QFQ212" s="119"/>
      <c r="QFR212" s="91"/>
      <c r="QFS212" s="119"/>
      <c r="QFT212" s="91"/>
      <c r="QFU212" s="119"/>
      <c r="QFV212" s="91"/>
      <c r="QFW212" s="119"/>
      <c r="QFX212" s="91"/>
      <c r="QFY212" s="119"/>
      <c r="QFZ212" s="91"/>
      <c r="QGA212" s="119"/>
      <c r="QGB212" s="91"/>
      <c r="QGC212" s="119"/>
      <c r="QGD212" s="91"/>
      <c r="QGE212" s="119"/>
      <c r="QGF212" s="91"/>
      <c r="QGG212" s="119"/>
      <c r="QGH212" s="91"/>
      <c r="QGI212" s="119"/>
      <c r="QGJ212" s="91"/>
      <c r="QGK212" s="119"/>
      <c r="QGL212" s="91"/>
      <c r="QGM212" s="119"/>
      <c r="QGN212" s="91"/>
      <c r="QGO212" s="119"/>
      <c r="QGP212" s="91"/>
      <c r="QGQ212" s="119"/>
      <c r="QGR212" s="91"/>
      <c r="QGS212" s="119"/>
      <c r="QGT212" s="91"/>
      <c r="QGU212" s="119"/>
      <c r="QGV212" s="91"/>
      <c r="QGW212" s="119"/>
      <c r="QGX212" s="91"/>
      <c r="QGY212" s="119"/>
      <c r="QGZ212" s="91"/>
      <c r="QHA212" s="119"/>
      <c r="QHB212" s="91"/>
      <c r="QHC212" s="119"/>
      <c r="QHD212" s="91"/>
      <c r="QHE212" s="119"/>
      <c r="QHF212" s="91"/>
      <c r="QHG212" s="119"/>
      <c r="QHH212" s="91"/>
      <c r="QHI212" s="119"/>
      <c r="QHJ212" s="91"/>
      <c r="QHK212" s="119"/>
      <c r="QHL212" s="91"/>
      <c r="QHM212" s="119"/>
      <c r="QHN212" s="91"/>
      <c r="QHO212" s="119"/>
      <c r="QHP212" s="91"/>
      <c r="QHQ212" s="119"/>
      <c r="QHR212" s="91"/>
      <c r="QHS212" s="119"/>
      <c r="QHT212" s="91"/>
      <c r="QHU212" s="119"/>
      <c r="QHV212" s="91"/>
      <c r="QHW212" s="119"/>
      <c r="QHX212" s="91"/>
      <c r="QHY212" s="119"/>
      <c r="QHZ212" s="91"/>
      <c r="QIA212" s="119"/>
      <c r="QIB212" s="91"/>
      <c r="QIC212" s="119"/>
      <c r="QID212" s="91"/>
      <c r="QIE212" s="119"/>
      <c r="QIF212" s="91"/>
      <c r="QIG212" s="119"/>
      <c r="QIH212" s="91"/>
      <c r="QII212" s="119"/>
      <c r="QIJ212" s="91"/>
      <c r="QIK212" s="119"/>
      <c r="QIL212" s="91"/>
      <c r="QIM212" s="119"/>
      <c r="QIN212" s="91"/>
      <c r="QIO212" s="119"/>
      <c r="QIP212" s="91"/>
      <c r="QIQ212" s="119"/>
      <c r="QIR212" s="91"/>
      <c r="QIS212" s="119"/>
      <c r="QIT212" s="91"/>
      <c r="QIU212" s="119"/>
      <c r="QIV212" s="91"/>
      <c r="QIW212" s="119"/>
      <c r="QIX212" s="91"/>
      <c r="QIY212" s="119"/>
      <c r="QIZ212" s="91"/>
      <c r="QJA212" s="119"/>
      <c r="QJB212" s="91"/>
      <c r="QJC212" s="119"/>
      <c r="QJD212" s="91"/>
      <c r="QJE212" s="119"/>
      <c r="QJF212" s="91"/>
      <c r="QJG212" s="119"/>
      <c r="QJH212" s="91"/>
      <c r="QJI212" s="119"/>
      <c r="QJJ212" s="91"/>
      <c r="QJK212" s="119"/>
      <c r="QJL212" s="91"/>
      <c r="QJM212" s="119"/>
      <c r="QJN212" s="91"/>
      <c r="QJO212" s="119"/>
      <c r="QJP212" s="91"/>
      <c r="QJQ212" s="119"/>
      <c r="QJR212" s="91"/>
      <c r="QJS212" s="119"/>
      <c r="QJT212" s="91"/>
      <c r="QJU212" s="119"/>
      <c r="QJV212" s="91"/>
      <c r="QJW212" s="119"/>
      <c r="QJX212" s="91"/>
      <c r="QJY212" s="119"/>
      <c r="QJZ212" s="91"/>
      <c r="QKA212" s="119"/>
      <c r="QKB212" s="91"/>
      <c r="QKC212" s="119"/>
      <c r="QKD212" s="91"/>
      <c r="QKE212" s="119"/>
      <c r="QKF212" s="91"/>
      <c r="QKG212" s="119"/>
      <c r="QKH212" s="91"/>
      <c r="QKI212" s="119"/>
      <c r="QKJ212" s="91"/>
      <c r="QKK212" s="119"/>
      <c r="QKL212" s="91"/>
      <c r="QKM212" s="119"/>
      <c r="QKN212" s="91"/>
      <c r="QKO212" s="119"/>
      <c r="QKP212" s="91"/>
      <c r="QKQ212" s="119"/>
      <c r="QKR212" s="91"/>
      <c r="QKS212" s="119"/>
      <c r="QKT212" s="91"/>
      <c r="QKU212" s="119"/>
      <c r="QKV212" s="91"/>
      <c r="QKW212" s="119"/>
      <c r="QKX212" s="91"/>
      <c r="QKY212" s="119"/>
      <c r="QKZ212" s="91"/>
      <c r="QLA212" s="119"/>
      <c r="QLB212" s="91"/>
      <c r="QLC212" s="119"/>
      <c r="QLD212" s="91"/>
      <c r="QLE212" s="119"/>
      <c r="QLF212" s="91"/>
      <c r="QLG212" s="119"/>
      <c r="QLH212" s="91"/>
      <c r="QLI212" s="119"/>
      <c r="QLJ212" s="91"/>
      <c r="QLK212" s="119"/>
      <c r="QLL212" s="91"/>
      <c r="QLM212" s="119"/>
      <c r="QLN212" s="91"/>
      <c r="QLO212" s="119"/>
      <c r="QLP212" s="91"/>
      <c r="QLQ212" s="119"/>
      <c r="QLR212" s="91"/>
      <c r="QLS212" s="119"/>
      <c r="QLT212" s="91"/>
      <c r="QLU212" s="119"/>
      <c r="QLV212" s="91"/>
      <c r="QLW212" s="119"/>
      <c r="QLX212" s="91"/>
      <c r="QLY212" s="119"/>
      <c r="QLZ212" s="91"/>
      <c r="QMA212" s="119"/>
      <c r="QMB212" s="91"/>
      <c r="QMC212" s="119"/>
      <c r="QMD212" s="91"/>
      <c r="QME212" s="119"/>
      <c r="QMF212" s="91"/>
      <c r="QMG212" s="119"/>
      <c r="QMH212" s="91"/>
      <c r="QMI212" s="119"/>
      <c r="QMJ212" s="91"/>
      <c r="QMK212" s="119"/>
      <c r="QML212" s="91"/>
      <c r="QMM212" s="119"/>
      <c r="QMN212" s="91"/>
      <c r="QMO212" s="119"/>
      <c r="QMP212" s="91"/>
      <c r="QMQ212" s="119"/>
      <c r="QMR212" s="91"/>
      <c r="QMS212" s="119"/>
      <c r="QMT212" s="91"/>
      <c r="QMU212" s="119"/>
      <c r="QMV212" s="91"/>
      <c r="QMW212" s="119"/>
      <c r="QMX212" s="91"/>
      <c r="QMY212" s="119"/>
      <c r="QMZ212" s="91"/>
      <c r="QNA212" s="119"/>
      <c r="QNB212" s="91"/>
      <c r="QNC212" s="119"/>
      <c r="QND212" s="91"/>
      <c r="QNE212" s="119"/>
      <c r="QNF212" s="91"/>
      <c r="QNG212" s="119"/>
      <c r="QNH212" s="91"/>
      <c r="QNI212" s="119"/>
      <c r="QNJ212" s="91"/>
      <c r="QNK212" s="119"/>
      <c r="QNL212" s="91"/>
      <c r="QNM212" s="119"/>
      <c r="QNN212" s="91"/>
      <c r="QNO212" s="119"/>
      <c r="QNP212" s="91"/>
      <c r="QNQ212" s="119"/>
      <c r="QNR212" s="91"/>
      <c r="QNS212" s="119"/>
      <c r="QNT212" s="91"/>
      <c r="QNU212" s="119"/>
      <c r="QNV212" s="91"/>
      <c r="QNW212" s="119"/>
      <c r="QNX212" s="91"/>
      <c r="QNY212" s="119"/>
      <c r="QNZ212" s="91"/>
      <c r="QOA212" s="119"/>
      <c r="QOB212" s="91"/>
      <c r="QOC212" s="119"/>
      <c r="QOD212" s="91"/>
      <c r="QOE212" s="119"/>
      <c r="QOF212" s="91"/>
      <c r="QOG212" s="119"/>
      <c r="QOH212" s="91"/>
      <c r="QOI212" s="119"/>
      <c r="QOJ212" s="91"/>
      <c r="QOK212" s="119"/>
      <c r="QOL212" s="91"/>
      <c r="QOM212" s="119"/>
      <c r="QON212" s="91"/>
      <c r="QOO212" s="119"/>
      <c r="QOP212" s="91"/>
      <c r="QOQ212" s="119"/>
      <c r="QOR212" s="91"/>
      <c r="QOS212" s="119"/>
      <c r="QOT212" s="91"/>
      <c r="QOU212" s="119"/>
      <c r="QOV212" s="91"/>
      <c r="QOW212" s="119"/>
      <c r="QOX212" s="91"/>
      <c r="QOY212" s="119"/>
      <c r="QOZ212" s="91"/>
      <c r="QPA212" s="119"/>
      <c r="QPB212" s="91"/>
      <c r="QPC212" s="119"/>
      <c r="QPD212" s="91"/>
      <c r="QPE212" s="119"/>
      <c r="QPF212" s="91"/>
      <c r="QPG212" s="119"/>
      <c r="QPH212" s="91"/>
      <c r="QPI212" s="119"/>
      <c r="QPJ212" s="91"/>
      <c r="QPK212" s="119"/>
      <c r="QPL212" s="91"/>
      <c r="QPM212" s="119"/>
      <c r="QPN212" s="91"/>
      <c r="QPO212" s="119"/>
      <c r="QPP212" s="91"/>
      <c r="QPQ212" s="119"/>
      <c r="QPR212" s="91"/>
      <c r="QPS212" s="119"/>
      <c r="QPT212" s="91"/>
      <c r="QPU212" s="119"/>
      <c r="QPV212" s="91"/>
      <c r="QPW212" s="119"/>
      <c r="QPX212" s="91"/>
      <c r="QPY212" s="119"/>
      <c r="QPZ212" s="91"/>
      <c r="QQA212" s="119"/>
      <c r="QQB212" s="91"/>
      <c r="QQC212" s="119"/>
      <c r="QQD212" s="91"/>
      <c r="QQE212" s="119"/>
      <c r="QQF212" s="91"/>
      <c r="QQG212" s="119"/>
      <c r="QQH212" s="91"/>
      <c r="QQI212" s="119"/>
      <c r="QQJ212" s="91"/>
      <c r="QQK212" s="119"/>
      <c r="QQL212" s="91"/>
      <c r="QQM212" s="119"/>
      <c r="QQN212" s="91"/>
      <c r="QQO212" s="119"/>
      <c r="QQP212" s="91"/>
      <c r="QQQ212" s="119"/>
      <c r="QQR212" s="91"/>
      <c r="QQS212" s="119"/>
      <c r="QQT212" s="91"/>
      <c r="QQU212" s="119"/>
      <c r="QQV212" s="91"/>
      <c r="QQW212" s="119"/>
      <c r="QQX212" s="91"/>
      <c r="QQY212" s="119"/>
      <c r="QQZ212" s="91"/>
      <c r="QRA212" s="119"/>
      <c r="QRB212" s="91"/>
      <c r="QRC212" s="119"/>
      <c r="QRD212" s="91"/>
      <c r="QRE212" s="119"/>
      <c r="QRF212" s="91"/>
      <c r="QRG212" s="119"/>
      <c r="QRH212" s="91"/>
      <c r="QRI212" s="119"/>
      <c r="QRJ212" s="91"/>
      <c r="QRK212" s="119"/>
      <c r="QRL212" s="91"/>
      <c r="QRM212" s="119"/>
      <c r="QRN212" s="91"/>
      <c r="QRO212" s="119"/>
      <c r="QRP212" s="91"/>
      <c r="QRQ212" s="119"/>
      <c r="QRR212" s="91"/>
      <c r="QRS212" s="119"/>
      <c r="QRT212" s="91"/>
      <c r="QRU212" s="119"/>
      <c r="QRV212" s="91"/>
      <c r="QRW212" s="119"/>
      <c r="QRX212" s="91"/>
      <c r="QRY212" s="119"/>
      <c r="QRZ212" s="91"/>
      <c r="QSA212" s="119"/>
      <c r="QSB212" s="91"/>
      <c r="QSC212" s="119"/>
      <c r="QSD212" s="91"/>
      <c r="QSE212" s="119"/>
      <c r="QSF212" s="91"/>
      <c r="QSG212" s="119"/>
      <c r="QSH212" s="91"/>
      <c r="QSI212" s="119"/>
      <c r="QSJ212" s="91"/>
      <c r="QSK212" s="119"/>
      <c r="QSL212" s="91"/>
      <c r="QSM212" s="119"/>
      <c r="QSN212" s="91"/>
      <c r="QSO212" s="119"/>
      <c r="QSP212" s="91"/>
      <c r="QSQ212" s="119"/>
      <c r="QSR212" s="91"/>
      <c r="QSS212" s="119"/>
      <c r="QST212" s="91"/>
      <c r="QSU212" s="119"/>
      <c r="QSV212" s="91"/>
      <c r="QSW212" s="119"/>
      <c r="QSX212" s="91"/>
      <c r="QSY212" s="119"/>
      <c r="QSZ212" s="91"/>
      <c r="QTA212" s="119"/>
      <c r="QTB212" s="91"/>
      <c r="QTC212" s="119"/>
      <c r="QTD212" s="91"/>
      <c r="QTE212" s="119"/>
      <c r="QTF212" s="91"/>
      <c r="QTG212" s="119"/>
      <c r="QTH212" s="91"/>
      <c r="QTI212" s="119"/>
      <c r="QTJ212" s="91"/>
      <c r="QTK212" s="119"/>
      <c r="QTL212" s="91"/>
      <c r="QTM212" s="119"/>
      <c r="QTN212" s="91"/>
      <c r="QTO212" s="119"/>
      <c r="QTP212" s="91"/>
      <c r="QTQ212" s="119"/>
      <c r="QTR212" s="91"/>
      <c r="QTS212" s="119"/>
      <c r="QTT212" s="91"/>
      <c r="QTU212" s="119"/>
      <c r="QTV212" s="91"/>
      <c r="QTW212" s="119"/>
      <c r="QTX212" s="91"/>
      <c r="QTY212" s="119"/>
      <c r="QTZ212" s="91"/>
      <c r="QUA212" s="119"/>
      <c r="QUB212" s="91"/>
      <c r="QUC212" s="119"/>
      <c r="QUD212" s="91"/>
      <c r="QUE212" s="119"/>
      <c r="QUF212" s="91"/>
      <c r="QUG212" s="119"/>
      <c r="QUH212" s="91"/>
      <c r="QUI212" s="119"/>
      <c r="QUJ212" s="91"/>
      <c r="QUK212" s="119"/>
      <c r="QUL212" s="91"/>
      <c r="QUM212" s="119"/>
      <c r="QUN212" s="91"/>
      <c r="QUO212" s="119"/>
      <c r="QUP212" s="91"/>
      <c r="QUQ212" s="119"/>
      <c r="QUR212" s="91"/>
      <c r="QUS212" s="119"/>
      <c r="QUT212" s="91"/>
      <c r="QUU212" s="119"/>
      <c r="QUV212" s="91"/>
      <c r="QUW212" s="119"/>
      <c r="QUX212" s="91"/>
      <c r="QUY212" s="119"/>
      <c r="QUZ212" s="91"/>
      <c r="QVA212" s="119"/>
      <c r="QVB212" s="91"/>
      <c r="QVC212" s="119"/>
      <c r="QVD212" s="91"/>
      <c r="QVE212" s="119"/>
      <c r="QVF212" s="91"/>
      <c r="QVG212" s="119"/>
      <c r="QVH212" s="91"/>
      <c r="QVI212" s="119"/>
      <c r="QVJ212" s="91"/>
      <c r="QVK212" s="119"/>
      <c r="QVL212" s="91"/>
      <c r="QVM212" s="119"/>
      <c r="QVN212" s="91"/>
      <c r="QVO212" s="119"/>
      <c r="QVP212" s="91"/>
      <c r="QVQ212" s="119"/>
      <c r="QVR212" s="91"/>
      <c r="QVS212" s="119"/>
      <c r="QVT212" s="91"/>
      <c r="QVU212" s="119"/>
      <c r="QVV212" s="91"/>
      <c r="QVW212" s="119"/>
      <c r="QVX212" s="91"/>
      <c r="QVY212" s="119"/>
      <c r="QVZ212" s="91"/>
      <c r="QWA212" s="119"/>
      <c r="QWB212" s="91"/>
      <c r="QWC212" s="119"/>
      <c r="QWD212" s="91"/>
      <c r="QWE212" s="119"/>
      <c r="QWF212" s="91"/>
      <c r="QWG212" s="119"/>
      <c r="QWH212" s="91"/>
      <c r="QWI212" s="119"/>
      <c r="QWJ212" s="91"/>
      <c r="QWK212" s="119"/>
      <c r="QWL212" s="91"/>
      <c r="QWM212" s="119"/>
      <c r="QWN212" s="91"/>
      <c r="QWO212" s="119"/>
      <c r="QWP212" s="91"/>
      <c r="QWQ212" s="119"/>
      <c r="QWR212" s="91"/>
      <c r="QWS212" s="119"/>
      <c r="QWT212" s="91"/>
      <c r="QWU212" s="119"/>
      <c r="QWV212" s="91"/>
      <c r="QWW212" s="119"/>
      <c r="QWX212" s="91"/>
      <c r="QWY212" s="119"/>
      <c r="QWZ212" s="91"/>
      <c r="QXA212" s="119"/>
      <c r="QXB212" s="91"/>
      <c r="QXC212" s="119"/>
      <c r="QXD212" s="91"/>
      <c r="QXE212" s="119"/>
      <c r="QXF212" s="91"/>
      <c r="QXG212" s="119"/>
      <c r="QXH212" s="91"/>
      <c r="QXI212" s="119"/>
      <c r="QXJ212" s="91"/>
      <c r="QXK212" s="119"/>
      <c r="QXL212" s="91"/>
      <c r="QXM212" s="119"/>
      <c r="QXN212" s="91"/>
      <c r="QXO212" s="119"/>
      <c r="QXP212" s="91"/>
      <c r="QXQ212" s="119"/>
      <c r="QXR212" s="91"/>
      <c r="QXS212" s="119"/>
      <c r="QXT212" s="91"/>
      <c r="QXU212" s="119"/>
      <c r="QXV212" s="91"/>
      <c r="QXW212" s="119"/>
      <c r="QXX212" s="91"/>
      <c r="QXY212" s="119"/>
      <c r="QXZ212" s="91"/>
      <c r="QYA212" s="119"/>
      <c r="QYB212" s="91"/>
      <c r="QYC212" s="119"/>
      <c r="QYD212" s="91"/>
      <c r="QYE212" s="119"/>
      <c r="QYF212" s="91"/>
      <c r="QYG212" s="119"/>
      <c r="QYH212" s="91"/>
      <c r="QYI212" s="119"/>
      <c r="QYJ212" s="91"/>
      <c r="QYK212" s="119"/>
      <c r="QYL212" s="91"/>
      <c r="QYM212" s="119"/>
      <c r="QYN212" s="91"/>
      <c r="QYO212" s="119"/>
      <c r="QYP212" s="91"/>
      <c r="QYQ212" s="119"/>
      <c r="QYR212" s="91"/>
      <c r="QYS212" s="119"/>
      <c r="QYT212" s="91"/>
      <c r="QYU212" s="119"/>
      <c r="QYV212" s="91"/>
      <c r="QYW212" s="119"/>
      <c r="QYX212" s="91"/>
      <c r="QYY212" s="119"/>
      <c r="QYZ212" s="91"/>
      <c r="QZA212" s="119"/>
      <c r="QZB212" s="91"/>
      <c r="QZC212" s="119"/>
      <c r="QZD212" s="91"/>
      <c r="QZE212" s="119"/>
      <c r="QZF212" s="91"/>
      <c r="QZG212" s="119"/>
      <c r="QZH212" s="91"/>
      <c r="QZI212" s="119"/>
      <c r="QZJ212" s="91"/>
      <c r="QZK212" s="119"/>
      <c r="QZL212" s="91"/>
      <c r="QZM212" s="119"/>
      <c r="QZN212" s="91"/>
      <c r="QZO212" s="119"/>
      <c r="QZP212" s="91"/>
      <c r="QZQ212" s="119"/>
      <c r="QZR212" s="91"/>
      <c r="QZS212" s="119"/>
      <c r="QZT212" s="91"/>
      <c r="QZU212" s="119"/>
      <c r="QZV212" s="91"/>
      <c r="QZW212" s="119"/>
      <c r="QZX212" s="91"/>
      <c r="QZY212" s="119"/>
      <c r="QZZ212" s="91"/>
      <c r="RAA212" s="119"/>
      <c r="RAB212" s="91"/>
      <c r="RAC212" s="119"/>
      <c r="RAD212" s="91"/>
      <c r="RAE212" s="119"/>
      <c r="RAF212" s="91"/>
      <c r="RAG212" s="119"/>
      <c r="RAH212" s="91"/>
      <c r="RAI212" s="119"/>
      <c r="RAJ212" s="91"/>
      <c r="RAK212" s="119"/>
      <c r="RAL212" s="91"/>
      <c r="RAM212" s="119"/>
      <c r="RAN212" s="91"/>
      <c r="RAO212" s="119"/>
      <c r="RAP212" s="91"/>
      <c r="RAQ212" s="119"/>
      <c r="RAR212" s="91"/>
      <c r="RAS212" s="119"/>
      <c r="RAT212" s="91"/>
      <c r="RAU212" s="119"/>
      <c r="RAV212" s="91"/>
      <c r="RAW212" s="119"/>
      <c r="RAX212" s="91"/>
      <c r="RAY212" s="119"/>
      <c r="RAZ212" s="91"/>
      <c r="RBA212" s="119"/>
      <c r="RBB212" s="91"/>
      <c r="RBC212" s="119"/>
      <c r="RBD212" s="91"/>
      <c r="RBE212" s="119"/>
      <c r="RBF212" s="91"/>
      <c r="RBG212" s="119"/>
      <c r="RBH212" s="91"/>
      <c r="RBI212" s="119"/>
      <c r="RBJ212" s="91"/>
      <c r="RBK212" s="119"/>
      <c r="RBL212" s="91"/>
      <c r="RBM212" s="119"/>
      <c r="RBN212" s="91"/>
      <c r="RBO212" s="119"/>
      <c r="RBP212" s="91"/>
      <c r="RBQ212" s="119"/>
      <c r="RBR212" s="91"/>
      <c r="RBS212" s="119"/>
      <c r="RBT212" s="91"/>
      <c r="RBU212" s="119"/>
      <c r="RBV212" s="91"/>
      <c r="RBW212" s="119"/>
      <c r="RBX212" s="91"/>
      <c r="RBY212" s="119"/>
      <c r="RBZ212" s="91"/>
      <c r="RCA212" s="119"/>
      <c r="RCB212" s="91"/>
      <c r="RCC212" s="119"/>
      <c r="RCD212" s="91"/>
      <c r="RCE212" s="119"/>
      <c r="RCF212" s="91"/>
      <c r="RCG212" s="119"/>
      <c r="RCH212" s="91"/>
      <c r="RCI212" s="119"/>
      <c r="RCJ212" s="91"/>
      <c r="RCK212" s="119"/>
      <c r="RCL212" s="91"/>
      <c r="RCM212" s="119"/>
      <c r="RCN212" s="91"/>
      <c r="RCO212" s="119"/>
      <c r="RCP212" s="91"/>
      <c r="RCQ212" s="119"/>
      <c r="RCR212" s="91"/>
      <c r="RCS212" s="119"/>
      <c r="RCT212" s="91"/>
      <c r="RCU212" s="119"/>
      <c r="RCV212" s="91"/>
      <c r="RCW212" s="119"/>
      <c r="RCX212" s="91"/>
      <c r="RCY212" s="119"/>
      <c r="RCZ212" s="91"/>
      <c r="RDA212" s="119"/>
      <c r="RDB212" s="91"/>
      <c r="RDC212" s="119"/>
      <c r="RDD212" s="91"/>
      <c r="RDE212" s="119"/>
      <c r="RDF212" s="91"/>
      <c r="RDG212" s="119"/>
      <c r="RDH212" s="91"/>
      <c r="RDI212" s="119"/>
      <c r="RDJ212" s="91"/>
      <c r="RDK212" s="119"/>
      <c r="RDL212" s="91"/>
      <c r="RDM212" s="119"/>
      <c r="RDN212" s="91"/>
      <c r="RDO212" s="119"/>
      <c r="RDP212" s="91"/>
      <c r="RDQ212" s="119"/>
      <c r="RDR212" s="91"/>
      <c r="RDS212" s="119"/>
      <c r="RDT212" s="91"/>
      <c r="RDU212" s="119"/>
      <c r="RDV212" s="91"/>
      <c r="RDW212" s="119"/>
      <c r="RDX212" s="91"/>
      <c r="RDY212" s="119"/>
      <c r="RDZ212" s="91"/>
      <c r="REA212" s="119"/>
      <c r="REB212" s="91"/>
      <c r="REC212" s="119"/>
      <c r="RED212" s="91"/>
      <c r="REE212" s="119"/>
      <c r="REF212" s="91"/>
      <c r="REG212" s="119"/>
      <c r="REH212" s="91"/>
      <c r="REI212" s="119"/>
      <c r="REJ212" s="91"/>
      <c r="REK212" s="119"/>
      <c r="REL212" s="91"/>
      <c r="REM212" s="119"/>
      <c r="REN212" s="91"/>
      <c r="REO212" s="119"/>
      <c r="REP212" s="91"/>
      <c r="REQ212" s="119"/>
      <c r="RER212" s="91"/>
      <c r="RES212" s="119"/>
      <c r="RET212" s="91"/>
      <c r="REU212" s="119"/>
      <c r="REV212" s="91"/>
      <c r="REW212" s="119"/>
      <c r="REX212" s="91"/>
      <c r="REY212" s="119"/>
      <c r="REZ212" s="91"/>
      <c r="RFA212" s="119"/>
      <c r="RFB212" s="91"/>
      <c r="RFC212" s="119"/>
      <c r="RFD212" s="91"/>
      <c r="RFE212" s="119"/>
      <c r="RFF212" s="91"/>
      <c r="RFG212" s="119"/>
      <c r="RFH212" s="91"/>
      <c r="RFI212" s="119"/>
      <c r="RFJ212" s="91"/>
      <c r="RFK212" s="119"/>
      <c r="RFL212" s="91"/>
      <c r="RFM212" s="119"/>
      <c r="RFN212" s="91"/>
      <c r="RFO212" s="119"/>
      <c r="RFP212" s="91"/>
      <c r="RFQ212" s="119"/>
      <c r="RFR212" s="91"/>
      <c r="RFS212" s="119"/>
      <c r="RFT212" s="91"/>
      <c r="RFU212" s="119"/>
      <c r="RFV212" s="91"/>
      <c r="RFW212" s="119"/>
      <c r="RFX212" s="91"/>
      <c r="RFY212" s="119"/>
      <c r="RFZ212" s="91"/>
      <c r="RGA212" s="119"/>
      <c r="RGB212" s="91"/>
      <c r="RGC212" s="119"/>
      <c r="RGD212" s="91"/>
      <c r="RGE212" s="119"/>
      <c r="RGF212" s="91"/>
      <c r="RGG212" s="119"/>
      <c r="RGH212" s="91"/>
      <c r="RGI212" s="119"/>
      <c r="RGJ212" s="91"/>
      <c r="RGK212" s="119"/>
      <c r="RGL212" s="91"/>
      <c r="RGM212" s="119"/>
      <c r="RGN212" s="91"/>
      <c r="RGO212" s="119"/>
      <c r="RGP212" s="91"/>
      <c r="RGQ212" s="119"/>
      <c r="RGR212" s="91"/>
      <c r="RGS212" s="119"/>
      <c r="RGT212" s="91"/>
      <c r="RGU212" s="119"/>
      <c r="RGV212" s="91"/>
      <c r="RGW212" s="119"/>
      <c r="RGX212" s="91"/>
      <c r="RGY212" s="119"/>
      <c r="RGZ212" s="91"/>
      <c r="RHA212" s="119"/>
      <c r="RHB212" s="91"/>
      <c r="RHC212" s="119"/>
      <c r="RHD212" s="91"/>
      <c r="RHE212" s="119"/>
      <c r="RHF212" s="91"/>
      <c r="RHG212" s="119"/>
      <c r="RHH212" s="91"/>
      <c r="RHI212" s="119"/>
      <c r="RHJ212" s="91"/>
      <c r="RHK212" s="119"/>
      <c r="RHL212" s="91"/>
      <c r="RHM212" s="119"/>
      <c r="RHN212" s="91"/>
      <c r="RHO212" s="119"/>
      <c r="RHP212" s="91"/>
      <c r="RHQ212" s="119"/>
      <c r="RHR212" s="91"/>
      <c r="RHS212" s="119"/>
      <c r="RHT212" s="91"/>
      <c r="RHU212" s="119"/>
      <c r="RHV212" s="91"/>
      <c r="RHW212" s="119"/>
      <c r="RHX212" s="91"/>
      <c r="RHY212" s="119"/>
      <c r="RHZ212" s="91"/>
      <c r="RIA212" s="119"/>
      <c r="RIB212" s="91"/>
      <c r="RIC212" s="119"/>
      <c r="RID212" s="91"/>
      <c r="RIE212" s="119"/>
      <c r="RIF212" s="91"/>
      <c r="RIG212" s="119"/>
      <c r="RIH212" s="91"/>
      <c r="RII212" s="119"/>
      <c r="RIJ212" s="91"/>
      <c r="RIK212" s="119"/>
      <c r="RIL212" s="91"/>
      <c r="RIM212" s="119"/>
      <c r="RIN212" s="91"/>
      <c r="RIO212" s="119"/>
      <c r="RIP212" s="91"/>
      <c r="RIQ212" s="119"/>
      <c r="RIR212" s="91"/>
      <c r="RIS212" s="119"/>
      <c r="RIT212" s="91"/>
      <c r="RIU212" s="119"/>
      <c r="RIV212" s="91"/>
      <c r="RIW212" s="119"/>
      <c r="RIX212" s="91"/>
      <c r="RIY212" s="119"/>
      <c r="RIZ212" s="91"/>
      <c r="RJA212" s="119"/>
      <c r="RJB212" s="91"/>
      <c r="RJC212" s="119"/>
      <c r="RJD212" s="91"/>
      <c r="RJE212" s="119"/>
      <c r="RJF212" s="91"/>
      <c r="RJG212" s="119"/>
      <c r="RJH212" s="91"/>
      <c r="RJI212" s="119"/>
      <c r="RJJ212" s="91"/>
      <c r="RJK212" s="119"/>
      <c r="RJL212" s="91"/>
      <c r="RJM212" s="119"/>
      <c r="RJN212" s="91"/>
      <c r="RJO212" s="119"/>
      <c r="RJP212" s="91"/>
      <c r="RJQ212" s="119"/>
      <c r="RJR212" s="91"/>
      <c r="RJS212" s="119"/>
      <c r="RJT212" s="91"/>
      <c r="RJU212" s="119"/>
      <c r="RJV212" s="91"/>
      <c r="RJW212" s="119"/>
      <c r="RJX212" s="91"/>
      <c r="RJY212" s="119"/>
      <c r="RJZ212" s="91"/>
      <c r="RKA212" s="119"/>
      <c r="RKB212" s="91"/>
      <c r="RKC212" s="119"/>
      <c r="RKD212" s="91"/>
      <c r="RKE212" s="119"/>
      <c r="RKF212" s="91"/>
      <c r="RKG212" s="119"/>
      <c r="RKH212" s="91"/>
      <c r="RKI212" s="119"/>
      <c r="RKJ212" s="91"/>
      <c r="RKK212" s="119"/>
      <c r="RKL212" s="91"/>
      <c r="RKM212" s="119"/>
      <c r="RKN212" s="91"/>
      <c r="RKO212" s="119"/>
      <c r="RKP212" s="91"/>
      <c r="RKQ212" s="119"/>
      <c r="RKR212" s="91"/>
      <c r="RKS212" s="119"/>
      <c r="RKT212" s="91"/>
      <c r="RKU212" s="119"/>
      <c r="RKV212" s="91"/>
      <c r="RKW212" s="119"/>
      <c r="RKX212" s="91"/>
      <c r="RKY212" s="119"/>
      <c r="RKZ212" s="91"/>
      <c r="RLA212" s="119"/>
      <c r="RLB212" s="91"/>
      <c r="RLC212" s="119"/>
      <c r="RLD212" s="91"/>
      <c r="RLE212" s="119"/>
      <c r="RLF212" s="91"/>
      <c r="RLG212" s="119"/>
      <c r="RLH212" s="91"/>
      <c r="RLI212" s="119"/>
      <c r="RLJ212" s="91"/>
      <c r="RLK212" s="119"/>
      <c r="RLL212" s="91"/>
      <c r="RLM212" s="119"/>
      <c r="RLN212" s="91"/>
      <c r="RLO212" s="119"/>
      <c r="RLP212" s="91"/>
      <c r="RLQ212" s="119"/>
      <c r="RLR212" s="91"/>
      <c r="RLS212" s="119"/>
      <c r="RLT212" s="91"/>
      <c r="RLU212" s="119"/>
      <c r="RLV212" s="91"/>
      <c r="RLW212" s="119"/>
      <c r="RLX212" s="91"/>
      <c r="RLY212" s="119"/>
      <c r="RLZ212" s="91"/>
      <c r="RMA212" s="119"/>
      <c r="RMB212" s="91"/>
      <c r="RMC212" s="119"/>
      <c r="RMD212" s="91"/>
      <c r="RME212" s="119"/>
      <c r="RMF212" s="91"/>
      <c r="RMG212" s="119"/>
      <c r="RMH212" s="91"/>
      <c r="RMI212" s="119"/>
      <c r="RMJ212" s="91"/>
      <c r="RMK212" s="119"/>
      <c r="RML212" s="91"/>
      <c r="RMM212" s="119"/>
      <c r="RMN212" s="91"/>
      <c r="RMO212" s="119"/>
      <c r="RMP212" s="91"/>
      <c r="RMQ212" s="119"/>
      <c r="RMR212" s="91"/>
      <c r="RMS212" s="119"/>
      <c r="RMT212" s="91"/>
      <c r="RMU212" s="119"/>
      <c r="RMV212" s="91"/>
      <c r="RMW212" s="119"/>
      <c r="RMX212" s="91"/>
      <c r="RMY212" s="119"/>
      <c r="RMZ212" s="91"/>
      <c r="RNA212" s="119"/>
      <c r="RNB212" s="91"/>
      <c r="RNC212" s="119"/>
      <c r="RND212" s="91"/>
      <c r="RNE212" s="119"/>
      <c r="RNF212" s="91"/>
      <c r="RNG212" s="119"/>
      <c r="RNH212" s="91"/>
      <c r="RNI212" s="119"/>
      <c r="RNJ212" s="91"/>
      <c r="RNK212" s="119"/>
      <c r="RNL212" s="91"/>
      <c r="RNM212" s="119"/>
      <c r="RNN212" s="91"/>
      <c r="RNO212" s="119"/>
      <c r="RNP212" s="91"/>
      <c r="RNQ212" s="119"/>
      <c r="RNR212" s="91"/>
      <c r="RNS212" s="119"/>
      <c r="RNT212" s="91"/>
      <c r="RNU212" s="119"/>
      <c r="RNV212" s="91"/>
      <c r="RNW212" s="119"/>
      <c r="RNX212" s="91"/>
      <c r="RNY212" s="119"/>
      <c r="RNZ212" s="91"/>
      <c r="ROA212" s="119"/>
      <c r="ROB212" s="91"/>
      <c r="ROC212" s="119"/>
      <c r="ROD212" s="91"/>
      <c r="ROE212" s="119"/>
      <c r="ROF212" s="91"/>
      <c r="ROG212" s="119"/>
      <c r="ROH212" s="91"/>
      <c r="ROI212" s="119"/>
      <c r="ROJ212" s="91"/>
      <c r="ROK212" s="119"/>
      <c r="ROL212" s="91"/>
      <c r="ROM212" s="119"/>
      <c r="RON212" s="91"/>
      <c r="ROO212" s="119"/>
      <c r="ROP212" s="91"/>
      <c r="ROQ212" s="119"/>
      <c r="ROR212" s="91"/>
      <c r="ROS212" s="119"/>
      <c r="ROT212" s="91"/>
      <c r="ROU212" s="119"/>
      <c r="ROV212" s="91"/>
      <c r="ROW212" s="119"/>
      <c r="ROX212" s="91"/>
      <c r="ROY212" s="119"/>
      <c r="ROZ212" s="91"/>
      <c r="RPA212" s="119"/>
      <c r="RPB212" s="91"/>
      <c r="RPC212" s="119"/>
      <c r="RPD212" s="91"/>
      <c r="RPE212" s="119"/>
      <c r="RPF212" s="91"/>
      <c r="RPG212" s="119"/>
      <c r="RPH212" s="91"/>
      <c r="RPI212" s="119"/>
      <c r="RPJ212" s="91"/>
      <c r="RPK212" s="119"/>
      <c r="RPL212" s="91"/>
      <c r="RPM212" s="119"/>
      <c r="RPN212" s="91"/>
      <c r="RPO212" s="119"/>
      <c r="RPP212" s="91"/>
      <c r="RPQ212" s="119"/>
      <c r="RPR212" s="91"/>
      <c r="RPS212" s="119"/>
      <c r="RPT212" s="91"/>
      <c r="RPU212" s="119"/>
      <c r="RPV212" s="91"/>
      <c r="RPW212" s="119"/>
      <c r="RPX212" s="91"/>
      <c r="RPY212" s="119"/>
      <c r="RPZ212" s="91"/>
      <c r="RQA212" s="119"/>
      <c r="RQB212" s="91"/>
      <c r="RQC212" s="119"/>
      <c r="RQD212" s="91"/>
      <c r="RQE212" s="119"/>
      <c r="RQF212" s="91"/>
      <c r="RQG212" s="119"/>
      <c r="RQH212" s="91"/>
      <c r="RQI212" s="119"/>
      <c r="RQJ212" s="91"/>
      <c r="RQK212" s="119"/>
      <c r="RQL212" s="91"/>
      <c r="RQM212" s="119"/>
      <c r="RQN212" s="91"/>
      <c r="RQO212" s="119"/>
      <c r="RQP212" s="91"/>
      <c r="RQQ212" s="119"/>
      <c r="RQR212" s="91"/>
      <c r="RQS212" s="119"/>
      <c r="RQT212" s="91"/>
      <c r="RQU212" s="119"/>
      <c r="RQV212" s="91"/>
      <c r="RQW212" s="119"/>
      <c r="RQX212" s="91"/>
      <c r="RQY212" s="119"/>
      <c r="RQZ212" s="91"/>
      <c r="RRA212" s="119"/>
      <c r="RRB212" s="91"/>
      <c r="RRC212" s="119"/>
      <c r="RRD212" s="91"/>
      <c r="RRE212" s="119"/>
      <c r="RRF212" s="91"/>
      <c r="RRG212" s="119"/>
      <c r="RRH212" s="91"/>
      <c r="RRI212" s="119"/>
      <c r="RRJ212" s="91"/>
      <c r="RRK212" s="119"/>
      <c r="RRL212" s="91"/>
      <c r="RRM212" s="119"/>
      <c r="RRN212" s="91"/>
      <c r="RRO212" s="119"/>
      <c r="RRP212" s="91"/>
      <c r="RRQ212" s="119"/>
      <c r="RRR212" s="91"/>
      <c r="RRS212" s="119"/>
      <c r="RRT212" s="91"/>
      <c r="RRU212" s="119"/>
      <c r="RRV212" s="91"/>
      <c r="RRW212" s="119"/>
      <c r="RRX212" s="91"/>
      <c r="RRY212" s="119"/>
      <c r="RRZ212" s="91"/>
      <c r="RSA212" s="119"/>
      <c r="RSB212" s="91"/>
      <c r="RSC212" s="119"/>
      <c r="RSD212" s="91"/>
      <c r="RSE212" s="119"/>
      <c r="RSF212" s="91"/>
      <c r="RSG212" s="119"/>
      <c r="RSH212" s="91"/>
      <c r="RSI212" s="119"/>
      <c r="RSJ212" s="91"/>
      <c r="RSK212" s="119"/>
      <c r="RSL212" s="91"/>
      <c r="RSM212" s="119"/>
      <c r="RSN212" s="91"/>
      <c r="RSO212" s="119"/>
      <c r="RSP212" s="91"/>
      <c r="RSQ212" s="119"/>
      <c r="RSR212" s="91"/>
      <c r="RSS212" s="119"/>
      <c r="RST212" s="91"/>
      <c r="RSU212" s="119"/>
      <c r="RSV212" s="91"/>
      <c r="RSW212" s="119"/>
      <c r="RSX212" s="91"/>
      <c r="RSY212" s="119"/>
      <c r="RSZ212" s="91"/>
      <c r="RTA212" s="119"/>
      <c r="RTB212" s="91"/>
      <c r="RTC212" s="119"/>
      <c r="RTD212" s="91"/>
      <c r="RTE212" s="119"/>
      <c r="RTF212" s="91"/>
      <c r="RTG212" s="119"/>
      <c r="RTH212" s="91"/>
      <c r="RTI212" s="119"/>
      <c r="RTJ212" s="91"/>
      <c r="RTK212" s="119"/>
      <c r="RTL212" s="91"/>
      <c r="RTM212" s="119"/>
      <c r="RTN212" s="91"/>
      <c r="RTO212" s="119"/>
      <c r="RTP212" s="91"/>
      <c r="RTQ212" s="119"/>
      <c r="RTR212" s="91"/>
      <c r="RTS212" s="119"/>
      <c r="RTT212" s="91"/>
      <c r="RTU212" s="119"/>
      <c r="RTV212" s="91"/>
      <c r="RTW212" s="119"/>
      <c r="RTX212" s="91"/>
      <c r="RTY212" s="119"/>
      <c r="RTZ212" s="91"/>
      <c r="RUA212" s="119"/>
      <c r="RUB212" s="91"/>
      <c r="RUC212" s="119"/>
      <c r="RUD212" s="91"/>
      <c r="RUE212" s="119"/>
      <c r="RUF212" s="91"/>
      <c r="RUG212" s="119"/>
      <c r="RUH212" s="91"/>
      <c r="RUI212" s="119"/>
      <c r="RUJ212" s="91"/>
      <c r="RUK212" s="119"/>
      <c r="RUL212" s="91"/>
      <c r="RUM212" s="119"/>
      <c r="RUN212" s="91"/>
      <c r="RUO212" s="119"/>
      <c r="RUP212" s="91"/>
      <c r="RUQ212" s="119"/>
      <c r="RUR212" s="91"/>
      <c r="RUS212" s="119"/>
      <c r="RUT212" s="91"/>
      <c r="RUU212" s="119"/>
      <c r="RUV212" s="91"/>
      <c r="RUW212" s="119"/>
      <c r="RUX212" s="91"/>
      <c r="RUY212" s="119"/>
      <c r="RUZ212" s="91"/>
      <c r="RVA212" s="119"/>
      <c r="RVB212" s="91"/>
      <c r="RVC212" s="119"/>
      <c r="RVD212" s="91"/>
      <c r="RVE212" s="119"/>
      <c r="RVF212" s="91"/>
      <c r="RVG212" s="119"/>
      <c r="RVH212" s="91"/>
      <c r="RVI212" s="119"/>
      <c r="RVJ212" s="91"/>
      <c r="RVK212" s="119"/>
      <c r="RVL212" s="91"/>
      <c r="RVM212" s="119"/>
      <c r="RVN212" s="91"/>
      <c r="RVO212" s="119"/>
      <c r="RVP212" s="91"/>
      <c r="RVQ212" s="119"/>
      <c r="RVR212" s="91"/>
      <c r="RVS212" s="119"/>
      <c r="RVT212" s="91"/>
      <c r="RVU212" s="119"/>
      <c r="RVV212" s="91"/>
      <c r="RVW212" s="119"/>
      <c r="RVX212" s="91"/>
      <c r="RVY212" s="119"/>
      <c r="RVZ212" s="91"/>
      <c r="RWA212" s="119"/>
      <c r="RWB212" s="91"/>
      <c r="RWC212" s="119"/>
      <c r="RWD212" s="91"/>
      <c r="RWE212" s="119"/>
      <c r="RWF212" s="91"/>
      <c r="RWG212" s="119"/>
      <c r="RWH212" s="91"/>
      <c r="RWI212" s="119"/>
      <c r="RWJ212" s="91"/>
      <c r="RWK212" s="119"/>
      <c r="RWL212" s="91"/>
      <c r="RWM212" s="119"/>
      <c r="RWN212" s="91"/>
      <c r="RWO212" s="119"/>
      <c r="RWP212" s="91"/>
      <c r="RWQ212" s="119"/>
      <c r="RWR212" s="91"/>
      <c r="RWS212" s="119"/>
      <c r="RWT212" s="91"/>
      <c r="RWU212" s="119"/>
      <c r="RWV212" s="91"/>
      <c r="RWW212" s="119"/>
      <c r="RWX212" s="91"/>
      <c r="RWY212" s="119"/>
      <c r="RWZ212" s="91"/>
      <c r="RXA212" s="119"/>
      <c r="RXB212" s="91"/>
      <c r="RXC212" s="119"/>
      <c r="RXD212" s="91"/>
      <c r="RXE212" s="119"/>
      <c r="RXF212" s="91"/>
      <c r="RXG212" s="119"/>
      <c r="RXH212" s="91"/>
      <c r="RXI212" s="119"/>
      <c r="RXJ212" s="91"/>
      <c r="RXK212" s="119"/>
      <c r="RXL212" s="91"/>
      <c r="RXM212" s="119"/>
      <c r="RXN212" s="91"/>
      <c r="RXO212" s="119"/>
      <c r="RXP212" s="91"/>
      <c r="RXQ212" s="119"/>
      <c r="RXR212" s="91"/>
      <c r="RXS212" s="119"/>
      <c r="RXT212" s="91"/>
      <c r="RXU212" s="119"/>
      <c r="RXV212" s="91"/>
      <c r="RXW212" s="119"/>
      <c r="RXX212" s="91"/>
      <c r="RXY212" s="119"/>
      <c r="RXZ212" s="91"/>
      <c r="RYA212" s="119"/>
      <c r="RYB212" s="91"/>
      <c r="RYC212" s="119"/>
      <c r="RYD212" s="91"/>
      <c r="RYE212" s="119"/>
      <c r="RYF212" s="91"/>
      <c r="RYG212" s="119"/>
      <c r="RYH212" s="91"/>
      <c r="RYI212" s="119"/>
      <c r="RYJ212" s="91"/>
      <c r="RYK212" s="119"/>
      <c r="RYL212" s="91"/>
      <c r="RYM212" s="119"/>
      <c r="RYN212" s="91"/>
      <c r="RYO212" s="119"/>
      <c r="RYP212" s="91"/>
      <c r="RYQ212" s="119"/>
      <c r="RYR212" s="91"/>
      <c r="RYS212" s="119"/>
      <c r="RYT212" s="91"/>
      <c r="RYU212" s="119"/>
      <c r="RYV212" s="91"/>
      <c r="RYW212" s="119"/>
      <c r="RYX212" s="91"/>
      <c r="RYY212" s="119"/>
      <c r="RYZ212" s="91"/>
      <c r="RZA212" s="119"/>
      <c r="RZB212" s="91"/>
      <c r="RZC212" s="119"/>
      <c r="RZD212" s="91"/>
      <c r="RZE212" s="119"/>
      <c r="RZF212" s="91"/>
      <c r="RZG212" s="119"/>
      <c r="RZH212" s="91"/>
      <c r="RZI212" s="119"/>
      <c r="RZJ212" s="91"/>
      <c r="RZK212" s="119"/>
      <c r="RZL212" s="91"/>
      <c r="RZM212" s="119"/>
      <c r="RZN212" s="91"/>
      <c r="RZO212" s="119"/>
      <c r="RZP212" s="91"/>
      <c r="RZQ212" s="119"/>
      <c r="RZR212" s="91"/>
      <c r="RZS212" s="119"/>
      <c r="RZT212" s="91"/>
      <c r="RZU212" s="119"/>
      <c r="RZV212" s="91"/>
      <c r="RZW212" s="119"/>
      <c r="RZX212" s="91"/>
      <c r="RZY212" s="119"/>
      <c r="RZZ212" s="91"/>
      <c r="SAA212" s="119"/>
      <c r="SAB212" s="91"/>
      <c r="SAC212" s="119"/>
      <c r="SAD212" s="91"/>
      <c r="SAE212" s="119"/>
      <c r="SAF212" s="91"/>
      <c r="SAG212" s="119"/>
      <c r="SAH212" s="91"/>
      <c r="SAI212" s="119"/>
      <c r="SAJ212" s="91"/>
      <c r="SAK212" s="119"/>
      <c r="SAL212" s="91"/>
      <c r="SAM212" s="119"/>
      <c r="SAN212" s="91"/>
      <c r="SAO212" s="119"/>
      <c r="SAP212" s="91"/>
      <c r="SAQ212" s="119"/>
      <c r="SAR212" s="91"/>
      <c r="SAS212" s="119"/>
      <c r="SAT212" s="91"/>
      <c r="SAU212" s="119"/>
      <c r="SAV212" s="91"/>
      <c r="SAW212" s="119"/>
      <c r="SAX212" s="91"/>
      <c r="SAY212" s="119"/>
      <c r="SAZ212" s="91"/>
      <c r="SBA212" s="119"/>
      <c r="SBB212" s="91"/>
      <c r="SBC212" s="119"/>
      <c r="SBD212" s="91"/>
      <c r="SBE212" s="119"/>
      <c r="SBF212" s="91"/>
      <c r="SBG212" s="119"/>
      <c r="SBH212" s="91"/>
      <c r="SBI212" s="119"/>
      <c r="SBJ212" s="91"/>
      <c r="SBK212" s="119"/>
      <c r="SBL212" s="91"/>
      <c r="SBM212" s="119"/>
      <c r="SBN212" s="91"/>
      <c r="SBO212" s="119"/>
      <c r="SBP212" s="91"/>
      <c r="SBQ212" s="119"/>
      <c r="SBR212" s="91"/>
      <c r="SBS212" s="119"/>
      <c r="SBT212" s="91"/>
      <c r="SBU212" s="119"/>
      <c r="SBV212" s="91"/>
      <c r="SBW212" s="119"/>
      <c r="SBX212" s="91"/>
      <c r="SBY212" s="119"/>
      <c r="SBZ212" s="91"/>
      <c r="SCA212" s="119"/>
      <c r="SCB212" s="91"/>
      <c r="SCC212" s="119"/>
      <c r="SCD212" s="91"/>
      <c r="SCE212" s="119"/>
      <c r="SCF212" s="91"/>
      <c r="SCG212" s="119"/>
      <c r="SCH212" s="91"/>
      <c r="SCI212" s="119"/>
      <c r="SCJ212" s="91"/>
      <c r="SCK212" s="119"/>
      <c r="SCL212" s="91"/>
      <c r="SCM212" s="119"/>
      <c r="SCN212" s="91"/>
      <c r="SCO212" s="119"/>
      <c r="SCP212" s="91"/>
      <c r="SCQ212" s="119"/>
      <c r="SCR212" s="91"/>
      <c r="SCS212" s="119"/>
      <c r="SCT212" s="91"/>
      <c r="SCU212" s="119"/>
      <c r="SCV212" s="91"/>
      <c r="SCW212" s="119"/>
      <c r="SCX212" s="91"/>
      <c r="SCY212" s="119"/>
      <c r="SCZ212" s="91"/>
      <c r="SDA212" s="119"/>
      <c r="SDB212" s="91"/>
      <c r="SDC212" s="119"/>
      <c r="SDD212" s="91"/>
      <c r="SDE212" s="119"/>
      <c r="SDF212" s="91"/>
      <c r="SDG212" s="119"/>
      <c r="SDH212" s="91"/>
      <c r="SDI212" s="119"/>
      <c r="SDJ212" s="91"/>
      <c r="SDK212" s="119"/>
      <c r="SDL212" s="91"/>
      <c r="SDM212" s="119"/>
      <c r="SDN212" s="91"/>
      <c r="SDO212" s="119"/>
      <c r="SDP212" s="91"/>
      <c r="SDQ212" s="119"/>
      <c r="SDR212" s="91"/>
      <c r="SDS212" s="119"/>
      <c r="SDT212" s="91"/>
      <c r="SDU212" s="119"/>
      <c r="SDV212" s="91"/>
      <c r="SDW212" s="119"/>
      <c r="SDX212" s="91"/>
      <c r="SDY212" s="119"/>
      <c r="SDZ212" s="91"/>
      <c r="SEA212" s="119"/>
      <c r="SEB212" s="91"/>
      <c r="SEC212" s="119"/>
      <c r="SED212" s="91"/>
      <c r="SEE212" s="119"/>
      <c r="SEF212" s="91"/>
      <c r="SEG212" s="119"/>
      <c r="SEH212" s="91"/>
      <c r="SEI212" s="119"/>
      <c r="SEJ212" s="91"/>
      <c r="SEK212" s="119"/>
      <c r="SEL212" s="91"/>
      <c r="SEM212" s="119"/>
      <c r="SEN212" s="91"/>
      <c r="SEO212" s="119"/>
      <c r="SEP212" s="91"/>
      <c r="SEQ212" s="119"/>
      <c r="SER212" s="91"/>
      <c r="SES212" s="119"/>
      <c r="SET212" s="91"/>
      <c r="SEU212" s="119"/>
      <c r="SEV212" s="91"/>
      <c r="SEW212" s="119"/>
      <c r="SEX212" s="91"/>
      <c r="SEY212" s="119"/>
      <c r="SEZ212" s="91"/>
      <c r="SFA212" s="119"/>
      <c r="SFB212" s="91"/>
      <c r="SFC212" s="119"/>
      <c r="SFD212" s="91"/>
      <c r="SFE212" s="119"/>
      <c r="SFF212" s="91"/>
      <c r="SFG212" s="119"/>
      <c r="SFH212" s="91"/>
      <c r="SFI212" s="119"/>
      <c r="SFJ212" s="91"/>
      <c r="SFK212" s="119"/>
      <c r="SFL212" s="91"/>
      <c r="SFM212" s="119"/>
      <c r="SFN212" s="91"/>
      <c r="SFO212" s="119"/>
      <c r="SFP212" s="91"/>
      <c r="SFQ212" s="119"/>
      <c r="SFR212" s="91"/>
      <c r="SFS212" s="119"/>
      <c r="SFT212" s="91"/>
      <c r="SFU212" s="119"/>
      <c r="SFV212" s="91"/>
      <c r="SFW212" s="119"/>
      <c r="SFX212" s="91"/>
      <c r="SFY212" s="119"/>
      <c r="SFZ212" s="91"/>
      <c r="SGA212" s="119"/>
      <c r="SGB212" s="91"/>
      <c r="SGC212" s="119"/>
      <c r="SGD212" s="91"/>
      <c r="SGE212" s="119"/>
      <c r="SGF212" s="91"/>
      <c r="SGG212" s="119"/>
      <c r="SGH212" s="91"/>
      <c r="SGI212" s="119"/>
      <c r="SGJ212" s="91"/>
      <c r="SGK212" s="119"/>
      <c r="SGL212" s="91"/>
      <c r="SGM212" s="119"/>
      <c r="SGN212" s="91"/>
      <c r="SGO212" s="119"/>
      <c r="SGP212" s="91"/>
      <c r="SGQ212" s="119"/>
      <c r="SGR212" s="91"/>
      <c r="SGS212" s="119"/>
      <c r="SGT212" s="91"/>
      <c r="SGU212" s="119"/>
      <c r="SGV212" s="91"/>
      <c r="SGW212" s="119"/>
      <c r="SGX212" s="91"/>
      <c r="SGY212" s="119"/>
      <c r="SGZ212" s="91"/>
      <c r="SHA212" s="119"/>
      <c r="SHB212" s="91"/>
      <c r="SHC212" s="119"/>
      <c r="SHD212" s="91"/>
      <c r="SHE212" s="119"/>
      <c r="SHF212" s="91"/>
      <c r="SHG212" s="119"/>
      <c r="SHH212" s="91"/>
      <c r="SHI212" s="119"/>
      <c r="SHJ212" s="91"/>
      <c r="SHK212" s="119"/>
      <c r="SHL212" s="91"/>
      <c r="SHM212" s="119"/>
      <c r="SHN212" s="91"/>
      <c r="SHO212" s="119"/>
      <c r="SHP212" s="91"/>
      <c r="SHQ212" s="119"/>
      <c r="SHR212" s="91"/>
      <c r="SHS212" s="119"/>
      <c r="SHT212" s="91"/>
      <c r="SHU212" s="119"/>
      <c r="SHV212" s="91"/>
      <c r="SHW212" s="119"/>
      <c r="SHX212" s="91"/>
      <c r="SHY212" s="119"/>
      <c r="SHZ212" s="91"/>
      <c r="SIA212" s="119"/>
      <c r="SIB212" s="91"/>
      <c r="SIC212" s="119"/>
      <c r="SID212" s="91"/>
      <c r="SIE212" s="119"/>
      <c r="SIF212" s="91"/>
      <c r="SIG212" s="119"/>
      <c r="SIH212" s="91"/>
      <c r="SII212" s="119"/>
      <c r="SIJ212" s="91"/>
      <c r="SIK212" s="119"/>
      <c r="SIL212" s="91"/>
      <c r="SIM212" s="119"/>
      <c r="SIN212" s="91"/>
      <c r="SIO212" s="119"/>
      <c r="SIP212" s="91"/>
      <c r="SIQ212" s="119"/>
      <c r="SIR212" s="91"/>
      <c r="SIS212" s="119"/>
      <c r="SIT212" s="91"/>
      <c r="SIU212" s="119"/>
      <c r="SIV212" s="91"/>
      <c r="SIW212" s="119"/>
      <c r="SIX212" s="91"/>
      <c r="SIY212" s="119"/>
      <c r="SIZ212" s="91"/>
      <c r="SJA212" s="119"/>
      <c r="SJB212" s="91"/>
      <c r="SJC212" s="119"/>
      <c r="SJD212" s="91"/>
      <c r="SJE212" s="119"/>
      <c r="SJF212" s="91"/>
      <c r="SJG212" s="119"/>
      <c r="SJH212" s="91"/>
      <c r="SJI212" s="119"/>
      <c r="SJJ212" s="91"/>
      <c r="SJK212" s="119"/>
      <c r="SJL212" s="91"/>
      <c r="SJM212" s="119"/>
      <c r="SJN212" s="91"/>
      <c r="SJO212" s="119"/>
      <c r="SJP212" s="91"/>
      <c r="SJQ212" s="119"/>
      <c r="SJR212" s="91"/>
      <c r="SJS212" s="119"/>
      <c r="SJT212" s="91"/>
      <c r="SJU212" s="119"/>
      <c r="SJV212" s="91"/>
      <c r="SJW212" s="119"/>
      <c r="SJX212" s="91"/>
      <c r="SJY212" s="119"/>
      <c r="SJZ212" s="91"/>
      <c r="SKA212" s="119"/>
      <c r="SKB212" s="91"/>
      <c r="SKC212" s="119"/>
      <c r="SKD212" s="91"/>
      <c r="SKE212" s="119"/>
      <c r="SKF212" s="91"/>
      <c r="SKG212" s="119"/>
      <c r="SKH212" s="91"/>
      <c r="SKI212" s="119"/>
      <c r="SKJ212" s="91"/>
      <c r="SKK212" s="119"/>
      <c r="SKL212" s="91"/>
      <c r="SKM212" s="119"/>
      <c r="SKN212" s="91"/>
      <c r="SKO212" s="119"/>
      <c r="SKP212" s="91"/>
      <c r="SKQ212" s="119"/>
      <c r="SKR212" s="91"/>
      <c r="SKS212" s="119"/>
      <c r="SKT212" s="91"/>
      <c r="SKU212" s="119"/>
      <c r="SKV212" s="91"/>
      <c r="SKW212" s="119"/>
      <c r="SKX212" s="91"/>
      <c r="SKY212" s="119"/>
      <c r="SKZ212" s="91"/>
      <c r="SLA212" s="119"/>
      <c r="SLB212" s="91"/>
      <c r="SLC212" s="119"/>
      <c r="SLD212" s="91"/>
      <c r="SLE212" s="119"/>
      <c r="SLF212" s="91"/>
      <c r="SLG212" s="119"/>
      <c r="SLH212" s="91"/>
      <c r="SLI212" s="119"/>
      <c r="SLJ212" s="91"/>
      <c r="SLK212" s="119"/>
      <c r="SLL212" s="91"/>
      <c r="SLM212" s="119"/>
      <c r="SLN212" s="91"/>
      <c r="SLO212" s="119"/>
      <c r="SLP212" s="91"/>
      <c r="SLQ212" s="119"/>
      <c r="SLR212" s="91"/>
      <c r="SLS212" s="119"/>
      <c r="SLT212" s="91"/>
      <c r="SLU212" s="119"/>
      <c r="SLV212" s="91"/>
      <c r="SLW212" s="119"/>
      <c r="SLX212" s="91"/>
      <c r="SLY212" s="119"/>
      <c r="SLZ212" s="91"/>
      <c r="SMA212" s="119"/>
      <c r="SMB212" s="91"/>
      <c r="SMC212" s="119"/>
      <c r="SMD212" s="91"/>
      <c r="SME212" s="119"/>
      <c r="SMF212" s="91"/>
      <c r="SMG212" s="119"/>
      <c r="SMH212" s="91"/>
      <c r="SMI212" s="119"/>
      <c r="SMJ212" s="91"/>
      <c r="SMK212" s="119"/>
      <c r="SML212" s="91"/>
      <c r="SMM212" s="119"/>
      <c r="SMN212" s="91"/>
      <c r="SMO212" s="119"/>
      <c r="SMP212" s="91"/>
      <c r="SMQ212" s="119"/>
      <c r="SMR212" s="91"/>
      <c r="SMS212" s="119"/>
      <c r="SMT212" s="91"/>
      <c r="SMU212" s="119"/>
      <c r="SMV212" s="91"/>
      <c r="SMW212" s="119"/>
      <c r="SMX212" s="91"/>
      <c r="SMY212" s="119"/>
      <c r="SMZ212" s="91"/>
      <c r="SNA212" s="119"/>
      <c r="SNB212" s="91"/>
      <c r="SNC212" s="119"/>
      <c r="SND212" s="91"/>
      <c r="SNE212" s="119"/>
      <c r="SNF212" s="91"/>
      <c r="SNG212" s="119"/>
      <c r="SNH212" s="91"/>
      <c r="SNI212" s="119"/>
      <c r="SNJ212" s="91"/>
      <c r="SNK212" s="119"/>
      <c r="SNL212" s="91"/>
      <c r="SNM212" s="119"/>
      <c r="SNN212" s="91"/>
      <c r="SNO212" s="119"/>
      <c r="SNP212" s="91"/>
      <c r="SNQ212" s="119"/>
      <c r="SNR212" s="91"/>
      <c r="SNS212" s="119"/>
      <c r="SNT212" s="91"/>
      <c r="SNU212" s="119"/>
      <c r="SNV212" s="91"/>
      <c r="SNW212" s="119"/>
      <c r="SNX212" s="91"/>
      <c r="SNY212" s="119"/>
      <c r="SNZ212" s="91"/>
      <c r="SOA212" s="119"/>
      <c r="SOB212" s="91"/>
      <c r="SOC212" s="119"/>
      <c r="SOD212" s="91"/>
      <c r="SOE212" s="119"/>
      <c r="SOF212" s="91"/>
      <c r="SOG212" s="119"/>
      <c r="SOH212" s="91"/>
      <c r="SOI212" s="119"/>
      <c r="SOJ212" s="91"/>
      <c r="SOK212" s="119"/>
      <c r="SOL212" s="91"/>
      <c r="SOM212" s="119"/>
      <c r="SON212" s="91"/>
      <c r="SOO212" s="119"/>
      <c r="SOP212" s="91"/>
      <c r="SOQ212" s="119"/>
      <c r="SOR212" s="91"/>
      <c r="SOS212" s="119"/>
      <c r="SOT212" s="91"/>
      <c r="SOU212" s="119"/>
      <c r="SOV212" s="91"/>
      <c r="SOW212" s="119"/>
      <c r="SOX212" s="91"/>
      <c r="SOY212" s="119"/>
      <c r="SOZ212" s="91"/>
      <c r="SPA212" s="119"/>
      <c r="SPB212" s="91"/>
      <c r="SPC212" s="119"/>
      <c r="SPD212" s="91"/>
      <c r="SPE212" s="119"/>
      <c r="SPF212" s="91"/>
      <c r="SPG212" s="119"/>
      <c r="SPH212" s="91"/>
      <c r="SPI212" s="119"/>
      <c r="SPJ212" s="91"/>
      <c r="SPK212" s="119"/>
      <c r="SPL212" s="91"/>
      <c r="SPM212" s="119"/>
      <c r="SPN212" s="91"/>
      <c r="SPO212" s="119"/>
      <c r="SPP212" s="91"/>
      <c r="SPQ212" s="119"/>
      <c r="SPR212" s="91"/>
      <c r="SPS212" s="119"/>
      <c r="SPT212" s="91"/>
      <c r="SPU212" s="119"/>
      <c r="SPV212" s="91"/>
      <c r="SPW212" s="119"/>
      <c r="SPX212" s="91"/>
      <c r="SPY212" s="119"/>
      <c r="SPZ212" s="91"/>
      <c r="SQA212" s="119"/>
      <c r="SQB212" s="91"/>
      <c r="SQC212" s="119"/>
      <c r="SQD212" s="91"/>
      <c r="SQE212" s="119"/>
      <c r="SQF212" s="91"/>
      <c r="SQG212" s="119"/>
      <c r="SQH212" s="91"/>
      <c r="SQI212" s="119"/>
      <c r="SQJ212" s="91"/>
      <c r="SQK212" s="119"/>
      <c r="SQL212" s="91"/>
      <c r="SQM212" s="119"/>
      <c r="SQN212" s="91"/>
      <c r="SQO212" s="119"/>
      <c r="SQP212" s="91"/>
      <c r="SQQ212" s="119"/>
      <c r="SQR212" s="91"/>
      <c r="SQS212" s="119"/>
      <c r="SQT212" s="91"/>
      <c r="SQU212" s="119"/>
      <c r="SQV212" s="91"/>
      <c r="SQW212" s="119"/>
      <c r="SQX212" s="91"/>
      <c r="SQY212" s="119"/>
      <c r="SQZ212" s="91"/>
      <c r="SRA212" s="119"/>
      <c r="SRB212" s="91"/>
      <c r="SRC212" s="119"/>
      <c r="SRD212" s="91"/>
      <c r="SRE212" s="119"/>
      <c r="SRF212" s="91"/>
      <c r="SRG212" s="119"/>
      <c r="SRH212" s="91"/>
      <c r="SRI212" s="119"/>
      <c r="SRJ212" s="91"/>
      <c r="SRK212" s="119"/>
      <c r="SRL212" s="91"/>
      <c r="SRM212" s="119"/>
      <c r="SRN212" s="91"/>
      <c r="SRO212" s="119"/>
      <c r="SRP212" s="91"/>
      <c r="SRQ212" s="119"/>
      <c r="SRR212" s="91"/>
      <c r="SRS212" s="119"/>
      <c r="SRT212" s="91"/>
      <c r="SRU212" s="119"/>
      <c r="SRV212" s="91"/>
      <c r="SRW212" s="119"/>
      <c r="SRX212" s="91"/>
      <c r="SRY212" s="119"/>
      <c r="SRZ212" s="91"/>
      <c r="SSA212" s="119"/>
      <c r="SSB212" s="91"/>
      <c r="SSC212" s="119"/>
      <c r="SSD212" s="91"/>
      <c r="SSE212" s="119"/>
      <c r="SSF212" s="91"/>
      <c r="SSG212" s="119"/>
      <c r="SSH212" s="91"/>
      <c r="SSI212" s="119"/>
      <c r="SSJ212" s="91"/>
      <c r="SSK212" s="119"/>
      <c r="SSL212" s="91"/>
      <c r="SSM212" s="119"/>
      <c r="SSN212" s="91"/>
      <c r="SSO212" s="119"/>
      <c r="SSP212" s="91"/>
      <c r="SSQ212" s="119"/>
      <c r="SSR212" s="91"/>
      <c r="SSS212" s="119"/>
      <c r="SST212" s="91"/>
      <c r="SSU212" s="119"/>
      <c r="SSV212" s="91"/>
      <c r="SSW212" s="119"/>
      <c r="SSX212" s="91"/>
      <c r="SSY212" s="119"/>
      <c r="SSZ212" s="91"/>
      <c r="STA212" s="119"/>
      <c r="STB212" s="91"/>
      <c r="STC212" s="119"/>
      <c r="STD212" s="91"/>
      <c r="STE212" s="119"/>
      <c r="STF212" s="91"/>
      <c r="STG212" s="119"/>
      <c r="STH212" s="91"/>
      <c r="STI212" s="119"/>
      <c r="STJ212" s="91"/>
      <c r="STK212" s="119"/>
      <c r="STL212" s="91"/>
      <c r="STM212" s="119"/>
      <c r="STN212" s="91"/>
      <c r="STO212" s="119"/>
      <c r="STP212" s="91"/>
      <c r="STQ212" s="119"/>
      <c r="STR212" s="91"/>
      <c r="STS212" s="119"/>
      <c r="STT212" s="91"/>
      <c r="STU212" s="119"/>
      <c r="STV212" s="91"/>
      <c r="STW212" s="119"/>
      <c r="STX212" s="91"/>
      <c r="STY212" s="119"/>
      <c r="STZ212" s="91"/>
      <c r="SUA212" s="119"/>
      <c r="SUB212" s="91"/>
      <c r="SUC212" s="119"/>
      <c r="SUD212" s="91"/>
      <c r="SUE212" s="119"/>
      <c r="SUF212" s="91"/>
      <c r="SUG212" s="119"/>
      <c r="SUH212" s="91"/>
      <c r="SUI212" s="119"/>
      <c r="SUJ212" s="91"/>
      <c r="SUK212" s="119"/>
      <c r="SUL212" s="91"/>
      <c r="SUM212" s="119"/>
      <c r="SUN212" s="91"/>
      <c r="SUO212" s="119"/>
      <c r="SUP212" s="91"/>
      <c r="SUQ212" s="119"/>
      <c r="SUR212" s="91"/>
      <c r="SUS212" s="119"/>
      <c r="SUT212" s="91"/>
      <c r="SUU212" s="119"/>
      <c r="SUV212" s="91"/>
      <c r="SUW212" s="119"/>
      <c r="SUX212" s="91"/>
      <c r="SUY212" s="119"/>
      <c r="SUZ212" s="91"/>
      <c r="SVA212" s="119"/>
      <c r="SVB212" s="91"/>
      <c r="SVC212" s="119"/>
      <c r="SVD212" s="91"/>
      <c r="SVE212" s="119"/>
      <c r="SVF212" s="91"/>
      <c r="SVG212" s="119"/>
      <c r="SVH212" s="91"/>
      <c r="SVI212" s="119"/>
      <c r="SVJ212" s="91"/>
      <c r="SVK212" s="119"/>
      <c r="SVL212" s="91"/>
      <c r="SVM212" s="119"/>
      <c r="SVN212" s="91"/>
      <c r="SVO212" s="119"/>
      <c r="SVP212" s="91"/>
      <c r="SVQ212" s="119"/>
      <c r="SVR212" s="91"/>
      <c r="SVS212" s="119"/>
      <c r="SVT212" s="91"/>
      <c r="SVU212" s="119"/>
      <c r="SVV212" s="91"/>
      <c r="SVW212" s="119"/>
      <c r="SVX212" s="91"/>
      <c r="SVY212" s="119"/>
      <c r="SVZ212" s="91"/>
      <c r="SWA212" s="119"/>
      <c r="SWB212" s="91"/>
      <c r="SWC212" s="119"/>
      <c r="SWD212" s="91"/>
      <c r="SWE212" s="119"/>
      <c r="SWF212" s="91"/>
      <c r="SWG212" s="119"/>
      <c r="SWH212" s="91"/>
      <c r="SWI212" s="119"/>
      <c r="SWJ212" s="91"/>
      <c r="SWK212" s="119"/>
      <c r="SWL212" s="91"/>
      <c r="SWM212" s="119"/>
      <c r="SWN212" s="91"/>
      <c r="SWO212" s="119"/>
      <c r="SWP212" s="91"/>
      <c r="SWQ212" s="119"/>
      <c r="SWR212" s="91"/>
      <c r="SWS212" s="119"/>
      <c r="SWT212" s="91"/>
      <c r="SWU212" s="119"/>
      <c r="SWV212" s="91"/>
      <c r="SWW212" s="119"/>
      <c r="SWX212" s="91"/>
      <c r="SWY212" s="119"/>
      <c r="SWZ212" s="91"/>
      <c r="SXA212" s="119"/>
      <c r="SXB212" s="91"/>
      <c r="SXC212" s="119"/>
      <c r="SXD212" s="91"/>
      <c r="SXE212" s="119"/>
      <c r="SXF212" s="91"/>
      <c r="SXG212" s="119"/>
      <c r="SXH212" s="91"/>
      <c r="SXI212" s="119"/>
      <c r="SXJ212" s="91"/>
      <c r="SXK212" s="119"/>
      <c r="SXL212" s="91"/>
      <c r="SXM212" s="119"/>
      <c r="SXN212" s="91"/>
      <c r="SXO212" s="119"/>
      <c r="SXP212" s="91"/>
      <c r="SXQ212" s="119"/>
      <c r="SXR212" s="91"/>
      <c r="SXS212" s="119"/>
      <c r="SXT212" s="91"/>
      <c r="SXU212" s="119"/>
      <c r="SXV212" s="91"/>
      <c r="SXW212" s="119"/>
      <c r="SXX212" s="91"/>
      <c r="SXY212" s="119"/>
      <c r="SXZ212" s="91"/>
      <c r="SYA212" s="119"/>
      <c r="SYB212" s="91"/>
      <c r="SYC212" s="119"/>
      <c r="SYD212" s="91"/>
      <c r="SYE212" s="119"/>
      <c r="SYF212" s="91"/>
      <c r="SYG212" s="119"/>
      <c r="SYH212" s="91"/>
      <c r="SYI212" s="119"/>
      <c r="SYJ212" s="91"/>
      <c r="SYK212" s="119"/>
      <c r="SYL212" s="91"/>
      <c r="SYM212" s="119"/>
      <c r="SYN212" s="91"/>
      <c r="SYO212" s="119"/>
      <c r="SYP212" s="91"/>
      <c r="SYQ212" s="119"/>
      <c r="SYR212" s="91"/>
      <c r="SYS212" s="119"/>
      <c r="SYT212" s="91"/>
      <c r="SYU212" s="119"/>
      <c r="SYV212" s="91"/>
      <c r="SYW212" s="119"/>
      <c r="SYX212" s="91"/>
      <c r="SYY212" s="119"/>
      <c r="SYZ212" s="91"/>
      <c r="SZA212" s="119"/>
      <c r="SZB212" s="91"/>
      <c r="SZC212" s="119"/>
      <c r="SZD212" s="91"/>
      <c r="SZE212" s="119"/>
      <c r="SZF212" s="91"/>
      <c r="SZG212" s="119"/>
      <c r="SZH212" s="91"/>
      <c r="SZI212" s="119"/>
      <c r="SZJ212" s="91"/>
      <c r="SZK212" s="119"/>
      <c r="SZL212" s="91"/>
      <c r="SZM212" s="119"/>
      <c r="SZN212" s="91"/>
      <c r="SZO212" s="119"/>
      <c r="SZP212" s="91"/>
      <c r="SZQ212" s="119"/>
      <c r="SZR212" s="91"/>
      <c r="SZS212" s="119"/>
      <c r="SZT212" s="91"/>
      <c r="SZU212" s="119"/>
      <c r="SZV212" s="91"/>
      <c r="SZW212" s="119"/>
      <c r="SZX212" s="91"/>
      <c r="SZY212" s="119"/>
      <c r="SZZ212" s="91"/>
      <c r="TAA212" s="119"/>
      <c r="TAB212" s="91"/>
      <c r="TAC212" s="119"/>
      <c r="TAD212" s="91"/>
      <c r="TAE212" s="119"/>
      <c r="TAF212" s="91"/>
      <c r="TAG212" s="119"/>
      <c r="TAH212" s="91"/>
      <c r="TAI212" s="119"/>
      <c r="TAJ212" s="91"/>
      <c r="TAK212" s="119"/>
      <c r="TAL212" s="91"/>
      <c r="TAM212" s="119"/>
      <c r="TAN212" s="91"/>
      <c r="TAO212" s="119"/>
      <c r="TAP212" s="91"/>
      <c r="TAQ212" s="119"/>
      <c r="TAR212" s="91"/>
      <c r="TAS212" s="119"/>
      <c r="TAT212" s="91"/>
      <c r="TAU212" s="119"/>
      <c r="TAV212" s="91"/>
      <c r="TAW212" s="119"/>
      <c r="TAX212" s="91"/>
      <c r="TAY212" s="119"/>
      <c r="TAZ212" s="91"/>
      <c r="TBA212" s="119"/>
      <c r="TBB212" s="91"/>
      <c r="TBC212" s="119"/>
      <c r="TBD212" s="91"/>
      <c r="TBE212" s="119"/>
      <c r="TBF212" s="91"/>
      <c r="TBG212" s="119"/>
      <c r="TBH212" s="91"/>
      <c r="TBI212" s="119"/>
      <c r="TBJ212" s="91"/>
      <c r="TBK212" s="119"/>
      <c r="TBL212" s="91"/>
      <c r="TBM212" s="119"/>
      <c r="TBN212" s="91"/>
      <c r="TBO212" s="119"/>
      <c r="TBP212" s="91"/>
      <c r="TBQ212" s="119"/>
      <c r="TBR212" s="91"/>
      <c r="TBS212" s="119"/>
      <c r="TBT212" s="91"/>
      <c r="TBU212" s="119"/>
      <c r="TBV212" s="91"/>
      <c r="TBW212" s="119"/>
      <c r="TBX212" s="91"/>
      <c r="TBY212" s="119"/>
      <c r="TBZ212" s="91"/>
      <c r="TCA212" s="119"/>
      <c r="TCB212" s="91"/>
      <c r="TCC212" s="119"/>
      <c r="TCD212" s="91"/>
      <c r="TCE212" s="119"/>
      <c r="TCF212" s="91"/>
      <c r="TCG212" s="119"/>
      <c r="TCH212" s="91"/>
      <c r="TCI212" s="119"/>
      <c r="TCJ212" s="91"/>
      <c r="TCK212" s="119"/>
      <c r="TCL212" s="91"/>
      <c r="TCM212" s="119"/>
      <c r="TCN212" s="91"/>
      <c r="TCO212" s="119"/>
      <c r="TCP212" s="91"/>
      <c r="TCQ212" s="119"/>
      <c r="TCR212" s="91"/>
      <c r="TCS212" s="119"/>
      <c r="TCT212" s="91"/>
      <c r="TCU212" s="119"/>
      <c r="TCV212" s="91"/>
      <c r="TCW212" s="119"/>
      <c r="TCX212" s="91"/>
      <c r="TCY212" s="119"/>
      <c r="TCZ212" s="91"/>
      <c r="TDA212" s="119"/>
      <c r="TDB212" s="91"/>
      <c r="TDC212" s="119"/>
      <c r="TDD212" s="91"/>
      <c r="TDE212" s="119"/>
      <c r="TDF212" s="91"/>
      <c r="TDG212" s="119"/>
      <c r="TDH212" s="91"/>
      <c r="TDI212" s="119"/>
      <c r="TDJ212" s="91"/>
      <c r="TDK212" s="119"/>
      <c r="TDL212" s="91"/>
      <c r="TDM212" s="119"/>
      <c r="TDN212" s="91"/>
      <c r="TDO212" s="119"/>
      <c r="TDP212" s="91"/>
      <c r="TDQ212" s="119"/>
      <c r="TDR212" s="91"/>
      <c r="TDS212" s="119"/>
      <c r="TDT212" s="91"/>
      <c r="TDU212" s="119"/>
      <c r="TDV212" s="91"/>
      <c r="TDW212" s="119"/>
      <c r="TDX212" s="91"/>
      <c r="TDY212" s="119"/>
      <c r="TDZ212" s="91"/>
      <c r="TEA212" s="119"/>
      <c r="TEB212" s="91"/>
      <c r="TEC212" s="119"/>
      <c r="TED212" s="91"/>
      <c r="TEE212" s="119"/>
      <c r="TEF212" s="91"/>
      <c r="TEG212" s="119"/>
      <c r="TEH212" s="91"/>
      <c r="TEI212" s="119"/>
      <c r="TEJ212" s="91"/>
      <c r="TEK212" s="119"/>
      <c r="TEL212" s="91"/>
      <c r="TEM212" s="119"/>
      <c r="TEN212" s="91"/>
      <c r="TEO212" s="119"/>
      <c r="TEP212" s="91"/>
      <c r="TEQ212" s="119"/>
      <c r="TER212" s="91"/>
      <c r="TES212" s="119"/>
      <c r="TET212" s="91"/>
      <c r="TEU212" s="119"/>
      <c r="TEV212" s="91"/>
      <c r="TEW212" s="119"/>
      <c r="TEX212" s="91"/>
      <c r="TEY212" s="119"/>
      <c r="TEZ212" s="91"/>
      <c r="TFA212" s="119"/>
      <c r="TFB212" s="91"/>
      <c r="TFC212" s="119"/>
      <c r="TFD212" s="91"/>
      <c r="TFE212" s="119"/>
      <c r="TFF212" s="91"/>
      <c r="TFG212" s="119"/>
      <c r="TFH212" s="91"/>
      <c r="TFI212" s="119"/>
      <c r="TFJ212" s="91"/>
      <c r="TFK212" s="119"/>
      <c r="TFL212" s="91"/>
      <c r="TFM212" s="119"/>
      <c r="TFN212" s="91"/>
      <c r="TFO212" s="119"/>
      <c r="TFP212" s="91"/>
      <c r="TFQ212" s="119"/>
      <c r="TFR212" s="91"/>
      <c r="TFS212" s="119"/>
      <c r="TFT212" s="91"/>
      <c r="TFU212" s="119"/>
      <c r="TFV212" s="91"/>
      <c r="TFW212" s="119"/>
      <c r="TFX212" s="91"/>
      <c r="TFY212" s="119"/>
      <c r="TFZ212" s="91"/>
      <c r="TGA212" s="119"/>
      <c r="TGB212" s="91"/>
      <c r="TGC212" s="119"/>
      <c r="TGD212" s="91"/>
      <c r="TGE212" s="119"/>
      <c r="TGF212" s="91"/>
      <c r="TGG212" s="119"/>
      <c r="TGH212" s="91"/>
      <c r="TGI212" s="119"/>
      <c r="TGJ212" s="91"/>
      <c r="TGK212" s="119"/>
      <c r="TGL212" s="91"/>
      <c r="TGM212" s="119"/>
      <c r="TGN212" s="91"/>
      <c r="TGO212" s="119"/>
      <c r="TGP212" s="91"/>
      <c r="TGQ212" s="119"/>
      <c r="TGR212" s="91"/>
      <c r="TGS212" s="119"/>
      <c r="TGT212" s="91"/>
      <c r="TGU212" s="119"/>
      <c r="TGV212" s="91"/>
      <c r="TGW212" s="119"/>
      <c r="TGX212" s="91"/>
      <c r="TGY212" s="119"/>
      <c r="TGZ212" s="91"/>
      <c r="THA212" s="119"/>
      <c r="THB212" s="91"/>
      <c r="THC212" s="119"/>
      <c r="THD212" s="91"/>
      <c r="THE212" s="119"/>
      <c r="THF212" s="91"/>
      <c r="THG212" s="119"/>
      <c r="THH212" s="91"/>
      <c r="THI212" s="119"/>
      <c r="THJ212" s="91"/>
      <c r="THK212" s="119"/>
      <c r="THL212" s="91"/>
      <c r="THM212" s="119"/>
      <c r="THN212" s="91"/>
      <c r="THO212" s="119"/>
      <c r="THP212" s="91"/>
      <c r="THQ212" s="119"/>
      <c r="THR212" s="91"/>
      <c r="THS212" s="119"/>
      <c r="THT212" s="91"/>
      <c r="THU212" s="119"/>
      <c r="THV212" s="91"/>
      <c r="THW212" s="119"/>
      <c r="THX212" s="91"/>
      <c r="THY212" s="119"/>
      <c r="THZ212" s="91"/>
      <c r="TIA212" s="119"/>
      <c r="TIB212" s="91"/>
      <c r="TIC212" s="119"/>
      <c r="TID212" s="91"/>
      <c r="TIE212" s="119"/>
      <c r="TIF212" s="91"/>
      <c r="TIG212" s="119"/>
      <c r="TIH212" s="91"/>
      <c r="TII212" s="119"/>
      <c r="TIJ212" s="91"/>
      <c r="TIK212" s="119"/>
      <c r="TIL212" s="91"/>
      <c r="TIM212" s="119"/>
      <c r="TIN212" s="91"/>
      <c r="TIO212" s="119"/>
      <c r="TIP212" s="91"/>
      <c r="TIQ212" s="119"/>
      <c r="TIR212" s="91"/>
      <c r="TIS212" s="119"/>
      <c r="TIT212" s="91"/>
      <c r="TIU212" s="119"/>
      <c r="TIV212" s="91"/>
      <c r="TIW212" s="119"/>
      <c r="TIX212" s="91"/>
      <c r="TIY212" s="119"/>
      <c r="TIZ212" s="91"/>
      <c r="TJA212" s="119"/>
      <c r="TJB212" s="91"/>
      <c r="TJC212" s="119"/>
      <c r="TJD212" s="91"/>
      <c r="TJE212" s="119"/>
      <c r="TJF212" s="91"/>
      <c r="TJG212" s="119"/>
      <c r="TJH212" s="91"/>
      <c r="TJI212" s="119"/>
      <c r="TJJ212" s="91"/>
      <c r="TJK212" s="119"/>
      <c r="TJL212" s="91"/>
      <c r="TJM212" s="119"/>
      <c r="TJN212" s="91"/>
      <c r="TJO212" s="119"/>
      <c r="TJP212" s="91"/>
      <c r="TJQ212" s="119"/>
      <c r="TJR212" s="91"/>
      <c r="TJS212" s="119"/>
      <c r="TJT212" s="91"/>
      <c r="TJU212" s="119"/>
      <c r="TJV212" s="91"/>
      <c r="TJW212" s="119"/>
      <c r="TJX212" s="91"/>
      <c r="TJY212" s="119"/>
      <c r="TJZ212" s="91"/>
      <c r="TKA212" s="119"/>
      <c r="TKB212" s="91"/>
      <c r="TKC212" s="119"/>
      <c r="TKD212" s="91"/>
      <c r="TKE212" s="119"/>
      <c r="TKF212" s="91"/>
      <c r="TKG212" s="119"/>
      <c r="TKH212" s="91"/>
      <c r="TKI212" s="119"/>
      <c r="TKJ212" s="91"/>
      <c r="TKK212" s="119"/>
      <c r="TKL212" s="91"/>
      <c r="TKM212" s="119"/>
      <c r="TKN212" s="91"/>
      <c r="TKO212" s="119"/>
      <c r="TKP212" s="91"/>
      <c r="TKQ212" s="119"/>
      <c r="TKR212" s="91"/>
      <c r="TKS212" s="119"/>
      <c r="TKT212" s="91"/>
      <c r="TKU212" s="119"/>
      <c r="TKV212" s="91"/>
      <c r="TKW212" s="119"/>
      <c r="TKX212" s="91"/>
      <c r="TKY212" s="119"/>
      <c r="TKZ212" s="91"/>
      <c r="TLA212" s="119"/>
      <c r="TLB212" s="91"/>
      <c r="TLC212" s="119"/>
      <c r="TLD212" s="91"/>
      <c r="TLE212" s="119"/>
      <c r="TLF212" s="91"/>
      <c r="TLG212" s="119"/>
      <c r="TLH212" s="91"/>
      <c r="TLI212" s="119"/>
      <c r="TLJ212" s="91"/>
      <c r="TLK212" s="119"/>
      <c r="TLL212" s="91"/>
      <c r="TLM212" s="119"/>
      <c r="TLN212" s="91"/>
      <c r="TLO212" s="119"/>
      <c r="TLP212" s="91"/>
      <c r="TLQ212" s="119"/>
      <c r="TLR212" s="91"/>
      <c r="TLS212" s="119"/>
      <c r="TLT212" s="91"/>
      <c r="TLU212" s="119"/>
      <c r="TLV212" s="91"/>
      <c r="TLW212" s="119"/>
      <c r="TLX212" s="91"/>
      <c r="TLY212" s="119"/>
      <c r="TLZ212" s="91"/>
      <c r="TMA212" s="119"/>
      <c r="TMB212" s="91"/>
      <c r="TMC212" s="119"/>
      <c r="TMD212" s="91"/>
      <c r="TME212" s="119"/>
      <c r="TMF212" s="91"/>
      <c r="TMG212" s="119"/>
      <c r="TMH212" s="91"/>
      <c r="TMI212" s="119"/>
      <c r="TMJ212" s="91"/>
      <c r="TMK212" s="119"/>
      <c r="TML212" s="91"/>
      <c r="TMM212" s="119"/>
      <c r="TMN212" s="91"/>
      <c r="TMO212" s="119"/>
      <c r="TMP212" s="91"/>
      <c r="TMQ212" s="119"/>
      <c r="TMR212" s="91"/>
      <c r="TMS212" s="119"/>
      <c r="TMT212" s="91"/>
      <c r="TMU212" s="119"/>
      <c r="TMV212" s="91"/>
      <c r="TMW212" s="119"/>
      <c r="TMX212" s="91"/>
      <c r="TMY212" s="119"/>
      <c r="TMZ212" s="91"/>
      <c r="TNA212" s="119"/>
      <c r="TNB212" s="91"/>
      <c r="TNC212" s="119"/>
      <c r="TND212" s="91"/>
      <c r="TNE212" s="119"/>
      <c r="TNF212" s="91"/>
      <c r="TNG212" s="119"/>
      <c r="TNH212" s="91"/>
      <c r="TNI212" s="119"/>
      <c r="TNJ212" s="91"/>
      <c r="TNK212" s="119"/>
      <c r="TNL212" s="91"/>
      <c r="TNM212" s="119"/>
      <c r="TNN212" s="91"/>
      <c r="TNO212" s="119"/>
      <c r="TNP212" s="91"/>
      <c r="TNQ212" s="119"/>
      <c r="TNR212" s="91"/>
      <c r="TNS212" s="119"/>
      <c r="TNT212" s="91"/>
      <c r="TNU212" s="119"/>
      <c r="TNV212" s="91"/>
      <c r="TNW212" s="119"/>
      <c r="TNX212" s="91"/>
      <c r="TNY212" s="119"/>
      <c r="TNZ212" s="91"/>
      <c r="TOA212" s="119"/>
      <c r="TOB212" s="91"/>
      <c r="TOC212" s="119"/>
      <c r="TOD212" s="91"/>
      <c r="TOE212" s="119"/>
      <c r="TOF212" s="91"/>
      <c r="TOG212" s="119"/>
      <c r="TOH212" s="91"/>
      <c r="TOI212" s="119"/>
      <c r="TOJ212" s="91"/>
      <c r="TOK212" s="119"/>
      <c r="TOL212" s="91"/>
      <c r="TOM212" s="119"/>
      <c r="TON212" s="91"/>
      <c r="TOO212" s="119"/>
      <c r="TOP212" s="91"/>
      <c r="TOQ212" s="119"/>
      <c r="TOR212" s="91"/>
      <c r="TOS212" s="119"/>
      <c r="TOT212" s="91"/>
      <c r="TOU212" s="119"/>
      <c r="TOV212" s="91"/>
      <c r="TOW212" s="119"/>
      <c r="TOX212" s="91"/>
      <c r="TOY212" s="119"/>
      <c r="TOZ212" s="91"/>
      <c r="TPA212" s="119"/>
      <c r="TPB212" s="91"/>
      <c r="TPC212" s="119"/>
      <c r="TPD212" s="91"/>
      <c r="TPE212" s="119"/>
      <c r="TPF212" s="91"/>
      <c r="TPG212" s="119"/>
      <c r="TPH212" s="91"/>
      <c r="TPI212" s="119"/>
      <c r="TPJ212" s="91"/>
      <c r="TPK212" s="119"/>
      <c r="TPL212" s="91"/>
      <c r="TPM212" s="119"/>
      <c r="TPN212" s="91"/>
      <c r="TPO212" s="119"/>
      <c r="TPP212" s="91"/>
      <c r="TPQ212" s="119"/>
      <c r="TPR212" s="91"/>
      <c r="TPS212" s="119"/>
      <c r="TPT212" s="91"/>
      <c r="TPU212" s="119"/>
      <c r="TPV212" s="91"/>
      <c r="TPW212" s="119"/>
      <c r="TPX212" s="91"/>
      <c r="TPY212" s="119"/>
      <c r="TPZ212" s="91"/>
      <c r="TQA212" s="119"/>
      <c r="TQB212" s="91"/>
      <c r="TQC212" s="119"/>
      <c r="TQD212" s="91"/>
      <c r="TQE212" s="119"/>
      <c r="TQF212" s="91"/>
      <c r="TQG212" s="119"/>
      <c r="TQH212" s="91"/>
      <c r="TQI212" s="119"/>
      <c r="TQJ212" s="91"/>
      <c r="TQK212" s="119"/>
      <c r="TQL212" s="91"/>
      <c r="TQM212" s="119"/>
      <c r="TQN212" s="91"/>
      <c r="TQO212" s="119"/>
      <c r="TQP212" s="91"/>
      <c r="TQQ212" s="119"/>
      <c r="TQR212" s="91"/>
      <c r="TQS212" s="119"/>
      <c r="TQT212" s="91"/>
      <c r="TQU212" s="119"/>
      <c r="TQV212" s="91"/>
      <c r="TQW212" s="119"/>
      <c r="TQX212" s="91"/>
      <c r="TQY212" s="119"/>
      <c r="TQZ212" s="91"/>
      <c r="TRA212" s="119"/>
      <c r="TRB212" s="91"/>
      <c r="TRC212" s="119"/>
      <c r="TRD212" s="91"/>
      <c r="TRE212" s="119"/>
      <c r="TRF212" s="91"/>
      <c r="TRG212" s="119"/>
      <c r="TRH212" s="91"/>
      <c r="TRI212" s="119"/>
      <c r="TRJ212" s="91"/>
      <c r="TRK212" s="119"/>
      <c r="TRL212" s="91"/>
      <c r="TRM212" s="119"/>
      <c r="TRN212" s="91"/>
      <c r="TRO212" s="119"/>
      <c r="TRP212" s="91"/>
      <c r="TRQ212" s="119"/>
      <c r="TRR212" s="91"/>
      <c r="TRS212" s="119"/>
      <c r="TRT212" s="91"/>
      <c r="TRU212" s="119"/>
      <c r="TRV212" s="91"/>
      <c r="TRW212" s="119"/>
      <c r="TRX212" s="91"/>
      <c r="TRY212" s="119"/>
      <c r="TRZ212" s="91"/>
      <c r="TSA212" s="119"/>
      <c r="TSB212" s="91"/>
      <c r="TSC212" s="119"/>
      <c r="TSD212" s="91"/>
      <c r="TSE212" s="119"/>
      <c r="TSF212" s="91"/>
      <c r="TSG212" s="119"/>
      <c r="TSH212" s="91"/>
      <c r="TSI212" s="119"/>
      <c r="TSJ212" s="91"/>
      <c r="TSK212" s="119"/>
      <c r="TSL212" s="91"/>
      <c r="TSM212" s="119"/>
      <c r="TSN212" s="91"/>
      <c r="TSO212" s="119"/>
      <c r="TSP212" s="91"/>
      <c r="TSQ212" s="119"/>
      <c r="TSR212" s="91"/>
      <c r="TSS212" s="119"/>
      <c r="TST212" s="91"/>
      <c r="TSU212" s="119"/>
      <c r="TSV212" s="91"/>
      <c r="TSW212" s="119"/>
      <c r="TSX212" s="91"/>
      <c r="TSY212" s="119"/>
      <c r="TSZ212" s="91"/>
      <c r="TTA212" s="119"/>
      <c r="TTB212" s="91"/>
      <c r="TTC212" s="119"/>
      <c r="TTD212" s="91"/>
      <c r="TTE212" s="119"/>
      <c r="TTF212" s="91"/>
      <c r="TTG212" s="119"/>
      <c r="TTH212" s="91"/>
      <c r="TTI212" s="119"/>
      <c r="TTJ212" s="91"/>
      <c r="TTK212" s="119"/>
      <c r="TTL212" s="91"/>
      <c r="TTM212" s="119"/>
      <c r="TTN212" s="91"/>
      <c r="TTO212" s="119"/>
      <c r="TTP212" s="91"/>
      <c r="TTQ212" s="119"/>
      <c r="TTR212" s="91"/>
      <c r="TTS212" s="119"/>
      <c r="TTT212" s="91"/>
      <c r="TTU212" s="119"/>
      <c r="TTV212" s="91"/>
      <c r="TTW212" s="119"/>
      <c r="TTX212" s="91"/>
      <c r="TTY212" s="119"/>
      <c r="TTZ212" s="91"/>
      <c r="TUA212" s="119"/>
      <c r="TUB212" s="91"/>
      <c r="TUC212" s="119"/>
      <c r="TUD212" s="91"/>
      <c r="TUE212" s="119"/>
      <c r="TUF212" s="91"/>
      <c r="TUG212" s="119"/>
      <c r="TUH212" s="91"/>
      <c r="TUI212" s="119"/>
      <c r="TUJ212" s="91"/>
      <c r="TUK212" s="119"/>
      <c r="TUL212" s="91"/>
      <c r="TUM212" s="119"/>
      <c r="TUN212" s="91"/>
      <c r="TUO212" s="119"/>
      <c r="TUP212" s="91"/>
      <c r="TUQ212" s="119"/>
      <c r="TUR212" s="91"/>
      <c r="TUS212" s="119"/>
      <c r="TUT212" s="91"/>
      <c r="TUU212" s="119"/>
      <c r="TUV212" s="91"/>
      <c r="TUW212" s="119"/>
      <c r="TUX212" s="91"/>
      <c r="TUY212" s="119"/>
      <c r="TUZ212" s="91"/>
      <c r="TVA212" s="119"/>
      <c r="TVB212" s="91"/>
      <c r="TVC212" s="119"/>
      <c r="TVD212" s="91"/>
      <c r="TVE212" s="119"/>
      <c r="TVF212" s="91"/>
      <c r="TVG212" s="119"/>
      <c r="TVH212" s="91"/>
      <c r="TVI212" s="119"/>
      <c r="TVJ212" s="91"/>
      <c r="TVK212" s="119"/>
      <c r="TVL212" s="91"/>
      <c r="TVM212" s="119"/>
      <c r="TVN212" s="91"/>
      <c r="TVO212" s="119"/>
      <c r="TVP212" s="91"/>
      <c r="TVQ212" s="119"/>
      <c r="TVR212" s="91"/>
      <c r="TVS212" s="119"/>
      <c r="TVT212" s="91"/>
      <c r="TVU212" s="119"/>
      <c r="TVV212" s="91"/>
      <c r="TVW212" s="119"/>
      <c r="TVX212" s="91"/>
      <c r="TVY212" s="119"/>
      <c r="TVZ212" s="91"/>
      <c r="TWA212" s="119"/>
      <c r="TWB212" s="91"/>
      <c r="TWC212" s="119"/>
      <c r="TWD212" s="91"/>
      <c r="TWE212" s="119"/>
      <c r="TWF212" s="91"/>
      <c r="TWG212" s="119"/>
      <c r="TWH212" s="91"/>
      <c r="TWI212" s="119"/>
      <c r="TWJ212" s="91"/>
      <c r="TWK212" s="119"/>
      <c r="TWL212" s="91"/>
      <c r="TWM212" s="119"/>
      <c r="TWN212" s="91"/>
      <c r="TWO212" s="119"/>
      <c r="TWP212" s="91"/>
      <c r="TWQ212" s="119"/>
      <c r="TWR212" s="91"/>
      <c r="TWS212" s="119"/>
      <c r="TWT212" s="91"/>
      <c r="TWU212" s="119"/>
      <c r="TWV212" s="91"/>
      <c r="TWW212" s="119"/>
      <c r="TWX212" s="91"/>
      <c r="TWY212" s="119"/>
      <c r="TWZ212" s="91"/>
      <c r="TXA212" s="119"/>
      <c r="TXB212" s="91"/>
      <c r="TXC212" s="119"/>
      <c r="TXD212" s="91"/>
      <c r="TXE212" s="119"/>
      <c r="TXF212" s="91"/>
      <c r="TXG212" s="119"/>
      <c r="TXH212" s="91"/>
      <c r="TXI212" s="119"/>
      <c r="TXJ212" s="91"/>
      <c r="TXK212" s="119"/>
      <c r="TXL212" s="91"/>
      <c r="TXM212" s="119"/>
      <c r="TXN212" s="91"/>
      <c r="TXO212" s="119"/>
      <c r="TXP212" s="91"/>
      <c r="TXQ212" s="119"/>
      <c r="TXR212" s="91"/>
      <c r="TXS212" s="119"/>
      <c r="TXT212" s="91"/>
      <c r="TXU212" s="119"/>
      <c r="TXV212" s="91"/>
      <c r="TXW212" s="119"/>
      <c r="TXX212" s="91"/>
      <c r="TXY212" s="119"/>
      <c r="TXZ212" s="91"/>
      <c r="TYA212" s="119"/>
      <c r="TYB212" s="91"/>
      <c r="TYC212" s="119"/>
      <c r="TYD212" s="91"/>
      <c r="TYE212" s="119"/>
      <c r="TYF212" s="91"/>
      <c r="TYG212" s="119"/>
      <c r="TYH212" s="91"/>
      <c r="TYI212" s="119"/>
      <c r="TYJ212" s="91"/>
      <c r="TYK212" s="119"/>
      <c r="TYL212" s="91"/>
      <c r="TYM212" s="119"/>
      <c r="TYN212" s="91"/>
      <c r="TYO212" s="119"/>
      <c r="TYP212" s="91"/>
      <c r="TYQ212" s="119"/>
      <c r="TYR212" s="91"/>
      <c r="TYS212" s="119"/>
      <c r="TYT212" s="91"/>
      <c r="TYU212" s="119"/>
      <c r="TYV212" s="91"/>
      <c r="TYW212" s="119"/>
      <c r="TYX212" s="91"/>
      <c r="TYY212" s="119"/>
      <c r="TYZ212" s="91"/>
      <c r="TZA212" s="119"/>
      <c r="TZB212" s="91"/>
      <c r="TZC212" s="119"/>
      <c r="TZD212" s="91"/>
      <c r="TZE212" s="119"/>
      <c r="TZF212" s="91"/>
      <c r="TZG212" s="119"/>
      <c r="TZH212" s="91"/>
      <c r="TZI212" s="119"/>
      <c r="TZJ212" s="91"/>
      <c r="TZK212" s="119"/>
      <c r="TZL212" s="91"/>
      <c r="TZM212" s="119"/>
      <c r="TZN212" s="91"/>
      <c r="TZO212" s="119"/>
      <c r="TZP212" s="91"/>
      <c r="TZQ212" s="119"/>
      <c r="TZR212" s="91"/>
      <c r="TZS212" s="119"/>
      <c r="TZT212" s="91"/>
      <c r="TZU212" s="119"/>
      <c r="TZV212" s="91"/>
      <c r="TZW212" s="119"/>
      <c r="TZX212" s="91"/>
      <c r="TZY212" s="119"/>
      <c r="TZZ212" s="91"/>
      <c r="UAA212" s="119"/>
      <c r="UAB212" s="91"/>
      <c r="UAC212" s="119"/>
      <c r="UAD212" s="91"/>
      <c r="UAE212" s="119"/>
      <c r="UAF212" s="91"/>
      <c r="UAG212" s="119"/>
      <c r="UAH212" s="91"/>
      <c r="UAI212" s="119"/>
      <c r="UAJ212" s="91"/>
      <c r="UAK212" s="119"/>
      <c r="UAL212" s="91"/>
      <c r="UAM212" s="119"/>
      <c r="UAN212" s="91"/>
      <c r="UAO212" s="119"/>
      <c r="UAP212" s="91"/>
      <c r="UAQ212" s="119"/>
      <c r="UAR212" s="91"/>
      <c r="UAS212" s="119"/>
      <c r="UAT212" s="91"/>
      <c r="UAU212" s="119"/>
      <c r="UAV212" s="91"/>
      <c r="UAW212" s="119"/>
      <c r="UAX212" s="91"/>
      <c r="UAY212" s="119"/>
      <c r="UAZ212" s="91"/>
      <c r="UBA212" s="119"/>
      <c r="UBB212" s="91"/>
      <c r="UBC212" s="119"/>
      <c r="UBD212" s="91"/>
      <c r="UBE212" s="119"/>
      <c r="UBF212" s="91"/>
      <c r="UBG212" s="119"/>
      <c r="UBH212" s="91"/>
      <c r="UBI212" s="119"/>
      <c r="UBJ212" s="91"/>
      <c r="UBK212" s="119"/>
      <c r="UBL212" s="91"/>
      <c r="UBM212" s="119"/>
      <c r="UBN212" s="91"/>
      <c r="UBO212" s="119"/>
      <c r="UBP212" s="91"/>
      <c r="UBQ212" s="119"/>
      <c r="UBR212" s="91"/>
      <c r="UBS212" s="119"/>
      <c r="UBT212" s="91"/>
      <c r="UBU212" s="119"/>
      <c r="UBV212" s="91"/>
      <c r="UBW212" s="119"/>
      <c r="UBX212" s="91"/>
      <c r="UBY212" s="119"/>
      <c r="UBZ212" s="91"/>
      <c r="UCA212" s="119"/>
      <c r="UCB212" s="91"/>
      <c r="UCC212" s="119"/>
      <c r="UCD212" s="91"/>
      <c r="UCE212" s="119"/>
      <c r="UCF212" s="91"/>
      <c r="UCG212" s="119"/>
      <c r="UCH212" s="91"/>
      <c r="UCI212" s="119"/>
      <c r="UCJ212" s="91"/>
      <c r="UCK212" s="119"/>
      <c r="UCL212" s="91"/>
      <c r="UCM212" s="119"/>
      <c r="UCN212" s="91"/>
      <c r="UCO212" s="119"/>
      <c r="UCP212" s="91"/>
      <c r="UCQ212" s="119"/>
      <c r="UCR212" s="91"/>
      <c r="UCS212" s="119"/>
      <c r="UCT212" s="91"/>
      <c r="UCU212" s="119"/>
      <c r="UCV212" s="91"/>
      <c r="UCW212" s="119"/>
      <c r="UCX212" s="91"/>
      <c r="UCY212" s="119"/>
      <c r="UCZ212" s="91"/>
      <c r="UDA212" s="119"/>
      <c r="UDB212" s="91"/>
      <c r="UDC212" s="119"/>
      <c r="UDD212" s="91"/>
      <c r="UDE212" s="119"/>
      <c r="UDF212" s="91"/>
      <c r="UDG212" s="119"/>
      <c r="UDH212" s="91"/>
      <c r="UDI212" s="119"/>
      <c r="UDJ212" s="91"/>
      <c r="UDK212" s="119"/>
      <c r="UDL212" s="91"/>
      <c r="UDM212" s="119"/>
      <c r="UDN212" s="91"/>
      <c r="UDO212" s="119"/>
      <c r="UDP212" s="91"/>
      <c r="UDQ212" s="119"/>
      <c r="UDR212" s="91"/>
      <c r="UDS212" s="119"/>
      <c r="UDT212" s="91"/>
      <c r="UDU212" s="119"/>
      <c r="UDV212" s="91"/>
      <c r="UDW212" s="119"/>
      <c r="UDX212" s="91"/>
      <c r="UDY212" s="119"/>
      <c r="UDZ212" s="91"/>
      <c r="UEA212" s="119"/>
      <c r="UEB212" s="91"/>
      <c r="UEC212" s="119"/>
      <c r="UED212" s="91"/>
      <c r="UEE212" s="119"/>
      <c r="UEF212" s="91"/>
      <c r="UEG212" s="119"/>
      <c r="UEH212" s="91"/>
      <c r="UEI212" s="119"/>
      <c r="UEJ212" s="91"/>
      <c r="UEK212" s="119"/>
      <c r="UEL212" s="91"/>
      <c r="UEM212" s="119"/>
      <c r="UEN212" s="91"/>
      <c r="UEO212" s="119"/>
      <c r="UEP212" s="91"/>
      <c r="UEQ212" s="119"/>
      <c r="UER212" s="91"/>
      <c r="UES212" s="119"/>
      <c r="UET212" s="91"/>
      <c r="UEU212" s="119"/>
      <c r="UEV212" s="91"/>
      <c r="UEW212" s="119"/>
      <c r="UEX212" s="91"/>
      <c r="UEY212" s="119"/>
      <c r="UEZ212" s="91"/>
      <c r="UFA212" s="119"/>
      <c r="UFB212" s="91"/>
      <c r="UFC212" s="119"/>
      <c r="UFD212" s="91"/>
      <c r="UFE212" s="119"/>
      <c r="UFF212" s="91"/>
      <c r="UFG212" s="119"/>
      <c r="UFH212" s="91"/>
      <c r="UFI212" s="119"/>
      <c r="UFJ212" s="91"/>
      <c r="UFK212" s="119"/>
      <c r="UFL212" s="91"/>
      <c r="UFM212" s="119"/>
      <c r="UFN212" s="91"/>
      <c r="UFO212" s="119"/>
      <c r="UFP212" s="91"/>
      <c r="UFQ212" s="119"/>
      <c r="UFR212" s="91"/>
      <c r="UFS212" s="119"/>
      <c r="UFT212" s="91"/>
      <c r="UFU212" s="119"/>
      <c r="UFV212" s="91"/>
      <c r="UFW212" s="119"/>
      <c r="UFX212" s="91"/>
      <c r="UFY212" s="119"/>
      <c r="UFZ212" s="91"/>
      <c r="UGA212" s="119"/>
      <c r="UGB212" s="91"/>
      <c r="UGC212" s="119"/>
      <c r="UGD212" s="91"/>
      <c r="UGE212" s="119"/>
      <c r="UGF212" s="91"/>
      <c r="UGG212" s="119"/>
      <c r="UGH212" s="91"/>
      <c r="UGI212" s="119"/>
      <c r="UGJ212" s="91"/>
      <c r="UGK212" s="119"/>
      <c r="UGL212" s="91"/>
      <c r="UGM212" s="119"/>
      <c r="UGN212" s="91"/>
      <c r="UGO212" s="119"/>
      <c r="UGP212" s="91"/>
      <c r="UGQ212" s="119"/>
      <c r="UGR212" s="91"/>
      <c r="UGS212" s="119"/>
      <c r="UGT212" s="91"/>
      <c r="UGU212" s="119"/>
      <c r="UGV212" s="91"/>
      <c r="UGW212" s="119"/>
      <c r="UGX212" s="91"/>
      <c r="UGY212" s="119"/>
      <c r="UGZ212" s="91"/>
      <c r="UHA212" s="119"/>
      <c r="UHB212" s="91"/>
      <c r="UHC212" s="119"/>
      <c r="UHD212" s="91"/>
      <c r="UHE212" s="119"/>
      <c r="UHF212" s="91"/>
      <c r="UHG212" s="119"/>
      <c r="UHH212" s="91"/>
      <c r="UHI212" s="119"/>
      <c r="UHJ212" s="91"/>
      <c r="UHK212" s="119"/>
      <c r="UHL212" s="91"/>
      <c r="UHM212" s="119"/>
      <c r="UHN212" s="91"/>
      <c r="UHO212" s="119"/>
      <c r="UHP212" s="91"/>
      <c r="UHQ212" s="119"/>
      <c r="UHR212" s="91"/>
      <c r="UHS212" s="119"/>
      <c r="UHT212" s="91"/>
      <c r="UHU212" s="119"/>
      <c r="UHV212" s="91"/>
      <c r="UHW212" s="119"/>
      <c r="UHX212" s="91"/>
      <c r="UHY212" s="119"/>
      <c r="UHZ212" s="91"/>
      <c r="UIA212" s="119"/>
      <c r="UIB212" s="91"/>
      <c r="UIC212" s="119"/>
      <c r="UID212" s="91"/>
      <c r="UIE212" s="119"/>
      <c r="UIF212" s="91"/>
      <c r="UIG212" s="119"/>
      <c r="UIH212" s="91"/>
      <c r="UII212" s="119"/>
      <c r="UIJ212" s="91"/>
      <c r="UIK212" s="119"/>
      <c r="UIL212" s="91"/>
      <c r="UIM212" s="119"/>
      <c r="UIN212" s="91"/>
      <c r="UIO212" s="119"/>
      <c r="UIP212" s="91"/>
      <c r="UIQ212" s="119"/>
      <c r="UIR212" s="91"/>
      <c r="UIS212" s="119"/>
      <c r="UIT212" s="91"/>
      <c r="UIU212" s="119"/>
      <c r="UIV212" s="91"/>
      <c r="UIW212" s="119"/>
      <c r="UIX212" s="91"/>
      <c r="UIY212" s="119"/>
      <c r="UIZ212" s="91"/>
      <c r="UJA212" s="119"/>
      <c r="UJB212" s="91"/>
      <c r="UJC212" s="119"/>
      <c r="UJD212" s="91"/>
      <c r="UJE212" s="119"/>
      <c r="UJF212" s="91"/>
      <c r="UJG212" s="119"/>
      <c r="UJH212" s="91"/>
      <c r="UJI212" s="119"/>
      <c r="UJJ212" s="91"/>
      <c r="UJK212" s="119"/>
      <c r="UJL212" s="91"/>
      <c r="UJM212" s="119"/>
      <c r="UJN212" s="91"/>
      <c r="UJO212" s="119"/>
      <c r="UJP212" s="91"/>
      <c r="UJQ212" s="119"/>
      <c r="UJR212" s="91"/>
      <c r="UJS212" s="119"/>
      <c r="UJT212" s="91"/>
      <c r="UJU212" s="119"/>
      <c r="UJV212" s="91"/>
      <c r="UJW212" s="119"/>
      <c r="UJX212" s="91"/>
      <c r="UJY212" s="119"/>
      <c r="UJZ212" s="91"/>
      <c r="UKA212" s="119"/>
      <c r="UKB212" s="91"/>
      <c r="UKC212" s="119"/>
      <c r="UKD212" s="91"/>
      <c r="UKE212" s="119"/>
      <c r="UKF212" s="91"/>
      <c r="UKG212" s="119"/>
      <c r="UKH212" s="91"/>
      <c r="UKI212" s="119"/>
      <c r="UKJ212" s="91"/>
      <c r="UKK212" s="119"/>
      <c r="UKL212" s="91"/>
      <c r="UKM212" s="119"/>
      <c r="UKN212" s="91"/>
      <c r="UKO212" s="119"/>
      <c r="UKP212" s="91"/>
      <c r="UKQ212" s="119"/>
      <c r="UKR212" s="91"/>
      <c r="UKS212" s="119"/>
      <c r="UKT212" s="91"/>
      <c r="UKU212" s="119"/>
      <c r="UKV212" s="91"/>
      <c r="UKW212" s="119"/>
      <c r="UKX212" s="91"/>
      <c r="UKY212" s="119"/>
      <c r="UKZ212" s="91"/>
      <c r="ULA212" s="119"/>
      <c r="ULB212" s="91"/>
      <c r="ULC212" s="119"/>
      <c r="ULD212" s="91"/>
      <c r="ULE212" s="119"/>
      <c r="ULF212" s="91"/>
      <c r="ULG212" s="119"/>
      <c r="ULH212" s="91"/>
      <c r="ULI212" s="119"/>
      <c r="ULJ212" s="91"/>
      <c r="ULK212" s="119"/>
      <c r="ULL212" s="91"/>
      <c r="ULM212" s="119"/>
      <c r="ULN212" s="91"/>
      <c r="ULO212" s="119"/>
      <c r="ULP212" s="91"/>
      <c r="ULQ212" s="119"/>
      <c r="ULR212" s="91"/>
      <c r="ULS212" s="119"/>
      <c r="ULT212" s="91"/>
      <c r="ULU212" s="119"/>
      <c r="ULV212" s="91"/>
      <c r="ULW212" s="119"/>
      <c r="ULX212" s="91"/>
      <c r="ULY212" s="119"/>
      <c r="ULZ212" s="91"/>
      <c r="UMA212" s="119"/>
      <c r="UMB212" s="91"/>
      <c r="UMC212" s="119"/>
      <c r="UMD212" s="91"/>
      <c r="UME212" s="119"/>
      <c r="UMF212" s="91"/>
      <c r="UMG212" s="119"/>
      <c r="UMH212" s="91"/>
      <c r="UMI212" s="119"/>
      <c r="UMJ212" s="91"/>
      <c r="UMK212" s="119"/>
      <c r="UML212" s="91"/>
      <c r="UMM212" s="119"/>
      <c r="UMN212" s="91"/>
      <c r="UMO212" s="119"/>
      <c r="UMP212" s="91"/>
      <c r="UMQ212" s="119"/>
      <c r="UMR212" s="91"/>
      <c r="UMS212" s="119"/>
      <c r="UMT212" s="91"/>
      <c r="UMU212" s="119"/>
      <c r="UMV212" s="91"/>
      <c r="UMW212" s="119"/>
      <c r="UMX212" s="91"/>
      <c r="UMY212" s="119"/>
      <c r="UMZ212" s="91"/>
      <c r="UNA212" s="119"/>
      <c r="UNB212" s="91"/>
      <c r="UNC212" s="119"/>
      <c r="UND212" s="91"/>
      <c r="UNE212" s="119"/>
      <c r="UNF212" s="91"/>
      <c r="UNG212" s="119"/>
      <c r="UNH212" s="91"/>
      <c r="UNI212" s="119"/>
      <c r="UNJ212" s="91"/>
      <c r="UNK212" s="119"/>
      <c r="UNL212" s="91"/>
      <c r="UNM212" s="119"/>
      <c r="UNN212" s="91"/>
      <c r="UNO212" s="119"/>
      <c r="UNP212" s="91"/>
      <c r="UNQ212" s="119"/>
      <c r="UNR212" s="91"/>
      <c r="UNS212" s="119"/>
      <c r="UNT212" s="91"/>
      <c r="UNU212" s="119"/>
      <c r="UNV212" s="91"/>
      <c r="UNW212" s="119"/>
      <c r="UNX212" s="91"/>
      <c r="UNY212" s="119"/>
      <c r="UNZ212" s="91"/>
      <c r="UOA212" s="119"/>
      <c r="UOB212" s="91"/>
      <c r="UOC212" s="119"/>
      <c r="UOD212" s="91"/>
      <c r="UOE212" s="119"/>
      <c r="UOF212" s="91"/>
      <c r="UOG212" s="119"/>
      <c r="UOH212" s="91"/>
      <c r="UOI212" s="119"/>
      <c r="UOJ212" s="91"/>
      <c r="UOK212" s="119"/>
      <c r="UOL212" s="91"/>
      <c r="UOM212" s="119"/>
      <c r="UON212" s="91"/>
      <c r="UOO212" s="119"/>
      <c r="UOP212" s="91"/>
      <c r="UOQ212" s="119"/>
      <c r="UOR212" s="91"/>
      <c r="UOS212" s="119"/>
      <c r="UOT212" s="91"/>
      <c r="UOU212" s="119"/>
      <c r="UOV212" s="91"/>
      <c r="UOW212" s="119"/>
      <c r="UOX212" s="91"/>
      <c r="UOY212" s="119"/>
      <c r="UOZ212" s="91"/>
      <c r="UPA212" s="119"/>
      <c r="UPB212" s="91"/>
      <c r="UPC212" s="119"/>
      <c r="UPD212" s="91"/>
      <c r="UPE212" s="119"/>
      <c r="UPF212" s="91"/>
      <c r="UPG212" s="119"/>
      <c r="UPH212" s="91"/>
      <c r="UPI212" s="119"/>
      <c r="UPJ212" s="91"/>
      <c r="UPK212" s="119"/>
      <c r="UPL212" s="91"/>
      <c r="UPM212" s="119"/>
      <c r="UPN212" s="91"/>
      <c r="UPO212" s="119"/>
      <c r="UPP212" s="91"/>
      <c r="UPQ212" s="119"/>
      <c r="UPR212" s="91"/>
      <c r="UPS212" s="119"/>
      <c r="UPT212" s="91"/>
      <c r="UPU212" s="119"/>
      <c r="UPV212" s="91"/>
      <c r="UPW212" s="119"/>
      <c r="UPX212" s="91"/>
      <c r="UPY212" s="119"/>
      <c r="UPZ212" s="91"/>
      <c r="UQA212" s="119"/>
      <c r="UQB212" s="91"/>
      <c r="UQC212" s="119"/>
      <c r="UQD212" s="91"/>
      <c r="UQE212" s="119"/>
      <c r="UQF212" s="91"/>
      <c r="UQG212" s="119"/>
      <c r="UQH212" s="91"/>
      <c r="UQI212" s="119"/>
      <c r="UQJ212" s="91"/>
      <c r="UQK212" s="119"/>
      <c r="UQL212" s="91"/>
      <c r="UQM212" s="119"/>
      <c r="UQN212" s="91"/>
      <c r="UQO212" s="119"/>
      <c r="UQP212" s="91"/>
      <c r="UQQ212" s="119"/>
      <c r="UQR212" s="91"/>
      <c r="UQS212" s="119"/>
      <c r="UQT212" s="91"/>
      <c r="UQU212" s="119"/>
      <c r="UQV212" s="91"/>
      <c r="UQW212" s="119"/>
      <c r="UQX212" s="91"/>
      <c r="UQY212" s="119"/>
      <c r="UQZ212" s="91"/>
      <c r="URA212" s="119"/>
      <c r="URB212" s="91"/>
      <c r="URC212" s="119"/>
      <c r="URD212" s="91"/>
      <c r="URE212" s="119"/>
      <c r="URF212" s="91"/>
      <c r="URG212" s="119"/>
      <c r="URH212" s="91"/>
      <c r="URI212" s="119"/>
      <c r="URJ212" s="91"/>
      <c r="URK212" s="119"/>
      <c r="URL212" s="91"/>
      <c r="URM212" s="119"/>
      <c r="URN212" s="91"/>
      <c r="URO212" s="119"/>
      <c r="URP212" s="91"/>
      <c r="URQ212" s="119"/>
      <c r="URR212" s="91"/>
      <c r="URS212" s="119"/>
      <c r="URT212" s="91"/>
      <c r="URU212" s="119"/>
      <c r="URV212" s="91"/>
      <c r="URW212" s="119"/>
      <c r="URX212" s="91"/>
      <c r="URY212" s="119"/>
      <c r="URZ212" s="91"/>
      <c r="USA212" s="119"/>
      <c r="USB212" s="91"/>
      <c r="USC212" s="119"/>
      <c r="USD212" s="91"/>
      <c r="USE212" s="119"/>
      <c r="USF212" s="91"/>
      <c r="USG212" s="119"/>
      <c r="USH212" s="91"/>
      <c r="USI212" s="119"/>
      <c r="USJ212" s="91"/>
      <c r="USK212" s="119"/>
      <c r="USL212" s="91"/>
      <c r="USM212" s="119"/>
      <c r="USN212" s="91"/>
      <c r="USO212" s="119"/>
      <c r="USP212" s="91"/>
      <c r="USQ212" s="119"/>
      <c r="USR212" s="91"/>
      <c r="USS212" s="119"/>
      <c r="UST212" s="91"/>
      <c r="USU212" s="119"/>
      <c r="USV212" s="91"/>
      <c r="USW212" s="119"/>
      <c r="USX212" s="91"/>
      <c r="USY212" s="119"/>
      <c r="USZ212" s="91"/>
      <c r="UTA212" s="119"/>
      <c r="UTB212" s="91"/>
      <c r="UTC212" s="119"/>
      <c r="UTD212" s="91"/>
      <c r="UTE212" s="119"/>
      <c r="UTF212" s="91"/>
      <c r="UTG212" s="119"/>
      <c r="UTH212" s="91"/>
      <c r="UTI212" s="119"/>
      <c r="UTJ212" s="91"/>
      <c r="UTK212" s="119"/>
      <c r="UTL212" s="91"/>
      <c r="UTM212" s="119"/>
      <c r="UTN212" s="91"/>
      <c r="UTO212" s="119"/>
      <c r="UTP212" s="91"/>
      <c r="UTQ212" s="119"/>
      <c r="UTR212" s="91"/>
      <c r="UTS212" s="119"/>
      <c r="UTT212" s="91"/>
      <c r="UTU212" s="119"/>
      <c r="UTV212" s="91"/>
      <c r="UTW212" s="119"/>
      <c r="UTX212" s="91"/>
      <c r="UTY212" s="119"/>
      <c r="UTZ212" s="91"/>
      <c r="UUA212" s="119"/>
      <c r="UUB212" s="91"/>
      <c r="UUC212" s="119"/>
      <c r="UUD212" s="91"/>
      <c r="UUE212" s="119"/>
      <c r="UUF212" s="91"/>
      <c r="UUG212" s="119"/>
      <c r="UUH212" s="91"/>
      <c r="UUI212" s="119"/>
      <c r="UUJ212" s="91"/>
      <c r="UUK212" s="119"/>
      <c r="UUL212" s="91"/>
      <c r="UUM212" s="119"/>
      <c r="UUN212" s="91"/>
      <c r="UUO212" s="119"/>
      <c r="UUP212" s="91"/>
      <c r="UUQ212" s="119"/>
      <c r="UUR212" s="91"/>
      <c r="UUS212" s="119"/>
      <c r="UUT212" s="91"/>
      <c r="UUU212" s="119"/>
      <c r="UUV212" s="91"/>
      <c r="UUW212" s="119"/>
      <c r="UUX212" s="91"/>
      <c r="UUY212" s="119"/>
      <c r="UUZ212" s="91"/>
      <c r="UVA212" s="119"/>
      <c r="UVB212" s="91"/>
      <c r="UVC212" s="119"/>
      <c r="UVD212" s="91"/>
      <c r="UVE212" s="119"/>
      <c r="UVF212" s="91"/>
      <c r="UVG212" s="119"/>
      <c r="UVH212" s="91"/>
      <c r="UVI212" s="119"/>
      <c r="UVJ212" s="91"/>
      <c r="UVK212" s="119"/>
      <c r="UVL212" s="91"/>
      <c r="UVM212" s="119"/>
      <c r="UVN212" s="91"/>
      <c r="UVO212" s="119"/>
      <c r="UVP212" s="91"/>
      <c r="UVQ212" s="119"/>
      <c r="UVR212" s="91"/>
      <c r="UVS212" s="119"/>
      <c r="UVT212" s="91"/>
      <c r="UVU212" s="119"/>
      <c r="UVV212" s="91"/>
      <c r="UVW212" s="119"/>
      <c r="UVX212" s="91"/>
      <c r="UVY212" s="119"/>
      <c r="UVZ212" s="91"/>
      <c r="UWA212" s="119"/>
      <c r="UWB212" s="91"/>
      <c r="UWC212" s="119"/>
      <c r="UWD212" s="91"/>
      <c r="UWE212" s="119"/>
      <c r="UWF212" s="91"/>
      <c r="UWG212" s="119"/>
      <c r="UWH212" s="91"/>
      <c r="UWI212" s="119"/>
      <c r="UWJ212" s="91"/>
      <c r="UWK212" s="119"/>
      <c r="UWL212" s="91"/>
      <c r="UWM212" s="119"/>
      <c r="UWN212" s="91"/>
      <c r="UWO212" s="119"/>
      <c r="UWP212" s="91"/>
      <c r="UWQ212" s="119"/>
      <c r="UWR212" s="91"/>
      <c r="UWS212" s="119"/>
      <c r="UWT212" s="91"/>
      <c r="UWU212" s="119"/>
      <c r="UWV212" s="91"/>
      <c r="UWW212" s="119"/>
      <c r="UWX212" s="91"/>
      <c r="UWY212" s="119"/>
      <c r="UWZ212" s="91"/>
      <c r="UXA212" s="119"/>
      <c r="UXB212" s="91"/>
      <c r="UXC212" s="119"/>
      <c r="UXD212" s="91"/>
      <c r="UXE212" s="119"/>
      <c r="UXF212" s="91"/>
      <c r="UXG212" s="119"/>
      <c r="UXH212" s="91"/>
      <c r="UXI212" s="119"/>
      <c r="UXJ212" s="91"/>
      <c r="UXK212" s="119"/>
      <c r="UXL212" s="91"/>
      <c r="UXM212" s="119"/>
      <c r="UXN212" s="91"/>
      <c r="UXO212" s="119"/>
      <c r="UXP212" s="91"/>
      <c r="UXQ212" s="119"/>
      <c r="UXR212" s="91"/>
      <c r="UXS212" s="119"/>
      <c r="UXT212" s="91"/>
      <c r="UXU212" s="119"/>
      <c r="UXV212" s="91"/>
      <c r="UXW212" s="119"/>
      <c r="UXX212" s="91"/>
      <c r="UXY212" s="119"/>
      <c r="UXZ212" s="91"/>
      <c r="UYA212" s="119"/>
      <c r="UYB212" s="91"/>
      <c r="UYC212" s="119"/>
      <c r="UYD212" s="91"/>
      <c r="UYE212" s="119"/>
      <c r="UYF212" s="91"/>
      <c r="UYG212" s="119"/>
      <c r="UYH212" s="91"/>
      <c r="UYI212" s="119"/>
      <c r="UYJ212" s="91"/>
      <c r="UYK212" s="119"/>
      <c r="UYL212" s="91"/>
      <c r="UYM212" s="119"/>
      <c r="UYN212" s="91"/>
      <c r="UYO212" s="119"/>
      <c r="UYP212" s="91"/>
      <c r="UYQ212" s="119"/>
      <c r="UYR212" s="91"/>
      <c r="UYS212" s="119"/>
      <c r="UYT212" s="91"/>
      <c r="UYU212" s="119"/>
      <c r="UYV212" s="91"/>
      <c r="UYW212" s="119"/>
      <c r="UYX212" s="91"/>
      <c r="UYY212" s="119"/>
      <c r="UYZ212" s="91"/>
      <c r="UZA212" s="119"/>
      <c r="UZB212" s="91"/>
      <c r="UZC212" s="119"/>
      <c r="UZD212" s="91"/>
      <c r="UZE212" s="119"/>
      <c r="UZF212" s="91"/>
      <c r="UZG212" s="119"/>
      <c r="UZH212" s="91"/>
      <c r="UZI212" s="119"/>
      <c r="UZJ212" s="91"/>
      <c r="UZK212" s="119"/>
      <c r="UZL212" s="91"/>
      <c r="UZM212" s="119"/>
      <c r="UZN212" s="91"/>
      <c r="UZO212" s="119"/>
      <c r="UZP212" s="91"/>
      <c r="UZQ212" s="119"/>
      <c r="UZR212" s="91"/>
      <c r="UZS212" s="119"/>
      <c r="UZT212" s="91"/>
      <c r="UZU212" s="119"/>
      <c r="UZV212" s="91"/>
      <c r="UZW212" s="119"/>
      <c r="UZX212" s="91"/>
      <c r="UZY212" s="119"/>
      <c r="UZZ212" s="91"/>
      <c r="VAA212" s="119"/>
      <c r="VAB212" s="91"/>
      <c r="VAC212" s="119"/>
      <c r="VAD212" s="91"/>
      <c r="VAE212" s="119"/>
      <c r="VAF212" s="91"/>
      <c r="VAG212" s="119"/>
      <c r="VAH212" s="91"/>
      <c r="VAI212" s="119"/>
      <c r="VAJ212" s="91"/>
      <c r="VAK212" s="119"/>
      <c r="VAL212" s="91"/>
      <c r="VAM212" s="119"/>
      <c r="VAN212" s="91"/>
      <c r="VAO212" s="119"/>
      <c r="VAP212" s="91"/>
      <c r="VAQ212" s="119"/>
      <c r="VAR212" s="91"/>
      <c r="VAS212" s="119"/>
      <c r="VAT212" s="91"/>
      <c r="VAU212" s="119"/>
      <c r="VAV212" s="91"/>
      <c r="VAW212" s="119"/>
      <c r="VAX212" s="91"/>
      <c r="VAY212" s="119"/>
      <c r="VAZ212" s="91"/>
      <c r="VBA212" s="119"/>
      <c r="VBB212" s="91"/>
      <c r="VBC212" s="119"/>
      <c r="VBD212" s="91"/>
      <c r="VBE212" s="119"/>
      <c r="VBF212" s="91"/>
      <c r="VBG212" s="119"/>
      <c r="VBH212" s="91"/>
      <c r="VBI212" s="119"/>
      <c r="VBJ212" s="91"/>
      <c r="VBK212" s="119"/>
      <c r="VBL212" s="91"/>
      <c r="VBM212" s="119"/>
      <c r="VBN212" s="91"/>
      <c r="VBO212" s="119"/>
      <c r="VBP212" s="91"/>
      <c r="VBQ212" s="119"/>
      <c r="VBR212" s="91"/>
      <c r="VBS212" s="119"/>
      <c r="VBT212" s="91"/>
      <c r="VBU212" s="119"/>
      <c r="VBV212" s="91"/>
      <c r="VBW212" s="119"/>
      <c r="VBX212" s="91"/>
      <c r="VBY212" s="119"/>
      <c r="VBZ212" s="91"/>
      <c r="VCA212" s="119"/>
      <c r="VCB212" s="91"/>
      <c r="VCC212" s="119"/>
      <c r="VCD212" s="91"/>
      <c r="VCE212" s="119"/>
      <c r="VCF212" s="91"/>
      <c r="VCG212" s="119"/>
      <c r="VCH212" s="91"/>
      <c r="VCI212" s="119"/>
      <c r="VCJ212" s="91"/>
      <c r="VCK212" s="119"/>
      <c r="VCL212" s="91"/>
      <c r="VCM212" s="119"/>
      <c r="VCN212" s="91"/>
      <c r="VCO212" s="119"/>
      <c r="VCP212" s="91"/>
      <c r="VCQ212" s="119"/>
      <c r="VCR212" s="91"/>
      <c r="VCS212" s="119"/>
      <c r="VCT212" s="91"/>
      <c r="VCU212" s="119"/>
      <c r="VCV212" s="91"/>
      <c r="VCW212" s="119"/>
      <c r="VCX212" s="91"/>
      <c r="VCY212" s="119"/>
      <c r="VCZ212" s="91"/>
      <c r="VDA212" s="119"/>
      <c r="VDB212" s="91"/>
      <c r="VDC212" s="119"/>
      <c r="VDD212" s="91"/>
      <c r="VDE212" s="119"/>
      <c r="VDF212" s="91"/>
      <c r="VDG212" s="119"/>
      <c r="VDH212" s="91"/>
      <c r="VDI212" s="119"/>
      <c r="VDJ212" s="91"/>
      <c r="VDK212" s="119"/>
      <c r="VDL212" s="91"/>
      <c r="VDM212" s="119"/>
      <c r="VDN212" s="91"/>
      <c r="VDO212" s="119"/>
      <c r="VDP212" s="91"/>
      <c r="VDQ212" s="119"/>
      <c r="VDR212" s="91"/>
      <c r="VDS212" s="119"/>
      <c r="VDT212" s="91"/>
      <c r="VDU212" s="119"/>
      <c r="VDV212" s="91"/>
      <c r="VDW212" s="119"/>
      <c r="VDX212" s="91"/>
      <c r="VDY212" s="119"/>
      <c r="VDZ212" s="91"/>
      <c r="VEA212" s="119"/>
      <c r="VEB212" s="91"/>
      <c r="VEC212" s="119"/>
      <c r="VED212" s="91"/>
      <c r="VEE212" s="119"/>
      <c r="VEF212" s="91"/>
      <c r="VEG212" s="119"/>
      <c r="VEH212" s="91"/>
      <c r="VEI212" s="119"/>
      <c r="VEJ212" s="91"/>
      <c r="VEK212" s="119"/>
      <c r="VEL212" s="91"/>
      <c r="VEM212" s="119"/>
      <c r="VEN212" s="91"/>
      <c r="VEO212" s="119"/>
      <c r="VEP212" s="91"/>
      <c r="VEQ212" s="119"/>
      <c r="VER212" s="91"/>
      <c r="VES212" s="119"/>
      <c r="VET212" s="91"/>
      <c r="VEU212" s="119"/>
      <c r="VEV212" s="91"/>
      <c r="VEW212" s="119"/>
      <c r="VEX212" s="91"/>
      <c r="VEY212" s="119"/>
      <c r="VEZ212" s="91"/>
      <c r="VFA212" s="119"/>
      <c r="VFB212" s="91"/>
      <c r="VFC212" s="119"/>
      <c r="VFD212" s="91"/>
      <c r="VFE212" s="119"/>
      <c r="VFF212" s="91"/>
      <c r="VFG212" s="119"/>
      <c r="VFH212" s="91"/>
      <c r="VFI212" s="119"/>
      <c r="VFJ212" s="91"/>
      <c r="VFK212" s="119"/>
      <c r="VFL212" s="91"/>
      <c r="VFM212" s="119"/>
      <c r="VFN212" s="91"/>
      <c r="VFO212" s="119"/>
      <c r="VFP212" s="91"/>
      <c r="VFQ212" s="119"/>
      <c r="VFR212" s="91"/>
      <c r="VFS212" s="119"/>
      <c r="VFT212" s="91"/>
      <c r="VFU212" s="119"/>
      <c r="VFV212" s="91"/>
      <c r="VFW212" s="119"/>
      <c r="VFX212" s="91"/>
      <c r="VFY212" s="119"/>
      <c r="VFZ212" s="91"/>
      <c r="VGA212" s="119"/>
      <c r="VGB212" s="91"/>
      <c r="VGC212" s="119"/>
      <c r="VGD212" s="91"/>
      <c r="VGE212" s="119"/>
      <c r="VGF212" s="91"/>
      <c r="VGG212" s="119"/>
      <c r="VGH212" s="91"/>
      <c r="VGI212" s="119"/>
      <c r="VGJ212" s="91"/>
      <c r="VGK212" s="119"/>
      <c r="VGL212" s="91"/>
      <c r="VGM212" s="119"/>
      <c r="VGN212" s="91"/>
      <c r="VGO212" s="119"/>
      <c r="VGP212" s="91"/>
      <c r="VGQ212" s="119"/>
      <c r="VGR212" s="91"/>
      <c r="VGS212" s="119"/>
      <c r="VGT212" s="91"/>
      <c r="VGU212" s="119"/>
      <c r="VGV212" s="91"/>
      <c r="VGW212" s="119"/>
      <c r="VGX212" s="91"/>
      <c r="VGY212" s="119"/>
      <c r="VGZ212" s="91"/>
      <c r="VHA212" s="119"/>
      <c r="VHB212" s="91"/>
      <c r="VHC212" s="119"/>
      <c r="VHD212" s="91"/>
      <c r="VHE212" s="119"/>
      <c r="VHF212" s="91"/>
      <c r="VHG212" s="119"/>
      <c r="VHH212" s="91"/>
      <c r="VHI212" s="119"/>
      <c r="VHJ212" s="91"/>
      <c r="VHK212" s="119"/>
      <c r="VHL212" s="91"/>
      <c r="VHM212" s="119"/>
      <c r="VHN212" s="91"/>
      <c r="VHO212" s="119"/>
      <c r="VHP212" s="91"/>
      <c r="VHQ212" s="119"/>
      <c r="VHR212" s="91"/>
      <c r="VHS212" s="119"/>
      <c r="VHT212" s="91"/>
      <c r="VHU212" s="119"/>
      <c r="VHV212" s="91"/>
      <c r="VHW212" s="119"/>
      <c r="VHX212" s="91"/>
      <c r="VHY212" s="119"/>
      <c r="VHZ212" s="91"/>
      <c r="VIA212" s="119"/>
      <c r="VIB212" s="91"/>
      <c r="VIC212" s="119"/>
      <c r="VID212" s="91"/>
      <c r="VIE212" s="119"/>
      <c r="VIF212" s="91"/>
      <c r="VIG212" s="119"/>
      <c r="VIH212" s="91"/>
      <c r="VII212" s="119"/>
      <c r="VIJ212" s="91"/>
      <c r="VIK212" s="119"/>
      <c r="VIL212" s="91"/>
      <c r="VIM212" s="119"/>
      <c r="VIN212" s="91"/>
      <c r="VIO212" s="119"/>
      <c r="VIP212" s="91"/>
      <c r="VIQ212" s="119"/>
      <c r="VIR212" s="91"/>
      <c r="VIS212" s="119"/>
      <c r="VIT212" s="91"/>
      <c r="VIU212" s="119"/>
      <c r="VIV212" s="91"/>
      <c r="VIW212" s="119"/>
      <c r="VIX212" s="91"/>
      <c r="VIY212" s="119"/>
      <c r="VIZ212" s="91"/>
      <c r="VJA212" s="119"/>
      <c r="VJB212" s="91"/>
      <c r="VJC212" s="119"/>
      <c r="VJD212" s="91"/>
      <c r="VJE212" s="119"/>
      <c r="VJF212" s="91"/>
      <c r="VJG212" s="119"/>
      <c r="VJH212" s="91"/>
      <c r="VJI212" s="119"/>
      <c r="VJJ212" s="91"/>
      <c r="VJK212" s="119"/>
      <c r="VJL212" s="91"/>
      <c r="VJM212" s="119"/>
      <c r="VJN212" s="91"/>
      <c r="VJO212" s="119"/>
      <c r="VJP212" s="91"/>
      <c r="VJQ212" s="119"/>
      <c r="VJR212" s="91"/>
      <c r="VJS212" s="119"/>
      <c r="VJT212" s="91"/>
      <c r="VJU212" s="119"/>
      <c r="VJV212" s="91"/>
      <c r="VJW212" s="119"/>
      <c r="VJX212" s="91"/>
      <c r="VJY212" s="119"/>
      <c r="VJZ212" s="91"/>
      <c r="VKA212" s="119"/>
      <c r="VKB212" s="91"/>
      <c r="VKC212" s="119"/>
      <c r="VKD212" s="91"/>
      <c r="VKE212" s="119"/>
      <c r="VKF212" s="91"/>
      <c r="VKG212" s="119"/>
      <c r="VKH212" s="91"/>
      <c r="VKI212" s="119"/>
      <c r="VKJ212" s="91"/>
      <c r="VKK212" s="119"/>
      <c r="VKL212" s="91"/>
      <c r="VKM212" s="119"/>
      <c r="VKN212" s="91"/>
      <c r="VKO212" s="119"/>
      <c r="VKP212" s="91"/>
      <c r="VKQ212" s="119"/>
      <c r="VKR212" s="91"/>
      <c r="VKS212" s="119"/>
      <c r="VKT212" s="91"/>
      <c r="VKU212" s="119"/>
      <c r="VKV212" s="91"/>
      <c r="VKW212" s="119"/>
      <c r="VKX212" s="91"/>
      <c r="VKY212" s="119"/>
      <c r="VKZ212" s="91"/>
      <c r="VLA212" s="119"/>
      <c r="VLB212" s="91"/>
      <c r="VLC212" s="119"/>
      <c r="VLD212" s="91"/>
      <c r="VLE212" s="119"/>
      <c r="VLF212" s="91"/>
      <c r="VLG212" s="119"/>
      <c r="VLH212" s="91"/>
      <c r="VLI212" s="119"/>
      <c r="VLJ212" s="91"/>
      <c r="VLK212" s="119"/>
      <c r="VLL212" s="91"/>
      <c r="VLM212" s="119"/>
      <c r="VLN212" s="91"/>
      <c r="VLO212" s="119"/>
      <c r="VLP212" s="91"/>
      <c r="VLQ212" s="119"/>
      <c r="VLR212" s="91"/>
      <c r="VLS212" s="119"/>
      <c r="VLT212" s="91"/>
      <c r="VLU212" s="119"/>
      <c r="VLV212" s="91"/>
      <c r="VLW212" s="119"/>
      <c r="VLX212" s="91"/>
      <c r="VLY212" s="119"/>
      <c r="VLZ212" s="91"/>
      <c r="VMA212" s="119"/>
      <c r="VMB212" s="91"/>
      <c r="VMC212" s="119"/>
      <c r="VMD212" s="91"/>
      <c r="VME212" s="119"/>
      <c r="VMF212" s="91"/>
      <c r="VMG212" s="119"/>
      <c r="VMH212" s="91"/>
      <c r="VMI212" s="119"/>
      <c r="VMJ212" s="91"/>
      <c r="VMK212" s="119"/>
      <c r="VML212" s="91"/>
      <c r="VMM212" s="119"/>
      <c r="VMN212" s="91"/>
      <c r="VMO212" s="119"/>
      <c r="VMP212" s="91"/>
      <c r="VMQ212" s="119"/>
      <c r="VMR212" s="91"/>
      <c r="VMS212" s="119"/>
      <c r="VMT212" s="91"/>
      <c r="VMU212" s="119"/>
      <c r="VMV212" s="91"/>
      <c r="VMW212" s="119"/>
      <c r="VMX212" s="91"/>
      <c r="VMY212" s="119"/>
      <c r="VMZ212" s="91"/>
      <c r="VNA212" s="119"/>
      <c r="VNB212" s="91"/>
      <c r="VNC212" s="119"/>
      <c r="VND212" s="91"/>
      <c r="VNE212" s="119"/>
      <c r="VNF212" s="91"/>
      <c r="VNG212" s="119"/>
      <c r="VNH212" s="91"/>
      <c r="VNI212" s="119"/>
      <c r="VNJ212" s="91"/>
      <c r="VNK212" s="119"/>
      <c r="VNL212" s="91"/>
      <c r="VNM212" s="119"/>
      <c r="VNN212" s="91"/>
      <c r="VNO212" s="119"/>
      <c r="VNP212" s="91"/>
      <c r="VNQ212" s="119"/>
      <c r="VNR212" s="91"/>
      <c r="VNS212" s="119"/>
      <c r="VNT212" s="91"/>
      <c r="VNU212" s="119"/>
      <c r="VNV212" s="91"/>
      <c r="VNW212" s="119"/>
      <c r="VNX212" s="91"/>
      <c r="VNY212" s="119"/>
      <c r="VNZ212" s="91"/>
      <c r="VOA212" s="119"/>
      <c r="VOB212" s="91"/>
      <c r="VOC212" s="119"/>
      <c r="VOD212" s="91"/>
      <c r="VOE212" s="119"/>
      <c r="VOF212" s="91"/>
      <c r="VOG212" s="119"/>
      <c r="VOH212" s="91"/>
      <c r="VOI212" s="119"/>
      <c r="VOJ212" s="91"/>
      <c r="VOK212" s="119"/>
      <c r="VOL212" s="91"/>
      <c r="VOM212" s="119"/>
      <c r="VON212" s="91"/>
      <c r="VOO212" s="119"/>
      <c r="VOP212" s="91"/>
      <c r="VOQ212" s="119"/>
      <c r="VOR212" s="91"/>
      <c r="VOS212" s="119"/>
      <c r="VOT212" s="91"/>
      <c r="VOU212" s="119"/>
      <c r="VOV212" s="91"/>
      <c r="VOW212" s="119"/>
      <c r="VOX212" s="91"/>
      <c r="VOY212" s="119"/>
      <c r="VOZ212" s="91"/>
      <c r="VPA212" s="119"/>
      <c r="VPB212" s="91"/>
      <c r="VPC212" s="119"/>
      <c r="VPD212" s="91"/>
      <c r="VPE212" s="119"/>
      <c r="VPF212" s="91"/>
      <c r="VPG212" s="119"/>
      <c r="VPH212" s="91"/>
      <c r="VPI212" s="119"/>
      <c r="VPJ212" s="91"/>
      <c r="VPK212" s="119"/>
      <c r="VPL212" s="91"/>
      <c r="VPM212" s="119"/>
      <c r="VPN212" s="91"/>
      <c r="VPO212" s="119"/>
      <c r="VPP212" s="91"/>
      <c r="VPQ212" s="119"/>
      <c r="VPR212" s="91"/>
      <c r="VPS212" s="119"/>
      <c r="VPT212" s="91"/>
      <c r="VPU212" s="119"/>
      <c r="VPV212" s="91"/>
      <c r="VPW212" s="119"/>
      <c r="VPX212" s="91"/>
      <c r="VPY212" s="119"/>
      <c r="VPZ212" s="91"/>
      <c r="VQA212" s="119"/>
      <c r="VQB212" s="91"/>
      <c r="VQC212" s="119"/>
      <c r="VQD212" s="91"/>
      <c r="VQE212" s="119"/>
      <c r="VQF212" s="91"/>
      <c r="VQG212" s="119"/>
      <c r="VQH212" s="91"/>
      <c r="VQI212" s="119"/>
      <c r="VQJ212" s="91"/>
      <c r="VQK212" s="119"/>
      <c r="VQL212" s="91"/>
      <c r="VQM212" s="119"/>
      <c r="VQN212" s="91"/>
      <c r="VQO212" s="119"/>
      <c r="VQP212" s="91"/>
      <c r="VQQ212" s="119"/>
      <c r="VQR212" s="91"/>
      <c r="VQS212" s="119"/>
      <c r="VQT212" s="91"/>
      <c r="VQU212" s="119"/>
      <c r="VQV212" s="91"/>
      <c r="VQW212" s="119"/>
      <c r="VQX212" s="91"/>
      <c r="VQY212" s="119"/>
      <c r="VQZ212" s="91"/>
      <c r="VRA212" s="119"/>
      <c r="VRB212" s="91"/>
      <c r="VRC212" s="119"/>
      <c r="VRD212" s="91"/>
      <c r="VRE212" s="119"/>
      <c r="VRF212" s="91"/>
      <c r="VRG212" s="119"/>
      <c r="VRH212" s="91"/>
      <c r="VRI212" s="119"/>
      <c r="VRJ212" s="91"/>
      <c r="VRK212" s="119"/>
      <c r="VRL212" s="91"/>
      <c r="VRM212" s="119"/>
      <c r="VRN212" s="91"/>
      <c r="VRO212" s="119"/>
      <c r="VRP212" s="91"/>
      <c r="VRQ212" s="119"/>
      <c r="VRR212" s="91"/>
      <c r="VRS212" s="119"/>
      <c r="VRT212" s="91"/>
      <c r="VRU212" s="119"/>
      <c r="VRV212" s="91"/>
      <c r="VRW212" s="119"/>
      <c r="VRX212" s="91"/>
      <c r="VRY212" s="119"/>
      <c r="VRZ212" s="91"/>
      <c r="VSA212" s="119"/>
      <c r="VSB212" s="91"/>
      <c r="VSC212" s="119"/>
      <c r="VSD212" s="91"/>
      <c r="VSE212" s="119"/>
      <c r="VSF212" s="91"/>
      <c r="VSG212" s="119"/>
      <c r="VSH212" s="91"/>
      <c r="VSI212" s="119"/>
      <c r="VSJ212" s="91"/>
      <c r="VSK212" s="119"/>
      <c r="VSL212" s="91"/>
      <c r="VSM212" s="119"/>
      <c r="VSN212" s="91"/>
      <c r="VSO212" s="119"/>
      <c r="VSP212" s="91"/>
      <c r="VSQ212" s="119"/>
      <c r="VSR212" s="91"/>
      <c r="VSS212" s="119"/>
      <c r="VST212" s="91"/>
      <c r="VSU212" s="119"/>
      <c r="VSV212" s="91"/>
      <c r="VSW212" s="119"/>
      <c r="VSX212" s="91"/>
      <c r="VSY212" s="119"/>
      <c r="VSZ212" s="91"/>
      <c r="VTA212" s="119"/>
      <c r="VTB212" s="91"/>
      <c r="VTC212" s="119"/>
      <c r="VTD212" s="91"/>
      <c r="VTE212" s="119"/>
      <c r="VTF212" s="91"/>
      <c r="VTG212" s="119"/>
      <c r="VTH212" s="91"/>
      <c r="VTI212" s="119"/>
      <c r="VTJ212" s="91"/>
      <c r="VTK212" s="119"/>
      <c r="VTL212" s="91"/>
      <c r="VTM212" s="119"/>
      <c r="VTN212" s="91"/>
      <c r="VTO212" s="119"/>
      <c r="VTP212" s="91"/>
      <c r="VTQ212" s="119"/>
      <c r="VTR212" s="91"/>
      <c r="VTS212" s="119"/>
      <c r="VTT212" s="91"/>
      <c r="VTU212" s="119"/>
      <c r="VTV212" s="91"/>
      <c r="VTW212" s="119"/>
      <c r="VTX212" s="91"/>
      <c r="VTY212" s="119"/>
      <c r="VTZ212" s="91"/>
      <c r="VUA212" s="119"/>
      <c r="VUB212" s="91"/>
      <c r="VUC212" s="119"/>
      <c r="VUD212" s="91"/>
      <c r="VUE212" s="119"/>
      <c r="VUF212" s="91"/>
      <c r="VUG212" s="119"/>
      <c r="VUH212" s="91"/>
      <c r="VUI212" s="119"/>
      <c r="VUJ212" s="91"/>
      <c r="VUK212" s="119"/>
      <c r="VUL212" s="91"/>
      <c r="VUM212" s="119"/>
      <c r="VUN212" s="91"/>
      <c r="VUO212" s="119"/>
      <c r="VUP212" s="91"/>
      <c r="VUQ212" s="119"/>
      <c r="VUR212" s="91"/>
      <c r="VUS212" s="119"/>
      <c r="VUT212" s="91"/>
      <c r="VUU212" s="119"/>
      <c r="VUV212" s="91"/>
      <c r="VUW212" s="119"/>
      <c r="VUX212" s="91"/>
      <c r="VUY212" s="119"/>
      <c r="VUZ212" s="91"/>
      <c r="VVA212" s="119"/>
      <c r="VVB212" s="91"/>
      <c r="VVC212" s="119"/>
      <c r="VVD212" s="91"/>
      <c r="VVE212" s="119"/>
      <c r="VVF212" s="91"/>
      <c r="VVG212" s="119"/>
      <c r="VVH212" s="91"/>
      <c r="VVI212" s="119"/>
      <c r="VVJ212" s="91"/>
      <c r="VVK212" s="119"/>
      <c r="VVL212" s="91"/>
      <c r="VVM212" s="119"/>
      <c r="VVN212" s="91"/>
      <c r="VVO212" s="119"/>
      <c r="VVP212" s="91"/>
      <c r="VVQ212" s="119"/>
      <c r="VVR212" s="91"/>
      <c r="VVS212" s="119"/>
      <c r="VVT212" s="91"/>
      <c r="VVU212" s="119"/>
      <c r="VVV212" s="91"/>
      <c r="VVW212" s="119"/>
      <c r="VVX212" s="91"/>
      <c r="VVY212" s="119"/>
      <c r="VVZ212" s="91"/>
      <c r="VWA212" s="119"/>
      <c r="VWB212" s="91"/>
      <c r="VWC212" s="119"/>
      <c r="VWD212" s="91"/>
      <c r="VWE212" s="119"/>
      <c r="VWF212" s="91"/>
      <c r="VWG212" s="119"/>
      <c r="VWH212" s="91"/>
      <c r="VWI212" s="119"/>
      <c r="VWJ212" s="91"/>
      <c r="VWK212" s="119"/>
      <c r="VWL212" s="91"/>
      <c r="VWM212" s="119"/>
      <c r="VWN212" s="91"/>
      <c r="VWO212" s="119"/>
      <c r="VWP212" s="91"/>
      <c r="VWQ212" s="119"/>
      <c r="VWR212" s="91"/>
      <c r="VWS212" s="119"/>
      <c r="VWT212" s="91"/>
      <c r="VWU212" s="119"/>
      <c r="VWV212" s="91"/>
      <c r="VWW212" s="119"/>
      <c r="VWX212" s="91"/>
      <c r="VWY212" s="119"/>
      <c r="VWZ212" s="91"/>
      <c r="VXA212" s="119"/>
      <c r="VXB212" s="91"/>
      <c r="VXC212" s="119"/>
      <c r="VXD212" s="91"/>
      <c r="VXE212" s="119"/>
      <c r="VXF212" s="91"/>
      <c r="VXG212" s="119"/>
      <c r="VXH212" s="91"/>
      <c r="VXI212" s="119"/>
      <c r="VXJ212" s="91"/>
      <c r="VXK212" s="119"/>
      <c r="VXL212" s="91"/>
      <c r="VXM212" s="119"/>
      <c r="VXN212" s="91"/>
      <c r="VXO212" s="119"/>
      <c r="VXP212" s="91"/>
      <c r="VXQ212" s="119"/>
      <c r="VXR212" s="91"/>
      <c r="VXS212" s="119"/>
      <c r="VXT212" s="91"/>
      <c r="VXU212" s="119"/>
      <c r="VXV212" s="91"/>
      <c r="VXW212" s="119"/>
      <c r="VXX212" s="91"/>
      <c r="VXY212" s="119"/>
      <c r="VXZ212" s="91"/>
      <c r="VYA212" s="119"/>
      <c r="VYB212" s="91"/>
      <c r="VYC212" s="119"/>
      <c r="VYD212" s="91"/>
      <c r="VYE212" s="119"/>
      <c r="VYF212" s="91"/>
      <c r="VYG212" s="119"/>
      <c r="VYH212" s="91"/>
      <c r="VYI212" s="119"/>
      <c r="VYJ212" s="91"/>
      <c r="VYK212" s="119"/>
      <c r="VYL212" s="91"/>
      <c r="VYM212" s="119"/>
      <c r="VYN212" s="91"/>
      <c r="VYO212" s="119"/>
      <c r="VYP212" s="91"/>
      <c r="VYQ212" s="119"/>
      <c r="VYR212" s="91"/>
      <c r="VYS212" s="119"/>
      <c r="VYT212" s="91"/>
      <c r="VYU212" s="119"/>
      <c r="VYV212" s="91"/>
      <c r="VYW212" s="119"/>
      <c r="VYX212" s="91"/>
      <c r="VYY212" s="119"/>
      <c r="VYZ212" s="91"/>
      <c r="VZA212" s="119"/>
      <c r="VZB212" s="91"/>
      <c r="VZC212" s="119"/>
      <c r="VZD212" s="91"/>
      <c r="VZE212" s="119"/>
      <c r="VZF212" s="91"/>
      <c r="VZG212" s="119"/>
      <c r="VZH212" s="91"/>
      <c r="VZI212" s="119"/>
      <c r="VZJ212" s="91"/>
      <c r="VZK212" s="119"/>
      <c r="VZL212" s="91"/>
      <c r="VZM212" s="119"/>
      <c r="VZN212" s="91"/>
      <c r="VZO212" s="119"/>
      <c r="VZP212" s="91"/>
      <c r="VZQ212" s="119"/>
      <c r="VZR212" s="91"/>
      <c r="VZS212" s="119"/>
      <c r="VZT212" s="91"/>
      <c r="VZU212" s="119"/>
      <c r="VZV212" s="91"/>
      <c r="VZW212" s="119"/>
      <c r="VZX212" s="91"/>
      <c r="VZY212" s="119"/>
      <c r="VZZ212" s="91"/>
      <c r="WAA212" s="119"/>
      <c r="WAB212" s="91"/>
      <c r="WAC212" s="119"/>
      <c r="WAD212" s="91"/>
      <c r="WAE212" s="119"/>
      <c r="WAF212" s="91"/>
      <c r="WAG212" s="119"/>
      <c r="WAH212" s="91"/>
      <c r="WAI212" s="119"/>
      <c r="WAJ212" s="91"/>
      <c r="WAK212" s="119"/>
      <c r="WAL212" s="91"/>
      <c r="WAM212" s="119"/>
      <c r="WAN212" s="91"/>
      <c r="WAO212" s="119"/>
      <c r="WAP212" s="91"/>
      <c r="WAQ212" s="119"/>
      <c r="WAR212" s="91"/>
      <c r="WAS212" s="119"/>
      <c r="WAT212" s="91"/>
      <c r="WAU212" s="119"/>
      <c r="WAV212" s="91"/>
      <c r="WAW212" s="119"/>
      <c r="WAX212" s="91"/>
      <c r="WAY212" s="119"/>
      <c r="WAZ212" s="91"/>
      <c r="WBA212" s="119"/>
      <c r="WBB212" s="91"/>
      <c r="WBC212" s="119"/>
      <c r="WBD212" s="91"/>
      <c r="WBE212" s="119"/>
      <c r="WBF212" s="91"/>
      <c r="WBG212" s="119"/>
      <c r="WBH212" s="91"/>
      <c r="WBI212" s="119"/>
      <c r="WBJ212" s="91"/>
      <c r="WBK212" s="119"/>
      <c r="WBL212" s="91"/>
      <c r="WBM212" s="119"/>
      <c r="WBN212" s="91"/>
      <c r="WBO212" s="119"/>
      <c r="WBP212" s="91"/>
      <c r="WBQ212" s="119"/>
      <c r="WBR212" s="91"/>
      <c r="WBS212" s="119"/>
      <c r="WBT212" s="91"/>
      <c r="WBU212" s="119"/>
      <c r="WBV212" s="91"/>
      <c r="WBW212" s="119"/>
      <c r="WBX212" s="91"/>
      <c r="WBY212" s="119"/>
      <c r="WBZ212" s="91"/>
      <c r="WCA212" s="119"/>
      <c r="WCB212" s="91"/>
      <c r="WCC212" s="119"/>
      <c r="WCD212" s="91"/>
      <c r="WCE212" s="119"/>
      <c r="WCF212" s="91"/>
      <c r="WCG212" s="119"/>
      <c r="WCH212" s="91"/>
      <c r="WCI212" s="119"/>
      <c r="WCJ212" s="91"/>
      <c r="WCK212" s="119"/>
      <c r="WCL212" s="91"/>
      <c r="WCM212" s="119"/>
      <c r="WCN212" s="91"/>
      <c r="WCO212" s="119"/>
      <c r="WCP212" s="91"/>
      <c r="WCQ212" s="119"/>
      <c r="WCR212" s="91"/>
      <c r="WCS212" s="119"/>
      <c r="WCT212" s="91"/>
      <c r="WCU212" s="119"/>
      <c r="WCV212" s="91"/>
      <c r="WCW212" s="119"/>
      <c r="WCX212" s="91"/>
      <c r="WCY212" s="119"/>
      <c r="WCZ212" s="91"/>
      <c r="WDA212" s="119"/>
      <c r="WDB212" s="91"/>
      <c r="WDC212" s="119"/>
      <c r="WDD212" s="91"/>
      <c r="WDE212" s="119"/>
      <c r="WDF212" s="91"/>
      <c r="WDG212" s="119"/>
      <c r="WDH212" s="91"/>
      <c r="WDI212" s="119"/>
      <c r="WDJ212" s="91"/>
      <c r="WDK212" s="119"/>
      <c r="WDL212" s="91"/>
      <c r="WDM212" s="119"/>
      <c r="WDN212" s="91"/>
      <c r="WDO212" s="119"/>
      <c r="WDP212" s="91"/>
      <c r="WDQ212" s="119"/>
      <c r="WDR212" s="91"/>
      <c r="WDS212" s="119"/>
      <c r="WDT212" s="91"/>
      <c r="WDU212" s="119"/>
      <c r="WDV212" s="91"/>
      <c r="WDW212" s="119"/>
      <c r="WDX212" s="91"/>
      <c r="WDY212" s="119"/>
      <c r="WDZ212" s="91"/>
      <c r="WEA212" s="119"/>
      <c r="WEB212" s="91"/>
      <c r="WEC212" s="119"/>
      <c r="WED212" s="91"/>
      <c r="WEE212" s="119"/>
      <c r="WEF212" s="91"/>
      <c r="WEG212" s="119"/>
      <c r="WEH212" s="91"/>
      <c r="WEI212" s="119"/>
      <c r="WEJ212" s="91"/>
      <c r="WEK212" s="119"/>
      <c r="WEL212" s="91"/>
      <c r="WEM212" s="119"/>
      <c r="WEN212" s="91"/>
      <c r="WEO212" s="119"/>
      <c r="WEP212" s="91"/>
      <c r="WEQ212" s="119"/>
      <c r="WER212" s="91"/>
      <c r="WES212" s="119"/>
      <c r="WET212" s="91"/>
      <c r="WEU212" s="119"/>
      <c r="WEV212" s="91"/>
      <c r="WEW212" s="119"/>
      <c r="WEX212" s="91"/>
      <c r="WEY212" s="119"/>
      <c r="WEZ212" s="91"/>
      <c r="WFA212" s="119"/>
      <c r="WFB212" s="91"/>
      <c r="WFC212" s="119"/>
      <c r="WFD212" s="91"/>
      <c r="WFE212" s="119"/>
      <c r="WFF212" s="91"/>
      <c r="WFG212" s="119"/>
      <c r="WFH212" s="91"/>
      <c r="WFI212" s="119"/>
      <c r="WFJ212" s="91"/>
      <c r="WFK212" s="119"/>
      <c r="WFL212" s="91"/>
      <c r="WFM212" s="119"/>
      <c r="WFN212" s="91"/>
      <c r="WFO212" s="119"/>
      <c r="WFP212" s="91"/>
      <c r="WFQ212" s="119"/>
      <c r="WFR212" s="91"/>
      <c r="WFS212" s="119"/>
      <c r="WFT212" s="91"/>
      <c r="WFU212" s="119"/>
      <c r="WFV212" s="91"/>
      <c r="WFW212" s="119"/>
      <c r="WFX212" s="91"/>
      <c r="WFY212" s="119"/>
      <c r="WFZ212" s="91"/>
      <c r="WGA212" s="119"/>
      <c r="WGB212" s="91"/>
      <c r="WGC212" s="119"/>
      <c r="WGD212" s="91"/>
      <c r="WGE212" s="119"/>
      <c r="WGF212" s="91"/>
      <c r="WGG212" s="119"/>
      <c r="WGH212" s="91"/>
      <c r="WGI212" s="119"/>
      <c r="WGJ212" s="91"/>
      <c r="WGK212" s="119"/>
      <c r="WGL212" s="91"/>
      <c r="WGM212" s="119"/>
      <c r="WGN212" s="91"/>
      <c r="WGO212" s="119"/>
      <c r="WGP212" s="91"/>
      <c r="WGQ212" s="119"/>
      <c r="WGR212" s="91"/>
      <c r="WGS212" s="119"/>
      <c r="WGT212" s="91"/>
      <c r="WGU212" s="119"/>
      <c r="WGV212" s="91"/>
      <c r="WGW212" s="119"/>
      <c r="WGX212" s="91"/>
      <c r="WGY212" s="119"/>
      <c r="WGZ212" s="91"/>
      <c r="WHA212" s="119"/>
      <c r="WHB212" s="91"/>
      <c r="WHC212" s="119"/>
      <c r="WHD212" s="91"/>
      <c r="WHE212" s="119"/>
      <c r="WHF212" s="91"/>
      <c r="WHG212" s="119"/>
      <c r="WHH212" s="91"/>
      <c r="WHI212" s="119"/>
      <c r="WHJ212" s="91"/>
      <c r="WHK212" s="119"/>
      <c r="WHL212" s="91"/>
      <c r="WHM212" s="119"/>
      <c r="WHN212" s="91"/>
      <c r="WHO212" s="119"/>
      <c r="WHP212" s="91"/>
      <c r="WHQ212" s="119"/>
      <c r="WHR212" s="91"/>
      <c r="WHS212" s="119"/>
      <c r="WHT212" s="91"/>
      <c r="WHU212" s="119"/>
      <c r="WHV212" s="91"/>
      <c r="WHW212" s="119"/>
      <c r="WHX212" s="91"/>
      <c r="WHY212" s="119"/>
      <c r="WHZ212" s="91"/>
      <c r="WIA212" s="119"/>
      <c r="WIB212" s="91"/>
      <c r="WIC212" s="119"/>
      <c r="WID212" s="91"/>
      <c r="WIE212" s="119"/>
      <c r="WIF212" s="91"/>
      <c r="WIG212" s="119"/>
      <c r="WIH212" s="91"/>
      <c r="WII212" s="119"/>
      <c r="WIJ212" s="91"/>
      <c r="WIK212" s="119"/>
      <c r="WIL212" s="91"/>
      <c r="WIM212" s="119"/>
      <c r="WIN212" s="91"/>
      <c r="WIO212" s="119"/>
      <c r="WIP212" s="91"/>
      <c r="WIQ212" s="119"/>
      <c r="WIR212" s="91"/>
      <c r="WIS212" s="119"/>
      <c r="WIT212" s="91"/>
      <c r="WIU212" s="119"/>
      <c r="WIV212" s="91"/>
      <c r="WIW212" s="119"/>
      <c r="WIX212" s="91"/>
      <c r="WIY212" s="119"/>
      <c r="WIZ212" s="91"/>
      <c r="WJA212" s="119"/>
      <c r="WJB212" s="91"/>
      <c r="WJC212" s="119"/>
      <c r="WJD212" s="91"/>
      <c r="WJE212" s="119"/>
      <c r="WJF212" s="91"/>
      <c r="WJG212" s="119"/>
      <c r="WJH212" s="91"/>
      <c r="WJI212" s="119"/>
      <c r="WJJ212" s="91"/>
      <c r="WJK212" s="119"/>
      <c r="WJL212" s="91"/>
      <c r="WJM212" s="119"/>
      <c r="WJN212" s="91"/>
      <c r="WJO212" s="119"/>
      <c r="WJP212" s="91"/>
      <c r="WJQ212" s="119"/>
      <c r="WJR212" s="91"/>
      <c r="WJS212" s="119"/>
      <c r="WJT212" s="91"/>
      <c r="WJU212" s="119"/>
      <c r="WJV212" s="91"/>
      <c r="WJW212" s="119"/>
      <c r="WJX212" s="91"/>
      <c r="WJY212" s="119"/>
      <c r="WJZ212" s="91"/>
      <c r="WKA212" s="119"/>
      <c r="WKB212" s="91"/>
      <c r="WKC212" s="119"/>
      <c r="WKD212" s="91"/>
      <c r="WKE212" s="119"/>
      <c r="WKF212" s="91"/>
      <c r="WKG212" s="119"/>
      <c r="WKH212" s="91"/>
      <c r="WKI212" s="119"/>
      <c r="WKJ212" s="91"/>
      <c r="WKK212" s="119"/>
      <c r="WKL212" s="91"/>
      <c r="WKM212" s="119"/>
      <c r="WKN212" s="91"/>
      <c r="WKO212" s="119"/>
      <c r="WKP212" s="91"/>
      <c r="WKQ212" s="119"/>
      <c r="WKR212" s="91"/>
      <c r="WKS212" s="119"/>
      <c r="WKT212" s="91"/>
      <c r="WKU212" s="119"/>
      <c r="WKV212" s="91"/>
      <c r="WKW212" s="119"/>
      <c r="WKX212" s="91"/>
      <c r="WKY212" s="119"/>
      <c r="WKZ212" s="91"/>
      <c r="WLA212" s="119"/>
      <c r="WLB212" s="91"/>
      <c r="WLC212" s="119"/>
      <c r="WLD212" s="91"/>
      <c r="WLE212" s="119"/>
      <c r="WLF212" s="91"/>
      <c r="WLG212" s="119"/>
      <c r="WLH212" s="91"/>
      <c r="WLI212" s="119"/>
      <c r="WLJ212" s="91"/>
      <c r="WLK212" s="119"/>
      <c r="WLL212" s="91"/>
      <c r="WLM212" s="119"/>
      <c r="WLN212" s="91"/>
      <c r="WLO212" s="119"/>
      <c r="WLP212" s="91"/>
      <c r="WLQ212" s="119"/>
      <c r="WLR212" s="91"/>
      <c r="WLS212" s="119"/>
      <c r="WLT212" s="91"/>
      <c r="WLU212" s="119"/>
      <c r="WLV212" s="91"/>
      <c r="WLW212" s="119"/>
      <c r="WLX212" s="91"/>
      <c r="WLY212" s="119"/>
      <c r="WLZ212" s="91"/>
      <c r="WMA212" s="119"/>
      <c r="WMB212" s="91"/>
      <c r="WMC212" s="119"/>
      <c r="WMD212" s="91"/>
      <c r="WME212" s="119"/>
      <c r="WMF212" s="91"/>
      <c r="WMG212" s="119"/>
      <c r="WMH212" s="91"/>
      <c r="WMI212" s="119"/>
      <c r="WMJ212" s="91"/>
      <c r="WMK212" s="119"/>
      <c r="WML212" s="91"/>
      <c r="WMM212" s="119"/>
      <c r="WMN212" s="91"/>
      <c r="WMO212" s="119"/>
      <c r="WMP212" s="91"/>
      <c r="WMQ212" s="119"/>
      <c r="WMR212" s="91"/>
      <c r="WMS212" s="119"/>
      <c r="WMT212" s="91"/>
      <c r="WMU212" s="119"/>
      <c r="WMV212" s="91"/>
      <c r="WMW212" s="119"/>
      <c r="WMX212" s="91"/>
      <c r="WMY212" s="119"/>
      <c r="WMZ212" s="91"/>
      <c r="WNA212" s="119"/>
      <c r="WNB212" s="91"/>
      <c r="WNC212" s="119"/>
      <c r="WND212" s="91"/>
      <c r="WNE212" s="119"/>
      <c r="WNF212" s="91"/>
      <c r="WNG212" s="119"/>
      <c r="WNH212" s="91"/>
      <c r="WNI212" s="119"/>
      <c r="WNJ212" s="91"/>
      <c r="WNK212" s="119"/>
      <c r="WNL212" s="91"/>
      <c r="WNM212" s="119"/>
      <c r="WNN212" s="91"/>
      <c r="WNO212" s="119"/>
      <c r="WNP212" s="91"/>
      <c r="WNQ212" s="119"/>
      <c r="WNR212" s="91"/>
      <c r="WNS212" s="119"/>
      <c r="WNT212" s="91"/>
      <c r="WNU212" s="119"/>
      <c r="WNV212" s="91"/>
      <c r="WNW212" s="119"/>
      <c r="WNX212" s="91"/>
      <c r="WNY212" s="119"/>
      <c r="WNZ212" s="91"/>
      <c r="WOA212" s="119"/>
      <c r="WOB212" s="91"/>
      <c r="WOC212" s="119"/>
      <c r="WOD212" s="91"/>
      <c r="WOE212" s="119"/>
      <c r="WOF212" s="91"/>
      <c r="WOG212" s="119"/>
      <c r="WOH212" s="91"/>
      <c r="WOI212" s="119"/>
      <c r="WOJ212" s="91"/>
      <c r="WOK212" s="119"/>
      <c r="WOL212" s="91"/>
      <c r="WOM212" s="119"/>
      <c r="WON212" s="91"/>
      <c r="WOO212" s="119"/>
      <c r="WOP212" s="91"/>
      <c r="WOQ212" s="119"/>
      <c r="WOR212" s="91"/>
      <c r="WOS212" s="119"/>
      <c r="WOT212" s="91"/>
      <c r="WOU212" s="119"/>
      <c r="WOV212" s="91"/>
      <c r="WOW212" s="119"/>
      <c r="WOX212" s="91"/>
      <c r="WOY212" s="119"/>
      <c r="WOZ212" s="91"/>
      <c r="WPA212" s="119"/>
      <c r="WPB212" s="91"/>
      <c r="WPC212" s="119"/>
      <c r="WPD212" s="91"/>
      <c r="WPE212" s="119"/>
      <c r="WPF212" s="91"/>
      <c r="WPG212" s="119"/>
      <c r="WPH212" s="91"/>
      <c r="WPI212" s="119"/>
      <c r="WPJ212" s="91"/>
      <c r="WPK212" s="119"/>
      <c r="WPL212" s="91"/>
      <c r="WPM212" s="119"/>
      <c r="WPN212" s="91"/>
      <c r="WPO212" s="119"/>
      <c r="WPP212" s="91"/>
      <c r="WPQ212" s="119"/>
      <c r="WPR212" s="91"/>
      <c r="WPS212" s="119"/>
      <c r="WPT212" s="91"/>
      <c r="WPU212" s="119"/>
      <c r="WPV212" s="91"/>
      <c r="WPW212" s="119"/>
      <c r="WPX212" s="91"/>
      <c r="WPY212" s="119"/>
      <c r="WPZ212" s="91"/>
      <c r="WQA212" s="119"/>
      <c r="WQB212" s="91"/>
      <c r="WQC212" s="119"/>
      <c r="WQD212" s="91"/>
      <c r="WQE212" s="119"/>
      <c r="WQF212" s="91"/>
      <c r="WQG212" s="119"/>
      <c r="WQH212" s="91"/>
      <c r="WQI212" s="119"/>
      <c r="WQJ212" s="91"/>
      <c r="WQK212" s="119"/>
      <c r="WQL212" s="91"/>
      <c r="WQM212" s="119"/>
      <c r="WQN212" s="91"/>
      <c r="WQO212" s="119"/>
      <c r="WQP212" s="91"/>
      <c r="WQQ212" s="119"/>
      <c r="WQR212" s="91"/>
      <c r="WQS212" s="119"/>
      <c r="WQT212" s="91"/>
      <c r="WQU212" s="119"/>
      <c r="WQV212" s="91"/>
      <c r="WQW212" s="119"/>
      <c r="WQX212" s="91"/>
      <c r="WQY212" s="119"/>
      <c r="WQZ212" s="91"/>
      <c r="WRA212" s="119"/>
      <c r="WRB212" s="91"/>
      <c r="WRC212" s="119"/>
      <c r="WRD212" s="91"/>
      <c r="WRE212" s="119"/>
      <c r="WRF212" s="91"/>
      <c r="WRG212" s="119"/>
      <c r="WRH212" s="91"/>
      <c r="WRI212" s="119"/>
      <c r="WRJ212" s="91"/>
      <c r="WRK212" s="119"/>
      <c r="WRL212" s="91"/>
      <c r="WRM212" s="119"/>
      <c r="WRN212" s="91"/>
      <c r="WRO212" s="119"/>
      <c r="WRP212" s="91"/>
      <c r="WRQ212" s="119"/>
      <c r="WRR212" s="91"/>
      <c r="WRS212" s="119"/>
      <c r="WRT212" s="91"/>
      <c r="WRU212" s="119"/>
      <c r="WRV212" s="91"/>
      <c r="WRW212" s="119"/>
      <c r="WRX212" s="91"/>
      <c r="WRY212" s="119"/>
      <c r="WRZ212" s="91"/>
      <c r="WSA212" s="119"/>
      <c r="WSB212" s="91"/>
      <c r="WSC212" s="119"/>
      <c r="WSD212" s="91"/>
      <c r="WSE212" s="119"/>
      <c r="WSF212" s="91"/>
      <c r="WSG212" s="119"/>
      <c r="WSH212" s="91"/>
      <c r="WSI212" s="119"/>
      <c r="WSJ212" s="91"/>
      <c r="WSK212" s="119"/>
      <c r="WSL212" s="91"/>
      <c r="WSM212" s="119"/>
      <c r="WSN212" s="91"/>
      <c r="WSO212" s="119"/>
      <c r="WSP212" s="91"/>
      <c r="WSQ212" s="119"/>
      <c r="WSR212" s="91"/>
      <c r="WSS212" s="119"/>
      <c r="WST212" s="91"/>
      <c r="WSU212" s="119"/>
      <c r="WSV212" s="91"/>
      <c r="WSW212" s="119"/>
      <c r="WSX212" s="91"/>
      <c r="WSY212" s="119"/>
      <c r="WSZ212" s="91"/>
      <c r="WTA212" s="119"/>
      <c r="WTB212" s="91"/>
      <c r="WTC212" s="119"/>
      <c r="WTD212" s="91"/>
      <c r="WTE212" s="119"/>
      <c r="WTF212" s="91"/>
      <c r="WTG212" s="119"/>
      <c r="WTH212" s="91"/>
      <c r="WTI212" s="119"/>
      <c r="WTJ212" s="91"/>
      <c r="WTK212" s="119"/>
      <c r="WTL212" s="91"/>
      <c r="WTM212" s="119"/>
      <c r="WTN212" s="91"/>
      <c r="WTO212" s="119"/>
      <c r="WTP212" s="91"/>
      <c r="WTQ212" s="119"/>
      <c r="WTR212" s="91"/>
      <c r="WTS212" s="119"/>
      <c r="WTT212" s="91"/>
      <c r="WTU212" s="119"/>
      <c r="WTV212" s="91"/>
      <c r="WTW212" s="119"/>
      <c r="WTX212" s="91"/>
      <c r="WTY212" s="119"/>
      <c r="WTZ212" s="91"/>
      <c r="WUA212" s="119"/>
      <c r="WUB212" s="91"/>
      <c r="WUC212" s="119"/>
      <c r="WUD212" s="91"/>
      <c r="WUE212" s="119"/>
      <c r="WUF212" s="91"/>
      <c r="WUG212" s="119"/>
      <c r="WUH212" s="91"/>
      <c r="WUI212" s="119"/>
      <c r="WUJ212" s="91"/>
      <c r="WUK212" s="119"/>
      <c r="WUL212" s="91"/>
      <c r="WUM212" s="119"/>
      <c r="WUN212" s="91"/>
      <c r="WUO212" s="119"/>
      <c r="WUP212" s="91"/>
      <c r="WUQ212" s="119"/>
      <c r="WUR212" s="91"/>
      <c r="WUS212" s="119"/>
      <c r="WUT212" s="91"/>
      <c r="WUU212" s="119"/>
      <c r="WUV212" s="91"/>
      <c r="WUW212" s="119"/>
      <c r="WUX212" s="91"/>
      <c r="WUY212" s="119"/>
      <c r="WUZ212" s="91"/>
      <c r="WVA212" s="119"/>
      <c r="WVB212" s="91"/>
      <c r="WVC212" s="119"/>
      <c r="WVD212" s="91"/>
      <c r="WVE212" s="119"/>
      <c r="WVF212" s="91"/>
      <c r="WVG212" s="119"/>
      <c r="WVH212" s="91"/>
      <c r="WVI212" s="119"/>
      <c r="WVJ212" s="91"/>
      <c r="WVK212" s="119"/>
      <c r="WVL212" s="91"/>
      <c r="WVM212" s="119"/>
      <c r="WVN212" s="91"/>
      <c r="WVO212" s="119"/>
      <c r="WVP212" s="91"/>
      <c r="WVQ212" s="119"/>
      <c r="WVR212" s="91"/>
      <c r="WVS212" s="119"/>
      <c r="WVT212" s="91"/>
      <c r="WVU212" s="119"/>
      <c r="WVV212" s="91"/>
      <c r="WVW212" s="119"/>
      <c r="WVX212" s="91"/>
      <c r="WVY212" s="119"/>
      <c r="WVZ212" s="91"/>
      <c r="WWA212" s="119"/>
      <c r="WWB212" s="91"/>
      <c r="WWC212" s="119"/>
      <c r="WWD212" s="91"/>
      <c r="WWE212" s="119"/>
      <c r="WWF212" s="91"/>
      <c r="WWG212" s="119"/>
      <c r="WWH212" s="91"/>
      <c r="WWI212" s="119"/>
      <c r="WWJ212" s="91"/>
      <c r="WWK212" s="119"/>
      <c r="WWL212" s="91"/>
      <c r="WWM212" s="119"/>
      <c r="WWN212" s="91"/>
      <c r="WWO212" s="119"/>
      <c r="WWP212" s="91"/>
      <c r="WWQ212" s="119"/>
      <c r="WWR212" s="91"/>
      <c r="WWS212" s="119"/>
      <c r="WWT212" s="91"/>
      <c r="WWU212" s="119"/>
      <c r="WWV212" s="91"/>
      <c r="WWW212" s="119"/>
      <c r="WWX212" s="91"/>
      <c r="WWY212" s="119"/>
      <c r="WWZ212" s="91"/>
      <c r="WXA212" s="119"/>
      <c r="WXB212" s="91"/>
      <c r="WXC212" s="119"/>
      <c r="WXD212" s="91"/>
      <c r="WXE212" s="119"/>
      <c r="WXF212" s="91"/>
      <c r="WXG212" s="119"/>
      <c r="WXH212" s="91"/>
      <c r="WXI212" s="119"/>
      <c r="WXJ212" s="91"/>
      <c r="WXK212" s="119"/>
      <c r="WXL212" s="91"/>
      <c r="WXM212" s="119"/>
      <c r="WXN212" s="91"/>
      <c r="WXO212" s="119"/>
      <c r="WXP212" s="91"/>
      <c r="WXQ212" s="119"/>
      <c r="WXR212" s="91"/>
      <c r="WXS212" s="119"/>
      <c r="WXT212" s="91"/>
      <c r="WXU212" s="119"/>
      <c r="WXV212" s="91"/>
      <c r="WXW212" s="119"/>
      <c r="WXX212" s="91"/>
      <c r="WXY212" s="119"/>
      <c r="WXZ212" s="91"/>
      <c r="WYA212" s="119"/>
      <c r="WYB212" s="91"/>
      <c r="WYC212" s="119"/>
      <c r="WYD212" s="91"/>
      <c r="WYE212" s="119"/>
      <c r="WYF212" s="91"/>
      <c r="WYG212" s="119"/>
      <c r="WYH212" s="91"/>
      <c r="WYI212" s="119"/>
      <c r="WYJ212" s="91"/>
      <c r="WYK212" s="119"/>
      <c r="WYL212" s="91"/>
      <c r="WYM212" s="119"/>
      <c r="WYN212" s="91"/>
      <c r="WYO212" s="119"/>
      <c r="WYP212" s="91"/>
      <c r="WYQ212" s="119"/>
      <c r="WYR212" s="91"/>
      <c r="WYS212" s="119"/>
      <c r="WYT212" s="91"/>
      <c r="WYU212" s="119"/>
      <c r="WYV212" s="91"/>
      <c r="WYW212" s="119"/>
      <c r="WYX212" s="91"/>
      <c r="WYY212" s="119"/>
      <c r="WYZ212" s="91"/>
      <c r="WZA212" s="119"/>
      <c r="WZB212" s="91"/>
      <c r="WZC212" s="119"/>
      <c r="WZD212" s="91"/>
      <c r="WZE212" s="119"/>
      <c r="WZF212" s="91"/>
      <c r="WZG212" s="119"/>
      <c r="WZH212" s="91"/>
      <c r="WZI212" s="119"/>
      <c r="WZJ212" s="91"/>
      <c r="WZK212" s="119"/>
      <c r="WZL212" s="91"/>
      <c r="WZM212" s="119"/>
      <c r="WZN212" s="91"/>
      <c r="WZO212" s="119"/>
      <c r="WZP212" s="91"/>
      <c r="WZQ212" s="119"/>
      <c r="WZR212" s="91"/>
      <c r="WZS212" s="119"/>
      <c r="WZT212" s="91"/>
      <c r="WZU212" s="119"/>
      <c r="WZV212" s="91"/>
      <c r="WZW212" s="119"/>
      <c r="WZX212" s="91"/>
      <c r="WZY212" s="119"/>
      <c r="WZZ212" s="91"/>
      <c r="XAA212" s="119"/>
      <c r="XAB212" s="91"/>
      <c r="XAC212" s="119"/>
      <c r="XAD212" s="91"/>
      <c r="XAE212" s="119"/>
      <c r="XAF212" s="91"/>
      <c r="XAG212" s="119"/>
      <c r="XAH212" s="91"/>
      <c r="XAI212" s="119"/>
      <c r="XAJ212" s="91"/>
      <c r="XAK212" s="119"/>
      <c r="XAL212" s="91"/>
      <c r="XAM212" s="119"/>
      <c r="XAN212" s="91"/>
      <c r="XAO212" s="119"/>
      <c r="XAP212" s="91"/>
      <c r="XAQ212" s="119"/>
      <c r="XAR212" s="91"/>
      <c r="XAS212" s="119"/>
      <c r="XAT212" s="91"/>
      <c r="XAU212" s="119"/>
      <c r="XAV212" s="91"/>
      <c r="XAW212" s="119"/>
      <c r="XAX212" s="91"/>
      <c r="XAY212" s="119"/>
      <c r="XAZ212" s="91"/>
      <c r="XBA212" s="119"/>
      <c r="XBB212" s="91"/>
      <c r="XBC212" s="119"/>
      <c r="XBD212" s="91"/>
      <c r="XBE212" s="119"/>
      <c r="XBF212" s="91"/>
      <c r="XBG212" s="119"/>
      <c r="XBH212" s="91"/>
      <c r="XBI212" s="119"/>
      <c r="XBJ212" s="91"/>
      <c r="XBK212" s="119"/>
      <c r="XBL212" s="91"/>
      <c r="XBM212" s="119"/>
      <c r="XBN212" s="91"/>
      <c r="XBO212" s="119"/>
      <c r="XBP212" s="91"/>
      <c r="XBQ212" s="119"/>
      <c r="XBR212" s="91"/>
      <c r="XBS212" s="119"/>
      <c r="XBT212" s="91"/>
      <c r="XBU212" s="119"/>
      <c r="XBV212" s="91"/>
      <c r="XBW212" s="119"/>
      <c r="XBX212" s="91"/>
      <c r="XBY212" s="119"/>
      <c r="XBZ212" s="91"/>
      <c r="XCA212" s="119"/>
      <c r="XCB212" s="91"/>
      <c r="XCC212" s="119"/>
      <c r="XCD212" s="91"/>
      <c r="XCE212" s="119"/>
      <c r="XCF212" s="91"/>
      <c r="XCG212" s="119"/>
      <c r="XCH212" s="91"/>
      <c r="XCI212" s="119"/>
      <c r="XCJ212" s="91"/>
      <c r="XCK212" s="119"/>
      <c r="XCL212" s="91"/>
      <c r="XCM212" s="119"/>
      <c r="XCN212" s="91"/>
      <c r="XCO212" s="119"/>
      <c r="XCP212" s="91"/>
      <c r="XCQ212" s="119"/>
      <c r="XCR212" s="91"/>
      <c r="XCS212" s="119"/>
      <c r="XCT212" s="91"/>
      <c r="XCU212" s="119"/>
      <c r="XCV212" s="91"/>
      <c r="XCW212" s="119"/>
      <c r="XCX212" s="91"/>
      <c r="XCY212" s="119"/>
      <c r="XCZ212" s="91"/>
    </row>
    <row r="213" spans="1:16328" x14ac:dyDescent="0.35">
      <c r="A213" s="339"/>
      <c r="B213" s="311" t="s">
        <v>724</v>
      </c>
      <c r="C213" s="11">
        <f>SUM(C199+C212)</f>
        <v>202606</v>
      </c>
      <c r="D213" s="283"/>
      <c r="E213" s="283"/>
      <c r="F213" s="283"/>
      <c r="AV213" s="91"/>
      <c r="AW213" s="119"/>
      <c r="AX213" s="91"/>
      <c r="AY213" s="119"/>
      <c r="AZ213" s="91"/>
      <c r="BA213" s="119"/>
      <c r="BB213" s="91"/>
      <c r="BC213" s="119"/>
      <c r="BD213" s="91"/>
      <c r="BE213" s="119"/>
      <c r="BF213" s="91"/>
      <c r="BG213" s="119"/>
      <c r="BH213" s="91"/>
      <c r="BI213" s="119"/>
      <c r="BJ213" s="91"/>
      <c r="BK213" s="119"/>
      <c r="BL213" s="91"/>
      <c r="BM213" s="119"/>
      <c r="BN213" s="91"/>
      <c r="BO213" s="119"/>
      <c r="BP213" s="91"/>
      <c r="BQ213" s="119"/>
      <c r="BR213" s="91"/>
      <c r="BS213" s="119"/>
      <c r="BT213" s="91"/>
      <c r="BU213" s="119"/>
      <c r="BV213" s="91"/>
      <c r="BW213" s="119"/>
      <c r="BX213" s="91"/>
      <c r="BY213" s="119"/>
      <c r="BZ213" s="91"/>
      <c r="CA213" s="119"/>
      <c r="CB213" s="91"/>
      <c r="CC213" s="119"/>
      <c r="CD213" s="91"/>
      <c r="CE213" s="119"/>
      <c r="CF213" s="91"/>
      <c r="CG213" s="119"/>
      <c r="CH213" s="91"/>
      <c r="CI213" s="119"/>
      <c r="CJ213" s="91"/>
      <c r="CK213" s="119"/>
      <c r="CL213" s="91"/>
      <c r="CM213" s="119"/>
      <c r="CN213" s="91"/>
      <c r="CO213" s="119"/>
      <c r="CP213" s="91"/>
      <c r="CQ213" s="119"/>
      <c r="CR213" s="91"/>
      <c r="CS213" s="119"/>
      <c r="CT213" s="91"/>
      <c r="CU213" s="119"/>
      <c r="CV213" s="91"/>
      <c r="CW213" s="119"/>
      <c r="CX213" s="91"/>
      <c r="CY213" s="119"/>
      <c r="CZ213" s="91"/>
      <c r="DA213" s="119"/>
      <c r="DB213" s="91"/>
      <c r="DC213" s="119"/>
      <c r="DD213" s="91"/>
      <c r="DE213" s="119"/>
      <c r="DF213" s="91"/>
      <c r="DG213" s="119"/>
      <c r="DH213" s="91"/>
      <c r="DI213" s="119"/>
      <c r="DJ213" s="91"/>
      <c r="DK213" s="119"/>
      <c r="DL213" s="91"/>
      <c r="DM213" s="119"/>
      <c r="DN213" s="91"/>
      <c r="DO213" s="119"/>
      <c r="DP213" s="91"/>
      <c r="DQ213" s="119"/>
      <c r="DR213" s="91"/>
      <c r="DS213" s="119"/>
      <c r="DT213" s="91"/>
      <c r="DU213" s="119"/>
      <c r="DV213" s="91"/>
      <c r="DW213" s="119"/>
      <c r="DX213" s="91"/>
      <c r="DY213" s="119"/>
      <c r="DZ213" s="91"/>
      <c r="EA213" s="119"/>
      <c r="EB213" s="91"/>
      <c r="EC213" s="119"/>
      <c r="ED213" s="91"/>
      <c r="EE213" s="119"/>
      <c r="EF213" s="91"/>
      <c r="EG213" s="119"/>
      <c r="EH213" s="91"/>
      <c r="EI213" s="119"/>
      <c r="EJ213" s="91"/>
      <c r="EK213" s="119"/>
      <c r="EL213" s="91"/>
      <c r="EM213" s="119"/>
      <c r="EN213" s="91"/>
      <c r="EO213" s="119"/>
      <c r="EP213" s="91"/>
      <c r="EQ213" s="119"/>
      <c r="ER213" s="91"/>
      <c r="ES213" s="119"/>
      <c r="ET213" s="91"/>
      <c r="EU213" s="119"/>
      <c r="EV213" s="91"/>
      <c r="EW213" s="119"/>
      <c r="EX213" s="91"/>
      <c r="EY213" s="119"/>
      <c r="EZ213" s="91"/>
      <c r="FA213" s="119"/>
      <c r="FB213" s="91"/>
      <c r="FC213" s="119"/>
      <c r="FD213" s="91"/>
      <c r="FE213" s="119"/>
      <c r="FF213" s="91"/>
      <c r="FG213" s="119"/>
      <c r="FH213" s="91"/>
      <c r="FI213" s="119"/>
      <c r="FJ213" s="91"/>
      <c r="FK213" s="119"/>
      <c r="FL213" s="91"/>
      <c r="FM213" s="119"/>
      <c r="FN213" s="91"/>
      <c r="FO213" s="119"/>
      <c r="FP213" s="91"/>
      <c r="FQ213" s="119"/>
      <c r="FR213" s="91"/>
      <c r="FS213" s="119"/>
      <c r="FT213" s="91"/>
      <c r="FU213" s="119"/>
      <c r="FV213" s="91"/>
      <c r="FW213" s="119"/>
      <c r="FX213" s="91"/>
      <c r="FY213" s="119"/>
      <c r="FZ213" s="91"/>
      <c r="GA213" s="119"/>
      <c r="GB213" s="91"/>
      <c r="GC213" s="119"/>
      <c r="GD213" s="91"/>
      <c r="GE213" s="119"/>
      <c r="GF213" s="91"/>
      <c r="GG213" s="119"/>
      <c r="GH213" s="91"/>
      <c r="GI213" s="119"/>
      <c r="GJ213" s="91"/>
      <c r="GK213" s="119"/>
      <c r="GL213" s="91"/>
      <c r="GM213" s="119"/>
      <c r="GN213" s="91"/>
      <c r="GO213" s="119"/>
      <c r="GP213" s="91"/>
      <c r="GQ213" s="119"/>
      <c r="GR213" s="91"/>
      <c r="GS213" s="119"/>
      <c r="GT213" s="91"/>
      <c r="GU213" s="119"/>
      <c r="GV213" s="91"/>
      <c r="GW213" s="119"/>
      <c r="GX213" s="91"/>
      <c r="GY213" s="119"/>
      <c r="GZ213" s="91"/>
      <c r="HA213" s="119"/>
      <c r="HB213" s="91"/>
      <c r="HC213" s="119"/>
      <c r="HD213" s="91"/>
      <c r="HE213" s="119"/>
      <c r="HF213" s="91"/>
      <c r="HG213" s="119"/>
      <c r="HH213" s="91"/>
      <c r="HI213" s="119"/>
      <c r="HJ213" s="91"/>
      <c r="HK213" s="119"/>
      <c r="HL213" s="91"/>
      <c r="HM213" s="119"/>
      <c r="HN213" s="91"/>
      <c r="HO213" s="119"/>
      <c r="HP213" s="91"/>
      <c r="HQ213" s="119"/>
      <c r="HR213" s="91"/>
      <c r="HS213" s="119"/>
      <c r="HT213" s="91"/>
      <c r="HU213" s="119"/>
      <c r="HV213" s="91"/>
      <c r="HW213" s="119"/>
      <c r="HX213" s="91"/>
      <c r="HY213" s="119"/>
      <c r="HZ213" s="91"/>
      <c r="IA213" s="119"/>
      <c r="IB213" s="91"/>
      <c r="IC213" s="119"/>
      <c r="ID213" s="91"/>
      <c r="IE213" s="119"/>
      <c r="IF213" s="91"/>
      <c r="IG213" s="119"/>
      <c r="IH213" s="91"/>
      <c r="II213" s="119"/>
      <c r="IJ213" s="91"/>
      <c r="IK213" s="119"/>
      <c r="IL213" s="91"/>
      <c r="IM213" s="119"/>
      <c r="IN213" s="91"/>
      <c r="IO213" s="119"/>
      <c r="IP213" s="91"/>
      <c r="IQ213" s="119"/>
      <c r="IR213" s="91"/>
      <c r="IS213" s="119"/>
      <c r="IT213" s="91"/>
      <c r="IU213" s="119"/>
      <c r="IV213" s="91"/>
      <c r="IW213" s="119"/>
      <c r="IX213" s="91"/>
      <c r="IY213" s="119"/>
      <c r="IZ213" s="91"/>
      <c r="JA213" s="119"/>
      <c r="JB213" s="91"/>
      <c r="JC213" s="119"/>
      <c r="JD213" s="91"/>
      <c r="JE213" s="119"/>
      <c r="JF213" s="91"/>
      <c r="JG213" s="119"/>
      <c r="JH213" s="91"/>
      <c r="JI213" s="119"/>
      <c r="JJ213" s="91"/>
      <c r="JK213" s="119"/>
      <c r="JL213" s="91"/>
      <c r="JM213" s="119"/>
      <c r="JN213" s="91"/>
      <c r="JO213" s="119"/>
      <c r="JP213" s="91"/>
      <c r="JQ213" s="119"/>
      <c r="JR213" s="91"/>
      <c r="JS213" s="119"/>
      <c r="JT213" s="91"/>
      <c r="JU213" s="119"/>
      <c r="JV213" s="91"/>
      <c r="JW213" s="119"/>
      <c r="JX213" s="91"/>
      <c r="JY213" s="119"/>
      <c r="JZ213" s="91"/>
      <c r="KA213" s="119"/>
      <c r="KB213" s="91"/>
      <c r="KC213" s="119"/>
      <c r="KD213" s="91"/>
      <c r="KE213" s="119"/>
      <c r="KF213" s="91"/>
      <c r="KG213" s="119"/>
      <c r="KH213" s="91"/>
      <c r="KI213" s="119"/>
      <c r="KJ213" s="91"/>
      <c r="KK213" s="119"/>
      <c r="KL213" s="91"/>
      <c r="KM213" s="119"/>
      <c r="KN213" s="91"/>
      <c r="KO213" s="119"/>
      <c r="KP213" s="91"/>
      <c r="KQ213" s="119"/>
      <c r="KR213" s="91"/>
      <c r="KS213" s="119"/>
      <c r="KT213" s="91"/>
      <c r="KU213" s="119"/>
      <c r="KV213" s="91"/>
      <c r="KW213" s="119"/>
      <c r="KX213" s="91"/>
      <c r="KY213" s="119"/>
      <c r="KZ213" s="91"/>
      <c r="LA213" s="119"/>
      <c r="LB213" s="91"/>
      <c r="LC213" s="119"/>
      <c r="LD213" s="91"/>
      <c r="LE213" s="119"/>
      <c r="LF213" s="91"/>
      <c r="LG213" s="119"/>
      <c r="LH213" s="91"/>
      <c r="LI213" s="119"/>
      <c r="LJ213" s="91"/>
      <c r="LK213" s="119"/>
      <c r="LL213" s="91"/>
      <c r="LM213" s="119"/>
      <c r="LN213" s="91"/>
      <c r="LO213" s="119"/>
      <c r="LP213" s="91"/>
      <c r="LQ213" s="119"/>
      <c r="LR213" s="91"/>
      <c r="LS213" s="119"/>
      <c r="LT213" s="91"/>
      <c r="LU213" s="119"/>
      <c r="LV213" s="91"/>
      <c r="LW213" s="119"/>
      <c r="LX213" s="91"/>
      <c r="LY213" s="119"/>
      <c r="LZ213" s="91"/>
      <c r="MA213" s="119"/>
      <c r="MB213" s="91"/>
      <c r="MC213" s="119"/>
      <c r="MD213" s="91"/>
      <c r="ME213" s="119"/>
      <c r="MF213" s="91"/>
      <c r="MG213" s="119"/>
      <c r="MH213" s="91"/>
      <c r="MI213" s="119"/>
      <c r="MJ213" s="91"/>
      <c r="MK213" s="119"/>
      <c r="ML213" s="91"/>
      <c r="MM213" s="119"/>
      <c r="MN213" s="91"/>
      <c r="MO213" s="119"/>
      <c r="MP213" s="91"/>
      <c r="MQ213" s="119"/>
      <c r="MR213" s="91"/>
      <c r="MS213" s="119"/>
      <c r="MT213" s="91"/>
      <c r="MU213" s="119"/>
      <c r="MV213" s="91"/>
      <c r="MW213" s="119"/>
      <c r="MX213" s="91"/>
      <c r="MY213" s="119"/>
      <c r="MZ213" s="91"/>
      <c r="NA213" s="119"/>
      <c r="NB213" s="91"/>
      <c r="NC213" s="119"/>
      <c r="ND213" s="91"/>
      <c r="NE213" s="119"/>
      <c r="NF213" s="91"/>
      <c r="NG213" s="119"/>
      <c r="NH213" s="91"/>
      <c r="NI213" s="119"/>
      <c r="NJ213" s="91"/>
      <c r="NK213" s="119"/>
      <c r="NL213" s="91"/>
      <c r="NM213" s="119"/>
      <c r="NN213" s="91"/>
      <c r="NO213" s="119"/>
      <c r="NP213" s="91"/>
      <c r="NQ213" s="119"/>
      <c r="NR213" s="91"/>
      <c r="NS213" s="119"/>
      <c r="NT213" s="91"/>
      <c r="NU213" s="119"/>
      <c r="NV213" s="91"/>
      <c r="NW213" s="119"/>
      <c r="NX213" s="91"/>
      <c r="NY213" s="119"/>
      <c r="NZ213" s="91"/>
      <c r="OA213" s="119"/>
      <c r="OB213" s="91"/>
      <c r="OC213" s="119"/>
      <c r="OD213" s="91"/>
      <c r="OE213" s="119"/>
      <c r="OF213" s="91"/>
      <c r="OG213" s="119"/>
      <c r="OH213" s="91"/>
      <c r="OI213" s="119"/>
      <c r="OJ213" s="91"/>
      <c r="OK213" s="119"/>
      <c r="OL213" s="91"/>
      <c r="OM213" s="119"/>
      <c r="ON213" s="91"/>
      <c r="OO213" s="119"/>
      <c r="OP213" s="91"/>
      <c r="OQ213" s="119"/>
      <c r="OR213" s="91"/>
      <c r="OS213" s="119"/>
      <c r="OT213" s="91"/>
      <c r="OU213" s="119"/>
      <c r="OV213" s="91"/>
      <c r="OW213" s="119"/>
      <c r="OX213" s="91"/>
      <c r="OY213" s="119"/>
      <c r="OZ213" s="91"/>
      <c r="PA213" s="119"/>
      <c r="PB213" s="91"/>
      <c r="PC213" s="119"/>
      <c r="PD213" s="91"/>
      <c r="PE213" s="119"/>
      <c r="PF213" s="91"/>
      <c r="PG213" s="119"/>
      <c r="PH213" s="91"/>
      <c r="PI213" s="119"/>
      <c r="PJ213" s="91"/>
      <c r="PK213" s="119"/>
      <c r="PL213" s="91"/>
      <c r="PM213" s="119"/>
      <c r="PN213" s="91"/>
      <c r="PO213" s="119"/>
      <c r="PP213" s="91"/>
      <c r="PQ213" s="119"/>
      <c r="PR213" s="91"/>
      <c r="PS213" s="119"/>
      <c r="PT213" s="91"/>
      <c r="PU213" s="119"/>
      <c r="PV213" s="91"/>
      <c r="PW213" s="119"/>
      <c r="PX213" s="91"/>
      <c r="PY213" s="119"/>
      <c r="PZ213" s="91"/>
      <c r="QA213" s="119"/>
      <c r="QB213" s="91"/>
      <c r="QC213" s="119"/>
      <c r="QD213" s="91"/>
      <c r="QE213" s="119"/>
      <c r="QF213" s="91"/>
      <c r="QG213" s="119"/>
      <c r="QH213" s="91"/>
      <c r="QI213" s="119"/>
      <c r="QJ213" s="91"/>
      <c r="QK213" s="119"/>
      <c r="QL213" s="91"/>
      <c r="QM213" s="119"/>
      <c r="QN213" s="91"/>
      <c r="QO213" s="119"/>
      <c r="QP213" s="91"/>
      <c r="QQ213" s="119"/>
      <c r="QR213" s="91"/>
      <c r="QS213" s="119"/>
      <c r="QT213" s="91"/>
      <c r="QU213" s="119"/>
      <c r="QV213" s="91"/>
      <c r="QW213" s="119"/>
      <c r="QX213" s="91"/>
      <c r="QY213" s="119"/>
      <c r="QZ213" s="91"/>
      <c r="RA213" s="119"/>
      <c r="RB213" s="91"/>
      <c r="RC213" s="119"/>
      <c r="RD213" s="91"/>
      <c r="RE213" s="119"/>
      <c r="RF213" s="91"/>
      <c r="RG213" s="119"/>
      <c r="RH213" s="91"/>
      <c r="RI213" s="119"/>
      <c r="RJ213" s="91"/>
      <c r="RK213" s="119"/>
      <c r="RL213" s="91"/>
      <c r="RM213" s="119"/>
      <c r="RN213" s="91"/>
      <c r="RO213" s="119"/>
      <c r="RP213" s="91"/>
      <c r="RQ213" s="119"/>
      <c r="RR213" s="91"/>
      <c r="RS213" s="119"/>
      <c r="RT213" s="91"/>
      <c r="RU213" s="119"/>
      <c r="RV213" s="91"/>
      <c r="RW213" s="119"/>
      <c r="RX213" s="91"/>
      <c r="RY213" s="119"/>
      <c r="RZ213" s="91"/>
      <c r="SA213" s="119"/>
      <c r="SB213" s="91"/>
      <c r="SC213" s="119"/>
      <c r="SD213" s="91"/>
      <c r="SE213" s="119"/>
      <c r="SF213" s="91"/>
      <c r="SG213" s="119"/>
      <c r="SH213" s="91"/>
      <c r="SI213" s="119"/>
      <c r="SJ213" s="91"/>
      <c r="SK213" s="119"/>
      <c r="SL213" s="91"/>
      <c r="SM213" s="119"/>
      <c r="SN213" s="91"/>
      <c r="SO213" s="119"/>
      <c r="SP213" s="91"/>
      <c r="SQ213" s="119"/>
      <c r="SR213" s="91"/>
      <c r="SS213" s="119"/>
      <c r="ST213" s="91"/>
      <c r="SU213" s="119"/>
      <c r="SV213" s="91"/>
      <c r="SW213" s="119"/>
      <c r="SX213" s="91"/>
      <c r="SY213" s="119"/>
      <c r="SZ213" s="91"/>
      <c r="TA213" s="119"/>
      <c r="TB213" s="91"/>
      <c r="TC213" s="119"/>
      <c r="TD213" s="91"/>
      <c r="TE213" s="119"/>
      <c r="TF213" s="91"/>
      <c r="TG213" s="119"/>
      <c r="TH213" s="91"/>
      <c r="TI213" s="119"/>
      <c r="TJ213" s="91"/>
      <c r="TK213" s="119"/>
      <c r="TL213" s="91"/>
      <c r="TM213" s="119"/>
      <c r="TN213" s="91"/>
      <c r="TO213" s="119"/>
      <c r="TP213" s="91"/>
      <c r="TQ213" s="119"/>
      <c r="TR213" s="91"/>
      <c r="TS213" s="119"/>
      <c r="TT213" s="91"/>
      <c r="TU213" s="119"/>
      <c r="TV213" s="91"/>
      <c r="TW213" s="119"/>
      <c r="TX213" s="91"/>
      <c r="TY213" s="119"/>
      <c r="TZ213" s="91"/>
      <c r="UA213" s="119"/>
      <c r="UB213" s="91"/>
      <c r="UC213" s="119"/>
      <c r="UD213" s="91"/>
      <c r="UE213" s="119"/>
      <c r="UF213" s="91"/>
      <c r="UG213" s="119"/>
      <c r="UH213" s="91"/>
      <c r="UI213" s="119"/>
      <c r="UJ213" s="91"/>
      <c r="UK213" s="119"/>
      <c r="UL213" s="91"/>
      <c r="UM213" s="119"/>
      <c r="UN213" s="91"/>
      <c r="UO213" s="119"/>
      <c r="UP213" s="91"/>
      <c r="UQ213" s="119"/>
      <c r="UR213" s="91"/>
      <c r="US213" s="119"/>
      <c r="UT213" s="91"/>
      <c r="UU213" s="119"/>
      <c r="UV213" s="91"/>
      <c r="UW213" s="119"/>
      <c r="UX213" s="91"/>
      <c r="UY213" s="119"/>
      <c r="UZ213" s="91"/>
      <c r="VA213" s="119"/>
      <c r="VB213" s="91"/>
      <c r="VC213" s="119"/>
      <c r="VD213" s="91"/>
      <c r="VE213" s="119"/>
      <c r="VF213" s="91"/>
      <c r="VG213" s="119"/>
      <c r="VH213" s="91"/>
      <c r="VI213" s="119"/>
      <c r="VJ213" s="91"/>
      <c r="VK213" s="119"/>
      <c r="VL213" s="91"/>
      <c r="VM213" s="119"/>
      <c r="VN213" s="91"/>
      <c r="VO213" s="119"/>
      <c r="VP213" s="91"/>
      <c r="VQ213" s="119"/>
      <c r="VR213" s="91"/>
      <c r="VS213" s="119"/>
      <c r="VT213" s="91"/>
      <c r="VU213" s="119"/>
      <c r="VV213" s="91"/>
      <c r="VW213" s="119"/>
      <c r="VX213" s="91"/>
      <c r="VY213" s="119"/>
      <c r="VZ213" s="91"/>
      <c r="WA213" s="119"/>
      <c r="WB213" s="91"/>
      <c r="WC213" s="119"/>
      <c r="WD213" s="91"/>
      <c r="WE213" s="119"/>
      <c r="WF213" s="91"/>
      <c r="WG213" s="119"/>
      <c r="WH213" s="91"/>
      <c r="WI213" s="119"/>
      <c r="WJ213" s="91"/>
      <c r="WK213" s="119"/>
      <c r="WL213" s="91"/>
      <c r="WM213" s="119"/>
      <c r="WN213" s="91"/>
      <c r="WO213" s="119"/>
      <c r="WP213" s="91"/>
      <c r="WQ213" s="119"/>
      <c r="WR213" s="91"/>
      <c r="WS213" s="119"/>
      <c r="WT213" s="91"/>
      <c r="WU213" s="119"/>
      <c r="WV213" s="91"/>
      <c r="WW213" s="119"/>
      <c r="WX213" s="91"/>
      <c r="WY213" s="119"/>
      <c r="WZ213" s="91"/>
      <c r="XA213" s="119"/>
      <c r="XB213" s="91"/>
      <c r="XC213" s="119"/>
      <c r="XD213" s="91"/>
      <c r="XE213" s="119"/>
      <c r="XF213" s="91"/>
      <c r="XG213" s="119"/>
      <c r="XH213" s="91"/>
      <c r="XI213" s="119"/>
      <c r="XJ213" s="91"/>
      <c r="XK213" s="119"/>
      <c r="XL213" s="91"/>
      <c r="XM213" s="119"/>
      <c r="XN213" s="91"/>
      <c r="XO213" s="119"/>
      <c r="XP213" s="91"/>
      <c r="XQ213" s="119"/>
      <c r="XR213" s="91"/>
      <c r="XS213" s="119"/>
      <c r="XT213" s="91"/>
      <c r="XU213" s="119"/>
      <c r="XV213" s="91"/>
      <c r="XW213" s="119"/>
      <c r="XX213" s="91"/>
      <c r="XY213" s="119"/>
      <c r="XZ213" s="91"/>
      <c r="YA213" s="119"/>
      <c r="YB213" s="91"/>
      <c r="YC213" s="119"/>
      <c r="YD213" s="91"/>
      <c r="YE213" s="119"/>
      <c r="YF213" s="91"/>
      <c r="YG213" s="119"/>
      <c r="YH213" s="91"/>
      <c r="YI213" s="119"/>
      <c r="YJ213" s="91"/>
      <c r="YK213" s="119"/>
      <c r="YL213" s="91"/>
      <c r="YM213" s="119"/>
      <c r="YN213" s="91"/>
      <c r="YO213" s="119"/>
      <c r="YP213" s="91"/>
      <c r="YQ213" s="119"/>
      <c r="YR213" s="91"/>
      <c r="YS213" s="119"/>
      <c r="YT213" s="91"/>
      <c r="YU213" s="119"/>
      <c r="YV213" s="91"/>
      <c r="YW213" s="119"/>
      <c r="YX213" s="91"/>
      <c r="YY213" s="119"/>
      <c r="YZ213" s="91"/>
      <c r="ZA213" s="119"/>
      <c r="ZB213" s="91"/>
      <c r="ZC213" s="119"/>
      <c r="ZD213" s="91"/>
      <c r="ZE213" s="119"/>
      <c r="ZF213" s="91"/>
      <c r="ZG213" s="119"/>
      <c r="ZH213" s="91"/>
      <c r="ZI213" s="119"/>
      <c r="ZJ213" s="91"/>
      <c r="ZK213" s="119"/>
      <c r="ZL213" s="91"/>
      <c r="ZM213" s="119"/>
      <c r="ZN213" s="91"/>
      <c r="ZO213" s="119"/>
      <c r="ZP213" s="91"/>
      <c r="ZQ213" s="119"/>
      <c r="ZR213" s="91"/>
      <c r="ZS213" s="119"/>
      <c r="ZT213" s="91"/>
      <c r="ZU213" s="119"/>
      <c r="ZV213" s="91"/>
      <c r="ZW213" s="119"/>
      <c r="ZX213" s="91"/>
      <c r="ZY213" s="119"/>
      <c r="ZZ213" s="91"/>
      <c r="AAA213" s="119"/>
      <c r="AAB213" s="91"/>
      <c r="AAC213" s="119"/>
      <c r="AAD213" s="91"/>
      <c r="AAE213" s="119"/>
      <c r="AAF213" s="91"/>
      <c r="AAG213" s="119"/>
      <c r="AAH213" s="91"/>
      <c r="AAI213" s="119"/>
      <c r="AAJ213" s="91"/>
      <c r="AAK213" s="119"/>
      <c r="AAL213" s="91"/>
      <c r="AAM213" s="119"/>
      <c r="AAN213" s="91"/>
      <c r="AAO213" s="119"/>
      <c r="AAP213" s="91"/>
      <c r="AAQ213" s="119"/>
      <c r="AAR213" s="91"/>
      <c r="AAS213" s="119"/>
      <c r="AAT213" s="91"/>
      <c r="AAU213" s="119"/>
      <c r="AAV213" s="91"/>
      <c r="AAW213" s="119"/>
      <c r="AAX213" s="91"/>
      <c r="AAY213" s="119"/>
      <c r="AAZ213" s="91"/>
      <c r="ABA213" s="119"/>
      <c r="ABB213" s="91"/>
      <c r="ABC213" s="119"/>
      <c r="ABD213" s="91"/>
      <c r="ABE213" s="119"/>
      <c r="ABF213" s="91"/>
      <c r="ABG213" s="119"/>
      <c r="ABH213" s="91"/>
      <c r="ABI213" s="119"/>
      <c r="ABJ213" s="91"/>
      <c r="ABK213" s="119"/>
      <c r="ABL213" s="91"/>
      <c r="ABM213" s="119"/>
      <c r="ABN213" s="91"/>
      <c r="ABO213" s="119"/>
      <c r="ABP213" s="91"/>
      <c r="ABQ213" s="119"/>
      <c r="ABR213" s="91"/>
      <c r="ABS213" s="119"/>
      <c r="ABT213" s="91"/>
      <c r="ABU213" s="119"/>
      <c r="ABV213" s="91"/>
      <c r="ABW213" s="119"/>
      <c r="ABX213" s="91"/>
      <c r="ABY213" s="119"/>
      <c r="ABZ213" s="91"/>
      <c r="ACA213" s="119"/>
      <c r="ACB213" s="91"/>
      <c r="ACC213" s="119"/>
      <c r="ACD213" s="91"/>
      <c r="ACE213" s="119"/>
      <c r="ACF213" s="91"/>
      <c r="ACG213" s="119"/>
      <c r="ACH213" s="91"/>
      <c r="ACI213" s="119"/>
      <c r="ACJ213" s="91"/>
      <c r="ACK213" s="119"/>
      <c r="ACL213" s="91"/>
      <c r="ACM213" s="119"/>
      <c r="ACN213" s="91"/>
      <c r="ACO213" s="119"/>
      <c r="ACP213" s="91"/>
      <c r="ACQ213" s="119"/>
      <c r="ACR213" s="91"/>
      <c r="ACS213" s="119"/>
      <c r="ACT213" s="91"/>
      <c r="ACU213" s="119"/>
      <c r="ACV213" s="91"/>
      <c r="ACW213" s="119"/>
      <c r="ACX213" s="91"/>
      <c r="ACY213" s="119"/>
      <c r="ACZ213" s="91"/>
      <c r="ADA213" s="119"/>
      <c r="ADB213" s="91"/>
      <c r="ADC213" s="119"/>
      <c r="ADD213" s="91"/>
      <c r="ADE213" s="119"/>
      <c r="ADF213" s="91"/>
      <c r="ADG213" s="119"/>
      <c r="ADH213" s="91"/>
      <c r="ADI213" s="119"/>
      <c r="ADJ213" s="91"/>
      <c r="ADK213" s="119"/>
      <c r="ADL213" s="91"/>
      <c r="ADM213" s="119"/>
      <c r="ADN213" s="91"/>
      <c r="ADO213" s="119"/>
      <c r="ADP213" s="91"/>
      <c r="ADQ213" s="119"/>
      <c r="ADR213" s="91"/>
      <c r="ADS213" s="119"/>
      <c r="ADT213" s="91"/>
      <c r="ADU213" s="119"/>
      <c r="ADV213" s="91"/>
      <c r="ADW213" s="119"/>
      <c r="ADX213" s="91"/>
      <c r="ADY213" s="119"/>
      <c r="ADZ213" s="91"/>
      <c r="AEA213" s="119"/>
      <c r="AEB213" s="91"/>
      <c r="AEC213" s="119"/>
      <c r="AED213" s="91"/>
      <c r="AEE213" s="119"/>
      <c r="AEF213" s="91"/>
      <c r="AEG213" s="119"/>
      <c r="AEH213" s="91"/>
      <c r="AEI213" s="119"/>
      <c r="AEJ213" s="91"/>
      <c r="AEK213" s="119"/>
      <c r="AEL213" s="91"/>
      <c r="AEM213" s="119"/>
      <c r="AEN213" s="91"/>
      <c r="AEO213" s="119"/>
      <c r="AEP213" s="91"/>
      <c r="AEQ213" s="119"/>
      <c r="AER213" s="91"/>
      <c r="AES213" s="119"/>
      <c r="AET213" s="91"/>
      <c r="AEU213" s="119"/>
      <c r="AEV213" s="91"/>
      <c r="AEW213" s="119"/>
      <c r="AEX213" s="91"/>
      <c r="AEY213" s="119"/>
      <c r="AEZ213" s="91"/>
      <c r="AFA213" s="119"/>
      <c r="AFB213" s="91"/>
      <c r="AFC213" s="119"/>
      <c r="AFD213" s="91"/>
      <c r="AFE213" s="119"/>
      <c r="AFF213" s="91"/>
      <c r="AFG213" s="119"/>
      <c r="AFH213" s="91"/>
      <c r="AFI213" s="119"/>
      <c r="AFJ213" s="91"/>
      <c r="AFK213" s="119"/>
      <c r="AFL213" s="91"/>
      <c r="AFM213" s="119"/>
      <c r="AFN213" s="91"/>
      <c r="AFO213" s="119"/>
      <c r="AFP213" s="91"/>
      <c r="AFQ213" s="119"/>
      <c r="AFR213" s="91"/>
      <c r="AFS213" s="119"/>
      <c r="AFT213" s="91"/>
      <c r="AFU213" s="119"/>
      <c r="AFV213" s="91"/>
      <c r="AFW213" s="119"/>
      <c r="AFX213" s="91"/>
      <c r="AFY213" s="119"/>
      <c r="AFZ213" s="91"/>
      <c r="AGA213" s="119"/>
      <c r="AGB213" s="91"/>
      <c r="AGC213" s="119"/>
      <c r="AGD213" s="91"/>
      <c r="AGE213" s="119"/>
      <c r="AGF213" s="91"/>
      <c r="AGG213" s="119"/>
      <c r="AGH213" s="91"/>
      <c r="AGI213" s="119"/>
      <c r="AGJ213" s="91"/>
      <c r="AGK213" s="119"/>
      <c r="AGL213" s="91"/>
      <c r="AGM213" s="119"/>
      <c r="AGN213" s="91"/>
      <c r="AGO213" s="119"/>
      <c r="AGP213" s="91"/>
      <c r="AGQ213" s="119"/>
      <c r="AGR213" s="91"/>
      <c r="AGS213" s="119"/>
      <c r="AGT213" s="91"/>
      <c r="AGU213" s="119"/>
      <c r="AGV213" s="91"/>
      <c r="AGW213" s="119"/>
      <c r="AGX213" s="91"/>
      <c r="AGY213" s="119"/>
      <c r="AGZ213" s="91"/>
      <c r="AHA213" s="119"/>
      <c r="AHB213" s="91"/>
      <c r="AHC213" s="119"/>
      <c r="AHD213" s="91"/>
      <c r="AHE213" s="119"/>
      <c r="AHF213" s="91"/>
      <c r="AHG213" s="119"/>
      <c r="AHH213" s="91"/>
      <c r="AHI213" s="119"/>
      <c r="AHJ213" s="91"/>
      <c r="AHK213" s="119"/>
      <c r="AHL213" s="91"/>
      <c r="AHM213" s="119"/>
      <c r="AHN213" s="91"/>
      <c r="AHO213" s="119"/>
      <c r="AHP213" s="91"/>
      <c r="AHQ213" s="119"/>
      <c r="AHR213" s="91"/>
      <c r="AHS213" s="119"/>
      <c r="AHT213" s="91"/>
      <c r="AHU213" s="119"/>
      <c r="AHV213" s="91"/>
      <c r="AHW213" s="119"/>
      <c r="AHX213" s="91"/>
      <c r="AHY213" s="119"/>
      <c r="AHZ213" s="91"/>
      <c r="AIA213" s="119"/>
      <c r="AIB213" s="91"/>
      <c r="AIC213" s="119"/>
      <c r="AID213" s="91"/>
      <c r="AIE213" s="119"/>
      <c r="AIF213" s="91"/>
      <c r="AIG213" s="119"/>
      <c r="AIH213" s="91"/>
      <c r="AII213" s="119"/>
      <c r="AIJ213" s="91"/>
      <c r="AIK213" s="119"/>
      <c r="AIL213" s="91"/>
      <c r="AIM213" s="119"/>
      <c r="AIN213" s="91"/>
      <c r="AIO213" s="119"/>
      <c r="AIP213" s="91"/>
      <c r="AIQ213" s="119"/>
      <c r="AIR213" s="91"/>
      <c r="AIS213" s="119"/>
      <c r="AIT213" s="91"/>
      <c r="AIU213" s="119"/>
      <c r="AIV213" s="91"/>
      <c r="AIW213" s="119"/>
      <c r="AIX213" s="91"/>
      <c r="AIY213" s="119"/>
      <c r="AIZ213" s="91"/>
      <c r="AJA213" s="119"/>
      <c r="AJB213" s="91"/>
      <c r="AJC213" s="119"/>
      <c r="AJD213" s="91"/>
      <c r="AJE213" s="119"/>
      <c r="AJF213" s="91"/>
      <c r="AJG213" s="119"/>
      <c r="AJH213" s="91"/>
      <c r="AJI213" s="119"/>
      <c r="AJJ213" s="91"/>
      <c r="AJK213" s="119"/>
      <c r="AJL213" s="91"/>
      <c r="AJM213" s="119"/>
      <c r="AJN213" s="91"/>
      <c r="AJO213" s="119"/>
      <c r="AJP213" s="91"/>
      <c r="AJQ213" s="119"/>
      <c r="AJR213" s="91"/>
      <c r="AJS213" s="119"/>
      <c r="AJT213" s="91"/>
      <c r="AJU213" s="119"/>
      <c r="AJV213" s="91"/>
      <c r="AJW213" s="119"/>
      <c r="AJX213" s="91"/>
      <c r="AJY213" s="119"/>
      <c r="AJZ213" s="91"/>
      <c r="AKA213" s="119"/>
      <c r="AKB213" s="91"/>
      <c r="AKC213" s="119"/>
      <c r="AKD213" s="91"/>
      <c r="AKE213" s="119"/>
      <c r="AKF213" s="91"/>
      <c r="AKG213" s="119"/>
      <c r="AKH213" s="91"/>
      <c r="AKI213" s="119"/>
      <c r="AKJ213" s="91"/>
      <c r="AKK213" s="119"/>
      <c r="AKL213" s="91"/>
      <c r="AKM213" s="119"/>
      <c r="AKN213" s="91"/>
      <c r="AKO213" s="119"/>
      <c r="AKP213" s="91"/>
      <c r="AKQ213" s="119"/>
      <c r="AKR213" s="91"/>
      <c r="AKS213" s="119"/>
      <c r="AKT213" s="91"/>
      <c r="AKU213" s="119"/>
      <c r="AKV213" s="91"/>
      <c r="AKW213" s="119"/>
      <c r="AKX213" s="91"/>
      <c r="AKY213" s="119"/>
      <c r="AKZ213" s="91"/>
      <c r="ALA213" s="119"/>
      <c r="ALB213" s="91"/>
      <c r="ALC213" s="119"/>
      <c r="ALD213" s="91"/>
      <c r="ALE213" s="119"/>
      <c r="ALF213" s="91"/>
      <c r="ALG213" s="119"/>
      <c r="ALH213" s="91"/>
      <c r="ALI213" s="119"/>
      <c r="ALJ213" s="91"/>
      <c r="ALK213" s="119"/>
      <c r="ALL213" s="91"/>
      <c r="ALM213" s="119"/>
      <c r="ALN213" s="91"/>
      <c r="ALO213" s="119"/>
      <c r="ALP213" s="91"/>
      <c r="ALQ213" s="119"/>
      <c r="ALR213" s="91"/>
      <c r="ALS213" s="119"/>
      <c r="ALT213" s="91"/>
      <c r="ALU213" s="119"/>
      <c r="ALV213" s="91"/>
      <c r="ALW213" s="119"/>
      <c r="ALX213" s="91"/>
      <c r="ALY213" s="119"/>
      <c r="ALZ213" s="91"/>
      <c r="AMA213" s="119"/>
      <c r="AMB213" s="91"/>
      <c r="AMC213" s="119"/>
      <c r="AMD213" s="91"/>
      <c r="AME213" s="119"/>
      <c r="AMF213" s="91"/>
      <c r="AMG213" s="119"/>
      <c r="AMH213" s="91"/>
      <c r="AMI213" s="119"/>
      <c r="AMJ213" s="91"/>
      <c r="AMK213" s="119"/>
      <c r="AML213" s="91"/>
      <c r="AMM213" s="119"/>
      <c r="AMN213" s="91"/>
      <c r="AMO213" s="119"/>
      <c r="AMP213" s="91"/>
      <c r="AMQ213" s="119"/>
      <c r="AMR213" s="91"/>
      <c r="AMS213" s="119"/>
      <c r="AMT213" s="91"/>
      <c r="AMU213" s="119"/>
      <c r="AMV213" s="91"/>
      <c r="AMW213" s="119"/>
      <c r="AMX213" s="91"/>
      <c r="AMY213" s="119"/>
      <c r="AMZ213" s="91"/>
      <c r="ANA213" s="119"/>
      <c r="ANB213" s="91"/>
      <c r="ANC213" s="119"/>
      <c r="AND213" s="91"/>
      <c r="ANE213" s="119"/>
      <c r="ANF213" s="91"/>
      <c r="ANG213" s="119"/>
      <c r="ANH213" s="91"/>
      <c r="ANI213" s="119"/>
      <c r="ANJ213" s="91"/>
      <c r="ANK213" s="119"/>
      <c r="ANL213" s="91"/>
      <c r="ANM213" s="119"/>
      <c r="ANN213" s="91"/>
      <c r="ANO213" s="119"/>
      <c r="ANP213" s="91"/>
      <c r="ANQ213" s="119"/>
      <c r="ANR213" s="91"/>
      <c r="ANS213" s="119"/>
      <c r="ANT213" s="91"/>
      <c r="ANU213" s="119"/>
      <c r="ANV213" s="91"/>
      <c r="ANW213" s="119"/>
      <c r="ANX213" s="91"/>
      <c r="ANY213" s="119"/>
      <c r="ANZ213" s="91"/>
      <c r="AOA213" s="119"/>
      <c r="AOB213" s="91"/>
      <c r="AOC213" s="119"/>
      <c r="AOD213" s="91"/>
      <c r="AOE213" s="119"/>
      <c r="AOF213" s="91"/>
      <c r="AOG213" s="119"/>
      <c r="AOH213" s="91"/>
      <c r="AOI213" s="119"/>
      <c r="AOJ213" s="91"/>
      <c r="AOK213" s="119"/>
      <c r="AOL213" s="91"/>
      <c r="AOM213" s="119"/>
      <c r="AON213" s="91"/>
      <c r="AOO213" s="119"/>
      <c r="AOP213" s="91"/>
      <c r="AOQ213" s="119"/>
      <c r="AOR213" s="91"/>
      <c r="AOS213" s="119"/>
      <c r="AOT213" s="91"/>
      <c r="AOU213" s="119"/>
      <c r="AOV213" s="91"/>
      <c r="AOW213" s="119"/>
      <c r="AOX213" s="91"/>
      <c r="AOY213" s="119"/>
      <c r="AOZ213" s="91"/>
      <c r="APA213" s="119"/>
      <c r="APB213" s="91"/>
      <c r="APC213" s="119"/>
      <c r="APD213" s="91"/>
      <c r="APE213" s="119"/>
      <c r="APF213" s="91"/>
      <c r="APG213" s="119"/>
      <c r="APH213" s="91"/>
      <c r="API213" s="119"/>
      <c r="APJ213" s="91"/>
      <c r="APK213" s="119"/>
      <c r="APL213" s="91"/>
      <c r="APM213" s="119"/>
      <c r="APN213" s="91"/>
      <c r="APO213" s="119"/>
      <c r="APP213" s="91"/>
      <c r="APQ213" s="119"/>
      <c r="APR213" s="91"/>
      <c r="APS213" s="119"/>
      <c r="APT213" s="91"/>
      <c r="APU213" s="119"/>
      <c r="APV213" s="91"/>
      <c r="APW213" s="119"/>
      <c r="APX213" s="91"/>
      <c r="APY213" s="119"/>
      <c r="APZ213" s="91"/>
      <c r="AQA213" s="119"/>
      <c r="AQB213" s="91"/>
      <c r="AQC213" s="119"/>
      <c r="AQD213" s="91"/>
      <c r="AQE213" s="119"/>
      <c r="AQF213" s="91"/>
      <c r="AQG213" s="119"/>
      <c r="AQH213" s="91"/>
      <c r="AQI213" s="119"/>
      <c r="AQJ213" s="91"/>
      <c r="AQK213" s="119"/>
      <c r="AQL213" s="91"/>
      <c r="AQM213" s="119"/>
      <c r="AQN213" s="91"/>
      <c r="AQO213" s="119"/>
      <c r="AQP213" s="91"/>
      <c r="AQQ213" s="119"/>
      <c r="AQR213" s="91"/>
      <c r="AQS213" s="119"/>
      <c r="AQT213" s="91"/>
      <c r="AQU213" s="119"/>
      <c r="AQV213" s="91"/>
      <c r="AQW213" s="119"/>
      <c r="AQX213" s="91"/>
      <c r="AQY213" s="119"/>
      <c r="AQZ213" s="91"/>
      <c r="ARA213" s="119"/>
      <c r="ARB213" s="91"/>
      <c r="ARC213" s="119"/>
      <c r="ARD213" s="91"/>
      <c r="ARE213" s="119"/>
      <c r="ARF213" s="91"/>
      <c r="ARG213" s="119"/>
      <c r="ARH213" s="91"/>
      <c r="ARI213" s="119"/>
      <c r="ARJ213" s="91"/>
      <c r="ARK213" s="119"/>
      <c r="ARL213" s="91"/>
      <c r="ARM213" s="119"/>
      <c r="ARN213" s="91"/>
      <c r="ARO213" s="119"/>
      <c r="ARP213" s="91"/>
      <c r="ARQ213" s="119"/>
      <c r="ARR213" s="91"/>
      <c r="ARS213" s="119"/>
      <c r="ART213" s="91"/>
      <c r="ARU213" s="119"/>
      <c r="ARV213" s="91"/>
      <c r="ARW213" s="119"/>
      <c r="ARX213" s="91"/>
      <c r="ARY213" s="119"/>
      <c r="ARZ213" s="91"/>
      <c r="ASA213" s="119"/>
      <c r="ASB213" s="91"/>
      <c r="ASC213" s="119"/>
      <c r="ASD213" s="91"/>
      <c r="ASE213" s="119"/>
      <c r="ASF213" s="91"/>
      <c r="ASG213" s="119"/>
      <c r="ASH213" s="91"/>
      <c r="ASI213" s="119"/>
      <c r="ASJ213" s="91"/>
      <c r="ASK213" s="119"/>
      <c r="ASL213" s="91"/>
      <c r="ASM213" s="119"/>
      <c r="ASN213" s="91"/>
      <c r="ASO213" s="119"/>
      <c r="ASP213" s="91"/>
      <c r="ASQ213" s="119"/>
      <c r="ASR213" s="91"/>
      <c r="ASS213" s="119"/>
      <c r="AST213" s="91"/>
      <c r="ASU213" s="119"/>
      <c r="ASV213" s="91"/>
      <c r="ASW213" s="119"/>
      <c r="ASX213" s="91"/>
      <c r="ASY213" s="119"/>
      <c r="ASZ213" s="91"/>
      <c r="ATA213" s="119"/>
      <c r="ATB213" s="91"/>
      <c r="ATC213" s="119"/>
      <c r="ATD213" s="91"/>
      <c r="ATE213" s="119"/>
      <c r="ATF213" s="91"/>
      <c r="ATG213" s="119"/>
      <c r="ATH213" s="91"/>
      <c r="ATI213" s="119"/>
      <c r="ATJ213" s="91"/>
      <c r="ATK213" s="119"/>
      <c r="ATL213" s="91"/>
      <c r="ATM213" s="119"/>
      <c r="ATN213" s="91"/>
      <c r="ATO213" s="119"/>
      <c r="ATP213" s="91"/>
      <c r="ATQ213" s="119"/>
      <c r="ATR213" s="91"/>
      <c r="ATS213" s="119"/>
      <c r="ATT213" s="91"/>
      <c r="ATU213" s="119"/>
      <c r="ATV213" s="91"/>
      <c r="ATW213" s="119"/>
      <c r="ATX213" s="91"/>
      <c r="ATY213" s="119"/>
      <c r="ATZ213" s="91"/>
      <c r="AUA213" s="119"/>
      <c r="AUB213" s="91"/>
      <c r="AUC213" s="119"/>
      <c r="AUD213" s="91"/>
      <c r="AUE213" s="119"/>
      <c r="AUF213" s="91"/>
      <c r="AUG213" s="119"/>
      <c r="AUH213" s="91"/>
      <c r="AUI213" s="119"/>
      <c r="AUJ213" s="91"/>
      <c r="AUK213" s="119"/>
      <c r="AUL213" s="91"/>
      <c r="AUM213" s="119"/>
      <c r="AUN213" s="91"/>
      <c r="AUO213" s="119"/>
      <c r="AUP213" s="91"/>
      <c r="AUQ213" s="119"/>
      <c r="AUR213" s="91"/>
      <c r="AUS213" s="119"/>
      <c r="AUT213" s="91"/>
      <c r="AUU213" s="119"/>
      <c r="AUV213" s="91"/>
      <c r="AUW213" s="119"/>
      <c r="AUX213" s="91"/>
      <c r="AUY213" s="119"/>
      <c r="AUZ213" s="91"/>
      <c r="AVA213" s="119"/>
      <c r="AVB213" s="91"/>
      <c r="AVC213" s="119"/>
      <c r="AVD213" s="91"/>
      <c r="AVE213" s="119"/>
      <c r="AVF213" s="91"/>
      <c r="AVG213" s="119"/>
      <c r="AVH213" s="91"/>
      <c r="AVI213" s="119"/>
      <c r="AVJ213" s="91"/>
      <c r="AVK213" s="119"/>
      <c r="AVL213" s="91"/>
      <c r="AVM213" s="119"/>
      <c r="AVN213" s="91"/>
      <c r="AVO213" s="119"/>
      <c r="AVP213" s="91"/>
      <c r="AVQ213" s="119"/>
      <c r="AVR213" s="91"/>
      <c r="AVS213" s="119"/>
      <c r="AVT213" s="91"/>
      <c r="AVU213" s="119"/>
      <c r="AVV213" s="91"/>
      <c r="AVW213" s="119"/>
      <c r="AVX213" s="91"/>
      <c r="AVY213" s="119"/>
      <c r="AVZ213" s="91"/>
      <c r="AWA213" s="119"/>
      <c r="AWB213" s="91"/>
      <c r="AWC213" s="119"/>
      <c r="AWD213" s="91"/>
      <c r="AWE213" s="119"/>
      <c r="AWF213" s="91"/>
      <c r="AWG213" s="119"/>
      <c r="AWH213" s="91"/>
      <c r="AWI213" s="119"/>
      <c r="AWJ213" s="91"/>
      <c r="AWK213" s="119"/>
      <c r="AWL213" s="91"/>
      <c r="AWM213" s="119"/>
      <c r="AWN213" s="91"/>
      <c r="AWO213" s="119"/>
      <c r="AWP213" s="91"/>
      <c r="AWQ213" s="119"/>
      <c r="AWR213" s="91"/>
      <c r="AWS213" s="119"/>
      <c r="AWT213" s="91"/>
      <c r="AWU213" s="119"/>
      <c r="AWV213" s="91"/>
      <c r="AWW213" s="119"/>
      <c r="AWX213" s="91"/>
      <c r="AWY213" s="119"/>
      <c r="AWZ213" s="91"/>
      <c r="AXA213" s="119"/>
      <c r="AXB213" s="91"/>
      <c r="AXC213" s="119"/>
      <c r="AXD213" s="91"/>
      <c r="AXE213" s="119"/>
      <c r="AXF213" s="91"/>
      <c r="AXG213" s="119"/>
      <c r="AXH213" s="91"/>
      <c r="AXI213" s="119"/>
      <c r="AXJ213" s="91"/>
      <c r="AXK213" s="119"/>
      <c r="AXL213" s="91"/>
      <c r="AXM213" s="119"/>
      <c r="AXN213" s="91"/>
      <c r="AXO213" s="119"/>
      <c r="AXP213" s="91"/>
      <c r="AXQ213" s="119"/>
      <c r="AXR213" s="91"/>
      <c r="AXS213" s="119"/>
      <c r="AXT213" s="91"/>
      <c r="AXU213" s="119"/>
      <c r="AXV213" s="91"/>
      <c r="AXW213" s="119"/>
      <c r="AXX213" s="91"/>
      <c r="AXY213" s="119"/>
      <c r="AXZ213" s="91"/>
      <c r="AYA213" s="119"/>
      <c r="AYB213" s="91"/>
      <c r="AYC213" s="119"/>
      <c r="AYD213" s="91"/>
      <c r="AYE213" s="119"/>
      <c r="AYF213" s="91"/>
      <c r="AYG213" s="119"/>
      <c r="AYH213" s="91"/>
      <c r="AYI213" s="119"/>
      <c r="AYJ213" s="91"/>
      <c r="AYK213" s="119"/>
      <c r="AYL213" s="91"/>
      <c r="AYM213" s="119"/>
      <c r="AYN213" s="91"/>
      <c r="AYO213" s="119"/>
      <c r="AYP213" s="91"/>
      <c r="AYQ213" s="119"/>
      <c r="AYR213" s="91"/>
      <c r="AYS213" s="119"/>
      <c r="AYT213" s="91"/>
      <c r="AYU213" s="119"/>
      <c r="AYV213" s="91"/>
      <c r="AYW213" s="119"/>
      <c r="AYX213" s="91"/>
      <c r="AYY213" s="119"/>
      <c r="AYZ213" s="91"/>
      <c r="AZA213" s="119"/>
      <c r="AZB213" s="91"/>
      <c r="AZC213" s="119"/>
      <c r="AZD213" s="91"/>
      <c r="AZE213" s="119"/>
      <c r="AZF213" s="91"/>
      <c r="AZG213" s="119"/>
      <c r="AZH213" s="91"/>
      <c r="AZI213" s="119"/>
      <c r="AZJ213" s="91"/>
      <c r="AZK213" s="119"/>
      <c r="AZL213" s="91"/>
      <c r="AZM213" s="119"/>
      <c r="AZN213" s="91"/>
      <c r="AZO213" s="119"/>
      <c r="AZP213" s="91"/>
      <c r="AZQ213" s="119"/>
      <c r="AZR213" s="91"/>
      <c r="AZS213" s="119"/>
      <c r="AZT213" s="91"/>
      <c r="AZU213" s="119"/>
      <c r="AZV213" s="91"/>
      <c r="AZW213" s="119"/>
      <c r="AZX213" s="91"/>
      <c r="AZY213" s="119"/>
      <c r="AZZ213" s="91"/>
      <c r="BAA213" s="119"/>
      <c r="BAB213" s="91"/>
      <c r="BAC213" s="119"/>
      <c r="BAD213" s="91"/>
      <c r="BAE213" s="119"/>
      <c r="BAF213" s="91"/>
      <c r="BAG213" s="119"/>
      <c r="BAH213" s="91"/>
      <c r="BAI213" s="119"/>
      <c r="BAJ213" s="91"/>
      <c r="BAK213" s="119"/>
      <c r="BAL213" s="91"/>
      <c r="BAM213" s="119"/>
      <c r="BAN213" s="91"/>
      <c r="BAO213" s="119"/>
      <c r="BAP213" s="91"/>
      <c r="BAQ213" s="119"/>
      <c r="BAR213" s="91"/>
      <c r="BAS213" s="119"/>
      <c r="BAT213" s="91"/>
      <c r="BAU213" s="119"/>
      <c r="BAV213" s="91"/>
      <c r="BAW213" s="119"/>
      <c r="BAX213" s="91"/>
      <c r="BAY213" s="119"/>
      <c r="BAZ213" s="91"/>
      <c r="BBA213" s="119"/>
      <c r="BBB213" s="91"/>
      <c r="BBC213" s="119"/>
      <c r="BBD213" s="91"/>
      <c r="BBE213" s="119"/>
      <c r="BBF213" s="91"/>
      <c r="BBG213" s="119"/>
      <c r="BBH213" s="91"/>
      <c r="BBI213" s="119"/>
      <c r="BBJ213" s="91"/>
      <c r="BBK213" s="119"/>
      <c r="BBL213" s="91"/>
      <c r="BBM213" s="119"/>
      <c r="BBN213" s="91"/>
      <c r="BBO213" s="119"/>
      <c r="BBP213" s="91"/>
      <c r="BBQ213" s="119"/>
      <c r="BBR213" s="91"/>
      <c r="BBS213" s="119"/>
      <c r="BBT213" s="91"/>
      <c r="BBU213" s="119"/>
      <c r="BBV213" s="91"/>
      <c r="BBW213" s="119"/>
      <c r="BBX213" s="91"/>
      <c r="BBY213" s="119"/>
      <c r="BBZ213" s="91"/>
      <c r="BCA213" s="119"/>
      <c r="BCB213" s="91"/>
      <c r="BCC213" s="119"/>
      <c r="BCD213" s="91"/>
      <c r="BCE213" s="119"/>
      <c r="BCF213" s="91"/>
      <c r="BCG213" s="119"/>
      <c r="BCH213" s="91"/>
      <c r="BCI213" s="119"/>
      <c r="BCJ213" s="91"/>
      <c r="BCK213" s="119"/>
      <c r="BCL213" s="91"/>
      <c r="BCM213" s="119"/>
      <c r="BCN213" s="91"/>
      <c r="BCO213" s="119"/>
      <c r="BCP213" s="91"/>
      <c r="BCQ213" s="119"/>
      <c r="BCR213" s="91"/>
      <c r="BCS213" s="119"/>
      <c r="BCT213" s="91"/>
      <c r="BCU213" s="119"/>
      <c r="BCV213" s="91"/>
      <c r="BCW213" s="119"/>
      <c r="BCX213" s="91"/>
      <c r="BCY213" s="119"/>
      <c r="BCZ213" s="91"/>
      <c r="BDA213" s="119"/>
      <c r="BDB213" s="91"/>
      <c r="BDC213" s="119"/>
      <c r="BDD213" s="91"/>
      <c r="BDE213" s="119"/>
      <c r="BDF213" s="91"/>
      <c r="BDG213" s="119"/>
      <c r="BDH213" s="91"/>
      <c r="BDI213" s="119"/>
      <c r="BDJ213" s="91"/>
      <c r="BDK213" s="119"/>
      <c r="BDL213" s="91"/>
      <c r="BDM213" s="119"/>
      <c r="BDN213" s="91"/>
      <c r="BDO213" s="119"/>
      <c r="BDP213" s="91"/>
      <c r="BDQ213" s="119"/>
      <c r="BDR213" s="91"/>
      <c r="BDS213" s="119"/>
      <c r="BDT213" s="91"/>
      <c r="BDU213" s="119"/>
      <c r="BDV213" s="91"/>
      <c r="BDW213" s="119"/>
      <c r="BDX213" s="91"/>
      <c r="BDY213" s="119"/>
      <c r="BDZ213" s="91"/>
      <c r="BEA213" s="119"/>
      <c r="BEB213" s="91"/>
      <c r="BEC213" s="119"/>
      <c r="BED213" s="91"/>
      <c r="BEE213" s="119"/>
      <c r="BEF213" s="91"/>
      <c r="BEG213" s="119"/>
      <c r="BEH213" s="91"/>
      <c r="BEI213" s="119"/>
      <c r="BEJ213" s="91"/>
      <c r="BEK213" s="119"/>
      <c r="BEL213" s="91"/>
      <c r="BEM213" s="119"/>
      <c r="BEN213" s="91"/>
      <c r="BEO213" s="119"/>
      <c r="BEP213" s="91"/>
      <c r="BEQ213" s="119"/>
      <c r="BER213" s="91"/>
      <c r="BES213" s="119"/>
      <c r="BET213" s="91"/>
      <c r="BEU213" s="119"/>
      <c r="BEV213" s="91"/>
      <c r="BEW213" s="119"/>
      <c r="BEX213" s="91"/>
      <c r="BEY213" s="119"/>
      <c r="BEZ213" s="91"/>
      <c r="BFA213" s="119"/>
      <c r="BFB213" s="91"/>
      <c r="BFC213" s="119"/>
      <c r="BFD213" s="91"/>
      <c r="BFE213" s="119"/>
      <c r="BFF213" s="91"/>
      <c r="BFG213" s="119"/>
      <c r="BFH213" s="91"/>
      <c r="BFI213" s="119"/>
      <c r="BFJ213" s="91"/>
      <c r="BFK213" s="119"/>
      <c r="BFL213" s="91"/>
      <c r="BFM213" s="119"/>
      <c r="BFN213" s="91"/>
      <c r="BFO213" s="119"/>
      <c r="BFP213" s="91"/>
      <c r="BFQ213" s="119"/>
      <c r="BFR213" s="91"/>
      <c r="BFS213" s="119"/>
      <c r="BFT213" s="91"/>
      <c r="BFU213" s="119"/>
      <c r="BFV213" s="91"/>
      <c r="BFW213" s="119"/>
      <c r="BFX213" s="91"/>
      <c r="BFY213" s="119"/>
      <c r="BFZ213" s="91"/>
      <c r="BGA213" s="119"/>
      <c r="BGB213" s="91"/>
      <c r="BGC213" s="119"/>
      <c r="BGD213" s="91"/>
      <c r="BGE213" s="119"/>
      <c r="BGF213" s="91"/>
      <c r="BGG213" s="119"/>
      <c r="BGH213" s="91"/>
      <c r="BGI213" s="119"/>
      <c r="BGJ213" s="91"/>
      <c r="BGK213" s="119"/>
      <c r="BGL213" s="91"/>
      <c r="BGM213" s="119"/>
      <c r="BGN213" s="91"/>
      <c r="BGO213" s="119"/>
      <c r="BGP213" s="91"/>
      <c r="BGQ213" s="119"/>
      <c r="BGR213" s="91"/>
      <c r="BGS213" s="119"/>
      <c r="BGT213" s="91"/>
      <c r="BGU213" s="119"/>
      <c r="BGV213" s="91"/>
      <c r="BGW213" s="119"/>
      <c r="BGX213" s="91"/>
      <c r="BGY213" s="119"/>
      <c r="BGZ213" s="91"/>
      <c r="BHA213" s="119"/>
      <c r="BHB213" s="91"/>
      <c r="BHC213" s="119"/>
      <c r="BHD213" s="91"/>
      <c r="BHE213" s="119"/>
      <c r="BHF213" s="91"/>
      <c r="BHG213" s="119"/>
      <c r="BHH213" s="91"/>
      <c r="BHI213" s="119"/>
      <c r="BHJ213" s="91"/>
      <c r="BHK213" s="119"/>
      <c r="BHL213" s="91"/>
      <c r="BHM213" s="119"/>
      <c r="BHN213" s="91"/>
      <c r="BHO213" s="119"/>
      <c r="BHP213" s="91"/>
      <c r="BHQ213" s="119"/>
      <c r="BHR213" s="91"/>
      <c r="BHS213" s="119"/>
      <c r="BHT213" s="91"/>
      <c r="BHU213" s="119"/>
      <c r="BHV213" s="91"/>
      <c r="BHW213" s="119"/>
      <c r="BHX213" s="91"/>
      <c r="BHY213" s="119"/>
      <c r="BHZ213" s="91"/>
      <c r="BIA213" s="119"/>
      <c r="BIB213" s="91"/>
      <c r="BIC213" s="119"/>
      <c r="BID213" s="91"/>
      <c r="BIE213" s="119"/>
      <c r="BIF213" s="91"/>
      <c r="BIG213" s="119"/>
      <c r="BIH213" s="91"/>
      <c r="BII213" s="119"/>
      <c r="BIJ213" s="91"/>
      <c r="BIK213" s="119"/>
      <c r="BIL213" s="91"/>
      <c r="BIM213" s="119"/>
      <c r="BIN213" s="91"/>
      <c r="BIO213" s="119"/>
      <c r="BIP213" s="91"/>
      <c r="BIQ213" s="119"/>
      <c r="BIR213" s="91"/>
      <c r="BIS213" s="119"/>
      <c r="BIT213" s="91"/>
      <c r="BIU213" s="119"/>
      <c r="BIV213" s="91"/>
      <c r="BIW213" s="119"/>
      <c r="BIX213" s="91"/>
      <c r="BIY213" s="119"/>
      <c r="BIZ213" s="91"/>
      <c r="BJA213" s="119"/>
      <c r="BJB213" s="91"/>
      <c r="BJC213" s="119"/>
      <c r="BJD213" s="91"/>
      <c r="BJE213" s="119"/>
      <c r="BJF213" s="91"/>
      <c r="BJG213" s="119"/>
      <c r="BJH213" s="91"/>
      <c r="BJI213" s="119"/>
      <c r="BJJ213" s="91"/>
      <c r="BJK213" s="119"/>
      <c r="BJL213" s="91"/>
      <c r="BJM213" s="119"/>
      <c r="BJN213" s="91"/>
      <c r="BJO213" s="119"/>
      <c r="BJP213" s="91"/>
      <c r="BJQ213" s="119"/>
      <c r="BJR213" s="91"/>
      <c r="BJS213" s="119"/>
      <c r="BJT213" s="91"/>
      <c r="BJU213" s="119"/>
      <c r="BJV213" s="91"/>
      <c r="BJW213" s="119"/>
      <c r="BJX213" s="91"/>
      <c r="BJY213" s="119"/>
      <c r="BJZ213" s="91"/>
      <c r="BKA213" s="119"/>
      <c r="BKB213" s="91"/>
      <c r="BKC213" s="119"/>
      <c r="BKD213" s="91"/>
      <c r="BKE213" s="119"/>
      <c r="BKF213" s="91"/>
      <c r="BKG213" s="119"/>
      <c r="BKH213" s="91"/>
      <c r="BKI213" s="119"/>
      <c r="BKJ213" s="91"/>
      <c r="BKK213" s="119"/>
      <c r="BKL213" s="91"/>
      <c r="BKM213" s="119"/>
      <c r="BKN213" s="91"/>
      <c r="BKO213" s="119"/>
      <c r="BKP213" s="91"/>
      <c r="BKQ213" s="119"/>
      <c r="BKR213" s="91"/>
      <c r="BKS213" s="119"/>
      <c r="BKT213" s="91"/>
      <c r="BKU213" s="119"/>
      <c r="BKV213" s="91"/>
      <c r="BKW213" s="119"/>
      <c r="BKX213" s="91"/>
      <c r="BKY213" s="119"/>
      <c r="BKZ213" s="91"/>
      <c r="BLA213" s="119"/>
      <c r="BLB213" s="91"/>
      <c r="BLC213" s="119"/>
      <c r="BLD213" s="91"/>
      <c r="BLE213" s="119"/>
      <c r="BLF213" s="91"/>
      <c r="BLG213" s="119"/>
      <c r="BLH213" s="91"/>
      <c r="BLI213" s="119"/>
      <c r="BLJ213" s="91"/>
      <c r="BLK213" s="119"/>
      <c r="BLL213" s="91"/>
      <c r="BLM213" s="119"/>
      <c r="BLN213" s="91"/>
      <c r="BLO213" s="119"/>
      <c r="BLP213" s="91"/>
      <c r="BLQ213" s="119"/>
      <c r="BLR213" s="91"/>
      <c r="BLS213" s="119"/>
      <c r="BLT213" s="91"/>
      <c r="BLU213" s="119"/>
      <c r="BLV213" s="91"/>
      <c r="BLW213" s="119"/>
      <c r="BLX213" s="91"/>
      <c r="BLY213" s="119"/>
      <c r="BLZ213" s="91"/>
      <c r="BMA213" s="119"/>
      <c r="BMB213" s="91"/>
      <c r="BMC213" s="119"/>
      <c r="BMD213" s="91"/>
      <c r="BME213" s="119"/>
      <c r="BMF213" s="91"/>
      <c r="BMG213" s="119"/>
      <c r="BMH213" s="91"/>
      <c r="BMI213" s="119"/>
      <c r="BMJ213" s="91"/>
      <c r="BMK213" s="119"/>
      <c r="BML213" s="91"/>
      <c r="BMM213" s="119"/>
      <c r="BMN213" s="91"/>
      <c r="BMO213" s="119"/>
      <c r="BMP213" s="91"/>
      <c r="BMQ213" s="119"/>
      <c r="BMR213" s="91"/>
      <c r="BMS213" s="119"/>
      <c r="BMT213" s="91"/>
      <c r="BMU213" s="119"/>
      <c r="BMV213" s="91"/>
      <c r="BMW213" s="119"/>
      <c r="BMX213" s="91"/>
      <c r="BMY213" s="119"/>
      <c r="BMZ213" s="91"/>
      <c r="BNA213" s="119"/>
      <c r="BNB213" s="91"/>
      <c r="BNC213" s="119"/>
      <c r="BND213" s="91"/>
      <c r="BNE213" s="119"/>
      <c r="BNF213" s="91"/>
      <c r="BNG213" s="119"/>
      <c r="BNH213" s="91"/>
      <c r="BNI213" s="119"/>
      <c r="BNJ213" s="91"/>
      <c r="BNK213" s="119"/>
      <c r="BNL213" s="91"/>
      <c r="BNM213" s="119"/>
      <c r="BNN213" s="91"/>
      <c r="BNO213" s="119"/>
      <c r="BNP213" s="91"/>
      <c r="BNQ213" s="119"/>
      <c r="BNR213" s="91"/>
      <c r="BNS213" s="119"/>
      <c r="BNT213" s="91"/>
      <c r="BNU213" s="119"/>
      <c r="BNV213" s="91"/>
      <c r="BNW213" s="119"/>
      <c r="BNX213" s="91"/>
      <c r="BNY213" s="119"/>
      <c r="BNZ213" s="91"/>
      <c r="BOA213" s="119"/>
      <c r="BOB213" s="91"/>
      <c r="BOC213" s="119"/>
      <c r="BOD213" s="91"/>
      <c r="BOE213" s="119"/>
      <c r="BOF213" s="91"/>
      <c r="BOG213" s="119"/>
      <c r="BOH213" s="91"/>
      <c r="BOI213" s="119"/>
      <c r="BOJ213" s="91"/>
      <c r="BOK213" s="119"/>
      <c r="BOL213" s="91"/>
      <c r="BOM213" s="119"/>
      <c r="BON213" s="91"/>
      <c r="BOO213" s="119"/>
      <c r="BOP213" s="91"/>
      <c r="BOQ213" s="119"/>
      <c r="BOR213" s="91"/>
      <c r="BOS213" s="119"/>
      <c r="BOT213" s="91"/>
      <c r="BOU213" s="119"/>
      <c r="BOV213" s="91"/>
      <c r="BOW213" s="119"/>
      <c r="BOX213" s="91"/>
      <c r="BOY213" s="119"/>
      <c r="BOZ213" s="91"/>
      <c r="BPA213" s="119"/>
      <c r="BPB213" s="91"/>
      <c r="BPC213" s="119"/>
      <c r="BPD213" s="91"/>
      <c r="BPE213" s="119"/>
      <c r="BPF213" s="91"/>
      <c r="BPG213" s="119"/>
      <c r="BPH213" s="91"/>
      <c r="BPI213" s="119"/>
      <c r="BPJ213" s="91"/>
      <c r="BPK213" s="119"/>
      <c r="BPL213" s="91"/>
      <c r="BPM213" s="119"/>
      <c r="BPN213" s="91"/>
      <c r="BPO213" s="119"/>
      <c r="BPP213" s="91"/>
      <c r="BPQ213" s="119"/>
      <c r="BPR213" s="91"/>
      <c r="BPS213" s="119"/>
      <c r="BPT213" s="91"/>
      <c r="BPU213" s="119"/>
      <c r="BPV213" s="91"/>
      <c r="BPW213" s="119"/>
      <c r="BPX213" s="91"/>
      <c r="BPY213" s="119"/>
      <c r="BPZ213" s="91"/>
      <c r="BQA213" s="119"/>
      <c r="BQB213" s="91"/>
      <c r="BQC213" s="119"/>
      <c r="BQD213" s="91"/>
      <c r="BQE213" s="119"/>
      <c r="BQF213" s="91"/>
      <c r="BQG213" s="119"/>
      <c r="BQH213" s="91"/>
      <c r="BQI213" s="119"/>
      <c r="BQJ213" s="91"/>
      <c r="BQK213" s="119"/>
      <c r="BQL213" s="91"/>
      <c r="BQM213" s="119"/>
      <c r="BQN213" s="91"/>
      <c r="BQO213" s="119"/>
      <c r="BQP213" s="91"/>
      <c r="BQQ213" s="119"/>
      <c r="BQR213" s="91"/>
      <c r="BQS213" s="119"/>
      <c r="BQT213" s="91"/>
      <c r="BQU213" s="119"/>
      <c r="BQV213" s="91"/>
      <c r="BQW213" s="119"/>
      <c r="BQX213" s="91"/>
      <c r="BQY213" s="119"/>
      <c r="BQZ213" s="91"/>
      <c r="BRA213" s="119"/>
      <c r="BRB213" s="91"/>
      <c r="BRC213" s="119"/>
      <c r="BRD213" s="91"/>
      <c r="BRE213" s="119"/>
      <c r="BRF213" s="91"/>
      <c r="BRG213" s="119"/>
      <c r="BRH213" s="91"/>
      <c r="BRI213" s="119"/>
      <c r="BRJ213" s="91"/>
      <c r="BRK213" s="119"/>
      <c r="BRL213" s="91"/>
      <c r="BRM213" s="119"/>
      <c r="BRN213" s="91"/>
      <c r="BRO213" s="119"/>
      <c r="BRP213" s="91"/>
      <c r="BRQ213" s="119"/>
      <c r="BRR213" s="91"/>
      <c r="BRS213" s="119"/>
      <c r="BRT213" s="91"/>
      <c r="BRU213" s="119"/>
      <c r="BRV213" s="91"/>
      <c r="BRW213" s="119"/>
      <c r="BRX213" s="91"/>
      <c r="BRY213" s="119"/>
      <c r="BRZ213" s="91"/>
      <c r="BSA213" s="119"/>
      <c r="BSB213" s="91"/>
      <c r="BSC213" s="119"/>
      <c r="BSD213" s="91"/>
      <c r="BSE213" s="119"/>
      <c r="BSF213" s="91"/>
      <c r="BSG213" s="119"/>
      <c r="BSH213" s="91"/>
      <c r="BSI213" s="119"/>
      <c r="BSJ213" s="91"/>
      <c r="BSK213" s="119"/>
      <c r="BSL213" s="91"/>
      <c r="BSM213" s="119"/>
      <c r="BSN213" s="91"/>
      <c r="BSO213" s="119"/>
      <c r="BSP213" s="91"/>
      <c r="BSQ213" s="119"/>
      <c r="BSR213" s="91"/>
      <c r="BSS213" s="119"/>
      <c r="BST213" s="91"/>
      <c r="BSU213" s="119"/>
      <c r="BSV213" s="91"/>
      <c r="BSW213" s="119"/>
      <c r="BSX213" s="91"/>
      <c r="BSY213" s="119"/>
      <c r="BSZ213" s="91"/>
      <c r="BTA213" s="119"/>
      <c r="BTB213" s="91"/>
      <c r="BTC213" s="119"/>
      <c r="BTD213" s="91"/>
      <c r="BTE213" s="119"/>
      <c r="BTF213" s="91"/>
      <c r="BTG213" s="119"/>
      <c r="BTH213" s="91"/>
      <c r="BTI213" s="119"/>
      <c r="BTJ213" s="91"/>
      <c r="BTK213" s="119"/>
      <c r="BTL213" s="91"/>
      <c r="BTM213" s="119"/>
      <c r="BTN213" s="91"/>
      <c r="BTO213" s="119"/>
      <c r="BTP213" s="91"/>
      <c r="BTQ213" s="119"/>
      <c r="BTR213" s="91"/>
      <c r="BTS213" s="119"/>
      <c r="BTT213" s="91"/>
      <c r="BTU213" s="119"/>
      <c r="BTV213" s="91"/>
      <c r="BTW213" s="119"/>
      <c r="BTX213" s="91"/>
      <c r="BTY213" s="119"/>
      <c r="BTZ213" s="91"/>
      <c r="BUA213" s="119"/>
      <c r="BUB213" s="91"/>
      <c r="BUC213" s="119"/>
      <c r="BUD213" s="91"/>
      <c r="BUE213" s="119"/>
      <c r="BUF213" s="91"/>
      <c r="BUG213" s="119"/>
      <c r="BUH213" s="91"/>
      <c r="BUI213" s="119"/>
      <c r="BUJ213" s="91"/>
      <c r="BUK213" s="119"/>
      <c r="BUL213" s="91"/>
      <c r="BUM213" s="119"/>
      <c r="BUN213" s="91"/>
      <c r="BUO213" s="119"/>
      <c r="BUP213" s="91"/>
      <c r="BUQ213" s="119"/>
      <c r="BUR213" s="91"/>
      <c r="BUS213" s="119"/>
      <c r="BUT213" s="91"/>
      <c r="BUU213" s="119"/>
      <c r="BUV213" s="91"/>
      <c r="BUW213" s="119"/>
      <c r="BUX213" s="91"/>
      <c r="BUY213" s="119"/>
      <c r="BUZ213" s="91"/>
      <c r="BVA213" s="119"/>
      <c r="BVB213" s="91"/>
      <c r="BVC213" s="119"/>
      <c r="BVD213" s="91"/>
      <c r="BVE213" s="119"/>
      <c r="BVF213" s="91"/>
      <c r="BVG213" s="119"/>
      <c r="BVH213" s="91"/>
      <c r="BVI213" s="119"/>
      <c r="BVJ213" s="91"/>
      <c r="BVK213" s="119"/>
      <c r="BVL213" s="91"/>
      <c r="BVM213" s="119"/>
      <c r="BVN213" s="91"/>
      <c r="BVO213" s="119"/>
      <c r="BVP213" s="91"/>
      <c r="BVQ213" s="119"/>
      <c r="BVR213" s="91"/>
      <c r="BVS213" s="119"/>
      <c r="BVT213" s="91"/>
      <c r="BVU213" s="119"/>
      <c r="BVV213" s="91"/>
      <c r="BVW213" s="119"/>
      <c r="BVX213" s="91"/>
      <c r="BVY213" s="119"/>
      <c r="BVZ213" s="91"/>
      <c r="BWA213" s="119"/>
      <c r="BWB213" s="91"/>
      <c r="BWC213" s="119"/>
      <c r="BWD213" s="91"/>
      <c r="BWE213" s="119"/>
      <c r="BWF213" s="91"/>
      <c r="BWG213" s="119"/>
      <c r="BWH213" s="91"/>
      <c r="BWI213" s="119"/>
      <c r="BWJ213" s="91"/>
      <c r="BWK213" s="119"/>
      <c r="BWL213" s="91"/>
      <c r="BWM213" s="119"/>
      <c r="BWN213" s="91"/>
      <c r="BWO213" s="119"/>
      <c r="BWP213" s="91"/>
      <c r="BWQ213" s="119"/>
      <c r="BWR213" s="91"/>
      <c r="BWS213" s="119"/>
      <c r="BWT213" s="91"/>
      <c r="BWU213" s="119"/>
      <c r="BWV213" s="91"/>
      <c r="BWW213" s="119"/>
      <c r="BWX213" s="91"/>
      <c r="BWY213" s="119"/>
      <c r="BWZ213" s="91"/>
      <c r="BXA213" s="119"/>
      <c r="BXB213" s="91"/>
      <c r="BXC213" s="119"/>
      <c r="BXD213" s="91"/>
      <c r="BXE213" s="119"/>
      <c r="BXF213" s="91"/>
      <c r="BXG213" s="119"/>
      <c r="BXH213" s="91"/>
      <c r="BXI213" s="119"/>
      <c r="BXJ213" s="91"/>
      <c r="BXK213" s="119"/>
      <c r="BXL213" s="91"/>
      <c r="BXM213" s="119"/>
      <c r="BXN213" s="91"/>
      <c r="BXO213" s="119"/>
      <c r="BXP213" s="91"/>
      <c r="BXQ213" s="119"/>
      <c r="BXR213" s="91"/>
      <c r="BXS213" s="119"/>
      <c r="BXT213" s="91"/>
      <c r="BXU213" s="119"/>
      <c r="BXV213" s="91"/>
      <c r="BXW213" s="119"/>
      <c r="BXX213" s="91"/>
      <c r="BXY213" s="119"/>
      <c r="BXZ213" s="91"/>
      <c r="BYA213" s="119"/>
      <c r="BYB213" s="91"/>
      <c r="BYC213" s="119"/>
      <c r="BYD213" s="91"/>
      <c r="BYE213" s="119"/>
      <c r="BYF213" s="91"/>
      <c r="BYG213" s="119"/>
      <c r="BYH213" s="91"/>
      <c r="BYI213" s="119"/>
      <c r="BYJ213" s="91"/>
      <c r="BYK213" s="119"/>
      <c r="BYL213" s="91"/>
      <c r="BYM213" s="119"/>
      <c r="BYN213" s="91"/>
      <c r="BYO213" s="119"/>
      <c r="BYP213" s="91"/>
      <c r="BYQ213" s="119"/>
      <c r="BYR213" s="91"/>
      <c r="BYS213" s="119"/>
      <c r="BYT213" s="91"/>
      <c r="BYU213" s="119"/>
      <c r="BYV213" s="91"/>
      <c r="BYW213" s="119"/>
      <c r="BYX213" s="91"/>
      <c r="BYY213" s="119"/>
      <c r="BYZ213" s="91"/>
      <c r="BZA213" s="119"/>
      <c r="BZB213" s="91"/>
      <c r="BZC213" s="119"/>
      <c r="BZD213" s="91"/>
      <c r="BZE213" s="119"/>
      <c r="BZF213" s="91"/>
      <c r="BZG213" s="119"/>
      <c r="BZH213" s="91"/>
      <c r="BZI213" s="119"/>
      <c r="BZJ213" s="91"/>
      <c r="BZK213" s="119"/>
      <c r="BZL213" s="91"/>
      <c r="BZM213" s="119"/>
      <c r="BZN213" s="91"/>
      <c r="BZO213" s="119"/>
      <c r="BZP213" s="91"/>
      <c r="BZQ213" s="119"/>
      <c r="BZR213" s="91"/>
      <c r="BZS213" s="119"/>
      <c r="BZT213" s="91"/>
      <c r="BZU213" s="119"/>
      <c r="BZV213" s="91"/>
      <c r="BZW213" s="119"/>
      <c r="BZX213" s="91"/>
      <c r="BZY213" s="119"/>
      <c r="BZZ213" s="91"/>
      <c r="CAA213" s="119"/>
      <c r="CAB213" s="91"/>
      <c r="CAC213" s="119"/>
      <c r="CAD213" s="91"/>
      <c r="CAE213" s="119"/>
      <c r="CAF213" s="91"/>
      <c r="CAG213" s="119"/>
      <c r="CAH213" s="91"/>
      <c r="CAI213" s="119"/>
      <c r="CAJ213" s="91"/>
      <c r="CAK213" s="119"/>
      <c r="CAL213" s="91"/>
      <c r="CAM213" s="119"/>
      <c r="CAN213" s="91"/>
      <c r="CAO213" s="119"/>
      <c r="CAP213" s="91"/>
      <c r="CAQ213" s="119"/>
      <c r="CAR213" s="91"/>
      <c r="CAS213" s="119"/>
      <c r="CAT213" s="91"/>
      <c r="CAU213" s="119"/>
      <c r="CAV213" s="91"/>
      <c r="CAW213" s="119"/>
      <c r="CAX213" s="91"/>
      <c r="CAY213" s="119"/>
      <c r="CAZ213" s="91"/>
      <c r="CBA213" s="119"/>
      <c r="CBB213" s="91"/>
      <c r="CBC213" s="119"/>
      <c r="CBD213" s="91"/>
      <c r="CBE213" s="119"/>
      <c r="CBF213" s="91"/>
      <c r="CBG213" s="119"/>
      <c r="CBH213" s="91"/>
      <c r="CBI213" s="119"/>
      <c r="CBJ213" s="91"/>
      <c r="CBK213" s="119"/>
      <c r="CBL213" s="91"/>
      <c r="CBM213" s="119"/>
      <c r="CBN213" s="91"/>
      <c r="CBO213" s="119"/>
      <c r="CBP213" s="91"/>
      <c r="CBQ213" s="119"/>
      <c r="CBR213" s="91"/>
      <c r="CBS213" s="119"/>
      <c r="CBT213" s="91"/>
      <c r="CBU213" s="119"/>
      <c r="CBV213" s="91"/>
      <c r="CBW213" s="119"/>
      <c r="CBX213" s="91"/>
      <c r="CBY213" s="119"/>
      <c r="CBZ213" s="91"/>
      <c r="CCA213" s="119"/>
      <c r="CCB213" s="91"/>
      <c r="CCC213" s="119"/>
      <c r="CCD213" s="91"/>
      <c r="CCE213" s="119"/>
      <c r="CCF213" s="91"/>
      <c r="CCG213" s="119"/>
      <c r="CCH213" s="91"/>
      <c r="CCI213" s="119"/>
      <c r="CCJ213" s="91"/>
      <c r="CCK213" s="119"/>
      <c r="CCL213" s="91"/>
      <c r="CCM213" s="119"/>
      <c r="CCN213" s="91"/>
      <c r="CCO213" s="119"/>
      <c r="CCP213" s="91"/>
      <c r="CCQ213" s="119"/>
      <c r="CCR213" s="91"/>
      <c r="CCS213" s="119"/>
      <c r="CCT213" s="91"/>
      <c r="CCU213" s="119"/>
      <c r="CCV213" s="91"/>
      <c r="CCW213" s="119"/>
      <c r="CCX213" s="91"/>
      <c r="CCY213" s="119"/>
      <c r="CCZ213" s="91"/>
      <c r="CDA213" s="119"/>
      <c r="CDB213" s="91"/>
      <c r="CDC213" s="119"/>
      <c r="CDD213" s="91"/>
      <c r="CDE213" s="119"/>
      <c r="CDF213" s="91"/>
      <c r="CDG213" s="119"/>
      <c r="CDH213" s="91"/>
      <c r="CDI213" s="119"/>
      <c r="CDJ213" s="91"/>
      <c r="CDK213" s="119"/>
      <c r="CDL213" s="91"/>
      <c r="CDM213" s="119"/>
      <c r="CDN213" s="91"/>
      <c r="CDO213" s="119"/>
      <c r="CDP213" s="91"/>
      <c r="CDQ213" s="119"/>
      <c r="CDR213" s="91"/>
      <c r="CDS213" s="119"/>
      <c r="CDT213" s="91"/>
      <c r="CDU213" s="119"/>
      <c r="CDV213" s="91"/>
      <c r="CDW213" s="119"/>
      <c r="CDX213" s="91"/>
      <c r="CDY213" s="119"/>
      <c r="CDZ213" s="91"/>
      <c r="CEA213" s="119"/>
      <c r="CEB213" s="91"/>
      <c r="CEC213" s="119"/>
      <c r="CED213" s="91"/>
      <c r="CEE213" s="119"/>
      <c r="CEF213" s="91"/>
      <c r="CEG213" s="119"/>
      <c r="CEH213" s="91"/>
      <c r="CEI213" s="119"/>
      <c r="CEJ213" s="91"/>
      <c r="CEK213" s="119"/>
      <c r="CEL213" s="91"/>
      <c r="CEM213" s="119"/>
      <c r="CEN213" s="91"/>
      <c r="CEO213" s="119"/>
      <c r="CEP213" s="91"/>
      <c r="CEQ213" s="119"/>
      <c r="CER213" s="91"/>
      <c r="CES213" s="119"/>
      <c r="CET213" s="91"/>
      <c r="CEU213" s="119"/>
      <c r="CEV213" s="91"/>
      <c r="CEW213" s="119"/>
      <c r="CEX213" s="91"/>
      <c r="CEY213" s="119"/>
      <c r="CEZ213" s="91"/>
      <c r="CFA213" s="119"/>
      <c r="CFB213" s="91"/>
      <c r="CFC213" s="119"/>
      <c r="CFD213" s="91"/>
      <c r="CFE213" s="119"/>
      <c r="CFF213" s="91"/>
      <c r="CFG213" s="119"/>
      <c r="CFH213" s="91"/>
      <c r="CFI213" s="119"/>
      <c r="CFJ213" s="91"/>
      <c r="CFK213" s="119"/>
      <c r="CFL213" s="91"/>
      <c r="CFM213" s="119"/>
      <c r="CFN213" s="91"/>
      <c r="CFO213" s="119"/>
      <c r="CFP213" s="91"/>
      <c r="CFQ213" s="119"/>
      <c r="CFR213" s="91"/>
      <c r="CFS213" s="119"/>
      <c r="CFT213" s="91"/>
      <c r="CFU213" s="119"/>
      <c r="CFV213" s="91"/>
      <c r="CFW213" s="119"/>
      <c r="CFX213" s="91"/>
      <c r="CFY213" s="119"/>
      <c r="CFZ213" s="91"/>
      <c r="CGA213" s="119"/>
      <c r="CGB213" s="91"/>
      <c r="CGC213" s="119"/>
      <c r="CGD213" s="91"/>
      <c r="CGE213" s="119"/>
      <c r="CGF213" s="91"/>
      <c r="CGG213" s="119"/>
      <c r="CGH213" s="91"/>
      <c r="CGI213" s="119"/>
      <c r="CGJ213" s="91"/>
      <c r="CGK213" s="119"/>
      <c r="CGL213" s="91"/>
      <c r="CGM213" s="119"/>
      <c r="CGN213" s="91"/>
      <c r="CGO213" s="119"/>
      <c r="CGP213" s="91"/>
      <c r="CGQ213" s="119"/>
      <c r="CGR213" s="91"/>
      <c r="CGS213" s="119"/>
      <c r="CGT213" s="91"/>
      <c r="CGU213" s="119"/>
      <c r="CGV213" s="91"/>
      <c r="CGW213" s="119"/>
      <c r="CGX213" s="91"/>
      <c r="CGY213" s="119"/>
      <c r="CGZ213" s="91"/>
      <c r="CHA213" s="119"/>
      <c r="CHB213" s="91"/>
      <c r="CHC213" s="119"/>
      <c r="CHD213" s="91"/>
      <c r="CHE213" s="119"/>
      <c r="CHF213" s="91"/>
      <c r="CHG213" s="119"/>
      <c r="CHH213" s="91"/>
      <c r="CHI213" s="119"/>
      <c r="CHJ213" s="91"/>
      <c r="CHK213" s="119"/>
      <c r="CHL213" s="91"/>
      <c r="CHM213" s="119"/>
      <c r="CHN213" s="91"/>
      <c r="CHO213" s="119"/>
      <c r="CHP213" s="91"/>
      <c r="CHQ213" s="119"/>
      <c r="CHR213" s="91"/>
      <c r="CHS213" s="119"/>
      <c r="CHT213" s="91"/>
      <c r="CHU213" s="119"/>
      <c r="CHV213" s="91"/>
      <c r="CHW213" s="119"/>
      <c r="CHX213" s="91"/>
      <c r="CHY213" s="119"/>
      <c r="CHZ213" s="91"/>
      <c r="CIA213" s="119"/>
      <c r="CIB213" s="91"/>
      <c r="CIC213" s="119"/>
      <c r="CID213" s="91"/>
      <c r="CIE213" s="119"/>
      <c r="CIF213" s="91"/>
      <c r="CIG213" s="119"/>
      <c r="CIH213" s="91"/>
      <c r="CII213" s="119"/>
      <c r="CIJ213" s="91"/>
      <c r="CIK213" s="119"/>
      <c r="CIL213" s="91"/>
      <c r="CIM213" s="119"/>
      <c r="CIN213" s="91"/>
      <c r="CIO213" s="119"/>
      <c r="CIP213" s="91"/>
      <c r="CIQ213" s="119"/>
      <c r="CIR213" s="91"/>
      <c r="CIS213" s="119"/>
      <c r="CIT213" s="91"/>
      <c r="CIU213" s="119"/>
      <c r="CIV213" s="91"/>
      <c r="CIW213" s="119"/>
      <c r="CIX213" s="91"/>
      <c r="CIY213" s="119"/>
      <c r="CIZ213" s="91"/>
      <c r="CJA213" s="119"/>
      <c r="CJB213" s="91"/>
      <c r="CJC213" s="119"/>
      <c r="CJD213" s="91"/>
      <c r="CJE213" s="119"/>
      <c r="CJF213" s="91"/>
      <c r="CJG213" s="119"/>
      <c r="CJH213" s="91"/>
      <c r="CJI213" s="119"/>
      <c r="CJJ213" s="91"/>
      <c r="CJK213" s="119"/>
      <c r="CJL213" s="91"/>
      <c r="CJM213" s="119"/>
      <c r="CJN213" s="91"/>
      <c r="CJO213" s="119"/>
      <c r="CJP213" s="91"/>
      <c r="CJQ213" s="119"/>
      <c r="CJR213" s="91"/>
      <c r="CJS213" s="119"/>
      <c r="CJT213" s="91"/>
      <c r="CJU213" s="119"/>
      <c r="CJV213" s="91"/>
      <c r="CJW213" s="119"/>
      <c r="CJX213" s="91"/>
      <c r="CJY213" s="119"/>
      <c r="CJZ213" s="91"/>
      <c r="CKA213" s="119"/>
      <c r="CKB213" s="91"/>
      <c r="CKC213" s="119"/>
      <c r="CKD213" s="91"/>
      <c r="CKE213" s="119"/>
      <c r="CKF213" s="91"/>
      <c r="CKG213" s="119"/>
      <c r="CKH213" s="91"/>
      <c r="CKI213" s="119"/>
      <c r="CKJ213" s="91"/>
      <c r="CKK213" s="119"/>
      <c r="CKL213" s="91"/>
      <c r="CKM213" s="119"/>
      <c r="CKN213" s="91"/>
      <c r="CKO213" s="119"/>
      <c r="CKP213" s="91"/>
      <c r="CKQ213" s="119"/>
      <c r="CKR213" s="91"/>
      <c r="CKS213" s="119"/>
      <c r="CKT213" s="91"/>
      <c r="CKU213" s="119"/>
      <c r="CKV213" s="91"/>
      <c r="CKW213" s="119"/>
      <c r="CKX213" s="91"/>
      <c r="CKY213" s="119"/>
      <c r="CKZ213" s="91"/>
      <c r="CLA213" s="119"/>
      <c r="CLB213" s="91"/>
      <c r="CLC213" s="119"/>
      <c r="CLD213" s="91"/>
      <c r="CLE213" s="119"/>
      <c r="CLF213" s="91"/>
      <c r="CLG213" s="119"/>
      <c r="CLH213" s="91"/>
      <c r="CLI213" s="119"/>
      <c r="CLJ213" s="91"/>
      <c r="CLK213" s="119"/>
      <c r="CLL213" s="91"/>
      <c r="CLM213" s="119"/>
      <c r="CLN213" s="91"/>
      <c r="CLO213" s="119"/>
      <c r="CLP213" s="91"/>
      <c r="CLQ213" s="119"/>
      <c r="CLR213" s="91"/>
      <c r="CLS213" s="119"/>
      <c r="CLT213" s="91"/>
      <c r="CLU213" s="119"/>
      <c r="CLV213" s="91"/>
      <c r="CLW213" s="119"/>
      <c r="CLX213" s="91"/>
      <c r="CLY213" s="119"/>
      <c r="CLZ213" s="91"/>
      <c r="CMA213" s="119"/>
      <c r="CMB213" s="91"/>
      <c r="CMC213" s="119"/>
      <c r="CMD213" s="91"/>
      <c r="CME213" s="119"/>
      <c r="CMF213" s="91"/>
      <c r="CMG213" s="119"/>
      <c r="CMH213" s="91"/>
      <c r="CMI213" s="119"/>
      <c r="CMJ213" s="91"/>
      <c r="CMK213" s="119"/>
      <c r="CML213" s="91"/>
      <c r="CMM213" s="119"/>
      <c r="CMN213" s="91"/>
      <c r="CMO213" s="119"/>
      <c r="CMP213" s="91"/>
      <c r="CMQ213" s="119"/>
      <c r="CMR213" s="91"/>
      <c r="CMS213" s="119"/>
      <c r="CMT213" s="91"/>
      <c r="CMU213" s="119"/>
      <c r="CMV213" s="91"/>
      <c r="CMW213" s="119"/>
      <c r="CMX213" s="91"/>
      <c r="CMY213" s="119"/>
      <c r="CMZ213" s="91"/>
      <c r="CNA213" s="119"/>
      <c r="CNB213" s="91"/>
      <c r="CNC213" s="119"/>
      <c r="CND213" s="91"/>
      <c r="CNE213" s="119"/>
      <c r="CNF213" s="91"/>
      <c r="CNG213" s="119"/>
      <c r="CNH213" s="91"/>
      <c r="CNI213" s="119"/>
      <c r="CNJ213" s="91"/>
      <c r="CNK213" s="119"/>
      <c r="CNL213" s="91"/>
      <c r="CNM213" s="119"/>
      <c r="CNN213" s="91"/>
      <c r="CNO213" s="119"/>
      <c r="CNP213" s="91"/>
      <c r="CNQ213" s="119"/>
      <c r="CNR213" s="91"/>
      <c r="CNS213" s="119"/>
      <c r="CNT213" s="91"/>
      <c r="CNU213" s="119"/>
      <c r="CNV213" s="91"/>
      <c r="CNW213" s="119"/>
      <c r="CNX213" s="91"/>
      <c r="CNY213" s="119"/>
      <c r="CNZ213" s="91"/>
      <c r="COA213" s="119"/>
      <c r="COB213" s="91"/>
      <c r="COC213" s="119"/>
      <c r="COD213" s="91"/>
      <c r="COE213" s="119"/>
      <c r="COF213" s="91"/>
      <c r="COG213" s="119"/>
      <c r="COH213" s="91"/>
      <c r="COI213" s="119"/>
      <c r="COJ213" s="91"/>
      <c r="COK213" s="119"/>
      <c r="COL213" s="91"/>
      <c r="COM213" s="119"/>
      <c r="CON213" s="91"/>
      <c r="COO213" s="119"/>
      <c r="COP213" s="91"/>
      <c r="COQ213" s="119"/>
      <c r="COR213" s="91"/>
      <c r="COS213" s="119"/>
      <c r="COT213" s="91"/>
      <c r="COU213" s="119"/>
      <c r="COV213" s="91"/>
      <c r="COW213" s="119"/>
      <c r="COX213" s="91"/>
      <c r="COY213" s="119"/>
      <c r="COZ213" s="91"/>
      <c r="CPA213" s="119"/>
      <c r="CPB213" s="91"/>
      <c r="CPC213" s="119"/>
      <c r="CPD213" s="91"/>
      <c r="CPE213" s="119"/>
      <c r="CPF213" s="91"/>
      <c r="CPG213" s="119"/>
      <c r="CPH213" s="91"/>
      <c r="CPI213" s="119"/>
      <c r="CPJ213" s="91"/>
      <c r="CPK213" s="119"/>
      <c r="CPL213" s="91"/>
      <c r="CPM213" s="119"/>
      <c r="CPN213" s="91"/>
      <c r="CPO213" s="119"/>
      <c r="CPP213" s="91"/>
      <c r="CPQ213" s="119"/>
      <c r="CPR213" s="91"/>
      <c r="CPS213" s="119"/>
      <c r="CPT213" s="91"/>
      <c r="CPU213" s="119"/>
      <c r="CPV213" s="91"/>
      <c r="CPW213" s="119"/>
      <c r="CPX213" s="91"/>
      <c r="CPY213" s="119"/>
      <c r="CPZ213" s="91"/>
      <c r="CQA213" s="119"/>
      <c r="CQB213" s="91"/>
      <c r="CQC213" s="119"/>
      <c r="CQD213" s="91"/>
      <c r="CQE213" s="119"/>
      <c r="CQF213" s="91"/>
      <c r="CQG213" s="119"/>
      <c r="CQH213" s="91"/>
      <c r="CQI213" s="119"/>
      <c r="CQJ213" s="91"/>
      <c r="CQK213" s="119"/>
      <c r="CQL213" s="91"/>
      <c r="CQM213" s="119"/>
      <c r="CQN213" s="91"/>
      <c r="CQO213" s="119"/>
      <c r="CQP213" s="91"/>
      <c r="CQQ213" s="119"/>
      <c r="CQR213" s="91"/>
      <c r="CQS213" s="119"/>
      <c r="CQT213" s="91"/>
      <c r="CQU213" s="119"/>
      <c r="CQV213" s="91"/>
      <c r="CQW213" s="119"/>
      <c r="CQX213" s="91"/>
      <c r="CQY213" s="119"/>
      <c r="CQZ213" s="91"/>
      <c r="CRA213" s="119"/>
      <c r="CRB213" s="91"/>
      <c r="CRC213" s="119"/>
      <c r="CRD213" s="91"/>
      <c r="CRE213" s="119"/>
      <c r="CRF213" s="91"/>
      <c r="CRG213" s="119"/>
      <c r="CRH213" s="91"/>
      <c r="CRI213" s="119"/>
      <c r="CRJ213" s="91"/>
      <c r="CRK213" s="119"/>
      <c r="CRL213" s="91"/>
      <c r="CRM213" s="119"/>
      <c r="CRN213" s="91"/>
      <c r="CRO213" s="119"/>
      <c r="CRP213" s="91"/>
      <c r="CRQ213" s="119"/>
      <c r="CRR213" s="91"/>
      <c r="CRS213" s="119"/>
      <c r="CRT213" s="91"/>
      <c r="CRU213" s="119"/>
      <c r="CRV213" s="91"/>
      <c r="CRW213" s="119"/>
      <c r="CRX213" s="91"/>
      <c r="CRY213" s="119"/>
      <c r="CRZ213" s="91"/>
      <c r="CSA213" s="119"/>
      <c r="CSB213" s="91"/>
      <c r="CSC213" s="119"/>
      <c r="CSD213" s="91"/>
      <c r="CSE213" s="119"/>
      <c r="CSF213" s="91"/>
      <c r="CSG213" s="119"/>
      <c r="CSH213" s="91"/>
      <c r="CSI213" s="119"/>
      <c r="CSJ213" s="91"/>
      <c r="CSK213" s="119"/>
      <c r="CSL213" s="91"/>
      <c r="CSM213" s="119"/>
      <c r="CSN213" s="91"/>
      <c r="CSO213" s="119"/>
      <c r="CSP213" s="91"/>
      <c r="CSQ213" s="119"/>
      <c r="CSR213" s="91"/>
      <c r="CSS213" s="119"/>
      <c r="CST213" s="91"/>
      <c r="CSU213" s="119"/>
      <c r="CSV213" s="91"/>
      <c r="CSW213" s="119"/>
      <c r="CSX213" s="91"/>
      <c r="CSY213" s="119"/>
      <c r="CSZ213" s="91"/>
      <c r="CTA213" s="119"/>
      <c r="CTB213" s="91"/>
      <c r="CTC213" s="119"/>
      <c r="CTD213" s="91"/>
      <c r="CTE213" s="119"/>
      <c r="CTF213" s="91"/>
      <c r="CTG213" s="119"/>
      <c r="CTH213" s="91"/>
      <c r="CTI213" s="119"/>
      <c r="CTJ213" s="91"/>
      <c r="CTK213" s="119"/>
      <c r="CTL213" s="91"/>
      <c r="CTM213" s="119"/>
      <c r="CTN213" s="91"/>
      <c r="CTO213" s="119"/>
      <c r="CTP213" s="91"/>
      <c r="CTQ213" s="119"/>
      <c r="CTR213" s="91"/>
      <c r="CTS213" s="119"/>
      <c r="CTT213" s="91"/>
      <c r="CTU213" s="119"/>
      <c r="CTV213" s="91"/>
      <c r="CTW213" s="119"/>
      <c r="CTX213" s="91"/>
      <c r="CTY213" s="119"/>
      <c r="CTZ213" s="91"/>
      <c r="CUA213" s="119"/>
      <c r="CUB213" s="91"/>
      <c r="CUC213" s="119"/>
      <c r="CUD213" s="91"/>
      <c r="CUE213" s="119"/>
      <c r="CUF213" s="91"/>
      <c r="CUG213" s="119"/>
      <c r="CUH213" s="91"/>
      <c r="CUI213" s="119"/>
      <c r="CUJ213" s="91"/>
      <c r="CUK213" s="119"/>
      <c r="CUL213" s="91"/>
      <c r="CUM213" s="119"/>
      <c r="CUN213" s="91"/>
      <c r="CUO213" s="119"/>
      <c r="CUP213" s="91"/>
      <c r="CUQ213" s="119"/>
      <c r="CUR213" s="91"/>
      <c r="CUS213" s="119"/>
      <c r="CUT213" s="91"/>
      <c r="CUU213" s="119"/>
      <c r="CUV213" s="91"/>
      <c r="CUW213" s="119"/>
      <c r="CUX213" s="91"/>
      <c r="CUY213" s="119"/>
      <c r="CUZ213" s="91"/>
      <c r="CVA213" s="119"/>
      <c r="CVB213" s="91"/>
      <c r="CVC213" s="119"/>
      <c r="CVD213" s="91"/>
      <c r="CVE213" s="119"/>
      <c r="CVF213" s="91"/>
      <c r="CVG213" s="119"/>
      <c r="CVH213" s="91"/>
      <c r="CVI213" s="119"/>
      <c r="CVJ213" s="91"/>
      <c r="CVK213" s="119"/>
      <c r="CVL213" s="91"/>
      <c r="CVM213" s="119"/>
      <c r="CVN213" s="91"/>
      <c r="CVO213" s="119"/>
      <c r="CVP213" s="91"/>
      <c r="CVQ213" s="119"/>
      <c r="CVR213" s="91"/>
      <c r="CVS213" s="119"/>
      <c r="CVT213" s="91"/>
      <c r="CVU213" s="119"/>
      <c r="CVV213" s="91"/>
      <c r="CVW213" s="119"/>
      <c r="CVX213" s="91"/>
      <c r="CVY213" s="119"/>
      <c r="CVZ213" s="91"/>
      <c r="CWA213" s="119"/>
      <c r="CWB213" s="91"/>
      <c r="CWC213" s="119"/>
      <c r="CWD213" s="91"/>
      <c r="CWE213" s="119"/>
      <c r="CWF213" s="91"/>
      <c r="CWG213" s="119"/>
      <c r="CWH213" s="91"/>
      <c r="CWI213" s="119"/>
      <c r="CWJ213" s="91"/>
      <c r="CWK213" s="119"/>
      <c r="CWL213" s="91"/>
      <c r="CWM213" s="119"/>
      <c r="CWN213" s="91"/>
      <c r="CWO213" s="119"/>
      <c r="CWP213" s="91"/>
      <c r="CWQ213" s="119"/>
      <c r="CWR213" s="91"/>
      <c r="CWS213" s="119"/>
      <c r="CWT213" s="91"/>
      <c r="CWU213" s="119"/>
      <c r="CWV213" s="91"/>
      <c r="CWW213" s="119"/>
      <c r="CWX213" s="91"/>
      <c r="CWY213" s="119"/>
      <c r="CWZ213" s="91"/>
      <c r="CXA213" s="119"/>
      <c r="CXB213" s="91"/>
      <c r="CXC213" s="119"/>
      <c r="CXD213" s="91"/>
      <c r="CXE213" s="119"/>
      <c r="CXF213" s="91"/>
      <c r="CXG213" s="119"/>
      <c r="CXH213" s="91"/>
      <c r="CXI213" s="119"/>
      <c r="CXJ213" s="91"/>
      <c r="CXK213" s="119"/>
      <c r="CXL213" s="91"/>
      <c r="CXM213" s="119"/>
      <c r="CXN213" s="91"/>
      <c r="CXO213" s="119"/>
      <c r="CXP213" s="91"/>
      <c r="CXQ213" s="119"/>
      <c r="CXR213" s="91"/>
      <c r="CXS213" s="119"/>
      <c r="CXT213" s="91"/>
      <c r="CXU213" s="119"/>
      <c r="CXV213" s="91"/>
      <c r="CXW213" s="119"/>
      <c r="CXX213" s="91"/>
      <c r="CXY213" s="119"/>
      <c r="CXZ213" s="91"/>
      <c r="CYA213" s="119"/>
      <c r="CYB213" s="91"/>
      <c r="CYC213" s="119"/>
      <c r="CYD213" s="91"/>
      <c r="CYE213" s="119"/>
      <c r="CYF213" s="91"/>
      <c r="CYG213" s="119"/>
      <c r="CYH213" s="91"/>
      <c r="CYI213" s="119"/>
      <c r="CYJ213" s="91"/>
      <c r="CYK213" s="119"/>
      <c r="CYL213" s="91"/>
      <c r="CYM213" s="119"/>
      <c r="CYN213" s="91"/>
      <c r="CYO213" s="119"/>
      <c r="CYP213" s="91"/>
      <c r="CYQ213" s="119"/>
      <c r="CYR213" s="91"/>
      <c r="CYS213" s="119"/>
      <c r="CYT213" s="91"/>
      <c r="CYU213" s="119"/>
      <c r="CYV213" s="91"/>
      <c r="CYW213" s="119"/>
      <c r="CYX213" s="91"/>
      <c r="CYY213" s="119"/>
      <c r="CYZ213" s="91"/>
      <c r="CZA213" s="119"/>
      <c r="CZB213" s="91"/>
      <c r="CZC213" s="119"/>
      <c r="CZD213" s="91"/>
      <c r="CZE213" s="119"/>
      <c r="CZF213" s="91"/>
      <c r="CZG213" s="119"/>
      <c r="CZH213" s="91"/>
      <c r="CZI213" s="119"/>
      <c r="CZJ213" s="91"/>
      <c r="CZK213" s="119"/>
      <c r="CZL213" s="91"/>
      <c r="CZM213" s="119"/>
      <c r="CZN213" s="91"/>
      <c r="CZO213" s="119"/>
      <c r="CZP213" s="91"/>
      <c r="CZQ213" s="119"/>
      <c r="CZR213" s="91"/>
      <c r="CZS213" s="119"/>
      <c r="CZT213" s="91"/>
      <c r="CZU213" s="119"/>
      <c r="CZV213" s="91"/>
      <c r="CZW213" s="119"/>
      <c r="CZX213" s="91"/>
      <c r="CZY213" s="119"/>
      <c r="CZZ213" s="91"/>
      <c r="DAA213" s="119"/>
      <c r="DAB213" s="91"/>
      <c r="DAC213" s="119"/>
      <c r="DAD213" s="91"/>
      <c r="DAE213" s="119"/>
      <c r="DAF213" s="91"/>
      <c r="DAG213" s="119"/>
      <c r="DAH213" s="91"/>
      <c r="DAI213" s="119"/>
      <c r="DAJ213" s="91"/>
      <c r="DAK213" s="119"/>
      <c r="DAL213" s="91"/>
      <c r="DAM213" s="119"/>
      <c r="DAN213" s="91"/>
      <c r="DAO213" s="119"/>
      <c r="DAP213" s="91"/>
      <c r="DAQ213" s="119"/>
      <c r="DAR213" s="91"/>
      <c r="DAS213" s="119"/>
      <c r="DAT213" s="91"/>
      <c r="DAU213" s="119"/>
      <c r="DAV213" s="91"/>
      <c r="DAW213" s="119"/>
      <c r="DAX213" s="91"/>
      <c r="DAY213" s="119"/>
      <c r="DAZ213" s="91"/>
      <c r="DBA213" s="119"/>
      <c r="DBB213" s="91"/>
      <c r="DBC213" s="119"/>
      <c r="DBD213" s="91"/>
      <c r="DBE213" s="119"/>
      <c r="DBF213" s="91"/>
      <c r="DBG213" s="119"/>
      <c r="DBH213" s="91"/>
      <c r="DBI213" s="119"/>
      <c r="DBJ213" s="91"/>
      <c r="DBK213" s="119"/>
      <c r="DBL213" s="91"/>
      <c r="DBM213" s="119"/>
      <c r="DBN213" s="91"/>
      <c r="DBO213" s="119"/>
      <c r="DBP213" s="91"/>
      <c r="DBQ213" s="119"/>
      <c r="DBR213" s="91"/>
      <c r="DBS213" s="119"/>
      <c r="DBT213" s="91"/>
      <c r="DBU213" s="119"/>
      <c r="DBV213" s="91"/>
      <c r="DBW213" s="119"/>
      <c r="DBX213" s="91"/>
      <c r="DBY213" s="119"/>
      <c r="DBZ213" s="91"/>
      <c r="DCA213" s="119"/>
      <c r="DCB213" s="91"/>
      <c r="DCC213" s="119"/>
      <c r="DCD213" s="91"/>
      <c r="DCE213" s="119"/>
      <c r="DCF213" s="91"/>
      <c r="DCG213" s="119"/>
      <c r="DCH213" s="91"/>
      <c r="DCI213" s="119"/>
      <c r="DCJ213" s="91"/>
      <c r="DCK213" s="119"/>
      <c r="DCL213" s="91"/>
      <c r="DCM213" s="119"/>
      <c r="DCN213" s="91"/>
      <c r="DCO213" s="119"/>
      <c r="DCP213" s="91"/>
      <c r="DCQ213" s="119"/>
      <c r="DCR213" s="91"/>
      <c r="DCS213" s="119"/>
      <c r="DCT213" s="91"/>
      <c r="DCU213" s="119"/>
      <c r="DCV213" s="91"/>
      <c r="DCW213" s="119"/>
      <c r="DCX213" s="91"/>
      <c r="DCY213" s="119"/>
      <c r="DCZ213" s="91"/>
      <c r="DDA213" s="119"/>
      <c r="DDB213" s="91"/>
      <c r="DDC213" s="119"/>
      <c r="DDD213" s="91"/>
      <c r="DDE213" s="119"/>
      <c r="DDF213" s="91"/>
      <c r="DDG213" s="119"/>
      <c r="DDH213" s="91"/>
      <c r="DDI213" s="119"/>
      <c r="DDJ213" s="91"/>
      <c r="DDK213" s="119"/>
      <c r="DDL213" s="91"/>
      <c r="DDM213" s="119"/>
      <c r="DDN213" s="91"/>
      <c r="DDO213" s="119"/>
      <c r="DDP213" s="91"/>
      <c r="DDQ213" s="119"/>
      <c r="DDR213" s="91"/>
      <c r="DDS213" s="119"/>
      <c r="DDT213" s="91"/>
      <c r="DDU213" s="119"/>
      <c r="DDV213" s="91"/>
      <c r="DDW213" s="119"/>
      <c r="DDX213" s="91"/>
      <c r="DDY213" s="119"/>
      <c r="DDZ213" s="91"/>
      <c r="DEA213" s="119"/>
      <c r="DEB213" s="91"/>
      <c r="DEC213" s="119"/>
      <c r="DED213" s="91"/>
      <c r="DEE213" s="119"/>
      <c r="DEF213" s="91"/>
      <c r="DEG213" s="119"/>
      <c r="DEH213" s="91"/>
      <c r="DEI213" s="119"/>
      <c r="DEJ213" s="91"/>
      <c r="DEK213" s="119"/>
      <c r="DEL213" s="91"/>
      <c r="DEM213" s="119"/>
      <c r="DEN213" s="91"/>
      <c r="DEO213" s="119"/>
      <c r="DEP213" s="91"/>
      <c r="DEQ213" s="119"/>
      <c r="DER213" s="91"/>
      <c r="DES213" s="119"/>
      <c r="DET213" s="91"/>
      <c r="DEU213" s="119"/>
      <c r="DEV213" s="91"/>
      <c r="DEW213" s="119"/>
      <c r="DEX213" s="91"/>
      <c r="DEY213" s="119"/>
      <c r="DEZ213" s="91"/>
      <c r="DFA213" s="119"/>
      <c r="DFB213" s="91"/>
      <c r="DFC213" s="119"/>
      <c r="DFD213" s="91"/>
      <c r="DFE213" s="119"/>
      <c r="DFF213" s="91"/>
      <c r="DFG213" s="119"/>
      <c r="DFH213" s="91"/>
      <c r="DFI213" s="119"/>
      <c r="DFJ213" s="91"/>
      <c r="DFK213" s="119"/>
      <c r="DFL213" s="91"/>
      <c r="DFM213" s="119"/>
      <c r="DFN213" s="91"/>
      <c r="DFO213" s="119"/>
      <c r="DFP213" s="91"/>
      <c r="DFQ213" s="119"/>
      <c r="DFR213" s="91"/>
      <c r="DFS213" s="119"/>
      <c r="DFT213" s="91"/>
      <c r="DFU213" s="119"/>
      <c r="DFV213" s="91"/>
      <c r="DFW213" s="119"/>
      <c r="DFX213" s="91"/>
      <c r="DFY213" s="119"/>
      <c r="DFZ213" s="91"/>
      <c r="DGA213" s="119"/>
      <c r="DGB213" s="91"/>
      <c r="DGC213" s="119"/>
      <c r="DGD213" s="91"/>
      <c r="DGE213" s="119"/>
      <c r="DGF213" s="91"/>
      <c r="DGG213" s="119"/>
      <c r="DGH213" s="91"/>
      <c r="DGI213" s="119"/>
      <c r="DGJ213" s="91"/>
      <c r="DGK213" s="119"/>
      <c r="DGL213" s="91"/>
      <c r="DGM213" s="119"/>
      <c r="DGN213" s="91"/>
      <c r="DGO213" s="119"/>
      <c r="DGP213" s="91"/>
      <c r="DGQ213" s="119"/>
      <c r="DGR213" s="91"/>
      <c r="DGS213" s="119"/>
      <c r="DGT213" s="91"/>
      <c r="DGU213" s="119"/>
      <c r="DGV213" s="91"/>
      <c r="DGW213" s="119"/>
      <c r="DGX213" s="91"/>
      <c r="DGY213" s="119"/>
      <c r="DGZ213" s="91"/>
      <c r="DHA213" s="119"/>
      <c r="DHB213" s="91"/>
      <c r="DHC213" s="119"/>
      <c r="DHD213" s="91"/>
      <c r="DHE213" s="119"/>
      <c r="DHF213" s="91"/>
      <c r="DHG213" s="119"/>
      <c r="DHH213" s="91"/>
      <c r="DHI213" s="119"/>
      <c r="DHJ213" s="91"/>
      <c r="DHK213" s="119"/>
      <c r="DHL213" s="91"/>
      <c r="DHM213" s="119"/>
      <c r="DHN213" s="91"/>
      <c r="DHO213" s="119"/>
      <c r="DHP213" s="91"/>
      <c r="DHQ213" s="119"/>
      <c r="DHR213" s="91"/>
      <c r="DHS213" s="119"/>
      <c r="DHT213" s="91"/>
      <c r="DHU213" s="119"/>
      <c r="DHV213" s="91"/>
      <c r="DHW213" s="119"/>
      <c r="DHX213" s="91"/>
      <c r="DHY213" s="119"/>
      <c r="DHZ213" s="91"/>
      <c r="DIA213" s="119"/>
      <c r="DIB213" s="91"/>
      <c r="DIC213" s="119"/>
      <c r="DID213" s="91"/>
      <c r="DIE213" s="119"/>
      <c r="DIF213" s="91"/>
      <c r="DIG213" s="119"/>
      <c r="DIH213" s="91"/>
      <c r="DII213" s="119"/>
      <c r="DIJ213" s="91"/>
      <c r="DIK213" s="119"/>
      <c r="DIL213" s="91"/>
      <c r="DIM213" s="119"/>
      <c r="DIN213" s="91"/>
      <c r="DIO213" s="119"/>
      <c r="DIP213" s="91"/>
      <c r="DIQ213" s="119"/>
      <c r="DIR213" s="91"/>
      <c r="DIS213" s="119"/>
      <c r="DIT213" s="91"/>
      <c r="DIU213" s="119"/>
      <c r="DIV213" s="91"/>
      <c r="DIW213" s="119"/>
      <c r="DIX213" s="91"/>
      <c r="DIY213" s="119"/>
      <c r="DIZ213" s="91"/>
      <c r="DJA213" s="119"/>
      <c r="DJB213" s="91"/>
      <c r="DJC213" s="119"/>
      <c r="DJD213" s="91"/>
      <c r="DJE213" s="119"/>
      <c r="DJF213" s="91"/>
      <c r="DJG213" s="119"/>
      <c r="DJH213" s="91"/>
      <c r="DJI213" s="119"/>
      <c r="DJJ213" s="91"/>
      <c r="DJK213" s="119"/>
      <c r="DJL213" s="91"/>
      <c r="DJM213" s="119"/>
      <c r="DJN213" s="91"/>
      <c r="DJO213" s="119"/>
      <c r="DJP213" s="91"/>
      <c r="DJQ213" s="119"/>
      <c r="DJR213" s="91"/>
      <c r="DJS213" s="119"/>
      <c r="DJT213" s="91"/>
      <c r="DJU213" s="119"/>
      <c r="DJV213" s="91"/>
      <c r="DJW213" s="119"/>
      <c r="DJX213" s="91"/>
      <c r="DJY213" s="119"/>
      <c r="DJZ213" s="91"/>
      <c r="DKA213" s="119"/>
      <c r="DKB213" s="91"/>
      <c r="DKC213" s="119"/>
      <c r="DKD213" s="91"/>
      <c r="DKE213" s="119"/>
      <c r="DKF213" s="91"/>
      <c r="DKG213" s="119"/>
      <c r="DKH213" s="91"/>
      <c r="DKI213" s="119"/>
      <c r="DKJ213" s="91"/>
      <c r="DKK213" s="119"/>
      <c r="DKL213" s="91"/>
      <c r="DKM213" s="119"/>
      <c r="DKN213" s="91"/>
      <c r="DKO213" s="119"/>
      <c r="DKP213" s="91"/>
      <c r="DKQ213" s="119"/>
      <c r="DKR213" s="91"/>
      <c r="DKS213" s="119"/>
      <c r="DKT213" s="91"/>
      <c r="DKU213" s="119"/>
      <c r="DKV213" s="91"/>
      <c r="DKW213" s="119"/>
      <c r="DKX213" s="91"/>
      <c r="DKY213" s="119"/>
      <c r="DKZ213" s="91"/>
      <c r="DLA213" s="119"/>
      <c r="DLB213" s="91"/>
      <c r="DLC213" s="119"/>
      <c r="DLD213" s="91"/>
      <c r="DLE213" s="119"/>
      <c r="DLF213" s="91"/>
      <c r="DLG213" s="119"/>
      <c r="DLH213" s="91"/>
      <c r="DLI213" s="119"/>
      <c r="DLJ213" s="91"/>
      <c r="DLK213" s="119"/>
      <c r="DLL213" s="91"/>
      <c r="DLM213" s="119"/>
      <c r="DLN213" s="91"/>
      <c r="DLO213" s="119"/>
      <c r="DLP213" s="91"/>
      <c r="DLQ213" s="119"/>
      <c r="DLR213" s="91"/>
      <c r="DLS213" s="119"/>
      <c r="DLT213" s="91"/>
      <c r="DLU213" s="119"/>
      <c r="DLV213" s="91"/>
      <c r="DLW213" s="119"/>
      <c r="DLX213" s="91"/>
      <c r="DLY213" s="119"/>
      <c r="DLZ213" s="91"/>
      <c r="DMA213" s="119"/>
      <c r="DMB213" s="91"/>
      <c r="DMC213" s="119"/>
      <c r="DMD213" s="91"/>
      <c r="DME213" s="119"/>
      <c r="DMF213" s="91"/>
      <c r="DMG213" s="119"/>
      <c r="DMH213" s="91"/>
      <c r="DMI213" s="119"/>
      <c r="DMJ213" s="91"/>
      <c r="DMK213" s="119"/>
      <c r="DML213" s="91"/>
      <c r="DMM213" s="119"/>
      <c r="DMN213" s="91"/>
      <c r="DMO213" s="119"/>
      <c r="DMP213" s="91"/>
      <c r="DMQ213" s="119"/>
      <c r="DMR213" s="91"/>
      <c r="DMS213" s="119"/>
      <c r="DMT213" s="91"/>
      <c r="DMU213" s="119"/>
      <c r="DMV213" s="91"/>
      <c r="DMW213" s="119"/>
      <c r="DMX213" s="91"/>
      <c r="DMY213" s="119"/>
      <c r="DMZ213" s="91"/>
      <c r="DNA213" s="119"/>
      <c r="DNB213" s="91"/>
      <c r="DNC213" s="119"/>
      <c r="DND213" s="91"/>
      <c r="DNE213" s="119"/>
      <c r="DNF213" s="91"/>
      <c r="DNG213" s="119"/>
      <c r="DNH213" s="91"/>
      <c r="DNI213" s="119"/>
      <c r="DNJ213" s="91"/>
      <c r="DNK213" s="119"/>
      <c r="DNL213" s="91"/>
      <c r="DNM213" s="119"/>
      <c r="DNN213" s="91"/>
      <c r="DNO213" s="119"/>
      <c r="DNP213" s="91"/>
      <c r="DNQ213" s="119"/>
      <c r="DNR213" s="91"/>
      <c r="DNS213" s="119"/>
      <c r="DNT213" s="91"/>
      <c r="DNU213" s="119"/>
      <c r="DNV213" s="91"/>
      <c r="DNW213" s="119"/>
      <c r="DNX213" s="91"/>
      <c r="DNY213" s="119"/>
      <c r="DNZ213" s="91"/>
      <c r="DOA213" s="119"/>
      <c r="DOB213" s="91"/>
      <c r="DOC213" s="119"/>
      <c r="DOD213" s="91"/>
      <c r="DOE213" s="119"/>
      <c r="DOF213" s="91"/>
      <c r="DOG213" s="119"/>
      <c r="DOH213" s="91"/>
      <c r="DOI213" s="119"/>
      <c r="DOJ213" s="91"/>
      <c r="DOK213" s="119"/>
      <c r="DOL213" s="91"/>
      <c r="DOM213" s="119"/>
      <c r="DON213" s="91"/>
      <c r="DOO213" s="119"/>
      <c r="DOP213" s="91"/>
      <c r="DOQ213" s="119"/>
      <c r="DOR213" s="91"/>
      <c r="DOS213" s="119"/>
      <c r="DOT213" s="91"/>
      <c r="DOU213" s="119"/>
      <c r="DOV213" s="91"/>
      <c r="DOW213" s="119"/>
      <c r="DOX213" s="91"/>
      <c r="DOY213" s="119"/>
      <c r="DOZ213" s="91"/>
      <c r="DPA213" s="119"/>
      <c r="DPB213" s="91"/>
      <c r="DPC213" s="119"/>
      <c r="DPD213" s="91"/>
      <c r="DPE213" s="119"/>
      <c r="DPF213" s="91"/>
      <c r="DPG213" s="119"/>
      <c r="DPH213" s="91"/>
      <c r="DPI213" s="119"/>
      <c r="DPJ213" s="91"/>
      <c r="DPK213" s="119"/>
      <c r="DPL213" s="91"/>
      <c r="DPM213" s="119"/>
      <c r="DPN213" s="91"/>
      <c r="DPO213" s="119"/>
      <c r="DPP213" s="91"/>
      <c r="DPQ213" s="119"/>
      <c r="DPR213" s="91"/>
      <c r="DPS213" s="119"/>
      <c r="DPT213" s="91"/>
      <c r="DPU213" s="119"/>
      <c r="DPV213" s="91"/>
      <c r="DPW213" s="119"/>
      <c r="DPX213" s="91"/>
      <c r="DPY213" s="119"/>
      <c r="DPZ213" s="91"/>
      <c r="DQA213" s="119"/>
      <c r="DQB213" s="91"/>
      <c r="DQC213" s="119"/>
      <c r="DQD213" s="91"/>
      <c r="DQE213" s="119"/>
      <c r="DQF213" s="91"/>
      <c r="DQG213" s="119"/>
      <c r="DQH213" s="91"/>
      <c r="DQI213" s="119"/>
      <c r="DQJ213" s="91"/>
      <c r="DQK213" s="119"/>
      <c r="DQL213" s="91"/>
      <c r="DQM213" s="119"/>
      <c r="DQN213" s="91"/>
      <c r="DQO213" s="119"/>
      <c r="DQP213" s="91"/>
      <c r="DQQ213" s="119"/>
      <c r="DQR213" s="91"/>
      <c r="DQS213" s="119"/>
      <c r="DQT213" s="91"/>
      <c r="DQU213" s="119"/>
      <c r="DQV213" s="91"/>
      <c r="DQW213" s="119"/>
      <c r="DQX213" s="91"/>
      <c r="DQY213" s="119"/>
      <c r="DQZ213" s="91"/>
      <c r="DRA213" s="119"/>
      <c r="DRB213" s="91"/>
      <c r="DRC213" s="119"/>
      <c r="DRD213" s="91"/>
      <c r="DRE213" s="119"/>
      <c r="DRF213" s="91"/>
      <c r="DRG213" s="119"/>
      <c r="DRH213" s="91"/>
      <c r="DRI213" s="119"/>
      <c r="DRJ213" s="91"/>
      <c r="DRK213" s="119"/>
      <c r="DRL213" s="91"/>
      <c r="DRM213" s="119"/>
      <c r="DRN213" s="91"/>
      <c r="DRO213" s="119"/>
      <c r="DRP213" s="91"/>
      <c r="DRQ213" s="119"/>
      <c r="DRR213" s="91"/>
      <c r="DRS213" s="119"/>
      <c r="DRT213" s="91"/>
      <c r="DRU213" s="119"/>
      <c r="DRV213" s="91"/>
      <c r="DRW213" s="119"/>
      <c r="DRX213" s="91"/>
      <c r="DRY213" s="119"/>
      <c r="DRZ213" s="91"/>
      <c r="DSA213" s="119"/>
      <c r="DSB213" s="91"/>
      <c r="DSC213" s="119"/>
      <c r="DSD213" s="91"/>
      <c r="DSE213" s="119"/>
      <c r="DSF213" s="91"/>
      <c r="DSG213" s="119"/>
      <c r="DSH213" s="91"/>
      <c r="DSI213" s="119"/>
      <c r="DSJ213" s="91"/>
      <c r="DSK213" s="119"/>
      <c r="DSL213" s="91"/>
      <c r="DSM213" s="119"/>
      <c r="DSN213" s="91"/>
      <c r="DSO213" s="119"/>
      <c r="DSP213" s="91"/>
      <c r="DSQ213" s="119"/>
      <c r="DSR213" s="91"/>
      <c r="DSS213" s="119"/>
      <c r="DST213" s="91"/>
      <c r="DSU213" s="119"/>
      <c r="DSV213" s="91"/>
      <c r="DSW213" s="119"/>
      <c r="DSX213" s="91"/>
      <c r="DSY213" s="119"/>
      <c r="DSZ213" s="91"/>
      <c r="DTA213" s="119"/>
      <c r="DTB213" s="91"/>
      <c r="DTC213" s="119"/>
      <c r="DTD213" s="91"/>
      <c r="DTE213" s="119"/>
      <c r="DTF213" s="91"/>
      <c r="DTG213" s="119"/>
      <c r="DTH213" s="91"/>
      <c r="DTI213" s="119"/>
      <c r="DTJ213" s="91"/>
      <c r="DTK213" s="119"/>
      <c r="DTL213" s="91"/>
      <c r="DTM213" s="119"/>
      <c r="DTN213" s="91"/>
      <c r="DTO213" s="119"/>
      <c r="DTP213" s="91"/>
      <c r="DTQ213" s="119"/>
      <c r="DTR213" s="91"/>
      <c r="DTS213" s="119"/>
      <c r="DTT213" s="91"/>
      <c r="DTU213" s="119"/>
      <c r="DTV213" s="91"/>
      <c r="DTW213" s="119"/>
      <c r="DTX213" s="91"/>
      <c r="DTY213" s="119"/>
      <c r="DTZ213" s="91"/>
      <c r="DUA213" s="119"/>
      <c r="DUB213" s="91"/>
      <c r="DUC213" s="119"/>
      <c r="DUD213" s="91"/>
      <c r="DUE213" s="119"/>
      <c r="DUF213" s="91"/>
      <c r="DUG213" s="119"/>
      <c r="DUH213" s="91"/>
      <c r="DUI213" s="119"/>
      <c r="DUJ213" s="91"/>
      <c r="DUK213" s="119"/>
      <c r="DUL213" s="91"/>
      <c r="DUM213" s="119"/>
      <c r="DUN213" s="91"/>
      <c r="DUO213" s="119"/>
      <c r="DUP213" s="91"/>
      <c r="DUQ213" s="119"/>
      <c r="DUR213" s="91"/>
      <c r="DUS213" s="119"/>
      <c r="DUT213" s="91"/>
      <c r="DUU213" s="119"/>
      <c r="DUV213" s="91"/>
      <c r="DUW213" s="119"/>
      <c r="DUX213" s="91"/>
      <c r="DUY213" s="119"/>
      <c r="DUZ213" s="91"/>
      <c r="DVA213" s="119"/>
      <c r="DVB213" s="91"/>
      <c r="DVC213" s="119"/>
      <c r="DVD213" s="91"/>
      <c r="DVE213" s="119"/>
      <c r="DVF213" s="91"/>
      <c r="DVG213" s="119"/>
      <c r="DVH213" s="91"/>
      <c r="DVI213" s="119"/>
      <c r="DVJ213" s="91"/>
      <c r="DVK213" s="119"/>
      <c r="DVL213" s="91"/>
      <c r="DVM213" s="119"/>
      <c r="DVN213" s="91"/>
      <c r="DVO213" s="119"/>
      <c r="DVP213" s="91"/>
      <c r="DVQ213" s="119"/>
      <c r="DVR213" s="91"/>
      <c r="DVS213" s="119"/>
      <c r="DVT213" s="91"/>
      <c r="DVU213" s="119"/>
      <c r="DVV213" s="91"/>
      <c r="DVW213" s="119"/>
      <c r="DVX213" s="91"/>
      <c r="DVY213" s="119"/>
      <c r="DVZ213" s="91"/>
      <c r="DWA213" s="119"/>
      <c r="DWB213" s="91"/>
      <c r="DWC213" s="119"/>
      <c r="DWD213" s="91"/>
      <c r="DWE213" s="119"/>
      <c r="DWF213" s="91"/>
      <c r="DWG213" s="119"/>
      <c r="DWH213" s="91"/>
      <c r="DWI213" s="119"/>
      <c r="DWJ213" s="91"/>
      <c r="DWK213" s="119"/>
      <c r="DWL213" s="91"/>
      <c r="DWM213" s="119"/>
      <c r="DWN213" s="91"/>
      <c r="DWO213" s="119"/>
      <c r="DWP213" s="91"/>
      <c r="DWQ213" s="119"/>
      <c r="DWR213" s="91"/>
      <c r="DWS213" s="119"/>
      <c r="DWT213" s="91"/>
      <c r="DWU213" s="119"/>
      <c r="DWV213" s="91"/>
      <c r="DWW213" s="119"/>
      <c r="DWX213" s="91"/>
      <c r="DWY213" s="119"/>
      <c r="DWZ213" s="91"/>
      <c r="DXA213" s="119"/>
      <c r="DXB213" s="91"/>
      <c r="DXC213" s="119"/>
      <c r="DXD213" s="91"/>
      <c r="DXE213" s="119"/>
      <c r="DXF213" s="91"/>
      <c r="DXG213" s="119"/>
      <c r="DXH213" s="91"/>
      <c r="DXI213" s="119"/>
      <c r="DXJ213" s="91"/>
      <c r="DXK213" s="119"/>
      <c r="DXL213" s="91"/>
      <c r="DXM213" s="119"/>
      <c r="DXN213" s="91"/>
      <c r="DXO213" s="119"/>
      <c r="DXP213" s="91"/>
      <c r="DXQ213" s="119"/>
      <c r="DXR213" s="91"/>
      <c r="DXS213" s="119"/>
      <c r="DXT213" s="91"/>
      <c r="DXU213" s="119"/>
      <c r="DXV213" s="91"/>
      <c r="DXW213" s="119"/>
      <c r="DXX213" s="91"/>
      <c r="DXY213" s="119"/>
      <c r="DXZ213" s="91"/>
      <c r="DYA213" s="119"/>
      <c r="DYB213" s="91"/>
      <c r="DYC213" s="119"/>
      <c r="DYD213" s="91"/>
      <c r="DYE213" s="119"/>
      <c r="DYF213" s="91"/>
      <c r="DYG213" s="119"/>
      <c r="DYH213" s="91"/>
      <c r="DYI213" s="119"/>
      <c r="DYJ213" s="91"/>
      <c r="DYK213" s="119"/>
      <c r="DYL213" s="91"/>
      <c r="DYM213" s="119"/>
      <c r="DYN213" s="91"/>
      <c r="DYO213" s="119"/>
      <c r="DYP213" s="91"/>
      <c r="DYQ213" s="119"/>
      <c r="DYR213" s="91"/>
      <c r="DYS213" s="119"/>
      <c r="DYT213" s="91"/>
      <c r="DYU213" s="119"/>
      <c r="DYV213" s="91"/>
      <c r="DYW213" s="119"/>
      <c r="DYX213" s="91"/>
      <c r="DYY213" s="119"/>
      <c r="DYZ213" s="91"/>
      <c r="DZA213" s="119"/>
      <c r="DZB213" s="91"/>
      <c r="DZC213" s="119"/>
      <c r="DZD213" s="91"/>
      <c r="DZE213" s="119"/>
      <c r="DZF213" s="91"/>
      <c r="DZG213" s="119"/>
      <c r="DZH213" s="91"/>
      <c r="DZI213" s="119"/>
      <c r="DZJ213" s="91"/>
      <c r="DZK213" s="119"/>
      <c r="DZL213" s="91"/>
      <c r="DZM213" s="119"/>
      <c r="DZN213" s="91"/>
      <c r="DZO213" s="119"/>
      <c r="DZP213" s="91"/>
      <c r="DZQ213" s="119"/>
      <c r="DZR213" s="91"/>
      <c r="DZS213" s="119"/>
      <c r="DZT213" s="91"/>
      <c r="DZU213" s="119"/>
      <c r="DZV213" s="91"/>
      <c r="DZW213" s="119"/>
      <c r="DZX213" s="91"/>
      <c r="DZY213" s="119"/>
      <c r="DZZ213" s="91"/>
      <c r="EAA213" s="119"/>
      <c r="EAB213" s="91"/>
      <c r="EAC213" s="119"/>
      <c r="EAD213" s="91"/>
      <c r="EAE213" s="119"/>
      <c r="EAF213" s="91"/>
      <c r="EAG213" s="119"/>
      <c r="EAH213" s="91"/>
      <c r="EAI213" s="119"/>
      <c r="EAJ213" s="91"/>
      <c r="EAK213" s="119"/>
      <c r="EAL213" s="91"/>
      <c r="EAM213" s="119"/>
      <c r="EAN213" s="91"/>
      <c r="EAO213" s="119"/>
      <c r="EAP213" s="91"/>
      <c r="EAQ213" s="119"/>
      <c r="EAR213" s="91"/>
      <c r="EAS213" s="119"/>
      <c r="EAT213" s="91"/>
      <c r="EAU213" s="119"/>
      <c r="EAV213" s="91"/>
      <c r="EAW213" s="119"/>
      <c r="EAX213" s="91"/>
      <c r="EAY213" s="119"/>
      <c r="EAZ213" s="91"/>
      <c r="EBA213" s="119"/>
      <c r="EBB213" s="91"/>
      <c r="EBC213" s="119"/>
      <c r="EBD213" s="91"/>
      <c r="EBE213" s="119"/>
      <c r="EBF213" s="91"/>
      <c r="EBG213" s="119"/>
      <c r="EBH213" s="91"/>
      <c r="EBI213" s="119"/>
      <c r="EBJ213" s="91"/>
      <c r="EBK213" s="119"/>
      <c r="EBL213" s="91"/>
      <c r="EBM213" s="119"/>
      <c r="EBN213" s="91"/>
      <c r="EBO213" s="119"/>
      <c r="EBP213" s="91"/>
      <c r="EBQ213" s="119"/>
      <c r="EBR213" s="91"/>
      <c r="EBS213" s="119"/>
      <c r="EBT213" s="91"/>
      <c r="EBU213" s="119"/>
      <c r="EBV213" s="91"/>
      <c r="EBW213" s="119"/>
      <c r="EBX213" s="91"/>
      <c r="EBY213" s="119"/>
      <c r="EBZ213" s="91"/>
      <c r="ECA213" s="119"/>
      <c r="ECB213" s="91"/>
      <c r="ECC213" s="119"/>
      <c r="ECD213" s="91"/>
      <c r="ECE213" s="119"/>
      <c r="ECF213" s="91"/>
      <c r="ECG213" s="119"/>
      <c r="ECH213" s="91"/>
      <c r="ECI213" s="119"/>
      <c r="ECJ213" s="91"/>
      <c r="ECK213" s="119"/>
      <c r="ECL213" s="91"/>
      <c r="ECM213" s="119"/>
      <c r="ECN213" s="91"/>
      <c r="ECO213" s="119"/>
      <c r="ECP213" s="91"/>
      <c r="ECQ213" s="119"/>
      <c r="ECR213" s="91"/>
      <c r="ECS213" s="119"/>
      <c r="ECT213" s="91"/>
      <c r="ECU213" s="119"/>
      <c r="ECV213" s="91"/>
      <c r="ECW213" s="119"/>
      <c r="ECX213" s="91"/>
      <c r="ECY213" s="119"/>
      <c r="ECZ213" s="91"/>
      <c r="EDA213" s="119"/>
      <c r="EDB213" s="91"/>
      <c r="EDC213" s="119"/>
      <c r="EDD213" s="91"/>
      <c r="EDE213" s="119"/>
      <c r="EDF213" s="91"/>
      <c r="EDG213" s="119"/>
      <c r="EDH213" s="91"/>
      <c r="EDI213" s="119"/>
      <c r="EDJ213" s="91"/>
      <c r="EDK213" s="119"/>
      <c r="EDL213" s="91"/>
      <c r="EDM213" s="119"/>
      <c r="EDN213" s="91"/>
      <c r="EDO213" s="119"/>
      <c r="EDP213" s="91"/>
      <c r="EDQ213" s="119"/>
      <c r="EDR213" s="91"/>
      <c r="EDS213" s="119"/>
      <c r="EDT213" s="91"/>
      <c r="EDU213" s="119"/>
      <c r="EDV213" s="91"/>
      <c r="EDW213" s="119"/>
      <c r="EDX213" s="91"/>
      <c r="EDY213" s="119"/>
      <c r="EDZ213" s="91"/>
      <c r="EEA213" s="119"/>
      <c r="EEB213" s="91"/>
      <c r="EEC213" s="119"/>
      <c r="EED213" s="91"/>
      <c r="EEE213" s="119"/>
      <c r="EEF213" s="91"/>
      <c r="EEG213" s="119"/>
      <c r="EEH213" s="91"/>
      <c r="EEI213" s="119"/>
      <c r="EEJ213" s="91"/>
      <c r="EEK213" s="119"/>
      <c r="EEL213" s="91"/>
      <c r="EEM213" s="119"/>
      <c r="EEN213" s="91"/>
      <c r="EEO213" s="119"/>
      <c r="EEP213" s="91"/>
      <c r="EEQ213" s="119"/>
      <c r="EER213" s="91"/>
      <c r="EES213" s="119"/>
      <c r="EET213" s="91"/>
      <c r="EEU213" s="119"/>
      <c r="EEV213" s="91"/>
      <c r="EEW213" s="119"/>
      <c r="EEX213" s="91"/>
      <c r="EEY213" s="119"/>
      <c r="EEZ213" s="91"/>
      <c r="EFA213" s="119"/>
      <c r="EFB213" s="91"/>
      <c r="EFC213" s="119"/>
      <c r="EFD213" s="91"/>
      <c r="EFE213" s="119"/>
      <c r="EFF213" s="91"/>
      <c r="EFG213" s="119"/>
      <c r="EFH213" s="91"/>
      <c r="EFI213" s="119"/>
      <c r="EFJ213" s="91"/>
      <c r="EFK213" s="119"/>
      <c r="EFL213" s="91"/>
      <c r="EFM213" s="119"/>
      <c r="EFN213" s="91"/>
      <c r="EFO213" s="119"/>
      <c r="EFP213" s="91"/>
      <c r="EFQ213" s="119"/>
      <c r="EFR213" s="91"/>
      <c r="EFS213" s="119"/>
      <c r="EFT213" s="91"/>
      <c r="EFU213" s="119"/>
      <c r="EFV213" s="91"/>
      <c r="EFW213" s="119"/>
      <c r="EFX213" s="91"/>
      <c r="EFY213" s="119"/>
      <c r="EFZ213" s="91"/>
      <c r="EGA213" s="119"/>
      <c r="EGB213" s="91"/>
      <c r="EGC213" s="119"/>
      <c r="EGD213" s="91"/>
      <c r="EGE213" s="119"/>
      <c r="EGF213" s="91"/>
      <c r="EGG213" s="119"/>
      <c r="EGH213" s="91"/>
      <c r="EGI213" s="119"/>
      <c r="EGJ213" s="91"/>
      <c r="EGK213" s="119"/>
      <c r="EGL213" s="91"/>
      <c r="EGM213" s="119"/>
      <c r="EGN213" s="91"/>
      <c r="EGO213" s="119"/>
      <c r="EGP213" s="91"/>
      <c r="EGQ213" s="119"/>
      <c r="EGR213" s="91"/>
      <c r="EGS213" s="119"/>
      <c r="EGT213" s="91"/>
      <c r="EGU213" s="119"/>
      <c r="EGV213" s="91"/>
      <c r="EGW213" s="119"/>
      <c r="EGX213" s="91"/>
      <c r="EGY213" s="119"/>
      <c r="EGZ213" s="91"/>
      <c r="EHA213" s="119"/>
      <c r="EHB213" s="91"/>
      <c r="EHC213" s="119"/>
      <c r="EHD213" s="91"/>
      <c r="EHE213" s="119"/>
      <c r="EHF213" s="91"/>
      <c r="EHG213" s="119"/>
      <c r="EHH213" s="91"/>
      <c r="EHI213" s="119"/>
      <c r="EHJ213" s="91"/>
      <c r="EHK213" s="119"/>
      <c r="EHL213" s="91"/>
      <c r="EHM213" s="119"/>
      <c r="EHN213" s="91"/>
      <c r="EHO213" s="119"/>
      <c r="EHP213" s="91"/>
      <c r="EHQ213" s="119"/>
      <c r="EHR213" s="91"/>
      <c r="EHS213" s="119"/>
      <c r="EHT213" s="91"/>
      <c r="EHU213" s="119"/>
      <c r="EHV213" s="91"/>
      <c r="EHW213" s="119"/>
      <c r="EHX213" s="91"/>
      <c r="EHY213" s="119"/>
      <c r="EHZ213" s="91"/>
      <c r="EIA213" s="119"/>
      <c r="EIB213" s="91"/>
      <c r="EIC213" s="119"/>
      <c r="EID213" s="91"/>
      <c r="EIE213" s="119"/>
      <c r="EIF213" s="91"/>
      <c r="EIG213" s="119"/>
      <c r="EIH213" s="91"/>
      <c r="EII213" s="119"/>
      <c r="EIJ213" s="91"/>
      <c r="EIK213" s="119"/>
      <c r="EIL213" s="91"/>
      <c r="EIM213" s="119"/>
      <c r="EIN213" s="91"/>
      <c r="EIO213" s="119"/>
      <c r="EIP213" s="91"/>
      <c r="EIQ213" s="119"/>
      <c r="EIR213" s="91"/>
      <c r="EIS213" s="119"/>
      <c r="EIT213" s="91"/>
      <c r="EIU213" s="119"/>
      <c r="EIV213" s="91"/>
      <c r="EIW213" s="119"/>
      <c r="EIX213" s="91"/>
      <c r="EIY213" s="119"/>
      <c r="EIZ213" s="91"/>
      <c r="EJA213" s="119"/>
      <c r="EJB213" s="91"/>
      <c r="EJC213" s="119"/>
      <c r="EJD213" s="91"/>
      <c r="EJE213" s="119"/>
      <c r="EJF213" s="91"/>
      <c r="EJG213" s="119"/>
      <c r="EJH213" s="91"/>
      <c r="EJI213" s="119"/>
      <c r="EJJ213" s="91"/>
      <c r="EJK213" s="119"/>
      <c r="EJL213" s="91"/>
      <c r="EJM213" s="119"/>
      <c r="EJN213" s="91"/>
      <c r="EJO213" s="119"/>
      <c r="EJP213" s="91"/>
      <c r="EJQ213" s="119"/>
      <c r="EJR213" s="91"/>
      <c r="EJS213" s="119"/>
      <c r="EJT213" s="91"/>
      <c r="EJU213" s="119"/>
      <c r="EJV213" s="91"/>
      <c r="EJW213" s="119"/>
      <c r="EJX213" s="91"/>
      <c r="EJY213" s="119"/>
      <c r="EJZ213" s="91"/>
      <c r="EKA213" s="119"/>
      <c r="EKB213" s="91"/>
      <c r="EKC213" s="119"/>
      <c r="EKD213" s="91"/>
      <c r="EKE213" s="119"/>
      <c r="EKF213" s="91"/>
      <c r="EKG213" s="119"/>
      <c r="EKH213" s="91"/>
      <c r="EKI213" s="119"/>
      <c r="EKJ213" s="91"/>
      <c r="EKK213" s="119"/>
      <c r="EKL213" s="91"/>
      <c r="EKM213" s="119"/>
      <c r="EKN213" s="91"/>
      <c r="EKO213" s="119"/>
      <c r="EKP213" s="91"/>
      <c r="EKQ213" s="119"/>
      <c r="EKR213" s="91"/>
      <c r="EKS213" s="119"/>
      <c r="EKT213" s="91"/>
      <c r="EKU213" s="119"/>
      <c r="EKV213" s="91"/>
      <c r="EKW213" s="119"/>
      <c r="EKX213" s="91"/>
      <c r="EKY213" s="119"/>
      <c r="EKZ213" s="91"/>
      <c r="ELA213" s="119"/>
      <c r="ELB213" s="91"/>
      <c r="ELC213" s="119"/>
      <c r="ELD213" s="91"/>
      <c r="ELE213" s="119"/>
      <c r="ELF213" s="91"/>
      <c r="ELG213" s="119"/>
      <c r="ELH213" s="91"/>
      <c r="ELI213" s="119"/>
      <c r="ELJ213" s="91"/>
      <c r="ELK213" s="119"/>
      <c r="ELL213" s="91"/>
      <c r="ELM213" s="119"/>
      <c r="ELN213" s="91"/>
      <c r="ELO213" s="119"/>
      <c r="ELP213" s="91"/>
      <c r="ELQ213" s="119"/>
      <c r="ELR213" s="91"/>
      <c r="ELS213" s="119"/>
      <c r="ELT213" s="91"/>
      <c r="ELU213" s="119"/>
      <c r="ELV213" s="91"/>
      <c r="ELW213" s="119"/>
      <c r="ELX213" s="91"/>
      <c r="ELY213" s="119"/>
      <c r="ELZ213" s="91"/>
      <c r="EMA213" s="119"/>
      <c r="EMB213" s="91"/>
      <c r="EMC213" s="119"/>
      <c r="EMD213" s="91"/>
      <c r="EME213" s="119"/>
      <c r="EMF213" s="91"/>
      <c r="EMG213" s="119"/>
      <c r="EMH213" s="91"/>
      <c r="EMI213" s="119"/>
      <c r="EMJ213" s="91"/>
      <c r="EMK213" s="119"/>
      <c r="EML213" s="91"/>
      <c r="EMM213" s="119"/>
      <c r="EMN213" s="91"/>
      <c r="EMO213" s="119"/>
      <c r="EMP213" s="91"/>
      <c r="EMQ213" s="119"/>
      <c r="EMR213" s="91"/>
      <c r="EMS213" s="119"/>
      <c r="EMT213" s="91"/>
      <c r="EMU213" s="119"/>
      <c r="EMV213" s="91"/>
      <c r="EMW213" s="119"/>
      <c r="EMX213" s="91"/>
      <c r="EMY213" s="119"/>
      <c r="EMZ213" s="91"/>
      <c r="ENA213" s="119"/>
      <c r="ENB213" s="91"/>
      <c r="ENC213" s="119"/>
      <c r="END213" s="91"/>
      <c r="ENE213" s="119"/>
      <c r="ENF213" s="91"/>
      <c r="ENG213" s="119"/>
      <c r="ENH213" s="91"/>
      <c r="ENI213" s="119"/>
      <c r="ENJ213" s="91"/>
      <c r="ENK213" s="119"/>
      <c r="ENL213" s="91"/>
      <c r="ENM213" s="119"/>
      <c r="ENN213" s="91"/>
      <c r="ENO213" s="119"/>
      <c r="ENP213" s="91"/>
      <c r="ENQ213" s="119"/>
      <c r="ENR213" s="91"/>
      <c r="ENS213" s="119"/>
      <c r="ENT213" s="91"/>
      <c r="ENU213" s="119"/>
      <c r="ENV213" s="91"/>
      <c r="ENW213" s="119"/>
      <c r="ENX213" s="91"/>
      <c r="ENY213" s="119"/>
      <c r="ENZ213" s="91"/>
      <c r="EOA213" s="119"/>
      <c r="EOB213" s="91"/>
      <c r="EOC213" s="119"/>
      <c r="EOD213" s="91"/>
      <c r="EOE213" s="119"/>
      <c r="EOF213" s="91"/>
      <c r="EOG213" s="119"/>
      <c r="EOH213" s="91"/>
      <c r="EOI213" s="119"/>
      <c r="EOJ213" s="91"/>
      <c r="EOK213" s="119"/>
      <c r="EOL213" s="91"/>
      <c r="EOM213" s="119"/>
      <c r="EON213" s="91"/>
      <c r="EOO213" s="119"/>
      <c r="EOP213" s="91"/>
      <c r="EOQ213" s="119"/>
      <c r="EOR213" s="91"/>
      <c r="EOS213" s="119"/>
      <c r="EOT213" s="91"/>
      <c r="EOU213" s="119"/>
      <c r="EOV213" s="91"/>
      <c r="EOW213" s="119"/>
      <c r="EOX213" s="91"/>
      <c r="EOY213" s="119"/>
      <c r="EOZ213" s="91"/>
      <c r="EPA213" s="119"/>
      <c r="EPB213" s="91"/>
      <c r="EPC213" s="119"/>
      <c r="EPD213" s="91"/>
      <c r="EPE213" s="119"/>
      <c r="EPF213" s="91"/>
      <c r="EPG213" s="119"/>
      <c r="EPH213" s="91"/>
      <c r="EPI213" s="119"/>
      <c r="EPJ213" s="91"/>
      <c r="EPK213" s="119"/>
      <c r="EPL213" s="91"/>
      <c r="EPM213" s="119"/>
      <c r="EPN213" s="91"/>
      <c r="EPO213" s="119"/>
      <c r="EPP213" s="91"/>
      <c r="EPQ213" s="119"/>
      <c r="EPR213" s="91"/>
      <c r="EPS213" s="119"/>
      <c r="EPT213" s="91"/>
      <c r="EPU213" s="119"/>
      <c r="EPV213" s="91"/>
      <c r="EPW213" s="119"/>
      <c r="EPX213" s="91"/>
      <c r="EPY213" s="119"/>
      <c r="EPZ213" s="91"/>
      <c r="EQA213" s="119"/>
      <c r="EQB213" s="91"/>
      <c r="EQC213" s="119"/>
      <c r="EQD213" s="91"/>
      <c r="EQE213" s="119"/>
      <c r="EQF213" s="91"/>
      <c r="EQG213" s="119"/>
      <c r="EQH213" s="91"/>
      <c r="EQI213" s="119"/>
      <c r="EQJ213" s="91"/>
      <c r="EQK213" s="119"/>
      <c r="EQL213" s="91"/>
      <c r="EQM213" s="119"/>
      <c r="EQN213" s="91"/>
      <c r="EQO213" s="119"/>
      <c r="EQP213" s="91"/>
      <c r="EQQ213" s="119"/>
      <c r="EQR213" s="91"/>
      <c r="EQS213" s="119"/>
      <c r="EQT213" s="91"/>
      <c r="EQU213" s="119"/>
      <c r="EQV213" s="91"/>
      <c r="EQW213" s="119"/>
      <c r="EQX213" s="91"/>
      <c r="EQY213" s="119"/>
      <c r="EQZ213" s="91"/>
      <c r="ERA213" s="119"/>
      <c r="ERB213" s="91"/>
      <c r="ERC213" s="119"/>
      <c r="ERD213" s="91"/>
      <c r="ERE213" s="119"/>
      <c r="ERF213" s="91"/>
      <c r="ERG213" s="119"/>
      <c r="ERH213" s="91"/>
      <c r="ERI213" s="119"/>
      <c r="ERJ213" s="91"/>
      <c r="ERK213" s="119"/>
      <c r="ERL213" s="91"/>
      <c r="ERM213" s="119"/>
      <c r="ERN213" s="91"/>
      <c r="ERO213" s="119"/>
      <c r="ERP213" s="91"/>
      <c r="ERQ213" s="119"/>
      <c r="ERR213" s="91"/>
      <c r="ERS213" s="119"/>
      <c r="ERT213" s="91"/>
      <c r="ERU213" s="119"/>
      <c r="ERV213" s="91"/>
      <c r="ERW213" s="119"/>
      <c r="ERX213" s="91"/>
      <c r="ERY213" s="119"/>
      <c r="ERZ213" s="91"/>
      <c r="ESA213" s="119"/>
      <c r="ESB213" s="91"/>
      <c r="ESC213" s="119"/>
      <c r="ESD213" s="91"/>
      <c r="ESE213" s="119"/>
      <c r="ESF213" s="91"/>
      <c r="ESG213" s="119"/>
      <c r="ESH213" s="91"/>
      <c r="ESI213" s="119"/>
      <c r="ESJ213" s="91"/>
      <c r="ESK213" s="119"/>
      <c r="ESL213" s="91"/>
      <c r="ESM213" s="119"/>
      <c r="ESN213" s="91"/>
      <c r="ESO213" s="119"/>
      <c r="ESP213" s="91"/>
      <c r="ESQ213" s="119"/>
      <c r="ESR213" s="91"/>
      <c r="ESS213" s="119"/>
      <c r="EST213" s="91"/>
      <c r="ESU213" s="119"/>
      <c r="ESV213" s="91"/>
      <c r="ESW213" s="119"/>
      <c r="ESX213" s="91"/>
      <c r="ESY213" s="119"/>
      <c r="ESZ213" s="91"/>
      <c r="ETA213" s="119"/>
      <c r="ETB213" s="91"/>
      <c r="ETC213" s="119"/>
      <c r="ETD213" s="91"/>
      <c r="ETE213" s="119"/>
      <c r="ETF213" s="91"/>
      <c r="ETG213" s="119"/>
      <c r="ETH213" s="91"/>
      <c r="ETI213" s="119"/>
      <c r="ETJ213" s="91"/>
      <c r="ETK213" s="119"/>
      <c r="ETL213" s="91"/>
      <c r="ETM213" s="119"/>
      <c r="ETN213" s="91"/>
      <c r="ETO213" s="119"/>
      <c r="ETP213" s="91"/>
      <c r="ETQ213" s="119"/>
      <c r="ETR213" s="91"/>
      <c r="ETS213" s="119"/>
      <c r="ETT213" s="91"/>
      <c r="ETU213" s="119"/>
      <c r="ETV213" s="91"/>
      <c r="ETW213" s="119"/>
      <c r="ETX213" s="91"/>
      <c r="ETY213" s="119"/>
      <c r="ETZ213" s="91"/>
      <c r="EUA213" s="119"/>
      <c r="EUB213" s="91"/>
      <c r="EUC213" s="119"/>
      <c r="EUD213" s="91"/>
      <c r="EUE213" s="119"/>
      <c r="EUF213" s="91"/>
      <c r="EUG213" s="119"/>
      <c r="EUH213" s="91"/>
      <c r="EUI213" s="119"/>
      <c r="EUJ213" s="91"/>
      <c r="EUK213" s="119"/>
      <c r="EUL213" s="91"/>
      <c r="EUM213" s="119"/>
      <c r="EUN213" s="91"/>
      <c r="EUO213" s="119"/>
      <c r="EUP213" s="91"/>
      <c r="EUQ213" s="119"/>
      <c r="EUR213" s="91"/>
      <c r="EUS213" s="119"/>
      <c r="EUT213" s="91"/>
      <c r="EUU213" s="119"/>
      <c r="EUV213" s="91"/>
      <c r="EUW213" s="119"/>
      <c r="EUX213" s="91"/>
      <c r="EUY213" s="119"/>
      <c r="EUZ213" s="91"/>
      <c r="EVA213" s="119"/>
      <c r="EVB213" s="91"/>
      <c r="EVC213" s="119"/>
      <c r="EVD213" s="91"/>
      <c r="EVE213" s="119"/>
      <c r="EVF213" s="91"/>
      <c r="EVG213" s="119"/>
      <c r="EVH213" s="91"/>
      <c r="EVI213" s="119"/>
      <c r="EVJ213" s="91"/>
      <c r="EVK213" s="119"/>
      <c r="EVL213" s="91"/>
      <c r="EVM213" s="119"/>
      <c r="EVN213" s="91"/>
      <c r="EVO213" s="119"/>
      <c r="EVP213" s="91"/>
      <c r="EVQ213" s="119"/>
      <c r="EVR213" s="91"/>
      <c r="EVS213" s="119"/>
      <c r="EVT213" s="91"/>
      <c r="EVU213" s="119"/>
      <c r="EVV213" s="91"/>
      <c r="EVW213" s="119"/>
      <c r="EVX213" s="91"/>
      <c r="EVY213" s="119"/>
      <c r="EVZ213" s="91"/>
      <c r="EWA213" s="119"/>
      <c r="EWB213" s="91"/>
      <c r="EWC213" s="119"/>
      <c r="EWD213" s="91"/>
      <c r="EWE213" s="119"/>
      <c r="EWF213" s="91"/>
      <c r="EWG213" s="119"/>
      <c r="EWH213" s="91"/>
      <c r="EWI213" s="119"/>
      <c r="EWJ213" s="91"/>
      <c r="EWK213" s="119"/>
      <c r="EWL213" s="91"/>
      <c r="EWM213" s="119"/>
      <c r="EWN213" s="91"/>
      <c r="EWO213" s="119"/>
      <c r="EWP213" s="91"/>
      <c r="EWQ213" s="119"/>
      <c r="EWR213" s="91"/>
      <c r="EWS213" s="119"/>
      <c r="EWT213" s="91"/>
      <c r="EWU213" s="119"/>
      <c r="EWV213" s="91"/>
      <c r="EWW213" s="119"/>
      <c r="EWX213" s="91"/>
      <c r="EWY213" s="119"/>
      <c r="EWZ213" s="91"/>
      <c r="EXA213" s="119"/>
      <c r="EXB213" s="91"/>
      <c r="EXC213" s="119"/>
      <c r="EXD213" s="91"/>
      <c r="EXE213" s="119"/>
      <c r="EXF213" s="91"/>
      <c r="EXG213" s="119"/>
      <c r="EXH213" s="91"/>
      <c r="EXI213" s="119"/>
      <c r="EXJ213" s="91"/>
      <c r="EXK213" s="119"/>
      <c r="EXL213" s="91"/>
      <c r="EXM213" s="119"/>
      <c r="EXN213" s="91"/>
      <c r="EXO213" s="119"/>
      <c r="EXP213" s="91"/>
      <c r="EXQ213" s="119"/>
      <c r="EXR213" s="91"/>
      <c r="EXS213" s="119"/>
      <c r="EXT213" s="91"/>
      <c r="EXU213" s="119"/>
      <c r="EXV213" s="91"/>
      <c r="EXW213" s="119"/>
      <c r="EXX213" s="91"/>
      <c r="EXY213" s="119"/>
      <c r="EXZ213" s="91"/>
      <c r="EYA213" s="119"/>
      <c r="EYB213" s="91"/>
      <c r="EYC213" s="119"/>
      <c r="EYD213" s="91"/>
      <c r="EYE213" s="119"/>
      <c r="EYF213" s="91"/>
      <c r="EYG213" s="119"/>
      <c r="EYH213" s="91"/>
      <c r="EYI213" s="119"/>
      <c r="EYJ213" s="91"/>
      <c r="EYK213" s="119"/>
      <c r="EYL213" s="91"/>
      <c r="EYM213" s="119"/>
      <c r="EYN213" s="91"/>
      <c r="EYO213" s="119"/>
      <c r="EYP213" s="91"/>
      <c r="EYQ213" s="119"/>
      <c r="EYR213" s="91"/>
      <c r="EYS213" s="119"/>
      <c r="EYT213" s="91"/>
      <c r="EYU213" s="119"/>
      <c r="EYV213" s="91"/>
      <c r="EYW213" s="119"/>
      <c r="EYX213" s="91"/>
      <c r="EYY213" s="119"/>
      <c r="EYZ213" s="91"/>
      <c r="EZA213" s="119"/>
      <c r="EZB213" s="91"/>
      <c r="EZC213" s="119"/>
      <c r="EZD213" s="91"/>
      <c r="EZE213" s="119"/>
      <c r="EZF213" s="91"/>
      <c r="EZG213" s="119"/>
      <c r="EZH213" s="91"/>
      <c r="EZI213" s="119"/>
      <c r="EZJ213" s="91"/>
      <c r="EZK213" s="119"/>
      <c r="EZL213" s="91"/>
      <c r="EZM213" s="119"/>
      <c r="EZN213" s="91"/>
      <c r="EZO213" s="119"/>
      <c r="EZP213" s="91"/>
      <c r="EZQ213" s="119"/>
      <c r="EZR213" s="91"/>
      <c r="EZS213" s="119"/>
      <c r="EZT213" s="91"/>
      <c r="EZU213" s="119"/>
      <c r="EZV213" s="91"/>
      <c r="EZW213" s="119"/>
      <c r="EZX213" s="91"/>
      <c r="EZY213" s="119"/>
      <c r="EZZ213" s="91"/>
      <c r="FAA213" s="119"/>
      <c r="FAB213" s="91"/>
      <c r="FAC213" s="119"/>
      <c r="FAD213" s="91"/>
      <c r="FAE213" s="119"/>
      <c r="FAF213" s="91"/>
      <c r="FAG213" s="119"/>
      <c r="FAH213" s="91"/>
      <c r="FAI213" s="119"/>
      <c r="FAJ213" s="91"/>
      <c r="FAK213" s="119"/>
      <c r="FAL213" s="91"/>
      <c r="FAM213" s="119"/>
      <c r="FAN213" s="91"/>
      <c r="FAO213" s="119"/>
      <c r="FAP213" s="91"/>
      <c r="FAQ213" s="119"/>
      <c r="FAR213" s="91"/>
      <c r="FAS213" s="119"/>
      <c r="FAT213" s="91"/>
      <c r="FAU213" s="119"/>
      <c r="FAV213" s="91"/>
      <c r="FAW213" s="119"/>
      <c r="FAX213" s="91"/>
      <c r="FAY213" s="119"/>
      <c r="FAZ213" s="91"/>
      <c r="FBA213" s="119"/>
      <c r="FBB213" s="91"/>
      <c r="FBC213" s="119"/>
      <c r="FBD213" s="91"/>
      <c r="FBE213" s="119"/>
      <c r="FBF213" s="91"/>
      <c r="FBG213" s="119"/>
      <c r="FBH213" s="91"/>
      <c r="FBI213" s="119"/>
      <c r="FBJ213" s="91"/>
      <c r="FBK213" s="119"/>
      <c r="FBL213" s="91"/>
      <c r="FBM213" s="119"/>
      <c r="FBN213" s="91"/>
      <c r="FBO213" s="119"/>
      <c r="FBP213" s="91"/>
      <c r="FBQ213" s="119"/>
      <c r="FBR213" s="91"/>
      <c r="FBS213" s="119"/>
      <c r="FBT213" s="91"/>
      <c r="FBU213" s="119"/>
      <c r="FBV213" s="91"/>
      <c r="FBW213" s="119"/>
      <c r="FBX213" s="91"/>
      <c r="FBY213" s="119"/>
      <c r="FBZ213" s="91"/>
      <c r="FCA213" s="119"/>
      <c r="FCB213" s="91"/>
      <c r="FCC213" s="119"/>
      <c r="FCD213" s="91"/>
      <c r="FCE213" s="119"/>
      <c r="FCF213" s="91"/>
      <c r="FCG213" s="119"/>
      <c r="FCH213" s="91"/>
      <c r="FCI213" s="119"/>
      <c r="FCJ213" s="91"/>
      <c r="FCK213" s="119"/>
      <c r="FCL213" s="91"/>
      <c r="FCM213" s="119"/>
      <c r="FCN213" s="91"/>
      <c r="FCO213" s="119"/>
      <c r="FCP213" s="91"/>
      <c r="FCQ213" s="119"/>
      <c r="FCR213" s="91"/>
      <c r="FCS213" s="119"/>
      <c r="FCT213" s="91"/>
      <c r="FCU213" s="119"/>
      <c r="FCV213" s="91"/>
      <c r="FCW213" s="119"/>
      <c r="FCX213" s="91"/>
      <c r="FCY213" s="119"/>
      <c r="FCZ213" s="91"/>
      <c r="FDA213" s="119"/>
      <c r="FDB213" s="91"/>
      <c r="FDC213" s="119"/>
      <c r="FDD213" s="91"/>
      <c r="FDE213" s="119"/>
      <c r="FDF213" s="91"/>
      <c r="FDG213" s="119"/>
      <c r="FDH213" s="91"/>
      <c r="FDI213" s="119"/>
      <c r="FDJ213" s="91"/>
      <c r="FDK213" s="119"/>
      <c r="FDL213" s="91"/>
      <c r="FDM213" s="119"/>
      <c r="FDN213" s="91"/>
      <c r="FDO213" s="119"/>
      <c r="FDP213" s="91"/>
      <c r="FDQ213" s="119"/>
      <c r="FDR213" s="91"/>
      <c r="FDS213" s="119"/>
      <c r="FDT213" s="91"/>
      <c r="FDU213" s="119"/>
      <c r="FDV213" s="91"/>
      <c r="FDW213" s="119"/>
      <c r="FDX213" s="91"/>
      <c r="FDY213" s="119"/>
      <c r="FDZ213" s="91"/>
      <c r="FEA213" s="119"/>
      <c r="FEB213" s="91"/>
      <c r="FEC213" s="119"/>
      <c r="FED213" s="91"/>
      <c r="FEE213" s="119"/>
      <c r="FEF213" s="91"/>
      <c r="FEG213" s="119"/>
      <c r="FEH213" s="91"/>
      <c r="FEI213" s="119"/>
      <c r="FEJ213" s="91"/>
      <c r="FEK213" s="119"/>
      <c r="FEL213" s="91"/>
      <c r="FEM213" s="119"/>
      <c r="FEN213" s="91"/>
      <c r="FEO213" s="119"/>
      <c r="FEP213" s="91"/>
      <c r="FEQ213" s="119"/>
      <c r="FER213" s="91"/>
      <c r="FES213" s="119"/>
      <c r="FET213" s="91"/>
      <c r="FEU213" s="119"/>
      <c r="FEV213" s="91"/>
      <c r="FEW213" s="119"/>
      <c r="FEX213" s="91"/>
      <c r="FEY213" s="119"/>
      <c r="FEZ213" s="91"/>
      <c r="FFA213" s="119"/>
      <c r="FFB213" s="91"/>
      <c r="FFC213" s="119"/>
      <c r="FFD213" s="91"/>
      <c r="FFE213" s="119"/>
      <c r="FFF213" s="91"/>
      <c r="FFG213" s="119"/>
      <c r="FFH213" s="91"/>
      <c r="FFI213" s="119"/>
      <c r="FFJ213" s="91"/>
      <c r="FFK213" s="119"/>
      <c r="FFL213" s="91"/>
      <c r="FFM213" s="119"/>
      <c r="FFN213" s="91"/>
      <c r="FFO213" s="119"/>
      <c r="FFP213" s="91"/>
      <c r="FFQ213" s="119"/>
      <c r="FFR213" s="91"/>
      <c r="FFS213" s="119"/>
      <c r="FFT213" s="91"/>
      <c r="FFU213" s="119"/>
      <c r="FFV213" s="91"/>
      <c r="FFW213" s="119"/>
      <c r="FFX213" s="91"/>
      <c r="FFY213" s="119"/>
      <c r="FFZ213" s="91"/>
      <c r="FGA213" s="119"/>
      <c r="FGB213" s="91"/>
      <c r="FGC213" s="119"/>
      <c r="FGD213" s="91"/>
      <c r="FGE213" s="119"/>
      <c r="FGF213" s="91"/>
      <c r="FGG213" s="119"/>
      <c r="FGH213" s="91"/>
      <c r="FGI213" s="119"/>
      <c r="FGJ213" s="91"/>
      <c r="FGK213" s="119"/>
      <c r="FGL213" s="91"/>
      <c r="FGM213" s="119"/>
      <c r="FGN213" s="91"/>
      <c r="FGO213" s="119"/>
      <c r="FGP213" s="91"/>
      <c r="FGQ213" s="119"/>
      <c r="FGR213" s="91"/>
      <c r="FGS213" s="119"/>
      <c r="FGT213" s="91"/>
      <c r="FGU213" s="119"/>
      <c r="FGV213" s="91"/>
      <c r="FGW213" s="119"/>
      <c r="FGX213" s="91"/>
      <c r="FGY213" s="119"/>
      <c r="FGZ213" s="91"/>
      <c r="FHA213" s="119"/>
      <c r="FHB213" s="91"/>
      <c r="FHC213" s="119"/>
      <c r="FHD213" s="91"/>
      <c r="FHE213" s="119"/>
      <c r="FHF213" s="91"/>
      <c r="FHG213" s="119"/>
      <c r="FHH213" s="91"/>
      <c r="FHI213" s="119"/>
      <c r="FHJ213" s="91"/>
      <c r="FHK213" s="119"/>
      <c r="FHL213" s="91"/>
      <c r="FHM213" s="119"/>
      <c r="FHN213" s="91"/>
      <c r="FHO213" s="119"/>
      <c r="FHP213" s="91"/>
      <c r="FHQ213" s="119"/>
      <c r="FHR213" s="91"/>
      <c r="FHS213" s="119"/>
      <c r="FHT213" s="91"/>
      <c r="FHU213" s="119"/>
      <c r="FHV213" s="91"/>
      <c r="FHW213" s="119"/>
      <c r="FHX213" s="91"/>
      <c r="FHY213" s="119"/>
      <c r="FHZ213" s="91"/>
      <c r="FIA213" s="119"/>
      <c r="FIB213" s="91"/>
      <c r="FIC213" s="119"/>
      <c r="FID213" s="91"/>
      <c r="FIE213" s="119"/>
      <c r="FIF213" s="91"/>
      <c r="FIG213" s="119"/>
      <c r="FIH213" s="91"/>
      <c r="FII213" s="119"/>
      <c r="FIJ213" s="91"/>
      <c r="FIK213" s="119"/>
      <c r="FIL213" s="91"/>
      <c r="FIM213" s="119"/>
      <c r="FIN213" s="91"/>
      <c r="FIO213" s="119"/>
      <c r="FIP213" s="91"/>
      <c r="FIQ213" s="119"/>
      <c r="FIR213" s="91"/>
      <c r="FIS213" s="119"/>
      <c r="FIT213" s="91"/>
      <c r="FIU213" s="119"/>
      <c r="FIV213" s="91"/>
      <c r="FIW213" s="119"/>
      <c r="FIX213" s="91"/>
      <c r="FIY213" s="119"/>
      <c r="FIZ213" s="91"/>
      <c r="FJA213" s="119"/>
      <c r="FJB213" s="91"/>
      <c r="FJC213" s="119"/>
      <c r="FJD213" s="91"/>
      <c r="FJE213" s="119"/>
      <c r="FJF213" s="91"/>
      <c r="FJG213" s="119"/>
      <c r="FJH213" s="91"/>
      <c r="FJI213" s="119"/>
      <c r="FJJ213" s="91"/>
      <c r="FJK213" s="119"/>
      <c r="FJL213" s="91"/>
      <c r="FJM213" s="119"/>
      <c r="FJN213" s="91"/>
      <c r="FJO213" s="119"/>
      <c r="FJP213" s="91"/>
      <c r="FJQ213" s="119"/>
      <c r="FJR213" s="91"/>
      <c r="FJS213" s="119"/>
      <c r="FJT213" s="91"/>
      <c r="FJU213" s="119"/>
      <c r="FJV213" s="91"/>
      <c r="FJW213" s="119"/>
      <c r="FJX213" s="91"/>
      <c r="FJY213" s="119"/>
      <c r="FJZ213" s="91"/>
      <c r="FKA213" s="119"/>
      <c r="FKB213" s="91"/>
      <c r="FKC213" s="119"/>
      <c r="FKD213" s="91"/>
      <c r="FKE213" s="119"/>
      <c r="FKF213" s="91"/>
      <c r="FKG213" s="119"/>
      <c r="FKH213" s="91"/>
      <c r="FKI213" s="119"/>
      <c r="FKJ213" s="91"/>
      <c r="FKK213" s="119"/>
      <c r="FKL213" s="91"/>
      <c r="FKM213" s="119"/>
      <c r="FKN213" s="91"/>
      <c r="FKO213" s="119"/>
      <c r="FKP213" s="91"/>
      <c r="FKQ213" s="119"/>
      <c r="FKR213" s="91"/>
      <c r="FKS213" s="119"/>
      <c r="FKT213" s="91"/>
      <c r="FKU213" s="119"/>
      <c r="FKV213" s="91"/>
      <c r="FKW213" s="119"/>
      <c r="FKX213" s="91"/>
      <c r="FKY213" s="119"/>
      <c r="FKZ213" s="91"/>
      <c r="FLA213" s="119"/>
      <c r="FLB213" s="91"/>
      <c r="FLC213" s="119"/>
      <c r="FLD213" s="91"/>
      <c r="FLE213" s="119"/>
      <c r="FLF213" s="91"/>
      <c r="FLG213" s="119"/>
      <c r="FLH213" s="91"/>
      <c r="FLI213" s="119"/>
      <c r="FLJ213" s="91"/>
      <c r="FLK213" s="119"/>
      <c r="FLL213" s="91"/>
      <c r="FLM213" s="119"/>
      <c r="FLN213" s="91"/>
      <c r="FLO213" s="119"/>
      <c r="FLP213" s="91"/>
      <c r="FLQ213" s="119"/>
      <c r="FLR213" s="91"/>
      <c r="FLS213" s="119"/>
      <c r="FLT213" s="91"/>
      <c r="FLU213" s="119"/>
      <c r="FLV213" s="91"/>
      <c r="FLW213" s="119"/>
      <c r="FLX213" s="91"/>
      <c r="FLY213" s="119"/>
      <c r="FLZ213" s="91"/>
      <c r="FMA213" s="119"/>
      <c r="FMB213" s="91"/>
      <c r="FMC213" s="119"/>
      <c r="FMD213" s="91"/>
      <c r="FME213" s="119"/>
      <c r="FMF213" s="91"/>
      <c r="FMG213" s="119"/>
      <c r="FMH213" s="91"/>
      <c r="FMI213" s="119"/>
      <c r="FMJ213" s="91"/>
      <c r="FMK213" s="119"/>
      <c r="FML213" s="91"/>
      <c r="FMM213" s="119"/>
      <c r="FMN213" s="91"/>
      <c r="FMO213" s="119"/>
      <c r="FMP213" s="91"/>
      <c r="FMQ213" s="119"/>
      <c r="FMR213" s="91"/>
      <c r="FMS213" s="119"/>
      <c r="FMT213" s="91"/>
      <c r="FMU213" s="119"/>
      <c r="FMV213" s="91"/>
      <c r="FMW213" s="119"/>
      <c r="FMX213" s="91"/>
      <c r="FMY213" s="119"/>
      <c r="FMZ213" s="91"/>
      <c r="FNA213" s="119"/>
      <c r="FNB213" s="91"/>
      <c r="FNC213" s="119"/>
      <c r="FND213" s="91"/>
      <c r="FNE213" s="119"/>
      <c r="FNF213" s="91"/>
      <c r="FNG213" s="119"/>
      <c r="FNH213" s="91"/>
      <c r="FNI213" s="119"/>
      <c r="FNJ213" s="91"/>
      <c r="FNK213" s="119"/>
      <c r="FNL213" s="91"/>
      <c r="FNM213" s="119"/>
      <c r="FNN213" s="91"/>
      <c r="FNO213" s="119"/>
      <c r="FNP213" s="91"/>
      <c r="FNQ213" s="119"/>
      <c r="FNR213" s="91"/>
      <c r="FNS213" s="119"/>
      <c r="FNT213" s="91"/>
      <c r="FNU213" s="119"/>
      <c r="FNV213" s="91"/>
      <c r="FNW213" s="119"/>
      <c r="FNX213" s="91"/>
      <c r="FNY213" s="119"/>
      <c r="FNZ213" s="91"/>
      <c r="FOA213" s="119"/>
      <c r="FOB213" s="91"/>
      <c r="FOC213" s="119"/>
      <c r="FOD213" s="91"/>
      <c r="FOE213" s="119"/>
      <c r="FOF213" s="91"/>
      <c r="FOG213" s="119"/>
      <c r="FOH213" s="91"/>
      <c r="FOI213" s="119"/>
      <c r="FOJ213" s="91"/>
      <c r="FOK213" s="119"/>
      <c r="FOL213" s="91"/>
      <c r="FOM213" s="119"/>
      <c r="FON213" s="91"/>
      <c r="FOO213" s="119"/>
      <c r="FOP213" s="91"/>
      <c r="FOQ213" s="119"/>
      <c r="FOR213" s="91"/>
      <c r="FOS213" s="119"/>
      <c r="FOT213" s="91"/>
      <c r="FOU213" s="119"/>
      <c r="FOV213" s="91"/>
      <c r="FOW213" s="119"/>
      <c r="FOX213" s="91"/>
      <c r="FOY213" s="119"/>
      <c r="FOZ213" s="91"/>
      <c r="FPA213" s="119"/>
      <c r="FPB213" s="91"/>
      <c r="FPC213" s="119"/>
      <c r="FPD213" s="91"/>
      <c r="FPE213" s="119"/>
      <c r="FPF213" s="91"/>
      <c r="FPG213" s="119"/>
      <c r="FPH213" s="91"/>
      <c r="FPI213" s="119"/>
      <c r="FPJ213" s="91"/>
      <c r="FPK213" s="119"/>
      <c r="FPL213" s="91"/>
      <c r="FPM213" s="119"/>
      <c r="FPN213" s="91"/>
      <c r="FPO213" s="119"/>
      <c r="FPP213" s="91"/>
      <c r="FPQ213" s="119"/>
      <c r="FPR213" s="91"/>
      <c r="FPS213" s="119"/>
      <c r="FPT213" s="91"/>
      <c r="FPU213" s="119"/>
      <c r="FPV213" s="91"/>
      <c r="FPW213" s="119"/>
      <c r="FPX213" s="91"/>
      <c r="FPY213" s="119"/>
      <c r="FPZ213" s="91"/>
      <c r="FQA213" s="119"/>
      <c r="FQB213" s="91"/>
      <c r="FQC213" s="119"/>
      <c r="FQD213" s="91"/>
      <c r="FQE213" s="119"/>
      <c r="FQF213" s="91"/>
      <c r="FQG213" s="119"/>
      <c r="FQH213" s="91"/>
      <c r="FQI213" s="119"/>
      <c r="FQJ213" s="91"/>
      <c r="FQK213" s="119"/>
      <c r="FQL213" s="91"/>
      <c r="FQM213" s="119"/>
      <c r="FQN213" s="91"/>
      <c r="FQO213" s="119"/>
      <c r="FQP213" s="91"/>
      <c r="FQQ213" s="119"/>
      <c r="FQR213" s="91"/>
      <c r="FQS213" s="119"/>
      <c r="FQT213" s="91"/>
      <c r="FQU213" s="119"/>
      <c r="FQV213" s="91"/>
      <c r="FQW213" s="119"/>
      <c r="FQX213" s="91"/>
      <c r="FQY213" s="119"/>
      <c r="FQZ213" s="91"/>
      <c r="FRA213" s="119"/>
      <c r="FRB213" s="91"/>
      <c r="FRC213" s="119"/>
      <c r="FRD213" s="91"/>
      <c r="FRE213" s="119"/>
      <c r="FRF213" s="91"/>
      <c r="FRG213" s="119"/>
      <c r="FRH213" s="91"/>
      <c r="FRI213" s="119"/>
      <c r="FRJ213" s="91"/>
      <c r="FRK213" s="119"/>
      <c r="FRL213" s="91"/>
      <c r="FRM213" s="119"/>
      <c r="FRN213" s="91"/>
      <c r="FRO213" s="119"/>
      <c r="FRP213" s="91"/>
      <c r="FRQ213" s="119"/>
      <c r="FRR213" s="91"/>
      <c r="FRS213" s="119"/>
      <c r="FRT213" s="91"/>
      <c r="FRU213" s="119"/>
      <c r="FRV213" s="91"/>
      <c r="FRW213" s="119"/>
      <c r="FRX213" s="91"/>
      <c r="FRY213" s="119"/>
      <c r="FRZ213" s="91"/>
      <c r="FSA213" s="119"/>
      <c r="FSB213" s="91"/>
      <c r="FSC213" s="119"/>
      <c r="FSD213" s="91"/>
      <c r="FSE213" s="119"/>
      <c r="FSF213" s="91"/>
      <c r="FSG213" s="119"/>
      <c r="FSH213" s="91"/>
      <c r="FSI213" s="119"/>
      <c r="FSJ213" s="91"/>
      <c r="FSK213" s="119"/>
      <c r="FSL213" s="91"/>
      <c r="FSM213" s="119"/>
      <c r="FSN213" s="91"/>
      <c r="FSO213" s="119"/>
      <c r="FSP213" s="91"/>
      <c r="FSQ213" s="119"/>
      <c r="FSR213" s="91"/>
      <c r="FSS213" s="119"/>
      <c r="FST213" s="91"/>
      <c r="FSU213" s="119"/>
      <c r="FSV213" s="91"/>
      <c r="FSW213" s="119"/>
      <c r="FSX213" s="91"/>
      <c r="FSY213" s="119"/>
      <c r="FSZ213" s="91"/>
      <c r="FTA213" s="119"/>
      <c r="FTB213" s="91"/>
      <c r="FTC213" s="119"/>
      <c r="FTD213" s="91"/>
      <c r="FTE213" s="119"/>
      <c r="FTF213" s="91"/>
      <c r="FTG213" s="119"/>
      <c r="FTH213" s="91"/>
      <c r="FTI213" s="119"/>
      <c r="FTJ213" s="91"/>
      <c r="FTK213" s="119"/>
      <c r="FTL213" s="91"/>
      <c r="FTM213" s="119"/>
      <c r="FTN213" s="91"/>
      <c r="FTO213" s="119"/>
      <c r="FTP213" s="91"/>
      <c r="FTQ213" s="119"/>
      <c r="FTR213" s="91"/>
      <c r="FTS213" s="119"/>
      <c r="FTT213" s="91"/>
      <c r="FTU213" s="119"/>
      <c r="FTV213" s="91"/>
      <c r="FTW213" s="119"/>
      <c r="FTX213" s="91"/>
      <c r="FTY213" s="119"/>
      <c r="FTZ213" s="91"/>
      <c r="FUA213" s="119"/>
      <c r="FUB213" s="91"/>
      <c r="FUC213" s="119"/>
      <c r="FUD213" s="91"/>
      <c r="FUE213" s="119"/>
      <c r="FUF213" s="91"/>
      <c r="FUG213" s="119"/>
      <c r="FUH213" s="91"/>
      <c r="FUI213" s="119"/>
      <c r="FUJ213" s="91"/>
      <c r="FUK213" s="119"/>
      <c r="FUL213" s="91"/>
      <c r="FUM213" s="119"/>
      <c r="FUN213" s="91"/>
      <c r="FUO213" s="119"/>
      <c r="FUP213" s="91"/>
      <c r="FUQ213" s="119"/>
      <c r="FUR213" s="91"/>
      <c r="FUS213" s="119"/>
      <c r="FUT213" s="91"/>
      <c r="FUU213" s="119"/>
      <c r="FUV213" s="91"/>
      <c r="FUW213" s="119"/>
      <c r="FUX213" s="91"/>
      <c r="FUY213" s="119"/>
      <c r="FUZ213" s="91"/>
      <c r="FVA213" s="119"/>
      <c r="FVB213" s="91"/>
      <c r="FVC213" s="119"/>
      <c r="FVD213" s="91"/>
      <c r="FVE213" s="119"/>
      <c r="FVF213" s="91"/>
      <c r="FVG213" s="119"/>
      <c r="FVH213" s="91"/>
      <c r="FVI213" s="119"/>
      <c r="FVJ213" s="91"/>
      <c r="FVK213" s="119"/>
      <c r="FVL213" s="91"/>
      <c r="FVM213" s="119"/>
      <c r="FVN213" s="91"/>
      <c r="FVO213" s="119"/>
      <c r="FVP213" s="91"/>
      <c r="FVQ213" s="119"/>
      <c r="FVR213" s="91"/>
      <c r="FVS213" s="119"/>
      <c r="FVT213" s="91"/>
      <c r="FVU213" s="119"/>
      <c r="FVV213" s="91"/>
      <c r="FVW213" s="119"/>
      <c r="FVX213" s="91"/>
      <c r="FVY213" s="119"/>
      <c r="FVZ213" s="91"/>
      <c r="FWA213" s="119"/>
      <c r="FWB213" s="91"/>
      <c r="FWC213" s="119"/>
      <c r="FWD213" s="91"/>
      <c r="FWE213" s="119"/>
      <c r="FWF213" s="91"/>
      <c r="FWG213" s="119"/>
      <c r="FWH213" s="91"/>
      <c r="FWI213" s="119"/>
      <c r="FWJ213" s="91"/>
      <c r="FWK213" s="119"/>
      <c r="FWL213" s="91"/>
      <c r="FWM213" s="119"/>
      <c r="FWN213" s="91"/>
      <c r="FWO213" s="119"/>
      <c r="FWP213" s="91"/>
      <c r="FWQ213" s="119"/>
      <c r="FWR213" s="91"/>
      <c r="FWS213" s="119"/>
      <c r="FWT213" s="91"/>
      <c r="FWU213" s="119"/>
      <c r="FWV213" s="91"/>
      <c r="FWW213" s="119"/>
      <c r="FWX213" s="91"/>
      <c r="FWY213" s="119"/>
      <c r="FWZ213" s="91"/>
      <c r="FXA213" s="119"/>
      <c r="FXB213" s="91"/>
      <c r="FXC213" s="119"/>
      <c r="FXD213" s="91"/>
      <c r="FXE213" s="119"/>
      <c r="FXF213" s="91"/>
      <c r="FXG213" s="119"/>
      <c r="FXH213" s="91"/>
      <c r="FXI213" s="119"/>
      <c r="FXJ213" s="91"/>
      <c r="FXK213" s="119"/>
      <c r="FXL213" s="91"/>
      <c r="FXM213" s="119"/>
      <c r="FXN213" s="91"/>
      <c r="FXO213" s="119"/>
      <c r="FXP213" s="91"/>
      <c r="FXQ213" s="119"/>
      <c r="FXR213" s="91"/>
      <c r="FXS213" s="119"/>
      <c r="FXT213" s="91"/>
      <c r="FXU213" s="119"/>
      <c r="FXV213" s="91"/>
      <c r="FXW213" s="119"/>
      <c r="FXX213" s="91"/>
      <c r="FXY213" s="119"/>
      <c r="FXZ213" s="91"/>
      <c r="FYA213" s="119"/>
      <c r="FYB213" s="91"/>
      <c r="FYC213" s="119"/>
      <c r="FYD213" s="91"/>
      <c r="FYE213" s="119"/>
      <c r="FYF213" s="91"/>
      <c r="FYG213" s="119"/>
      <c r="FYH213" s="91"/>
      <c r="FYI213" s="119"/>
      <c r="FYJ213" s="91"/>
      <c r="FYK213" s="119"/>
      <c r="FYL213" s="91"/>
      <c r="FYM213" s="119"/>
      <c r="FYN213" s="91"/>
      <c r="FYO213" s="119"/>
      <c r="FYP213" s="91"/>
      <c r="FYQ213" s="119"/>
      <c r="FYR213" s="91"/>
      <c r="FYS213" s="119"/>
      <c r="FYT213" s="91"/>
      <c r="FYU213" s="119"/>
      <c r="FYV213" s="91"/>
      <c r="FYW213" s="119"/>
      <c r="FYX213" s="91"/>
      <c r="FYY213" s="119"/>
      <c r="FYZ213" s="91"/>
      <c r="FZA213" s="119"/>
      <c r="FZB213" s="91"/>
      <c r="FZC213" s="119"/>
      <c r="FZD213" s="91"/>
      <c r="FZE213" s="119"/>
      <c r="FZF213" s="91"/>
      <c r="FZG213" s="119"/>
      <c r="FZH213" s="91"/>
      <c r="FZI213" s="119"/>
      <c r="FZJ213" s="91"/>
      <c r="FZK213" s="119"/>
      <c r="FZL213" s="91"/>
      <c r="FZM213" s="119"/>
      <c r="FZN213" s="91"/>
      <c r="FZO213" s="119"/>
      <c r="FZP213" s="91"/>
      <c r="FZQ213" s="119"/>
      <c r="FZR213" s="91"/>
      <c r="FZS213" s="119"/>
      <c r="FZT213" s="91"/>
      <c r="FZU213" s="119"/>
      <c r="FZV213" s="91"/>
      <c r="FZW213" s="119"/>
      <c r="FZX213" s="91"/>
      <c r="FZY213" s="119"/>
      <c r="FZZ213" s="91"/>
      <c r="GAA213" s="119"/>
      <c r="GAB213" s="91"/>
      <c r="GAC213" s="119"/>
      <c r="GAD213" s="91"/>
      <c r="GAE213" s="119"/>
      <c r="GAF213" s="91"/>
      <c r="GAG213" s="119"/>
      <c r="GAH213" s="91"/>
      <c r="GAI213" s="119"/>
      <c r="GAJ213" s="91"/>
      <c r="GAK213" s="119"/>
      <c r="GAL213" s="91"/>
      <c r="GAM213" s="119"/>
      <c r="GAN213" s="91"/>
      <c r="GAO213" s="119"/>
      <c r="GAP213" s="91"/>
      <c r="GAQ213" s="119"/>
      <c r="GAR213" s="91"/>
      <c r="GAS213" s="119"/>
      <c r="GAT213" s="91"/>
      <c r="GAU213" s="119"/>
      <c r="GAV213" s="91"/>
      <c r="GAW213" s="119"/>
      <c r="GAX213" s="91"/>
      <c r="GAY213" s="119"/>
      <c r="GAZ213" s="91"/>
      <c r="GBA213" s="119"/>
      <c r="GBB213" s="91"/>
      <c r="GBC213" s="119"/>
      <c r="GBD213" s="91"/>
      <c r="GBE213" s="119"/>
      <c r="GBF213" s="91"/>
      <c r="GBG213" s="119"/>
      <c r="GBH213" s="91"/>
      <c r="GBI213" s="119"/>
      <c r="GBJ213" s="91"/>
      <c r="GBK213" s="119"/>
      <c r="GBL213" s="91"/>
      <c r="GBM213" s="119"/>
      <c r="GBN213" s="91"/>
      <c r="GBO213" s="119"/>
      <c r="GBP213" s="91"/>
      <c r="GBQ213" s="119"/>
      <c r="GBR213" s="91"/>
      <c r="GBS213" s="119"/>
      <c r="GBT213" s="91"/>
      <c r="GBU213" s="119"/>
      <c r="GBV213" s="91"/>
      <c r="GBW213" s="119"/>
      <c r="GBX213" s="91"/>
      <c r="GBY213" s="119"/>
      <c r="GBZ213" s="91"/>
      <c r="GCA213" s="119"/>
      <c r="GCB213" s="91"/>
      <c r="GCC213" s="119"/>
      <c r="GCD213" s="91"/>
      <c r="GCE213" s="119"/>
      <c r="GCF213" s="91"/>
      <c r="GCG213" s="119"/>
      <c r="GCH213" s="91"/>
      <c r="GCI213" s="119"/>
      <c r="GCJ213" s="91"/>
      <c r="GCK213" s="119"/>
      <c r="GCL213" s="91"/>
      <c r="GCM213" s="119"/>
      <c r="GCN213" s="91"/>
      <c r="GCO213" s="119"/>
      <c r="GCP213" s="91"/>
      <c r="GCQ213" s="119"/>
      <c r="GCR213" s="91"/>
      <c r="GCS213" s="119"/>
      <c r="GCT213" s="91"/>
      <c r="GCU213" s="119"/>
      <c r="GCV213" s="91"/>
      <c r="GCW213" s="119"/>
      <c r="GCX213" s="91"/>
      <c r="GCY213" s="119"/>
      <c r="GCZ213" s="91"/>
      <c r="GDA213" s="119"/>
      <c r="GDB213" s="91"/>
      <c r="GDC213" s="119"/>
      <c r="GDD213" s="91"/>
      <c r="GDE213" s="119"/>
      <c r="GDF213" s="91"/>
      <c r="GDG213" s="119"/>
      <c r="GDH213" s="91"/>
      <c r="GDI213" s="119"/>
      <c r="GDJ213" s="91"/>
      <c r="GDK213" s="119"/>
      <c r="GDL213" s="91"/>
      <c r="GDM213" s="119"/>
      <c r="GDN213" s="91"/>
      <c r="GDO213" s="119"/>
      <c r="GDP213" s="91"/>
      <c r="GDQ213" s="119"/>
      <c r="GDR213" s="91"/>
      <c r="GDS213" s="119"/>
      <c r="GDT213" s="91"/>
      <c r="GDU213" s="119"/>
      <c r="GDV213" s="91"/>
      <c r="GDW213" s="119"/>
      <c r="GDX213" s="91"/>
      <c r="GDY213" s="119"/>
      <c r="GDZ213" s="91"/>
      <c r="GEA213" s="119"/>
      <c r="GEB213" s="91"/>
      <c r="GEC213" s="119"/>
      <c r="GED213" s="91"/>
      <c r="GEE213" s="119"/>
      <c r="GEF213" s="91"/>
      <c r="GEG213" s="119"/>
      <c r="GEH213" s="91"/>
      <c r="GEI213" s="119"/>
      <c r="GEJ213" s="91"/>
      <c r="GEK213" s="119"/>
      <c r="GEL213" s="91"/>
      <c r="GEM213" s="119"/>
      <c r="GEN213" s="91"/>
      <c r="GEO213" s="119"/>
      <c r="GEP213" s="91"/>
      <c r="GEQ213" s="119"/>
      <c r="GER213" s="91"/>
      <c r="GES213" s="119"/>
      <c r="GET213" s="91"/>
      <c r="GEU213" s="119"/>
      <c r="GEV213" s="91"/>
      <c r="GEW213" s="119"/>
      <c r="GEX213" s="91"/>
      <c r="GEY213" s="119"/>
      <c r="GEZ213" s="91"/>
      <c r="GFA213" s="119"/>
      <c r="GFB213" s="91"/>
      <c r="GFC213" s="119"/>
      <c r="GFD213" s="91"/>
      <c r="GFE213" s="119"/>
      <c r="GFF213" s="91"/>
      <c r="GFG213" s="119"/>
      <c r="GFH213" s="91"/>
      <c r="GFI213" s="119"/>
      <c r="GFJ213" s="91"/>
      <c r="GFK213" s="119"/>
      <c r="GFL213" s="91"/>
      <c r="GFM213" s="119"/>
      <c r="GFN213" s="91"/>
      <c r="GFO213" s="119"/>
      <c r="GFP213" s="91"/>
      <c r="GFQ213" s="119"/>
      <c r="GFR213" s="91"/>
      <c r="GFS213" s="119"/>
      <c r="GFT213" s="91"/>
      <c r="GFU213" s="119"/>
      <c r="GFV213" s="91"/>
      <c r="GFW213" s="119"/>
      <c r="GFX213" s="91"/>
      <c r="GFY213" s="119"/>
      <c r="GFZ213" s="91"/>
      <c r="GGA213" s="119"/>
      <c r="GGB213" s="91"/>
      <c r="GGC213" s="119"/>
      <c r="GGD213" s="91"/>
      <c r="GGE213" s="119"/>
      <c r="GGF213" s="91"/>
      <c r="GGG213" s="119"/>
      <c r="GGH213" s="91"/>
      <c r="GGI213" s="119"/>
      <c r="GGJ213" s="91"/>
      <c r="GGK213" s="119"/>
      <c r="GGL213" s="91"/>
      <c r="GGM213" s="119"/>
      <c r="GGN213" s="91"/>
      <c r="GGO213" s="119"/>
      <c r="GGP213" s="91"/>
      <c r="GGQ213" s="119"/>
      <c r="GGR213" s="91"/>
      <c r="GGS213" s="119"/>
      <c r="GGT213" s="91"/>
      <c r="GGU213" s="119"/>
      <c r="GGV213" s="91"/>
      <c r="GGW213" s="119"/>
      <c r="GGX213" s="91"/>
      <c r="GGY213" s="119"/>
      <c r="GGZ213" s="91"/>
      <c r="GHA213" s="119"/>
      <c r="GHB213" s="91"/>
      <c r="GHC213" s="119"/>
      <c r="GHD213" s="91"/>
      <c r="GHE213" s="119"/>
      <c r="GHF213" s="91"/>
      <c r="GHG213" s="119"/>
      <c r="GHH213" s="91"/>
      <c r="GHI213" s="119"/>
      <c r="GHJ213" s="91"/>
      <c r="GHK213" s="119"/>
      <c r="GHL213" s="91"/>
      <c r="GHM213" s="119"/>
      <c r="GHN213" s="91"/>
      <c r="GHO213" s="119"/>
      <c r="GHP213" s="91"/>
      <c r="GHQ213" s="119"/>
      <c r="GHR213" s="91"/>
      <c r="GHS213" s="119"/>
      <c r="GHT213" s="91"/>
      <c r="GHU213" s="119"/>
      <c r="GHV213" s="91"/>
      <c r="GHW213" s="119"/>
      <c r="GHX213" s="91"/>
      <c r="GHY213" s="119"/>
      <c r="GHZ213" s="91"/>
      <c r="GIA213" s="119"/>
      <c r="GIB213" s="91"/>
      <c r="GIC213" s="119"/>
      <c r="GID213" s="91"/>
      <c r="GIE213" s="119"/>
      <c r="GIF213" s="91"/>
      <c r="GIG213" s="119"/>
      <c r="GIH213" s="91"/>
      <c r="GII213" s="119"/>
      <c r="GIJ213" s="91"/>
      <c r="GIK213" s="119"/>
      <c r="GIL213" s="91"/>
      <c r="GIM213" s="119"/>
      <c r="GIN213" s="91"/>
      <c r="GIO213" s="119"/>
      <c r="GIP213" s="91"/>
      <c r="GIQ213" s="119"/>
      <c r="GIR213" s="91"/>
      <c r="GIS213" s="119"/>
      <c r="GIT213" s="91"/>
      <c r="GIU213" s="119"/>
      <c r="GIV213" s="91"/>
      <c r="GIW213" s="119"/>
      <c r="GIX213" s="91"/>
      <c r="GIY213" s="119"/>
      <c r="GIZ213" s="91"/>
      <c r="GJA213" s="119"/>
      <c r="GJB213" s="91"/>
      <c r="GJC213" s="119"/>
      <c r="GJD213" s="91"/>
      <c r="GJE213" s="119"/>
      <c r="GJF213" s="91"/>
      <c r="GJG213" s="119"/>
      <c r="GJH213" s="91"/>
      <c r="GJI213" s="119"/>
      <c r="GJJ213" s="91"/>
      <c r="GJK213" s="119"/>
      <c r="GJL213" s="91"/>
      <c r="GJM213" s="119"/>
      <c r="GJN213" s="91"/>
      <c r="GJO213" s="119"/>
      <c r="GJP213" s="91"/>
      <c r="GJQ213" s="119"/>
      <c r="GJR213" s="91"/>
      <c r="GJS213" s="119"/>
      <c r="GJT213" s="91"/>
      <c r="GJU213" s="119"/>
      <c r="GJV213" s="91"/>
      <c r="GJW213" s="119"/>
      <c r="GJX213" s="91"/>
      <c r="GJY213" s="119"/>
      <c r="GJZ213" s="91"/>
      <c r="GKA213" s="119"/>
      <c r="GKB213" s="91"/>
      <c r="GKC213" s="119"/>
      <c r="GKD213" s="91"/>
      <c r="GKE213" s="119"/>
      <c r="GKF213" s="91"/>
      <c r="GKG213" s="119"/>
      <c r="GKH213" s="91"/>
      <c r="GKI213" s="119"/>
      <c r="GKJ213" s="91"/>
      <c r="GKK213" s="119"/>
      <c r="GKL213" s="91"/>
      <c r="GKM213" s="119"/>
      <c r="GKN213" s="91"/>
      <c r="GKO213" s="119"/>
      <c r="GKP213" s="91"/>
      <c r="GKQ213" s="119"/>
      <c r="GKR213" s="91"/>
      <c r="GKS213" s="119"/>
      <c r="GKT213" s="91"/>
      <c r="GKU213" s="119"/>
      <c r="GKV213" s="91"/>
      <c r="GKW213" s="119"/>
      <c r="GKX213" s="91"/>
      <c r="GKY213" s="119"/>
      <c r="GKZ213" s="91"/>
      <c r="GLA213" s="119"/>
      <c r="GLB213" s="91"/>
      <c r="GLC213" s="119"/>
      <c r="GLD213" s="91"/>
      <c r="GLE213" s="119"/>
      <c r="GLF213" s="91"/>
      <c r="GLG213" s="119"/>
      <c r="GLH213" s="91"/>
      <c r="GLI213" s="119"/>
      <c r="GLJ213" s="91"/>
      <c r="GLK213" s="119"/>
      <c r="GLL213" s="91"/>
      <c r="GLM213" s="119"/>
      <c r="GLN213" s="91"/>
      <c r="GLO213" s="119"/>
      <c r="GLP213" s="91"/>
      <c r="GLQ213" s="119"/>
      <c r="GLR213" s="91"/>
      <c r="GLS213" s="119"/>
      <c r="GLT213" s="91"/>
      <c r="GLU213" s="119"/>
      <c r="GLV213" s="91"/>
      <c r="GLW213" s="119"/>
      <c r="GLX213" s="91"/>
      <c r="GLY213" s="119"/>
      <c r="GLZ213" s="91"/>
      <c r="GMA213" s="119"/>
      <c r="GMB213" s="91"/>
      <c r="GMC213" s="119"/>
      <c r="GMD213" s="91"/>
      <c r="GME213" s="119"/>
      <c r="GMF213" s="91"/>
      <c r="GMG213" s="119"/>
      <c r="GMH213" s="91"/>
      <c r="GMI213" s="119"/>
      <c r="GMJ213" s="91"/>
      <c r="GMK213" s="119"/>
      <c r="GML213" s="91"/>
      <c r="GMM213" s="119"/>
      <c r="GMN213" s="91"/>
      <c r="GMO213" s="119"/>
      <c r="GMP213" s="91"/>
      <c r="GMQ213" s="119"/>
      <c r="GMR213" s="91"/>
      <c r="GMS213" s="119"/>
      <c r="GMT213" s="91"/>
      <c r="GMU213" s="119"/>
      <c r="GMV213" s="91"/>
      <c r="GMW213" s="119"/>
      <c r="GMX213" s="91"/>
      <c r="GMY213" s="119"/>
      <c r="GMZ213" s="91"/>
      <c r="GNA213" s="119"/>
      <c r="GNB213" s="91"/>
      <c r="GNC213" s="119"/>
      <c r="GND213" s="91"/>
      <c r="GNE213" s="119"/>
      <c r="GNF213" s="91"/>
      <c r="GNG213" s="119"/>
      <c r="GNH213" s="91"/>
      <c r="GNI213" s="119"/>
      <c r="GNJ213" s="91"/>
      <c r="GNK213" s="119"/>
      <c r="GNL213" s="91"/>
      <c r="GNM213" s="119"/>
      <c r="GNN213" s="91"/>
      <c r="GNO213" s="119"/>
      <c r="GNP213" s="91"/>
      <c r="GNQ213" s="119"/>
      <c r="GNR213" s="91"/>
      <c r="GNS213" s="119"/>
      <c r="GNT213" s="91"/>
      <c r="GNU213" s="119"/>
      <c r="GNV213" s="91"/>
      <c r="GNW213" s="119"/>
      <c r="GNX213" s="91"/>
      <c r="GNY213" s="119"/>
      <c r="GNZ213" s="91"/>
      <c r="GOA213" s="119"/>
      <c r="GOB213" s="91"/>
      <c r="GOC213" s="119"/>
      <c r="GOD213" s="91"/>
      <c r="GOE213" s="119"/>
      <c r="GOF213" s="91"/>
      <c r="GOG213" s="119"/>
      <c r="GOH213" s="91"/>
      <c r="GOI213" s="119"/>
      <c r="GOJ213" s="91"/>
      <c r="GOK213" s="119"/>
      <c r="GOL213" s="91"/>
      <c r="GOM213" s="119"/>
      <c r="GON213" s="91"/>
      <c r="GOO213" s="119"/>
      <c r="GOP213" s="91"/>
      <c r="GOQ213" s="119"/>
      <c r="GOR213" s="91"/>
      <c r="GOS213" s="119"/>
      <c r="GOT213" s="91"/>
      <c r="GOU213" s="119"/>
      <c r="GOV213" s="91"/>
      <c r="GOW213" s="119"/>
      <c r="GOX213" s="91"/>
      <c r="GOY213" s="119"/>
      <c r="GOZ213" s="91"/>
      <c r="GPA213" s="119"/>
      <c r="GPB213" s="91"/>
      <c r="GPC213" s="119"/>
      <c r="GPD213" s="91"/>
      <c r="GPE213" s="119"/>
      <c r="GPF213" s="91"/>
      <c r="GPG213" s="119"/>
      <c r="GPH213" s="91"/>
      <c r="GPI213" s="119"/>
      <c r="GPJ213" s="91"/>
      <c r="GPK213" s="119"/>
      <c r="GPL213" s="91"/>
      <c r="GPM213" s="119"/>
      <c r="GPN213" s="91"/>
      <c r="GPO213" s="119"/>
      <c r="GPP213" s="91"/>
      <c r="GPQ213" s="119"/>
      <c r="GPR213" s="91"/>
      <c r="GPS213" s="119"/>
      <c r="GPT213" s="91"/>
      <c r="GPU213" s="119"/>
      <c r="GPV213" s="91"/>
      <c r="GPW213" s="119"/>
      <c r="GPX213" s="91"/>
      <c r="GPY213" s="119"/>
      <c r="GPZ213" s="91"/>
      <c r="GQA213" s="119"/>
      <c r="GQB213" s="91"/>
      <c r="GQC213" s="119"/>
      <c r="GQD213" s="91"/>
      <c r="GQE213" s="119"/>
      <c r="GQF213" s="91"/>
      <c r="GQG213" s="119"/>
      <c r="GQH213" s="91"/>
      <c r="GQI213" s="119"/>
      <c r="GQJ213" s="91"/>
      <c r="GQK213" s="119"/>
      <c r="GQL213" s="91"/>
      <c r="GQM213" s="119"/>
      <c r="GQN213" s="91"/>
      <c r="GQO213" s="119"/>
      <c r="GQP213" s="91"/>
      <c r="GQQ213" s="119"/>
      <c r="GQR213" s="91"/>
      <c r="GQS213" s="119"/>
      <c r="GQT213" s="91"/>
      <c r="GQU213" s="119"/>
      <c r="GQV213" s="91"/>
      <c r="GQW213" s="119"/>
      <c r="GQX213" s="91"/>
      <c r="GQY213" s="119"/>
      <c r="GQZ213" s="91"/>
      <c r="GRA213" s="119"/>
      <c r="GRB213" s="91"/>
      <c r="GRC213" s="119"/>
      <c r="GRD213" s="91"/>
      <c r="GRE213" s="119"/>
      <c r="GRF213" s="91"/>
      <c r="GRG213" s="119"/>
      <c r="GRH213" s="91"/>
      <c r="GRI213" s="119"/>
      <c r="GRJ213" s="91"/>
      <c r="GRK213" s="119"/>
      <c r="GRL213" s="91"/>
      <c r="GRM213" s="119"/>
      <c r="GRN213" s="91"/>
      <c r="GRO213" s="119"/>
      <c r="GRP213" s="91"/>
      <c r="GRQ213" s="119"/>
      <c r="GRR213" s="91"/>
      <c r="GRS213" s="119"/>
      <c r="GRT213" s="91"/>
      <c r="GRU213" s="119"/>
      <c r="GRV213" s="91"/>
      <c r="GRW213" s="119"/>
      <c r="GRX213" s="91"/>
      <c r="GRY213" s="119"/>
      <c r="GRZ213" s="91"/>
      <c r="GSA213" s="119"/>
      <c r="GSB213" s="91"/>
      <c r="GSC213" s="119"/>
      <c r="GSD213" s="91"/>
      <c r="GSE213" s="119"/>
      <c r="GSF213" s="91"/>
      <c r="GSG213" s="119"/>
      <c r="GSH213" s="91"/>
      <c r="GSI213" s="119"/>
      <c r="GSJ213" s="91"/>
      <c r="GSK213" s="119"/>
      <c r="GSL213" s="91"/>
      <c r="GSM213" s="119"/>
      <c r="GSN213" s="91"/>
      <c r="GSO213" s="119"/>
      <c r="GSP213" s="91"/>
      <c r="GSQ213" s="119"/>
      <c r="GSR213" s="91"/>
      <c r="GSS213" s="119"/>
      <c r="GST213" s="91"/>
      <c r="GSU213" s="119"/>
      <c r="GSV213" s="91"/>
      <c r="GSW213" s="119"/>
      <c r="GSX213" s="91"/>
      <c r="GSY213" s="119"/>
      <c r="GSZ213" s="91"/>
      <c r="GTA213" s="119"/>
      <c r="GTB213" s="91"/>
      <c r="GTC213" s="119"/>
      <c r="GTD213" s="91"/>
      <c r="GTE213" s="119"/>
      <c r="GTF213" s="91"/>
      <c r="GTG213" s="119"/>
      <c r="GTH213" s="91"/>
      <c r="GTI213" s="119"/>
      <c r="GTJ213" s="91"/>
      <c r="GTK213" s="119"/>
      <c r="GTL213" s="91"/>
      <c r="GTM213" s="119"/>
      <c r="GTN213" s="91"/>
      <c r="GTO213" s="119"/>
      <c r="GTP213" s="91"/>
      <c r="GTQ213" s="119"/>
      <c r="GTR213" s="91"/>
      <c r="GTS213" s="119"/>
      <c r="GTT213" s="91"/>
      <c r="GTU213" s="119"/>
      <c r="GTV213" s="91"/>
      <c r="GTW213" s="119"/>
      <c r="GTX213" s="91"/>
      <c r="GTY213" s="119"/>
      <c r="GTZ213" s="91"/>
      <c r="GUA213" s="119"/>
      <c r="GUB213" s="91"/>
      <c r="GUC213" s="119"/>
      <c r="GUD213" s="91"/>
      <c r="GUE213" s="119"/>
      <c r="GUF213" s="91"/>
      <c r="GUG213" s="119"/>
      <c r="GUH213" s="91"/>
      <c r="GUI213" s="119"/>
      <c r="GUJ213" s="91"/>
      <c r="GUK213" s="119"/>
      <c r="GUL213" s="91"/>
      <c r="GUM213" s="119"/>
      <c r="GUN213" s="91"/>
      <c r="GUO213" s="119"/>
      <c r="GUP213" s="91"/>
      <c r="GUQ213" s="119"/>
      <c r="GUR213" s="91"/>
      <c r="GUS213" s="119"/>
      <c r="GUT213" s="91"/>
      <c r="GUU213" s="119"/>
      <c r="GUV213" s="91"/>
      <c r="GUW213" s="119"/>
      <c r="GUX213" s="91"/>
      <c r="GUY213" s="119"/>
      <c r="GUZ213" s="91"/>
      <c r="GVA213" s="119"/>
      <c r="GVB213" s="91"/>
      <c r="GVC213" s="119"/>
      <c r="GVD213" s="91"/>
      <c r="GVE213" s="119"/>
      <c r="GVF213" s="91"/>
      <c r="GVG213" s="119"/>
      <c r="GVH213" s="91"/>
      <c r="GVI213" s="119"/>
      <c r="GVJ213" s="91"/>
      <c r="GVK213" s="119"/>
      <c r="GVL213" s="91"/>
      <c r="GVM213" s="119"/>
      <c r="GVN213" s="91"/>
      <c r="GVO213" s="119"/>
      <c r="GVP213" s="91"/>
      <c r="GVQ213" s="119"/>
      <c r="GVR213" s="91"/>
      <c r="GVS213" s="119"/>
      <c r="GVT213" s="91"/>
      <c r="GVU213" s="119"/>
      <c r="GVV213" s="91"/>
      <c r="GVW213" s="119"/>
      <c r="GVX213" s="91"/>
      <c r="GVY213" s="119"/>
      <c r="GVZ213" s="91"/>
      <c r="GWA213" s="119"/>
      <c r="GWB213" s="91"/>
      <c r="GWC213" s="119"/>
      <c r="GWD213" s="91"/>
      <c r="GWE213" s="119"/>
      <c r="GWF213" s="91"/>
      <c r="GWG213" s="119"/>
      <c r="GWH213" s="91"/>
      <c r="GWI213" s="119"/>
      <c r="GWJ213" s="91"/>
      <c r="GWK213" s="119"/>
      <c r="GWL213" s="91"/>
      <c r="GWM213" s="119"/>
      <c r="GWN213" s="91"/>
      <c r="GWO213" s="119"/>
      <c r="GWP213" s="91"/>
      <c r="GWQ213" s="119"/>
      <c r="GWR213" s="91"/>
      <c r="GWS213" s="119"/>
      <c r="GWT213" s="91"/>
      <c r="GWU213" s="119"/>
      <c r="GWV213" s="91"/>
      <c r="GWW213" s="119"/>
      <c r="GWX213" s="91"/>
      <c r="GWY213" s="119"/>
      <c r="GWZ213" s="91"/>
      <c r="GXA213" s="119"/>
      <c r="GXB213" s="91"/>
      <c r="GXC213" s="119"/>
      <c r="GXD213" s="91"/>
      <c r="GXE213" s="119"/>
      <c r="GXF213" s="91"/>
      <c r="GXG213" s="119"/>
      <c r="GXH213" s="91"/>
      <c r="GXI213" s="119"/>
      <c r="GXJ213" s="91"/>
      <c r="GXK213" s="119"/>
      <c r="GXL213" s="91"/>
      <c r="GXM213" s="119"/>
      <c r="GXN213" s="91"/>
      <c r="GXO213" s="119"/>
      <c r="GXP213" s="91"/>
      <c r="GXQ213" s="119"/>
      <c r="GXR213" s="91"/>
      <c r="GXS213" s="119"/>
      <c r="GXT213" s="91"/>
      <c r="GXU213" s="119"/>
      <c r="GXV213" s="91"/>
      <c r="GXW213" s="119"/>
      <c r="GXX213" s="91"/>
      <c r="GXY213" s="119"/>
      <c r="GXZ213" s="91"/>
      <c r="GYA213" s="119"/>
      <c r="GYB213" s="91"/>
      <c r="GYC213" s="119"/>
      <c r="GYD213" s="91"/>
      <c r="GYE213" s="119"/>
      <c r="GYF213" s="91"/>
      <c r="GYG213" s="119"/>
      <c r="GYH213" s="91"/>
      <c r="GYI213" s="119"/>
      <c r="GYJ213" s="91"/>
      <c r="GYK213" s="119"/>
      <c r="GYL213" s="91"/>
      <c r="GYM213" s="119"/>
      <c r="GYN213" s="91"/>
      <c r="GYO213" s="119"/>
      <c r="GYP213" s="91"/>
      <c r="GYQ213" s="119"/>
      <c r="GYR213" s="91"/>
      <c r="GYS213" s="119"/>
      <c r="GYT213" s="91"/>
      <c r="GYU213" s="119"/>
      <c r="GYV213" s="91"/>
      <c r="GYW213" s="119"/>
      <c r="GYX213" s="91"/>
      <c r="GYY213" s="119"/>
      <c r="GYZ213" s="91"/>
      <c r="GZA213" s="119"/>
      <c r="GZB213" s="91"/>
      <c r="GZC213" s="119"/>
      <c r="GZD213" s="91"/>
      <c r="GZE213" s="119"/>
      <c r="GZF213" s="91"/>
      <c r="GZG213" s="119"/>
      <c r="GZH213" s="91"/>
      <c r="GZI213" s="119"/>
      <c r="GZJ213" s="91"/>
      <c r="GZK213" s="119"/>
      <c r="GZL213" s="91"/>
      <c r="GZM213" s="119"/>
      <c r="GZN213" s="91"/>
      <c r="GZO213" s="119"/>
      <c r="GZP213" s="91"/>
      <c r="GZQ213" s="119"/>
      <c r="GZR213" s="91"/>
      <c r="GZS213" s="119"/>
      <c r="GZT213" s="91"/>
      <c r="GZU213" s="119"/>
      <c r="GZV213" s="91"/>
      <c r="GZW213" s="119"/>
      <c r="GZX213" s="91"/>
      <c r="GZY213" s="119"/>
      <c r="GZZ213" s="91"/>
      <c r="HAA213" s="119"/>
      <c r="HAB213" s="91"/>
      <c r="HAC213" s="119"/>
      <c r="HAD213" s="91"/>
      <c r="HAE213" s="119"/>
      <c r="HAF213" s="91"/>
      <c r="HAG213" s="119"/>
      <c r="HAH213" s="91"/>
      <c r="HAI213" s="119"/>
      <c r="HAJ213" s="91"/>
      <c r="HAK213" s="119"/>
      <c r="HAL213" s="91"/>
      <c r="HAM213" s="119"/>
      <c r="HAN213" s="91"/>
      <c r="HAO213" s="119"/>
      <c r="HAP213" s="91"/>
      <c r="HAQ213" s="119"/>
      <c r="HAR213" s="91"/>
      <c r="HAS213" s="119"/>
      <c r="HAT213" s="91"/>
      <c r="HAU213" s="119"/>
      <c r="HAV213" s="91"/>
      <c r="HAW213" s="119"/>
      <c r="HAX213" s="91"/>
      <c r="HAY213" s="119"/>
      <c r="HAZ213" s="91"/>
      <c r="HBA213" s="119"/>
      <c r="HBB213" s="91"/>
      <c r="HBC213" s="119"/>
      <c r="HBD213" s="91"/>
      <c r="HBE213" s="119"/>
      <c r="HBF213" s="91"/>
      <c r="HBG213" s="119"/>
      <c r="HBH213" s="91"/>
      <c r="HBI213" s="119"/>
      <c r="HBJ213" s="91"/>
      <c r="HBK213" s="119"/>
      <c r="HBL213" s="91"/>
      <c r="HBM213" s="119"/>
      <c r="HBN213" s="91"/>
      <c r="HBO213" s="119"/>
      <c r="HBP213" s="91"/>
      <c r="HBQ213" s="119"/>
      <c r="HBR213" s="91"/>
      <c r="HBS213" s="119"/>
      <c r="HBT213" s="91"/>
      <c r="HBU213" s="119"/>
      <c r="HBV213" s="91"/>
      <c r="HBW213" s="119"/>
      <c r="HBX213" s="91"/>
      <c r="HBY213" s="119"/>
      <c r="HBZ213" s="91"/>
      <c r="HCA213" s="119"/>
      <c r="HCB213" s="91"/>
      <c r="HCC213" s="119"/>
      <c r="HCD213" s="91"/>
      <c r="HCE213" s="119"/>
      <c r="HCF213" s="91"/>
      <c r="HCG213" s="119"/>
      <c r="HCH213" s="91"/>
      <c r="HCI213" s="119"/>
      <c r="HCJ213" s="91"/>
      <c r="HCK213" s="119"/>
      <c r="HCL213" s="91"/>
      <c r="HCM213" s="119"/>
      <c r="HCN213" s="91"/>
      <c r="HCO213" s="119"/>
      <c r="HCP213" s="91"/>
      <c r="HCQ213" s="119"/>
      <c r="HCR213" s="91"/>
      <c r="HCS213" s="119"/>
      <c r="HCT213" s="91"/>
      <c r="HCU213" s="119"/>
      <c r="HCV213" s="91"/>
      <c r="HCW213" s="119"/>
      <c r="HCX213" s="91"/>
      <c r="HCY213" s="119"/>
      <c r="HCZ213" s="91"/>
      <c r="HDA213" s="119"/>
      <c r="HDB213" s="91"/>
      <c r="HDC213" s="119"/>
      <c r="HDD213" s="91"/>
      <c r="HDE213" s="119"/>
      <c r="HDF213" s="91"/>
      <c r="HDG213" s="119"/>
      <c r="HDH213" s="91"/>
      <c r="HDI213" s="119"/>
      <c r="HDJ213" s="91"/>
      <c r="HDK213" s="119"/>
      <c r="HDL213" s="91"/>
      <c r="HDM213" s="119"/>
      <c r="HDN213" s="91"/>
      <c r="HDO213" s="119"/>
      <c r="HDP213" s="91"/>
      <c r="HDQ213" s="119"/>
      <c r="HDR213" s="91"/>
      <c r="HDS213" s="119"/>
      <c r="HDT213" s="91"/>
      <c r="HDU213" s="119"/>
      <c r="HDV213" s="91"/>
      <c r="HDW213" s="119"/>
      <c r="HDX213" s="91"/>
      <c r="HDY213" s="119"/>
      <c r="HDZ213" s="91"/>
      <c r="HEA213" s="119"/>
      <c r="HEB213" s="91"/>
      <c r="HEC213" s="119"/>
      <c r="HED213" s="91"/>
      <c r="HEE213" s="119"/>
      <c r="HEF213" s="91"/>
      <c r="HEG213" s="119"/>
      <c r="HEH213" s="91"/>
      <c r="HEI213" s="119"/>
      <c r="HEJ213" s="91"/>
      <c r="HEK213" s="119"/>
      <c r="HEL213" s="91"/>
      <c r="HEM213" s="119"/>
      <c r="HEN213" s="91"/>
      <c r="HEO213" s="119"/>
      <c r="HEP213" s="91"/>
      <c r="HEQ213" s="119"/>
      <c r="HER213" s="91"/>
      <c r="HES213" s="119"/>
      <c r="HET213" s="91"/>
      <c r="HEU213" s="119"/>
      <c r="HEV213" s="91"/>
      <c r="HEW213" s="119"/>
      <c r="HEX213" s="91"/>
      <c r="HEY213" s="119"/>
      <c r="HEZ213" s="91"/>
      <c r="HFA213" s="119"/>
      <c r="HFB213" s="91"/>
      <c r="HFC213" s="119"/>
      <c r="HFD213" s="91"/>
      <c r="HFE213" s="119"/>
      <c r="HFF213" s="91"/>
      <c r="HFG213" s="119"/>
      <c r="HFH213" s="91"/>
      <c r="HFI213" s="119"/>
      <c r="HFJ213" s="91"/>
      <c r="HFK213" s="119"/>
      <c r="HFL213" s="91"/>
      <c r="HFM213" s="119"/>
      <c r="HFN213" s="91"/>
      <c r="HFO213" s="119"/>
      <c r="HFP213" s="91"/>
      <c r="HFQ213" s="119"/>
      <c r="HFR213" s="91"/>
      <c r="HFS213" s="119"/>
      <c r="HFT213" s="91"/>
      <c r="HFU213" s="119"/>
      <c r="HFV213" s="91"/>
      <c r="HFW213" s="119"/>
      <c r="HFX213" s="91"/>
      <c r="HFY213" s="119"/>
      <c r="HFZ213" s="91"/>
      <c r="HGA213" s="119"/>
      <c r="HGB213" s="91"/>
      <c r="HGC213" s="119"/>
      <c r="HGD213" s="91"/>
      <c r="HGE213" s="119"/>
      <c r="HGF213" s="91"/>
      <c r="HGG213" s="119"/>
      <c r="HGH213" s="91"/>
      <c r="HGI213" s="119"/>
      <c r="HGJ213" s="91"/>
      <c r="HGK213" s="119"/>
      <c r="HGL213" s="91"/>
      <c r="HGM213" s="119"/>
      <c r="HGN213" s="91"/>
      <c r="HGO213" s="119"/>
      <c r="HGP213" s="91"/>
      <c r="HGQ213" s="119"/>
      <c r="HGR213" s="91"/>
      <c r="HGS213" s="119"/>
      <c r="HGT213" s="91"/>
      <c r="HGU213" s="119"/>
      <c r="HGV213" s="91"/>
      <c r="HGW213" s="119"/>
      <c r="HGX213" s="91"/>
      <c r="HGY213" s="119"/>
      <c r="HGZ213" s="91"/>
      <c r="HHA213" s="119"/>
      <c r="HHB213" s="91"/>
      <c r="HHC213" s="119"/>
      <c r="HHD213" s="91"/>
      <c r="HHE213" s="119"/>
      <c r="HHF213" s="91"/>
      <c r="HHG213" s="119"/>
      <c r="HHH213" s="91"/>
      <c r="HHI213" s="119"/>
      <c r="HHJ213" s="91"/>
      <c r="HHK213" s="119"/>
      <c r="HHL213" s="91"/>
      <c r="HHM213" s="119"/>
      <c r="HHN213" s="91"/>
      <c r="HHO213" s="119"/>
      <c r="HHP213" s="91"/>
      <c r="HHQ213" s="119"/>
      <c r="HHR213" s="91"/>
      <c r="HHS213" s="119"/>
      <c r="HHT213" s="91"/>
      <c r="HHU213" s="119"/>
      <c r="HHV213" s="91"/>
      <c r="HHW213" s="119"/>
      <c r="HHX213" s="91"/>
      <c r="HHY213" s="119"/>
      <c r="HHZ213" s="91"/>
      <c r="HIA213" s="119"/>
      <c r="HIB213" s="91"/>
      <c r="HIC213" s="119"/>
      <c r="HID213" s="91"/>
      <c r="HIE213" s="119"/>
      <c r="HIF213" s="91"/>
      <c r="HIG213" s="119"/>
      <c r="HIH213" s="91"/>
      <c r="HII213" s="119"/>
      <c r="HIJ213" s="91"/>
      <c r="HIK213" s="119"/>
      <c r="HIL213" s="91"/>
      <c r="HIM213" s="119"/>
      <c r="HIN213" s="91"/>
      <c r="HIO213" s="119"/>
      <c r="HIP213" s="91"/>
      <c r="HIQ213" s="119"/>
      <c r="HIR213" s="91"/>
      <c r="HIS213" s="119"/>
      <c r="HIT213" s="91"/>
      <c r="HIU213" s="119"/>
      <c r="HIV213" s="91"/>
      <c r="HIW213" s="119"/>
      <c r="HIX213" s="91"/>
      <c r="HIY213" s="119"/>
      <c r="HIZ213" s="91"/>
      <c r="HJA213" s="119"/>
      <c r="HJB213" s="91"/>
      <c r="HJC213" s="119"/>
      <c r="HJD213" s="91"/>
      <c r="HJE213" s="119"/>
      <c r="HJF213" s="91"/>
      <c r="HJG213" s="119"/>
      <c r="HJH213" s="91"/>
      <c r="HJI213" s="119"/>
      <c r="HJJ213" s="91"/>
      <c r="HJK213" s="119"/>
      <c r="HJL213" s="91"/>
      <c r="HJM213" s="119"/>
      <c r="HJN213" s="91"/>
      <c r="HJO213" s="119"/>
      <c r="HJP213" s="91"/>
      <c r="HJQ213" s="119"/>
      <c r="HJR213" s="91"/>
      <c r="HJS213" s="119"/>
      <c r="HJT213" s="91"/>
      <c r="HJU213" s="119"/>
      <c r="HJV213" s="91"/>
      <c r="HJW213" s="119"/>
      <c r="HJX213" s="91"/>
      <c r="HJY213" s="119"/>
      <c r="HJZ213" s="91"/>
      <c r="HKA213" s="119"/>
      <c r="HKB213" s="91"/>
      <c r="HKC213" s="119"/>
      <c r="HKD213" s="91"/>
      <c r="HKE213" s="119"/>
      <c r="HKF213" s="91"/>
      <c r="HKG213" s="119"/>
      <c r="HKH213" s="91"/>
      <c r="HKI213" s="119"/>
      <c r="HKJ213" s="91"/>
      <c r="HKK213" s="119"/>
      <c r="HKL213" s="91"/>
      <c r="HKM213" s="119"/>
      <c r="HKN213" s="91"/>
      <c r="HKO213" s="119"/>
      <c r="HKP213" s="91"/>
      <c r="HKQ213" s="119"/>
      <c r="HKR213" s="91"/>
      <c r="HKS213" s="119"/>
      <c r="HKT213" s="91"/>
      <c r="HKU213" s="119"/>
      <c r="HKV213" s="91"/>
      <c r="HKW213" s="119"/>
      <c r="HKX213" s="91"/>
      <c r="HKY213" s="119"/>
      <c r="HKZ213" s="91"/>
      <c r="HLA213" s="119"/>
      <c r="HLB213" s="91"/>
      <c r="HLC213" s="119"/>
      <c r="HLD213" s="91"/>
      <c r="HLE213" s="119"/>
      <c r="HLF213" s="91"/>
      <c r="HLG213" s="119"/>
      <c r="HLH213" s="91"/>
      <c r="HLI213" s="119"/>
      <c r="HLJ213" s="91"/>
      <c r="HLK213" s="119"/>
      <c r="HLL213" s="91"/>
      <c r="HLM213" s="119"/>
      <c r="HLN213" s="91"/>
      <c r="HLO213" s="119"/>
      <c r="HLP213" s="91"/>
      <c r="HLQ213" s="119"/>
      <c r="HLR213" s="91"/>
      <c r="HLS213" s="119"/>
      <c r="HLT213" s="91"/>
      <c r="HLU213" s="119"/>
      <c r="HLV213" s="91"/>
      <c r="HLW213" s="119"/>
      <c r="HLX213" s="91"/>
      <c r="HLY213" s="119"/>
      <c r="HLZ213" s="91"/>
      <c r="HMA213" s="119"/>
      <c r="HMB213" s="91"/>
      <c r="HMC213" s="119"/>
      <c r="HMD213" s="91"/>
      <c r="HME213" s="119"/>
      <c r="HMF213" s="91"/>
      <c r="HMG213" s="119"/>
      <c r="HMH213" s="91"/>
      <c r="HMI213" s="119"/>
      <c r="HMJ213" s="91"/>
      <c r="HMK213" s="119"/>
      <c r="HML213" s="91"/>
      <c r="HMM213" s="119"/>
      <c r="HMN213" s="91"/>
      <c r="HMO213" s="119"/>
      <c r="HMP213" s="91"/>
      <c r="HMQ213" s="119"/>
      <c r="HMR213" s="91"/>
      <c r="HMS213" s="119"/>
      <c r="HMT213" s="91"/>
      <c r="HMU213" s="119"/>
      <c r="HMV213" s="91"/>
      <c r="HMW213" s="119"/>
      <c r="HMX213" s="91"/>
      <c r="HMY213" s="119"/>
      <c r="HMZ213" s="91"/>
      <c r="HNA213" s="119"/>
      <c r="HNB213" s="91"/>
      <c r="HNC213" s="119"/>
      <c r="HND213" s="91"/>
      <c r="HNE213" s="119"/>
      <c r="HNF213" s="91"/>
      <c r="HNG213" s="119"/>
      <c r="HNH213" s="91"/>
      <c r="HNI213" s="119"/>
      <c r="HNJ213" s="91"/>
      <c r="HNK213" s="119"/>
      <c r="HNL213" s="91"/>
      <c r="HNM213" s="119"/>
      <c r="HNN213" s="91"/>
      <c r="HNO213" s="119"/>
      <c r="HNP213" s="91"/>
      <c r="HNQ213" s="119"/>
      <c r="HNR213" s="91"/>
      <c r="HNS213" s="119"/>
      <c r="HNT213" s="91"/>
      <c r="HNU213" s="119"/>
      <c r="HNV213" s="91"/>
      <c r="HNW213" s="119"/>
      <c r="HNX213" s="91"/>
      <c r="HNY213" s="119"/>
      <c r="HNZ213" s="91"/>
      <c r="HOA213" s="119"/>
      <c r="HOB213" s="91"/>
      <c r="HOC213" s="119"/>
      <c r="HOD213" s="91"/>
      <c r="HOE213" s="119"/>
      <c r="HOF213" s="91"/>
      <c r="HOG213" s="119"/>
      <c r="HOH213" s="91"/>
      <c r="HOI213" s="119"/>
      <c r="HOJ213" s="91"/>
      <c r="HOK213" s="119"/>
      <c r="HOL213" s="91"/>
      <c r="HOM213" s="119"/>
      <c r="HON213" s="91"/>
      <c r="HOO213" s="119"/>
      <c r="HOP213" s="91"/>
      <c r="HOQ213" s="119"/>
      <c r="HOR213" s="91"/>
      <c r="HOS213" s="119"/>
      <c r="HOT213" s="91"/>
      <c r="HOU213" s="119"/>
      <c r="HOV213" s="91"/>
      <c r="HOW213" s="119"/>
      <c r="HOX213" s="91"/>
      <c r="HOY213" s="119"/>
      <c r="HOZ213" s="91"/>
      <c r="HPA213" s="119"/>
      <c r="HPB213" s="91"/>
      <c r="HPC213" s="119"/>
      <c r="HPD213" s="91"/>
      <c r="HPE213" s="119"/>
      <c r="HPF213" s="91"/>
      <c r="HPG213" s="119"/>
      <c r="HPH213" s="91"/>
      <c r="HPI213" s="119"/>
      <c r="HPJ213" s="91"/>
      <c r="HPK213" s="119"/>
      <c r="HPL213" s="91"/>
      <c r="HPM213" s="119"/>
      <c r="HPN213" s="91"/>
      <c r="HPO213" s="119"/>
      <c r="HPP213" s="91"/>
      <c r="HPQ213" s="119"/>
      <c r="HPR213" s="91"/>
      <c r="HPS213" s="119"/>
      <c r="HPT213" s="91"/>
      <c r="HPU213" s="119"/>
      <c r="HPV213" s="91"/>
      <c r="HPW213" s="119"/>
      <c r="HPX213" s="91"/>
      <c r="HPY213" s="119"/>
      <c r="HPZ213" s="91"/>
      <c r="HQA213" s="119"/>
      <c r="HQB213" s="91"/>
      <c r="HQC213" s="119"/>
      <c r="HQD213" s="91"/>
      <c r="HQE213" s="119"/>
      <c r="HQF213" s="91"/>
      <c r="HQG213" s="119"/>
      <c r="HQH213" s="91"/>
      <c r="HQI213" s="119"/>
      <c r="HQJ213" s="91"/>
      <c r="HQK213" s="119"/>
      <c r="HQL213" s="91"/>
      <c r="HQM213" s="119"/>
      <c r="HQN213" s="91"/>
      <c r="HQO213" s="119"/>
      <c r="HQP213" s="91"/>
      <c r="HQQ213" s="119"/>
      <c r="HQR213" s="91"/>
      <c r="HQS213" s="119"/>
      <c r="HQT213" s="91"/>
      <c r="HQU213" s="119"/>
      <c r="HQV213" s="91"/>
      <c r="HQW213" s="119"/>
      <c r="HQX213" s="91"/>
      <c r="HQY213" s="119"/>
      <c r="HQZ213" s="91"/>
      <c r="HRA213" s="119"/>
      <c r="HRB213" s="91"/>
      <c r="HRC213" s="119"/>
      <c r="HRD213" s="91"/>
      <c r="HRE213" s="119"/>
      <c r="HRF213" s="91"/>
      <c r="HRG213" s="119"/>
      <c r="HRH213" s="91"/>
      <c r="HRI213" s="119"/>
      <c r="HRJ213" s="91"/>
      <c r="HRK213" s="119"/>
      <c r="HRL213" s="91"/>
      <c r="HRM213" s="119"/>
      <c r="HRN213" s="91"/>
      <c r="HRO213" s="119"/>
      <c r="HRP213" s="91"/>
      <c r="HRQ213" s="119"/>
      <c r="HRR213" s="91"/>
      <c r="HRS213" s="119"/>
      <c r="HRT213" s="91"/>
      <c r="HRU213" s="119"/>
      <c r="HRV213" s="91"/>
      <c r="HRW213" s="119"/>
      <c r="HRX213" s="91"/>
      <c r="HRY213" s="119"/>
      <c r="HRZ213" s="91"/>
      <c r="HSA213" s="119"/>
      <c r="HSB213" s="91"/>
      <c r="HSC213" s="119"/>
      <c r="HSD213" s="91"/>
      <c r="HSE213" s="119"/>
      <c r="HSF213" s="91"/>
      <c r="HSG213" s="119"/>
      <c r="HSH213" s="91"/>
      <c r="HSI213" s="119"/>
      <c r="HSJ213" s="91"/>
      <c r="HSK213" s="119"/>
      <c r="HSL213" s="91"/>
      <c r="HSM213" s="119"/>
      <c r="HSN213" s="91"/>
      <c r="HSO213" s="119"/>
      <c r="HSP213" s="91"/>
      <c r="HSQ213" s="119"/>
      <c r="HSR213" s="91"/>
      <c r="HSS213" s="119"/>
      <c r="HST213" s="91"/>
      <c r="HSU213" s="119"/>
      <c r="HSV213" s="91"/>
      <c r="HSW213" s="119"/>
      <c r="HSX213" s="91"/>
      <c r="HSY213" s="119"/>
      <c r="HSZ213" s="91"/>
      <c r="HTA213" s="119"/>
      <c r="HTB213" s="91"/>
      <c r="HTC213" s="119"/>
      <c r="HTD213" s="91"/>
      <c r="HTE213" s="119"/>
      <c r="HTF213" s="91"/>
      <c r="HTG213" s="119"/>
      <c r="HTH213" s="91"/>
      <c r="HTI213" s="119"/>
      <c r="HTJ213" s="91"/>
      <c r="HTK213" s="119"/>
      <c r="HTL213" s="91"/>
      <c r="HTM213" s="119"/>
      <c r="HTN213" s="91"/>
      <c r="HTO213" s="119"/>
      <c r="HTP213" s="91"/>
      <c r="HTQ213" s="119"/>
      <c r="HTR213" s="91"/>
      <c r="HTS213" s="119"/>
      <c r="HTT213" s="91"/>
      <c r="HTU213" s="119"/>
      <c r="HTV213" s="91"/>
      <c r="HTW213" s="119"/>
      <c r="HTX213" s="91"/>
      <c r="HTY213" s="119"/>
      <c r="HTZ213" s="91"/>
      <c r="HUA213" s="119"/>
      <c r="HUB213" s="91"/>
      <c r="HUC213" s="119"/>
      <c r="HUD213" s="91"/>
      <c r="HUE213" s="119"/>
      <c r="HUF213" s="91"/>
      <c r="HUG213" s="119"/>
      <c r="HUH213" s="91"/>
      <c r="HUI213" s="119"/>
      <c r="HUJ213" s="91"/>
      <c r="HUK213" s="119"/>
      <c r="HUL213" s="91"/>
      <c r="HUM213" s="119"/>
      <c r="HUN213" s="91"/>
      <c r="HUO213" s="119"/>
      <c r="HUP213" s="91"/>
      <c r="HUQ213" s="119"/>
      <c r="HUR213" s="91"/>
      <c r="HUS213" s="119"/>
      <c r="HUT213" s="91"/>
      <c r="HUU213" s="119"/>
      <c r="HUV213" s="91"/>
      <c r="HUW213" s="119"/>
      <c r="HUX213" s="91"/>
      <c r="HUY213" s="119"/>
      <c r="HUZ213" s="91"/>
      <c r="HVA213" s="119"/>
      <c r="HVB213" s="91"/>
      <c r="HVC213" s="119"/>
      <c r="HVD213" s="91"/>
      <c r="HVE213" s="119"/>
      <c r="HVF213" s="91"/>
      <c r="HVG213" s="119"/>
      <c r="HVH213" s="91"/>
      <c r="HVI213" s="119"/>
      <c r="HVJ213" s="91"/>
      <c r="HVK213" s="119"/>
      <c r="HVL213" s="91"/>
      <c r="HVM213" s="119"/>
      <c r="HVN213" s="91"/>
      <c r="HVO213" s="119"/>
      <c r="HVP213" s="91"/>
      <c r="HVQ213" s="119"/>
      <c r="HVR213" s="91"/>
      <c r="HVS213" s="119"/>
      <c r="HVT213" s="91"/>
      <c r="HVU213" s="119"/>
      <c r="HVV213" s="91"/>
      <c r="HVW213" s="119"/>
      <c r="HVX213" s="91"/>
      <c r="HVY213" s="119"/>
      <c r="HVZ213" s="91"/>
      <c r="HWA213" s="119"/>
      <c r="HWB213" s="91"/>
      <c r="HWC213" s="119"/>
      <c r="HWD213" s="91"/>
      <c r="HWE213" s="119"/>
      <c r="HWF213" s="91"/>
      <c r="HWG213" s="119"/>
      <c r="HWH213" s="91"/>
      <c r="HWI213" s="119"/>
      <c r="HWJ213" s="91"/>
      <c r="HWK213" s="119"/>
      <c r="HWL213" s="91"/>
      <c r="HWM213" s="119"/>
      <c r="HWN213" s="91"/>
      <c r="HWO213" s="119"/>
      <c r="HWP213" s="91"/>
      <c r="HWQ213" s="119"/>
      <c r="HWR213" s="91"/>
      <c r="HWS213" s="119"/>
      <c r="HWT213" s="91"/>
      <c r="HWU213" s="119"/>
      <c r="HWV213" s="91"/>
      <c r="HWW213" s="119"/>
      <c r="HWX213" s="91"/>
      <c r="HWY213" s="119"/>
      <c r="HWZ213" s="91"/>
      <c r="HXA213" s="119"/>
      <c r="HXB213" s="91"/>
      <c r="HXC213" s="119"/>
      <c r="HXD213" s="91"/>
      <c r="HXE213" s="119"/>
      <c r="HXF213" s="91"/>
      <c r="HXG213" s="119"/>
      <c r="HXH213" s="91"/>
      <c r="HXI213" s="119"/>
      <c r="HXJ213" s="91"/>
      <c r="HXK213" s="119"/>
      <c r="HXL213" s="91"/>
      <c r="HXM213" s="119"/>
      <c r="HXN213" s="91"/>
      <c r="HXO213" s="119"/>
      <c r="HXP213" s="91"/>
      <c r="HXQ213" s="119"/>
      <c r="HXR213" s="91"/>
      <c r="HXS213" s="119"/>
      <c r="HXT213" s="91"/>
      <c r="HXU213" s="119"/>
      <c r="HXV213" s="91"/>
      <c r="HXW213" s="119"/>
      <c r="HXX213" s="91"/>
      <c r="HXY213" s="119"/>
      <c r="HXZ213" s="91"/>
      <c r="HYA213" s="119"/>
      <c r="HYB213" s="91"/>
      <c r="HYC213" s="119"/>
      <c r="HYD213" s="91"/>
      <c r="HYE213" s="119"/>
      <c r="HYF213" s="91"/>
      <c r="HYG213" s="119"/>
      <c r="HYH213" s="91"/>
      <c r="HYI213" s="119"/>
      <c r="HYJ213" s="91"/>
      <c r="HYK213" s="119"/>
      <c r="HYL213" s="91"/>
      <c r="HYM213" s="119"/>
      <c r="HYN213" s="91"/>
      <c r="HYO213" s="119"/>
      <c r="HYP213" s="91"/>
      <c r="HYQ213" s="119"/>
      <c r="HYR213" s="91"/>
      <c r="HYS213" s="119"/>
      <c r="HYT213" s="91"/>
      <c r="HYU213" s="119"/>
      <c r="HYV213" s="91"/>
      <c r="HYW213" s="119"/>
      <c r="HYX213" s="91"/>
      <c r="HYY213" s="119"/>
      <c r="HYZ213" s="91"/>
      <c r="HZA213" s="119"/>
      <c r="HZB213" s="91"/>
      <c r="HZC213" s="119"/>
      <c r="HZD213" s="91"/>
      <c r="HZE213" s="119"/>
      <c r="HZF213" s="91"/>
      <c r="HZG213" s="119"/>
      <c r="HZH213" s="91"/>
      <c r="HZI213" s="119"/>
      <c r="HZJ213" s="91"/>
      <c r="HZK213" s="119"/>
      <c r="HZL213" s="91"/>
      <c r="HZM213" s="119"/>
      <c r="HZN213" s="91"/>
      <c r="HZO213" s="119"/>
      <c r="HZP213" s="91"/>
      <c r="HZQ213" s="119"/>
      <c r="HZR213" s="91"/>
      <c r="HZS213" s="119"/>
      <c r="HZT213" s="91"/>
      <c r="HZU213" s="119"/>
      <c r="HZV213" s="91"/>
      <c r="HZW213" s="119"/>
      <c r="HZX213" s="91"/>
      <c r="HZY213" s="119"/>
      <c r="HZZ213" s="91"/>
      <c r="IAA213" s="119"/>
      <c r="IAB213" s="91"/>
      <c r="IAC213" s="119"/>
      <c r="IAD213" s="91"/>
      <c r="IAE213" s="119"/>
      <c r="IAF213" s="91"/>
      <c r="IAG213" s="119"/>
      <c r="IAH213" s="91"/>
      <c r="IAI213" s="119"/>
      <c r="IAJ213" s="91"/>
      <c r="IAK213" s="119"/>
      <c r="IAL213" s="91"/>
      <c r="IAM213" s="119"/>
      <c r="IAN213" s="91"/>
      <c r="IAO213" s="119"/>
      <c r="IAP213" s="91"/>
      <c r="IAQ213" s="119"/>
      <c r="IAR213" s="91"/>
      <c r="IAS213" s="119"/>
      <c r="IAT213" s="91"/>
      <c r="IAU213" s="119"/>
      <c r="IAV213" s="91"/>
      <c r="IAW213" s="119"/>
      <c r="IAX213" s="91"/>
      <c r="IAY213" s="119"/>
      <c r="IAZ213" s="91"/>
      <c r="IBA213" s="119"/>
      <c r="IBB213" s="91"/>
      <c r="IBC213" s="119"/>
      <c r="IBD213" s="91"/>
      <c r="IBE213" s="119"/>
      <c r="IBF213" s="91"/>
      <c r="IBG213" s="119"/>
      <c r="IBH213" s="91"/>
      <c r="IBI213" s="119"/>
      <c r="IBJ213" s="91"/>
      <c r="IBK213" s="119"/>
      <c r="IBL213" s="91"/>
      <c r="IBM213" s="119"/>
      <c r="IBN213" s="91"/>
      <c r="IBO213" s="119"/>
      <c r="IBP213" s="91"/>
      <c r="IBQ213" s="119"/>
      <c r="IBR213" s="91"/>
      <c r="IBS213" s="119"/>
      <c r="IBT213" s="91"/>
      <c r="IBU213" s="119"/>
      <c r="IBV213" s="91"/>
      <c r="IBW213" s="119"/>
      <c r="IBX213" s="91"/>
      <c r="IBY213" s="119"/>
      <c r="IBZ213" s="91"/>
      <c r="ICA213" s="119"/>
      <c r="ICB213" s="91"/>
      <c r="ICC213" s="119"/>
      <c r="ICD213" s="91"/>
      <c r="ICE213" s="119"/>
      <c r="ICF213" s="91"/>
      <c r="ICG213" s="119"/>
      <c r="ICH213" s="91"/>
      <c r="ICI213" s="119"/>
      <c r="ICJ213" s="91"/>
      <c r="ICK213" s="119"/>
      <c r="ICL213" s="91"/>
      <c r="ICM213" s="119"/>
      <c r="ICN213" s="91"/>
      <c r="ICO213" s="119"/>
      <c r="ICP213" s="91"/>
      <c r="ICQ213" s="119"/>
      <c r="ICR213" s="91"/>
      <c r="ICS213" s="119"/>
      <c r="ICT213" s="91"/>
      <c r="ICU213" s="119"/>
      <c r="ICV213" s="91"/>
      <c r="ICW213" s="119"/>
      <c r="ICX213" s="91"/>
      <c r="ICY213" s="119"/>
      <c r="ICZ213" s="91"/>
      <c r="IDA213" s="119"/>
      <c r="IDB213" s="91"/>
      <c r="IDC213" s="119"/>
      <c r="IDD213" s="91"/>
      <c r="IDE213" s="119"/>
      <c r="IDF213" s="91"/>
      <c r="IDG213" s="119"/>
      <c r="IDH213" s="91"/>
      <c r="IDI213" s="119"/>
      <c r="IDJ213" s="91"/>
      <c r="IDK213" s="119"/>
      <c r="IDL213" s="91"/>
      <c r="IDM213" s="119"/>
      <c r="IDN213" s="91"/>
      <c r="IDO213" s="119"/>
      <c r="IDP213" s="91"/>
      <c r="IDQ213" s="119"/>
      <c r="IDR213" s="91"/>
      <c r="IDS213" s="119"/>
      <c r="IDT213" s="91"/>
      <c r="IDU213" s="119"/>
      <c r="IDV213" s="91"/>
      <c r="IDW213" s="119"/>
      <c r="IDX213" s="91"/>
      <c r="IDY213" s="119"/>
      <c r="IDZ213" s="91"/>
      <c r="IEA213" s="119"/>
      <c r="IEB213" s="91"/>
      <c r="IEC213" s="119"/>
      <c r="IED213" s="91"/>
      <c r="IEE213" s="119"/>
      <c r="IEF213" s="91"/>
      <c r="IEG213" s="119"/>
      <c r="IEH213" s="91"/>
      <c r="IEI213" s="119"/>
      <c r="IEJ213" s="91"/>
      <c r="IEK213" s="119"/>
      <c r="IEL213" s="91"/>
      <c r="IEM213" s="119"/>
      <c r="IEN213" s="91"/>
      <c r="IEO213" s="119"/>
      <c r="IEP213" s="91"/>
      <c r="IEQ213" s="119"/>
      <c r="IER213" s="91"/>
      <c r="IES213" s="119"/>
      <c r="IET213" s="91"/>
      <c r="IEU213" s="119"/>
      <c r="IEV213" s="91"/>
      <c r="IEW213" s="119"/>
      <c r="IEX213" s="91"/>
      <c r="IEY213" s="119"/>
      <c r="IEZ213" s="91"/>
      <c r="IFA213" s="119"/>
      <c r="IFB213" s="91"/>
      <c r="IFC213" s="119"/>
      <c r="IFD213" s="91"/>
      <c r="IFE213" s="119"/>
      <c r="IFF213" s="91"/>
      <c r="IFG213" s="119"/>
      <c r="IFH213" s="91"/>
      <c r="IFI213" s="119"/>
      <c r="IFJ213" s="91"/>
      <c r="IFK213" s="119"/>
      <c r="IFL213" s="91"/>
      <c r="IFM213" s="119"/>
      <c r="IFN213" s="91"/>
      <c r="IFO213" s="119"/>
      <c r="IFP213" s="91"/>
      <c r="IFQ213" s="119"/>
      <c r="IFR213" s="91"/>
      <c r="IFS213" s="119"/>
      <c r="IFT213" s="91"/>
      <c r="IFU213" s="119"/>
      <c r="IFV213" s="91"/>
      <c r="IFW213" s="119"/>
      <c r="IFX213" s="91"/>
      <c r="IFY213" s="119"/>
      <c r="IFZ213" s="91"/>
      <c r="IGA213" s="119"/>
      <c r="IGB213" s="91"/>
      <c r="IGC213" s="119"/>
      <c r="IGD213" s="91"/>
      <c r="IGE213" s="119"/>
      <c r="IGF213" s="91"/>
      <c r="IGG213" s="119"/>
      <c r="IGH213" s="91"/>
      <c r="IGI213" s="119"/>
      <c r="IGJ213" s="91"/>
      <c r="IGK213" s="119"/>
      <c r="IGL213" s="91"/>
      <c r="IGM213" s="119"/>
      <c r="IGN213" s="91"/>
      <c r="IGO213" s="119"/>
      <c r="IGP213" s="91"/>
      <c r="IGQ213" s="119"/>
      <c r="IGR213" s="91"/>
      <c r="IGS213" s="119"/>
      <c r="IGT213" s="91"/>
      <c r="IGU213" s="119"/>
      <c r="IGV213" s="91"/>
      <c r="IGW213" s="119"/>
      <c r="IGX213" s="91"/>
      <c r="IGY213" s="119"/>
      <c r="IGZ213" s="91"/>
      <c r="IHA213" s="119"/>
      <c r="IHB213" s="91"/>
      <c r="IHC213" s="119"/>
      <c r="IHD213" s="91"/>
      <c r="IHE213" s="119"/>
      <c r="IHF213" s="91"/>
      <c r="IHG213" s="119"/>
      <c r="IHH213" s="91"/>
      <c r="IHI213" s="119"/>
      <c r="IHJ213" s="91"/>
      <c r="IHK213" s="119"/>
      <c r="IHL213" s="91"/>
      <c r="IHM213" s="119"/>
      <c r="IHN213" s="91"/>
      <c r="IHO213" s="119"/>
      <c r="IHP213" s="91"/>
      <c r="IHQ213" s="119"/>
      <c r="IHR213" s="91"/>
      <c r="IHS213" s="119"/>
      <c r="IHT213" s="91"/>
      <c r="IHU213" s="119"/>
      <c r="IHV213" s="91"/>
      <c r="IHW213" s="119"/>
      <c r="IHX213" s="91"/>
      <c r="IHY213" s="119"/>
      <c r="IHZ213" s="91"/>
      <c r="IIA213" s="119"/>
      <c r="IIB213" s="91"/>
      <c r="IIC213" s="119"/>
      <c r="IID213" s="91"/>
      <c r="IIE213" s="119"/>
      <c r="IIF213" s="91"/>
      <c r="IIG213" s="119"/>
      <c r="IIH213" s="91"/>
      <c r="III213" s="119"/>
      <c r="IIJ213" s="91"/>
      <c r="IIK213" s="119"/>
      <c r="IIL213" s="91"/>
      <c r="IIM213" s="119"/>
      <c r="IIN213" s="91"/>
      <c r="IIO213" s="119"/>
      <c r="IIP213" s="91"/>
      <c r="IIQ213" s="119"/>
      <c r="IIR213" s="91"/>
      <c r="IIS213" s="119"/>
      <c r="IIT213" s="91"/>
      <c r="IIU213" s="119"/>
      <c r="IIV213" s="91"/>
      <c r="IIW213" s="119"/>
      <c r="IIX213" s="91"/>
      <c r="IIY213" s="119"/>
      <c r="IIZ213" s="91"/>
      <c r="IJA213" s="119"/>
      <c r="IJB213" s="91"/>
      <c r="IJC213" s="119"/>
      <c r="IJD213" s="91"/>
      <c r="IJE213" s="119"/>
      <c r="IJF213" s="91"/>
      <c r="IJG213" s="119"/>
      <c r="IJH213" s="91"/>
      <c r="IJI213" s="119"/>
      <c r="IJJ213" s="91"/>
      <c r="IJK213" s="119"/>
      <c r="IJL213" s="91"/>
      <c r="IJM213" s="119"/>
      <c r="IJN213" s="91"/>
      <c r="IJO213" s="119"/>
      <c r="IJP213" s="91"/>
      <c r="IJQ213" s="119"/>
      <c r="IJR213" s="91"/>
      <c r="IJS213" s="119"/>
      <c r="IJT213" s="91"/>
      <c r="IJU213" s="119"/>
      <c r="IJV213" s="91"/>
      <c r="IJW213" s="119"/>
      <c r="IJX213" s="91"/>
      <c r="IJY213" s="119"/>
      <c r="IJZ213" s="91"/>
      <c r="IKA213" s="119"/>
      <c r="IKB213" s="91"/>
      <c r="IKC213" s="119"/>
      <c r="IKD213" s="91"/>
      <c r="IKE213" s="119"/>
      <c r="IKF213" s="91"/>
      <c r="IKG213" s="119"/>
      <c r="IKH213" s="91"/>
      <c r="IKI213" s="119"/>
      <c r="IKJ213" s="91"/>
      <c r="IKK213" s="119"/>
      <c r="IKL213" s="91"/>
      <c r="IKM213" s="119"/>
      <c r="IKN213" s="91"/>
      <c r="IKO213" s="119"/>
      <c r="IKP213" s="91"/>
      <c r="IKQ213" s="119"/>
      <c r="IKR213" s="91"/>
      <c r="IKS213" s="119"/>
      <c r="IKT213" s="91"/>
      <c r="IKU213" s="119"/>
      <c r="IKV213" s="91"/>
      <c r="IKW213" s="119"/>
      <c r="IKX213" s="91"/>
      <c r="IKY213" s="119"/>
      <c r="IKZ213" s="91"/>
      <c r="ILA213" s="119"/>
      <c r="ILB213" s="91"/>
      <c r="ILC213" s="119"/>
      <c r="ILD213" s="91"/>
      <c r="ILE213" s="119"/>
      <c r="ILF213" s="91"/>
      <c r="ILG213" s="119"/>
      <c r="ILH213" s="91"/>
      <c r="ILI213" s="119"/>
      <c r="ILJ213" s="91"/>
      <c r="ILK213" s="119"/>
      <c r="ILL213" s="91"/>
      <c r="ILM213" s="119"/>
      <c r="ILN213" s="91"/>
      <c r="ILO213" s="119"/>
      <c r="ILP213" s="91"/>
      <c r="ILQ213" s="119"/>
      <c r="ILR213" s="91"/>
      <c r="ILS213" s="119"/>
      <c r="ILT213" s="91"/>
      <c r="ILU213" s="119"/>
      <c r="ILV213" s="91"/>
      <c r="ILW213" s="119"/>
      <c r="ILX213" s="91"/>
      <c r="ILY213" s="119"/>
      <c r="ILZ213" s="91"/>
      <c r="IMA213" s="119"/>
      <c r="IMB213" s="91"/>
      <c r="IMC213" s="119"/>
      <c r="IMD213" s="91"/>
      <c r="IME213" s="119"/>
      <c r="IMF213" s="91"/>
      <c r="IMG213" s="119"/>
      <c r="IMH213" s="91"/>
      <c r="IMI213" s="119"/>
      <c r="IMJ213" s="91"/>
      <c r="IMK213" s="119"/>
      <c r="IML213" s="91"/>
      <c r="IMM213" s="119"/>
      <c r="IMN213" s="91"/>
      <c r="IMO213" s="119"/>
      <c r="IMP213" s="91"/>
      <c r="IMQ213" s="119"/>
      <c r="IMR213" s="91"/>
      <c r="IMS213" s="119"/>
      <c r="IMT213" s="91"/>
      <c r="IMU213" s="119"/>
      <c r="IMV213" s="91"/>
      <c r="IMW213" s="119"/>
      <c r="IMX213" s="91"/>
      <c r="IMY213" s="119"/>
      <c r="IMZ213" s="91"/>
      <c r="INA213" s="119"/>
      <c r="INB213" s="91"/>
      <c r="INC213" s="119"/>
      <c r="IND213" s="91"/>
      <c r="INE213" s="119"/>
      <c r="INF213" s="91"/>
      <c r="ING213" s="119"/>
      <c r="INH213" s="91"/>
      <c r="INI213" s="119"/>
      <c r="INJ213" s="91"/>
      <c r="INK213" s="119"/>
      <c r="INL213" s="91"/>
      <c r="INM213" s="119"/>
      <c r="INN213" s="91"/>
      <c r="INO213" s="119"/>
      <c r="INP213" s="91"/>
      <c r="INQ213" s="119"/>
      <c r="INR213" s="91"/>
      <c r="INS213" s="119"/>
      <c r="INT213" s="91"/>
      <c r="INU213" s="119"/>
      <c r="INV213" s="91"/>
      <c r="INW213" s="119"/>
      <c r="INX213" s="91"/>
      <c r="INY213" s="119"/>
      <c r="INZ213" s="91"/>
      <c r="IOA213" s="119"/>
      <c r="IOB213" s="91"/>
      <c r="IOC213" s="119"/>
      <c r="IOD213" s="91"/>
      <c r="IOE213" s="119"/>
      <c r="IOF213" s="91"/>
      <c r="IOG213" s="119"/>
      <c r="IOH213" s="91"/>
      <c r="IOI213" s="119"/>
      <c r="IOJ213" s="91"/>
      <c r="IOK213" s="119"/>
      <c r="IOL213" s="91"/>
      <c r="IOM213" s="119"/>
      <c r="ION213" s="91"/>
      <c r="IOO213" s="119"/>
      <c r="IOP213" s="91"/>
      <c r="IOQ213" s="119"/>
      <c r="IOR213" s="91"/>
      <c r="IOS213" s="119"/>
      <c r="IOT213" s="91"/>
      <c r="IOU213" s="119"/>
      <c r="IOV213" s="91"/>
      <c r="IOW213" s="119"/>
      <c r="IOX213" s="91"/>
      <c r="IOY213" s="119"/>
      <c r="IOZ213" s="91"/>
      <c r="IPA213" s="119"/>
      <c r="IPB213" s="91"/>
      <c r="IPC213" s="119"/>
      <c r="IPD213" s="91"/>
      <c r="IPE213" s="119"/>
      <c r="IPF213" s="91"/>
      <c r="IPG213" s="119"/>
      <c r="IPH213" s="91"/>
      <c r="IPI213" s="119"/>
      <c r="IPJ213" s="91"/>
      <c r="IPK213" s="119"/>
      <c r="IPL213" s="91"/>
      <c r="IPM213" s="119"/>
      <c r="IPN213" s="91"/>
      <c r="IPO213" s="119"/>
      <c r="IPP213" s="91"/>
      <c r="IPQ213" s="119"/>
      <c r="IPR213" s="91"/>
      <c r="IPS213" s="119"/>
      <c r="IPT213" s="91"/>
      <c r="IPU213" s="119"/>
      <c r="IPV213" s="91"/>
      <c r="IPW213" s="119"/>
      <c r="IPX213" s="91"/>
      <c r="IPY213" s="119"/>
      <c r="IPZ213" s="91"/>
      <c r="IQA213" s="119"/>
      <c r="IQB213" s="91"/>
      <c r="IQC213" s="119"/>
      <c r="IQD213" s="91"/>
      <c r="IQE213" s="119"/>
      <c r="IQF213" s="91"/>
      <c r="IQG213" s="119"/>
      <c r="IQH213" s="91"/>
      <c r="IQI213" s="119"/>
      <c r="IQJ213" s="91"/>
      <c r="IQK213" s="119"/>
      <c r="IQL213" s="91"/>
      <c r="IQM213" s="119"/>
      <c r="IQN213" s="91"/>
      <c r="IQO213" s="119"/>
      <c r="IQP213" s="91"/>
      <c r="IQQ213" s="119"/>
      <c r="IQR213" s="91"/>
      <c r="IQS213" s="119"/>
      <c r="IQT213" s="91"/>
      <c r="IQU213" s="119"/>
      <c r="IQV213" s="91"/>
      <c r="IQW213" s="119"/>
      <c r="IQX213" s="91"/>
      <c r="IQY213" s="119"/>
      <c r="IQZ213" s="91"/>
      <c r="IRA213" s="119"/>
      <c r="IRB213" s="91"/>
      <c r="IRC213" s="119"/>
      <c r="IRD213" s="91"/>
      <c r="IRE213" s="119"/>
      <c r="IRF213" s="91"/>
      <c r="IRG213" s="119"/>
      <c r="IRH213" s="91"/>
      <c r="IRI213" s="119"/>
      <c r="IRJ213" s="91"/>
      <c r="IRK213" s="119"/>
      <c r="IRL213" s="91"/>
      <c r="IRM213" s="119"/>
      <c r="IRN213" s="91"/>
      <c r="IRO213" s="119"/>
      <c r="IRP213" s="91"/>
      <c r="IRQ213" s="119"/>
      <c r="IRR213" s="91"/>
      <c r="IRS213" s="119"/>
      <c r="IRT213" s="91"/>
      <c r="IRU213" s="119"/>
      <c r="IRV213" s="91"/>
      <c r="IRW213" s="119"/>
      <c r="IRX213" s="91"/>
      <c r="IRY213" s="119"/>
      <c r="IRZ213" s="91"/>
      <c r="ISA213" s="119"/>
      <c r="ISB213" s="91"/>
      <c r="ISC213" s="119"/>
      <c r="ISD213" s="91"/>
      <c r="ISE213" s="119"/>
      <c r="ISF213" s="91"/>
      <c r="ISG213" s="119"/>
      <c r="ISH213" s="91"/>
      <c r="ISI213" s="119"/>
      <c r="ISJ213" s="91"/>
      <c r="ISK213" s="119"/>
      <c r="ISL213" s="91"/>
      <c r="ISM213" s="119"/>
      <c r="ISN213" s="91"/>
      <c r="ISO213" s="119"/>
      <c r="ISP213" s="91"/>
      <c r="ISQ213" s="119"/>
      <c r="ISR213" s="91"/>
      <c r="ISS213" s="119"/>
      <c r="IST213" s="91"/>
      <c r="ISU213" s="119"/>
      <c r="ISV213" s="91"/>
      <c r="ISW213" s="119"/>
      <c r="ISX213" s="91"/>
      <c r="ISY213" s="119"/>
      <c r="ISZ213" s="91"/>
      <c r="ITA213" s="119"/>
      <c r="ITB213" s="91"/>
      <c r="ITC213" s="119"/>
      <c r="ITD213" s="91"/>
      <c r="ITE213" s="119"/>
      <c r="ITF213" s="91"/>
      <c r="ITG213" s="119"/>
      <c r="ITH213" s="91"/>
      <c r="ITI213" s="119"/>
      <c r="ITJ213" s="91"/>
      <c r="ITK213" s="119"/>
      <c r="ITL213" s="91"/>
      <c r="ITM213" s="119"/>
      <c r="ITN213" s="91"/>
      <c r="ITO213" s="119"/>
      <c r="ITP213" s="91"/>
      <c r="ITQ213" s="119"/>
      <c r="ITR213" s="91"/>
      <c r="ITS213" s="119"/>
      <c r="ITT213" s="91"/>
      <c r="ITU213" s="119"/>
      <c r="ITV213" s="91"/>
      <c r="ITW213" s="119"/>
      <c r="ITX213" s="91"/>
      <c r="ITY213" s="119"/>
      <c r="ITZ213" s="91"/>
      <c r="IUA213" s="119"/>
      <c r="IUB213" s="91"/>
      <c r="IUC213" s="119"/>
      <c r="IUD213" s="91"/>
      <c r="IUE213" s="119"/>
      <c r="IUF213" s="91"/>
      <c r="IUG213" s="119"/>
      <c r="IUH213" s="91"/>
      <c r="IUI213" s="119"/>
      <c r="IUJ213" s="91"/>
      <c r="IUK213" s="119"/>
      <c r="IUL213" s="91"/>
      <c r="IUM213" s="119"/>
      <c r="IUN213" s="91"/>
      <c r="IUO213" s="119"/>
      <c r="IUP213" s="91"/>
      <c r="IUQ213" s="119"/>
      <c r="IUR213" s="91"/>
      <c r="IUS213" s="119"/>
      <c r="IUT213" s="91"/>
      <c r="IUU213" s="119"/>
      <c r="IUV213" s="91"/>
      <c r="IUW213" s="119"/>
      <c r="IUX213" s="91"/>
      <c r="IUY213" s="119"/>
      <c r="IUZ213" s="91"/>
      <c r="IVA213" s="119"/>
      <c r="IVB213" s="91"/>
      <c r="IVC213" s="119"/>
      <c r="IVD213" s="91"/>
      <c r="IVE213" s="119"/>
      <c r="IVF213" s="91"/>
      <c r="IVG213" s="119"/>
      <c r="IVH213" s="91"/>
      <c r="IVI213" s="119"/>
      <c r="IVJ213" s="91"/>
      <c r="IVK213" s="119"/>
      <c r="IVL213" s="91"/>
      <c r="IVM213" s="119"/>
      <c r="IVN213" s="91"/>
      <c r="IVO213" s="119"/>
      <c r="IVP213" s="91"/>
      <c r="IVQ213" s="119"/>
      <c r="IVR213" s="91"/>
      <c r="IVS213" s="119"/>
      <c r="IVT213" s="91"/>
      <c r="IVU213" s="119"/>
      <c r="IVV213" s="91"/>
      <c r="IVW213" s="119"/>
      <c r="IVX213" s="91"/>
      <c r="IVY213" s="119"/>
      <c r="IVZ213" s="91"/>
      <c r="IWA213" s="119"/>
      <c r="IWB213" s="91"/>
      <c r="IWC213" s="119"/>
      <c r="IWD213" s="91"/>
      <c r="IWE213" s="119"/>
      <c r="IWF213" s="91"/>
      <c r="IWG213" s="119"/>
      <c r="IWH213" s="91"/>
      <c r="IWI213" s="119"/>
      <c r="IWJ213" s="91"/>
      <c r="IWK213" s="119"/>
      <c r="IWL213" s="91"/>
      <c r="IWM213" s="119"/>
      <c r="IWN213" s="91"/>
      <c r="IWO213" s="119"/>
      <c r="IWP213" s="91"/>
      <c r="IWQ213" s="119"/>
      <c r="IWR213" s="91"/>
      <c r="IWS213" s="119"/>
      <c r="IWT213" s="91"/>
      <c r="IWU213" s="119"/>
      <c r="IWV213" s="91"/>
      <c r="IWW213" s="119"/>
      <c r="IWX213" s="91"/>
      <c r="IWY213" s="119"/>
      <c r="IWZ213" s="91"/>
      <c r="IXA213" s="119"/>
      <c r="IXB213" s="91"/>
      <c r="IXC213" s="119"/>
      <c r="IXD213" s="91"/>
      <c r="IXE213" s="119"/>
      <c r="IXF213" s="91"/>
      <c r="IXG213" s="119"/>
      <c r="IXH213" s="91"/>
      <c r="IXI213" s="119"/>
      <c r="IXJ213" s="91"/>
      <c r="IXK213" s="119"/>
      <c r="IXL213" s="91"/>
      <c r="IXM213" s="119"/>
      <c r="IXN213" s="91"/>
      <c r="IXO213" s="119"/>
      <c r="IXP213" s="91"/>
      <c r="IXQ213" s="119"/>
      <c r="IXR213" s="91"/>
      <c r="IXS213" s="119"/>
      <c r="IXT213" s="91"/>
      <c r="IXU213" s="119"/>
      <c r="IXV213" s="91"/>
      <c r="IXW213" s="119"/>
      <c r="IXX213" s="91"/>
      <c r="IXY213" s="119"/>
      <c r="IXZ213" s="91"/>
      <c r="IYA213" s="119"/>
      <c r="IYB213" s="91"/>
      <c r="IYC213" s="119"/>
      <c r="IYD213" s="91"/>
      <c r="IYE213" s="119"/>
      <c r="IYF213" s="91"/>
      <c r="IYG213" s="119"/>
      <c r="IYH213" s="91"/>
      <c r="IYI213" s="119"/>
      <c r="IYJ213" s="91"/>
      <c r="IYK213" s="119"/>
      <c r="IYL213" s="91"/>
      <c r="IYM213" s="119"/>
      <c r="IYN213" s="91"/>
      <c r="IYO213" s="119"/>
      <c r="IYP213" s="91"/>
      <c r="IYQ213" s="119"/>
      <c r="IYR213" s="91"/>
      <c r="IYS213" s="119"/>
      <c r="IYT213" s="91"/>
      <c r="IYU213" s="119"/>
      <c r="IYV213" s="91"/>
      <c r="IYW213" s="119"/>
      <c r="IYX213" s="91"/>
      <c r="IYY213" s="119"/>
      <c r="IYZ213" s="91"/>
      <c r="IZA213" s="119"/>
      <c r="IZB213" s="91"/>
      <c r="IZC213" s="119"/>
      <c r="IZD213" s="91"/>
      <c r="IZE213" s="119"/>
      <c r="IZF213" s="91"/>
      <c r="IZG213" s="119"/>
      <c r="IZH213" s="91"/>
      <c r="IZI213" s="119"/>
      <c r="IZJ213" s="91"/>
      <c r="IZK213" s="119"/>
      <c r="IZL213" s="91"/>
      <c r="IZM213" s="119"/>
      <c r="IZN213" s="91"/>
      <c r="IZO213" s="119"/>
      <c r="IZP213" s="91"/>
      <c r="IZQ213" s="119"/>
      <c r="IZR213" s="91"/>
      <c r="IZS213" s="119"/>
      <c r="IZT213" s="91"/>
      <c r="IZU213" s="119"/>
      <c r="IZV213" s="91"/>
      <c r="IZW213" s="119"/>
      <c r="IZX213" s="91"/>
      <c r="IZY213" s="119"/>
      <c r="IZZ213" s="91"/>
      <c r="JAA213" s="119"/>
      <c r="JAB213" s="91"/>
      <c r="JAC213" s="119"/>
      <c r="JAD213" s="91"/>
      <c r="JAE213" s="119"/>
      <c r="JAF213" s="91"/>
      <c r="JAG213" s="119"/>
      <c r="JAH213" s="91"/>
      <c r="JAI213" s="119"/>
      <c r="JAJ213" s="91"/>
      <c r="JAK213" s="119"/>
      <c r="JAL213" s="91"/>
      <c r="JAM213" s="119"/>
      <c r="JAN213" s="91"/>
      <c r="JAO213" s="119"/>
      <c r="JAP213" s="91"/>
      <c r="JAQ213" s="119"/>
      <c r="JAR213" s="91"/>
      <c r="JAS213" s="119"/>
      <c r="JAT213" s="91"/>
      <c r="JAU213" s="119"/>
      <c r="JAV213" s="91"/>
      <c r="JAW213" s="119"/>
      <c r="JAX213" s="91"/>
      <c r="JAY213" s="119"/>
      <c r="JAZ213" s="91"/>
      <c r="JBA213" s="119"/>
      <c r="JBB213" s="91"/>
      <c r="JBC213" s="119"/>
      <c r="JBD213" s="91"/>
      <c r="JBE213" s="119"/>
      <c r="JBF213" s="91"/>
      <c r="JBG213" s="119"/>
      <c r="JBH213" s="91"/>
      <c r="JBI213" s="119"/>
      <c r="JBJ213" s="91"/>
      <c r="JBK213" s="119"/>
      <c r="JBL213" s="91"/>
      <c r="JBM213" s="119"/>
      <c r="JBN213" s="91"/>
      <c r="JBO213" s="119"/>
      <c r="JBP213" s="91"/>
      <c r="JBQ213" s="119"/>
      <c r="JBR213" s="91"/>
      <c r="JBS213" s="119"/>
      <c r="JBT213" s="91"/>
      <c r="JBU213" s="119"/>
      <c r="JBV213" s="91"/>
      <c r="JBW213" s="119"/>
      <c r="JBX213" s="91"/>
      <c r="JBY213" s="119"/>
      <c r="JBZ213" s="91"/>
      <c r="JCA213" s="119"/>
      <c r="JCB213" s="91"/>
      <c r="JCC213" s="119"/>
      <c r="JCD213" s="91"/>
      <c r="JCE213" s="119"/>
      <c r="JCF213" s="91"/>
      <c r="JCG213" s="119"/>
      <c r="JCH213" s="91"/>
      <c r="JCI213" s="119"/>
      <c r="JCJ213" s="91"/>
      <c r="JCK213" s="119"/>
      <c r="JCL213" s="91"/>
      <c r="JCM213" s="119"/>
      <c r="JCN213" s="91"/>
      <c r="JCO213" s="119"/>
      <c r="JCP213" s="91"/>
      <c r="JCQ213" s="119"/>
      <c r="JCR213" s="91"/>
      <c r="JCS213" s="119"/>
      <c r="JCT213" s="91"/>
      <c r="JCU213" s="119"/>
      <c r="JCV213" s="91"/>
      <c r="JCW213" s="119"/>
      <c r="JCX213" s="91"/>
      <c r="JCY213" s="119"/>
      <c r="JCZ213" s="91"/>
      <c r="JDA213" s="119"/>
      <c r="JDB213" s="91"/>
      <c r="JDC213" s="119"/>
      <c r="JDD213" s="91"/>
      <c r="JDE213" s="119"/>
      <c r="JDF213" s="91"/>
      <c r="JDG213" s="119"/>
      <c r="JDH213" s="91"/>
      <c r="JDI213" s="119"/>
      <c r="JDJ213" s="91"/>
      <c r="JDK213" s="119"/>
      <c r="JDL213" s="91"/>
      <c r="JDM213" s="119"/>
      <c r="JDN213" s="91"/>
      <c r="JDO213" s="119"/>
      <c r="JDP213" s="91"/>
      <c r="JDQ213" s="119"/>
      <c r="JDR213" s="91"/>
      <c r="JDS213" s="119"/>
      <c r="JDT213" s="91"/>
      <c r="JDU213" s="119"/>
      <c r="JDV213" s="91"/>
      <c r="JDW213" s="119"/>
      <c r="JDX213" s="91"/>
      <c r="JDY213" s="119"/>
      <c r="JDZ213" s="91"/>
      <c r="JEA213" s="119"/>
      <c r="JEB213" s="91"/>
      <c r="JEC213" s="119"/>
      <c r="JED213" s="91"/>
      <c r="JEE213" s="119"/>
      <c r="JEF213" s="91"/>
      <c r="JEG213" s="119"/>
      <c r="JEH213" s="91"/>
      <c r="JEI213" s="119"/>
      <c r="JEJ213" s="91"/>
      <c r="JEK213" s="119"/>
      <c r="JEL213" s="91"/>
      <c r="JEM213" s="119"/>
      <c r="JEN213" s="91"/>
      <c r="JEO213" s="119"/>
      <c r="JEP213" s="91"/>
      <c r="JEQ213" s="119"/>
      <c r="JER213" s="91"/>
      <c r="JES213" s="119"/>
      <c r="JET213" s="91"/>
      <c r="JEU213" s="119"/>
      <c r="JEV213" s="91"/>
      <c r="JEW213" s="119"/>
      <c r="JEX213" s="91"/>
      <c r="JEY213" s="119"/>
      <c r="JEZ213" s="91"/>
      <c r="JFA213" s="119"/>
      <c r="JFB213" s="91"/>
      <c r="JFC213" s="119"/>
      <c r="JFD213" s="91"/>
      <c r="JFE213" s="119"/>
      <c r="JFF213" s="91"/>
      <c r="JFG213" s="119"/>
      <c r="JFH213" s="91"/>
      <c r="JFI213" s="119"/>
      <c r="JFJ213" s="91"/>
      <c r="JFK213" s="119"/>
      <c r="JFL213" s="91"/>
      <c r="JFM213" s="119"/>
      <c r="JFN213" s="91"/>
      <c r="JFO213" s="119"/>
      <c r="JFP213" s="91"/>
      <c r="JFQ213" s="119"/>
      <c r="JFR213" s="91"/>
      <c r="JFS213" s="119"/>
      <c r="JFT213" s="91"/>
      <c r="JFU213" s="119"/>
      <c r="JFV213" s="91"/>
      <c r="JFW213" s="119"/>
      <c r="JFX213" s="91"/>
      <c r="JFY213" s="119"/>
      <c r="JFZ213" s="91"/>
      <c r="JGA213" s="119"/>
      <c r="JGB213" s="91"/>
      <c r="JGC213" s="119"/>
      <c r="JGD213" s="91"/>
      <c r="JGE213" s="119"/>
      <c r="JGF213" s="91"/>
      <c r="JGG213" s="119"/>
      <c r="JGH213" s="91"/>
      <c r="JGI213" s="119"/>
      <c r="JGJ213" s="91"/>
      <c r="JGK213" s="119"/>
      <c r="JGL213" s="91"/>
      <c r="JGM213" s="119"/>
      <c r="JGN213" s="91"/>
      <c r="JGO213" s="119"/>
      <c r="JGP213" s="91"/>
      <c r="JGQ213" s="119"/>
      <c r="JGR213" s="91"/>
      <c r="JGS213" s="119"/>
      <c r="JGT213" s="91"/>
      <c r="JGU213" s="119"/>
      <c r="JGV213" s="91"/>
      <c r="JGW213" s="119"/>
      <c r="JGX213" s="91"/>
      <c r="JGY213" s="119"/>
      <c r="JGZ213" s="91"/>
      <c r="JHA213" s="119"/>
      <c r="JHB213" s="91"/>
      <c r="JHC213" s="119"/>
      <c r="JHD213" s="91"/>
      <c r="JHE213" s="119"/>
      <c r="JHF213" s="91"/>
      <c r="JHG213" s="119"/>
      <c r="JHH213" s="91"/>
      <c r="JHI213" s="119"/>
      <c r="JHJ213" s="91"/>
      <c r="JHK213" s="119"/>
      <c r="JHL213" s="91"/>
      <c r="JHM213" s="119"/>
      <c r="JHN213" s="91"/>
      <c r="JHO213" s="119"/>
      <c r="JHP213" s="91"/>
      <c r="JHQ213" s="119"/>
      <c r="JHR213" s="91"/>
      <c r="JHS213" s="119"/>
      <c r="JHT213" s="91"/>
      <c r="JHU213" s="119"/>
      <c r="JHV213" s="91"/>
      <c r="JHW213" s="119"/>
      <c r="JHX213" s="91"/>
      <c r="JHY213" s="119"/>
      <c r="JHZ213" s="91"/>
      <c r="JIA213" s="119"/>
      <c r="JIB213" s="91"/>
      <c r="JIC213" s="119"/>
      <c r="JID213" s="91"/>
      <c r="JIE213" s="119"/>
      <c r="JIF213" s="91"/>
      <c r="JIG213" s="119"/>
      <c r="JIH213" s="91"/>
      <c r="JII213" s="119"/>
      <c r="JIJ213" s="91"/>
      <c r="JIK213" s="119"/>
      <c r="JIL213" s="91"/>
      <c r="JIM213" s="119"/>
      <c r="JIN213" s="91"/>
      <c r="JIO213" s="119"/>
      <c r="JIP213" s="91"/>
      <c r="JIQ213" s="119"/>
      <c r="JIR213" s="91"/>
      <c r="JIS213" s="119"/>
      <c r="JIT213" s="91"/>
      <c r="JIU213" s="119"/>
      <c r="JIV213" s="91"/>
      <c r="JIW213" s="119"/>
      <c r="JIX213" s="91"/>
      <c r="JIY213" s="119"/>
      <c r="JIZ213" s="91"/>
      <c r="JJA213" s="119"/>
      <c r="JJB213" s="91"/>
      <c r="JJC213" s="119"/>
      <c r="JJD213" s="91"/>
      <c r="JJE213" s="119"/>
      <c r="JJF213" s="91"/>
      <c r="JJG213" s="119"/>
      <c r="JJH213" s="91"/>
      <c r="JJI213" s="119"/>
      <c r="JJJ213" s="91"/>
      <c r="JJK213" s="119"/>
      <c r="JJL213" s="91"/>
      <c r="JJM213" s="119"/>
      <c r="JJN213" s="91"/>
      <c r="JJO213" s="119"/>
      <c r="JJP213" s="91"/>
      <c r="JJQ213" s="119"/>
      <c r="JJR213" s="91"/>
      <c r="JJS213" s="119"/>
      <c r="JJT213" s="91"/>
      <c r="JJU213" s="119"/>
      <c r="JJV213" s="91"/>
      <c r="JJW213" s="119"/>
      <c r="JJX213" s="91"/>
      <c r="JJY213" s="119"/>
      <c r="JJZ213" s="91"/>
      <c r="JKA213" s="119"/>
      <c r="JKB213" s="91"/>
      <c r="JKC213" s="119"/>
      <c r="JKD213" s="91"/>
      <c r="JKE213" s="119"/>
      <c r="JKF213" s="91"/>
      <c r="JKG213" s="119"/>
      <c r="JKH213" s="91"/>
      <c r="JKI213" s="119"/>
      <c r="JKJ213" s="91"/>
      <c r="JKK213" s="119"/>
      <c r="JKL213" s="91"/>
      <c r="JKM213" s="119"/>
      <c r="JKN213" s="91"/>
      <c r="JKO213" s="119"/>
      <c r="JKP213" s="91"/>
      <c r="JKQ213" s="119"/>
      <c r="JKR213" s="91"/>
      <c r="JKS213" s="119"/>
      <c r="JKT213" s="91"/>
      <c r="JKU213" s="119"/>
      <c r="JKV213" s="91"/>
      <c r="JKW213" s="119"/>
      <c r="JKX213" s="91"/>
      <c r="JKY213" s="119"/>
      <c r="JKZ213" s="91"/>
      <c r="JLA213" s="119"/>
      <c r="JLB213" s="91"/>
      <c r="JLC213" s="119"/>
      <c r="JLD213" s="91"/>
      <c r="JLE213" s="119"/>
      <c r="JLF213" s="91"/>
      <c r="JLG213" s="119"/>
      <c r="JLH213" s="91"/>
      <c r="JLI213" s="119"/>
      <c r="JLJ213" s="91"/>
      <c r="JLK213" s="119"/>
      <c r="JLL213" s="91"/>
      <c r="JLM213" s="119"/>
      <c r="JLN213" s="91"/>
      <c r="JLO213" s="119"/>
      <c r="JLP213" s="91"/>
      <c r="JLQ213" s="119"/>
      <c r="JLR213" s="91"/>
      <c r="JLS213" s="119"/>
      <c r="JLT213" s="91"/>
      <c r="JLU213" s="119"/>
      <c r="JLV213" s="91"/>
      <c r="JLW213" s="119"/>
      <c r="JLX213" s="91"/>
      <c r="JLY213" s="119"/>
      <c r="JLZ213" s="91"/>
      <c r="JMA213" s="119"/>
      <c r="JMB213" s="91"/>
      <c r="JMC213" s="119"/>
      <c r="JMD213" s="91"/>
      <c r="JME213" s="119"/>
      <c r="JMF213" s="91"/>
      <c r="JMG213" s="119"/>
      <c r="JMH213" s="91"/>
      <c r="JMI213" s="119"/>
      <c r="JMJ213" s="91"/>
      <c r="JMK213" s="119"/>
      <c r="JML213" s="91"/>
      <c r="JMM213" s="119"/>
      <c r="JMN213" s="91"/>
      <c r="JMO213" s="119"/>
      <c r="JMP213" s="91"/>
      <c r="JMQ213" s="119"/>
      <c r="JMR213" s="91"/>
      <c r="JMS213" s="119"/>
      <c r="JMT213" s="91"/>
      <c r="JMU213" s="119"/>
      <c r="JMV213" s="91"/>
      <c r="JMW213" s="119"/>
      <c r="JMX213" s="91"/>
      <c r="JMY213" s="119"/>
      <c r="JMZ213" s="91"/>
      <c r="JNA213" s="119"/>
      <c r="JNB213" s="91"/>
      <c r="JNC213" s="119"/>
      <c r="JND213" s="91"/>
      <c r="JNE213" s="119"/>
      <c r="JNF213" s="91"/>
      <c r="JNG213" s="119"/>
      <c r="JNH213" s="91"/>
      <c r="JNI213" s="119"/>
      <c r="JNJ213" s="91"/>
      <c r="JNK213" s="119"/>
      <c r="JNL213" s="91"/>
      <c r="JNM213" s="119"/>
      <c r="JNN213" s="91"/>
      <c r="JNO213" s="119"/>
      <c r="JNP213" s="91"/>
      <c r="JNQ213" s="119"/>
      <c r="JNR213" s="91"/>
      <c r="JNS213" s="119"/>
      <c r="JNT213" s="91"/>
      <c r="JNU213" s="119"/>
      <c r="JNV213" s="91"/>
      <c r="JNW213" s="119"/>
      <c r="JNX213" s="91"/>
      <c r="JNY213" s="119"/>
      <c r="JNZ213" s="91"/>
      <c r="JOA213" s="119"/>
      <c r="JOB213" s="91"/>
      <c r="JOC213" s="119"/>
      <c r="JOD213" s="91"/>
      <c r="JOE213" s="119"/>
      <c r="JOF213" s="91"/>
      <c r="JOG213" s="119"/>
      <c r="JOH213" s="91"/>
      <c r="JOI213" s="119"/>
      <c r="JOJ213" s="91"/>
      <c r="JOK213" s="119"/>
      <c r="JOL213" s="91"/>
      <c r="JOM213" s="119"/>
      <c r="JON213" s="91"/>
      <c r="JOO213" s="119"/>
      <c r="JOP213" s="91"/>
      <c r="JOQ213" s="119"/>
      <c r="JOR213" s="91"/>
      <c r="JOS213" s="119"/>
      <c r="JOT213" s="91"/>
      <c r="JOU213" s="119"/>
      <c r="JOV213" s="91"/>
      <c r="JOW213" s="119"/>
      <c r="JOX213" s="91"/>
      <c r="JOY213" s="119"/>
      <c r="JOZ213" s="91"/>
      <c r="JPA213" s="119"/>
      <c r="JPB213" s="91"/>
      <c r="JPC213" s="119"/>
      <c r="JPD213" s="91"/>
      <c r="JPE213" s="119"/>
      <c r="JPF213" s="91"/>
      <c r="JPG213" s="119"/>
      <c r="JPH213" s="91"/>
      <c r="JPI213" s="119"/>
      <c r="JPJ213" s="91"/>
      <c r="JPK213" s="119"/>
      <c r="JPL213" s="91"/>
      <c r="JPM213" s="119"/>
      <c r="JPN213" s="91"/>
      <c r="JPO213" s="119"/>
      <c r="JPP213" s="91"/>
      <c r="JPQ213" s="119"/>
      <c r="JPR213" s="91"/>
      <c r="JPS213" s="119"/>
      <c r="JPT213" s="91"/>
      <c r="JPU213" s="119"/>
      <c r="JPV213" s="91"/>
      <c r="JPW213" s="119"/>
      <c r="JPX213" s="91"/>
      <c r="JPY213" s="119"/>
      <c r="JPZ213" s="91"/>
      <c r="JQA213" s="119"/>
      <c r="JQB213" s="91"/>
      <c r="JQC213" s="119"/>
      <c r="JQD213" s="91"/>
      <c r="JQE213" s="119"/>
      <c r="JQF213" s="91"/>
      <c r="JQG213" s="119"/>
      <c r="JQH213" s="91"/>
      <c r="JQI213" s="119"/>
      <c r="JQJ213" s="91"/>
      <c r="JQK213" s="119"/>
      <c r="JQL213" s="91"/>
      <c r="JQM213" s="119"/>
      <c r="JQN213" s="91"/>
      <c r="JQO213" s="119"/>
      <c r="JQP213" s="91"/>
      <c r="JQQ213" s="119"/>
      <c r="JQR213" s="91"/>
      <c r="JQS213" s="119"/>
      <c r="JQT213" s="91"/>
      <c r="JQU213" s="119"/>
      <c r="JQV213" s="91"/>
      <c r="JQW213" s="119"/>
      <c r="JQX213" s="91"/>
      <c r="JQY213" s="119"/>
      <c r="JQZ213" s="91"/>
      <c r="JRA213" s="119"/>
      <c r="JRB213" s="91"/>
      <c r="JRC213" s="119"/>
      <c r="JRD213" s="91"/>
      <c r="JRE213" s="119"/>
      <c r="JRF213" s="91"/>
      <c r="JRG213" s="119"/>
      <c r="JRH213" s="91"/>
      <c r="JRI213" s="119"/>
      <c r="JRJ213" s="91"/>
      <c r="JRK213" s="119"/>
      <c r="JRL213" s="91"/>
      <c r="JRM213" s="119"/>
      <c r="JRN213" s="91"/>
      <c r="JRO213" s="119"/>
      <c r="JRP213" s="91"/>
      <c r="JRQ213" s="119"/>
      <c r="JRR213" s="91"/>
      <c r="JRS213" s="119"/>
      <c r="JRT213" s="91"/>
      <c r="JRU213" s="119"/>
      <c r="JRV213" s="91"/>
      <c r="JRW213" s="119"/>
      <c r="JRX213" s="91"/>
      <c r="JRY213" s="119"/>
      <c r="JRZ213" s="91"/>
      <c r="JSA213" s="119"/>
      <c r="JSB213" s="91"/>
      <c r="JSC213" s="119"/>
      <c r="JSD213" s="91"/>
      <c r="JSE213" s="119"/>
      <c r="JSF213" s="91"/>
      <c r="JSG213" s="119"/>
      <c r="JSH213" s="91"/>
      <c r="JSI213" s="119"/>
      <c r="JSJ213" s="91"/>
      <c r="JSK213" s="119"/>
      <c r="JSL213" s="91"/>
      <c r="JSM213" s="119"/>
      <c r="JSN213" s="91"/>
      <c r="JSO213" s="119"/>
      <c r="JSP213" s="91"/>
      <c r="JSQ213" s="119"/>
      <c r="JSR213" s="91"/>
      <c r="JSS213" s="119"/>
      <c r="JST213" s="91"/>
      <c r="JSU213" s="119"/>
      <c r="JSV213" s="91"/>
      <c r="JSW213" s="119"/>
      <c r="JSX213" s="91"/>
      <c r="JSY213" s="119"/>
      <c r="JSZ213" s="91"/>
      <c r="JTA213" s="119"/>
      <c r="JTB213" s="91"/>
      <c r="JTC213" s="119"/>
      <c r="JTD213" s="91"/>
      <c r="JTE213" s="119"/>
      <c r="JTF213" s="91"/>
      <c r="JTG213" s="119"/>
      <c r="JTH213" s="91"/>
      <c r="JTI213" s="119"/>
      <c r="JTJ213" s="91"/>
      <c r="JTK213" s="119"/>
      <c r="JTL213" s="91"/>
      <c r="JTM213" s="119"/>
      <c r="JTN213" s="91"/>
      <c r="JTO213" s="119"/>
      <c r="JTP213" s="91"/>
      <c r="JTQ213" s="119"/>
      <c r="JTR213" s="91"/>
      <c r="JTS213" s="119"/>
      <c r="JTT213" s="91"/>
      <c r="JTU213" s="119"/>
      <c r="JTV213" s="91"/>
      <c r="JTW213" s="119"/>
      <c r="JTX213" s="91"/>
      <c r="JTY213" s="119"/>
      <c r="JTZ213" s="91"/>
      <c r="JUA213" s="119"/>
      <c r="JUB213" s="91"/>
      <c r="JUC213" s="119"/>
      <c r="JUD213" s="91"/>
      <c r="JUE213" s="119"/>
      <c r="JUF213" s="91"/>
      <c r="JUG213" s="119"/>
      <c r="JUH213" s="91"/>
      <c r="JUI213" s="119"/>
      <c r="JUJ213" s="91"/>
      <c r="JUK213" s="119"/>
      <c r="JUL213" s="91"/>
      <c r="JUM213" s="119"/>
      <c r="JUN213" s="91"/>
      <c r="JUO213" s="119"/>
      <c r="JUP213" s="91"/>
      <c r="JUQ213" s="119"/>
      <c r="JUR213" s="91"/>
      <c r="JUS213" s="119"/>
      <c r="JUT213" s="91"/>
      <c r="JUU213" s="119"/>
      <c r="JUV213" s="91"/>
      <c r="JUW213" s="119"/>
      <c r="JUX213" s="91"/>
      <c r="JUY213" s="119"/>
      <c r="JUZ213" s="91"/>
      <c r="JVA213" s="119"/>
      <c r="JVB213" s="91"/>
      <c r="JVC213" s="119"/>
      <c r="JVD213" s="91"/>
      <c r="JVE213" s="119"/>
      <c r="JVF213" s="91"/>
      <c r="JVG213" s="119"/>
      <c r="JVH213" s="91"/>
      <c r="JVI213" s="119"/>
      <c r="JVJ213" s="91"/>
      <c r="JVK213" s="119"/>
      <c r="JVL213" s="91"/>
      <c r="JVM213" s="119"/>
      <c r="JVN213" s="91"/>
      <c r="JVO213" s="119"/>
      <c r="JVP213" s="91"/>
      <c r="JVQ213" s="119"/>
      <c r="JVR213" s="91"/>
      <c r="JVS213" s="119"/>
      <c r="JVT213" s="91"/>
      <c r="JVU213" s="119"/>
      <c r="JVV213" s="91"/>
      <c r="JVW213" s="119"/>
      <c r="JVX213" s="91"/>
      <c r="JVY213" s="119"/>
      <c r="JVZ213" s="91"/>
      <c r="JWA213" s="119"/>
      <c r="JWB213" s="91"/>
      <c r="JWC213" s="119"/>
      <c r="JWD213" s="91"/>
      <c r="JWE213" s="119"/>
      <c r="JWF213" s="91"/>
      <c r="JWG213" s="119"/>
      <c r="JWH213" s="91"/>
      <c r="JWI213" s="119"/>
      <c r="JWJ213" s="91"/>
      <c r="JWK213" s="119"/>
      <c r="JWL213" s="91"/>
      <c r="JWM213" s="119"/>
      <c r="JWN213" s="91"/>
      <c r="JWO213" s="119"/>
      <c r="JWP213" s="91"/>
      <c r="JWQ213" s="119"/>
      <c r="JWR213" s="91"/>
      <c r="JWS213" s="119"/>
      <c r="JWT213" s="91"/>
      <c r="JWU213" s="119"/>
      <c r="JWV213" s="91"/>
      <c r="JWW213" s="119"/>
      <c r="JWX213" s="91"/>
      <c r="JWY213" s="119"/>
      <c r="JWZ213" s="91"/>
      <c r="JXA213" s="119"/>
      <c r="JXB213" s="91"/>
      <c r="JXC213" s="119"/>
      <c r="JXD213" s="91"/>
      <c r="JXE213" s="119"/>
      <c r="JXF213" s="91"/>
      <c r="JXG213" s="119"/>
      <c r="JXH213" s="91"/>
      <c r="JXI213" s="119"/>
      <c r="JXJ213" s="91"/>
      <c r="JXK213" s="119"/>
      <c r="JXL213" s="91"/>
      <c r="JXM213" s="119"/>
      <c r="JXN213" s="91"/>
      <c r="JXO213" s="119"/>
      <c r="JXP213" s="91"/>
      <c r="JXQ213" s="119"/>
      <c r="JXR213" s="91"/>
      <c r="JXS213" s="119"/>
      <c r="JXT213" s="91"/>
      <c r="JXU213" s="119"/>
      <c r="JXV213" s="91"/>
      <c r="JXW213" s="119"/>
      <c r="JXX213" s="91"/>
      <c r="JXY213" s="119"/>
      <c r="JXZ213" s="91"/>
      <c r="JYA213" s="119"/>
      <c r="JYB213" s="91"/>
      <c r="JYC213" s="119"/>
      <c r="JYD213" s="91"/>
      <c r="JYE213" s="119"/>
      <c r="JYF213" s="91"/>
      <c r="JYG213" s="119"/>
      <c r="JYH213" s="91"/>
      <c r="JYI213" s="119"/>
      <c r="JYJ213" s="91"/>
      <c r="JYK213" s="119"/>
      <c r="JYL213" s="91"/>
      <c r="JYM213" s="119"/>
      <c r="JYN213" s="91"/>
      <c r="JYO213" s="119"/>
      <c r="JYP213" s="91"/>
      <c r="JYQ213" s="119"/>
      <c r="JYR213" s="91"/>
      <c r="JYS213" s="119"/>
      <c r="JYT213" s="91"/>
      <c r="JYU213" s="119"/>
      <c r="JYV213" s="91"/>
      <c r="JYW213" s="119"/>
      <c r="JYX213" s="91"/>
      <c r="JYY213" s="119"/>
      <c r="JYZ213" s="91"/>
      <c r="JZA213" s="119"/>
      <c r="JZB213" s="91"/>
      <c r="JZC213" s="119"/>
      <c r="JZD213" s="91"/>
      <c r="JZE213" s="119"/>
      <c r="JZF213" s="91"/>
      <c r="JZG213" s="119"/>
      <c r="JZH213" s="91"/>
      <c r="JZI213" s="119"/>
      <c r="JZJ213" s="91"/>
      <c r="JZK213" s="119"/>
      <c r="JZL213" s="91"/>
      <c r="JZM213" s="119"/>
      <c r="JZN213" s="91"/>
      <c r="JZO213" s="119"/>
      <c r="JZP213" s="91"/>
      <c r="JZQ213" s="119"/>
      <c r="JZR213" s="91"/>
      <c r="JZS213" s="119"/>
      <c r="JZT213" s="91"/>
      <c r="JZU213" s="119"/>
      <c r="JZV213" s="91"/>
      <c r="JZW213" s="119"/>
      <c r="JZX213" s="91"/>
      <c r="JZY213" s="119"/>
      <c r="JZZ213" s="91"/>
      <c r="KAA213" s="119"/>
      <c r="KAB213" s="91"/>
      <c r="KAC213" s="119"/>
      <c r="KAD213" s="91"/>
      <c r="KAE213" s="119"/>
      <c r="KAF213" s="91"/>
      <c r="KAG213" s="119"/>
      <c r="KAH213" s="91"/>
      <c r="KAI213" s="119"/>
      <c r="KAJ213" s="91"/>
      <c r="KAK213" s="119"/>
      <c r="KAL213" s="91"/>
      <c r="KAM213" s="119"/>
      <c r="KAN213" s="91"/>
      <c r="KAO213" s="119"/>
      <c r="KAP213" s="91"/>
      <c r="KAQ213" s="119"/>
      <c r="KAR213" s="91"/>
      <c r="KAS213" s="119"/>
      <c r="KAT213" s="91"/>
      <c r="KAU213" s="119"/>
      <c r="KAV213" s="91"/>
      <c r="KAW213" s="119"/>
      <c r="KAX213" s="91"/>
      <c r="KAY213" s="119"/>
      <c r="KAZ213" s="91"/>
      <c r="KBA213" s="119"/>
      <c r="KBB213" s="91"/>
      <c r="KBC213" s="119"/>
      <c r="KBD213" s="91"/>
      <c r="KBE213" s="119"/>
      <c r="KBF213" s="91"/>
      <c r="KBG213" s="119"/>
      <c r="KBH213" s="91"/>
      <c r="KBI213" s="119"/>
      <c r="KBJ213" s="91"/>
      <c r="KBK213" s="119"/>
      <c r="KBL213" s="91"/>
      <c r="KBM213" s="119"/>
      <c r="KBN213" s="91"/>
      <c r="KBO213" s="119"/>
      <c r="KBP213" s="91"/>
      <c r="KBQ213" s="119"/>
      <c r="KBR213" s="91"/>
      <c r="KBS213" s="119"/>
      <c r="KBT213" s="91"/>
      <c r="KBU213" s="119"/>
      <c r="KBV213" s="91"/>
      <c r="KBW213" s="119"/>
      <c r="KBX213" s="91"/>
      <c r="KBY213" s="119"/>
      <c r="KBZ213" s="91"/>
      <c r="KCA213" s="119"/>
      <c r="KCB213" s="91"/>
      <c r="KCC213" s="119"/>
      <c r="KCD213" s="91"/>
      <c r="KCE213" s="119"/>
      <c r="KCF213" s="91"/>
      <c r="KCG213" s="119"/>
      <c r="KCH213" s="91"/>
      <c r="KCI213" s="119"/>
      <c r="KCJ213" s="91"/>
      <c r="KCK213" s="119"/>
      <c r="KCL213" s="91"/>
      <c r="KCM213" s="119"/>
      <c r="KCN213" s="91"/>
      <c r="KCO213" s="119"/>
      <c r="KCP213" s="91"/>
      <c r="KCQ213" s="119"/>
      <c r="KCR213" s="91"/>
      <c r="KCS213" s="119"/>
      <c r="KCT213" s="91"/>
      <c r="KCU213" s="119"/>
      <c r="KCV213" s="91"/>
      <c r="KCW213" s="119"/>
      <c r="KCX213" s="91"/>
      <c r="KCY213" s="119"/>
      <c r="KCZ213" s="91"/>
      <c r="KDA213" s="119"/>
      <c r="KDB213" s="91"/>
      <c r="KDC213" s="119"/>
      <c r="KDD213" s="91"/>
      <c r="KDE213" s="119"/>
      <c r="KDF213" s="91"/>
      <c r="KDG213" s="119"/>
      <c r="KDH213" s="91"/>
      <c r="KDI213" s="119"/>
      <c r="KDJ213" s="91"/>
      <c r="KDK213" s="119"/>
      <c r="KDL213" s="91"/>
      <c r="KDM213" s="119"/>
      <c r="KDN213" s="91"/>
      <c r="KDO213" s="119"/>
      <c r="KDP213" s="91"/>
      <c r="KDQ213" s="119"/>
      <c r="KDR213" s="91"/>
      <c r="KDS213" s="119"/>
      <c r="KDT213" s="91"/>
      <c r="KDU213" s="119"/>
      <c r="KDV213" s="91"/>
      <c r="KDW213" s="119"/>
      <c r="KDX213" s="91"/>
      <c r="KDY213" s="119"/>
      <c r="KDZ213" s="91"/>
      <c r="KEA213" s="119"/>
      <c r="KEB213" s="91"/>
      <c r="KEC213" s="119"/>
      <c r="KED213" s="91"/>
      <c r="KEE213" s="119"/>
      <c r="KEF213" s="91"/>
      <c r="KEG213" s="119"/>
      <c r="KEH213" s="91"/>
      <c r="KEI213" s="119"/>
      <c r="KEJ213" s="91"/>
      <c r="KEK213" s="119"/>
      <c r="KEL213" s="91"/>
      <c r="KEM213" s="119"/>
      <c r="KEN213" s="91"/>
      <c r="KEO213" s="119"/>
      <c r="KEP213" s="91"/>
      <c r="KEQ213" s="119"/>
      <c r="KER213" s="91"/>
      <c r="KES213" s="119"/>
      <c r="KET213" s="91"/>
      <c r="KEU213" s="119"/>
      <c r="KEV213" s="91"/>
      <c r="KEW213" s="119"/>
      <c r="KEX213" s="91"/>
      <c r="KEY213" s="119"/>
      <c r="KEZ213" s="91"/>
      <c r="KFA213" s="119"/>
      <c r="KFB213" s="91"/>
      <c r="KFC213" s="119"/>
      <c r="KFD213" s="91"/>
      <c r="KFE213" s="119"/>
      <c r="KFF213" s="91"/>
      <c r="KFG213" s="119"/>
      <c r="KFH213" s="91"/>
      <c r="KFI213" s="119"/>
      <c r="KFJ213" s="91"/>
      <c r="KFK213" s="119"/>
      <c r="KFL213" s="91"/>
      <c r="KFM213" s="119"/>
      <c r="KFN213" s="91"/>
      <c r="KFO213" s="119"/>
      <c r="KFP213" s="91"/>
      <c r="KFQ213" s="119"/>
      <c r="KFR213" s="91"/>
      <c r="KFS213" s="119"/>
      <c r="KFT213" s="91"/>
      <c r="KFU213" s="119"/>
      <c r="KFV213" s="91"/>
      <c r="KFW213" s="119"/>
      <c r="KFX213" s="91"/>
      <c r="KFY213" s="119"/>
      <c r="KFZ213" s="91"/>
      <c r="KGA213" s="119"/>
      <c r="KGB213" s="91"/>
      <c r="KGC213" s="119"/>
      <c r="KGD213" s="91"/>
      <c r="KGE213" s="119"/>
      <c r="KGF213" s="91"/>
      <c r="KGG213" s="119"/>
      <c r="KGH213" s="91"/>
      <c r="KGI213" s="119"/>
      <c r="KGJ213" s="91"/>
      <c r="KGK213" s="119"/>
      <c r="KGL213" s="91"/>
      <c r="KGM213" s="119"/>
      <c r="KGN213" s="91"/>
      <c r="KGO213" s="119"/>
      <c r="KGP213" s="91"/>
      <c r="KGQ213" s="119"/>
      <c r="KGR213" s="91"/>
      <c r="KGS213" s="119"/>
      <c r="KGT213" s="91"/>
      <c r="KGU213" s="119"/>
      <c r="KGV213" s="91"/>
      <c r="KGW213" s="119"/>
      <c r="KGX213" s="91"/>
      <c r="KGY213" s="119"/>
      <c r="KGZ213" s="91"/>
      <c r="KHA213" s="119"/>
      <c r="KHB213" s="91"/>
      <c r="KHC213" s="119"/>
      <c r="KHD213" s="91"/>
      <c r="KHE213" s="119"/>
      <c r="KHF213" s="91"/>
      <c r="KHG213" s="119"/>
      <c r="KHH213" s="91"/>
      <c r="KHI213" s="119"/>
      <c r="KHJ213" s="91"/>
      <c r="KHK213" s="119"/>
      <c r="KHL213" s="91"/>
      <c r="KHM213" s="119"/>
      <c r="KHN213" s="91"/>
      <c r="KHO213" s="119"/>
      <c r="KHP213" s="91"/>
      <c r="KHQ213" s="119"/>
      <c r="KHR213" s="91"/>
      <c r="KHS213" s="119"/>
      <c r="KHT213" s="91"/>
      <c r="KHU213" s="119"/>
      <c r="KHV213" s="91"/>
      <c r="KHW213" s="119"/>
      <c r="KHX213" s="91"/>
      <c r="KHY213" s="119"/>
      <c r="KHZ213" s="91"/>
      <c r="KIA213" s="119"/>
      <c r="KIB213" s="91"/>
      <c r="KIC213" s="119"/>
      <c r="KID213" s="91"/>
      <c r="KIE213" s="119"/>
      <c r="KIF213" s="91"/>
      <c r="KIG213" s="119"/>
      <c r="KIH213" s="91"/>
      <c r="KII213" s="119"/>
      <c r="KIJ213" s="91"/>
      <c r="KIK213" s="119"/>
      <c r="KIL213" s="91"/>
      <c r="KIM213" s="119"/>
      <c r="KIN213" s="91"/>
      <c r="KIO213" s="119"/>
      <c r="KIP213" s="91"/>
      <c r="KIQ213" s="119"/>
      <c r="KIR213" s="91"/>
      <c r="KIS213" s="119"/>
      <c r="KIT213" s="91"/>
      <c r="KIU213" s="119"/>
      <c r="KIV213" s="91"/>
      <c r="KIW213" s="119"/>
      <c r="KIX213" s="91"/>
      <c r="KIY213" s="119"/>
      <c r="KIZ213" s="91"/>
      <c r="KJA213" s="119"/>
      <c r="KJB213" s="91"/>
      <c r="KJC213" s="119"/>
      <c r="KJD213" s="91"/>
      <c r="KJE213" s="119"/>
      <c r="KJF213" s="91"/>
      <c r="KJG213" s="119"/>
      <c r="KJH213" s="91"/>
      <c r="KJI213" s="119"/>
      <c r="KJJ213" s="91"/>
      <c r="KJK213" s="119"/>
      <c r="KJL213" s="91"/>
      <c r="KJM213" s="119"/>
      <c r="KJN213" s="91"/>
      <c r="KJO213" s="119"/>
      <c r="KJP213" s="91"/>
      <c r="KJQ213" s="119"/>
      <c r="KJR213" s="91"/>
      <c r="KJS213" s="119"/>
      <c r="KJT213" s="91"/>
      <c r="KJU213" s="119"/>
      <c r="KJV213" s="91"/>
      <c r="KJW213" s="119"/>
      <c r="KJX213" s="91"/>
      <c r="KJY213" s="119"/>
      <c r="KJZ213" s="91"/>
      <c r="KKA213" s="119"/>
      <c r="KKB213" s="91"/>
      <c r="KKC213" s="119"/>
      <c r="KKD213" s="91"/>
      <c r="KKE213" s="119"/>
      <c r="KKF213" s="91"/>
      <c r="KKG213" s="119"/>
      <c r="KKH213" s="91"/>
      <c r="KKI213" s="119"/>
      <c r="KKJ213" s="91"/>
      <c r="KKK213" s="119"/>
      <c r="KKL213" s="91"/>
      <c r="KKM213" s="119"/>
      <c r="KKN213" s="91"/>
      <c r="KKO213" s="119"/>
      <c r="KKP213" s="91"/>
      <c r="KKQ213" s="119"/>
      <c r="KKR213" s="91"/>
      <c r="KKS213" s="119"/>
      <c r="KKT213" s="91"/>
      <c r="KKU213" s="119"/>
      <c r="KKV213" s="91"/>
      <c r="KKW213" s="119"/>
      <c r="KKX213" s="91"/>
      <c r="KKY213" s="119"/>
      <c r="KKZ213" s="91"/>
      <c r="KLA213" s="119"/>
      <c r="KLB213" s="91"/>
      <c r="KLC213" s="119"/>
      <c r="KLD213" s="91"/>
      <c r="KLE213" s="119"/>
      <c r="KLF213" s="91"/>
      <c r="KLG213" s="119"/>
      <c r="KLH213" s="91"/>
      <c r="KLI213" s="119"/>
      <c r="KLJ213" s="91"/>
      <c r="KLK213" s="119"/>
      <c r="KLL213" s="91"/>
      <c r="KLM213" s="119"/>
      <c r="KLN213" s="91"/>
      <c r="KLO213" s="119"/>
      <c r="KLP213" s="91"/>
      <c r="KLQ213" s="119"/>
      <c r="KLR213" s="91"/>
      <c r="KLS213" s="119"/>
      <c r="KLT213" s="91"/>
      <c r="KLU213" s="119"/>
      <c r="KLV213" s="91"/>
      <c r="KLW213" s="119"/>
      <c r="KLX213" s="91"/>
      <c r="KLY213" s="119"/>
      <c r="KLZ213" s="91"/>
      <c r="KMA213" s="119"/>
      <c r="KMB213" s="91"/>
      <c r="KMC213" s="119"/>
      <c r="KMD213" s="91"/>
      <c r="KME213" s="119"/>
      <c r="KMF213" s="91"/>
      <c r="KMG213" s="119"/>
      <c r="KMH213" s="91"/>
      <c r="KMI213" s="119"/>
      <c r="KMJ213" s="91"/>
      <c r="KMK213" s="119"/>
      <c r="KML213" s="91"/>
      <c r="KMM213" s="119"/>
      <c r="KMN213" s="91"/>
      <c r="KMO213" s="119"/>
      <c r="KMP213" s="91"/>
      <c r="KMQ213" s="119"/>
      <c r="KMR213" s="91"/>
      <c r="KMS213" s="119"/>
      <c r="KMT213" s="91"/>
      <c r="KMU213" s="119"/>
      <c r="KMV213" s="91"/>
      <c r="KMW213" s="119"/>
      <c r="KMX213" s="91"/>
      <c r="KMY213" s="119"/>
      <c r="KMZ213" s="91"/>
      <c r="KNA213" s="119"/>
      <c r="KNB213" s="91"/>
      <c r="KNC213" s="119"/>
      <c r="KND213" s="91"/>
      <c r="KNE213" s="119"/>
      <c r="KNF213" s="91"/>
      <c r="KNG213" s="119"/>
      <c r="KNH213" s="91"/>
      <c r="KNI213" s="119"/>
      <c r="KNJ213" s="91"/>
      <c r="KNK213" s="119"/>
      <c r="KNL213" s="91"/>
      <c r="KNM213" s="119"/>
      <c r="KNN213" s="91"/>
      <c r="KNO213" s="119"/>
      <c r="KNP213" s="91"/>
      <c r="KNQ213" s="119"/>
      <c r="KNR213" s="91"/>
      <c r="KNS213" s="119"/>
      <c r="KNT213" s="91"/>
      <c r="KNU213" s="119"/>
      <c r="KNV213" s="91"/>
      <c r="KNW213" s="119"/>
      <c r="KNX213" s="91"/>
      <c r="KNY213" s="119"/>
      <c r="KNZ213" s="91"/>
      <c r="KOA213" s="119"/>
      <c r="KOB213" s="91"/>
      <c r="KOC213" s="119"/>
      <c r="KOD213" s="91"/>
      <c r="KOE213" s="119"/>
      <c r="KOF213" s="91"/>
      <c r="KOG213" s="119"/>
      <c r="KOH213" s="91"/>
      <c r="KOI213" s="119"/>
      <c r="KOJ213" s="91"/>
      <c r="KOK213" s="119"/>
      <c r="KOL213" s="91"/>
      <c r="KOM213" s="119"/>
      <c r="KON213" s="91"/>
      <c r="KOO213" s="119"/>
      <c r="KOP213" s="91"/>
      <c r="KOQ213" s="119"/>
      <c r="KOR213" s="91"/>
      <c r="KOS213" s="119"/>
      <c r="KOT213" s="91"/>
      <c r="KOU213" s="119"/>
      <c r="KOV213" s="91"/>
      <c r="KOW213" s="119"/>
      <c r="KOX213" s="91"/>
      <c r="KOY213" s="119"/>
      <c r="KOZ213" s="91"/>
      <c r="KPA213" s="119"/>
      <c r="KPB213" s="91"/>
      <c r="KPC213" s="119"/>
      <c r="KPD213" s="91"/>
      <c r="KPE213" s="119"/>
      <c r="KPF213" s="91"/>
      <c r="KPG213" s="119"/>
      <c r="KPH213" s="91"/>
      <c r="KPI213" s="119"/>
      <c r="KPJ213" s="91"/>
      <c r="KPK213" s="119"/>
      <c r="KPL213" s="91"/>
      <c r="KPM213" s="119"/>
      <c r="KPN213" s="91"/>
      <c r="KPO213" s="119"/>
      <c r="KPP213" s="91"/>
      <c r="KPQ213" s="119"/>
      <c r="KPR213" s="91"/>
      <c r="KPS213" s="119"/>
      <c r="KPT213" s="91"/>
      <c r="KPU213" s="119"/>
      <c r="KPV213" s="91"/>
      <c r="KPW213" s="119"/>
      <c r="KPX213" s="91"/>
      <c r="KPY213" s="119"/>
      <c r="KPZ213" s="91"/>
      <c r="KQA213" s="119"/>
      <c r="KQB213" s="91"/>
      <c r="KQC213" s="119"/>
      <c r="KQD213" s="91"/>
      <c r="KQE213" s="119"/>
      <c r="KQF213" s="91"/>
      <c r="KQG213" s="119"/>
      <c r="KQH213" s="91"/>
      <c r="KQI213" s="119"/>
      <c r="KQJ213" s="91"/>
      <c r="KQK213" s="119"/>
      <c r="KQL213" s="91"/>
      <c r="KQM213" s="119"/>
      <c r="KQN213" s="91"/>
      <c r="KQO213" s="119"/>
      <c r="KQP213" s="91"/>
      <c r="KQQ213" s="119"/>
      <c r="KQR213" s="91"/>
      <c r="KQS213" s="119"/>
      <c r="KQT213" s="91"/>
      <c r="KQU213" s="119"/>
      <c r="KQV213" s="91"/>
      <c r="KQW213" s="119"/>
      <c r="KQX213" s="91"/>
      <c r="KQY213" s="119"/>
      <c r="KQZ213" s="91"/>
      <c r="KRA213" s="119"/>
      <c r="KRB213" s="91"/>
      <c r="KRC213" s="119"/>
      <c r="KRD213" s="91"/>
      <c r="KRE213" s="119"/>
      <c r="KRF213" s="91"/>
      <c r="KRG213" s="119"/>
      <c r="KRH213" s="91"/>
      <c r="KRI213" s="119"/>
      <c r="KRJ213" s="91"/>
      <c r="KRK213" s="119"/>
      <c r="KRL213" s="91"/>
      <c r="KRM213" s="119"/>
      <c r="KRN213" s="91"/>
      <c r="KRO213" s="119"/>
      <c r="KRP213" s="91"/>
      <c r="KRQ213" s="119"/>
      <c r="KRR213" s="91"/>
      <c r="KRS213" s="119"/>
      <c r="KRT213" s="91"/>
      <c r="KRU213" s="119"/>
      <c r="KRV213" s="91"/>
      <c r="KRW213" s="119"/>
      <c r="KRX213" s="91"/>
      <c r="KRY213" s="119"/>
      <c r="KRZ213" s="91"/>
      <c r="KSA213" s="119"/>
      <c r="KSB213" s="91"/>
      <c r="KSC213" s="119"/>
      <c r="KSD213" s="91"/>
      <c r="KSE213" s="119"/>
      <c r="KSF213" s="91"/>
      <c r="KSG213" s="119"/>
      <c r="KSH213" s="91"/>
      <c r="KSI213" s="119"/>
      <c r="KSJ213" s="91"/>
      <c r="KSK213" s="119"/>
      <c r="KSL213" s="91"/>
      <c r="KSM213" s="119"/>
      <c r="KSN213" s="91"/>
      <c r="KSO213" s="119"/>
      <c r="KSP213" s="91"/>
      <c r="KSQ213" s="119"/>
      <c r="KSR213" s="91"/>
      <c r="KSS213" s="119"/>
      <c r="KST213" s="91"/>
      <c r="KSU213" s="119"/>
      <c r="KSV213" s="91"/>
      <c r="KSW213" s="119"/>
      <c r="KSX213" s="91"/>
      <c r="KSY213" s="119"/>
      <c r="KSZ213" s="91"/>
      <c r="KTA213" s="119"/>
      <c r="KTB213" s="91"/>
      <c r="KTC213" s="119"/>
      <c r="KTD213" s="91"/>
      <c r="KTE213" s="119"/>
      <c r="KTF213" s="91"/>
      <c r="KTG213" s="119"/>
      <c r="KTH213" s="91"/>
      <c r="KTI213" s="119"/>
      <c r="KTJ213" s="91"/>
      <c r="KTK213" s="119"/>
      <c r="KTL213" s="91"/>
      <c r="KTM213" s="119"/>
      <c r="KTN213" s="91"/>
      <c r="KTO213" s="119"/>
      <c r="KTP213" s="91"/>
      <c r="KTQ213" s="119"/>
      <c r="KTR213" s="91"/>
      <c r="KTS213" s="119"/>
      <c r="KTT213" s="91"/>
      <c r="KTU213" s="119"/>
      <c r="KTV213" s="91"/>
      <c r="KTW213" s="119"/>
      <c r="KTX213" s="91"/>
      <c r="KTY213" s="119"/>
      <c r="KTZ213" s="91"/>
      <c r="KUA213" s="119"/>
      <c r="KUB213" s="91"/>
      <c r="KUC213" s="119"/>
      <c r="KUD213" s="91"/>
      <c r="KUE213" s="119"/>
      <c r="KUF213" s="91"/>
      <c r="KUG213" s="119"/>
      <c r="KUH213" s="91"/>
      <c r="KUI213" s="119"/>
      <c r="KUJ213" s="91"/>
      <c r="KUK213" s="119"/>
      <c r="KUL213" s="91"/>
      <c r="KUM213" s="119"/>
      <c r="KUN213" s="91"/>
      <c r="KUO213" s="119"/>
      <c r="KUP213" s="91"/>
      <c r="KUQ213" s="119"/>
      <c r="KUR213" s="91"/>
      <c r="KUS213" s="119"/>
      <c r="KUT213" s="91"/>
      <c r="KUU213" s="119"/>
      <c r="KUV213" s="91"/>
      <c r="KUW213" s="119"/>
      <c r="KUX213" s="91"/>
      <c r="KUY213" s="119"/>
      <c r="KUZ213" s="91"/>
      <c r="KVA213" s="119"/>
      <c r="KVB213" s="91"/>
      <c r="KVC213" s="119"/>
      <c r="KVD213" s="91"/>
      <c r="KVE213" s="119"/>
      <c r="KVF213" s="91"/>
      <c r="KVG213" s="119"/>
      <c r="KVH213" s="91"/>
      <c r="KVI213" s="119"/>
      <c r="KVJ213" s="91"/>
      <c r="KVK213" s="119"/>
      <c r="KVL213" s="91"/>
      <c r="KVM213" s="119"/>
      <c r="KVN213" s="91"/>
      <c r="KVO213" s="119"/>
      <c r="KVP213" s="91"/>
      <c r="KVQ213" s="119"/>
      <c r="KVR213" s="91"/>
      <c r="KVS213" s="119"/>
      <c r="KVT213" s="91"/>
      <c r="KVU213" s="119"/>
      <c r="KVV213" s="91"/>
      <c r="KVW213" s="119"/>
      <c r="KVX213" s="91"/>
      <c r="KVY213" s="119"/>
      <c r="KVZ213" s="91"/>
      <c r="KWA213" s="119"/>
      <c r="KWB213" s="91"/>
      <c r="KWC213" s="119"/>
      <c r="KWD213" s="91"/>
      <c r="KWE213" s="119"/>
      <c r="KWF213" s="91"/>
      <c r="KWG213" s="119"/>
      <c r="KWH213" s="91"/>
      <c r="KWI213" s="119"/>
      <c r="KWJ213" s="91"/>
      <c r="KWK213" s="119"/>
      <c r="KWL213" s="91"/>
      <c r="KWM213" s="119"/>
      <c r="KWN213" s="91"/>
      <c r="KWO213" s="119"/>
      <c r="KWP213" s="91"/>
      <c r="KWQ213" s="119"/>
      <c r="KWR213" s="91"/>
      <c r="KWS213" s="119"/>
      <c r="KWT213" s="91"/>
      <c r="KWU213" s="119"/>
      <c r="KWV213" s="91"/>
      <c r="KWW213" s="119"/>
      <c r="KWX213" s="91"/>
      <c r="KWY213" s="119"/>
      <c r="KWZ213" s="91"/>
      <c r="KXA213" s="119"/>
      <c r="KXB213" s="91"/>
      <c r="KXC213" s="119"/>
      <c r="KXD213" s="91"/>
      <c r="KXE213" s="119"/>
      <c r="KXF213" s="91"/>
      <c r="KXG213" s="119"/>
      <c r="KXH213" s="91"/>
      <c r="KXI213" s="119"/>
      <c r="KXJ213" s="91"/>
      <c r="KXK213" s="119"/>
      <c r="KXL213" s="91"/>
      <c r="KXM213" s="119"/>
      <c r="KXN213" s="91"/>
      <c r="KXO213" s="119"/>
      <c r="KXP213" s="91"/>
      <c r="KXQ213" s="119"/>
      <c r="KXR213" s="91"/>
      <c r="KXS213" s="119"/>
      <c r="KXT213" s="91"/>
      <c r="KXU213" s="119"/>
      <c r="KXV213" s="91"/>
      <c r="KXW213" s="119"/>
      <c r="KXX213" s="91"/>
      <c r="KXY213" s="119"/>
      <c r="KXZ213" s="91"/>
      <c r="KYA213" s="119"/>
      <c r="KYB213" s="91"/>
      <c r="KYC213" s="119"/>
      <c r="KYD213" s="91"/>
      <c r="KYE213" s="119"/>
      <c r="KYF213" s="91"/>
      <c r="KYG213" s="119"/>
      <c r="KYH213" s="91"/>
      <c r="KYI213" s="119"/>
      <c r="KYJ213" s="91"/>
      <c r="KYK213" s="119"/>
      <c r="KYL213" s="91"/>
      <c r="KYM213" s="119"/>
      <c r="KYN213" s="91"/>
      <c r="KYO213" s="119"/>
      <c r="KYP213" s="91"/>
      <c r="KYQ213" s="119"/>
      <c r="KYR213" s="91"/>
      <c r="KYS213" s="119"/>
      <c r="KYT213" s="91"/>
      <c r="KYU213" s="119"/>
      <c r="KYV213" s="91"/>
      <c r="KYW213" s="119"/>
      <c r="KYX213" s="91"/>
      <c r="KYY213" s="119"/>
      <c r="KYZ213" s="91"/>
      <c r="KZA213" s="119"/>
      <c r="KZB213" s="91"/>
      <c r="KZC213" s="119"/>
      <c r="KZD213" s="91"/>
      <c r="KZE213" s="119"/>
      <c r="KZF213" s="91"/>
      <c r="KZG213" s="119"/>
      <c r="KZH213" s="91"/>
      <c r="KZI213" s="119"/>
      <c r="KZJ213" s="91"/>
      <c r="KZK213" s="119"/>
      <c r="KZL213" s="91"/>
      <c r="KZM213" s="119"/>
      <c r="KZN213" s="91"/>
      <c r="KZO213" s="119"/>
      <c r="KZP213" s="91"/>
      <c r="KZQ213" s="119"/>
      <c r="KZR213" s="91"/>
      <c r="KZS213" s="119"/>
      <c r="KZT213" s="91"/>
      <c r="KZU213" s="119"/>
      <c r="KZV213" s="91"/>
      <c r="KZW213" s="119"/>
      <c r="KZX213" s="91"/>
      <c r="KZY213" s="119"/>
      <c r="KZZ213" s="91"/>
      <c r="LAA213" s="119"/>
      <c r="LAB213" s="91"/>
      <c r="LAC213" s="119"/>
      <c r="LAD213" s="91"/>
      <c r="LAE213" s="119"/>
      <c r="LAF213" s="91"/>
      <c r="LAG213" s="119"/>
      <c r="LAH213" s="91"/>
      <c r="LAI213" s="119"/>
      <c r="LAJ213" s="91"/>
      <c r="LAK213" s="119"/>
      <c r="LAL213" s="91"/>
      <c r="LAM213" s="119"/>
      <c r="LAN213" s="91"/>
      <c r="LAO213" s="119"/>
      <c r="LAP213" s="91"/>
      <c r="LAQ213" s="119"/>
      <c r="LAR213" s="91"/>
      <c r="LAS213" s="119"/>
      <c r="LAT213" s="91"/>
      <c r="LAU213" s="119"/>
      <c r="LAV213" s="91"/>
      <c r="LAW213" s="119"/>
      <c r="LAX213" s="91"/>
      <c r="LAY213" s="119"/>
      <c r="LAZ213" s="91"/>
      <c r="LBA213" s="119"/>
      <c r="LBB213" s="91"/>
      <c r="LBC213" s="119"/>
      <c r="LBD213" s="91"/>
      <c r="LBE213" s="119"/>
      <c r="LBF213" s="91"/>
      <c r="LBG213" s="119"/>
      <c r="LBH213" s="91"/>
      <c r="LBI213" s="119"/>
      <c r="LBJ213" s="91"/>
      <c r="LBK213" s="119"/>
      <c r="LBL213" s="91"/>
      <c r="LBM213" s="119"/>
      <c r="LBN213" s="91"/>
      <c r="LBO213" s="119"/>
      <c r="LBP213" s="91"/>
      <c r="LBQ213" s="119"/>
      <c r="LBR213" s="91"/>
      <c r="LBS213" s="119"/>
      <c r="LBT213" s="91"/>
      <c r="LBU213" s="119"/>
      <c r="LBV213" s="91"/>
      <c r="LBW213" s="119"/>
      <c r="LBX213" s="91"/>
      <c r="LBY213" s="119"/>
      <c r="LBZ213" s="91"/>
      <c r="LCA213" s="119"/>
      <c r="LCB213" s="91"/>
      <c r="LCC213" s="119"/>
      <c r="LCD213" s="91"/>
      <c r="LCE213" s="119"/>
      <c r="LCF213" s="91"/>
      <c r="LCG213" s="119"/>
      <c r="LCH213" s="91"/>
      <c r="LCI213" s="119"/>
      <c r="LCJ213" s="91"/>
      <c r="LCK213" s="119"/>
      <c r="LCL213" s="91"/>
      <c r="LCM213" s="119"/>
      <c r="LCN213" s="91"/>
      <c r="LCO213" s="119"/>
      <c r="LCP213" s="91"/>
      <c r="LCQ213" s="119"/>
      <c r="LCR213" s="91"/>
      <c r="LCS213" s="119"/>
      <c r="LCT213" s="91"/>
      <c r="LCU213" s="119"/>
      <c r="LCV213" s="91"/>
      <c r="LCW213" s="119"/>
      <c r="LCX213" s="91"/>
      <c r="LCY213" s="119"/>
      <c r="LCZ213" s="91"/>
      <c r="LDA213" s="119"/>
      <c r="LDB213" s="91"/>
      <c r="LDC213" s="119"/>
      <c r="LDD213" s="91"/>
      <c r="LDE213" s="119"/>
      <c r="LDF213" s="91"/>
      <c r="LDG213" s="119"/>
      <c r="LDH213" s="91"/>
      <c r="LDI213" s="119"/>
      <c r="LDJ213" s="91"/>
      <c r="LDK213" s="119"/>
      <c r="LDL213" s="91"/>
      <c r="LDM213" s="119"/>
      <c r="LDN213" s="91"/>
      <c r="LDO213" s="119"/>
      <c r="LDP213" s="91"/>
      <c r="LDQ213" s="119"/>
      <c r="LDR213" s="91"/>
      <c r="LDS213" s="119"/>
      <c r="LDT213" s="91"/>
      <c r="LDU213" s="119"/>
      <c r="LDV213" s="91"/>
      <c r="LDW213" s="119"/>
      <c r="LDX213" s="91"/>
      <c r="LDY213" s="119"/>
      <c r="LDZ213" s="91"/>
      <c r="LEA213" s="119"/>
      <c r="LEB213" s="91"/>
      <c r="LEC213" s="119"/>
      <c r="LED213" s="91"/>
      <c r="LEE213" s="119"/>
      <c r="LEF213" s="91"/>
      <c r="LEG213" s="119"/>
      <c r="LEH213" s="91"/>
      <c r="LEI213" s="119"/>
      <c r="LEJ213" s="91"/>
      <c r="LEK213" s="119"/>
      <c r="LEL213" s="91"/>
      <c r="LEM213" s="119"/>
      <c r="LEN213" s="91"/>
      <c r="LEO213" s="119"/>
      <c r="LEP213" s="91"/>
      <c r="LEQ213" s="119"/>
      <c r="LER213" s="91"/>
      <c r="LES213" s="119"/>
      <c r="LET213" s="91"/>
      <c r="LEU213" s="119"/>
      <c r="LEV213" s="91"/>
      <c r="LEW213" s="119"/>
      <c r="LEX213" s="91"/>
      <c r="LEY213" s="119"/>
      <c r="LEZ213" s="91"/>
      <c r="LFA213" s="119"/>
      <c r="LFB213" s="91"/>
      <c r="LFC213" s="119"/>
      <c r="LFD213" s="91"/>
      <c r="LFE213" s="119"/>
      <c r="LFF213" s="91"/>
      <c r="LFG213" s="119"/>
      <c r="LFH213" s="91"/>
      <c r="LFI213" s="119"/>
      <c r="LFJ213" s="91"/>
      <c r="LFK213" s="119"/>
      <c r="LFL213" s="91"/>
      <c r="LFM213" s="119"/>
      <c r="LFN213" s="91"/>
      <c r="LFO213" s="119"/>
      <c r="LFP213" s="91"/>
      <c r="LFQ213" s="119"/>
      <c r="LFR213" s="91"/>
      <c r="LFS213" s="119"/>
      <c r="LFT213" s="91"/>
      <c r="LFU213" s="119"/>
      <c r="LFV213" s="91"/>
      <c r="LFW213" s="119"/>
      <c r="LFX213" s="91"/>
      <c r="LFY213" s="119"/>
      <c r="LFZ213" s="91"/>
      <c r="LGA213" s="119"/>
      <c r="LGB213" s="91"/>
      <c r="LGC213" s="119"/>
      <c r="LGD213" s="91"/>
      <c r="LGE213" s="119"/>
      <c r="LGF213" s="91"/>
      <c r="LGG213" s="119"/>
      <c r="LGH213" s="91"/>
      <c r="LGI213" s="119"/>
      <c r="LGJ213" s="91"/>
      <c r="LGK213" s="119"/>
      <c r="LGL213" s="91"/>
      <c r="LGM213" s="119"/>
      <c r="LGN213" s="91"/>
      <c r="LGO213" s="119"/>
      <c r="LGP213" s="91"/>
      <c r="LGQ213" s="119"/>
      <c r="LGR213" s="91"/>
      <c r="LGS213" s="119"/>
      <c r="LGT213" s="91"/>
      <c r="LGU213" s="119"/>
      <c r="LGV213" s="91"/>
      <c r="LGW213" s="119"/>
      <c r="LGX213" s="91"/>
      <c r="LGY213" s="119"/>
      <c r="LGZ213" s="91"/>
      <c r="LHA213" s="119"/>
      <c r="LHB213" s="91"/>
      <c r="LHC213" s="119"/>
      <c r="LHD213" s="91"/>
      <c r="LHE213" s="119"/>
      <c r="LHF213" s="91"/>
      <c r="LHG213" s="119"/>
      <c r="LHH213" s="91"/>
      <c r="LHI213" s="119"/>
      <c r="LHJ213" s="91"/>
      <c r="LHK213" s="119"/>
      <c r="LHL213" s="91"/>
      <c r="LHM213" s="119"/>
      <c r="LHN213" s="91"/>
      <c r="LHO213" s="119"/>
      <c r="LHP213" s="91"/>
      <c r="LHQ213" s="119"/>
      <c r="LHR213" s="91"/>
      <c r="LHS213" s="119"/>
      <c r="LHT213" s="91"/>
      <c r="LHU213" s="119"/>
      <c r="LHV213" s="91"/>
      <c r="LHW213" s="119"/>
      <c r="LHX213" s="91"/>
      <c r="LHY213" s="119"/>
      <c r="LHZ213" s="91"/>
      <c r="LIA213" s="119"/>
      <c r="LIB213" s="91"/>
      <c r="LIC213" s="119"/>
      <c r="LID213" s="91"/>
      <c r="LIE213" s="119"/>
      <c r="LIF213" s="91"/>
      <c r="LIG213" s="119"/>
      <c r="LIH213" s="91"/>
      <c r="LII213" s="119"/>
      <c r="LIJ213" s="91"/>
      <c r="LIK213" s="119"/>
      <c r="LIL213" s="91"/>
      <c r="LIM213" s="119"/>
      <c r="LIN213" s="91"/>
      <c r="LIO213" s="119"/>
      <c r="LIP213" s="91"/>
      <c r="LIQ213" s="119"/>
      <c r="LIR213" s="91"/>
      <c r="LIS213" s="119"/>
      <c r="LIT213" s="91"/>
      <c r="LIU213" s="119"/>
      <c r="LIV213" s="91"/>
      <c r="LIW213" s="119"/>
      <c r="LIX213" s="91"/>
      <c r="LIY213" s="119"/>
      <c r="LIZ213" s="91"/>
      <c r="LJA213" s="119"/>
      <c r="LJB213" s="91"/>
      <c r="LJC213" s="119"/>
      <c r="LJD213" s="91"/>
      <c r="LJE213" s="119"/>
      <c r="LJF213" s="91"/>
      <c r="LJG213" s="119"/>
      <c r="LJH213" s="91"/>
      <c r="LJI213" s="119"/>
      <c r="LJJ213" s="91"/>
      <c r="LJK213" s="119"/>
      <c r="LJL213" s="91"/>
      <c r="LJM213" s="119"/>
      <c r="LJN213" s="91"/>
      <c r="LJO213" s="119"/>
      <c r="LJP213" s="91"/>
      <c r="LJQ213" s="119"/>
      <c r="LJR213" s="91"/>
      <c r="LJS213" s="119"/>
      <c r="LJT213" s="91"/>
      <c r="LJU213" s="119"/>
      <c r="LJV213" s="91"/>
      <c r="LJW213" s="119"/>
      <c r="LJX213" s="91"/>
      <c r="LJY213" s="119"/>
      <c r="LJZ213" s="91"/>
      <c r="LKA213" s="119"/>
      <c r="LKB213" s="91"/>
      <c r="LKC213" s="119"/>
      <c r="LKD213" s="91"/>
      <c r="LKE213" s="119"/>
      <c r="LKF213" s="91"/>
      <c r="LKG213" s="119"/>
      <c r="LKH213" s="91"/>
      <c r="LKI213" s="119"/>
      <c r="LKJ213" s="91"/>
      <c r="LKK213" s="119"/>
      <c r="LKL213" s="91"/>
      <c r="LKM213" s="119"/>
      <c r="LKN213" s="91"/>
      <c r="LKO213" s="119"/>
      <c r="LKP213" s="91"/>
      <c r="LKQ213" s="119"/>
      <c r="LKR213" s="91"/>
      <c r="LKS213" s="119"/>
      <c r="LKT213" s="91"/>
      <c r="LKU213" s="119"/>
      <c r="LKV213" s="91"/>
      <c r="LKW213" s="119"/>
      <c r="LKX213" s="91"/>
      <c r="LKY213" s="119"/>
      <c r="LKZ213" s="91"/>
      <c r="LLA213" s="119"/>
      <c r="LLB213" s="91"/>
      <c r="LLC213" s="119"/>
      <c r="LLD213" s="91"/>
      <c r="LLE213" s="119"/>
      <c r="LLF213" s="91"/>
      <c r="LLG213" s="119"/>
      <c r="LLH213" s="91"/>
      <c r="LLI213" s="119"/>
      <c r="LLJ213" s="91"/>
      <c r="LLK213" s="119"/>
      <c r="LLL213" s="91"/>
      <c r="LLM213" s="119"/>
      <c r="LLN213" s="91"/>
      <c r="LLO213" s="119"/>
      <c r="LLP213" s="91"/>
      <c r="LLQ213" s="119"/>
      <c r="LLR213" s="91"/>
      <c r="LLS213" s="119"/>
      <c r="LLT213" s="91"/>
      <c r="LLU213" s="119"/>
      <c r="LLV213" s="91"/>
      <c r="LLW213" s="119"/>
      <c r="LLX213" s="91"/>
      <c r="LLY213" s="119"/>
      <c r="LLZ213" s="91"/>
      <c r="LMA213" s="119"/>
      <c r="LMB213" s="91"/>
      <c r="LMC213" s="119"/>
      <c r="LMD213" s="91"/>
      <c r="LME213" s="119"/>
      <c r="LMF213" s="91"/>
      <c r="LMG213" s="119"/>
      <c r="LMH213" s="91"/>
      <c r="LMI213" s="119"/>
      <c r="LMJ213" s="91"/>
      <c r="LMK213" s="119"/>
      <c r="LML213" s="91"/>
      <c r="LMM213" s="119"/>
      <c r="LMN213" s="91"/>
      <c r="LMO213" s="119"/>
      <c r="LMP213" s="91"/>
      <c r="LMQ213" s="119"/>
      <c r="LMR213" s="91"/>
      <c r="LMS213" s="119"/>
      <c r="LMT213" s="91"/>
      <c r="LMU213" s="119"/>
      <c r="LMV213" s="91"/>
      <c r="LMW213" s="119"/>
      <c r="LMX213" s="91"/>
      <c r="LMY213" s="119"/>
      <c r="LMZ213" s="91"/>
      <c r="LNA213" s="119"/>
      <c r="LNB213" s="91"/>
      <c r="LNC213" s="119"/>
      <c r="LND213" s="91"/>
      <c r="LNE213" s="119"/>
      <c r="LNF213" s="91"/>
      <c r="LNG213" s="119"/>
      <c r="LNH213" s="91"/>
      <c r="LNI213" s="119"/>
      <c r="LNJ213" s="91"/>
      <c r="LNK213" s="119"/>
      <c r="LNL213" s="91"/>
      <c r="LNM213" s="119"/>
      <c r="LNN213" s="91"/>
      <c r="LNO213" s="119"/>
      <c r="LNP213" s="91"/>
      <c r="LNQ213" s="119"/>
      <c r="LNR213" s="91"/>
      <c r="LNS213" s="119"/>
      <c r="LNT213" s="91"/>
      <c r="LNU213" s="119"/>
      <c r="LNV213" s="91"/>
      <c r="LNW213" s="119"/>
      <c r="LNX213" s="91"/>
      <c r="LNY213" s="119"/>
      <c r="LNZ213" s="91"/>
      <c r="LOA213" s="119"/>
      <c r="LOB213" s="91"/>
      <c r="LOC213" s="119"/>
      <c r="LOD213" s="91"/>
      <c r="LOE213" s="119"/>
      <c r="LOF213" s="91"/>
      <c r="LOG213" s="119"/>
      <c r="LOH213" s="91"/>
      <c r="LOI213" s="119"/>
      <c r="LOJ213" s="91"/>
      <c r="LOK213" s="119"/>
      <c r="LOL213" s="91"/>
      <c r="LOM213" s="119"/>
      <c r="LON213" s="91"/>
      <c r="LOO213" s="119"/>
      <c r="LOP213" s="91"/>
      <c r="LOQ213" s="119"/>
      <c r="LOR213" s="91"/>
      <c r="LOS213" s="119"/>
      <c r="LOT213" s="91"/>
      <c r="LOU213" s="119"/>
      <c r="LOV213" s="91"/>
      <c r="LOW213" s="119"/>
      <c r="LOX213" s="91"/>
      <c r="LOY213" s="119"/>
      <c r="LOZ213" s="91"/>
      <c r="LPA213" s="119"/>
      <c r="LPB213" s="91"/>
      <c r="LPC213" s="119"/>
      <c r="LPD213" s="91"/>
      <c r="LPE213" s="119"/>
      <c r="LPF213" s="91"/>
      <c r="LPG213" s="119"/>
      <c r="LPH213" s="91"/>
      <c r="LPI213" s="119"/>
      <c r="LPJ213" s="91"/>
      <c r="LPK213" s="119"/>
      <c r="LPL213" s="91"/>
      <c r="LPM213" s="119"/>
      <c r="LPN213" s="91"/>
      <c r="LPO213" s="119"/>
      <c r="LPP213" s="91"/>
      <c r="LPQ213" s="119"/>
      <c r="LPR213" s="91"/>
      <c r="LPS213" s="119"/>
      <c r="LPT213" s="91"/>
      <c r="LPU213" s="119"/>
      <c r="LPV213" s="91"/>
      <c r="LPW213" s="119"/>
      <c r="LPX213" s="91"/>
      <c r="LPY213" s="119"/>
      <c r="LPZ213" s="91"/>
      <c r="LQA213" s="119"/>
      <c r="LQB213" s="91"/>
      <c r="LQC213" s="119"/>
      <c r="LQD213" s="91"/>
      <c r="LQE213" s="119"/>
      <c r="LQF213" s="91"/>
      <c r="LQG213" s="119"/>
      <c r="LQH213" s="91"/>
      <c r="LQI213" s="119"/>
      <c r="LQJ213" s="91"/>
      <c r="LQK213" s="119"/>
      <c r="LQL213" s="91"/>
      <c r="LQM213" s="119"/>
      <c r="LQN213" s="91"/>
      <c r="LQO213" s="119"/>
      <c r="LQP213" s="91"/>
      <c r="LQQ213" s="119"/>
      <c r="LQR213" s="91"/>
      <c r="LQS213" s="119"/>
      <c r="LQT213" s="91"/>
      <c r="LQU213" s="119"/>
      <c r="LQV213" s="91"/>
      <c r="LQW213" s="119"/>
      <c r="LQX213" s="91"/>
      <c r="LQY213" s="119"/>
      <c r="LQZ213" s="91"/>
      <c r="LRA213" s="119"/>
      <c r="LRB213" s="91"/>
      <c r="LRC213" s="119"/>
      <c r="LRD213" s="91"/>
      <c r="LRE213" s="119"/>
      <c r="LRF213" s="91"/>
      <c r="LRG213" s="119"/>
      <c r="LRH213" s="91"/>
      <c r="LRI213" s="119"/>
      <c r="LRJ213" s="91"/>
      <c r="LRK213" s="119"/>
      <c r="LRL213" s="91"/>
      <c r="LRM213" s="119"/>
      <c r="LRN213" s="91"/>
      <c r="LRO213" s="119"/>
      <c r="LRP213" s="91"/>
      <c r="LRQ213" s="119"/>
      <c r="LRR213" s="91"/>
      <c r="LRS213" s="119"/>
      <c r="LRT213" s="91"/>
      <c r="LRU213" s="119"/>
      <c r="LRV213" s="91"/>
      <c r="LRW213" s="119"/>
      <c r="LRX213" s="91"/>
      <c r="LRY213" s="119"/>
      <c r="LRZ213" s="91"/>
      <c r="LSA213" s="119"/>
      <c r="LSB213" s="91"/>
      <c r="LSC213" s="119"/>
      <c r="LSD213" s="91"/>
      <c r="LSE213" s="119"/>
      <c r="LSF213" s="91"/>
      <c r="LSG213" s="119"/>
      <c r="LSH213" s="91"/>
      <c r="LSI213" s="119"/>
      <c r="LSJ213" s="91"/>
      <c r="LSK213" s="119"/>
      <c r="LSL213" s="91"/>
      <c r="LSM213" s="119"/>
      <c r="LSN213" s="91"/>
      <c r="LSO213" s="119"/>
      <c r="LSP213" s="91"/>
      <c r="LSQ213" s="119"/>
      <c r="LSR213" s="91"/>
      <c r="LSS213" s="119"/>
      <c r="LST213" s="91"/>
      <c r="LSU213" s="119"/>
      <c r="LSV213" s="91"/>
      <c r="LSW213" s="119"/>
      <c r="LSX213" s="91"/>
      <c r="LSY213" s="119"/>
      <c r="LSZ213" s="91"/>
      <c r="LTA213" s="119"/>
      <c r="LTB213" s="91"/>
      <c r="LTC213" s="119"/>
      <c r="LTD213" s="91"/>
      <c r="LTE213" s="119"/>
      <c r="LTF213" s="91"/>
      <c r="LTG213" s="119"/>
      <c r="LTH213" s="91"/>
      <c r="LTI213" s="119"/>
      <c r="LTJ213" s="91"/>
      <c r="LTK213" s="119"/>
      <c r="LTL213" s="91"/>
      <c r="LTM213" s="119"/>
      <c r="LTN213" s="91"/>
      <c r="LTO213" s="119"/>
      <c r="LTP213" s="91"/>
      <c r="LTQ213" s="119"/>
      <c r="LTR213" s="91"/>
      <c r="LTS213" s="119"/>
      <c r="LTT213" s="91"/>
      <c r="LTU213" s="119"/>
      <c r="LTV213" s="91"/>
      <c r="LTW213" s="119"/>
      <c r="LTX213" s="91"/>
      <c r="LTY213" s="119"/>
      <c r="LTZ213" s="91"/>
      <c r="LUA213" s="119"/>
      <c r="LUB213" s="91"/>
      <c r="LUC213" s="119"/>
      <c r="LUD213" s="91"/>
      <c r="LUE213" s="119"/>
      <c r="LUF213" s="91"/>
      <c r="LUG213" s="119"/>
      <c r="LUH213" s="91"/>
      <c r="LUI213" s="119"/>
      <c r="LUJ213" s="91"/>
      <c r="LUK213" s="119"/>
      <c r="LUL213" s="91"/>
      <c r="LUM213" s="119"/>
      <c r="LUN213" s="91"/>
      <c r="LUO213" s="119"/>
      <c r="LUP213" s="91"/>
      <c r="LUQ213" s="119"/>
      <c r="LUR213" s="91"/>
      <c r="LUS213" s="119"/>
      <c r="LUT213" s="91"/>
      <c r="LUU213" s="119"/>
      <c r="LUV213" s="91"/>
      <c r="LUW213" s="119"/>
      <c r="LUX213" s="91"/>
      <c r="LUY213" s="119"/>
      <c r="LUZ213" s="91"/>
      <c r="LVA213" s="119"/>
      <c r="LVB213" s="91"/>
      <c r="LVC213" s="119"/>
      <c r="LVD213" s="91"/>
      <c r="LVE213" s="119"/>
      <c r="LVF213" s="91"/>
      <c r="LVG213" s="119"/>
      <c r="LVH213" s="91"/>
      <c r="LVI213" s="119"/>
      <c r="LVJ213" s="91"/>
      <c r="LVK213" s="119"/>
      <c r="LVL213" s="91"/>
      <c r="LVM213" s="119"/>
      <c r="LVN213" s="91"/>
      <c r="LVO213" s="119"/>
      <c r="LVP213" s="91"/>
      <c r="LVQ213" s="119"/>
      <c r="LVR213" s="91"/>
      <c r="LVS213" s="119"/>
      <c r="LVT213" s="91"/>
      <c r="LVU213" s="119"/>
      <c r="LVV213" s="91"/>
      <c r="LVW213" s="119"/>
      <c r="LVX213" s="91"/>
      <c r="LVY213" s="119"/>
      <c r="LVZ213" s="91"/>
      <c r="LWA213" s="119"/>
      <c r="LWB213" s="91"/>
      <c r="LWC213" s="119"/>
      <c r="LWD213" s="91"/>
      <c r="LWE213" s="119"/>
      <c r="LWF213" s="91"/>
      <c r="LWG213" s="119"/>
      <c r="LWH213" s="91"/>
      <c r="LWI213" s="119"/>
      <c r="LWJ213" s="91"/>
      <c r="LWK213" s="119"/>
      <c r="LWL213" s="91"/>
      <c r="LWM213" s="119"/>
      <c r="LWN213" s="91"/>
      <c r="LWO213" s="119"/>
      <c r="LWP213" s="91"/>
      <c r="LWQ213" s="119"/>
      <c r="LWR213" s="91"/>
      <c r="LWS213" s="119"/>
      <c r="LWT213" s="91"/>
      <c r="LWU213" s="119"/>
      <c r="LWV213" s="91"/>
      <c r="LWW213" s="119"/>
      <c r="LWX213" s="91"/>
      <c r="LWY213" s="119"/>
      <c r="LWZ213" s="91"/>
      <c r="LXA213" s="119"/>
      <c r="LXB213" s="91"/>
      <c r="LXC213" s="119"/>
      <c r="LXD213" s="91"/>
      <c r="LXE213" s="119"/>
      <c r="LXF213" s="91"/>
      <c r="LXG213" s="119"/>
      <c r="LXH213" s="91"/>
      <c r="LXI213" s="119"/>
      <c r="LXJ213" s="91"/>
      <c r="LXK213" s="119"/>
      <c r="LXL213" s="91"/>
      <c r="LXM213" s="119"/>
      <c r="LXN213" s="91"/>
      <c r="LXO213" s="119"/>
      <c r="LXP213" s="91"/>
      <c r="LXQ213" s="119"/>
      <c r="LXR213" s="91"/>
      <c r="LXS213" s="119"/>
      <c r="LXT213" s="91"/>
      <c r="LXU213" s="119"/>
      <c r="LXV213" s="91"/>
      <c r="LXW213" s="119"/>
      <c r="LXX213" s="91"/>
      <c r="LXY213" s="119"/>
      <c r="LXZ213" s="91"/>
      <c r="LYA213" s="119"/>
      <c r="LYB213" s="91"/>
      <c r="LYC213" s="119"/>
      <c r="LYD213" s="91"/>
      <c r="LYE213" s="119"/>
      <c r="LYF213" s="91"/>
      <c r="LYG213" s="119"/>
      <c r="LYH213" s="91"/>
      <c r="LYI213" s="119"/>
      <c r="LYJ213" s="91"/>
      <c r="LYK213" s="119"/>
      <c r="LYL213" s="91"/>
      <c r="LYM213" s="119"/>
      <c r="LYN213" s="91"/>
      <c r="LYO213" s="119"/>
      <c r="LYP213" s="91"/>
      <c r="LYQ213" s="119"/>
      <c r="LYR213" s="91"/>
      <c r="LYS213" s="119"/>
      <c r="LYT213" s="91"/>
      <c r="LYU213" s="119"/>
      <c r="LYV213" s="91"/>
      <c r="LYW213" s="119"/>
      <c r="LYX213" s="91"/>
      <c r="LYY213" s="119"/>
      <c r="LYZ213" s="91"/>
      <c r="LZA213" s="119"/>
      <c r="LZB213" s="91"/>
      <c r="LZC213" s="119"/>
      <c r="LZD213" s="91"/>
      <c r="LZE213" s="119"/>
      <c r="LZF213" s="91"/>
      <c r="LZG213" s="119"/>
      <c r="LZH213" s="91"/>
      <c r="LZI213" s="119"/>
      <c r="LZJ213" s="91"/>
      <c r="LZK213" s="119"/>
      <c r="LZL213" s="91"/>
      <c r="LZM213" s="119"/>
      <c r="LZN213" s="91"/>
      <c r="LZO213" s="119"/>
      <c r="LZP213" s="91"/>
      <c r="LZQ213" s="119"/>
      <c r="LZR213" s="91"/>
      <c r="LZS213" s="119"/>
      <c r="LZT213" s="91"/>
      <c r="LZU213" s="119"/>
      <c r="LZV213" s="91"/>
      <c r="LZW213" s="119"/>
      <c r="LZX213" s="91"/>
      <c r="LZY213" s="119"/>
      <c r="LZZ213" s="91"/>
      <c r="MAA213" s="119"/>
      <c r="MAB213" s="91"/>
      <c r="MAC213" s="119"/>
      <c r="MAD213" s="91"/>
      <c r="MAE213" s="119"/>
      <c r="MAF213" s="91"/>
      <c r="MAG213" s="119"/>
      <c r="MAH213" s="91"/>
      <c r="MAI213" s="119"/>
      <c r="MAJ213" s="91"/>
      <c r="MAK213" s="119"/>
      <c r="MAL213" s="91"/>
      <c r="MAM213" s="119"/>
      <c r="MAN213" s="91"/>
      <c r="MAO213" s="119"/>
      <c r="MAP213" s="91"/>
      <c r="MAQ213" s="119"/>
      <c r="MAR213" s="91"/>
      <c r="MAS213" s="119"/>
      <c r="MAT213" s="91"/>
      <c r="MAU213" s="119"/>
      <c r="MAV213" s="91"/>
      <c r="MAW213" s="119"/>
      <c r="MAX213" s="91"/>
      <c r="MAY213" s="119"/>
      <c r="MAZ213" s="91"/>
      <c r="MBA213" s="119"/>
      <c r="MBB213" s="91"/>
      <c r="MBC213" s="119"/>
      <c r="MBD213" s="91"/>
      <c r="MBE213" s="119"/>
      <c r="MBF213" s="91"/>
      <c r="MBG213" s="119"/>
      <c r="MBH213" s="91"/>
      <c r="MBI213" s="119"/>
      <c r="MBJ213" s="91"/>
      <c r="MBK213" s="119"/>
      <c r="MBL213" s="91"/>
      <c r="MBM213" s="119"/>
      <c r="MBN213" s="91"/>
      <c r="MBO213" s="119"/>
      <c r="MBP213" s="91"/>
      <c r="MBQ213" s="119"/>
      <c r="MBR213" s="91"/>
      <c r="MBS213" s="119"/>
      <c r="MBT213" s="91"/>
      <c r="MBU213" s="119"/>
      <c r="MBV213" s="91"/>
      <c r="MBW213" s="119"/>
      <c r="MBX213" s="91"/>
      <c r="MBY213" s="119"/>
      <c r="MBZ213" s="91"/>
      <c r="MCA213" s="119"/>
      <c r="MCB213" s="91"/>
      <c r="MCC213" s="119"/>
      <c r="MCD213" s="91"/>
      <c r="MCE213" s="119"/>
      <c r="MCF213" s="91"/>
      <c r="MCG213" s="119"/>
      <c r="MCH213" s="91"/>
      <c r="MCI213" s="119"/>
      <c r="MCJ213" s="91"/>
      <c r="MCK213" s="119"/>
      <c r="MCL213" s="91"/>
      <c r="MCM213" s="119"/>
      <c r="MCN213" s="91"/>
      <c r="MCO213" s="119"/>
      <c r="MCP213" s="91"/>
      <c r="MCQ213" s="119"/>
      <c r="MCR213" s="91"/>
      <c r="MCS213" s="119"/>
      <c r="MCT213" s="91"/>
      <c r="MCU213" s="119"/>
      <c r="MCV213" s="91"/>
      <c r="MCW213" s="119"/>
      <c r="MCX213" s="91"/>
      <c r="MCY213" s="119"/>
      <c r="MCZ213" s="91"/>
      <c r="MDA213" s="119"/>
      <c r="MDB213" s="91"/>
      <c r="MDC213" s="119"/>
      <c r="MDD213" s="91"/>
      <c r="MDE213" s="119"/>
      <c r="MDF213" s="91"/>
      <c r="MDG213" s="119"/>
      <c r="MDH213" s="91"/>
      <c r="MDI213" s="119"/>
      <c r="MDJ213" s="91"/>
      <c r="MDK213" s="119"/>
      <c r="MDL213" s="91"/>
      <c r="MDM213" s="119"/>
      <c r="MDN213" s="91"/>
      <c r="MDO213" s="119"/>
      <c r="MDP213" s="91"/>
      <c r="MDQ213" s="119"/>
      <c r="MDR213" s="91"/>
      <c r="MDS213" s="119"/>
      <c r="MDT213" s="91"/>
      <c r="MDU213" s="119"/>
      <c r="MDV213" s="91"/>
      <c r="MDW213" s="119"/>
      <c r="MDX213" s="91"/>
      <c r="MDY213" s="119"/>
      <c r="MDZ213" s="91"/>
      <c r="MEA213" s="119"/>
      <c r="MEB213" s="91"/>
      <c r="MEC213" s="119"/>
      <c r="MED213" s="91"/>
      <c r="MEE213" s="119"/>
      <c r="MEF213" s="91"/>
      <c r="MEG213" s="119"/>
      <c r="MEH213" s="91"/>
      <c r="MEI213" s="119"/>
      <c r="MEJ213" s="91"/>
      <c r="MEK213" s="119"/>
      <c r="MEL213" s="91"/>
      <c r="MEM213" s="119"/>
      <c r="MEN213" s="91"/>
      <c r="MEO213" s="119"/>
      <c r="MEP213" s="91"/>
      <c r="MEQ213" s="119"/>
      <c r="MER213" s="91"/>
      <c r="MES213" s="119"/>
      <c r="MET213" s="91"/>
      <c r="MEU213" s="119"/>
      <c r="MEV213" s="91"/>
      <c r="MEW213" s="119"/>
      <c r="MEX213" s="91"/>
      <c r="MEY213" s="119"/>
      <c r="MEZ213" s="91"/>
      <c r="MFA213" s="119"/>
      <c r="MFB213" s="91"/>
      <c r="MFC213" s="119"/>
      <c r="MFD213" s="91"/>
      <c r="MFE213" s="119"/>
      <c r="MFF213" s="91"/>
      <c r="MFG213" s="119"/>
      <c r="MFH213" s="91"/>
      <c r="MFI213" s="119"/>
      <c r="MFJ213" s="91"/>
      <c r="MFK213" s="119"/>
      <c r="MFL213" s="91"/>
      <c r="MFM213" s="119"/>
      <c r="MFN213" s="91"/>
      <c r="MFO213" s="119"/>
      <c r="MFP213" s="91"/>
      <c r="MFQ213" s="119"/>
      <c r="MFR213" s="91"/>
      <c r="MFS213" s="119"/>
      <c r="MFT213" s="91"/>
      <c r="MFU213" s="119"/>
      <c r="MFV213" s="91"/>
      <c r="MFW213" s="119"/>
      <c r="MFX213" s="91"/>
      <c r="MFY213" s="119"/>
      <c r="MFZ213" s="91"/>
      <c r="MGA213" s="119"/>
      <c r="MGB213" s="91"/>
      <c r="MGC213" s="119"/>
      <c r="MGD213" s="91"/>
      <c r="MGE213" s="119"/>
      <c r="MGF213" s="91"/>
      <c r="MGG213" s="119"/>
      <c r="MGH213" s="91"/>
      <c r="MGI213" s="119"/>
      <c r="MGJ213" s="91"/>
      <c r="MGK213" s="119"/>
      <c r="MGL213" s="91"/>
      <c r="MGM213" s="119"/>
      <c r="MGN213" s="91"/>
      <c r="MGO213" s="119"/>
      <c r="MGP213" s="91"/>
      <c r="MGQ213" s="119"/>
      <c r="MGR213" s="91"/>
      <c r="MGS213" s="119"/>
      <c r="MGT213" s="91"/>
      <c r="MGU213" s="119"/>
      <c r="MGV213" s="91"/>
      <c r="MGW213" s="119"/>
      <c r="MGX213" s="91"/>
      <c r="MGY213" s="119"/>
      <c r="MGZ213" s="91"/>
      <c r="MHA213" s="119"/>
      <c r="MHB213" s="91"/>
      <c r="MHC213" s="119"/>
      <c r="MHD213" s="91"/>
      <c r="MHE213" s="119"/>
      <c r="MHF213" s="91"/>
      <c r="MHG213" s="119"/>
      <c r="MHH213" s="91"/>
      <c r="MHI213" s="119"/>
      <c r="MHJ213" s="91"/>
      <c r="MHK213" s="119"/>
      <c r="MHL213" s="91"/>
      <c r="MHM213" s="119"/>
      <c r="MHN213" s="91"/>
      <c r="MHO213" s="119"/>
      <c r="MHP213" s="91"/>
      <c r="MHQ213" s="119"/>
      <c r="MHR213" s="91"/>
      <c r="MHS213" s="119"/>
      <c r="MHT213" s="91"/>
      <c r="MHU213" s="119"/>
      <c r="MHV213" s="91"/>
      <c r="MHW213" s="119"/>
      <c r="MHX213" s="91"/>
      <c r="MHY213" s="119"/>
      <c r="MHZ213" s="91"/>
      <c r="MIA213" s="119"/>
      <c r="MIB213" s="91"/>
      <c r="MIC213" s="119"/>
      <c r="MID213" s="91"/>
      <c r="MIE213" s="119"/>
      <c r="MIF213" s="91"/>
      <c r="MIG213" s="119"/>
      <c r="MIH213" s="91"/>
      <c r="MII213" s="119"/>
      <c r="MIJ213" s="91"/>
      <c r="MIK213" s="119"/>
      <c r="MIL213" s="91"/>
      <c r="MIM213" s="119"/>
      <c r="MIN213" s="91"/>
      <c r="MIO213" s="119"/>
      <c r="MIP213" s="91"/>
      <c r="MIQ213" s="119"/>
      <c r="MIR213" s="91"/>
      <c r="MIS213" s="119"/>
      <c r="MIT213" s="91"/>
      <c r="MIU213" s="119"/>
      <c r="MIV213" s="91"/>
      <c r="MIW213" s="119"/>
      <c r="MIX213" s="91"/>
      <c r="MIY213" s="119"/>
      <c r="MIZ213" s="91"/>
      <c r="MJA213" s="119"/>
      <c r="MJB213" s="91"/>
      <c r="MJC213" s="119"/>
      <c r="MJD213" s="91"/>
      <c r="MJE213" s="119"/>
      <c r="MJF213" s="91"/>
      <c r="MJG213" s="119"/>
      <c r="MJH213" s="91"/>
      <c r="MJI213" s="119"/>
      <c r="MJJ213" s="91"/>
      <c r="MJK213" s="119"/>
      <c r="MJL213" s="91"/>
      <c r="MJM213" s="119"/>
      <c r="MJN213" s="91"/>
      <c r="MJO213" s="119"/>
      <c r="MJP213" s="91"/>
      <c r="MJQ213" s="119"/>
      <c r="MJR213" s="91"/>
      <c r="MJS213" s="119"/>
      <c r="MJT213" s="91"/>
      <c r="MJU213" s="119"/>
      <c r="MJV213" s="91"/>
      <c r="MJW213" s="119"/>
      <c r="MJX213" s="91"/>
      <c r="MJY213" s="119"/>
      <c r="MJZ213" s="91"/>
      <c r="MKA213" s="119"/>
      <c r="MKB213" s="91"/>
      <c r="MKC213" s="119"/>
      <c r="MKD213" s="91"/>
      <c r="MKE213" s="119"/>
      <c r="MKF213" s="91"/>
      <c r="MKG213" s="119"/>
      <c r="MKH213" s="91"/>
      <c r="MKI213" s="119"/>
      <c r="MKJ213" s="91"/>
      <c r="MKK213" s="119"/>
      <c r="MKL213" s="91"/>
      <c r="MKM213" s="119"/>
      <c r="MKN213" s="91"/>
      <c r="MKO213" s="119"/>
      <c r="MKP213" s="91"/>
      <c r="MKQ213" s="119"/>
      <c r="MKR213" s="91"/>
      <c r="MKS213" s="119"/>
      <c r="MKT213" s="91"/>
      <c r="MKU213" s="119"/>
      <c r="MKV213" s="91"/>
      <c r="MKW213" s="119"/>
      <c r="MKX213" s="91"/>
      <c r="MKY213" s="119"/>
      <c r="MKZ213" s="91"/>
      <c r="MLA213" s="119"/>
      <c r="MLB213" s="91"/>
      <c r="MLC213" s="119"/>
      <c r="MLD213" s="91"/>
      <c r="MLE213" s="119"/>
      <c r="MLF213" s="91"/>
      <c r="MLG213" s="119"/>
      <c r="MLH213" s="91"/>
      <c r="MLI213" s="119"/>
      <c r="MLJ213" s="91"/>
      <c r="MLK213" s="119"/>
      <c r="MLL213" s="91"/>
      <c r="MLM213" s="119"/>
      <c r="MLN213" s="91"/>
      <c r="MLO213" s="119"/>
      <c r="MLP213" s="91"/>
      <c r="MLQ213" s="119"/>
      <c r="MLR213" s="91"/>
      <c r="MLS213" s="119"/>
      <c r="MLT213" s="91"/>
      <c r="MLU213" s="119"/>
      <c r="MLV213" s="91"/>
      <c r="MLW213" s="119"/>
      <c r="MLX213" s="91"/>
      <c r="MLY213" s="119"/>
      <c r="MLZ213" s="91"/>
      <c r="MMA213" s="119"/>
      <c r="MMB213" s="91"/>
      <c r="MMC213" s="119"/>
      <c r="MMD213" s="91"/>
      <c r="MME213" s="119"/>
      <c r="MMF213" s="91"/>
      <c r="MMG213" s="119"/>
      <c r="MMH213" s="91"/>
      <c r="MMI213" s="119"/>
      <c r="MMJ213" s="91"/>
      <c r="MMK213" s="119"/>
      <c r="MML213" s="91"/>
      <c r="MMM213" s="119"/>
      <c r="MMN213" s="91"/>
      <c r="MMO213" s="119"/>
      <c r="MMP213" s="91"/>
      <c r="MMQ213" s="119"/>
      <c r="MMR213" s="91"/>
      <c r="MMS213" s="119"/>
      <c r="MMT213" s="91"/>
      <c r="MMU213" s="119"/>
      <c r="MMV213" s="91"/>
      <c r="MMW213" s="119"/>
      <c r="MMX213" s="91"/>
      <c r="MMY213" s="119"/>
      <c r="MMZ213" s="91"/>
      <c r="MNA213" s="119"/>
      <c r="MNB213" s="91"/>
      <c r="MNC213" s="119"/>
      <c r="MND213" s="91"/>
      <c r="MNE213" s="119"/>
      <c r="MNF213" s="91"/>
      <c r="MNG213" s="119"/>
      <c r="MNH213" s="91"/>
      <c r="MNI213" s="119"/>
      <c r="MNJ213" s="91"/>
      <c r="MNK213" s="119"/>
      <c r="MNL213" s="91"/>
      <c r="MNM213" s="119"/>
      <c r="MNN213" s="91"/>
      <c r="MNO213" s="119"/>
      <c r="MNP213" s="91"/>
      <c r="MNQ213" s="119"/>
      <c r="MNR213" s="91"/>
      <c r="MNS213" s="119"/>
      <c r="MNT213" s="91"/>
      <c r="MNU213" s="119"/>
      <c r="MNV213" s="91"/>
      <c r="MNW213" s="119"/>
      <c r="MNX213" s="91"/>
      <c r="MNY213" s="119"/>
      <c r="MNZ213" s="91"/>
      <c r="MOA213" s="119"/>
      <c r="MOB213" s="91"/>
      <c r="MOC213" s="119"/>
      <c r="MOD213" s="91"/>
      <c r="MOE213" s="119"/>
      <c r="MOF213" s="91"/>
      <c r="MOG213" s="119"/>
      <c r="MOH213" s="91"/>
      <c r="MOI213" s="119"/>
      <c r="MOJ213" s="91"/>
      <c r="MOK213" s="119"/>
      <c r="MOL213" s="91"/>
      <c r="MOM213" s="119"/>
      <c r="MON213" s="91"/>
      <c r="MOO213" s="119"/>
      <c r="MOP213" s="91"/>
      <c r="MOQ213" s="119"/>
      <c r="MOR213" s="91"/>
      <c r="MOS213" s="119"/>
      <c r="MOT213" s="91"/>
      <c r="MOU213" s="119"/>
      <c r="MOV213" s="91"/>
      <c r="MOW213" s="119"/>
      <c r="MOX213" s="91"/>
      <c r="MOY213" s="119"/>
      <c r="MOZ213" s="91"/>
      <c r="MPA213" s="119"/>
      <c r="MPB213" s="91"/>
      <c r="MPC213" s="119"/>
      <c r="MPD213" s="91"/>
      <c r="MPE213" s="119"/>
      <c r="MPF213" s="91"/>
      <c r="MPG213" s="119"/>
      <c r="MPH213" s="91"/>
      <c r="MPI213" s="119"/>
      <c r="MPJ213" s="91"/>
      <c r="MPK213" s="119"/>
      <c r="MPL213" s="91"/>
      <c r="MPM213" s="119"/>
      <c r="MPN213" s="91"/>
      <c r="MPO213" s="119"/>
      <c r="MPP213" s="91"/>
      <c r="MPQ213" s="119"/>
      <c r="MPR213" s="91"/>
      <c r="MPS213" s="119"/>
      <c r="MPT213" s="91"/>
      <c r="MPU213" s="119"/>
      <c r="MPV213" s="91"/>
      <c r="MPW213" s="119"/>
      <c r="MPX213" s="91"/>
      <c r="MPY213" s="119"/>
      <c r="MPZ213" s="91"/>
      <c r="MQA213" s="119"/>
      <c r="MQB213" s="91"/>
      <c r="MQC213" s="119"/>
      <c r="MQD213" s="91"/>
      <c r="MQE213" s="119"/>
      <c r="MQF213" s="91"/>
      <c r="MQG213" s="119"/>
      <c r="MQH213" s="91"/>
      <c r="MQI213" s="119"/>
      <c r="MQJ213" s="91"/>
      <c r="MQK213" s="119"/>
      <c r="MQL213" s="91"/>
      <c r="MQM213" s="119"/>
      <c r="MQN213" s="91"/>
      <c r="MQO213" s="119"/>
      <c r="MQP213" s="91"/>
      <c r="MQQ213" s="119"/>
      <c r="MQR213" s="91"/>
      <c r="MQS213" s="119"/>
      <c r="MQT213" s="91"/>
      <c r="MQU213" s="119"/>
      <c r="MQV213" s="91"/>
      <c r="MQW213" s="119"/>
      <c r="MQX213" s="91"/>
      <c r="MQY213" s="119"/>
      <c r="MQZ213" s="91"/>
      <c r="MRA213" s="119"/>
      <c r="MRB213" s="91"/>
      <c r="MRC213" s="119"/>
      <c r="MRD213" s="91"/>
      <c r="MRE213" s="119"/>
      <c r="MRF213" s="91"/>
      <c r="MRG213" s="119"/>
      <c r="MRH213" s="91"/>
      <c r="MRI213" s="119"/>
      <c r="MRJ213" s="91"/>
      <c r="MRK213" s="119"/>
      <c r="MRL213" s="91"/>
      <c r="MRM213" s="119"/>
      <c r="MRN213" s="91"/>
      <c r="MRO213" s="119"/>
      <c r="MRP213" s="91"/>
      <c r="MRQ213" s="119"/>
      <c r="MRR213" s="91"/>
      <c r="MRS213" s="119"/>
      <c r="MRT213" s="91"/>
      <c r="MRU213" s="119"/>
      <c r="MRV213" s="91"/>
      <c r="MRW213" s="119"/>
      <c r="MRX213" s="91"/>
      <c r="MRY213" s="119"/>
      <c r="MRZ213" s="91"/>
      <c r="MSA213" s="119"/>
      <c r="MSB213" s="91"/>
      <c r="MSC213" s="119"/>
      <c r="MSD213" s="91"/>
      <c r="MSE213" s="119"/>
      <c r="MSF213" s="91"/>
      <c r="MSG213" s="119"/>
      <c r="MSH213" s="91"/>
      <c r="MSI213" s="119"/>
      <c r="MSJ213" s="91"/>
      <c r="MSK213" s="119"/>
      <c r="MSL213" s="91"/>
      <c r="MSM213" s="119"/>
      <c r="MSN213" s="91"/>
      <c r="MSO213" s="119"/>
      <c r="MSP213" s="91"/>
      <c r="MSQ213" s="119"/>
      <c r="MSR213" s="91"/>
      <c r="MSS213" s="119"/>
      <c r="MST213" s="91"/>
      <c r="MSU213" s="119"/>
      <c r="MSV213" s="91"/>
      <c r="MSW213" s="119"/>
      <c r="MSX213" s="91"/>
      <c r="MSY213" s="119"/>
      <c r="MSZ213" s="91"/>
      <c r="MTA213" s="119"/>
      <c r="MTB213" s="91"/>
      <c r="MTC213" s="119"/>
      <c r="MTD213" s="91"/>
      <c r="MTE213" s="119"/>
      <c r="MTF213" s="91"/>
      <c r="MTG213" s="119"/>
      <c r="MTH213" s="91"/>
      <c r="MTI213" s="119"/>
      <c r="MTJ213" s="91"/>
      <c r="MTK213" s="119"/>
      <c r="MTL213" s="91"/>
      <c r="MTM213" s="119"/>
      <c r="MTN213" s="91"/>
      <c r="MTO213" s="119"/>
      <c r="MTP213" s="91"/>
      <c r="MTQ213" s="119"/>
      <c r="MTR213" s="91"/>
      <c r="MTS213" s="119"/>
      <c r="MTT213" s="91"/>
      <c r="MTU213" s="119"/>
      <c r="MTV213" s="91"/>
      <c r="MTW213" s="119"/>
      <c r="MTX213" s="91"/>
      <c r="MTY213" s="119"/>
      <c r="MTZ213" s="91"/>
      <c r="MUA213" s="119"/>
      <c r="MUB213" s="91"/>
      <c r="MUC213" s="119"/>
      <c r="MUD213" s="91"/>
      <c r="MUE213" s="119"/>
      <c r="MUF213" s="91"/>
      <c r="MUG213" s="119"/>
      <c r="MUH213" s="91"/>
      <c r="MUI213" s="119"/>
      <c r="MUJ213" s="91"/>
      <c r="MUK213" s="119"/>
      <c r="MUL213" s="91"/>
      <c r="MUM213" s="119"/>
      <c r="MUN213" s="91"/>
      <c r="MUO213" s="119"/>
      <c r="MUP213" s="91"/>
      <c r="MUQ213" s="119"/>
      <c r="MUR213" s="91"/>
      <c r="MUS213" s="119"/>
      <c r="MUT213" s="91"/>
      <c r="MUU213" s="119"/>
      <c r="MUV213" s="91"/>
      <c r="MUW213" s="119"/>
      <c r="MUX213" s="91"/>
      <c r="MUY213" s="119"/>
      <c r="MUZ213" s="91"/>
      <c r="MVA213" s="119"/>
      <c r="MVB213" s="91"/>
      <c r="MVC213" s="119"/>
      <c r="MVD213" s="91"/>
      <c r="MVE213" s="119"/>
      <c r="MVF213" s="91"/>
      <c r="MVG213" s="119"/>
      <c r="MVH213" s="91"/>
      <c r="MVI213" s="119"/>
      <c r="MVJ213" s="91"/>
      <c r="MVK213" s="119"/>
      <c r="MVL213" s="91"/>
      <c r="MVM213" s="119"/>
      <c r="MVN213" s="91"/>
      <c r="MVO213" s="119"/>
      <c r="MVP213" s="91"/>
      <c r="MVQ213" s="119"/>
      <c r="MVR213" s="91"/>
      <c r="MVS213" s="119"/>
      <c r="MVT213" s="91"/>
      <c r="MVU213" s="119"/>
      <c r="MVV213" s="91"/>
      <c r="MVW213" s="119"/>
      <c r="MVX213" s="91"/>
      <c r="MVY213" s="119"/>
      <c r="MVZ213" s="91"/>
      <c r="MWA213" s="119"/>
      <c r="MWB213" s="91"/>
      <c r="MWC213" s="119"/>
      <c r="MWD213" s="91"/>
      <c r="MWE213" s="119"/>
      <c r="MWF213" s="91"/>
      <c r="MWG213" s="119"/>
      <c r="MWH213" s="91"/>
      <c r="MWI213" s="119"/>
      <c r="MWJ213" s="91"/>
      <c r="MWK213" s="119"/>
      <c r="MWL213" s="91"/>
      <c r="MWM213" s="119"/>
      <c r="MWN213" s="91"/>
      <c r="MWO213" s="119"/>
      <c r="MWP213" s="91"/>
      <c r="MWQ213" s="119"/>
      <c r="MWR213" s="91"/>
      <c r="MWS213" s="119"/>
      <c r="MWT213" s="91"/>
      <c r="MWU213" s="119"/>
      <c r="MWV213" s="91"/>
      <c r="MWW213" s="119"/>
      <c r="MWX213" s="91"/>
      <c r="MWY213" s="119"/>
      <c r="MWZ213" s="91"/>
      <c r="MXA213" s="119"/>
      <c r="MXB213" s="91"/>
      <c r="MXC213" s="119"/>
      <c r="MXD213" s="91"/>
      <c r="MXE213" s="119"/>
      <c r="MXF213" s="91"/>
      <c r="MXG213" s="119"/>
      <c r="MXH213" s="91"/>
      <c r="MXI213" s="119"/>
      <c r="MXJ213" s="91"/>
      <c r="MXK213" s="119"/>
      <c r="MXL213" s="91"/>
      <c r="MXM213" s="119"/>
      <c r="MXN213" s="91"/>
      <c r="MXO213" s="119"/>
      <c r="MXP213" s="91"/>
      <c r="MXQ213" s="119"/>
      <c r="MXR213" s="91"/>
      <c r="MXS213" s="119"/>
      <c r="MXT213" s="91"/>
      <c r="MXU213" s="119"/>
      <c r="MXV213" s="91"/>
      <c r="MXW213" s="119"/>
      <c r="MXX213" s="91"/>
      <c r="MXY213" s="119"/>
      <c r="MXZ213" s="91"/>
      <c r="MYA213" s="119"/>
      <c r="MYB213" s="91"/>
      <c r="MYC213" s="119"/>
      <c r="MYD213" s="91"/>
      <c r="MYE213" s="119"/>
      <c r="MYF213" s="91"/>
      <c r="MYG213" s="119"/>
      <c r="MYH213" s="91"/>
      <c r="MYI213" s="119"/>
      <c r="MYJ213" s="91"/>
      <c r="MYK213" s="119"/>
      <c r="MYL213" s="91"/>
      <c r="MYM213" s="119"/>
      <c r="MYN213" s="91"/>
      <c r="MYO213" s="119"/>
      <c r="MYP213" s="91"/>
      <c r="MYQ213" s="119"/>
      <c r="MYR213" s="91"/>
      <c r="MYS213" s="119"/>
      <c r="MYT213" s="91"/>
      <c r="MYU213" s="119"/>
      <c r="MYV213" s="91"/>
      <c r="MYW213" s="119"/>
      <c r="MYX213" s="91"/>
      <c r="MYY213" s="119"/>
      <c r="MYZ213" s="91"/>
      <c r="MZA213" s="119"/>
      <c r="MZB213" s="91"/>
      <c r="MZC213" s="119"/>
      <c r="MZD213" s="91"/>
      <c r="MZE213" s="119"/>
      <c r="MZF213" s="91"/>
      <c r="MZG213" s="119"/>
      <c r="MZH213" s="91"/>
      <c r="MZI213" s="119"/>
      <c r="MZJ213" s="91"/>
      <c r="MZK213" s="119"/>
      <c r="MZL213" s="91"/>
      <c r="MZM213" s="119"/>
      <c r="MZN213" s="91"/>
      <c r="MZO213" s="119"/>
      <c r="MZP213" s="91"/>
      <c r="MZQ213" s="119"/>
      <c r="MZR213" s="91"/>
      <c r="MZS213" s="119"/>
      <c r="MZT213" s="91"/>
      <c r="MZU213" s="119"/>
      <c r="MZV213" s="91"/>
      <c r="MZW213" s="119"/>
      <c r="MZX213" s="91"/>
      <c r="MZY213" s="119"/>
      <c r="MZZ213" s="91"/>
      <c r="NAA213" s="119"/>
      <c r="NAB213" s="91"/>
      <c r="NAC213" s="119"/>
      <c r="NAD213" s="91"/>
      <c r="NAE213" s="119"/>
      <c r="NAF213" s="91"/>
      <c r="NAG213" s="119"/>
      <c r="NAH213" s="91"/>
      <c r="NAI213" s="119"/>
      <c r="NAJ213" s="91"/>
      <c r="NAK213" s="119"/>
      <c r="NAL213" s="91"/>
      <c r="NAM213" s="119"/>
      <c r="NAN213" s="91"/>
      <c r="NAO213" s="119"/>
      <c r="NAP213" s="91"/>
      <c r="NAQ213" s="119"/>
      <c r="NAR213" s="91"/>
      <c r="NAS213" s="119"/>
      <c r="NAT213" s="91"/>
      <c r="NAU213" s="119"/>
      <c r="NAV213" s="91"/>
      <c r="NAW213" s="119"/>
      <c r="NAX213" s="91"/>
      <c r="NAY213" s="119"/>
      <c r="NAZ213" s="91"/>
      <c r="NBA213" s="119"/>
      <c r="NBB213" s="91"/>
      <c r="NBC213" s="119"/>
      <c r="NBD213" s="91"/>
      <c r="NBE213" s="119"/>
      <c r="NBF213" s="91"/>
      <c r="NBG213" s="119"/>
      <c r="NBH213" s="91"/>
      <c r="NBI213" s="119"/>
      <c r="NBJ213" s="91"/>
      <c r="NBK213" s="119"/>
      <c r="NBL213" s="91"/>
      <c r="NBM213" s="119"/>
      <c r="NBN213" s="91"/>
      <c r="NBO213" s="119"/>
      <c r="NBP213" s="91"/>
      <c r="NBQ213" s="119"/>
      <c r="NBR213" s="91"/>
      <c r="NBS213" s="119"/>
      <c r="NBT213" s="91"/>
      <c r="NBU213" s="119"/>
      <c r="NBV213" s="91"/>
      <c r="NBW213" s="119"/>
      <c r="NBX213" s="91"/>
      <c r="NBY213" s="119"/>
      <c r="NBZ213" s="91"/>
      <c r="NCA213" s="119"/>
      <c r="NCB213" s="91"/>
      <c r="NCC213" s="119"/>
      <c r="NCD213" s="91"/>
      <c r="NCE213" s="119"/>
      <c r="NCF213" s="91"/>
      <c r="NCG213" s="119"/>
      <c r="NCH213" s="91"/>
      <c r="NCI213" s="119"/>
      <c r="NCJ213" s="91"/>
      <c r="NCK213" s="119"/>
      <c r="NCL213" s="91"/>
      <c r="NCM213" s="119"/>
      <c r="NCN213" s="91"/>
      <c r="NCO213" s="119"/>
      <c r="NCP213" s="91"/>
      <c r="NCQ213" s="119"/>
      <c r="NCR213" s="91"/>
      <c r="NCS213" s="119"/>
      <c r="NCT213" s="91"/>
      <c r="NCU213" s="119"/>
      <c r="NCV213" s="91"/>
      <c r="NCW213" s="119"/>
      <c r="NCX213" s="91"/>
      <c r="NCY213" s="119"/>
      <c r="NCZ213" s="91"/>
      <c r="NDA213" s="119"/>
      <c r="NDB213" s="91"/>
      <c r="NDC213" s="119"/>
      <c r="NDD213" s="91"/>
      <c r="NDE213" s="119"/>
      <c r="NDF213" s="91"/>
      <c r="NDG213" s="119"/>
      <c r="NDH213" s="91"/>
      <c r="NDI213" s="119"/>
      <c r="NDJ213" s="91"/>
      <c r="NDK213" s="119"/>
      <c r="NDL213" s="91"/>
      <c r="NDM213" s="119"/>
      <c r="NDN213" s="91"/>
      <c r="NDO213" s="119"/>
      <c r="NDP213" s="91"/>
      <c r="NDQ213" s="119"/>
      <c r="NDR213" s="91"/>
      <c r="NDS213" s="119"/>
      <c r="NDT213" s="91"/>
      <c r="NDU213" s="119"/>
      <c r="NDV213" s="91"/>
      <c r="NDW213" s="119"/>
      <c r="NDX213" s="91"/>
      <c r="NDY213" s="119"/>
      <c r="NDZ213" s="91"/>
      <c r="NEA213" s="119"/>
      <c r="NEB213" s="91"/>
      <c r="NEC213" s="119"/>
      <c r="NED213" s="91"/>
      <c r="NEE213" s="119"/>
      <c r="NEF213" s="91"/>
      <c r="NEG213" s="119"/>
      <c r="NEH213" s="91"/>
      <c r="NEI213" s="119"/>
      <c r="NEJ213" s="91"/>
      <c r="NEK213" s="119"/>
      <c r="NEL213" s="91"/>
      <c r="NEM213" s="119"/>
      <c r="NEN213" s="91"/>
      <c r="NEO213" s="119"/>
      <c r="NEP213" s="91"/>
      <c r="NEQ213" s="119"/>
      <c r="NER213" s="91"/>
      <c r="NES213" s="119"/>
      <c r="NET213" s="91"/>
      <c r="NEU213" s="119"/>
      <c r="NEV213" s="91"/>
      <c r="NEW213" s="119"/>
      <c r="NEX213" s="91"/>
      <c r="NEY213" s="119"/>
      <c r="NEZ213" s="91"/>
      <c r="NFA213" s="119"/>
      <c r="NFB213" s="91"/>
      <c r="NFC213" s="119"/>
      <c r="NFD213" s="91"/>
      <c r="NFE213" s="119"/>
      <c r="NFF213" s="91"/>
      <c r="NFG213" s="119"/>
      <c r="NFH213" s="91"/>
      <c r="NFI213" s="119"/>
      <c r="NFJ213" s="91"/>
      <c r="NFK213" s="119"/>
      <c r="NFL213" s="91"/>
      <c r="NFM213" s="119"/>
      <c r="NFN213" s="91"/>
      <c r="NFO213" s="119"/>
      <c r="NFP213" s="91"/>
      <c r="NFQ213" s="119"/>
      <c r="NFR213" s="91"/>
      <c r="NFS213" s="119"/>
      <c r="NFT213" s="91"/>
      <c r="NFU213" s="119"/>
      <c r="NFV213" s="91"/>
      <c r="NFW213" s="119"/>
      <c r="NFX213" s="91"/>
      <c r="NFY213" s="119"/>
      <c r="NFZ213" s="91"/>
      <c r="NGA213" s="119"/>
      <c r="NGB213" s="91"/>
      <c r="NGC213" s="119"/>
      <c r="NGD213" s="91"/>
      <c r="NGE213" s="119"/>
      <c r="NGF213" s="91"/>
      <c r="NGG213" s="119"/>
      <c r="NGH213" s="91"/>
      <c r="NGI213" s="119"/>
      <c r="NGJ213" s="91"/>
      <c r="NGK213" s="119"/>
      <c r="NGL213" s="91"/>
      <c r="NGM213" s="119"/>
      <c r="NGN213" s="91"/>
      <c r="NGO213" s="119"/>
      <c r="NGP213" s="91"/>
      <c r="NGQ213" s="119"/>
      <c r="NGR213" s="91"/>
      <c r="NGS213" s="119"/>
      <c r="NGT213" s="91"/>
      <c r="NGU213" s="119"/>
      <c r="NGV213" s="91"/>
      <c r="NGW213" s="119"/>
      <c r="NGX213" s="91"/>
      <c r="NGY213" s="119"/>
      <c r="NGZ213" s="91"/>
      <c r="NHA213" s="119"/>
      <c r="NHB213" s="91"/>
      <c r="NHC213" s="119"/>
      <c r="NHD213" s="91"/>
      <c r="NHE213" s="119"/>
      <c r="NHF213" s="91"/>
      <c r="NHG213" s="119"/>
      <c r="NHH213" s="91"/>
      <c r="NHI213" s="119"/>
      <c r="NHJ213" s="91"/>
      <c r="NHK213" s="119"/>
      <c r="NHL213" s="91"/>
      <c r="NHM213" s="119"/>
      <c r="NHN213" s="91"/>
      <c r="NHO213" s="119"/>
      <c r="NHP213" s="91"/>
      <c r="NHQ213" s="119"/>
      <c r="NHR213" s="91"/>
      <c r="NHS213" s="119"/>
      <c r="NHT213" s="91"/>
      <c r="NHU213" s="119"/>
      <c r="NHV213" s="91"/>
      <c r="NHW213" s="119"/>
      <c r="NHX213" s="91"/>
      <c r="NHY213" s="119"/>
      <c r="NHZ213" s="91"/>
      <c r="NIA213" s="119"/>
      <c r="NIB213" s="91"/>
      <c r="NIC213" s="119"/>
      <c r="NID213" s="91"/>
      <c r="NIE213" s="119"/>
      <c r="NIF213" s="91"/>
      <c r="NIG213" s="119"/>
      <c r="NIH213" s="91"/>
      <c r="NII213" s="119"/>
      <c r="NIJ213" s="91"/>
      <c r="NIK213" s="119"/>
      <c r="NIL213" s="91"/>
      <c r="NIM213" s="119"/>
      <c r="NIN213" s="91"/>
      <c r="NIO213" s="119"/>
      <c r="NIP213" s="91"/>
      <c r="NIQ213" s="119"/>
      <c r="NIR213" s="91"/>
      <c r="NIS213" s="119"/>
      <c r="NIT213" s="91"/>
      <c r="NIU213" s="119"/>
      <c r="NIV213" s="91"/>
      <c r="NIW213" s="119"/>
      <c r="NIX213" s="91"/>
      <c r="NIY213" s="119"/>
      <c r="NIZ213" s="91"/>
      <c r="NJA213" s="119"/>
      <c r="NJB213" s="91"/>
      <c r="NJC213" s="119"/>
      <c r="NJD213" s="91"/>
      <c r="NJE213" s="119"/>
      <c r="NJF213" s="91"/>
      <c r="NJG213" s="119"/>
      <c r="NJH213" s="91"/>
      <c r="NJI213" s="119"/>
      <c r="NJJ213" s="91"/>
      <c r="NJK213" s="119"/>
      <c r="NJL213" s="91"/>
      <c r="NJM213" s="119"/>
      <c r="NJN213" s="91"/>
      <c r="NJO213" s="119"/>
      <c r="NJP213" s="91"/>
      <c r="NJQ213" s="119"/>
      <c r="NJR213" s="91"/>
      <c r="NJS213" s="119"/>
      <c r="NJT213" s="91"/>
      <c r="NJU213" s="119"/>
      <c r="NJV213" s="91"/>
      <c r="NJW213" s="119"/>
      <c r="NJX213" s="91"/>
      <c r="NJY213" s="119"/>
      <c r="NJZ213" s="91"/>
      <c r="NKA213" s="119"/>
      <c r="NKB213" s="91"/>
      <c r="NKC213" s="119"/>
      <c r="NKD213" s="91"/>
      <c r="NKE213" s="119"/>
      <c r="NKF213" s="91"/>
      <c r="NKG213" s="119"/>
      <c r="NKH213" s="91"/>
      <c r="NKI213" s="119"/>
      <c r="NKJ213" s="91"/>
      <c r="NKK213" s="119"/>
      <c r="NKL213" s="91"/>
      <c r="NKM213" s="119"/>
      <c r="NKN213" s="91"/>
      <c r="NKO213" s="119"/>
      <c r="NKP213" s="91"/>
      <c r="NKQ213" s="119"/>
      <c r="NKR213" s="91"/>
      <c r="NKS213" s="119"/>
      <c r="NKT213" s="91"/>
      <c r="NKU213" s="119"/>
      <c r="NKV213" s="91"/>
      <c r="NKW213" s="119"/>
      <c r="NKX213" s="91"/>
      <c r="NKY213" s="119"/>
      <c r="NKZ213" s="91"/>
      <c r="NLA213" s="119"/>
      <c r="NLB213" s="91"/>
      <c r="NLC213" s="119"/>
      <c r="NLD213" s="91"/>
      <c r="NLE213" s="119"/>
      <c r="NLF213" s="91"/>
      <c r="NLG213" s="119"/>
      <c r="NLH213" s="91"/>
      <c r="NLI213" s="119"/>
      <c r="NLJ213" s="91"/>
      <c r="NLK213" s="119"/>
      <c r="NLL213" s="91"/>
      <c r="NLM213" s="119"/>
      <c r="NLN213" s="91"/>
      <c r="NLO213" s="119"/>
      <c r="NLP213" s="91"/>
      <c r="NLQ213" s="119"/>
      <c r="NLR213" s="91"/>
      <c r="NLS213" s="119"/>
      <c r="NLT213" s="91"/>
      <c r="NLU213" s="119"/>
      <c r="NLV213" s="91"/>
      <c r="NLW213" s="119"/>
      <c r="NLX213" s="91"/>
      <c r="NLY213" s="119"/>
      <c r="NLZ213" s="91"/>
      <c r="NMA213" s="119"/>
      <c r="NMB213" s="91"/>
      <c r="NMC213" s="119"/>
      <c r="NMD213" s="91"/>
      <c r="NME213" s="119"/>
      <c r="NMF213" s="91"/>
      <c r="NMG213" s="119"/>
      <c r="NMH213" s="91"/>
      <c r="NMI213" s="119"/>
      <c r="NMJ213" s="91"/>
      <c r="NMK213" s="119"/>
      <c r="NML213" s="91"/>
      <c r="NMM213" s="119"/>
      <c r="NMN213" s="91"/>
      <c r="NMO213" s="119"/>
      <c r="NMP213" s="91"/>
      <c r="NMQ213" s="119"/>
      <c r="NMR213" s="91"/>
      <c r="NMS213" s="119"/>
      <c r="NMT213" s="91"/>
      <c r="NMU213" s="119"/>
      <c r="NMV213" s="91"/>
      <c r="NMW213" s="119"/>
      <c r="NMX213" s="91"/>
      <c r="NMY213" s="119"/>
      <c r="NMZ213" s="91"/>
      <c r="NNA213" s="119"/>
      <c r="NNB213" s="91"/>
      <c r="NNC213" s="119"/>
      <c r="NND213" s="91"/>
      <c r="NNE213" s="119"/>
      <c r="NNF213" s="91"/>
      <c r="NNG213" s="119"/>
      <c r="NNH213" s="91"/>
      <c r="NNI213" s="119"/>
      <c r="NNJ213" s="91"/>
      <c r="NNK213" s="119"/>
      <c r="NNL213" s="91"/>
      <c r="NNM213" s="119"/>
      <c r="NNN213" s="91"/>
      <c r="NNO213" s="119"/>
      <c r="NNP213" s="91"/>
      <c r="NNQ213" s="119"/>
      <c r="NNR213" s="91"/>
      <c r="NNS213" s="119"/>
      <c r="NNT213" s="91"/>
      <c r="NNU213" s="119"/>
      <c r="NNV213" s="91"/>
      <c r="NNW213" s="119"/>
      <c r="NNX213" s="91"/>
      <c r="NNY213" s="119"/>
      <c r="NNZ213" s="91"/>
      <c r="NOA213" s="119"/>
      <c r="NOB213" s="91"/>
      <c r="NOC213" s="119"/>
      <c r="NOD213" s="91"/>
      <c r="NOE213" s="119"/>
      <c r="NOF213" s="91"/>
      <c r="NOG213" s="119"/>
      <c r="NOH213" s="91"/>
      <c r="NOI213" s="119"/>
      <c r="NOJ213" s="91"/>
      <c r="NOK213" s="119"/>
      <c r="NOL213" s="91"/>
      <c r="NOM213" s="119"/>
      <c r="NON213" s="91"/>
      <c r="NOO213" s="119"/>
      <c r="NOP213" s="91"/>
      <c r="NOQ213" s="119"/>
      <c r="NOR213" s="91"/>
      <c r="NOS213" s="119"/>
      <c r="NOT213" s="91"/>
      <c r="NOU213" s="119"/>
      <c r="NOV213" s="91"/>
      <c r="NOW213" s="119"/>
      <c r="NOX213" s="91"/>
      <c r="NOY213" s="119"/>
      <c r="NOZ213" s="91"/>
      <c r="NPA213" s="119"/>
      <c r="NPB213" s="91"/>
      <c r="NPC213" s="119"/>
      <c r="NPD213" s="91"/>
      <c r="NPE213" s="119"/>
      <c r="NPF213" s="91"/>
      <c r="NPG213" s="119"/>
      <c r="NPH213" s="91"/>
      <c r="NPI213" s="119"/>
      <c r="NPJ213" s="91"/>
      <c r="NPK213" s="119"/>
      <c r="NPL213" s="91"/>
      <c r="NPM213" s="119"/>
      <c r="NPN213" s="91"/>
      <c r="NPO213" s="119"/>
      <c r="NPP213" s="91"/>
      <c r="NPQ213" s="119"/>
      <c r="NPR213" s="91"/>
      <c r="NPS213" s="119"/>
      <c r="NPT213" s="91"/>
      <c r="NPU213" s="119"/>
      <c r="NPV213" s="91"/>
      <c r="NPW213" s="119"/>
      <c r="NPX213" s="91"/>
      <c r="NPY213" s="119"/>
      <c r="NPZ213" s="91"/>
      <c r="NQA213" s="119"/>
      <c r="NQB213" s="91"/>
      <c r="NQC213" s="119"/>
      <c r="NQD213" s="91"/>
      <c r="NQE213" s="119"/>
      <c r="NQF213" s="91"/>
      <c r="NQG213" s="119"/>
      <c r="NQH213" s="91"/>
      <c r="NQI213" s="119"/>
      <c r="NQJ213" s="91"/>
      <c r="NQK213" s="119"/>
      <c r="NQL213" s="91"/>
      <c r="NQM213" s="119"/>
      <c r="NQN213" s="91"/>
      <c r="NQO213" s="119"/>
      <c r="NQP213" s="91"/>
      <c r="NQQ213" s="119"/>
      <c r="NQR213" s="91"/>
      <c r="NQS213" s="119"/>
      <c r="NQT213" s="91"/>
      <c r="NQU213" s="119"/>
      <c r="NQV213" s="91"/>
      <c r="NQW213" s="119"/>
      <c r="NQX213" s="91"/>
      <c r="NQY213" s="119"/>
      <c r="NQZ213" s="91"/>
      <c r="NRA213" s="119"/>
      <c r="NRB213" s="91"/>
      <c r="NRC213" s="119"/>
      <c r="NRD213" s="91"/>
      <c r="NRE213" s="119"/>
      <c r="NRF213" s="91"/>
      <c r="NRG213" s="119"/>
      <c r="NRH213" s="91"/>
      <c r="NRI213" s="119"/>
      <c r="NRJ213" s="91"/>
      <c r="NRK213" s="119"/>
      <c r="NRL213" s="91"/>
      <c r="NRM213" s="119"/>
      <c r="NRN213" s="91"/>
      <c r="NRO213" s="119"/>
      <c r="NRP213" s="91"/>
      <c r="NRQ213" s="119"/>
      <c r="NRR213" s="91"/>
      <c r="NRS213" s="119"/>
      <c r="NRT213" s="91"/>
      <c r="NRU213" s="119"/>
      <c r="NRV213" s="91"/>
      <c r="NRW213" s="119"/>
      <c r="NRX213" s="91"/>
      <c r="NRY213" s="119"/>
      <c r="NRZ213" s="91"/>
      <c r="NSA213" s="119"/>
      <c r="NSB213" s="91"/>
      <c r="NSC213" s="119"/>
      <c r="NSD213" s="91"/>
      <c r="NSE213" s="119"/>
      <c r="NSF213" s="91"/>
      <c r="NSG213" s="119"/>
      <c r="NSH213" s="91"/>
      <c r="NSI213" s="119"/>
      <c r="NSJ213" s="91"/>
      <c r="NSK213" s="119"/>
      <c r="NSL213" s="91"/>
      <c r="NSM213" s="119"/>
      <c r="NSN213" s="91"/>
      <c r="NSO213" s="119"/>
      <c r="NSP213" s="91"/>
      <c r="NSQ213" s="119"/>
      <c r="NSR213" s="91"/>
      <c r="NSS213" s="119"/>
      <c r="NST213" s="91"/>
      <c r="NSU213" s="119"/>
      <c r="NSV213" s="91"/>
      <c r="NSW213" s="119"/>
      <c r="NSX213" s="91"/>
      <c r="NSY213" s="119"/>
      <c r="NSZ213" s="91"/>
      <c r="NTA213" s="119"/>
      <c r="NTB213" s="91"/>
      <c r="NTC213" s="119"/>
      <c r="NTD213" s="91"/>
      <c r="NTE213" s="119"/>
      <c r="NTF213" s="91"/>
      <c r="NTG213" s="119"/>
      <c r="NTH213" s="91"/>
      <c r="NTI213" s="119"/>
      <c r="NTJ213" s="91"/>
      <c r="NTK213" s="119"/>
      <c r="NTL213" s="91"/>
      <c r="NTM213" s="119"/>
      <c r="NTN213" s="91"/>
      <c r="NTO213" s="119"/>
      <c r="NTP213" s="91"/>
      <c r="NTQ213" s="119"/>
      <c r="NTR213" s="91"/>
      <c r="NTS213" s="119"/>
      <c r="NTT213" s="91"/>
      <c r="NTU213" s="119"/>
      <c r="NTV213" s="91"/>
      <c r="NTW213" s="119"/>
      <c r="NTX213" s="91"/>
      <c r="NTY213" s="119"/>
      <c r="NTZ213" s="91"/>
      <c r="NUA213" s="119"/>
      <c r="NUB213" s="91"/>
      <c r="NUC213" s="119"/>
      <c r="NUD213" s="91"/>
      <c r="NUE213" s="119"/>
      <c r="NUF213" s="91"/>
      <c r="NUG213" s="119"/>
      <c r="NUH213" s="91"/>
      <c r="NUI213" s="119"/>
      <c r="NUJ213" s="91"/>
      <c r="NUK213" s="119"/>
      <c r="NUL213" s="91"/>
      <c r="NUM213" s="119"/>
      <c r="NUN213" s="91"/>
      <c r="NUO213" s="119"/>
      <c r="NUP213" s="91"/>
      <c r="NUQ213" s="119"/>
      <c r="NUR213" s="91"/>
      <c r="NUS213" s="119"/>
      <c r="NUT213" s="91"/>
      <c r="NUU213" s="119"/>
      <c r="NUV213" s="91"/>
      <c r="NUW213" s="119"/>
      <c r="NUX213" s="91"/>
      <c r="NUY213" s="119"/>
      <c r="NUZ213" s="91"/>
      <c r="NVA213" s="119"/>
      <c r="NVB213" s="91"/>
      <c r="NVC213" s="119"/>
      <c r="NVD213" s="91"/>
      <c r="NVE213" s="119"/>
      <c r="NVF213" s="91"/>
      <c r="NVG213" s="119"/>
      <c r="NVH213" s="91"/>
      <c r="NVI213" s="119"/>
      <c r="NVJ213" s="91"/>
      <c r="NVK213" s="119"/>
      <c r="NVL213" s="91"/>
      <c r="NVM213" s="119"/>
      <c r="NVN213" s="91"/>
      <c r="NVO213" s="119"/>
      <c r="NVP213" s="91"/>
      <c r="NVQ213" s="119"/>
      <c r="NVR213" s="91"/>
      <c r="NVS213" s="119"/>
      <c r="NVT213" s="91"/>
      <c r="NVU213" s="119"/>
      <c r="NVV213" s="91"/>
      <c r="NVW213" s="119"/>
      <c r="NVX213" s="91"/>
      <c r="NVY213" s="119"/>
      <c r="NVZ213" s="91"/>
      <c r="NWA213" s="119"/>
      <c r="NWB213" s="91"/>
      <c r="NWC213" s="119"/>
      <c r="NWD213" s="91"/>
      <c r="NWE213" s="119"/>
      <c r="NWF213" s="91"/>
      <c r="NWG213" s="119"/>
      <c r="NWH213" s="91"/>
      <c r="NWI213" s="119"/>
      <c r="NWJ213" s="91"/>
      <c r="NWK213" s="119"/>
      <c r="NWL213" s="91"/>
      <c r="NWM213" s="119"/>
      <c r="NWN213" s="91"/>
      <c r="NWO213" s="119"/>
      <c r="NWP213" s="91"/>
      <c r="NWQ213" s="119"/>
      <c r="NWR213" s="91"/>
      <c r="NWS213" s="119"/>
      <c r="NWT213" s="91"/>
      <c r="NWU213" s="119"/>
      <c r="NWV213" s="91"/>
      <c r="NWW213" s="119"/>
      <c r="NWX213" s="91"/>
      <c r="NWY213" s="119"/>
      <c r="NWZ213" s="91"/>
      <c r="NXA213" s="119"/>
      <c r="NXB213" s="91"/>
      <c r="NXC213" s="119"/>
      <c r="NXD213" s="91"/>
      <c r="NXE213" s="119"/>
      <c r="NXF213" s="91"/>
      <c r="NXG213" s="119"/>
      <c r="NXH213" s="91"/>
      <c r="NXI213" s="119"/>
      <c r="NXJ213" s="91"/>
      <c r="NXK213" s="119"/>
      <c r="NXL213" s="91"/>
      <c r="NXM213" s="119"/>
      <c r="NXN213" s="91"/>
      <c r="NXO213" s="119"/>
      <c r="NXP213" s="91"/>
      <c r="NXQ213" s="119"/>
      <c r="NXR213" s="91"/>
      <c r="NXS213" s="119"/>
      <c r="NXT213" s="91"/>
      <c r="NXU213" s="119"/>
      <c r="NXV213" s="91"/>
      <c r="NXW213" s="119"/>
      <c r="NXX213" s="91"/>
      <c r="NXY213" s="119"/>
      <c r="NXZ213" s="91"/>
      <c r="NYA213" s="119"/>
      <c r="NYB213" s="91"/>
      <c r="NYC213" s="119"/>
      <c r="NYD213" s="91"/>
      <c r="NYE213" s="119"/>
      <c r="NYF213" s="91"/>
      <c r="NYG213" s="119"/>
      <c r="NYH213" s="91"/>
      <c r="NYI213" s="119"/>
      <c r="NYJ213" s="91"/>
      <c r="NYK213" s="119"/>
      <c r="NYL213" s="91"/>
      <c r="NYM213" s="119"/>
      <c r="NYN213" s="91"/>
      <c r="NYO213" s="119"/>
      <c r="NYP213" s="91"/>
      <c r="NYQ213" s="119"/>
      <c r="NYR213" s="91"/>
      <c r="NYS213" s="119"/>
      <c r="NYT213" s="91"/>
      <c r="NYU213" s="119"/>
      <c r="NYV213" s="91"/>
      <c r="NYW213" s="119"/>
      <c r="NYX213" s="91"/>
      <c r="NYY213" s="119"/>
      <c r="NYZ213" s="91"/>
      <c r="NZA213" s="119"/>
      <c r="NZB213" s="91"/>
      <c r="NZC213" s="119"/>
      <c r="NZD213" s="91"/>
      <c r="NZE213" s="119"/>
      <c r="NZF213" s="91"/>
      <c r="NZG213" s="119"/>
      <c r="NZH213" s="91"/>
      <c r="NZI213" s="119"/>
      <c r="NZJ213" s="91"/>
      <c r="NZK213" s="119"/>
      <c r="NZL213" s="91"/>
      <c r="NZM213" s="119"/>
      <c r="NZN213" s="91"/>
      <c r="NZO213" s="119"/>
      <c r="NZP213" s="91"/>
      <c r="NZQ213" s="119"/>
      <c r="NZR213" s="91"/>
      <c r="NZS213" s="119"/>
      <c r="NZT213" s="91"/>
      <c r="NZU213" s="119"/>
      <c r="NZV213" s="91"/>
      <c r="NZW213" s="119"/>
      <c r="NZX213" s="91"/>
      <c r="NZY213" s="119"/>
      <c r="NZZ213" s="91"/>
      <c r="OAA213" s="119"/>
      <c r="OAB213" s="91"/>
      <c r="OAC213" s="119"/>
      <c r="OAD213" s="91"/>
      <c r="OAE213" s="119"/>
      <c r="OAF213" s="91"/>
      <c r="OAG213" s="119"/>
      <c r="OAH213" s="91"/>
      <c r="OAI213" s="119"/>
      <c r="OAJ213" s="91"/>
      <c r="OAK213" s="119"/>
      <c r="OAL213" s="91"/>
      <c r="OAM213" s="119"/>
      <c r="OAN213" s="91"/>
      <c r="OAO213" s="119"/>
      <c r="OAP213" s="91"/>
      <c r="OAQ213" s="119"/>
      <c r="OAR213" s="91"/>
      <c r="OAS213" s="119"/>
      <c r="OAT213" s="91"/>
      <c r="OAU213" s="119"/>
      <c r="OAV213" s="91"/>
      <c r="OAW213" s="119"/>
      <c r="OAX213" s="91"/>
      <c r="OAY213" s="119"/>
      <c r="OAZ213" s="91"/>
      <c r="OBA213" s="119"/>
      <c r="OBB213" s="91"/>
      <c r="OBC213" s="119"/>
      <c r="OBD213" s="91"/>
      <c r="OBE213" s="119"/>
      <c r="OBF213" s="91"/>
      <c r="OBG213" s="119"/>
      <c r="OBH213" s="91"/>
      <c r="OBI213" s="119"/>
      <c r="OBJ213" s="91"/>
      <c r="OBK213" s="119"/>
      <c r="OBL213" s="91"/>
      <c r="OBM213" s="119"/>
      <c r="OBN213" s="91"/>
      <c r="OBO213" s="119"/>
      <c r="OBP213" s="91"/>
      <c r="OBQ213" s="119"/>
      <c r="OBR213" s="91"/>
      <c r="OBS213" s="119"/>
      <c r="OBT213" s="91"/>
      <c r="OBU213" s="119"/>
      <c r="OBV213" s="91"/>
      <c r="OBW213" s="119"/>
      <c r="OBX213" s="91"/>
      <c r="OBY213" s="119"/>
      <c r="OBZ213" s="91"/>
      <c r="OCA213" s="119"/>
      <c r="OCB213" s="91"/>
      <c r="OCC213" s="119"/>
      <c r="OCD213" s="91"/>
      <c r="OCE213" s="119"/>
      <c r="OCF213" s="91"/>
      <c r="OCG213" s="119"/>
      <c r="OCH213" s="91"/>
      <c r="OCI213" s="119"/>
      <c r="OCJ213" s="91"/>
      <c r="OCK213" s="119"/>
      <c r="OCL213" s="91"/>
      <c r="OCM213" s="119"/>
      <c r="OCN213" s="91"/>
      <c r="OCO213" s="119"/>
      <c r="OCP213" s="91"/>
      <c r="OCQ213" s="119"/>
      <c r="OCR213" s="91"/>
      <c r="OCS213" s="119"/>
      <c r="OCT213" s="91"/>
      <c r="OCU213" s="119"/>
      <c r="OCV213" s="91"/>
      <c r="OCW213" s="119"/>
      <c r="OCX213" s="91"/>
      <c r="OCY213" s="119"/>
      <c r="OCZ213" s="91"/>
      <c r="ODA213" s="119"/>
      <c r="ODB213" s="91"/>
      <c r="ODC213" s="119"/>
      <c r="ODD213" s="91"/>
      <c r="ODE213" s="119"/>
      <c r="ODF213" s="91"/>
      <c r="ODG213" s="119"/>
      <c r="ODH213" s="91"/>
      <c r="ODI213" s="119"/>
      <c r="ODJ213" s="91"/>
      <c r="ODK213" s="119"/>
      <c r="ODL213" s="91"/>
      <c r="ODM213" s="119"/>
      <c r="ODN213" s="91"/>
      <c r="ODO213" s="119"/>
      <c r="ODP213" s="91"/>
      <c r="ODQ213" s="119"/>
      <c r="ODR213" s="91"/>
      <c r="ODS213" s="119"/>
      <c r="ODT213" s="91"/>
      <c r="ODU213" s="119"/>
      <c r="ODV213" s="91"/>
      <c r="ODW213" s="119"/>
      <c r="ODX213" s="91"/>
      <c r="ODY213" s="119"/>
      <c r="ODZ213" s="91"/>
      <c r="OEA213" s="119"/>
      <c r="OEB213" s="91"/>
      <c r="OEC213" s="119"/>
      <c r="OED213" s="91"/>
      <c r="OEE213" s="119"/>
      <c r="OEF213" s="91"/>
      <c r="OEG213" s="119"/>
      <c r="OEH213" s="91"/>
      <c r="OEI213" s="119"/>
      <c r="OEJ213" s="91"/>
      <c r="OEK213" s="119"/>
      <c r="OEL213" s="91"/>
      <c r="OEM213" s="119"/>
      <c r="OEN213" s="91"/>
      <c r="OEO213" s="119"/>
      <c r="OEP213" s="91"/>
      <c r="OEQ213" s="119"/>
      <c r="OER213" s="91"/>
      <c r="OES213" s="119"/>
      <c r="OET213" s="91"/>
      <c r="OEU213" s="119"/>
      <c r="OEV213" s="91"/>
      <c r="OEW213" s="119"/>
      <c r="OEX213" s="91"/>
      <c r="OEY213" s="119"/>
      <c r="OEZ213" s="91"/>
      <c r="OFA213" s="119"/>
      <c r="OFB213" s="91"/>
      <c r="OFC213" s="119"/>
      <c r="OFD213" s="91"/>
      <c r="OFE213" s="119"/>
      <c r="OFF213" s="91"/>
      <c r="OFG213" s="119"/>
      <c r="OFH213" s="91"/>
      <c r="OFI213" s="119"/>
      <c r="OFJ213" s="91"/>
      <c r="OFK213" s="119"/>
      <c r="OFL213" s="91"/>
      <c r="OFM213" s="119"/>
      <c r="OFN213" s="91"/>
      <c r="OFO213" s="119"/>
      <c r="OFP213" s="91"/>
      <c r="OFQ213" s="119"/>
      <c r="OFR213" s="91"/>
      <c r="OFS213" s="119"/>
      <c r="OFT213" s="91"/>
      <c r="OFU213" s="119"/>
      <c r="OFV213" s="91"/>
      <c r="OFW213" s="119"/>
      <c r="OFX213" s="91"/>
      <c r="OFY213" s="119"/>
      <c r="OFZ213" s="91"/>
      <c r="OGA213" s="119"/>
      <c r="OGB213" s="91"/>
      <c r="OGC213" s="119"/>
      <c r="OGD213" s="91"/>
      <c r="OGE213" s="119"/>
      <c r="OGF213" s="91"/>
      <c r="OGG213" s="119"/>
      <c r="OGH213" s="91"/>
      <c r="OGI213" s="119"/>
      <c r="OGJ213" s="91"/>
      <c r="OGK213" s="119"/>
      <c r="OGL213" s="91"/>
      <c r="OGM213" s="119"/>
      <c r="OGN213" s="91"/>
      <c r="OGO213" s="119"/>
      <c r="OGP213" s="91"/>
      <c r="OGQ213" s="119"/>
      <c r="OGR213" s="91"/>
      <c r="OGS213" s="119"/>
      <c r="OGT213" s="91"/>
      <c r="OGU213" s="119"/>
      <c r="OGV213" s="91"/>
      <c r="OGW213" s="119"/>
      <c r="OGX213" s="91"/>
      <c r="OGY213" s="119"/>
      <c r="OGZ213" s="91"/>
      <c r="OHA213" s="119"/>
      <c r="OHB213" s="91"/>
      <c r="OHC213" s="119"/>
      <c r="OHD213" s="91"/>
      <c r="OHE213" s="119"/>
      <c r="OHF213" s="91"/>
      <c r="OHG213" s="119"/>
      <c r="OHH213" s="91"/>
      <c r="OHI213" s="119"/>
      <c r="OHJ213" s="91"/>
      <c r="OHK213" s="119"/>
      <c r="OHL213" s="91"/>
      <c r="OHM213" s="119"/>
      <c r="OHN213" s="91"/>
      <c r="OHO213" s="119"/>
      <c r="OHP213" s="91"/>
      <c r="OHQ213" s="119"/>
      <c r="OHR213" s="91"/>
      <c r="OHS213" s="119"/>
      <c r="OHT213" s="91"/>
      <c r="OHU213" s="119"/>
      <c r="OHV213" s="91"/>
      <c r="OHW213" s="119"/>
      <c r="OHX213" s="91"/>
      <c r="OHY213" s="119"/>
      <c r="OHZ213" s="91"/>
      <c r="OIA213" s="119"/>
      <c r="OIB213" s="91"/>
      <c r="OIC213" s="119"/>
      <c r="OID213" s="91"/>
      <c r="OIE213" s="119"/>
      <c r="OIF213" s="91"/>
      <c r="OIG213" s="119"/>
      <c r="OIH213" s="91"/>
      <c r="OII213" s="119"/>
      <c r="OIJ213" s="91"/>
      <c r="OIK213" s="119"/>
      <c r="OIL213" s="91"/>
      <c r="OIM213" s="119"/>
      <c r="OIN213" s="91"/>
      <c r="OIO213" s="119"/>
      <c r="OIP213" s="91"/>
      <c r="OIQ213" s="119"/>
      <c r="OIR213" s="91"/>
      <c r="OIS213" s="119"/>
      <c r="OIT213" s="91"/>
      <c r="OIU213" s="119"/>
      <c r="OIV213" s="91"/>
      <c r="OIW213" s="119"/>
      <c r="OIX213" s="91"/>
      <c r="OIY213" s="119"/>
      <c r="OIZ213" s="91"/>
      <c r="OJA213" s="119"/>
      <c r="OJB213" s="91"/>
      <c r="OJC213" s="119"/>
      <c r="OJD213" s="91"/>
      <c r="OJE213" s="119"/>
      <c r="OJF213" s="91"/>
      <c r="OJG213" s="119"/>
      <c r="OJH213" s="91"/>
      <c r="OJI213" s="119"/>
      <c r="OJJ213" s="91"/>
      <c r="OJK213" s="119"/>
      <c r="OJL213" s="91"/>
      <c r="OJM213" s="119"/>
      <c r="OJN213" s="91"/>
      <c r="OJO213" s="119"/>
      <c r="OJP213" s="91"/>
      <c r="OJQ213" s="119"/>
      <c r="OJR213" s="91"/>
      <c r="OJS213" s="119"/>
      <c r="OJT213" s="91"/>
      <c r="OJU213" s="119"/>
      <c r="OJV213" s="91"/>
      <c r="OJW213" s="119"/>
      <c r="OJX213" s="91"/>
      <c r="OJY213" s="119"/>
      <c r="OJZ213" s="91"/>
      <c r="OKA213" s="119"/>
      <c r="OKB213" s="91"/>
      <c r="OKC213" s="119"/>
      <c r="OKD213" s="91"/>
      <c r="OKE213" s="119"/>
      <c r="OKF213" s="91"/>
      <c r="OKG213" s="119"/>
      <c r="OKH213" s="91"/>
      <c r="OKI213" s="119"/>
      <c r="OKJ213" s="91"/>
      <c r="OKK213" s="119"/>
      <c r="OKL213" s="91"/>
      <c r="OKM213" s="119"/>
      <c r="OKN213" s="91"/>
      <c r="OKO213" s="119"/>
      <c r="OKP213" s="91"/>
      <c r="OKQ213" s="119"/>
      <c r="OKR213" s="91"/>
      <c r="OKS213" s="119"/>
      <c r="OKT213" s="91"/>
      <c r="OKU213" s="119"/>
      <c r="OKV213" s="91"/>
      <c r="OKW213" s="119"/>
      <c r="OKX213" s="91"/>
      <c r="OKY213" s="119"/>
      <c r="OKZ213" s="91"/>
      <c r="OLA213" s="119"/>
      <c r="OLB213" s="91"/>
      <c r="OLC213" s="119"/>
      <c r="OLD213" s="91"/>
      <c r="OLE213" s="119"/>
      <c r="OLF213" s="91"/>
      <c r="OLG213" s="119"/>
      <c r="OLH213" s="91"/>
      <c r="OLI213" s="119"/>
      <c r="OLJ213" s="91"/>
      <c r="OLK213" s="119"/>
      <c r="OLL213" s="91"/>
      <c r="OLM213" s="119"/>
      <c r="OLN213" s="91"/>
      <c r="OLO213" s="119"/>
      <c r="OLP213" s="91"/>
      <c r="OLQ213" s="119"/>
      <c r="OLR213" s="91"/>
      <c r="OLS213" s="119"/>
      <c r="OLT213" s="91"/>
      <c r="OLU213" s="119"/>
      <c r="OLV213" s="91"/>
      <c r="OLW213" s="119"/>
      <c r="OLX213" s="91"/>
      <c r="OLY213" s="119"/>
      <c r="OLZ213" s="91"/>
      <c r="OMA213" s="119"/>
      <c r="OMB213" s="91"/>
      <c r="OMC213" s="119"/>
      <c r="OMD213" s="91"/>
      <c r="OME213" s="119"/>
      <c r="OMF213" s="91"/>
      <c r="OMG213" s="119"/>
      <c r="OMH213" s="91"/>
      <c r="OMI213" s="119"/>
      <c r="OMJ213" s="91"/>
      <c r="OMK213" s="119"/>
      <c r="OML213" s="91"/>
      <c r="OMM213" s="119"/>
      <c r="OMN213" s="91"/>
      <c r="OMO213" s="119"/>
      <c r="OMP213" s="91"/>
      <c r="OMQ213" s="119"/>
      <c r="OMR213" s="91"/>
      <c r="OMS213" s="119"/>
      <c r="OMT213" s="91"/>
      <c r="OMU213" s="119"/>
      <c r="OMV213" s="91"/>
      <c r="OMW213" s="119"/>
      <c r="OMX213" s="91"/>
      <c r="OMY213" s="119"/>
      <c r="OMZ213" s="91"/>
      <c r="ONA213" s="119"/>
      <c r="ONB213" s="91"/>
      <c r="ONC213" s="119"/>
      <c r="OND213" s="91"/>
      <c r="ONE213" s="119"/>
      <c r="ONF213" s="91"/>
      <c r="ONG213" s="119"/>
      <c r="ONH213" s="91"/>
      <c r="ONI213" s="119"/>
      <c r="ONJ213" s="91"/>
      <c r="ONK213" s="119"/>
      <c r="ONL213" s="91"/>
      <c r="ONM213" s="119"/>
      <c r="ONN213" s="91"/>
      <c r="ONO213" s="119"/>
      <c r="ONP213" s="91"/>
      <c r="ONQ213" s="119"/>
      <c r="ONR213" s="91"/>
      <c r="ONS213" s="119"/>
      <c r="ONT213" s="91"/>
      <c r="ONU213" s="119"/>
      <c r="ONV213" s="91"/>
      <c r="ONW213" s="119"/>
      <c r="ONX213" s="91"/>
      <c r="ONY213" s="119"/>
      <c r="ONZ213" s="91"/>
      <c r="OOA213" s="119"/>
      <c r="OOB213" s="91"/>
      <c r="OOC213" s="119"/>
      <c r="OOD213" s="91"/>
      <c r="OOE213" s="119"/>
      <c r="OOF213" s="91"/>
      <c r="OOG213" s="119"/>
      <c r="OOH213" s="91"/>
      <c r="OOI213" s="119"/>
      <c r="OOJ213" s="91"/>
      <c r="OOK213" s="119"/>
      <c r="OOL213" s="91"/>
      <c r="OOM213" s="119"/>
      <c r="OON213" s="91"/>
      <c r="OOO213" s="119"/>
      <c r="OOP213" s="91"/>
      <c r="OOQ213" s="119"/>
      <c r="OOR213" s="91"/>
      <c r="OOS213" s="119"/>
      <c r="OOT213" s="91"/>
      <c r="OOU213" s="119"/>
      <c r="OOV213" s="91"/>
      <c r="OOW213" s="119"/>
      <c r="OOX213" s="91"/>
      <c r="OOY213" s="119"/>
      <c r="OOZ213" s="91"/>
      <c r="OPA213" s="119"/>
      <c r="OPB213" s="91"/>
      <c r="OPC213" s="119"/>
      <c r="OPD213" s="91"/>
      <c r="OPE213" s="119"/>
      <c r="OPF213" s="91"/>
      <c r="OPG213" s="119"/>
      <c r="OPH213" s="91"/>
      <c r="OPI213" s="119"/>
      <c r="OPJ213" s="91"/>
      <c r="OPK213" s="119"/>
      <c r="OPL213" s="91"/>
      <c r="OPM213" s="119"/>
      <c r="OPN213" s="91"/>
      <c r="OPO213" s="119"/>
      <c r="OPP213" s="91"/>
      <c r="OPQ213" s="119"/>
      <c r="OPR213" s="91"/>
      <c r="OPS213" s="119"/>
      <c r="OPT213" s="91"/>
      <c r="OPU213" s="119"/>
      <c r="OPV213" s="91"/>
      <c r="OPW213" s="119"/>
      <c r="OPX213" s="91"/>
      <c r="OPY213" s="119"/>
      <c r="OPZ213" s="91"/>
      <c r="OQA213" s="119"/>
      <c r="OQB213" s="91"/>
      <c r="OQC213" s="119"/>
      <c r="OQD213" s="91"/>
      <c r="OQE213" s="119"/>
      <c r="OQF213" s="91"/>
      <c r="OQG213" s="119"/>
      <c r="OQH213" s="91"/>
      <c r="OQI213" s="119"/>
      <c r="OQJ213" s="91"/>
      <c r="OQK213" s="119"/>
      <c r="OQL213" s="91"/>
      <c r="OQM213" s="119"/>
      <c r="OQN213" s="91"/>
      <c r="OQO213" s="119"/>
      <c r="OQP213" s="91"/>
      <c r="OQQ213" s="119"/>
      <c r="OQR213" s="91"/>
      <c r="OQS213" s="119"/>
      <c r="OQT213" s="91"/>
      <c r="OQU213" s="119"/>
      <c r="OQV213" s="91"/>
      <c r="OQW213" s="119"/>
      <c r="OQX213" s="91"/>
      <c r="OQY213" s="119"/>
      <c r="OQZ213" s="91"/>
      <c r="ORA213" s="119"/>
      <c r="ORB213" s="91"/>
      <c r="ORC213" s="119"/>
      <c r="ORD213" s="91"/>
      <c r="ORE213" s="119"/>
      <c r="ORF213" s="91"/>
      <c r="ORG213" s="119"/>
      <c r="ORH213" s="91"/>
      <c r="ORI213" s="119"/>
      <c r="ORJ213" s="91"/>
      <c r="ORK213" s="119"/>
      <c r="ORL213" s="91"/>
      <c r="ORM213" s="119"/>
      <c r="ORN213" s="91"/>
      <c r="ORO213" s="119"/>
      <c r="ORP213" s="91"/>
      <c r="ORQ213" s="119"/>
      <c r="ORR213" s="91"/>
      <c r="ORS213" s="119"/>
      <c r="ORT213" s="91"/>
      <c r="ORU213" s="119"/>
      <c r="ORV213" s="91"/>
      <c r="ORW213" s="119"/>
      <c r="ORX213" s="91"/>
      <c r="ORY213" s="119"/>
      <c r="ORZ213" s="91"/>
      <c r="OSA213" s="119"/>
      <c r="OSB213" s="91"/>
      <c r="OSC213" s="119"/>
      <c r="OSD213" s="91"/>
      <c r="OSE213" s="119"/>
      <c r="OSF213" s="91"/>
      <c r="OSG213" s="119"/>
      <c r="OSH213" s="91"/>
      <c r="OSI213" s="119"/>
      <c r="OSJ213" s="91"/>
      <c r="OSK213" s="119"/>
      <c r="OSL213" s="91"/>
      <c r="OSM213" s="119"/>
      <c r="OSN213" s="91"/>
      <c r="OSO213" s="119"/>
      <c r="OSP213" s="91"/>
      <c r="OSQ213" s="119"/>
      <c r="OSR213" s="91"/>
      <c r="OSS213" s="119"/>
      <c r="OST213" s="91"/>
      <c r="OSU213" s="119"/>
      <c r="OSV213" s="91"/>
      <c r="OSW213" s="119"/>
      <c r="OSX213" s="91"/>
      <c r="OSY213" s="119"/>
      <c r="OSZ213" s="91"/>
      <c r="OTA213" s="119"/>
      <c r="OTB213" s="91"/>
      <c r="OTC213" s="119"/>
      <c r="OTD213" s="91"/>
      <c r="OTE213" s="119"/>
      <c r="OTF213" s="91"/>
      <c r="OTG213" s="119"/>
      <c r="OTH213" s="91"/>
      <c r="OTI213" s="119"/>
      <c r="OTJ213" s="91"/>
      <c r="OTK213" s="119"/>
      <c r="OTL213" s="91"/>
      <c r="OTM213" s="119"/>
      <c r="OTN213" s="91"/>
      <c r="OTO213" s="119"/>
      <c r="OTP213" s="91"/>
      <c r="OTQ213" s="119"/>
      <c r="OTR213" s="91"/>
      <c r="OTS213" s="119"/>
      <c r="OTT213" s="91"/>
      <c r="OTU213" s="119"/>
      <c r="OTV213" s="91"/>
      <c r="OTW213" s="119"/>
      <c r="OTX213" s="91"/>
      <c r="OTY213" s="119"/>
      <c r="OTZ213" s="91"/>
      <c r="OUA213" s="119"/>
      <c r="OUB213" s="91"/>
      <c r="OUC213" s="119"/>
      <c r="OUD213" s="91"/>
      <c r="OUE213" s="119"/>
      <c r="OUF213" s="91"/>
      <c r="OUG213" s="119"/>
      <c r="OUH213" s="91"/>
      <c r="OUI213" s="119"/>
      <c r="OUJ213" s="91"/>
      <c r="OUK213" s="119"/>
      <c r="OUL213" s="91"/>
      <c r="OUM213" s="119"/>
      <c r="OUN213" s="91"/>
      <c r="OUO213" s="119"/>
      <c r="OUP213" s="91"/>
      <c r="OUQ213" s="119"/>
      <c r="OUR213" s="91"/>
      <c r="OUS213" s="119"/>
      <c r="OUT213" s="91"/>
      <c r="OUU213" s="119"/>
      <c r="OUV213" s="91"/>
      <c r="OUW213" s="119"/>
      <c r="OUX213" s="91"/>
      <c r="OUY213" s="119"/>
      <c r="OUZ213" s="91"/>
      <c r="OVA213" s="119"/>
      <c r="OVB213" s="91"/>
      <c r="OVC213" s="119"/>
      <c r="OVD213" s="91"/>
      <c r="OVE213" s="119"/>
      <c r="OVF213" s="91"/>
      <c r="OVG213" s="119"/>
      <c r="OVH213" s="91"/>
      <c r="OVI213" s="119"/>
      <c r="OVJ213" s="91"/>
      <c r="OVK213" s="119"/>
      <c r="OVL213" s="91"/>
      <c r="OVM213" s="119"/>
      <c r="OVN213" s="91"/>
      <c r="OVO213" s="119"/>
      <c r="OVP213" s="91"/>
      <c r="OVQ213" s="119"/>
      <c r="OVR213" s="91"/>
      <c r="OVS213" s="119"/>
      <c r="OVT213" s="91"/>
      <c r="OVU213" s="119"/>
      <c r="OVV213" s="91"/>
      <c r="OVW213" s="119"/>
      <c r="OVX213" s="91"/>
      <c r="OVY213" s="119"/>
      <c r="OVZ213" s="91"/>
      <c r="OWA213" s="119"/>
      <c r="OWB213" s="91"/>
      <c r="OWC213" s="119"/>
      <c r="OWD213" s="91"/>
      <c r="OWE213" s="119"/>
      <c r="OWF213" s="91"/>
      <c r="OWG213" s="119"/>
      <c r="OWH213" s="91"/>
      <c r="OWI213" s="119"/>
      <c r="OWJ213" s="91"/>
      <c r="OWK213" s="119"/>
      <c r="OWL213" s="91"/>
      <c r="OWM213" s="119"/>
      <c r="OWN213" s="91"/>
      <c r="OWO213" s="119"/>
      <c r="OWP213" s="91"/>
      <c r="OWQ213" s="119"/>
      <c r="OWR213" s="91"/>
      <c r="OWS213" s="119"/>
      <c r="OWT213" s="91"/>
      <c r="OWU213" s="119"/>
      <c r="OWV213" s="91"/>
      <c r="OWW213" s="119"/>
      <c r="OWX213" s="91"/>
      <c r="OWY213" s="119"/>
      <c r="OWZ213" s="91"/>
      <c r="OXA213" s="119"/>
      <c r="OXB213" s="91"/>
      <c r="OXC213" s="119"/>
      <c r="OXD213" s="91"/>
      <c r="OXE213" s="119"/>
      <c r="OXF213" s="91"/>
      <c r="OXG213" s="119"/>
      <c r="OXH213" s="91"/>
      <c r="OXI213" s="119"/>
      <c r="OXJ213" s="91"/>
      <c r="OXK213" s="119"/>
      <c r="OXL213" s="91"/>
      <c r="OXM213" s="119"/>
      <c r="OXN213" s="91"/>
      <c r="OXO213" s="119"/>
      <c r="OXP213" s="91"/>
      <c r="OXQ213" s="119"/>
      <c r="OXR213" s="91"/>
      <c r="OXS213" s="119"/>
      <c r="OXT213" s="91"/>
      <c r="OXU213" s="119"/>
      <c r="OXV213" s="91"/>
      <c r="OXW213" s="119"/>
      <c r="OXX213" s="91"/>
      <c r="OXY213" s="119"/>
      <c r="OXZ213" s="91"/>
      <c r="OYA213" s="119"/>
      <c r="OYB213" s="91"/>
      <c r="OYC213" s="119"/>
      <c r="OYD213" s="91"/>
      <c r="OYE213" s="119"/>
      <c r="OYF213" s="91"/>
      <c r="OYG213" s="119"/>
      <c r="OYH213" s="91"/>
      <c r="OYI213" s="119"/>
      <c r="OYJ213" s="91"/>
      <c r="OYK213" s="119"/>
      <c r="OYL213" s="91"/>
      <c r="OYM213" s="119"/>
      <c r="OYN213" s="91"/>
      <c r="OYO213" s="119"/>
      <c r="OYP213" s="91"/>
      <c r="OYQ213" s="119"/>
      <c r="OYR213" s="91"/>
      <c r="OYS213" s="119"/>
      <c r="OYT213" s="91"/>
      <c r="OYU213" s="119"/>
      <c r="OYV213" s="91"/>
      <c r="OYW213" s="119"/>
      <c r="OYX213" s="91"/>
      <c r="OYY213" s="119"/>
      <c r="OYZ213" s="91"/>
      <c r="OZA213" s="119"/>
      <c r="OZB213" s="91"/>
      <c r="OZC213" s="119"/>
      <c r="OZD213" s="91"/>
      <c r="OZE213" s="119"/>
      <c r="OZF213" s="91"/>
      <c r="OZG213" s="119"/>
      <c r="OZH213" s="91"/>
      <c r="OZI213" s="119"/>
      <c r="OZJ213" s="91"/>
      <c r="OZK213" s="119"/>
      <c r="OZL213" s="91"/>
      <c r="OZM213" s="119"/>
      <c r="OZN213" s="91"/>
      <c r="OZO213" s="119"/>
      <c r="OZP213" s="91"/>
      <c r="OZQ213" s="119"/>
      <c r="OZR213" s="91"/>
      <c r="OZS213" s="119"/>
      <c r="OZT213" s="91"/>
      <c r="OZU213" s="119"/>
      <c r="OZV213" s="91"/>
      <c r="OZW213" s="119"/>
      <c r="OZX213" s="91"/>
      <c r="OZY213" s="119"/>
      <c r="OZZ213" s="91"/>
      <c r="PAA213" s="119"/>
      <c r="PAB213" s="91"/>
      <c r="PAC213" s="119"/>
      <c r="PAD213" s="91"/>
      <c r="PAE213" s="119"/>
      <c r="PAF213" s="91"/>
      <c r="PAG213" s="119"/>
      <c r="PAH213" s="91"/>
      <c r="PAI213" s="119"/>
      <c r="PAJ213" s="91"/>
      <c r="PAK213" s="119"/>
      <c r="PAL213" s="91"/>
      <c r="PAM213" s="119"/>
      <c r="PAN213" s="91"/>
      <c r="PAO213" s="119"/>
      <c r="PAP213" s="91"/>
      <c r="PAQ213" s="119"/>
      <c r="PAR213" s="91"/>
      <c r="PAS213" s="119"/>
      <c r="PAT213" s="91"/>
      <c r="PAU213" s="119"/>
      <c r="PAV213" s="91"/>
      <c r="PAW213" s="119"/>
      <c r="PAX213" s="91"/>
      <c r="PAY213" s="119"/>
      <c r="PAZ213" s="91"/>
      <c r="PBA213" s="119"/>
      <c r="PBB213" s="91"/>
      <c r="PBC213" s="119"/>
      <c r="PBD213" s="91"/>
      <c r="PBE213" s="119"/>
      <c r="PBF213" s="91"/>
      <c r="PBG213" s="119"/>
      <c r="PBH213" s="91"/>
      <c r="PBI213" s="119"/>
      <c r="PBJ213" s="91"/>
      <c r="PBK213" s="119"/>
      <c r="PBL213" s="91"/>
      <c r="PBM213" s="119"/>
      <c r="PBN213" s="91"/>
      <c r="PBO213" s="119"/>
      <c r="PBP213" s="91"/>
      <c r="PBQ213" s="119"/>
      <c r="PBR213" s="91"/>
      <c r="PBS213" s="119"/>
      <c r="PBT213" s="91"/>
      <c r="PBU213" s="119"/>
      <c r="PBV213" s="91"/>
      <c r="PBW213" s="119"/>
      <c r="PBX213" s="91"/>
      <c r="PBY213" s="119"/>
      <c r="PBZ213" s="91"/>
      <c r="PCA213" s="119"/>
      <c r="PCB213" s="91"/>
      <c r="PCC213" s="119"/>
      <c r="PCD213" s="91"/>
      <c r="PCE213" s="119"/>
      <c r="PCF213" s="91"/>
      <c r="PCG213" s="119"/>
      <c r="PCH213" s="91"/>
      <c r="PCI213" s="119"/>
      <c r="PCJ213" s="91"/>
      <c r="PCK213" s="119"/>
      <c r="PCL213" s="91"/>
      <c r="PCM213" s="119"/>
      <c r="PCN213" s="91"/>
      <c r="PCO213" s="119"/>
      <c r="PCP213" s="91"/>
      <c r="PCQ213" s="119"/>
      <c r="PCR213" s="91"/>
      <c r="PCS213" s="119"/>
      <c r="PCT213" s="91"/>
      <c r="PCU213" s="119"/>
      <c r="PCV213" s="91"/>
      <c r="PCW213" s="119"/>
      <c r="PCX213" s="91"/>
      <c r="PCY213" s="119"/>
      <c r="PCZ213" s="91"/>
      <c r="PDA213" s="119"/>
      <c r="PDB213" s="91"/>
      <c r="PDC213" s="119"/>
      <c r="PDD213" s="91"/>
      <c r="PDE213" s="119"/>
      <c r="PDF213" s="91"/>
      <c r="PDG213" s="119"/>
      <c r="PDH213" s="91"/>
      <c r="PDI213" s="119"/>
      <c r="PDJ213" s="91"/>
      <c r="PDK213" s="119"/>
      <c r="PDL213" s="91"/>
      <c r="PDM213" s="119"/>
      <c r="PDN213" s="91"/>
      <c r="PDO213" s="119"/>
      <c r="PDP213" s="91"/>
      <c r="PDQ213" s="119"/>
      <c r="PDR213" s="91"/>
      <c r="PDS213" s="119"/>
      <c r="PDT213" s="91"/>
      <c r="PDU213" s="119"/>
      <c r="PDV213" s="91"/>
      <c r="PDW213" s="119"/>
      <c r="PDX213" s="91"/>
      <c r="PDY213" s="119"/>
      <c r="PDZ213" s="91"/>
      <c r="PEA213" s="119"/>
      <c r="PEB213" s="91"/>
      <c r="PEC213" s="119"/>
      <c r="PED213" s="91"/>
      <c r="PEE213" s="119"/>
      <c r="PEF213" s="91"/>
      <c r="PEG213" s="119"/>
      <c r="PEH213" s="91"/>
      <c r="PEI213" s="119"/>
      <c r="PEJ213" s="91"/>
      <c r="PEK213" s="119"/>
      <c r="PEL213" s="91"/>
      <c r="PEM213" s="119"/>
      <c r="PEN213" s="91"/>
      <c r="PEO213" s="119"/>
      <c r="PEP213" s="91"/>
      <c r="PEQ213" s="119"/>
      <c r="PER213" s="91"/>
      <c r="PES213" s="119"/>
      <c r="PET213" s="91"/>
      <c r="PEU213" s="119"/>
      <c r="PEV213" s="91"/>
      <c r="PEW213" s="119"/>
      <c r="PEX213" s="91"/>
      <c r="PEY213" s="119"/>
      <c r="PEZ213" s="91"/>
      <c r="PFA213" s="119"/>
      <c r="PFB213" s="91"/>
      <c r="PFC213" s="119"/>
      <c r="PFD213" s="91"/>
      <c r="PFE213" s="119"/>
      <c r="PFF213" s="91"/>
      <c r="PFG213" s="119"/>
      <c r="PFH213" s="91"/>
      <c r="PFI213" s="119"/>
      <c r="PFJ213" s="91"/>
      <c r="PFK213" s="119"/>
      <c r="PFL213" s="91"/>
      <c r="PFM213" s="119"/>
      <c r="PFN213" s="91"/>
      <c r="PFO213" s="119"/>
      <c r="PFP213" s="91"/>
      <c r="PFQ213" s="119"/>
      <c r="PFR213" s="91"/>
      <c r="PFS213" s="119"/>
      <c r="PFT213" s="91"/>
      <c r="PFU213" s="119"/>
      <c r="PFV213" s="91"/>
      <c r="PFW213" s="119"/>
      <c r="PFX213" s="91"/>
      <c r="PFY213" s="119"/>
      <c r="PFZ213" s="91"/>
      <c r="PGA213" s="119"/>
      <c r="PGB213" s="91"/>
      <c r="PGC213" s="119"/>
      <c r="PGD213" s="91"/>
      <c r="PGE213" s="119"/>
      <c r="PGF213" s="91"/>
      <c r="PGG213" s="119"/>
      <c r="PGH213" s="91"/>
      <c r="PGI213" s="119"/>
      <c r="PGJ213" s="91"/>
      <c r="PGK213" s="119"/>
      <c r="PGL213" s="91"/>
      <c r="PGM213" s="119"/>
      <c r="PGN213" s="91"/>
      <c r="PGO213" s="119"/>
      <c r="PGP213" s="91"/>
      <c r="PGQ213" s="119"/>
      <c r="PGR213" s="91"/>
      <c r="PGS213" s="119"/>
      <c r="PGT213" s="91"/>
      <c r="PGU213" s="119"/>
      <c r="PGV213" s="91"/>
      <c r="PGW213" s="119"/>
      <c r="PGX213" s="91"/>
      <c r="PGY213" s="119"/>
      <c r="PGZ213" s="91"/>
      <c r="PHA213" s="119"/>
      <c r="PHB213" s="91"/>
      <c r="PHC213" s="119"/>
      <c r="PHD213" s="91"/>
      <c r="PHE213" s="119"/>
      <c r="PHF213" s="91"/>
      <c r="PHG213" s="119"/>
      <c r="PHH213" s="91"/>
      <c r="PHI213" s="119"/>
      <c r="PHJ213" s="91"/>
      <c r="PHK213" s="119"/>
      <c r="PHL213" s="91"/>
      <c r="PHM213" s="119"/>
      <c r="PHN213" s="91"/>
      <c r="PHO213" s="119"/>
      <c r="PHP213" s="91"/>
      <c r="PHQ213" s="119"/>
      <c r="PHR213" s="91"/>
      <c r="PHS213" s="119"/>
      <c r="PHT213" s="91"/>
      <c r="PHU213" s="119"/>
      <c r="PHV213" s="91"/>
      <c r="PHW213" s="119"/>
      <c r="PHX213" s="91"/>
      <c r="PHY213" s="119"/>
      <c r="PHZ213" s="91"/>
      <c r="PIA213" s="119"/>
      <c r="PIB213" s="91"/>
      <c r="PIC213" s="119"/>
      <c r="PID213" s="91"/>
      <c r="PIE213" s="119"/>
      <c r="PIF213" s="91"/>
      <c r="PIG213" s="119"/>
      <c r="PIH213" s="91"/>
      <c r="PII213" s="119"/>
      <c r="PIJ213" s="91"/>
      <c r="PIK213" s="119"/>
      <c r="PIL213" s="91"/>
      <c r="PIM213" s="119"/>
      <c r="PIN213" s="91"/>
      <c r="PIO213" s="119"/>
      <c r="PIP213" s="91"/>
      <c r="PIQ213" s="119"/>
      <c r="PIR213" s="91"/>
      <c r="PIS213" s="119"/>
      <c r="PIT213" s="91"/>
      <c r="PIU213" s="119"/>
      <c r="PIV213" s="91"/>
      <c r="PIW213" s="119"/>
      <c r="PIX213" s="91"/>
      <c r="PIY213" s="119"/>
      <c r="PIZ213" s="91"/>
      <c r="PJA213" s="119"/>
      <c r="PJB213" s="91"/>
      <c r="PJC213" s="119"/>
      <c r="PJD213" s="91"/>
      <c r="PJE213" s="119"/>
      <c r="PJF213" s="91"/>
      <c r="PJG213" s="119"/>
      <c r="PJH213" s="91"/>
      <c r="PJI213" s="119"/>
      <c r="PJJ213" s="91"/>
      <c r="PJK213" s="119"/>
      <c r="PJL213" s="91"/>
      <c r="PJM213" s="119"/>
      <c r="PJN213" s="91"/>
      <c r="PJO213" s="119"/>
      <c r="PJP213" s="91"/>
      <c r="PJQ213" s="119"/>
      <c r="PJR213" s="91"/>
      <c r="PJS213" s="119"/>
      <c r="PJT213" s="91"/>
      <c r="PJU213" s="119"/>
      <c r="PJV213" s="91"/>
      <c r="PJW213" s="119"/>
      <c r="PJX213" s="91"/>
      <c r="PJY213" s="119"/>
      <c r="PJZ213" s="91"/>
      <c r="PKA213" s="119"/>
      <c r="PKB213" s="91"/>
      <c r="PKC213" s="119"/>
      <c r="PKD213" s="91"/>
      <c r="PKE213" s="119"/>
      <c r="PKF213" s="91"/>
      <c r="PKG213" s="119"/>
      <c r="PKH213" s="91"/>
      <c r="PKI213" s="119"/>
      <c r="PKJ213" s="91"/>
      <c r="PKK213" s="119"/>
      <c r="PKL213" s="91"/>
      <c r="PKM213" s="119"/>
      <c r="PKN213" s="91"/>
      <c r="PKO213" s="119"/>
      <c r="PKP213" s="91"/>
      <c r="PKQ213" s="119"/>
      <c r="PKR213" s="91"/>
      <c r="PKS213" s="119"/>
      <c r="PKT213" s="91"/>
      <c r="PKU213" s="119"/>
      <c r="PKV213" s="91"/>
      <c r="PKW213" s="119"/>
      <c r="PKX213" s="91"/>
      <c r="PKY213" s="119"/>
      <c r="PKZ213" s="91"/>
      <c r="PLA213" s="119"/>
      <c r="PLB213" s="91"/>
      <c r="PLC213" s="119"/>
      <c r="PLD213" s="91"/>
      <c r="PLE213" s="119"/>
      <c r="PLF213" s="91"/>
      <c r="PLG213" s="119"/>
      <c r="PLH213" s="91"/>
      <c r="PLI213" s="119"/>
      <c r="PLJ213" s="91"/>
      <c r="PLK213" s="119"/>
      <c r="PLL213" s="91"/>
      <c r="PLM213" s="119"/>
      <c r="PLN213" s="91"/>
      <c r="PLO213" s="119"/>
      <c r="PLP213" s="91"/>
      <c r="PLQ213" s="119"/>
      <c r="PLR213" s="91"/>
      <c r="PLS213" s="119"/>
      <c r="PLT213" s="91"/>
      <c r="PLU213" s="119"/>
      <c r="PLV213" s="91"/>
      <c r="PLW213" s="119"/>
      <c r="PLX213" s="91"/>
      <c r="PLY213" s="119"/>
      <c r="PLZ213" s="91"/>
      <c r="PMA213" s="119"/>
      <c r="PMB213" s="91"/>
      <c r="PMC213" s="119"/>
      <c r="PMD213" s="91"/>
      <c r="PME213" s="119"/>
      <c r="PMF213" s="91"/>
      <c r="PMG213" s="119"/>
      <c r="PMH213" s="91"/>
      <c r="PMI213" s="119"/>
      <c r="PMJ213" s="91"/>
      <c r="PMK213" s="119"/>
      <c r="PML213" s="91"/>
      <c r="PMM213" s="119"/>
      <c r="PMN213" s="91"/>
      <c r="PMO213" s="119"/>
      <c r="PMP213" s="91"/>
      <c r="PMQ213" s="119"/>
      <c r="PMR213" s="91"/>
      <c r="PMS213" s="119"/>
      <c r="PMT213" s="91"/>
      <c r="PMU213" s="119"/>
      <c r="PMV213" s="91"/>
      <c r="PMW213" s="119"/>
      <c r="PMX213" s="91"/>
      <c r="PMY213" s="119"/>
      <c r="PMZ213" s="91"/>
      <c r="PNA213" s="119"/>
      <c r="PNB213" s="91"/>
      <c r="PNC213" s="119"/>
      <c r="PND213" s="91"/>
      <c r="PNE213" s="119"/>
      <c r="PNF213" s="91"/>
      <c r="PNG213" s="119"/>
      <c r="PNH213" s="91"/>
      <c r="PNI213" s="119"/>
      <c r="PNJ213" s="91"/>
      <c r="PNK213" s="119"/>
      <c r="PNL213" s="91"/>
      <c r="PNM213" s="119"/>
      <c r="PNN213" s="91"/>
      <c r="PNO213" s="119"/>
      <c r="PNP213" s="91"/>
      <c r="PNQ213" s="119"/>
      <c r="PNR213" s="91"/>
      <c r="PNS213" s="119"/>
      <c r="PNT213" s="91"/>
      <c r="PNU213" s="119"/>
      <c r="PNV213" s="91"/>
      <c r="PNW213" s="119"/>
      <c r="PNX213" s="91"/>
      <c r="PNY213" s="119"/>
      <c r="PNZ213" s="91"/>
      <c r="POA213" s="119"/>
      <c r="POB213" s="91"/>
      <c r="POC213" s="119"/>
      <c r="POD213" s="91"/>
      <c r="POE213" s="119"/>
      <c r="POF213" s="91"/>
      <c r="POG213" s="119"/>
      <c r="POH213" s="91"/>
      <c r="POI213" s="119"/>
      <c r="POJ213" s="91"/>
      <c r="POK213" s="119"/>
      <c r="POL213" s="91"/>
      <c r="POM213" s="119"/>
      <c r="PON213" s="91"/>
      <c r="POO213" s="119"/>
      <c r="POP213" s="91"/>
      <c r="POQ213" s="119"/>
      <c r="POR213" s="91"/>
      <c r="POS213" s="119"/>
      <c r="POT213" s="91"/>
      <c r="POU213" s="119"/>
      <c r="POV213" s="91"/>
      <c r="POW213" s="119"/>
      <c r="POX213" s="91"/>
      <c r="POY213" s="119"/>
      <c r="POZ213" s="91"/>
      <c r="PPA213" s="119"/>
      <c r="PPB213" s="91"/>
      <c r="PPC213" s="119"/>
      <c r="PPD213" s="91"/>
      <c r="PPE213" s="119"/>
      <c r="PPF213" s="91"/>
      <c r="PPG213" s="119"/>
      <c r="PPH213" s="91"/>
      <c r="PPI213" s="119"/>
      <c r="PPJ213" s="91"/>
      <c r="PPK213" s="119"/>
      <c r="PPL213" s="91"/>
      <c r="PPM213" s="119"/>
      <c r="PPN213" s="91"/>
      <c r="PPO213" s="119"/>
      <c r="PPP213" s="91"/>
      <c r="PPQ213" s="119"/>
      <c r="PPR213" s="91"/>
      <c r="PPS213" s="119"/>
      <c r="PPT213" s="91"/>
      <c r="PPU213" s="119"/>
      <c r="PPV213" s="91"/>
      <c r="PPW213" s="119"/>
      <c r="PPX213" s="91"/>
      <c r="PPY213" s="119"/>
      <c r="PPZ213" s="91"/>
      <c r="PQA213" s="119"/>
      <c r="PQB213" s="91"/>
      <c r="PQC213" s="119"/>
      <c r="PQD213" s="91"/>
      <c r="PQE213" s="119"/>
      <c r="PQF213" s="91"/>
      <c r="PQG213" s="119"/>
      <c r="PQH213" s="91"/>
      <c r="PQI213" s="119"/>
      <c r="PQJ213" s="91"/>
      <c r="PQK213" s="119"/>
      <c r="PQL213" s="91"/>
      <c r="PQM213" s="119"/>
      <c r="PQN213" s="91"/>
      <c r="PQO213" s="119"/>
      <c r="PQP213" s="91"/>
      <c r="PQQ213" s="119"/>
      <c r="PQR213" s="91"/>
      <c r="PQS213" s="119"/>
      <c r="PQT213" s="91"/>
      <c r="PQU213" s="119"/>
      <c r="PQV213" s="91"/>
      <c r="PQW213" s="119"/>
      <c r="PQX213" s="91"/>
      <c r="PQY213" s="119"/>
      <c r="PQZ213" s="91"/>
      <c r="PRA213" s="119"/>
      <c r="PRB213" s="91"/>
      <c r="PRC213" s="119"/>
      <c r="PRD213" s="91"/>
      <c r="PRE213" s="119"/>
      <c r="PRF213" s="91"/>
      <c r="PRG213" s="119"/>
      <c r="PRH213" s="91"/>
      <c r="PRI213" s="119"/>
      <c r="PRJ213" s="91"/>
      <c r="PRK213" s="119"/>
      <c r="PRL213" s="91"/>
      <c r="PRM213" s="119"/>
      <c r="PRN213" s="91"/>
      <c r="PRO213" s="119"/>
      <c r="PRP213" s="91"/>
      <c r="PRQ213" s="119"/>
      <c r="PRR213" s="91"/>
      <c r="PRS213" s="119"/>
      <c r="PRT213" s="91"/>
      <c r="PRU213" s="119"/>
      <c r="PRV213" s="91"/>
      <c r="PRW213" s="119"/>
      <c r="PRX213" s="91"/>
      <c r="PRY213" s="119"/>
      <c r="PRZ213" s="91"/>
      <c r="PSA213" s="119"/>
      <c r="PSB213" s="91"/>
      <c r="PSC213" s="119"/>
      <c r="PSD213" s="91"/>
      <c r="PSE213" s="119"/>
      <c r="PSF213" s="91"/>
      <c r="PSG213" s="119"/>
      <c r="PSH213" s="91"/>
      <c r="PSI213" s="119"/>
      <c r="PSJ213" s="91"/>
      <c r="PSK213" s="119"/>
      <c r="PSL213" s="91"/>
      <c r="PSM213" s="119"/>
      <c r="PSN213" s="91"/>
      <c r="PSO213" s="119"/>
      <c r="PSP213" s="91"/>
      <c r="PSQ213" s="119"/>
      <c r="PSR213" s="91"/>
      <c r="PSS213" s="119"/>
      <c r="PST213" s="91"/>
      <c r="PSU213" s="119"/>
      <c r="PSV213" s="91"/>
      <c r="PSW213" s="119"/>
      <c r="PSX213" s="91"/>
      <c r="PSY213" s="119"/>
      <c r="PSZ213" s="91"/>
      <c r="PTA213" s="119"/>
      <c r="PTB213" s="91"/>
      <c r="PTC213" s="119"/>
      <c r="PTD213" s="91"/>
      <c r="PTE213" s="119"/>
      <c r="PTF213" s="91"/>
      <c r="PTG213" s="119"/>
      <c r="PTH213" s="91"/>
      <c r="PTI213" s="119"/>
      <c r="PTJ213" s="91"/>
      <c r="PTK213" s="119"/>
      <c r="PTL213" s="91"/>
      <c r="PTM213" s="119"/>
      <c r="PTN213" s="91"/>
      <c r="PTO213" s="119"/>
      <c r="PTP213" s="91"/>
      <c r="PTQ213" s="119"/>
      <c r="PTR213" s="91"/>
      <c r="PTS213" s="119"/>
      <c r="PTT213" s="91"/>
      <c r="PTU213" s="119"/>
      <c r="PTV213" s="91"/>
      <c r="PTW213" s="119"/>
      <c r="PTX213" s="91"/>
      <c r="PTY213" s="119"/>
      <c r="PTZ213" s="91"/>
      <c r="PUA213" s="119"/>
      <c r="PUB213" s="91"/>
      <c r="PUC213" s="119"/>
      <c r="PUD213" s="91"/>
      <c r="PUE213" s="119"/>
      <c r="PUF213" s="91"/>
      <c r="PUG213" s="119"/>
      <c r="PUH213" s="91"/>
      <c r="PUI213" s="119"/>
      <c r="PUJ213" s="91"/>
      <c r="PUK213" s="119"/>
      <c r="PUL213" s="91"/>
      <c r="PUM213" s="119"/>
      <c r="PUN213" s="91"/>
      <c r="PUO213" s="119"/>
      <c r="PUP213" s="91"/>
      <c r="PUQ213" s="119"/>
      <c r="PUR213" s="91"/>
      <c r="PUS213" s="119"/>
      <c r="PUT213" s="91"/>
      <c r="PUU213" s="119"/>
      <c r="PUV213" s="91"/>
      <c r="PUW213" s="119"/>
      <c r="PUX213" s="91"/>
      <c r="PUY213" s="119"/>
      <c r="PUZ213" s="91"/>
      <c r="PVA213" s="119"/>
      <c r="PVB213" s="91"/>
      <c r="PVC213" s="119"/>
      <c r="PVD213" s="91"/>
      <c r="PVE213" s="119"/>
      <c r="PVF213" s="91"/>
      <c r="PVG213" s="119"/>
      <c r="PVH213" s="91"/>
      <c r="PVI213" s="119"/>
      <c r="PVJ213" s="91"/>
      <c r="PVK213" s="119"/>
      <c r="PVL213" s="91"/>
      <c r="PVM213" s="119"/>
      <c r="PVN213" s="91"/>
      <c r="PVO213" s="119"/>
      <c r="PVP213" s="91"/>
      <c r="PVQ213" s="119"/>
      <c r="PVR213" s="91"/>
      <c r="PVS213" s="119"/>
      <c r="PVT213" s="91"/>
      <c r="PVU213" s="119"/>
      <c r="PVV213" s="91"/>
      <c r="PVW213" s="119"/>
      <c r="PVX213" s="91"/>
      <c r="PVY213" s="119"/>
      <c r="PVZ213" s="91"/>
      <c r="PWA213" s="119"/>
      <c r="PWB213" s="91"/>
      <c r="PWC213" s="119"/>
      <c r="PWD213" s="91"/>
      <c r="PWE213" s="119"/>
      <c r="PWF213" s="91"/>
      <c r="PWG213" s="119"/>
      <c r="PWH213" s="91"/>
      <c r="PWI213" s="119"/>
      <c r="PWJ213" s="91"/>
      <c r="PWK213" s="119"/>
      <c r="PWL213" s="91"/>
      <c r="PWM213" s="119"/>
      <c r="PWN213" s="91"/>
      <c r="PWO213" s="119"/>
      <c r="PWP213" s="91"/>
      <c r="PWQ213" s="119"/>
      <c r="PWR213" s="91"/>
      <c r="PWS213" s="119"/>
      <c r="PWT213" s="91"/>
      <c r="PWU213" s="119"/>
      <c r="PWV213" s="91"/>
      <c r="PWW213" s="119"/>
      <c r="PWX213" s="91"/>
      <c r="PWY213" s="119"/>
      <c r="PWZ213" s="91"/>
      <c r="PXA213" s="119"/>
      <c r="PXB213" s="91"/>
      <c r="PXC213" s="119"/>
      <c r="PXD213" s="91"/>
      <c r="PXE213" s="119"/>
      <c r="PXF213" s="91"/>
      <c r="PXG213" s="119"/>
      <c r="PXH213" s="91"/>
      <c r="PXI213" s="119"/>
      <c r="PXJ213" s="91"/>
      <c r="PXK213" s="119"/>
      <c r="PXL213" s="91"/>
      <c r="PXM213" s="119"/>
      <c r="PXN213" s="91"/>
      <c r="PXO213" s="119"/>
      <c r="PXP213" s="91"/>
      <c r="PXQ213" s="119"/>
      <c r="PXR213" s="91"/>
      <c r="PXS213" s="119"/>
      <c r="PXT213" s="91"/>
      <c r="PXU213" s="119"/>
      <c r="PXV213" s="91"/>
      <c r="PXW213" s="119"/>
      <c r="PXX213" s="91"/>
      <c r="PXY213" s="119"/>
      <c r="PXZ213" s="91"/>
      <c r="PYA213" s="119"/>
      <c r="PYB213" s="91"/>
      <c r="PYC213" s="119"/>
      <c r="PYD213" s="91"/>
      <c r="PYE213" s="119"/>
      <c r="PYF213" s="91"/>
      <c r="PYG213" s="119"/>
      <c r="PYH213" s="91"/>
      <c r="PYI213" s="119"/>
      <c r="PYJ213" s="91"/>
      <c r="PYK213" s="119"/>
      <c r="PYL213" s="91"/>
      <c r="PYM213" s="119"/>
      <c r="PYN213" s="91"/>
      <c r="PYO213" s="119"/>
      <c r="PYP213" s="91"/>
      <c r="PYQ213" s="119"/>
      <c r="PYR213" s="91"/>
      <c r="PYS213" s="119"/>
      <c r="PYT213" s="91"/>
      <c r="PYU213" s="119"/>
      <c r="PYV213" s="91"/>
      <c r="PYW213" s="119"/>
      <c r="PYX213" s="91"/>
      <c r="PYY213" s="119"/>
      <c r="PYZ213" s="91"/>
      <c r="PZA213" s="119"/>
      <c r="PZB213" s="91"/>
      <c r="PZC213" s="119"/>
      <c r="PZD213" s="91"/>
      <c r="PZE213" s="119"/>
      <c r="PZF213" s="91"/>
      <c r="PZG213" s="119"/>
      <c r="PZH213" s="91"/>
      <c r="PZI213" s="119"/>
      <c r="PZJ213" s="91"/>
      <c r="PZK213" s="119"/>
      <c r="PZL213" s="91"/>
      <c r="PZM213" s="119"/>
      <c r="PZN213" s="91"/>
      <c r="PZO213" s="119"/>
      <c r="PZP213" s="91"/>
      <c r="PZQ213" s="119"/>
      <c r="PZR213" s="91"/>
      <c r="PZS213" s="119"/>
      <c r="PZT213" s="91"/>
      <c r="PZU213" s="119"/>
      <c r="PZV213" s="91"/>
      <c r="PZW213" s="119"/>
      <c r="PZX213" s="91"/>
      <c r="PZY213" s="119"/>
      <c r="PZZ213" s="91"/>
      <c r="QAA213" s="119"/>
      <c r="QAB213" s="91"/>
      <c r="QAC213" s="119"/>
      <c r="QAD213" s="91"/>
      <c r="QAE213" s="119"/>
      <c r="QAF213" s="91"/>
      <c r="QAG213" s="119"/>
      <c r="QAH213" s="91"/>
      <c r="QAI213" s="119"/>
      <c r="QAJ213" s="91"/>
      <c r="QAK213" s="119"/>
      <c r="QAL213" s="91"/>
      <c r="QAM213" s="119"/>
      <c r="QAN213" s="91"/>
      <c r="QAO213" s="119"/>
      <c r="QAP213" s="91"/>
      <c r="QAQ213" s="119"/>
      <c r="QAR213" s="91"/>
      <c r="QAS213" s="119"/>
      <c r="QAT213" s="91"/>
      <c r="QAU213" s="119"/>
      <c r="QAV213" s="91"/>
      <c r="QAW213" s="119"/>
      <c r="QAX213" s="91"/>
      <c r="QAY213" s="119"/>
      <c r="QAZ213" s="91"/>
      <c r="QBA213" s="119"/>
      <c r="QBB213" s="91"/>
      <c r="QBC213" s="119"/>
      <c r="QBD213" s="91"/>
      <c r="QBE213" s="119"/>
      <c r="QBF213" s="91"/>
      <c r="QBG213" s="119"/>
      <c r="QBH213" s="91"/>
      <c r="QBI213" s="119"/>
      <c r="QBJ213" s="91"/>
      <c r="QBK213" s="119"/>
      <c r="QBL213" s="91"/>
      <c r="QBM213" s="119"/>
      <c r="QBN213" s="91"/>
      <c r="QBO213" s="119"/>
      <c r="QBP213" s="91"/>
      <c r="QBQ213" s="119"/>
      <c r="QBR213" s="91"/>
      <c r="QBS213" s="119"/>
      <c r="QBT213" s="91"/>
      <c r="QBU213" s="119"/>
      <c r="QBV213" s="91"/>
      <c r="QBW213" s="119"/>
      <c r="QBX213" s="91"/>
      <c r="QBY213" s="119"/>
      <c r="QBZ213" s="91"/>
      <c r="QCA213" s="119"/>
      <c r="QCB213" s="91"/>
      <c r="QCC213" s="119"/>
      <c r="QCD213" s="91"/>
      <c r="QCE213" s="119"/>
      <c r="QCF213" s="91"/>
      <c r="QCG213" s="119"/>
      <c r="QCH213" s="91"/>
      <c r="QCI213" s="119"/>
      <c r="QCJ213" s="91"/>
      <c r="QCK213" s="119"/>
      <c r="QCL213" s="91"/>
      <c r="QCM213" s="119"/>
      <c r="QCN213" s="91"/>
      <c r="QCO213" s="119"/>
      <c r="QCP213" s="91"/>
      <c r="QCQ213" s="119"/>
      <c r="QCR213" s="91"/>
      <c r="QCS213" s="119"/>
      <c r="QCT213" s="91"/>
      <c r="QCU213" s="119"/>
      <c r="QCV213" s="91"/>
      <c r="QCW213" s="119"/>
      <c r="QCX213" s="91"/>
      <c r="QCY213" s="119"/>
      <c r="QCZ213" s="91"/>
      <c r="QDA213" s="119"/>
      <c r="QDB213" s="91"/>
      <c r="QDC213" s="119"/>
      <c r="QDD213" s="91"/>
      <c r="QDE213" s="119"/>
      <c r="QDF213" s="91"/>
      <c r="QDG213" s="119"/>
      <c r="QDH213" s="91"/>
      <c r="QDI213" s="119"/>
      <c r="QDJ213" s="91"/>
      <c r="QDK213" s="119"/>
      <c r="QDL213" s="91"/>
      <c r="QDM213" s="119"/>
      <c r="QDN213" s="91"/>
      <c r="QDO213" s="119"/>
      <c r="QDP213" s="91"/>
      <c r="QDQ213" s="119"/>
      <c r="QDR213" s="91"/>
      <c r="QDS213" s="119"/>
      <c r="QDT213" s="91"/>
      <c r="QDU213" s="119"/>
      <c r="QDV213" s="91"/>
      <c r="QDW213" s="119"/>
      <c r="QDX213" s="91"/>
      <c r="QDY213" s="119"/>
      <c r="QDZ213" s="91"/>
      <c r="QEA213" s="119"/>
      <c r="QEB213" s="91"/>
      <c r="QEC213" s="119"/>
      <c r="QED213" s="91"/>
      <c r="QEE213" s="119"/>
      <c r="QEF213" s="91"/>
      <c r="QEG213" s="119"/>
      <c r="QEH213" s="91"/>
      <c r="QEI213" s="119"/>
      <c r="QEJ213" s="91"/>
      <c r="QEK213" s="119"/>
      <c r="QEL213" s="91"/>
      <c r="QEM213" s="119"/>
      <c r="QEN213" s="91"/>
      <c r="QEO213" s="119"/>
      <c r="QEP213" s="91"/>
      <c r="QEQ213" s="119"/>
      <c r="QER213" s="91"/>
      <c r="QES213" s="119"/>
      <c r="QET213" s="91"/>
      <c r="QEU213" s="119"/>
      <c r="QEV213" s="91"/>
      <c r="QEW213" s="119"/>
      <c r="QEX213" s="91"/>
      <c r="QEY213" s="119"/>
      <c r="QEZ213" s="91"/>
      <c r="QFA213" s="119"/>
      <c r="QFB213" s="91"/>
      <c r="QFC213" s="119"/>
      <c r="QFD213" s="91"/>
      <c r="QFE213" s="119"/>
      <c r="QFF213" s="91"/>
      <c r="QFG213" s="119"/>
      <c r="QFH213" s="91"/>
      <c r="QFI213" s="119"/>
      <c r="QFJ213" s="91"/>
      <c r="QFK213" s="119"/>
      <c r="QFL213" s="91"/>
      <c r="QFM213" s="119"/>
      <c r="QFN213" s="91"/>
      <c r="QFO213" s="119"/>
      <c r="QFP213" s="91"/>
      <c r="QFQ213" s="119"/>
      <c r="QFR213" s="91"/>
      <c r="QFS213" s="119"/>
      <c r="QFT213" s="91"/>
      <c r="QFU213" s="119"/>
      <c r="QFV213" s="91"/>
      <c r="QFW213" s="119"/>
      <c r="QFX213" s="91"/>
      <c r="QFY213" s="119"/>
      <c r="QFZ213" s="91"/>
      <c r="QGA213" s="119"/>
      <c r="QGB213" s="91"/>
      <c r="QGC213" s="119"/>
      <c r="QGD213" s="91"/>
      <c r="QGE213" s="119"/>
      <c r="QGF213" s="91"/>
      <c r="QGG213" s="119"/>
      <c r="QGH213" s="91"/>
      <c r="QGI213" s="119"/>
      <c r="QGJ213" s="91"/>
      <c r="QGK213" s="119"/>
      <c r="QGL213" s="91"/>
      <c r="QGM213" s="119"/>
      <c r="QGN213" s="91"/>
      <c r="QGO213" s="119"/>
      <c r="QGP213" s="91"/>
      <c r="QGQ213" s="119"/>
      <c r="QGR213" s="91"/>
      <c r="QGS213" s="119"/>
      <c r="QGT213" s="91"/>
      <c r="QGU213" s="119"/>
      <c r="QGV213" s="91"/>
      <c r="QGW213" s="119"/>
      <c r="QGX213" s="91"/>
      <c r="QGY213" s="119"/>
      <c r="QGZ213" s="91"/>
      <c r="QHA213" s="119"/>
      <c r="QHB213" s="91"/>
      <c r="QHC213" s="119"/>
      <c r="QHD213" s="91"/>
      <c r="QHE213" s="119"/>
      <c r="QHF213" s="91"/>
      <c r="QHG213" s="119"/>
      <c r="QHH213" s="91"/>
      <c r="QHI213" s="119"/>
      <c r="QHJ213" s="91"/>
      <c r="QHK213" s="119"/>
      <c r="QHL213" s="91"/>
      <c r="QHM213" s="119"/>
      <c r="QHN213" s="91"/>
      <c r="QHO213" s="119"/>
      <c r="QHP213" s="91"/>
      <c r="QHQ213" s="119"/>
      <c r="QHR213" s="91"/>
      <c r="QHS213" s="119"/>
      <c r="QHT213" s="91"/>
      <c r="QHU213" s="119"/>
      <c r="QHV213" s="91"/>
      <c r="QHW213" s="119"/>
      <c r="QHX213" s="91"/>
      <c r="QHY213" s="119"/>
      <c r="QHZ213" s="91"/>
      <c r="QIA213" s="119"/>
      <c r="QIB213" s="91"/>
      <c r="QIC213" s="119"/>
      <c r="QID213" s="91"/>
      <c r="QIE213" s="119"/>
      <c r="QIF213" s="91"/>
      <c r="QIG213" s="119"/>
      <c r="QIH213" s="91"/>
      <c r="QII213" s="119"/>
      <c r="QIJ213" s="91"/>
      <c r="QIK213" s="119"/>
      <c r="QIL213" s="91"/>
      <c r="QIM213" s="119"/>
      <c r="QIN213" s="91"/>
      <c r="QIO213" s="119"/>
      <c r="QIP213" s="91"/>
      <c r="QIQ213" s="119"/>
      <c r="QIR213" s="91"/>
      <c r="QIS213" s="119"/>
      <c r="QIT213" s="91"/>
      <c r="QIU213" s="119"/>
      <c r="QIV213" s="91"/>
      <c r="QIW213" s="119"/>
      <c r="QIX213" s="91"/>
      <c r="QIY213" s="119"/>
      <c r="QIZ213" s="91"/>
      <c r="QJA213" s="119"/>
      <c r="QJB213" s="91"/>
      <c r="QJC213" s="119"/>
      <c r="QJD213" s="91"/>
      <c r="QJE213" s="119"/>
      <c r="QJF213" s="91"/>
      <c r="QJG213" s="119"/>
      <c r="QJH213" s="91"/>
      <c r="QJI213" s="119"/>
      <c r="QJJ213" s="91"/>
      <c r="QJK213" s="119"/>
      <c r="QJL213" s="91"/>
      <c r="QJM213" s="119"/>
      <c r="QJN213" s="91"/>
      <c r="QJO213" s="119"/>
      <c r="QJP213" s="91"/>
      <c r="QJQ213" s="119"/>
      <c r="QJR213" s="91"/>
      <c r="QJS213" s="119"/>
      <c r="QJT213" s="91"/>
      <c r="QJU213" s="119"/>
      <c r="QJV213" s="91"/>
      <c r="QJW213" s="119"/>
      <c r="QJX213" s="91"/>
      <c r="QJY213" s="119"/>
      <c r="QJZ213" s="91"/>
      <c r="QKA213" s="119"/>
      <c r="QKB213" s="91"/>
      <c r="QKC213" s="119"/>
      <c r="QKD213" s="91"/>
      <c r="QKE213" s="119"/>
      <c r="QKF213" s="91"/>
      <c r="QKG213" s="119"/>
      <c r="QKH213" s="91"/>
      <c r="QKI213" s="119"/>
      <c r="QKJ213" s="91"/>
      <c r="QKK213" s="119"/>
      <c r="QKL213" s="91"/>
      <c r="QKM213" s="119"/>
      <c r="QKN213" s="91"/>
      <c r="QKO213" s="119"/>
      <c r="QKP213" s="91"/>
      <c r="QKQ213" s="119"/>
      <c r="QKR213" s="91"/>
      <c r="QKS213" s="119"/>
      <c r="QKT213" s="91"/>
      <c r="QKU213" s="119"/>
      <c r="QKV213" s="91"/>
      <c r="QKW213" s="119"/>
      <c r="QKX213" s="91"/>
      <c r="QKY213" s="119"/>
      <c r="QKZ213" s="91"/>
      <c r="QLA213" s="119"/>
      <c r="QLB213" s="91"/>
      <c r="QLC213" s="119"/>
      <c r="QLD213" s="91"/>
      <c r="QLE213" s="119"/>
      <c r="QLF213" s="91"/>
      <c r="QLG213" s="119"/>
      <c r="QLH213" s="91"/>
      <c r="QLI213" s="119"/>
      <c r="QLJ213" s="91"/>
      <c r="QLK213" s="119"/>
      <c r="QLL213" s="91"/>
      <c r="QLM213" s="119"/>
      <c r="QLN213" s="91"/>
      <c r="QLO213" s="119"/>
      <c r="QLP213" s="91"/>
      <c r="QLQ213" s="119"/>
      <c r="QLR213" s="91"/>
      <c r="QLS213" s="119"/>
      <c r="QLT213" s="91"/>
      <c r="QLU213" s="119"/>
      <c r="QLV213" s="91"/>
      <c r="QLW213" s="119"/>
      <c r="QLX213" s="91"/>
      <c r="QLY213" s="119"/>
      <c r="QLZ213" s="91"/>
      <c r="QMA213" s="119"/>
      <c r="QMB213" s="91"/>
      <c r="QMC213" s="119"/>
      <c r="QMD213" s="91"/>
      <c r="QME213" s="119"/>
      <c r="QMF213" s="91"/>
      <c r="QMG213" s="119"/>
      <c r="QMH213" s="91"/>
      <c r="QMI213" s="119"/>
      <c r="QMJ213" s="91"/>
      <c r="QMK213" s="119"/>
      <c r="QML213" s="91"/>
      <c r="QMM213" s="119"/>
      <c r="QMN213" s="91"/>
      <c r="QMO213" s="119"/>
      <c r="QMP213" s="91"/>
      <c r="QMQ213" s="119"/>
      <c r="QMR213" s="91"/>
      <c r="QMS213" s="119"/>
      <c r="QMT213" s="91"/>
      <c r="QMU213" s="119"/>
      <c r="QMV213" s="91"/>
      <c r="QMW213" s="119"/>
      <c r="QMX213" s="91"/>
      <c r="QMY213" s="119"/>
      <c r="QMZ213" s="91"/>
      <c r="QNA213" s="119"/>
      <c r="QNB213" s="91"/>
      <c r="QNC213" s="119"/>
      <c r="QND213" s="91"/>
      <c r="QNE213" s="119"/>
      <c r="QNF213" s="91"/>
      <c r="QNG213" s="119"/>
      <c r="QNH213" s="91"/>
      <c r="QNI213" s="119"/>
      <c r="QNJ213" s="91"/>
      <c r="QNK213" s="119"/>
      <c r="QNL213" s="91"/>
      <c r="QNM213" s="119"/>
      <c r="QNN213" s="91"/>
      <c r="QNO213" s="119"/>
      <c r="QNP213" s="91"/>
      <c r="QNQ213" s="119"/>
      <c r="QNR213" s="91"/>
      <c r="QNS213" s="119"/>
      <c r="QNT213" s="91"/>
      <c r="QNU213" s="119"/>
      <c r="QNV213" s="91"/>
      <c r="QNW213" s="119"/>
      <c r="QNX213" s="91"/>
      <c r="QNY213" s="119"/>
      <c r="QNZ213" s="91"/>
      <c r="QOA213" s="119"/>
      <c r="QOB213" s="91"/>
      <c r="QOC213" s="119"/>
      <c r="QOD213" s="91"/>
      <c r="QOE213" s="119"/>
      <c r="QOF213" s="91"/>
      <c r="QOG213" s="119"/>
      <c r="QOH213" s="91"/>
      <c r="QOI213" s="119"/>
      <c r="QOJ213" s="91"/>
      <c r="QOK213" s="119"/>
      <c r="QOL213" s="91"/>
      <c r="QOM213" s="119"/>
      <c r="QON213" s="91"/>
      <c r="QOO213" s="119"/>
      <c r="QOP213" s="91"/>
      <c r="QOQ213" s="119"/>
      <c r="QOR213" s="91"/>
      <c r="QOS213" s="119"/>
      <c r="QOT213" s="91"/>
      <c r="QOU213" s="119"/>
      <c r="QOV213" s="91"/>
      <c r="QOW213" s="119"/>
      <c r="QOX213" s="91"/>
      <c r="QOY213" s="119"/>
      <c r="QOZ213" s="91"/>
      <c r="QPA213" s="119"/>
      <c r="QPB213" s="91"/>
      <c r="QPC213" s="119"/>
      <c r="QPD213" s="91"/>
      <c r="QPE213" s="119"/>
      <c r="QPF213" s="91"/>
      <c r="QPG213" s="119"/>
      <c r="QPH213" s="91"/>
      <c r="QPI213" s="119"/>
      <c r="QPJ213" s="91"/>
      <c r="QPK213" s="119"/>
      <c r="QPL213" s="91"/>
      <c r="QPM213" s="119"/>
      <c r="QPN213" s="91"/>
      <c r="QPO213" s="119"/>
      <c r="QPP213" s="91"/>
      <c r="QPQ213" s="119"/>
      <c r="QPR213" s="91"/>
      <c r="QPS213" s="119"/>
      <c r="QPT213" s="91"/>
      <c r="QPU213" s="119"/>
      <c r="QPV213" s="91"/>
      <c r="QPW213" s="119"/>
      <c r="QPX213" s="91"/>
      <c r="QPY213" s="119"/>
      <c r="QPZ213" s="91"/>
      <c r="QQA213" s="119"/>
      <c r="QQB213" s="91"/>
      <c r="QQC213" s="119"/>
      <c r="QQD213" s="91"/>
      <c r="QQE213" s="119"/>
      <c r="QQF213" s="91"/>
      <c r="QQG213" s="119"/>
      <c r="QQH213" s="91"/>
      <c r="QQI213" s="119"/>
      <c r="QQJ213" s="91"/>
      <c r="QQK213" s="119"/>
      <c r="QQL213" s="91"/>
      <c r="QQM213" s="119"/>
      <c r="QQN213" s="91"/>
      <c r="QQO213" s="119"/>
      <c r="QQP213" s="91"/>
      <c r="QQQ213" s="119"/>
      <c r="QQR213" s="91"/>
      <c r="QQS213" s="119"/>
      <c r="QQT213" s="91"/>
      <c r="QQU213" s="119"/>
      <c r="QQV213" s="91"/>
      <c r="QQW213" s="119"/>
      <c r="QQX213" s="91"/>
      <c r="QQY213" s="119"/>
      <c r="QQZ213" s="91"/>
      <c r="QRA213" s="119"/>
      <c r="QRB213" s="91"/>
      <c r="QRC213" s="119"/>
      <c r="QRD213" s="91"/>
      <c r="QRE213" s="119"/>
      <c r="QRF213" s="91"/>
      <c r="QRG213" s="119"/>
      <c r="QRH213" s="91"/>
      <c r="QRI213" s="119"/>
      <c r="QRJ213" s="91"/>
      <c r="QRK213" s="119"/>
      <c r="QRL213" s="91"/>
      <c r="QRM213" s="119"/>
      <c r="QRN213" s="91"/>
      <c r="QRO213" s="119"/>
      <c r="QRP213" s="91"/>
      <c r="QRQ213" s="119"/>
      <c r="QRR213" s="91"/>
      <c r="QRS213" s="119"/>
      <c r="QRT213" s="91"/>
      <c r="QRU213" s="119"/>
      <c r="QRV213" s="91"/>
      <c r="QRW213" s="119"/>
      <c r="QRX213" s="91"/>
      <c r="QRY213" s="119"/>
      <c r="QRZ213" s="91"/>
      <c r="QSA213" s="119"/>
      <c r="QSB213" s="91"/>
      <c r="QSC213" s="119"/>
      <c r="QSD213" s="91"/>
      <c r="QSE213" s="119"/>
      <c r="QSF213" s="91"/>
      <c r="QSG213" s="119"/>
      <c r="QSH213" s="91"/>
      <c r="QSI213" s="119"/>
      <c r="QSJ213" s="91"/>
      <c r="QSK213" s="119"/>
      <c r="QSL213" s="91"/>
      <c r="QSM213" s="119"/>
      <c r="QSN213" s="91"/>
      <c r="QSO213" s="119"/>
      <c r="QSP213" s="91"/>
      <c r="QSQ213" s="119"/>
      <c r="QSR213" s="91"/>
      <c r="QSS213" s="119"/>
      <c r="QST213" s="91"/>
      <c r="QSU213" s="119"/>
      <c r="QSV213" s="91"/>
      <c r="QSW213" s="119"/>
      <c r="QSX213" s="91"/>
      <c r="QSY213" s="119"/>
      <c r="QSZ213" s="91"/>
      <c r="QTA213" s="119"/>
      <c r="QTB213" s="91"/>
      <c r="QTC213" s="119"/>
      <c r="QTD213" s="91"/>
      <c r="QTE213" s="119"/>
      <c r="QTF213" s="91"/>
      <c r="QTG213" s="119"/>
      <c r="QTH213" s="91"/>
      <c r="QTI213" s="119"/>
      <c r="QTJ213" s="91"/>
      <c r="QTK213" s="119"/>
      <c r="QTL213" s="91"/>
      <c r="QTM213" s="119"/>
      <c r="QTN213" s="91"/>
      <c r="QTO213" s="119"/>
      <c r="QTP213" s="91"/>
      <c r="QTQ213" s="119"/>
      <c r="QTR213" s="91"/>
      <c r="QTS213" s="119"/>
      <c r="QTT213" s="91"/>
      <c r="QTU213" s="119"/>
      <c r="QTV213" s="91"/>
      <c r="QTW213" s="119"/>
      <c r="QTX213" s="91"/>
      <c r="QTY213" s="119"/>
      <c r="QTZ213" s="91"/>
      <c r="QUA213" s="119"/>
      <c r="QUB213" s="91"/>
      <c r="QUC213" s="119"/>
      <c r="QUD213" s="91"/>
      <c r="QUE213" s="119"/>
      <c r="QUF213" s="91"/>
      <c r="QUG213" s="119"/>
      <c r="QUH213" s="91"/>
      <c r="QUI213" s="119"/>
      <c r="QUJ213" s="91"/>
      <c r="QUK213" s="119"/>
      <c r="QUL213" s="91"/>
      <c r="QUM213" s="119"/>
      <c r="QUN213" s="91"/>
      <c r="QUO213" s="119"/>
      <c r="QUP213" s="91"/>
      <c r="QUQ213" s="119"/>
      <c r="QUR213" s="91"/>
      <c r="QUS213" s="119"/>
      <c r="QUT213" s="91"/>
      <c r="QUU213" s="119"/>
      <c r="QUV213" s="91"/>
      <c r="QUW213" s="119"/>
      <c r="QUX213" s="91"/>
      <c r="QUY213" s="119"/>
      <c r="QUZ213" s="91"/>
      <c r="QVA213" s="119"/>
      <c r="QVB213" s="91"/>
      <c r="QVC213" s="119"/>
      <c r="QVD213" s="91"/>
      <c r="QVE213" s="119"/>
      <c r="QVF213" s="91"/>
      <c r="QVG213" s="119"/>
      <c r="QVH213" s="91"/>
      <c r="QVI213" s="119"/>
      <c r="QVJ213" s="91"/>
      <c r="QVK213" s="119"/>
      <c r="QVL213" s="91"/>
      <c r="QVM213" s="119"/>
      <c r="QVN213" s="91"/>
      <c r="QVO213" s="119"/>
      <c r="QVP213" s="91"/>
      <c r="QVQ213" s="119"/>
      <c r="QVR213" s="91"/>
      <c r="QVS213" s="119"/>
      <c r="QVT213" s="91"/>
      <c r="QVU213" s="119"/>
      <c r="QVV213" s="91"/>
      <c r="QVW213" s="119"/>
      <c r="QVX213" s="91"/>
      <c r="QVY213" s="119"/>
      <c r="QVZ213" s="91"/>
      <c r="QWA213" s="119"/>
      <c r="QWB213" s="91"/>
      <c r="QWC213" s="119"/>
      <c r="QWD213" s="91"/>
      <c r="QWE213" s="119"/>
      <c r="QWF213" s="91"/>
      <c r="QWG213" s="119"/>
      <c r="QWH213" s="91"/>
      <c r="QWI213" s="119"/>
      <c r="QWJ213" s="91"/>
      <c r="QWK213" s="119"/>
      <c r="QWL213" s="91"/>
      <c r="QWM213" s="119"/>
      <c r="QWN213" s="91"/>
      <c r="QWO213" s="119"/>
      <c r="QWP213" s="91"/>
      <c r="QWQ213" s="119"/>
      <c r="QWR213" s="91"/>
      <c r="QWS213" s="119"/>
      <c r="QWT213" s="91"/>
      <c r="QWU213" s="119"/>
      <c r="QWV213" s="91"/>
      <c r="QWW213" s="119"/>
      <c r="QWX213" s="91"/>
      <c r="QWY213" s="119"/>
      <c r="QWZ213" s="91"/>
      <c r="QXA213" s="119"/>
      <c r="QXB213" s="91"/>
      <c r="QXC213" s="119"/>
      <c r="QXD213" s="91"/>
      <c r="QXE213" s="119"/>
      <c r="QXF213" s="91"/>
      <c r="QXG213" s="119"/>
      <c r="QXH213" s="91"/>
      <c r="QXI213" s="119"/>
      <c r="QXJ213" s="91"/>
      <c r="QXK213" s="119"/>
      <c r="QXL213" s="91"/>
      <c r="QXM213" s="119"/>
      <c r="QXN213" s="91"/>
      <c r="QXO213" s="119"/>
      <c r="QXP213" s="91"/>
      <c r="QXQ213" s="119"/>
      <c r="QXR213" s="91"/>
      <c r="QXS213" s="119"/>
      <c r="QXT213" s="91"/>
      <c r="QXU213" s="119"/>
      <c r="QXV213" s="91"/>
      <c r="QXW213" s="119"/>
      <c r="QXX213" s="91"/>
      <c r="QXY213" s="119"/>
      <c r="QXZ213" s="91"/>
      <c r="QYA213" s="119"/>
      <c r="QYB213" s="91"/>
      <c r="QYC213" s="119"/>
      <c r="QYD213" s="91"/>
      <c r="QYE213" s="119"/>
      <c r="QYF213" s="91"/>
      <c r="QYG213" s="119"/>
      <c r="QYH213" s="91"/>
      <c r="QYI213" s="119"/>
      <c r="QYJ213" s="91"/>
      <c r="QYK213" s="119"/>
      <c r="QYL213" s="91"/>
      <c r="QYM213" s="119"/>
      <c r="QYN213" s="91"/>
      <c r="QYO213" s="119"/>
      <c r="QYP213" s="91"/>
      <c r="QYQ213" s="119"/>
      <c r="QYR213" s="91"/>
      <c r="QYS213" s="119"/>
      <c r="QYT213" s="91"/>
      <c r="QYU213" s="119"/>
      <c r="QYV213" s="91"/>
      <c r="QYW213" s="119"/>
      <c r="QYX213" s="91"/>
      <c r="QYY213" s="119"/>
      <c r="QYZ213" s="91"/>
      <c r="QZA213" s="119"/>
      <c r="QZB213" s="91"/>
      <c r="QZC213" s="119"/>
      <c r="QZD213" s="91"/>
      <c r="QZE213" s="119"/>
      <c r="QZF213" s="91"/>
      <c r="QZG213" s="119"/>
      <c r="QZH213" s="91"/>
      <c r="QZI213" s="119"/>
      <c r="QZJ213" s="91"/>
      <c r="QZK213" s="119"/>
      <c r="QZL213" s="91"/>
      <c r="QZM213" s="119"/>
      <c r="QZN213" s="91"/>
      <c r="QZO213" s="119"/>
      <c r="QZP213" s="91"/>
      <c r="QZQ213" s="119"/>
      <c r="QZR213" s="91"/>
      <c r="QZS213" s="119"/>
      <c r="QZT213" s="91"/>
      <c r="QZU213" s="119"/>
      <c r="QZV213" s="91"/>
      <c r="QZW213" s="119"/>
      <c r="QZX213" s="91"/>
      <c r="QZY213" s="119"/>
      <c r="QZZ213" s="91"/>
      <c r="RAA213" s="119"/>
      <c r="RAB213" s="91"/>
      <c r="RAC213" s="119"/>
      <c r="RAD213" s="91"/>
      <c r="RAE213" s="119"/>
      <c r="RAF213" s="91"/>
      <c r="RAG213" s="119"/>
      <c r="RAH213" s="91"/>
      <c r="RAI213" s="119"/>
      <c r="RAJ213" s="91"/>
      <c r="RAK213" s="119"/>
      <c r="RAL213" s="91"/>
      <c r="RAM213" s="119"/>
      <c r="RAN213" s="91"/>
      <c r="RAO213" s="119"/>
      <c r="RAP213" s="91"/>
      <c r="RAQ213" s="119"/>
      <c r="RAR213" s="91"/>
      <c r="RAS213" s="119"/>
      <c r="RAT213" s="91"/>
      <c r="RAU213" s="119"/>
      <c r="RAV213" s="91"/>
      <c r="RAW213" s="119"/>
      <c r="RAX213" s="91"/>
      <c r="RAY213" s="119"/>
      <c r="RAZ213" s="91"/>
      <c r="RBA213" s="119"/>
      <c r="RBB213" s="91"/>
      <c r="RBC213" s="119"/>
      <c r="RBD213" s="91"/>
      <c r="RBE213" s="119"/>
      <c r="RBF213" s="91"/>
      <c r="RBG213" s="119"/>
      <c r="RBH213" s="91"/>
      <c r="RBI213" s="119"/>
      <c r="RBJ213" s="91"/>
      <c r="RBK213" s="119"/>
      <c r="RBL213" s="91"/>
      <c r="RBM213" s="119"/>
      <c r="RBN213" s="91"/>
      <c r="RBO213" s="119"/>
      <c r="RBP213" s="91"/>
      <c r="RBQ213" s="119"/>
      <c r="RBR213" s="91"/>
      <c r="RBS213" s="119"/>
      <c r="RBT213" s="91"/>
      <c r="RBU213" s="119"/>
      <c r="RBV213" s="91"/>
      <c r="RBW213" s="119"/>
      <c r="RBX213" s="91"/>
      <c r="RBY213" s="119"/>
      <c r="RBZ213" s="91"/>
      <c r="RCA213" s="119"/>
      <c r="RCB213" s="91"/>
      <c r="RCC213" s="119"/>
      <c r="RCD213" s="91"/>
      <c r="RCE213" s="119"/>
      <c r="RCF213" s="91"/>
      <c r="RCG213" s="119"/>
      <c r="RCH213" s="91"/>
      <c r="RCI213" s="119"/>
      <c r="RCJ213" s="91"/>
      <c r="RCK213" s="119"/>
      <c r="RCL213" s="91"/>
      <c r="RCM213" s="119"/>
      <c r="RCN213" s="91"/>
      <c r="RCO213" s="119"/>
      <c r="RCP213" s="91"/>
      <c r="RCQ213" s="119"/>
      <c r="RCR213" s="91"/>
      <c r="RCS213" s="119"/>
      <c r="RCT213" s="91"/>
      <c r="RCU213" s="119"/>
      <c r="RCV213" s="91"/>
      <c r="RCW213" s="119"/>
      <c r="RCX213" s="91"/>
      <c r="RCY213" s="119"/>
      <c r="RCZ213" s="91"/>
      <c r="RDA213" s="119"/>
      <c r="RDB213" s="91"/>
      <c r="RDC213" s="119"/>
      <c r="RDD213" s="91"/>
      <c r="RDE213" s="119"/>
      <c r="RDF213" s="91"/>
      <c r="RDG213" s="119"/>
      <c r="RDH213" s="91"/>
      <c r="RDI213" s="119"/>
      <c r="RDJ213" s="91"/>
      <c r="RDK213" s="119"/>
      <c r="RDL213" s="91"/>
      <c r="RDM213" s="119"/>
      <c r="RDN213" s="91"/>
      <c r="RDO213" s="119"/>
      <c r="RDP213" s="91"/>
      <c r="RDQ213" s="119"/>
      <c r="RDR213" s="91"/>
      <c r="RDS213" s="119"/>
      <c r="RDT213" s="91"/>
      <c r="RDU213" s="119"/>
      <c r="RDV213" s="91"/>
      <c r="RDW213" s="119"/>
      <c r="RDX213" s="91"/>
      <c r="RDY213" s="119"/>
      <c r="RDZ213" s="91"/>
      <c r="REA213" s="119"/>
      <c r="REB213" s="91"/>
      <c r="REC213" s="119"/>
      <c r="RED213" s="91"/>
      <c r="REE213" s="119"/>
      <c r="REF213" s="91"/>
      <c r="REG213" s="119"/>
      <c r="REH213" s="91"/>
      <c r="REI213" s="119"/>
      <c r="REJ213" s="91"/>
      <c r="REK213" s="119"/>
      <c r="REL213" s="91"/>
      <c r="REM213" s="119"/>
      <c r="REN213" s="91"/>
      <c r="REO213" s="119"/>
      <c r="REP213" s="91"/>
      <c r="REQ213" s="119"/>
      <c r="RER213" s="91"/>
      <c r="RES213" s="119"/>
      <c r="RET213" s="91"/>
      <c r="REU213" s="119"/>
      <c r="REV213" s="91"/>
      <c r="REW213" s="119"/>
      <c r="REX213" s="91"/>
      <c r="REY213" s="119"/>
      <c r="REZ213" s="91"/>
      <c r="RFA213" s="119"/>
      <c r="RFB213" s="91"/>
      <c r="RFC213" s="119"/>
      <c r="RFD213" s="91"/>
      <c r="RFE213" s="119"/>
      <c r="RFF213" s="91"/>
      <c r="RFG213" s="119"/>
      <c r="RFH213" s="91"/>
      <c r="RFI213" s="119"/>
      <c r="RFJ213" s="91"/>
      <c r="RFK213" s="119"/>
      <c r="RFL213" s="91"/>
      <c r="RFM213" s="119"/>
      <c r="RFN213" s="91"/>
      <c r="RFO213" s="119"/>
      <c r="RFP213" s="91"/>
      <c r="RFQ213" s="119"/>
      <c r="RFR213" s="91"/>
      <c r="RFS213" s="119"/>
      <c r="RFT213" s="91"/>
      <c r="RFU213" s="119"/>
      <c r="RFV213" s="91"/>
      <c r="RFW213" s="119"/>
      <c r="RFX213" s="91"/>
      <c r="RFY213" s="119"/>
      <c r="RFZ213" s="91"/>
      <c r="RGA213" s="119"/>
      <c r="RGB213" s="91"/>
      <c r="RGC213" s="119"/>
      <c r="RGD213" s="91"/>
      <c r="RGE213" s="119"/>
      <c r="RGF213" s="91"/>
      <c r="RGG213" s="119"/>
      <c r="RGH213" s="91"/>
      <c r="RGI213" s="119"/>
      <c r="RGJ213" s="91"/>
      <c r="RGK213" s="119"/>
      <c r="RGL213" s="91"/>
      <c r="RGM213" s="119"/>
      <c r="RGN213" s="91"/>
      <c r="RGO213" s="119"/>
      <c r="RGP213" s="91"/>
      <c r="RGQ213" s="119"/>
      <c r="RGR213" s="91"/>
      <c r="RGS213" s="119"/>
      <c r="RGT213" s="91"/>
      <c r="RGU213" s="119"/>
      <c r="RGV213" s="91"/>
      <c r="RGW213" s="119"/>
      <c r="RGX213" s="91"/>
      <c r="RGY213" s="119"/>
      <c r="RGZ213" s="91"/>
      <c r="RHA213" s="119"/>
      <c r="RHB213" s="91"/>
      <c r="RHC213" s="119"/>
      <c r="RHD213" s="91"/>
      <c r="RHE213" s="119"/>
      <c r="RHF213" s="91"/>
      <c r="RHG213" s="119"/>
      <c r="RHH213" s="91"/>
      <c r="RHI213" s="119"/>
      <c r="RHJ213" s="91"/>
      <c r="RHK213" s="119"/>
      <c r="RHL213" s="91"/>
      <c r="RHM213" s="119"/>
      <c r="RHN213" s="91"/>
      <c r="RHO213" s="119"/>
      <c r="RHP213" s="91"/>
      <c r="RHQ213" s="119"/>
      <c r="RHR213" s="91"/>
      <c r="RHS213" s="119"/>
      <c r="RHT213" s="91"/>
      <c r="RHU213" s="119"/>
      <c r="RHV213" s="91"/>
      <c r="RHW213" s="119"/>
      <c r="RHX213" s="91"/>
      <c r="RHY213" s="119"/>
      <c r="RHZ213" s="91"/>
      <c r="RIA213" s="119"/>
      <c r="RIB213" s="91"/>
      <c r="RIC213" s="119"/>
      <c r="RID213" s="91"/>
      <c r="RIE213" s="119"/>
      <c r="RIF213" s="91"/>
      <c r="RIG213" s="119"/>
      <c r="RIH213" s="91"/>
      <c r="RII213" s="119"/>
      <c r="RIJ213" s="91"/>
      <c r="RIK213" s="119"/>
      <c r="RIL213" s="91"/>
      <c r="RIM213" s="119"/>
      <c r="RIN213" s="91"/>
      <c r="RIO213" s="119"/>
      <c r="RIP213" s="91"/>
      <c r="RIQ213" s="119"/>
      <c r="RIR213" s="91"/>
      <c r="RIS213" s="119"/>
      <c r="RIT213" s="91"/>
      <c r="RIU213" s="119"/>
      <c r="RIV213" s="91"/>
      <c r="RIW213" s="119"/>
      <c r="RIX213" s="91"/>
      <c r="RIY213" s="119"/>
      <c r="RIZ213" s="91"/>
      <c r="RJA213" s="119"/>
      <c r="RJB213" s="91"/>
      <c r="RJC213" s="119"/>
      <c r="RJD213" s="91"/>
      <c r="RJE213" s="119"/>
      <c r="RJF213" s="91"/>
      <c r="RJG213" s="119"/>
      <c r="RJH213" s="91"/>
      <c r="RJI213" s="119"/>
      <c r="RJJ213" s="91"/>
      <c r="RJK213" s="119"/>
      <c r="RJL213" s="91"/>
      <c r="RJM213" s="119"/>
      <c r="RJN213" s="91"/>
      <c r="RJO213" s="119"/>
      <c r="RJP213" s="91"/>
      <c r="RJQ213" s="119"/>
      <c r="RJR213" s="91"/>
      <c r="RJS213" s="119"/>
      <c r="RJT213" s="91"/>
      <c r="RJU213" s="119"/>
      <c r="RJV213" s="91"/>
      <c r="RJW213" s="119"/>
      <c r="RJX213" s="91"/>
      <c r="RJY213" s="119"/>
      <c r="RJZ213" s="91"/>
      <c r="RKA213" s="119"/>
      <c r="RKB213" s="91"/>
      <c r="RKC213" s="119"/>
      <c r="RKD213" s="91"/>
      <c r="RKE213" s="119"/>
      <c r="RKF213" s="91"/>
      <c r="RKG213" s="119"/>
      <c r="RKH213" s="91"/>
      <c r="RKI213" s="119"/>
      <c r="RKJ213" s="91"/>
      <c r="RKK213" s="119"/>
      <c r="RKL213" s="91"/>
      <c r="RKM213" s="119"/>
      <c r="RKN213" s="91"/>
      <c r="RKO213" s="119"/>
      <c r="RKP213" s="91"/>
      <c r="RKQ213" s="119"/>
      <c r="RKR213" s="91"/>
      <c r="RKS213" s="119"/>
      <c r="RKT213" s="91"/>
      <c r="RKU213" s="119"/>
      <c r="RKV213" s="91"/>
      <c r="RKW213" s="119"/>
      <c r="RKX213" s="91"/>
      <c r="RKY213" s="119"/>
      <c r="RKZ213" s="91"/>
      <c r="RLA213" s="119"/>
      <c r="RLB213" s="91"/>
      <c r="RLC213" s="119"/>
      <c r="RLD213" s="91"/>
      <c r="RLE213" s="119"/>
      <c r="RLF213" s="91"/>
      <c r="RLG213" s="119"/>
      <c r="RLH213" s="91"/>
      <c r="RLI213" s="119"/>
      <c r="RLJ213" s="91"/>
      <c r="RLK213" s="119"/>
      <c r="RLL213" s="91"/>
      <c r="RLM213" s="119"/>
      <c r="RLN213" s="91"/>
      <c r="RLO213" s="119"/>
      <c r="RLP213" s="91"/>
      <c r="RLQ213" s="119"/>
      <c r="RLR213" s="91"/>
      <c r="RLS213" s="119"/>
      <c r="RLT213" s="91"/>
      <c r="RLU213" s="119"/>
      <c r="RLV213" s="91"/>
      <c r="RLW213" s="119"/>
      <c r="RLX213" s="91"/>
      <c r="RLY213" s="119"/>
      <c r="RLZ213" s="91"/>
      <c r="RMA213" s="119"/>
      <c r="RMB213" s="91"/>
      <c r="RMC213" s="119"/>
      <c r="RMD213" s="91"/>
      <c r="RME213" s="119"/>
      <c r="RMF213" s="91"/>
      <c r="RMG213" s="119"/>
      <c r="RMH213" s="91"/>
      <c r="RMI213" s="119"/>
      <c r="RMJ213" s="91"/>
      <c r="RMK213" s="119"/>
      <c r="RML213" s="91"/>
      <c r="RMM213" s="119"/>
      <c r="RMN213" s="91"/>
      <c r="RMO213" s="119"/>
      <c r="RMP213" s="91"/>
      <c r="RMQ213" s="119"/>
      <c r="RMR213" s="91"/>
      <c r="RMS213" s="119"/>
      <c r="RMT213" s="91"/>
      <c r="RMU213" s="119"/>
      <c r="RMV213" s="91"/>
      <c r="RMW213" s="119"/>
      <c r="RMX213" s="91"/>
      <c r="RMY213" s="119"/>
      <c r="RMZ213" s="91"/>
      <c r="RNA213" s="119"/>
      <c r="RNB213" s="91"/>
      <c r="RNC213" s="119"/>
      <c r="RND213" s="91"/>
      <c r="RNE213" s="119"/>
      <c r="RNF213" s="91"/>
      <c r="RNG213" s="119"/>
      <c r="RNH213" s="91"/>
      <c r="RNI213" s="119"/>
      <c r="RNJ213" s="91"/>
      <c r="RNK213" s="119"/>
      <c r="RNL213" s="91"/>
      <c r="RNM213" s="119"/>
      <c r="RNN213" s="91"/>
      <c r="RNO213" s="119"/>
      <c r="RNP213" s="91"/>
      <c r="RNQ213" s="119"/>
      <c r="RNR213" s="91"/>
      <c r="RNS213" s="119"/>
      <c r="RNT213" s="91"/>
      <c r="RNU213" s="119"/>
      <c r="RNV213" s="91"/>
      <c r="RNW213" s="119"/>
      <c r="RNX213" s="91"/>
      <c r="RNY213" s="119"/>
      <c r="RNZ213" s="91"/>
      <c r="ROA213" s="119"/>
      <c r="ROB213" s="91"/>
      <c r="ROC213" s="119"/>
      <c r="ROD213" s="91"/>
      <c r="ROE213" s="119"/>
      <c r="ROF213" s="91"/>
      <c r="ROG213" s="119"/>
      <c r="ROH213" s="91"/>
      <c r="ROI213" s="119"/>
      <c r="ROJ213" s="91"/>
      <c r="ROK213" s="119"/>
      <c r="ROL213" s="91"/>
      <c r="ROM213" s="119"/>
      <c r="RON213" s="91"/>
      <c r="ROO213" s="119"/>
      <c r="ROP213" s="91"/>
      <c r="ROQ213" s="119"/>
      <c r="ROR213" s="91"/>
      <c r="ROS213" s="119"/>
      <c r="ROT213" s="91"/>
      <c r="ROU213" s="119"/>
      <c r="ROV213" s="91"/>
      <c r="ROW213" s="119"/>
      <c r="ROX213" s="91"/>
      <c r="ROY213" s="119"/>
      <c r="ROZ213" s="91"/>
      <c r="RPA213" s="119"/>
      <c r="RPB213" s="91"/>
      <c r="RPC213" s="119"/>
      <c r="RPD213" s="91"/>
      <c r="RPE213" s="119"/>
      <c r="RPF213" s="91"/>
      <c r="RPG213" s="119"/>
      <c r="RPH213" s="91"/>
      <c r="RPI213" s="119"/>
      <c r="RPJ213" s="91"/>
      <c r="RPK213" s="119"/>
      <c r="RPL213" s="91"/>
      <c r="RPM213" s="119"/>
      <c r="RPN213" s="91"/>
      <c r="RPO213" s="119"/>
      <c r="RPP213" s="91"/>
      <c r="RPQ213" s="119"/>
      <c r="RPR213" s="91"/>
      <c r="RPS213" s="119"/>
      <c r="RPT213" s="91"/>
      <c r="RPU213" s="119"/>
      <c r="RPV213" s="91"/>
      <c r="RPW213" s="119"/>
      <c r="RPX213" s="91"/>
      <c r="RPY213" s="119"/>
      <c r="RPZ213" s="91"/>
      <c r="RQA213" s="119"/>
      <c r="RQB213" s="91"/>
      <c r="RQC213" s="119"/>
      <c r="RQD213" s="91"/>
      <c r="RQE213" s="119"/>
      <c r="RQF213" s="91"/>
      <c r="RQG213" s="119"/>
      <c r="RQH213" s="91"/>
      <c r="RQI213" s="119"/>
      <c r="RQJ213" s="91"/>
      <c r="RQK213" s="119"/>
      <c r="RQL213" s="91"/>
      <c r="RQM213" s="119"/>
      <c r="RQN213" s="91"/>
      <c r="RQO213" s="119"/>
      <c r="RQP213" s="91"/>
      <c r="RQQ213" s="119"/>
      <c r="RQR213" s="91"/>
      <c r="RQS213" s="119"/>
      <c r="RQT213" s="91"/>
      <c r="RQU213" s="119"/>
      <c r="RQV213" s="91"/>
      <c r="RQW213" s="119"/>
      <c r="RQX213" s="91"/>
      <c r="RQY213" s="119"/>
      <c r="RQZ213" s="91"/>
      <c r="RRA213" s="119"/>
      <c r="RRB213" s="91"/>
      <c r="RRC213" s="119"/>
      <c r="RRD213" s="91"/>
      <c r="RRE213" s="119"/>
      <c r="RRF213" s="91"/>
      <c r="RRG213" s="119"/>
      <c r="RRH213" s="91"/>
      <c r="RRI213" s="119"/>
      <c r="RRJ213" s="91"/>
      <c r="RRK213" s="119"/>
      <c r="RRL213" s="91"/>
      <c r="RRM213" s="119"/>
      <c r="RRN213" s="91"/>
      <c r="RRO213" s="119"/>
      <c r="RRP213" s="91"/>
      <c r="RRQ213" s="119"/>
      <c r="RRR213" s="91"/>
      <c r="RRS213" s="119"/>
      <c r="RRT213" s="91"/>
      <c r="RRU213" s="119"/>
      <c r="RRV213" s="91"/>
      <c r="RRW213" s="119"/>
      <c r="RRX213" s="91"/>
      <c r="RRY213" s="119"/>
      <c r="RRZ213" s="91"/>
      <c r="RSA213" s="119"/>
      <c r="RSB213" s="91"/>
      <c r="RSC213" s="119"/>
      <c r="RSD213" s="91"/>
      <c r="RSE213" s="119"/>
      <c r="RSF213" s="91"/>
      <c r="RSG213" s="119"/>
      <c r="RSH213" s="91"/>
      <c r="RSI213" s="119"/>
      <c r="RSJ213" s="91"/>
      <c r="RSK213" s="119"/>
      <c r="RSL213" s="91"/>
      <c r="RSM213" s="119"/>
      <c r="RSN213" s="91"/>
      <c r="RSO213" s="119"/>
      <c r="RSP213" s="91"/>
      <c r="RSQ213" s="119"/>
      <c r="RSR213" s="91"/>
      <c r="RSS213" s="119"/>
      <c r="RST213" s="91"/>
      <c r="RSU213" s="119"/>
      <c r="RSV213" s="91"/>
      <c r="RSW213" s="119"/>
      <c r="RSX213" s="91"/>
      <c r="RSY213" s="119"/>
      <c r="RSZ213" s="91"/>
      <c r="RTA213" s="119"/>
      <c r="RTB213" s="91"/>
      <c r="RTC213" s="119"/>
      <c r="RTD213" s="91"/>
      <c r="RTE213" s="119"/>
      <c r="RTF213" s="91"/>
      <c r="RTG213" s="119"/>
      <c r="RTH213" s="91"/>
      <c r="RTI213" s="119"/>
      <c r="RTJ213" s="91"/>
      <c r="RTK213" s="119"/>
      <c r="RTL213" s="91"/>
      <c r="RTM213" s="119"/>
      <c r="RTN213" s="91"/>
      <c r="RTO213" s="119"/>
      <c r="RTP213" s="91"/>
      <c r="RTQ213" s="119"/>
      <c r="RTR213" s="91"/>
      <c r="RTS213" s="119"/>
      <c r="RTT213" s="91"/>
      <c r="RTU213" s="119"/>
      <c r="RTV213" s="91"/>
      <c r="RTW213" s="119"/>
      <c r="RTX213" s="91"/>
      <c r="RTY213" s="119"/>
      <c r="RTZ213" s="91"/>
      <c r="RUA213" s="119"/>
      <c r="RUB213" s="91"/>
      <c r="RUC213" s="119"/>
      <c r="RUD213" s="91"/>
      <c r="RUE213" s="119"/>
      <c r="RUF213" s="91"/>
      <c r="RUG213" s="119"/>
      <c r="RUH213" s="91"/>
      <c r="RUI213" s="119"/>
      <c r="RUJ213" s="91"/>
      <c r="RUK213" s="119"/>
      <c r="RUL213" s="91"/>
      <c r="RUM213" s="119"/>
      <c r="RUN213" s="91"/>
      <c r="RUO213" s="119"/>
      <c r="RUP213" s="91"/>
      <c r="RUQ213" s="119"/>
      <c r="RUR213" s="91"/>
      <c r="RUS213" s="119"/>
      <c r="RUT213" s="91"/>
      <c r="RUU213" s="119"/>
      <c r="RUV213" s="91"/>
      <c r="RUW213" s="119"/>
      <c r="RUX213" s="91"/>
      <c r="RUY213" s="119"/>
      <c r="RUZ213" s="91"/>
      <c r="RVA213" s="119"/>
      <c r="RVB213" s="91"/>
      <c r="RVC213" s="119"/>
      <c r="RVD213" s="91"/>
      <c r="RVE213" s="119"/>
      <c r="RVF213" s="91"/>
      <c r="RVG213" s="119"/>
      <c r="RVH213" s="91"/>
      <c r="RVI213" s="119"/>
      <c r="RVJ213" s="91"/>
      <c r="RVK213" s="119"/>
      <c r="RVL213" s="91"/>
      <c r="RVM213" s="119"/>
      <c r="RVN213" s="91"/>
      <c r="RVO213" s="119"/>
      <c r="RVP213" s="91"/>
      <c r="RVQ213" s="119"/>
      <c r="RVR213" s="91"/>
      <c r="RVS213" s="119"/>
      <c r="RVT213" s="91"/>
      <c r="RVU213" s="119"/>
      <c r="RVV213" s="91"/>
      <c r="RVW213" s="119"/>
      <c r="RVX213" s="91"/>
      <c r="RVY213" s="119"/>
      <c r="RVZ213" s="91"/>
      <c r="RWA213" s="119"/>
      <c r="RWB213" s="91"/>
      <c r="RWC213" s="119"/>
      <c r="RWD213" s="91"/>
      <c r="RWE213" s="119"/>
      <c r="RWF213" s="91"/>
      <c r="RWG213" s="119"/>
      <c r="RWH213" s="91"/>
      <c r="RWI213" s="119"/>
      <c r="RWJ213" s="91"/>
      <c r="RWK213" s="119"/>
      <c r="RWL213" s="91"/>
      <c r="RWM213" s="119"/>
      <c r="RWN213" s="91"/>
      <c r="RWO213" s="119"/>
      <c r="RWP213" s="91"/>
      <c r="RWQ213" s="119"/>
      <c r="RWR213" s="91"/>
      <c r="RWS213" s="119"/>
      <c r="RWT213" s="91"/>
      <c r="RWU213" s="119"/>
      <c r="RWV213" s="91"/>
      <c r="RWW213" s="119"/>
      <c r="RWX213" s="91"/>
      <c r="RWY213" s="119"/>
      <c r="RWZ213" s="91"/>
      <c r="RXA213" s="119"/>
      <c r="RXB213" s="91"/>
      <c r="RXC213" s="119"/>
      <c r="RXD213" s="91"/>
      <c r="RXE213" s="119"/>
      <c r="RXF213" s="91"/>
      <c r="RXG213" s="119"/>
      <c r="RXH213" s="91"/>
      <c r="RXI213" s="119"/>
      <c r="RXJ213" s="91"/>
      <c r="RXK213" s="119"/>
      <c r="RXL213" s="91"/>
      <c r="RXM213" s="119"/>
      <c r="RXN213" s="91"/>
      <c r="RXO213" s="119"/>
      <c r="RXP213" s="91"/>
      <c r="RXQ213" s="119"/>
      <c r="RXR213" s="91"/>
      <c r="RXS213" s="119"/>
      <c r="RXT213" s="91"/>
      <c r="RXU213" s="119"/>
      <c r="RXV213" s="91"/>
      <c r="RXW213" s="119"/>
      <c r="RXX213" s="91"/>
      <c r="RXY213" s="119"/>
      <c r="RXZ213" s="91"/>
      <c r="RYA213" s="119"/>
      <c r="RYB213" s="91"/>
      <c r="RYC213" s="119"/>
      <c r="RYD213" s="91"/>
      <c r="RYE213" s="119"/>
      <c r="RYF213" s="91"/>
      <c r="RYG213" s="119"/>
      <c r="RYH213" s="91"/>
      <c r="RYI213" s="119"/>
      <c r="RYJ213" s="91"/>
      <c r="RYK213" s="119"/>
      <c r="RYL213" s="91"/>
      <c r="RYM213" s="119"/>
      <c r="RYN213" s="91"/>
      <c r="RYO213" s="119"/>
      <c r="RYP213" s="91"/>
      <c r="RYQ213" s="119"/>
      <c r="RYR213" s="91"/>
      <c r="RYS213" s="119"/>
      <c r="RYT213" s="91"/>
      <c r="RYU213" s="119"/>
      <c r="RYV213" s="91"/>
      <c r="RYW213" s="119"/>
      <c r="RYX213" s="91"/>
      <c r="RYY213" s="119"/>
      <c r="RYZ213" s="91"/>
      <c r="RZA213" s="119"/>
      <c r="RZB213" s="91"/>
      <c r="RZC213" s="119"/>
      <c r="RZD213" s="91"/>
      <c r="RZE213" s="119"/>
      <c r="RZF213" s="91"/>
      <c r="RZG213" s="119"/>
      <c r="RZH213" s="91"/>
      <c r="RZI213" s="119"/>
      <c r="RZJ213" s="91"/>
      <c r="RZK213" s="119"/>
      <c r="RZL213" s="91"/>
      <c r="RZM213" s="119"/>
      <c r="RZN213" s="91"/>
      <c r="RZO213" s="119"/>
      <c r="RZP213" s="91"/>
      <c r="RZQ213" s="119"/>
      <c r="RZR213" s="91"/>
      <c r="RZS213" s="119"/>
      <c r="RZT213" s="91"/>
      <c r="RZU213" s="119"/>
      <c r="RZV213" s="91"/>
      <c r="RZW213" s="119"/>
      <c r="RZX213" s="91"/>
      <c r="RZY213" s="119"/>
      <c r="RZZ213" s="91"/>
      <c r="SAA213" s="119"/>
      <c r="SAB213" s="91"/>
      <c r="SAC213" s="119"/>
      <c r="SAD213" s="91"/>
      <c r="SAE213" s="119"/>
      <c r="SAF213" s="91"/>
      <c r="SAG213" s="119"/>
      <c r="SAH213" s="91"/>
      <c r="SAI213" s="119"/>
      <c r="SAJ213" s="91"/>
      <c r="SAK213" s="119"/>
      <c r="SAL213" s="91"/>
      <c r="SAM213" s="119"/>
      <c r="SAN213" s="91"/>
      <c r="SAO213" s="119"/>
      <c r="SAP213" s="91"/>
      <c r="SAQ213" s="119"/>
      <c r="SAR213" s="91"/>
      <c r="SAS213" s="119"/>
      <c r="SAT213" s="91"/>
      <c r="SAU213" s="119"/>
      <c r="SAV213" s="91"/>
      <c r="SAW213" s="119"/>
      <c r="SAX213" s="91"/>
      <c r="SAY213" s="119"/>
      <c r="SAZ213" s="91"/>
      <c r="SBA213" s="119"/>
      <c r="SBB213" s="91"/>
      <c r="SBC213" s="119"/>
      <c r="SBD213" s="91"/>
      <c r="SBE213" s="119"/>
      <c r="SBF213" s="91"/>
      <c r="SBG213" s="119"/>
      <c r="SBH213" s="91"/>
      <c r="SBI213" s="119"/>
      <c r="SBJ213" s="91"/>
      <c r="SBK213" s="119"/>
      <c r="SBL213" s="91"/>
      <c r="SBM213" s="119"/>
      <c r="SBN213" s="91"/>
      <c r="SBO213" s="119"/>
      <c r="SBP213" s="91"/>
      <c r="SBQ213" s="119"/>
      <c r="SBR213" s="91"/>
      <c r="SBS213" s="119"/>
      <c r="SBT213" s="91"/>
      <c r="SBU213" s="119"/>
      <c r="SBV213" s="91"/>
      <c r="SBW213" s="119"/>
      <c r="SBX213" s="91"/>
      <c r="SBY213" s="119"/>
      <c r="SBZ213" s="91"/>
      <c r="SCA213" s="119"/>
      <c r="SCB213" s="91"/>
      <c r="SCC213" s="119"/>
      <c r="SCD213" s="91"/>
      <c r="SCE213" s="119"/>
      <c r="SCF213" s="91"/>
      <c r="SCG213" s="119"/>
      <c r="SCH213" s="91"/>
      <c r="SCI213" s="119"/>
      <c r="SCJ213" s="91"/>
      <c r="SCK213" s="119"/>
      <c r="SCL213" s="91"/>
      <c r="SCM213" s="119"/>
      <c r="SCN213" s="91"/>
      <c r="SCO213" s="119"/>
      <c r="SCP213" s="91"/>
      <c r="SCQ213" s="119"/>
      <c r="SCR213" s="91"/>
      <c r="SCS213" s="119"/>
      <c r="SCT213" s="91"/>
      <c r="SCU213" s="119"/>
      <c r="SCV213" s="91"/>
      <c r="SCW213" s="119"/>
      <c r="SCX213" s="91"/>
      <c r="SCY213" s="119"/>
      <c r="SCZ213" s="91"/>
      <c r="SDA213" s="119"/>
      <c r="SDB213" s="91"/>
      <c r="SDC213" s="119"/>
      <c r="SDD213" s="91"/>
      <c r="SDE213" s="119"/>
      <c r="SDF213" s="91"/>
      <c r="SDG213" s="119"/>
      <c r="SDH213" s="91"/>
      <c r="SDI213" s="119"/>
      <c r="SDJ213" s="91"/>
      <c r="SDK213" s="119"/>
      <c r="SDL213" s="91"/>
      <c r="SDM213" s="119"/>
      <c r="SDN213" s="91"/>
      <c r="SDO213" s="119"/>
      <c r="SDP213" s="91"/>
      <c r="SDQ213" s="119"/>
      <c r="SDR213" s="91"/>
      <c r="SDS213" s="119"/>
      <c r="SDT213" s="91"/>
      <c r="SDU213" s="119"/>
      <c r="SDV213" s="91"/>
      <c r="SDW213" s="119"/>
      <c r="SDX213" s="91"/>
      <c r="SDY213" s="119"/>
      <c r="SDZ213" s="91"/>
      <c r="SEA213" s="119"/>
      <c r="SEB213" s="91"/>
      <c r="SEC213" s="119"/>
      <c r="SED213" s="91"/>
      <c r="SEE213" s="119"/>
      <c r="SEF213" s="91"/>
      <c r="SEG213" s="119"/>
      <c r="SEH213" s="91"/>
      <c r="SEI213" s="119"/>
      <c r="SEJ213" s="91"/>
      <c r="SEK213" s="119"/>
      <c r="SEL213" s="91"/>
      <c r="SEM213" s="119"/>
      <c r="SEN213" s="91"/>
      <c r="SEO213" s="119"/>
      <c r="SEP213" s="91"/>
      <c r="SEQ213" s="119"/>
      <c r="SER213" s="91"/>
      <c r="SES213" s="119"/>
      <c r="SET213" s="91"/>
      <c r="SEU213" s="119"/>
      <c r="SEV213" s="91"/>
      <c r="SEW213" s="119"/>
      <c r="SEX213" s="91"/>
      <c r="SEY213" s="119"/>
      <c r="SEZ213" s="91"/>
      <c r="SFA213" s="119"/>
      <c r="SFB213" s="91"/>
      <c r="SFC213" s="119"/>
      <c r="SFD213" s="91"/>
      <c r="SFE213" s="119"/>
      <c r="SFF213" s="91"/>
      <c r="SFG213" s="119"/>
      <c r="SFH213" s="91"/>
      <c r="SFI213" s="119"/>
      <c r="SFJ213" s="91"/>
      <c r="SFK213" s="119"/>
      <c r="SFL213" s="91"/>
      <c r="SFM213" s="119"/>
      <c r="SFN213" s="91"/>
      <c r="SFO213" s="119"/>
      <c r="SFP213" s="91"/>
      <c r="SFQ213" s="119"/>
      <c r="SFR213" s="91"/>
      <c r="SFS213" s="119"/>
      <c r="SFT213" s="91"/>
      <c r="SFU213" s="119"/>
      <c r="SFV213" s="91"/>
      <c r="SFW213" s="119"/>
      <c r="SFX213" s="91"/>
      <c r="SFY213" s="119"/>
      <c r="SFZ213" s="91"/>
      <c r="SGA213" s="119"/>
      <c r="SGB213" s="91"/>
      <c r="SGC213" s="119"/>
      <c r="SGD213" s="91"/>
      <c r="SGE213" s="119"/>
      <c r="SGF213" s="91"/>
      <c r="SGG213" s="119"/>
      <c r="SGH213" s="91"/>
      <c r="SGI213" s="119"/>
      <c r="SGJ213" s="91"/>
      <c r="SGK213" s="119"/>
      <c r="SGL213" s="91"/>
      <c r="SGM213" s="119"/>
      <c r="SGN213" s="91"/>
      <c r="SGO213" s="119"/>
      <c r="SGP213" s="91"/>
      <c r="SGQ213" s="119"/>
      <c r="SGR213" s="91"/>
      <c r="SGS213" s="119"/>
      <c r="SGT213" s="91"/>
      <c r="SGU213" s="119"/>
      <c r="SGV213" s="91"/>
      <c r="SGW213" s="119"/>
      <c r="SGX213" s="91"/>
      <c r="SGY213" s="119"/>
      <c r="SGZ213" s="91"/>
      <c r="SHA213" s="119"/>
      <c r="SHB213" s="91"/>
      <c r="SHC213" s="119"/>
      <c r="SHD213" s="91"/>
      <c r="SHE213" s="119"/>
      <c r="SHF213" s="91"/>
      <c r="SHG213" s="119"/>
      <c r="SHH213" s="91"/>
      <c r="SHI213" s="119"/>
      <c r="SHJ213" s="91"/>
      <c r="SHK213" s="119"/>
      <c r="SHL213" s="91"/>
      <c r="SHM213" s="119"/>
      <c r="SHN213" s="91"/>
      <c r="SHO213" s="119"/>
      <c r="SHP213" s="91"/>
      <c r="SHQ213" s="119"/>
      <c r="SHR213" s="91"/>
      <c r="SHS213" s="119"/>
      <c r="SHT213" s="91"/>
      <c r="SHU213" s="119"/>
      <c r="SHV213" s="91"/>
      <c r="SHW213" s="119"/>
      <c r="SHX213" s="91"/>
      <c r="SHY213" s="119"/>
      <c r="SHZ213" s="91"/>
      <c r="SIA213" s="119"/>
      <c r="SIB213" s="91"/>
      <c r="SIC213" s="119"/>
      <c r="SID213" s="91"/>
      <c r="SIE213" s="119"/>
      <c r="SIF213" s="91"/>
      <c r="SIG213" s="119"/>
      <c r="SIH213" s="91"/>
      <c r="SII213" s="119"/>
      <c r="SIJ213" s="91"/>
      <c r="SIK213" s="119"/>
      <c r="SIL213" s="91"/>
      <c r="SIM213" s="119"/>
      <c r="SIN213" s="91"/>
      <c r="SIO213" s="119"/>
      <c r="SIP213" s="91"/>
      <c r="SIQ213" s="119"/>
      <c r="SIR213" s="91"/>
      <c r="SIS213" s="119"/>
      <c r="SIT213" s="91"/>
      <c r="SIU213" s="119"/>
      <c r="SIV213" s="91"/>
      <c r="SIW213" s="119"/>
      <c r="SIX213" s="91"/>
      <c r="SIY213" s="119"/>
      <c r="SIZ213" s="91"/>
      <c r="SJA213" s="119"/>
      <c r="SJB213" s="91"/>
      <c r="SJC213" s="119"/>
      <c r="SJD213" s="91"/>
      <c r="SJE213" s="119"/>
      <c r="SJF213" s="91"/>
      <c r="SJG213" s="119"/>
      <c r="SJH213" s="91"/>
      <c r="SJI213" s="119"/>
      <c r="SJJ213" s="91"/>
      <c r="SJK213" s="119"/>
      <c r="SJL213" s="91"/>
      <c r="SJM213" s="119"/>
      <c r="SJN213" s="91"/>
      <c r="SJO213" s="119"/>
      <c r="SJP213" s="91"/>
      <c r="SJQ213" s="119"/>
      <c r="SJR213" s="91"/>
      <c r="SJS213" s="119"/>
      <c r="SJT213" s="91"/>
      <c r="SJU213" s="119"/>
      <c r="SJV213" s="91"/>
      <c r="SJW213" s="119"/>
      <c r="SJX213" s="91"/>
      <c r="SJY213" s="119"/>
      <c r="SJZ213" s="91"/>
      <c r="SKA213" s="119"/>
      <c r="SKB213" s="91"/>
      <c r="SKC213" s="119"/>
      <c r="SKD213" s="91"/>
      <c r="SKE213" s="119"/>
      <c r="SKF213" s="91"/>
      <c r="SKG213" s="119"/>
      <c r="SKH213" s="91"/>
      <c r="SKI213" s="119"/>
      <c r="SKJ213" s="91"/>
      <c r="SKK213" s="119"/>
      <c r="SKL213" s="91"/>
      <c r="SKM213" s="119"/>
      <c r="SKN213" s="91"/>
      <c r="SKO213" s="119"/>
      <c r="SKP213" s="91"/>
      <c r="SKQ213" s="119"/>
      <c r="SKR213" s="91"/>
      <c r="SKS213" s="119"/>
      <c r="SKT213" s="91"/>
      <c r="SKU213" s="119"/>
      <c r="SKV213" s="91"/>
      <c r="SKW213" s="119"/>
      <c r="SKX213" s="91"/>
      <c r="SKY213" s="119"/>
      <c r="SKZ213" s="91"/>
      <c r="SLA213" s="119"/>
      <c r="SLB213" s="91"/>
      <c r="SLC213" s="119"/>
      <c r="SLD213" s="91"/>
      <c r="SLE213" s="119"/>
      <c r="SLF213" s="91"/>
      <c r="SLG213" s="119"/>
      <c r="SLH213" s="91"/>
      <c r="SLI213" s="119"/>
      <c r="SLJ213" s="91"/>
      <c r="SLK213" s="119"/>
      <c r="SLL213" s="91"/>
      <c r="SLM213" s="119"/>
      <c r="SLN213" s="91"/>
      <c r="SLO213" s="119"/>
      <c r="SLP213" s="91"/>
      <c r="SLQ213" s="119"/>
      <c r="SLR213" s="91"/>
      <c r="SLS213" s="119"/>
      <c r="SLT213" s="91"/>
      <c r="SLU213" s="119"/>
      <c r="SLV213" s="91"/>
      <c r="SLW213" s="119"/>
      <c r="SLX213" s="91"/>
      <c r="SLY213" s="119"/>
      <c r="SLZ213" s="91"/>
      <c r="SMA213" s="119"/>
      <c r="SMB213" s="91"/>
      <c r="SMC213" s="119"/>
      <c r="SMD213" s="91"/>
      <c r="SME213" s="119"/>
      <c r="SMF213" s="91"/>
      <c r="SMG213" s="119"/>
      <c r="SMH213" s="91"/>
      <c r="SMI213" s="119"/>
      <c r="SMJ213" s="91"/>
      <c r="SMK213" s="119"/>
      <c r="SML213" s="91"/>
      <c r="SMM213" s="119"/>
      <c r="SMN213" s="91"/>
      <c r="SMO213" s="119"/>
      <c r="SMP213" s="91"/>
      <c r="SMQ213" s="119"/>
      <c r="SMR213" s="91"/>
      <c r="SMS213" s="119"/>
      <c r="SMT213" s="91"/>
      <c r="SMU213" s="119"/>
      <c r="SMV213" s="91"/>
      <c r="SMW213" s="119"/>
      <c r="SMX213" s="91"/>
      <c r="SMY213" s="119"/>
      <c r="SMZ213" s="91"/>
      <c r="SNA213" s="119"/>
      <c r="SNB213" s="91"/>
      <c r="SNC213" s="119"/>
      <c r="SND213" s="91"/>
      <c r="SNE213" s="119"/>
      <c r="SNF213" s="91"/>
      <c r="SNG213" s="119"/>
      <c r="SNH213" s="91"/>
      <c r="SNI213" s="119"/>
      <c r="SNJ213" s="91"/>
      <c r="SNK213" s="119"/>
      <c r="SNL213" s="91"/>
      <c r="SNM213" s="119"/>
      <c r="SNN213" s="91"/>
      <c r="SNO213" s="119"/>
      <c r="SNP213" s="91"/>
      <c r="SNQ213" s="119"/>
      <c r="SNR213" s="91"/>
      <c r="SNS213" s="119"/>
      <c r="SNT213" s="91"/>
      <c r="SNU213" s="119"/>
      <c r="SNV213" s="91"/>
      <c r="SNW213" s="119"/>
      <c r="SNX213" s="91"/>
      <c r="SNY213" s="119"/>
      <c r="SNZ213" s="91"/>
      <c r="SOA213" s="119"/>
      <c r="SOB213" s="91"/>
      <c r="SOC213" s="119"/>
      <c r="SOD213" s="91"/>
      <c r="SOE213" s="119"/>
      <c r="SOF213" s="91"/>
      <c r="SOG213" s="119"/>
      <c r="SOH213" s="91"/>
      <c r="SOI213" s="119"/>
      <c r="SOJ213" s="91"/>
      <c r="SOK213" s="119"/>
      <c r="SOL213" s="91"/>
      <c r="SOM213" s="119"/>
      <c r="SON213" s="91"/>
      <c r="SOO213" s="119"/>
      <c r="SOP213" s="91"/>
      <c r="SOQ213" s="119"/>
      <c r="SOR213" s="91"/>
      <c r="SOS213" s="119"/>
      <c r="SOT213" s="91"/>
      <c r="SOU213" s="119"/>
      <c r="SOV213" s="91"/>
      <c r="SOW213" s="119"/>
      <c r="SOX213" s="91"/>
      <c r="SOY213" s="119"/>
      <c r="SOZ213" s="91"/>
      <c r="SPA213" s="119"/>
      <c r="SPB213" s="91"/>
      <c r="SPC213" s="119"/>
      <c r="SPD213" s="91"/>
      <c r="SPE213" s="119"/>
      <c r="SPF213" s="91"/>
      <c r="SPG213" s="119"/>
      <c r="SPH213" s="91"/>
      <c r="SPI213" s="119"/>
      <c r="SPJ213" s="91"/>
      <c r="SPK213" s="119"/>
      <c r="SPL213" s="91"/>
      <c r="SPM213" s="119"/>
      <c r="SPN213" s="91"/>
      <c r="SPO213" s="119"/>
      <c r="SPP213" s="91"/>
      <c r="SPQ213" s="119"/>
      <c r="SPR213" s="91"/>
      <c r="SPS213" s="119"/>
      <c r="SPT213" s="91"/>
      <c r="SPU213" s="119"/>
      <c r="SPV213" s="91"/>
      <c r="SPW213" s="119"/>
      <c r="SPX213" s="91"/>
      <c r="SPY213" s="119"/>
      <c r="SPZ213" s="91"/>
      <c r="SQA213" s="119"/>
      <c r="SQB213" s="91"/>
      <c r="SQC213" s="119"/>
      <c r="SQD213" s="91"/>
      <c r="SQE213" s="119"/>
      <c r="SQF213" s="91"/>
      <c r="SQG213" s="119"/>
      <c r="SQH213" s="91"/>
      <c r="SQI213" s="119"/>
      <c r="SQJ213" s="91"/>
      <c r="SQK213" s="119"/>
      <c r="SQL213" s="91"/>
      <c r="SQM213" s="119"/>
      <c r="SQN213" s="91"/>
      <c r="SQO213" s="119"/>
      <c r="SQP213" s="91"/>
      <c r="SQQ213" s="119"/>
      <c r="SQR213" s="91"/>
      <c r="SQS213" s="119"/>
      <c r="SQT213" s="91"/>
      <c r="SQU213" s="119"/>
      <c r="SQV213" s="91"/>
      <c r="SQW213" s="119"/>
      <c r="SQX213" s="91"/>
      <c r="SQY213" s="119"/>
      <c r="SQZ213" s="91"/>
      <c r="SRA213" s="119"/>
      <c r="SRB213" s="91"/>
      <c r="SRC213" s="119"/>
      <c r="SRD213" s="91"/>
      <c r="SRE213" s="119"/>
      <c r="SRF213" s="91"/>
      <c r="SRG213" s="119"/>
      <c r="SRH213" s="91"/>
      <c r="SRI213" s="119"/>
      <c r="SRJ213" s="91"/>
      <c r="SRK213" s="119"/>
      <c r="SRL213" s="91"/>
      <c r="SRM213" s="119"/>
      <c r="SRN213" s="91"/>
      <c r="SRO213" s="119"/>
      <c r="SRP213" s="91"/>
      <c r="SRQ213" s="119"/>
      <c r="SRR213" s="91"/>
      <c r="SRS213" s="119"/>
      <c r="SRT213" s="91"/>
      <c r="SRU213" s="119"/>
      <c r="SRV213" s="91"/>
      <c r="SRW213" s="119"/>
      <c r="SRX213" s="91"/>
      <c r="SRY213" s="119"/>
      <c r="SRZ213" s="91"/>
      <c r="SSA213" s="119"/>
      <c r="SSB213" s="91"/>
      <c r="SSC213" s="119"/>
      <c r="SSD213" s="91"/>
      <c r="SSE213" s="119"/>
      <c r="SSF213" s="91"/>
      <c r="SSG213" s="119"/>
      <c r="SSH213" s="91"/>
      <c r="SSI213" s="119"/>
      <c r="SSJ213" s="91"/>
      <c r="SSK213" s="119"/>
      <c r="SSL213" s="91"/>
      <c r="SSM213" s="119"/>
      <c r="SSN213" s="91"/>
      <c r="SSO213" s="119"/>
      <c r="SSP213" s="91"/>
      <c r="SSQ213" s="119"/>
      <c r="SSR213" s="91"/>
      <c r="SSS213" s="119"/>
      <c r="SST213" s="91"/>
      <c r="SSU213" s="119"/>
      <c r="SSV213" s="91"/>
      <c r="SSW213" s="119"/>
      <c r="SSX213" s="91"/>
      <c r="SSY213" s="119"/>
      <c r="SSZ213" s="91"/>
      <c r="STA213" s="119"/>
      <c r="STB213" s="91"/>
      <c r="STC213" s="119"/>
      <c r="STD213" s="91"/>
      <c r="STE213" s="119"/>
      <c r="STF213" s="91"/>
      <c r="STG213" s="119"/>
      <c r="STH213" s="91"/>
      <c r="STI213" s="119"/>
      <c r="STJ213" s="91"/>
      <c r="STK213" s="119"/>
      <c r="STL213" s="91"/>
      <c r="STM213" s="119"/>
      <c r="STN213" s="91"/>
      <c r="STO213" s="119"/>
      <c r="STP213" s="91"/>
      <c r="STQ213" s="119"/>
      <c r="STR213" s="91"/>
      <c r="STS213" s="119"/>
      <c r="STT213" s="91"/>
      <c r="STU213" s="119"/>
      <c r="STV213" s="91"/>
      <c r="STW213" s="119"/>
      <c r="STX213" s="91"/>
      <c r="STY213" s="119"/>
      <c r="STZ213" s="91"/>
      <c r="SUA213" s="119"/>
      <c r="SUB213" s="91"/>
      <c r="SUC213" s="119"/>
      <c r="SUD213" s="91"/>
      <c r="SUE213" s="119"/>
      <c r="SUF213" s="91"/>
      <c r="SUG213" s="119"/>
      <c r="SUH213" s="91"/>
      <c r="SUI213" s="119"/>
      <c r="SUJ213" s="91"/>
      <c r="SUK213" s="119"/>
      <c r="SUL213" s="91"/>
      <c r="SUM213" s="119"/>
      <c r="SUN213" s="91"/>
      <c r="SUO213" s="119"/>
      <c r="SUP213" s="91"/>
      <c r="SUQ213" s="119"/>
      <c r="SUR213" s="91"/>
      <c r="SUS213" s="119"/>
      <c r="SUT213" s="91"/>
      <c r="SUU213" s="119"/>
      <c r="SUV213" s="91"/>
      <c r="SUW213" s="119"/>
      <c r="SUX213" s="91"/>
      <c r="SUY213" s="119"/>
      <c r="SUZ213" s="91"/>
      <c r="SVA213" s="119"/>
      <c r="SVB213" s="91"/>
      <c r="SVC213" s="119"/>
      <c r="SVD213" s="91"/>
      <c r="SVE213" s="119"/>
      <c r="SVF213" s="91"/>
      <c r="SVG213" s="119"/>
      <c r="SVH213" s="91"/>
      <c r="SVI213" s="119"/>
      <c r="SVJ213" s="91"/>
      <c r="SVK213" s="119"/>
      <c r="SVL213" s="91"/>
      <c r="SVM213" s="119"/>
      <c r="SVN213" s="91"/>
      <c r="SVO213" s="119"/>
      <c r="SVP213" s="91"/>
      <c r="SVQ213" s="119"/>
      <c r="SVR213" s="91"/>
      <c r="SVS213" s="119"/>
      <c r="SVT213" s="91"/>
      <c r="SVU213" s="119"/>
      <c r="SVV213" s="91"/>
      <c r="SVW213" s="119"/>
      <c r="SVX213" s="91"/>
      <c r="SVY213" s="119"/>
      <c r="SVZ213" s="91"/>
      <c r="SWA213" s="119"/>
      <c r="SWB213" s="91"/>
      <c r="SWC213" s="119"/>
      <c r="SWD213" s="91"/>
      <c r="SWE213" s="119"/>
      <c r="SWF213" s="91"/>
      <c r="SWG213" s="119"/>
      <c r="SWH213" s="91"/>
      <c r="SWI213" s="119"/>
      <c r="SWJ213" s="91"/>
      <c r="SWK213" s="119"/>
      <c r="SWL213" s="91"/>
      <c r="SWM213" s="119"/>
      <c r="SWN213" s="91"/>
      <c r="SWO213" s="119"/>
      <c r="SWP213" s="91"/>
      <c r="SWQ213" s="119"/>
      <c r="SWR213" s="91"/>
      <c r="SWS213" s="119"/>
      <c r="SWT213" s="91"/>
      <c r="SWU213" s="119"/>
      <c r="SWV213" s="91"/>
      <c r="SWW213" s="119"/>
      <c r="SWX213" s="91"/>
      <c r="SWY213" s="119"/>
      <c r="SWZ213" s="91"/>
      <c r="SXA213" s="119"/>
      <c r="SXB213" s="91"/>
      <c r="SXC213" s="119"/>
      <c r="SXD213" s="91"/>
      <c r="SXE213" s="119"/>
      <c r="SXF213" s="91"/>
      <c r="SXG213" s="119"/>
      <c r="SXH213" s="91"/>
      <c r="SXI213" s="119"/>
      <c r="SXJ213" s="91"/>
      <c r="SXK213" s="119"/>
      <c r="SXL213" s="91"/>
      <c r="SXM213" s="119"/>
      <c r="SXN213" s="91"/>
      <c r="SXO213" s="119"/>
      <c r="SXP213" s="91"/>
      <c r="SXQ213" s="119"/>
      <c r="SXR213" s="91"/>
      <c r="SXS213" s="119"/>
      <c r="SXT213" s="91"/>
      <c r="SXU213" s="119"/>
      <c r="SXV213" s="91"/>
      <c r="SXW213" s="119"/>
      <c r="SXX213" s="91"/>
      <c r="SXY213" s="119"/>
      <c r="SXZ213" s="91"/>
      <c r="SYA213" s="119"/>
      <c r="SYB213" s="91"/>
      <c r="SYC213" s="119"/>
      <c r="SYD213" s="91"/>
      <c r="SYE213" s="119"/>
      <c r="SYF213" s="91"/>
      <c r="SYG213" s="119"/>
      <c r="SYH213" s="91"/>
      <c r="SYI213" s="119"/>
      <c r="SYJ213" s="91"/>
      <c r="SYK213" s="119"/>
      <c r="SYL213" s="91"/>
      <c r="SYM213" s="119"/>
      <c r="SYN213" s="91"/>
      <c r="SYO213" s="119"/>
      <c r="SYP213" s="91"/>
      <c r="SYQ213" s="119"/>
      <c r="SYR213" s="91"/>
      <c r="SYS213" s="119"/>
      <c r="SYT213" s="91"/>
      <c r="SYU213" s="119"/>
      <c r="SYV213" s="91"/>
      <c r="SYW213" s="119"/>
      <c r="SYX213" s="91"/>
      <c r="SYY213" s="119"/>
      <c r="SYZ213" s="91"/>
      <c r="SZA213" s="119"/>
      <c r="SZB213" s="91"/>
      <c r="SZC213" s="119"/>
      <c r="SZD213" s="91"/>
      <c r="SZE213" s="119"/>
      <c r="SZF213" s="91"/>
      <c r="SZG213" s="119"/>
      <c r="SZH213" s="91"/>
      <c r="SZI213" s="119"/>
      <c r="SZJ213" s="91"/>
      <c r="SZK213" s="119"/>
      <c r="SZL213" s="91"/>
      <c r="SZM213" s="119"/>
      <c r="SZN213" s="91"/>
      <c r="SZO213" s="119"/>
      <c r="SZP213" s="91"/>
      <c r="SZQ213" s="119"/>
      <c r="SZR213" s="91"/>
      <c r="SZS213" s="119"/>
      <c r="SZT213" s="91"/>
      <c r="SZU213" s="119"/>
      <c r="SZV213" s="91"/>
      <c r="SZW213" s="119"/>
      <c r="SZX213" s="91"/>
      <c r="SZY213" s="119"/>
      <c r="SZZ213" s="91"/>
      <c r="TAA213" s="119"/>
      <c r="TAB213" s="91"/>
      <c r="TAC213" s="119"/>
      <c r="TAD213" s="91"/>
      <c r="TAE213" s="119"/>
      <c r="TAF213" s="91"/>
      <c r="TAG213" s="119"/>
      <c r="TAH213" s="91"/>
      <c r="TAI213" s="119"/>
      <c r="TAJ213" s="91"/>
      <c r="TAK213" s="119"/>
      <c r="TAL213" s="91"/>
      <c r="TAM213" s="119"/>
      <c r="TAN213" s="91"/>
      <c r="TAO213" s="119"/>
      <c r="TAP213" s="91"/>
      <c r="TAQ213" s="119"/>
      <c r="TAR213" s="91"/>
      <c r="TAS213" s="119"/>
      <c r="TAT213" s="91"/>
      <c r="TAU213" s="119"/>
      <c r="TAV213" s="91"/>
      <c r="TAW213" s="119"/>
      <c r="TAX213" s="91"/>
      <c r="TAY213" s="119"/>
      <c r="TAZ213" s="91"/>
      <c r="TBA213" s="119"/>
      <c r="TBB213" s="91"/>
      <c r="TBC213" s="119"/>
      <c r="TBD213" s="91"/>
      <c r="TBE213" s="119"/>
      <c r="TBF213" s="91"/>
      <c r="TBG213" s="119"/>
      <c r="TBH213" s="91"/>
      <c r="TBI213" s="119"/>
      <c r="TBJ213" s="91"/>
      <c r="TBK213" s="119"/>
      <c r="TBL213" s="91"/>
      <c r="TBM213" s="119"/>
      <c r="TBN213" s="91"/>
      <c r="TBO213" s="119"/>
      <c r="TBP213" s="91"/>
      <c r="TBQ213" s="119"/>
      <c r="TBR213" s="91"/>
      <c r="TBS213" s="119"/>
      <c r="TBT213" s="91"/>
      <c r="TBU213" s="119"/>
      <c r="TBV213" s="91"/>
      <c r="TBW213" s="119"/>
      <c r="TBX213" s="91"/>
      <c r="TBY213" s="119"/>
      <c r="TBZ213" s="91"/>
      <c r="TCA213" s="119"/>
      <c r="TCB213" s="91"/>
      <c r="TCC213" s="119"/>
      <c r="TCD213" s="91"/>
      <c r="TCE213" s="119"/>
      <c r="TCF213" s="91"/>
      <c r="TCG213" s="119"/>
      <c r="TCH213" s="91"/>
      <c r="TCI213" s="119"/>
      <c r="TCJ213" s="91"/>
      <c r="TCK213" s="119"/>
      <c r="TCL213" s="91"/>
      <c r="TCM213" s="119"/>
      <c r="TCN213" s="91"/>
      <c r="TCO213" s="119"/>
      <c r="TCP213" s="91"/>
      <c r="TCQ213" s="119"/>
      <c r="TCR213" s="91"/>
      <c r="TCS213" s="119"/>
      <c r="TCT213" s="91"/>
      <c r="TCU213" s="119"/>
      <c r="TCV213" s="91"/>
      <c r="TCW213" s="119"/>
      <c r="TCX213" s="91"/>
      <c r="TCY213" s="119"/>
      <c r="TCZ213" s="91"/>
      <c r="TDA213" s="119"/>
      <c r="TDB213" s="91"/>
      <c r="TDC213" s="119"/>
      <c r="TDD213" s="91"/>
      <c r="TDE213" s="119"/>
      <c r="TDF213" s="91"/>
      <c r="TDG213" s="119"/>
      <c r="TDH213" s="91"/>
      <c r="TDI213" s="119"/>
      <c r="TDJ213" s="91"/>
      <c r="TDK213" s="119"/>
      <c r="TDL213" s="91"/>
      <c r="TDM213" s="119"/>
      <c r="TDN213" s="91"/>
      <c r="TDO213" s="119"/>
      <c r="TDP213" s="91"/>
      <c r="TDQ213" s="119"/>
      <c r="TDR213" s="91"/>
      <c r="TDS213" s="119"/>
      <c r="TDT213" s="91"/>
      <c r="TDU213" s="119"/>
      <c r="TDV213" s="91"/>
      <c r="TDW213" s="119"/>
      <c r="TDX213" s="91"/>
      <c r="TDY213" s="119"/>
      <c r="TDZ213" s="91"/>
      <c r="TEA213" s="119"/>
      <c r="TEB213" s="91"/>
      <c r="TEC213" s="119"/>
      <c r="TED213" s="91"/>
      <c r="TEE213" s="119"/>
      <c r="TEF213" s="91"/>
      <c r="TEG213" s="119"/>
      <c r="TEH213" s="91"/>
      <c r="TEI213" s="119"/>
      <c r="TEJ213" s="91"/>
      <c r="TEK213" s="119"/>
      <c r="TEL213" s="91"/>
      <c r="TEM213" s="119"/>
      <c r="TEN213" s="91"/>
      <c r="TEO213" s="119"/>
      <c r="TEP213" s="91"/>
      <c r="TEQ213" s="119"/>
      <c r="TER213" s="91"/>
      <c r="TES213" s="119"/>
      <c r="TET213" s="91"/>
      <c r="TEU213" s="119"/>
      <c r="TEV213" s="91"/>
      <c r="TEW213" s="119"/>
      <c r="TEX213" s="91"/>
      <c r="TEY213" s="119"/>
      <c r="TEZ213" s="91"/>
      <c r="TFA213" s="119"/>
      <c r="TFB213" s="91"/>
      <c r="TFC213" s="119"/>
      <c r="TFD213" s="91"/>
      <c r="TFE213" s="119"/>
      <c r="TFF213" s="91"/>
      <c r="TFG213" s="119"/>
      <c r="TFH213" s="91"/>
      <c r="TFI213" s="119"/>
      <c r="TFJ213" s="91"/>
      <c r="TFK213" s="119"/>
      <c r="TFL213" s="91"/>
      <c r="TFM213" s="119"/>
      <c r="TFN213" s="91"/>
      <c r="TFO213" s="119"/>
      <c r="TFP213" s="91"/>
      <c r="TFQ213" s="119"/>
      <c r="TFR213" s="91"/>
      <c r="TFS213" s="119"/>
      <c r="TFT213" s="91"/>
      <c r="TFU213" s="119"/>
      <c r="TFV213" s="91"/>
      <c r="TFW213" s="119"/>
      <c r="TFX213" s="91"/>
      <c r="TFY213" s="119"/>
      <c r="TFZ213" s="91"/>
      <c r="TGA213" s="119"/>
      <c r="TGB213" s="91"/>
      <c r="TGC213" s="119"/>
      <c r="TGD213" s="91"/>
      <c r="TGE213" s="119"/>
      <c r="TGF213" s="91"/>
      <c r="TGG213" s="119"/>
      <c r="TGH213" s="91"/>
      <c r="TGI213" s="119"/>
      <c r="TGJ213" s="91"/>
      <c r="TGK213" s="119"/>
      <c r="TGL213" s="91"/>
      <c r="TGM213" s="119"/>
      <c r="TGN213" s="91"/>
      <c r="TGO213" s="119"/>
      <c r="TGP213" s="91"/>
      <c r="TGQ213" s="119"/>
      <c r="TGR213" s="91"/>
      <c r="TGS213" s="119"/>
      <c r="TGT213" s="91"/>
      <c r="TGU213" s="119"/>
      <c r="TGV213" s="91"/>
      <c r="TGW213" s="119"/>
      <c r="TGX213" s="91"/>
      <c r="TGY213" s="119"/>
      <c r="TGZ213" s="91"/>
      <c r="THA213" s="119"/>
      <c r="THB213" s="91"/>
      <c r="THC213" s="119"/>
      <c r="THD213" s="91"/>
      <c r="THE213" s="119"/>
      <c r="THF213" s="91"/>
      <c r="THG213" s="119"/>
      <c r="THH213" s="91"/>
      <c r="THI213" s="119"/>
      <c r="THJ213" s="91"/>
      <c r="THK213" s="119"/>
      <c r="THL213" s="91"/>
      <c r="THM213" s="119"/>
      <c r="THN213" s="91"/>
      <c r="THO213" s="119"/>
      <c r="THP213" s="91"/>
      <c r="THQ213" s="119"/>
      <c r="THR213" s="91"/>
      <c r="THS213" s="119"/>
      <c r="THT213" s="91"/>
      <c r="THU213" s="119"/>
      <c r="THV213" s="91"/>
      <c r="THW213" s="119"/>
      <c r="THX213" s="91"/>
      <c r="THY213" s="119"/>
      <c r="THZ213" s="91"/>
      <c r="TIA213" s="119"/>
      <c r="TIB213" s="91"/>
      <c r="TIC213" s="119"/>
      <c r="TID213" s="91"/>
      <c r="TIE213" s="119"/>
      <c r="TIF213" s="91"/>
      <c r="TIG213" s="119"/>
      <c r="TIH213" s="91"/>
      <c r="TII213" s="119"/>
      <c r="TIJ213" s="91"/>
      <c r="TIK213" s="119"/>
      <c r="TIL213" s="91"/>
      <c r="TIM213" s="119"/>
      <c r="TIN213" s="91"/>
      <c r="TIO213" s="119"/>
      <c r="TIP213" s="91"/>
      <c r="TIQ213" s="119"/>
      <c r="TIR213" s="91"/>
      <c r="TIS213" s="119"/>
      <c r="TIT213" s="91"/>
      <c r="TIU213" s="119"/>
      <c r="TIV213" s="91"/>
      <c r="TIW213" s="119"/>
      <c r="TIX213" s="91"/>
      <c r="TIY213" s="119"/>
      <c r="TIZ213" s="91"/>
      <c r="TJA213" s="119"/>
      <c r="TJB213" s="91"/>
      <c r="TJC213" s="119"/>
      <c r="TJD213" s="91"/>
      <c r="TJE213" s="119"/>
      <c r="TJF213" s="91"/>
      <c r="TJG213" s="119"/>
      <c r="TJH213" s="91"/>
      <c r="TJI213" s="119"/>
      <c r="TJJ213" s="91"/>
      <c r="TJK213" s="119"/>
      <c r="TJL213" s="91"/>
      <c r="TJM213" s="119"/>
      <c r="TJN213" s="91"/>
      <c r="TJO213" s="119"/>
      <c r="TJP213" s="91"/>
      <c r="TJQ213" s="119"/>
      <c r="TJR213" s="91"/>
      <c r="TJS213" s="119"/>
      <c r="TJT213" s="91"/>
      <c r="TJU213" s="119"/>
      <c r="TJV213" s="91"/>
      <c r="TJW213" s="119"/>
      <c r="TJX213" s="91"/>
      <c r="TJY213" s="119"/>
      <c r="TJZ213" s="91"/>
      <c r="TKA213" s="119"/>
      <c r="TKB213" s="91"/>
      <c r="TKC213" s="119"/>
      <c r="TKD213" s="91"/>
      <c r="TKE213" s="119"/>
      <c r="TKF213" s="91"/>
      <c r="TKG213" s="119"/>
      <c r="TKH213" s="91"/>
      <c r="TKI213" s="119"/>
      <c r="TKJ213" s="91"/>
      <c r="TKK213" s="119"/>
      <c r="TKL213" s="91"/>
      <c r="TKM213" s="119"/>
      <c r="TKN213" s="91"/>
      <c r="TKO213" s="119"/>
      <c r="TKP213" s="91"/>
      <c r="TKQ213" s="119"/>
      <c r="TKR213" s="91"/>
      <c r="TKS213" s="119"/>
      <c r="TKT213" s="91"/>
      <c r="TKU213" s="119"/>
      <c r="TKV213" s="91"/>
      <c r="TKW213" s="119"/>
      <c r="TKX213" s="91"/>
      <c r="TKY213" s="119"/>
      <c r="TKZ213" s="91"/>
      <c r="TLA213" s="119"/>
      <c r="TLB213" s="91"/>
      <c r="TLC213" s="119"/>
      <c r="TLD213" s="91"/>
      <c r="TLE213" s="119"/>
      <c r="TLF213" s="91"/>
      <c r="TLG213" s="119"/>
      <c r="TLH213" s="91"/>
      <c r="TLI213" s="119"/>
      <c r="TLJ213" s="91"/>
      <c r="TLK213" s="119"/>
      <c r="TLL213" s="91"/>
      <c r="TLM213" s="119"/>
      <c r="TLN213" s="91"/>
      <c r="TLO213" s="119"/>
      <c r="TLP213" s="91"/>
      <c r="TLQ213" s="119"/>
      <c r="TLR213" s="91"/>
      <c r="TLS213" s="119"/>
      <c r="TLT213" s="91"/>
      <c r="TLU213" s="119"/>
      <c r="TLV213" s="91"/>
      <c r="TLW213" s="119"/>
      <c r="TLX213" s="91"/>
      <c r="TLY213" s="119"/>
      <c r="TLZ213" s="91"/>
      <c r="TMA213" s="119"/>
      <c r="TMB213" s="91"/>
      <c r="TMC213" s="119"/>
      <c r="TMD213" s="91"/>
      <c r="TME213" s="119"/>
      <c r="TMF213" s="91"/>
      <c r="TMG213" s="119"/>
      <c r="TMH213" s="91"/>
      <c r="TMI213" s="119"/>
      <c r="TMJ213" s="91"/>
      <c r="TMK213" s="119"/>
      <c r="TML213" s="91"/>
      <c r="TMM213" s="119"/>
      <c r="TMN213" s="91"/>
      <c r="TMO213" s="119"/>
      <c r="TMP213" s="91"/>
      <c r="TMQ213" s="119"/>
      <c r="TMR213" s="91"/>
      <c r="TMS213" s="119"/>
      <c r="TMT213" s="91"/>
      <c r="TMU213" s="119"/>
      <c r="TMV213" s="91"/>
      <c r="TMW213" s="119"/>
      <c r="TMX213" s="91"/>
      <c r="TMY213" s="119"/>
      <c r="TMZ213" s="91"/>
      <c r="TNA213" s="119"/>
      <c r="TNB213" s="91"/>
      <c r="TNC213" s="119"/>
      <c r="TND213" s="91"/>
      <c r="TNE213" s="119"/>
      <c r="TNF213" s="91"/>
      <c r="TNG213" s="119"/>
      <c r="TNH213" s="91"/>
      <c r="TNI213" s="119"/>
      <c r="TNJ213" s="91"/>
      <c r="TNK213" s="119"/>
      <c r="TNL213" s="91"/>
      <c r="TNM213" s="119"/>
      <c r="TNN213" s="91"/>
      <c r="TNO213" s="119"/>
      <c r="TNP213" s="91"/>
      <c r="TNQ213" s="119"/>
      <c r="TNR213" s="91"/>
      <c r="TNS213" s="119"/>
      <c r="TNT213" s="91"/>
      <c r="TNU213" s="119"/>
      <c r="TNV213" s="91"/>
      <c r="TNW213" s="119"/>
      <c r="TNX213" s="91"/>
      <c r="TNY213" s="119"/>
      <c r="TNZ213" s="91"/>
      <c r="TOA213" s="119"/>
      <c r="TOB213" s="91"/>
      <c r="TOC213" s="119"/>
      <c r="TOD213" s="91"/>
      <c r="TOE213" s="119"/>
      <c r="TOF213" s="91"/>
      <c r="TOG213" s="119"/>
      <c r="TOH213" s="91"/>
      <c r="TOI213" s="119"/>
      <c r="TOJ213" s="91"/>
      <c r="TOK213" s="119"/>
      <c r="TOL213" s="91"/>
      <c r="TOM213" s="119"/>
      <c r="TON213" s="91"/>
      <c r="TOO213" s="119"/>
      <c r="TOP213" s="91"/>
      <c r="TOQ213" s="119"/>
      <c r="TOR213" s="91"/>
      <c r="TOS213" s="119"/>
      <c r="TOT213" s="91"/>
      <c r="TOU213" s="119"/>
      <c r="TOV213" s="91"/>
      <c r="TOW213" s="119"/>
      <c r="TOX213" s="91"/>
      <c r="TOY213" s="119"/>
      <c r="TOZ213" s="91"/>
      <c r="TPA213" s="119"/>
      <c r="TPB213" s="91"/>
      <c r="TPC213" s="119"/>
      <c r="TPD213" s="91"/>
      <c r="TPE213" s="119"/>
      <c r="TPF213" s="91"/>
      <c r="TPG213" s="119"/>
      <c r="TPH213" s="91"/>
      <c r="TPI213" s="119"/>
      <c r="TPJ213" s="91"/>
      <c r="TPK213" s="119"/>
      <c r="TPL213" s="91"/>
      <c r="TPM213" s="119"/>
      <c r="TPN213" s="91"/>
      <c r="TPO213" s="119"/>
      <c r="TPP213" s="91"/>
      <c r="TPQ213" s="119"/>
      <c r="TPR213" s="91"/>
      <c r="TPS213" s="119"/>
      <c r="TPT213" s="91"/>
      <c r="TPU213" s="119"/>
      <c r="TPV213" s="91"/>
      <c r="TPW213" s="119"/>
      <c r="TPX213" s="91"/>
      <c r="TPY213" s="119"/>
      <c r="TPZ213" s="91"/>
      <c r="TQA213" s="119"/>
      <c r="TQB213" s="91"/>
      <c r="TQC213" s="119"/>
      <c r="TQD213" s="91"/>
      <c r="TQE213" s="119"/>
      <c r="TQF213" s="91"/>
      <c r="TQG213" s="119"/>
      <c r="TQH213" s="91"/>
      <c r="TQI213" s="119"/>
      <c r="TQJ213" s="91"/>
      <c r="TQK213" s="119"/>
      <c r="TQL213" s="91"/>
      <c r="TQM213" s="119"/>
      <c r="TQN213" s="91"/>
      <c r="TQO213" s="119"/>
      <c r="TQP213" s="91"/>
      <c r="TQQ213" s="119"/>
      <c r="TQR213" s="91"/>
      <c r="TQS213" s="119"/>
      <c r="TQT213" s="91"/>
      <c r="TQU213" s="119"/>
      <c r="TQV213" s="91"/>
      <c r="TQW213" s="119"/>
      <c r="TQX213" s="91"/>
      <c r="TQY213" s="119"/>
      <c r="TQZ213" s="91"/>
      <c r="TRA213" s="119"/>
      <c r="TRB213" s="91"/>
      <c r="TRC213" s="119"/>
      <c r="TRD213" s="91"/>
      <c r="TRE213" s="119"/>
      <c r="TRF213" s="91"/>
      <c r="TRG213" s="119"/>
      <c r="TRH213" s="91"/>
      <c r="TRI213" s="119"/>
      <c r="TRJ213" s="91"/>
      <c r="TRK213" s="119"/>
      <c r="TRL213" s="91"/>
      <c r="TRM213" s="119"/>
      <c r="TRN213" s="91"/>
      <c r="TRO213" s="119"/>
      <c r="TRP213" s="91"/>
      <c r="TRQ213" s="119"/>
      <c r="TRR213" s="91"/>
      <c r="TRS213" s="119"/>
      <c r="TRT213" s="91"/>
      <c r="TRU213" s="119"/>
      <c r="TRV213" s="91"/>
      <c r="TRW213" s="119"/>
      <c r="TRX213" s="91"/>
      <c r="TRY213" s="119"/>
      <c r="TRZ213" s="91"/>
      <c r="TSA213" s="119"/>
      <c r="TSB213" s="91"/>
      <c r="TSC213" s="119"/>
      <c r="TSD213" s="91"/>
      <c r="TSE213" s="119"/>
      <c r="TSF213" s="91"/>
      <c r="TSG213" s="119"/>
      <c r="TSH213" s="91"/>
      <c r="TSI213" s="119"/>
      <c r="TSJ213" s="91"/>
      <c r="TSK213" s="119"/>
      <c r="TSL213" s="91"/>
      <c r="TSM213" s="119"/>
      <c r="TSN213" s="91"/>
      <c r="TSO213" s="119"/>
      <c r="TSP213" s="91"/>
      <c r="TSQ213" s="119"/>
      <c r="TSR213" s="91"/>
      <c r="TSS213" s="119"/>
      <c r="TST213" s="91"/>
      <c r="TSU213" s="119"/>
      <c r="TSV213" s="91"/>
      <c r="TSW213" s="119"/>
      <c r="TSX213" s="91"/>
      <c r="TSY213" s="119"/>
      <c r="TSZ213" s="91"/>
      <c r="TTA213" s="119"/>
      <c r="TTB213" s="91"/>
      <c r="TTC213" s="119"/>
      <c r="TTD213" s="91"/>
      <c r="TTE213" s="119"/>
      <c r="TTF213" s="91"/>
      <c r="TTG213" s="119"/>
      <c r="TTH213" s="91"/>
      <c r="TTI213" s="119"/>
      <c r="TTJ213" s="91"/>
      <c r="TTK213" s="119"/>
      <c r="TTL213" s="91"/>
      <c r="TTM213" s="119"/>
      <c r="TTN213" s="91"/>
      <c r="TTO213" s="119"/>
      <c r="TTP213" s="91"/>
      <c r="TTQ213" s="119"/>
      <c r="TTR213" s="91"/>
      <c r="TTS213" s="119"/>
      <c r="TTT213" s="91"/>
      <c r="TTU213" s="119"/>
      <c r="TTV213" s="91"/>
      <c r="TTW213" s="119"/>
      <c r="TTX213" s="91"/>
      <c r="TTY213" s="119"/>
      <c r="TTZ213" s="91"/>
      <c r="TUA213" s="119"/>
      <c r="TUB213" s="91"/>
      <c r="TUC213" s="119"/>
      <c r="TUD213" s="91"/>
      <c r="TUE213" s="119"/>
      <c r="TUF213" s="91"/>
      <c r="TUG213" s="119"/>
      <c r="TUH213" s="91"/>
      <c r="TUI213" s="119"/>
      <c r="TUJ213" s="91"/>
      <c r="TUK213" s="119"/>
      <c r="TUL213" s="91"/>
      <c r="TUM213" s="119"/>
      <c r="TUN213" s="91"/>
      <c r="TUO213" s="119"/>
      <c r="TUP213" s="91"/>
      <c r="TUQ213" s="119"/>
      <c r="TUR213" s="91"/>
      <c r="TUS213" s="119"/>
      <c r="TUT213" s="91"/>
      <c r="TUU213" s="119"/>
      <c r="TUV213" s="91"/>
      <c r="TUW213" s="119"/>
      <c r="TUX213" s="91"/>
      <c r="TUY213" s="119"/>
      <c r="TUZ213" s="91"/>
      <c r="TVA213" s="119"/>
      <c r="TVB213" s="91"/>
      <c r="TVC213" s="119"/>
      <c r="TVD213" s="91"/>
      <c r="TVE213" s="119"/>
      <c r="TVF213" s="91"/>
      <c r="TVG213" s="119"/>
      <c r="TVH213" s="91"/>
      <c r="TVI213" s="119"/>
      <c r="TVJ213" s="91"/>
      <c r="TVK213" s="119"/>
      <c r="TVL213" s="91"/>
      <c r="TVM213" s="119"/>
      <c r="TVN213" s="91"/>
      <c r="TVO213" s="119"/>
      <c r="TVP213" s="91"/>
      <c r="TVQ213" s="119"/>
      <c r="TVR213" s="91"/>
      <c r="TVS213" s="119"/>
      <c r="TVT213" s="91"/>
      <c r="TVU213" s="119"/>
      <c r="TVV213" s="91"/>
      <c r="TVW213" s="119"/>
      <c r="TVX213" s="91"/>
      <c r="TVY213" s="119"/>
      <c r="TVZ213" s="91"/>
      <c r="TWA213" s="119"/>
      <c r="TWB213" s="91"/>
      <c r="TWC213" s="119"/>
      <c r="TWD213" s="91"/>
      <c r="TWE213" s="119"/>
      <c r="TWF213" s="91"/>
      <c r="TWG213" s="119"/>
      <c r="TWH213" s="91"/>
      <c r="TWI213" s="119"/>
      <c r="TWJ213" s="91"/>
      <c r="TWK213" s="119"/>
      <c r="TWL213" s="91"/>
      <c r="TWM213" s="119"/>
      <c r="TWN213" s="91"/>
      <c r="TWO213" s="119"/>
      <c r="TWP213" s="91"/>
      <c r="TWQ213" s="119"/>
      <c r="TWR213" s="91"/>
      <c r="TWS213" s="119"/>
      <c r="TWT213" s="91"/>
      <c r="TWU213" s="119"/>
      <c r="TWV213" s="91"/>
      <c r="TWW213" s="119"/>
      <c r="TWX213" s="91"/>
      <c r="TWY213" s="119"/>
      <c r="TWZ213" s="91"/>
      <c r="TXA213" s="119"/>
      <c r="TXB213" s="91"/>
      <c r="TXC213" s="119"/>
      <c r="TXD213" s="91"/>
      <c r="TXE213" s="119"/>
      <c r="TXF213" s="91"/>
      <c r="TXG213" s="119"/>
      <c r="TXH213" s="91"/>
      <c r="TXI213" s="119"/>
      <c r="TXJ213" s="91"/>
      <c r="TXK213" s="119"/>
      <c r="TXL213" s="91"/>
      <c r="TXM213" s="119"/>
      <c r="TXN213" s="91"/>
      <c r="TXO213" s="119"/>
      <c r="TXP213" s="91"/>
      <c r="TXQ213" s="119"/>
      <c r="TXR213" s="91"/>
      <c r="TXS213" s="119"/>
      <c r="TXT213" s="91"/>
      <c r="TXU213" s="119"/>
      <c r="TXV213" s="91"/>
      <c r="TXW213" s="119"/>
      <c r="TXX213" s="91"/>
      <c r="TXY213" s="119"/>
      <c r="TXZ213" s="91"/>
      <c r="TYA213" s="119"/>
      <c r="TYB213" s="91"/>
      <c r="TYC213" s="119"/>
      <c r="TYD213" s="91"/>
      <c r="TYE213" s="119"/>
      <c r="TYF213" s="91"/>
      <c r="TYG213" s="119"/>
      <c r="TYH213" s="91"/>
      <c r="TYI213" s="119"/>
      <c r="TYJ213" s="91"/>
      <c r="TYK213" s="119"/>
      <c r="TYL213" s="91"/>
      <c r="TYM213" s="119"/>
      <c r="TYN213" s="91"/>
      <c r="TYO213" s="119"/>
      <c r="TYP213" s="91"/>
      <c r="TYQ213" s="119"/>
      <c r="TYR213" s="91"/>
      <c r="TYS213" s="119"/>
      <c r="TYT213" s="91"/>
      <c r="TYU213" s="119"/>
      <c r="TYV213" s="91"/>
      <c r="TYW213" s="119"/>
      <c r="TYX213" s="91"/>
      <c r="TYY213" s="119"/>
      <c r="TYZ213" s="91"/>
      <c r="TZA213" s="119"/>
      <c r="TZB213" s="91"/>
      <c r="TZC213" s="119"/>
      <c r="TZD213" s="91"/>
      <c r="TZE213" s="119"/>
      <c r="TZF213" s="91"/>
      <c r="TZG213" s="119"/>
      <c r="TZH213" s="91"/>
      <c r="TZI213" s="119"/>
      <c r="TZJ213" s="91"/>
      <c r="TZK213" s="119"/>
      <c r="TZL213" s="91"/>
      <c r="TZM213" s="119"/>
      <c r="TZN213" s="91"/>
      <c r="TZO213" s="119"/>
      <c r="TZP213" s="91"/>
      <c r="TZQ213" s="119"/>
      <c r="TZR213" s="91"/>
      <c r="TZS213" s="119"/>
      <c r="TZT213" s="91"/>
      <c r="TZU213" s="119"/>
      <c r="TZV213" s="91"/>
      <c r="TZW213" s="119"/>
      <c r="TZX213" s="91"/>
      <c r="TZY213" s="119"/>
      <c r="TZZ213" s="91"/>
      <c r="UAA213" s="119"/>
      <c r="UAB213" s="91"/>
      <c r="UAC213" s="119"/>
      <c r="UAD213" s="91"/>
      <c r="UAE213" s="119"/>
      <c r="UAF213" s="91"/>
      <c r="UAG213" s="119"/>
      <c r="UAH213" s="91"/>
      <c r="UAI213" s="119"/>
      <c r="UAJ213" s="91"/>
      <c r="UAK213" s="119"/>
      <c r="UAL213" s="91"/>
      <c r="UAM213" s="119"/>
      <c r="UAN213" s="91"/>
      <c r="UAO213" s="119"/>
      <c r="UAP213" s="91"/>
      <c r="UAQ213" s="119"/>
      <c r="UAR213" s="91"/>
      <c r="UAS213" s="119"/>
      <c r="UAT213" s="91"/>
      <c r="UAU213" s="119"/>
      <c r="UAV213" s="91"/>
      <c r="UAW213" s="119"/>
      <c r="UAX213" s="91"/>
      <c r="UAY213" s="119"/>
      <c r="UAZ213" s="91"/>
      <c r="UBA213" s="119"/>
      <c r="UBB213" s="91"/>
      <c r="UBC213" s="119"/>
      <c r="UBD213" s="91"/>
      <c r="UBE213" s="119"/>
      <c r="UBF213" s="91"/>
      <c r="UBG213" s="119"/>
      <c r="UBH213" s="91"/>
      <c r="UBI213" s="119"/>
      <c r="UBJ213" s="91"/>
      <c r="UBK213" s="119"/>
      <c r="UBL213" s="91"/>
      <c r="UBM213" s="119"/>
      <c r="UBN213" s="91"/>
      <c r="UBO213" s="119"/>
      <c r="UBP213" s="91"/>
      <c r="UBQ213" s="119"/>
      <c r="UBR213" s="91"/>
      <c r="UBS213" s="119"/>
      <c r="UBT213" s="91"/>
      <c r="UBU213" s="119"/>
      <c r="UBV213" s="91"/>
      <c r="UBW213" s="119"/>
      <c r="UBX213" s="91"/>
      <c r="UBY213" s="119"/>
      <c r="UBZ213" s="91"/>
      <c r="UCA213" s="119"/>
      <c r="UCB213" s="91"/>
      <c r="UCC213" s="119"/>
      <c r="UCD213" s="91"/>
      <c r="UCE213" s="119"/>
      <c r="UCF213" s="91"/>
      <c r="UCG213" s="119"/>
      <c r="UCH213" s="91"/>
      <c r="UCI213" s="119"/>
      <c r="UCJ213" s="91"/>
      <c r="UCK213" s="119"/>
      <c r="UCL213" s="91"/>
      <c r="UCM213" s="119"/>
      <c r="UCN213" s="91"/>
      <c r="UCO213" s="119"/>
      <c r="UCP213" s="91"/>
      <c r="UCQ213" s="119"/>
      <c r="UCR213" s="91"/>
      <c r="UCS213" s="119"/>
      <c r="UCT213" s="91"/>
      <c r="UCU213" s="119"/>
      <c r="UCV213" s="91"/>
      <c r="UCW213" s="119"/>
      <c r="UCX213" s="91"/>
      <c r="UCY213" s="119"/>
      <c r="UCZ213" s="91"/>
      <c r="UDA213" s="119"/>
      <c r="UDB213" s="91"/>
      <c r="UDC213" s="119"/>
      <c r="UDD213" s="91"/>
      <c r="UDE213" s="119"/>
      <c r="UDF213" s="91"/>
      <c r="UDG213" s="119"/>
      <c r="UDH213" s="91"/>
      <c r="UDI213" s="119"/>
      <c r="UDJ213" s="91"/>
      <c r="UDK213" s="119"/>
      <c r="UDL213" s="91"/>
      <c r="UDM213" s="119"/>
      <c r="UDN213" s="91"/>
      <c r="UDO213" s="119"/>
      <c r="UDP213" s="91"/>
      <c r="UDQ213" s="119"/>
      <c r="UDR213" s="91"/>
      <c r="UDS213" s="119"/>
      <c r="UDT213" s="91"/>
      <c r="UDU213" s="119"/>
      <c r="UDV213" s="91"/>
      <c r="UDW213" s="119"/>
      <c r="UDX213" s="91"/>
      <c r="UDY213" s="119"/>
      <c r="UDZ213" s="91"/>
      <c r="UEA213" s="119"/>
      <c r="UEB213" s="91"/>
      <c r="UEC213" s="119"/>
      <c r="UED213" s="91"/>
      <c r="UEE213" s="119"/>
      <c r="UEF213" s="91"/>
      <c r="UEG213" s="119"/>
      <c r="UEH213" s="91"/>
      <c r="UEI213" s="119"/>
      <c r="UEJ213" s="91"/>
      <c r="UEK213" s="119"/>
      <c r="UEL213" s="91"/>
      <c r="UEM213" s="119"/>
      <c r="UEN213" s="91"/>
      <c r="UEO213" s="119"/>
      <c r="UEP213" s="91"/>
      <c r="UEQ213" s="119"/>
      <c r="UER213" s="91"/>
      <c r="UES213" s="119"/>
      <c r="UET213" s="91"/>
      <c r="UEU213" s="119"/>
      <c r="UEV213" s="91"/>
      <c r="UEW213" s="119"/>
      <c r="UEX213" s="91"/>
      <c r="UEY213" s="119"/>
      <c r="UEZ213" s="91"/>
      <c r="UFA213" s="119"/>
      <c r="UFB213" s="91"/>
      <c r="UFC213" s="119"/>
      <c r="UFD213" s="91"/>
      <c r="UFE213" s="119"/>
      <c r="UFF213" s="91"/>
      <c r="UFG213" s="119"/>
      <c r="UFH213" s="91"/>
      <c r="UFI213" s="119"/>
      <c r="UFJ213" s="91"/>
      <c r="UFK213" s="119"/>
      <c r="UFL213" s="91"/>
      <c r="UFM213" s="119"/>
      <c r="UFN213" s="91"/>
      <c r="UFO213" s="119"/>
      <c r="UFP213" s="91"/>
      <c r="UFQ213" s="119"/>
      <c r="UFR213" s="91"/>
      <c r="UFS213" s="119"/>
      <c r="UFT213" s="91"/>
      <c r="UFU213" s="119"/>
      <c r="UFV213" s="91"/>
      <c r="UFW213" s="119"/>
      <c r="UFX213" s="91"/>
      <c r="UFY213" s="119"/>
      <c r="UFZ213" s="91"/>
      <c r="UGA213" s="119"/>
      <c r="UGB213" s="91"/>
      <c r="UGC213" s="119"/>
      <c r="UGD213" s="91"/>
      <c r="UGE213" s="119"/>
      <c r="UGF213" s="91"/>
      <c r="UGG213" s="119"/>
      <c r="UGH213" s="91"/>
      <c r="UGI213" s="119"/>
      <c r="UGJ213" s="91"/>
      <c r="UGK213" s="119"/>
      <c r="UGL213" s="91"/>
      <c r="UGM213" s="119"/>
      <c r="UGN213" s="91"/>
      <c r="UGO213" s="119"/>
      <c r="UGP213" s="91"/>
      <c r="UGQ213" s="119"/>
      <c r="UGR213" s="91"/>
      <c r="UGS213" s="119"/>
      <c r="UGT213" s="91"/>
      <c r="UGU213" s="119"/>
      <c r="UGV213" s="91"/>
      <c r="UGW213" s="119"/>
      <c r="UGX213" s="91"/>
      <c r="UGY213" s="119"/>
      <c r="UGZ213" s="91"/>
      <c r="UHA213" s="119"/>
      <c r="UHB213" s="91"/>
      <c r="UHC213" s="119"/>
      <c r="UHD213" s="91"/>
      <c r="UHE213" s="119"/>
      <c r="UHF213" s="91"/>
      <c r="UHG213" s="119"/>
      <c r="UHH213" s="91"/>
      <c r="UHI213" s="119"/>
      <c r="UHJ213" s="91"/>
      <c r="UHK213" s="119"/>
      <c r="UHL213" s="91"/>
      <c r="UHM213" s="119"/>
      <c r="UHN213" s="91"/>
      <c r="UHO213" s="119"/>
      <c r="UHP213" s="91"/>
      <c r="UHQ213" s="119"/>
      <c r="UHR213" s="91"/>
      <c r="UHS213" s="119"/>
      <c r="UHT213" s="91"/>
      <c r="UHU213" s="119"/>
      <c r="UHV213" s="91"/>
      <c r="UHW213" s="119"/>
      <c r="UHX213" s="91"/>
      <c r="UHY213" s="119"/>
      <c r="UHZ213" s="91"/>
      <c r="UIA213" s="119"/>
      <c r="UIB213" s="91"/>
      <c r="UIC213" s="119"/>
      <c r="UID213" s="91"/>
      <c r="UIE213" s="119"/>
      <c r="UIF213" s="91"/>
      <c r="UIG213" s="119"/>
      <c r="UIH213" s="91"/>
      <c r="UII213" s="119"/>
      <c r="UIJ213" s="91"/>
      <c r="UIK213" s="119"/>
      <c r="UIL213" s="91"/>
      <c r="UIM213" s="119"/>
      <c r="UIN213" s="91"/>
      <c r="UIO213" s="119"/>
      <c r="UIP213" s="91"/>
      <c r="UIQ213" s="119"/>
      <c r="UIR213" s="91"/>
      <c r="UIS213" s="119"/>
      <c r="UIT213" s="91"/>
      <c r="UIU213" s="119"/>
      <c r="UIV213" s="91"/>
      <c r="UIW213" s="119"/>
      <c r="UIX213" s="91"/>
      <c r="UIY213" s="119"/>
      <c r="UIZ213" s="91"/>
      <c r="UJA213" s="119"/>
      <c r="UJB213" s="91"/>
      <c r="UJC213" s="119"/>
      <c r="UJD213" s="91"/>
      <c r="UJE213" s="119"/>
      <c r="UJF213" s="91"/>
      <c r="UJG213" s="119"/>
      <c r="UJH213" s="91"/>
      <c r="UJI213" s="119"/>
      <c r="UJJ213" s="91"/>
      <c r="UJK213" s="119"/>
      <c r="UJL213" s="91"/>
      <c r="UJM213" s="119"/>
      <c r="UJN213" s="91"/>
      <c r="UJO213" s="119"/>
      <c r="UJP213" s="91"/>
      <c r="UJQ213" s="119"/>
      <c r="UJR213" s="91"/>
      <c r="UJS213" s="119"/>
      <c r="UJT213" s="91"/>
      <c r="UJU213" s="119"/>
      <c r="UJV213" s="91"/>
      <c r="UJW213" s="119"/>
      <c r="UJX213" s="91"/>
      <c r="UJY213" s="119"/>
      <c r="UJZ213" s="91"/>
      <c r="UKA213" s="119"/>
      <c r="UKB213" s="91"/>
      <c r="UKC213" s="119"/>
      <c r="UKD213" s="91"/>
      <c r="UKE213" s="119"/>
      <c r="UKF213" s="91"/>
      <c r="UKG213" s="119"/>
      <c r="UKH213" s="91"/>
      <c r="UKI213" s="119"/>
      <c r="UKJ213" s="91"/>
      <c r="UKK213" s="119"/>
      <c r="UKL213" s="91"/>
      <c r="UKM213" s="119"/>
      <c r="UKN213" s="91"/>
      <c r="UKO213" s="119"/>
      <c r="UKP213" s="91"/>
      <c r="UKQ213" s="119"/>
      <c r="UKR213" s="91"/>
      <c r="UKS213" s="119"/>
      <c r="UKT213" s="91"/>
      <c r="UKU213" s="119"/>
      <c r="UKV213" s="91"/>
      <c r="UKW213" s="119"/>
      <c r="UKX213" s="91"/>
      <c r="UKY213" s="119"/>
      <c r="UKZ213" s="91"/>
      <c r="ULA213" s="119"/>
      <c r="ULB213" s="91"/>
      <c r="ULC213" s="119"/>
      <c r="ULD213" s="91"/>
      <c r="ULE213" s="119"/>
      <c r="ULF213" s="91"/>
      <c r="ULG213" s="119"/>
      <c r="ULH213" s="91"/>
      <c r="ULI213" s="119"/>
      <c r="ULJ213" s="91"/>
      <c r="ULK213" s="119"/>
      <c r="ULL213" s="91"/>
      <c r="ULM213" s="119"/>
      <c r="ULN213" s="91"/>
      <c r="ULO213" s="119"/>
      <c r="ULP213" s="91"/>
      <c r="ULQ213" s="119"/>
      <c r="ULR213" s="91"/>
      <c r="ULS213" s="119"/>
      <c r="ULT213" s="91"/>
      <c r="ULU213" s="119"/>
      <c r="ULV213" s="91"/>
      <c r="ULW213" s="119"/>
      <c r="ULX213" s="91"/>
      <c r="ULY213" s="119"/>
      <c r="ULZ213" s="91"/>
      <c r="UMA213" s="119"/>
      <c r="UMB213" s="91"/>
      <c r="UMC213" s="119"/>
      <c r="UMD213" s="91"/>
      <c r="UME213" s="119"/>
      <c r="UMF213" s="91"/>
      <c r="UMG213" s="119"/>
      <c r="UMH213" s="91"/>
      <c r="UMI213" s="119"/>
      <c r="UMJ213" s="91"/>
      <c r="UMK213" s="119"/>
      <c r="UML213" s="91"/>
      <c r="UMM213" s="119"/>
      <c r="UMN213" s="91"/>
      <c r="UMO213" s="119"/>
      <c r="UMP213" s="91"/>
      <c r="UMQ213" s="119"/>
      <c r="UMR213" s="91"/>
      <c r="UMS213" s="119"/>
      <c r="UMT213" s="91"/>
      <c r="UMU213" s="119"/>
      <c r="UMV213" s="91"/>
      <c r="UMW213" s="119"/>
      <c r="UMX213" s="91"/>
      <c r="UMY213" s="119"/>
      <c r="UMZ213" s="91"/>
      <c r="UNA213" s="119"/>
      <c r="UNB213" s="91"/>
      <c r="UNC213" s="119"/>
      <c r="UND213" s="91"/>
      <c r="UNE213" s="119"/>
      <c r="UNF213" s="91"/>
      <c r="UNG213" s="119"/>
      <c r="UNH213" s="91"/>
      <c r="UNI213" s="119"/>
      <c r="UNJ213" s="91"/>
      <c r="UNK213" s="119"/>
      <c r="UNL213" s="91"/>
      <c r="UNM213" s="119"/>
      <c r="UNN213" s="91"/>
      <c r="UNO213" s="119"/>
      <c r="UNP213" s="91"/>
      <c r="UNQ213" s="119"/>
      <c r="UNR213" s="91"/>
      <c r="UNS213" s="119"/>
      <c r="UNT213" s="91"/>
      <c r="UNU213" s="119"/>
      <c r="UNV213" s="91"/>
      <c r="UNW213" s="119"/>
      <c r="UNX213" s="91"/>
      <c r="UNY213" s="119"/>
      <c r="UNZ213" s="91"/>
      <c r="UOA213" s="119"/>
      <c r="UOB213" s="91"/>
      <c r="UOC213" s="119"/>
      <c r="UOD213" s="91"/>
      <c r="UOE213" s="119"/>
      <c r="UOF213" s="91"/>
      <c r="UOG213" s="119"/>
      <c r="UOH213" s="91"/>
      <c r="UOI213" s="119"/>
      <c r="UOJ213" s="91"/>
      <c r="UOK213" s="119"/>
      <c r="UOL213" s="91"/>
      <c r="UOM213" s="119"/>
      <c r="UON213" s="91"/>
      <c r="UOO213" s="119"/>
      <c r="UOP213" s="91"/>
      <c r="UOQ213" s="119"/>
      <c r="UOR213" s="91"/>
      <c r="UOS213" s="119"/>
      <c r="UOT213" s="91"/>
      <c r="UOU213" s="119"/>
      <c r="UOV213" s="91"/>
      <c r="UOW213" s="119"/>
      <c r="UOX213" s="91"/>
      <c r="UOY213" s="119"/>
      <c r="UOZ213" s="91"/>
      <c r="UPA213" s="119"/>
      <c r="UPB213" s="91"/>
      <c r="UPC213" s="119"/>
      <c r="UPD213" s="91"/>
      <c r="UPE213" s="119"/>
      <c r="UPF213" s="91"/>
      <c r="UPG213" s="119"/>
      <c r="UPH213" s="91"/>
      <c r="UPI213" s="119"/>
      <c r="UPJ213" s="91"/>
      <c r="UPK213" s="119"/>
      <c r="UPL213" s="91"/>
      <c r="UPM213" s="119"/>
      <c r="UPN213" s="91"/>
      <c r="UPO213" s="119"/>
      <c r="UPP213" s="91"/>
      <c r="UPQ213" s="119"/>
      <c r="UPR213" s="91"/>
      <c r="UPS213" s="119"/>
      <c r="UPT213" s="91"/>
      <c r="UPU213" s="119"/>
      <c r="UPV213" s="91"/>
      <c r="UPW213" s="119"/>
      <c r="UPX213" s="91"/>
      <c r="UPY213" s="119"/>
      <c r="UPZ213" s="91"/>
      <c r="UQA213" s="119"/>
      <c r="UQB213" s="91"/>
      <c r="UQC213" s="119"/>
      <c r="UQD213" s="91"/>
      <c r="UQE213" s="119"/>
      <c r="UQF213" s="91"/>
      <c r="UQG213" s="119"/>
      <c r="UQH213" s="91"/>
      <c r="UQI213" s="119"/>
      <c r="UQJ213" s="91"/>
      <c r="UQK213" s="119"/>
      <c r="UQL213" s="91"/>
      <c r="UQM213" s="119"/>
      <c r="UQN213" s="91"/>
      <c r="UQO213" s="119"/>
      <c r="UQP213" s="91"/>
      <c r="UQQ213" s="119"/>
      <c r="UQR213" s="91"/>
      <c r="UQS213" s="119"/>
      <c r="UQT213" s="91"/>
      <c r="UQU213" s="119"/>
      <c r="UQV213" s="91"/>
      <c r="UQW213" s="119"/>
      <c r="UQX213" s="91"/>
      <c r="UQY213" s="119"/>
      <c r="UQZ213" s="91"/>
      <c r="URA213" s="119"/>
      <c r="URB213" s="91"/>
      <c r="URC213" s="119"/>
      <c r="URD213" s="91"/>
      <c r="URE213" s="119"/>
      <c r="URF213" s="91"/>
      <c r="URG213" s="119"/>
      <c r="URH213" s="91"/>
      <c r="URI213" s="119"/>
      <c r="URJ213" s="91"/>
      <c r="URK213" s="119"/>
      <c r="URL213" s="91"/>
      <c r="URM213" s="119"/>
      <c r="URN213" s="91"/>
      <c r="URO213" s="119"/>
      <c r="URP213" s="91"/>
      <c r="URQ213" s="119"/>
      <c r="URR213" s="91"/>
      <c r="URS213" s="119"/>
      <c r="URT213" s="91"/>
      <c r="URU213" s="119"/>
      <c r="URV213" s="91"/>
      <c r="URW213" s="119"/>
      <c r="URX213" s="91"/>
      <c r="URY213" s="119"/>
      <c r="URZ213" s="91"/>
      <c r="USA213" s="119"/>
      <c r="USB213" s="91"/>
      <c r="USC213" s="119"/>
      <c r="USD213" s="91"/>
      <c r="USE213" s="119"/>
      <c r="USF213" s="91"/>
      <c r="USG213" s="119"/>
      <c r="USH213" s="91"/>
      <c r="USI213" s="119"/>
      <c r="USJ213" s="91"/>
      <c r="USK213" s="119"/>
      <c r="USL213" s="91"/>
      <c r="USM213" s="119"/>
      <c r="USN213" s="91"/>
      <c r="USO213" s="119"/>
      <c r="USP213" s="91"/>
      <c r="USQ213" s="119"/>
      <c r="USR213" s="91"/>
      <c r="USS213" s="119"/>
      <c r="UST213" s="91"/>
      <c r="USU213" s="119"/>
      <c r="USV213" s="91"/>
      <c r="USW213" s="119"/>
      <c r="USX213" s="91"/>
      <c r="USY213" s="119"/>
      <c r="USZ213" s="91"/>
      <c r="UTA213" s="119"/>
      <c r="UTB213" s="91"/>
      <c r="UTC213" s="119"/>
      <c r="UTD213" s="91"/>
      <c r="UTE213" s="119"/>
      <c r="UTF213" s="91"/>
      <c r="UTG213" s="119"/>
      <c r="UTH213" s="91"/>
      <c r="UTI213" s="119"/>
      <c r="UTJ213" s="91"/>
      <c r="UTK213" s="119"/>
      <c r="UTL213" s="91"/>
      <c r="UTM213" s="119"/>
      <c r="UTN213" s="91"/>
      <c r="UTO213" s="119"/>
      <c r="UTP213" s="91"/>
      <c r="UTQ213" s="119"/>
      <c r="UTR213" s="91"/>
      <c r="UTS213" s="119"/>
      <c r="UTT213" s="91"/>
      <c r="UTU213" s="119"/>
      <c r="UTV213" s="91"/>
      <c r="UTW213" s="119"/>
      <c r="UTX213" s="91"/>
      <c r="UTY213" s="119"/>
      <c r="UTZ213" s="91"/>
      <c r="UUA213" s="119"/>
      <c r="UUB213" s="91"/>
      <c r="UUC213" s="119"/>
      <c r="UUD213" s="91"/>
      <c r="UUE213" s="119"/>
      <c r="UUF213" s="91"/>
      <c r="UUG213" s="119"/>
      <c r="UUH213" s="91"/>
      <c r="UUI213" s="119"/>
      <c r="UUJ213" s="91"/>
      <c r="UUK213" s="119"/>
      <c r="UUL213" s="91"/>
      <c r="UUM213" s="119"/>
      <c r="UUN213" s="91"/>
      <c r="UUO213" s="119"/>
      <c r="UUP213" s="91"/>
      <c r="UUQ213" s="119"/>
      <c r="UUR213" s="91"/>
      <c r="UUS213" s="119"/>
      <c r="UUT213" s="91"/>
      <c r="UUU213" s="119"/>
      <c r="UUV213" s="91"/>
      <c r="UUW213" s="119"/>
      <c r="UUX213" s="91"/>
      <c r="UUY213" s="119"/>
      <c r="UUZ213" s="91"/>
      <c r="UVA213" s="119"/>
      <c r="UVB213" s="91"/>
      <c r="UVC213" s="119"/>
      <c r="UVD213" s="91"/>
      <c r="UVE213" s="119"/>
      <c r="UVF213" s="91"/>
      <c r="UVG213" s="119"/>
      <c r="UVH213" s="91"/>
      <c r="UVI213" s="119"/>
      <c r="UVJ213" s="91"/>
      <c r="UVK213" s="119"/>
      <c r="UVL213" s="91"/>
      <c r="UVM213" s="119"/>
      <c r="UVN213" s="91"/>
      <c r="UVO213" s="119"/>
      <c r="UVP213" s="91"/>
      <c r="UVQ213" s="119"/>
      <c r="UVR213" s="91"/>
      <c r="UVS213" s="119"/>
      <c r="UVT213" s="91"/>
      <c r="UVU213" s="119"/>
      <c r="UVV213" s="91"/>
      <c r="UVW213" s="119"/>
      <c r="UVX213" s="91"/>
      <c r="UVY213" s="119"/>
      <c r="UVZ213" s="91"/>
      <c r="UWA213" s="119"/>
      <c r="UWB213" s="91"/>
      <c r="UWC213" s="119"/>
      <c r="UWD213" s="91"/>
      <c r="UWE213" s="119"/>
      <c r="UWF213" s="91"/>
      <c r="UWG213" s="119"/>
      <c r="UWH213" s="91"/>
      <c r="UWI213" s="119"/>
      <c r="UWJ213" s="91"/>
      <c r="UWK213" s="119"/>
      <c r="UWL213" s="91"/>
      <c r="UWM213" s="119"/>
      <c r="UWN213" s="91"/>
      <c r="UWO213" s="119"/>
      <c r="UWP213" s="91"/>
      <c r="UWQ213" s="119"/>
      <c r="UWR213" s="91"/>
      <c r="UWS213" s="119"/>
      <c r="UWT213" s="91"/>
      <c r="UWU213" s="119"/>
      <c r="UWV213" s="91"/>
      <c r="UWW213" s="119"/>
      <c r="UWX213" s="91"/>
      <c r="UWY213" s="119"/>
      <c r="UWZ213" s="91"/>
      <c r="UXA213" s="119"/>
      <c r="UXB213" s="91"/>
      <c r="UXC213" s="119"/>
      <c r="UXD213" s="91"/>
      <c r="UXE213" s="119"/>
      <c r="UXF213" s="91"/>
      <c r="UXG213" s="119"/>
      <c r="UXH213" s="91"/>
      <c r="UXI213" s="119"/>
      <c r="UXJ213" s="91"/>
      <c r="UXK213" s="119"/>
      <c r="UXL213" s="91"/>
      <c r="UXM213" s="119"/>
      <c r="UXN213" s="91"/>
      <c r="UXO213" s="119"/>
      <c r="UXP213" s="91"/>
      <c r="UXQ213" s="119"/>
      <c r="UXR213" s="91"/>
      <c r="UXS213" s="119"/>
      <c r="UXT213" s="91"/>
      <c r="UXU213" s="119"/>
      <c r="UXV213" s="91"/>
      <c r="UXW213" s="119"/>
      <c r="UXX213" s="91"/>
      <c r="UXY213" s="119"/>
      <c r="UXZ213" s="91"/>
      <c r="UYA213" s="119"/>
      <c r="UYB213" s="91"/>
      <c r="UYC213" s="119"/>
      <c r="UYD213" s="91"/>
      <c r="UYE213" s="119"/>
      <c r="UYF213" s="91"/>
      <c r="UYG213" s="119"/>
      <c r="UYH213" s="91"/>
      <c r="UYI213" s="119"/>
      <c r="UYJ213" s="91"/>
      <c r="UYK213" s="119"/>
      <c r="UYL213" s="91"/>
      <c r="UYM213" s="119"/>
      <c r="UYN213" s="91"/>
      <c r="UYO213" s="119"/>
      <c r="UYP213" s="91"/>
      <c r="UYQ213" s="119"/>
      <c r="UYR213" s="91"/>
      <c r="UYS213" s="119"/>
      <c r="UYT213" s="91"/>
      <c r="UYU213" s="119"/>
      <c r="UYV213" s="91"/>
      <c r="UYW213" s="119"/>
      <c r="UYX213" s="91"/>
      <c r="UYY213" s="119"/>
      <c r="UYZ213" s="91"/>
      <c r="UZA213" s="119"/>
      <c r="UZB213" s="91"/>
      <c r="UZC213" s="119"/>
      <c r="UZD213" s="91"/>
      <c r="UZE213" s="119"/>
      <c r="UZF213" s="91"/>
      <c r="UZG213" s="119"/>
      <c r="UZH213" s="91"/>
      <c r="UZI213" s="119"/>
      <c r="UZJ213" s="91"/>
      <c r="UZK213" s="119"/>
      <c r="UZL213" s="91"/>
      <c r="UZM213" s="119"/>
      <c r="UZN213" s="91"/>
      <c r="UZO213" s="119"/>
      <c r="UZP213" s="91"/>
      <c r="UZQ213" s="119"/>
      <c r="UZR213" s="91"/>
      <c r="UZS213" s="119"/>
      <c r="UZT213" s="91"/>
      <c r="UZU213" s="119"/>
      <c r="UZV213" s="91"/>
      <c r="UZW213" s="119"/>
      <c r="UZX213" s="91"/>
      <c r="UZY213" s="119"/>
      <c r="UZZ213" s="91"/>
      <c r="VAA213" s="119"/>
      <c r="VAB213" s="91"/>
      <c r="VAC213" s="119"/>
      <c r="VAD213" s="91"/>
      <c r="VAE213" s="119"/>
      <c r="VAF213" s="91"/>
      <c r="VAG213" s="119"/>
      <c r="VAH213" s="91"/>
      <c r="VAI213" s="119"/>
      <c r="VAJ213" s="91"/>
      <c r="VAK213" s="119"/>
      <c r="VAL213" s="91"/>
      <c r="VAM213" s="119"/>
      <c r="VAN213" s="91"/>
      <c r="VAO213" s="119"/>
      <c r="VAP213" s="91"/>
      <c r="VAQ213" s="119"/>
      <c r="VAR213" s="91"/>
      <c r="VAS213" s="119"/>
      <c r="VAT213" s="91"/>
      <c r="VAU213" s="119"/>
      <c r="VAV213" s="91"/>
      <c r="VAW213" s="119"/>
      <c r="VAX213" s="91"/>
      <c r="VAY213" s="119"/>
      <c r="VAZ213" s="91"/>
      <c r="VBA213" s="119"/>
      <c r="VBB213" s="91"/>
      <c r="VBC213" s="119"/>
      <c r="VBD213" s="91"/>
      <c r="VBE213" s="119"/>
      <c r="VBF213" s="91"/>
      <c r="VBG213" s="119"/>
      <c r="VBH213" s="91"/>
      <c r="VBI213" s="119"/>
      <c r="VBJ213" s="91"/>
      <c r="VBK213" s="119"/>
      <c r="VBL213" s="91"/>
      <c r="VBM213" s="119"/>
      <c r="VBN213" s="91"/>
      <c r="VBO213" s="119"/>
      <c r="VBP213" s="91"/>
      <c r="VBQ213" s="119"/>
      <c r="VBR213" s="91"/>
      <c r="VBS213" s="119"/>
      <c r="VBT213" s="91"/>
      <c r="VBU213" s="119"/>
      <c r="VBV213" s="91"/>
      <c r="VBW213" s="119"/>
      <c r="VBX213" s="91"/>
      <c r="VBY213" s="119"/>
      <c r="VBZ213" s="91"/>
      <c r="VCA213" s="119"/>
      <c r="VCB213" s="91"/>
      <c r="VCC213" s="119"/>
      <c r="VCD213" s="91"/>
      <c r="VCE213" s="119"/>
      <c r="VCF213" s="91"/>
      <c r="VCG213" s="119"/>
      <c r="VCH213" s="91"/>
      <c r="VCI213" s="119"/>
      <c r="VCJ213" s="91"/>
      <c r="VCK213" s="119"/>
      <c r="VCL213" s="91"/>
      <c r="VCM213" s="119"/>
      <c r="VCN213" s="91"/>
      <c r="VCO213" s="119"/>
      <c r="VCP213" s="91"/>
      <c r="VCQ213" s="119"/>
      <c r="VCR213" s="91"/>
      <c r="VCS213" s="119"/>
      <c r="VCT213" s="91"/>
      <c r="VCU213" s="119"/>
      <c r="VCV213" s="91"/>
      <c r="VCW213" s="119"/>
      <c r="VCX213" s="91"/>
      <c r="VCY213" s="119"/>
      <c r="VCZ213" s="91"/>
      <c r="VDA213" s="119"/>
      <c r="VDB213" s="91"/>
      <c r="VDC213" s="119"/>
      <c r="VDD213" s="91"/>
      <c r="VDE213" s="119"/>
      <c r="VDF213" s="91"/>
      <c r="VDG213" s="119"/>
      <c r="VDH213" s="91"/>
      <c r="VDI213" s="119"/>
      <c r="VDJ213" s="91"/>
      <c r="VDK213" s="119"/>
      <c r="VDL213" s="91"/>
      <c r="VDM213" s="119"/>
      <c r="VDN213" s="91"/>
      <c r="VDO213" s="119"/>
      <c r="VDP213" s="91"/>
      <c r="VDQ213" s="119"/>
      <c r="VDR213" s="91"/>
      <c r="VDS213" s="119"/>
      <c r="VDT213" s="91"/>
      <c r="VDU213" s="119"/>
      <c r="VDV213" s="91"/>
      <c r="VDW213" s="119"/>
      <c r="VDX213" s="91"/>
      <c r="VDY213" s="119"/>
      <c r="VDZ213" s="91"/>
      <c r="VEA213" s="119"/>
      <c r="VEB213" s="91"/>
      <c r="VEC213" s="119"/>
      <c r="VED213" s="91"/>
      <c r="VEE213" s="119"/>
      <c r="VEF213" s="91"/>
      <c r="VEG213" s="119"/>
      <c r="VEH213" s="91"/>
      <c r="VEI213" s="119"/>
      <c r="VEJ213" s="91"/>
      <c r="VEK213" s="119"/>
      <c r="VEL213" s="91"/>
      <c r="VEM213" s="119"/>
      <c r="VEN213" s="91"/>
      <c r="VEO213" s="119"/>
      <c r="VEP213" s="91"/>
      <c r="VEQ213" s="119"/>
      <c r="VER213" s="91"/>
      <c r="VES213" s="119"/>
      <c r="VET213" s="91"/>
      <c r="VEU213" s="119"/>
      <c r="VEV213" s="91"/>
      <c r="VEW213" s="119"/>
      <c r="VEX213" s="91"/>
      <c r="VEY213" s="119"/>
      <c r="VEZ213" s="91"/>
      <c r="VFA213" s="119"/>
      <c r="VFB213" s="91"/>
      <c r="VFC213" s="119"/>
      <c r="VFD213" s="91"/>
      <c r="VFE213" s="119"/>
      <c r="VFF213" s="91"/>
      <c r="VFG213" s="119"/>
      <c r="VFH213" s="91"/>
      <c r="VFI213" s="119"/>
      <c r="VFJ213" s="91"/>
      <c r="VFK213" s="119"/>
      <c r="VFL213" s="91"/>
      <c r="VFM213" s="119"/>
      <c r="VFN213" s="91"/>
      <c r="VFO213" s="119"/>
      <c r="VFP213" s="91"/>
      <c r="VFQ213" s="119"/>
      <c r="VFR213" s="91"/>
      <c r="VFS213" s="119"/>
      <c r="VFT213" s="91"/>
      <c r="VFU213" s="119"/>
      <c r="VFV213" s="91"/>
      <c r="VFW213" s="119"/>
      <c r="VFX213" s="91"/>
      <c r="VFY213" s="119"/>
      <c r="VFZ213" s="91"/>
      <c r="VGA213" s="119"/>
      <c r="VGB213" s="91"/>
      <c r="VGC213" s="119"/>
      <c r="VGD213" s="91"/>
      <c r="VGE213" s="119"/>
      <c r="VGF213" s="91"/>
      <c r="VGG213" s="119"/>
      <c r="VGH213" s="91"/>
      <c r="VGI213" s="119"/>
      <c r="VGJ213" s="91"/>
      <c r="VGK213" s="119"/>
      <c r="VGL213" s="91"/>
      <c r="VGM213" s="119"/>
      <c r="VGN213" s="91"/>
      <c r="VGO213" s="119"/>
      <c r="VGP213" s="91"/>
      <c r="VGQ213" s="119"/>
      <c r="VGR213" s="91"/>
      <c r="VGS213" s="119"/>
      <c r="VGT213" s="91"/>
      <c r="VGU213" s="119"/>
      <c r="VGV213" s="91"/>
      <c r="VGW213" s="119"/>
      <c r="VGX213" s="91"/>
      <c r="VGY213" s="119"/>
      <c r="VGZ213" s="91"/>
      <c r="VHA213" s="119"/>
      <c r="VHB213" s="91"/>
      <c r="VHC213" s="119"/>
      <c r="VHD213" s="91"/>
      <c r="VHE213" s="119"/>
      <c r="VHF213" s="91"/>
      <c r="VHG213" s="119"/>
      <c r="VHH213" s="91"/>
      <c r="VHI213" s="119"/>
      <c r="VHJ213" s="91"/>
      <c r="VHK213" s="119"/>
      <c r="VHL213" s="91"/>
      <c r="VHM213" s="119"/>
      <c r="VHN213" s="91"/>
      <c r="VHO213" s="119"/>
      <c r="VHP213" s="91"/>
      <c r="VHQ213" s="119"/>
      <c r="VHR213" s="91"/>
      <c r="VHS213" s="119"/>
      <c r="VHT213" s="91"/>
      <c r="VHU213" s="119"/>
      <c r="VHV213" s="91"/>
      <c r="VHW213" s="119"/>
      <c r="VHX213" s="91"/>
      <c r="VHY213" s="119"/>
      <c r="VHZ213" s="91"/>
      <c r="VIA213" s="119"/>
      <c r="VIB213" s="91"/>
      <c r="VIC213" s="119"/>
      <c r="VID213" s="91"/>
      <c r="VIE213" s="119"/>
      <c r="VIF213" s="91"/>
      <c r="VIG213" s="119"/>
      <c r="VIH213" s="91"/>
      <c r="VII213" s="119"/>
      <c r="VIJ213" s="91"/>
      <c r="VIK213" s="119"/>
      <c r="VIL213" s="91"/>
      <c r="VIM213" s="119"/>
      <c r="VIN213" s="91"/>
      <c r="VIO213" s="119"/>
      <c r="VIP213" s="91"/>
      <c r="VIQ213" s="119"/>
      <c r="VIR213" s="91"/>
      <c r="VIS213" s="119"/>
      <c r="VIT213" s="91"/>
      <c r="VIU213" s="119"/>
      <c r="VIV213" s="91"/>
      <c r="VIW213" s="119"/>
      <c r="VIX213" s="91"/>
      <c r="VIY213" s="119"/>
      <c r="VIZ213" s="91"/>
      <c r="VJA213" s="119"/>
      <c r="VJB213" s="91"/>
      <c r="VJC213" s="119"/>
      <c r="VJD213" s="91"/>
      <c r="VJE213" s="119"/>
      <c r="VJF213" s="91"/>
      <c r="VJG213" s="119"/>
      <c r="VJH213" s="91"/>
      <c r="VJI213" s="119"/>
      <c r="VJJ213" s="91"/>
      <c r="VJK213" s="119"/>
      <c r="VJL213" s="91"/>
      <c r="VJM213" s="119"/>
      <c r="VJN213" s="91"/>
      <c r="VJO213" s="119"/>
      <c r="VJP213" s="91"/>
      <c r="VJQ213" s="119"/>
      <c r="VJR213" s="91"/>
      <c r="VJS213" s="119"/>
      <c r="VJT213" s="91"/>
      <c r="VJU213" s="119"/>
      <c r="VJV213" s="91"/>
      <c r="VJW213" s="119"/>
      <c r="VJX213" s="91"/>
      <c r="VJY213" s="119"/>
      <c r="VJZ213" s="91"/>
      <c r="VKA213" s="119"/>
      <c r="VKB213" s="91"/>
      <c r="VKC213" s="119"/>
      <c r="VKD213" s="91"/>
      <c r="VKE213" s="119"/>
      <c r="VKF213" s="91"/>
      <c r="VKG213" s="119"/>
      <c r="VKH213" s="91"/>
      <c r="VKI213" s="119"/>
      <c r="VKJ213" s="91"/>
      <c r="VKK213" s="119"/>
      <c r="VKL213" s="91"/>
      <c r="VKM213" s="119"/>
      <c r="VKN213" s="91"/>
      <c r="VKO213" s="119"/>
      <c r="VKP213" s="91"/>
      <c r="VKQ213" s="119"/>
      <c r="VKR213" s="91"/>
      <c r="VKS213" s="119"/>
      <c r="VKT213" s="91"/>
      <c r="VKU213" s="119"/>
      <c r="VKV213" s="91"/>
      <c r="VKW213" s="119"/>
      <c r="VKX213" s="91"/>
      <c r="VKY213" s="119"/>
      <c r="VKZ213" s="91"/>
      <c r="VLA213" s="119"/>
      <c r="VLB213" s="91"/>
      <c r="VLC213" s="119"/>
      <c r="VLD213" s="91"/>
      <c r="VLE213" s="119"/>
      <c r="VLF213" s="91"/>
      <c r="VLG213" s="119"/>
      <c r="VLH213" s="91"/>
      <c r="VLI213" s="119"/>
      <c r="VLJ213" s="91"/>
      <c r="VLK213" s="119"/>
      <c r="VLL213" s="91"/>
      <c r="VLM213" s="119"/>
      <c r="VLN213" s="91"/>
      <c r="VLO213" s="119"/>
      <c r="VLP213" s="91"/>
      <c r="VLQ213" s="119"/>
      <c r="VLR213" s="91"/>
      <c r="VLS213" s="119"/>
      <c r="VLT213" s="91"/>
      <c r="VLU213" s="119"/>
      <c r="VLV213" s="91"/>
      <c r="VLW213" s="119"/>
      <c r="VLX213" s="91"/>
      <c r="VLY213" s="119"/>
      <c r="VLZ213" s="91"/>
      <c r="VMA213" s="119"/>
      <c r="VMB213" s="91"/>
      <c r="VMC213" s="119"/>
      <c r="VMD213" s="91"/>
      <c r="VME213" s="119"/>
      <c r="VMF213" s="91"/>
      <c r="VMG213" s="119"/>
      <c r="VMH213" s="91"/>
      <c r="VMI213" s="119"/>
      <c r="VMJ213" s="91"/>
      <c r="VMK213" s="119"/>
      <c r="VML213" s="91"/>
      <c r="VMM213" s="119"/>
      <c r="VMN213" s="91"/>
      <c r="VMO213" s="119"/>
      <c r="VMP213" s="91"/>
      <c r="VMQ213" s="119"/>
      <c r="VMR213" s="91"/>
      <c r="VMS213" s="119"/>
      <c r="VMT213" s="91"/>
      <c r="VMU213" s="119"/>
      <c r="VMV213" s="91"/>
      <c r="VMW213" s="119"/>
      <c r="VMX213" s="91"/>
      <c r="VMY213" s="119"/>
      <c r="VMZ213" s="91"/>
      <c r="VNA213" s="119"/>
      <c r="VNB213" s="91"/>
      <c r="VNC213" s="119"/>
      <c r="VND213" s="91"/>
      <c r="VNE213" s="119"/>
      <c r="VNF213" s="91"/>
      <c r="VNG213" s="119"/>
      <c r="VNH213" s="91"/>
      <c r="VNI213" s="119"/>
      <c r="VNJ213" s="91"/>
      <c r="VNK213" s="119"/>
      <c r="VNL213" s="91"/>
      <c r="VNM213" s="119"/>
      <c r="VNN213" s="91"/>
      <c r="VNO213" s="119"/>
      <c r="VNP213" s="91"/>
      <c r="VNQ213" s="119"/>
      <c r="VNR213" s="91"/>
      <c r="VNS213" s="119"/>
      <c r="VNT213" s="91"/>
      <c r="VNU213" s="119"/>
      <c r="VNV213" s="91"/>
      <c r="VNW213" s="119"/>
      <c r="VNX213" s="91"/>
      <c r="VNY213" s="119"/>
      <c r="VNZ213" s="91"/>
      <c r="VOA213" s="119"/>
      <c r="VOB213" s="91"/>
      <c r="VOC213" s="119"/>
      <c r="VOD213" s="91"/>
      <c r="VOE213" s="119"/>
      <c r="VOF213" s="91"/>
      <c r="VOG213" s="119"/>
      <c r="VOH213" s="91"/>
      <c r="VOI213" s="119"/>
      <c r="VOJ213" s="91"/>
      <c r="VOK213" s="119"/>
      <c r="VOL213" s="91"/>
      <c r="VOM213" s="119"/>
      <c r="VON213" s="91"/>
      <c r="VOO213" s="119"/>
      <c r="VOP213" s="91"/>
      <c r="VOQ213" s="119"/>
      <c r="VOR213" s="91"/>
      <c r="VOS213" s="119"/>
      <c r="VOT213" s="91"/>
      <c r="VOU213" s="119"/>
      <c r="VOV213" s="91"/>
      <c r="VOW213" s="119"/>
      <c r="VOX213" s="91"/>
      <c r="VOY213" s="119"/>
      <c r="VOZ213" s="91"/>
      <c r="VPA213" s="119"/>
      <c r="VPB213" s="91"/>
      <c r="VPC213" s="119"/>
      <c r="VPD213" s="91"/>
      <c r="VPE213" s="119"/>
      <c r="VPF213" s="91"/>
      <c r="VPG213" s="119"/>
      <c r="VPH213" s="91"/>
      <c r="VPI213" s="119"/>
      <c r="VPJ213" s="91"/>
      <c r="VPK213" s="119"/>
      <c r="VPL213" s="91"/>
      <c r="VPM213" s="119"/>
      <c r="VPN213" s="91"/>
      <c r="VPO213" s="119"/>
      <c r="VPP213" s="91"/>
      <c r="VPQ213" s="119"/>
      <c r="VPR213" s="91"/>
      <c r="VPS213" s="119"/>
      <c r="VPT213" s="91"/>
      <c r="VPU213" s="119"/>
      <c r="VPV213" s="91"/>
      <c r="VPW213" s="119"/>
      <c r="VPX213" s="91"/>
      <c r="VPY213" s="119"/>
      <c r="VPZ213" s="91"/>
      <c r="VQA213" s="119"/>
      <c r="VQB213" s="91"/>
      <c r="VQC213" s="119"/>
      <c r="VQD213" s="91"/>
      <c r="VQE213" s="119"/>
      <c r="VQF213" s="91"/>
      <c r="VQG213" s="119"/>
      <c r="VQH213" s="91"/>
      <c r="VQI213" s="119"/>
      <c r="VQJ213" s="91"/>
      <c r="VQK213" s="119"/>
      <c r="VQL213" s="91"/>
      <c r="VQM213" s="119"/>
      <c r="VQN213" s="91"/>
      <c r="VQO213" s="119"/>
      <c r="VQP213" s="91"/>
      <c r="VQQ213" s="119"/>
      <c r="VQR213" s="91"/>
      <c r="VQS213" s="119"/>
      <c r="VQT213" s="91"/>
      <c r="VQU213" s="119"/>
      <c r="VQV213" s="91"/>
      <c r="VQW213" s="119"/>
      <c r="VQX213" s="91"/>
      <c r="VQY213" s="119"/>
      <c r="VQZ213" s="91"/>
      <c r="VRA213" s="119"/>
      <c r="VRB213" s="91"/>
      <c r="VRC213" s="119"/>
      <c r="VRD213" s="91"/>
      <c r="VRE213" s="119"/>
      <c r="VRF213" s="91"/>
      <c r="VRG213" s="119"/>
      <c r="VRH213" s="91"/>
      <c r="VRI213" s="119"/>
      <c r="VRJ213" s="91"/>
      <c r="VRK213" s="119"/>
      <c r="VRL213" s="91"/>
      <c r="VRM213" s="119"/>
      <c r="VRN213" s="91"/>
      <c r="VRO213" s="119"/>
      <c r="VRP213" s="91"/>
      <c r="VRQ213" s="119"/>
      <c r="VRR213" s="91"/>
      <c r="VRS213" s="119"/>
      <c r="VRT213" s="91"/>
      <c r="VRU213" s="119"/>
      <c r="VRV213" s="91"/>
      <c r="VRW213" s="119"/>
      <c r="VRX213" s="91"/>
      <c r="VRY213" s="119"/>
      <c r="VRZ213" s="91"/>
      <c r="VSA213" s="119"/>
      <c r="VSB213" s="91"/>
      <c r="VSC213" s="119"/>
      <c r="VSD213" s="91"/>
      <c r="VSE213" s="119"/>
      <c r="VSF213" s="91"/>
      <c r="VSG213" s="119"/>
      <c r="VSH213" s="91"/>
      <c r="VSI213" s="119"/>
      <c r="VSJ213" s="91"/>
      <c r="VSK213" s="119"/>
      <c r="VSL213" s="91"/>
      <c r="VSM213" s="119"/>
      <c r="VSN213" s="91"/>
      <c r="VSO213" s="119"/>
      <c r="VSP213" s="91"/>
      <c r="VSQ213" s="119"/>
      <c r="VSR213" s="91"/>
      <c r="VSS213" s="119"/>
      <c r="VST213" s="91"/>
      <c r="VSU213" s="119"/>
      <c r="VSV213" s="91"/>
      <c r="VSW213" s="119"/>
      <c r="VSX213" s="91"/>
      <c r="VSY213" s="119"/>
      <c r="VSZ213" s="91"/>
      <c r="VTA213" s="119"/>
      <c r="VTB213" s="91"/>
      <c r="VTC213" s="119"/>
      <c r="VTD213" s="91"/>
      <c r="VTE213" s="119"/>
      <c r="VTF213" s="91"/>
      <c r="VTG213" s="119"/>
      <c r="VTH213" s="91"/>
      <c r="VTI213" s="119"/>
      <c r="VTJ213" s="91"/>
      <c r="VTK213" s="119"/>
      <c r="VTL213" s="91"/>
      <c r="VTM213" s="119"/>
      <c r="VTN213" s="91"/>
      <c r="VTO213" s="119"/>
      <c r="VTP213" s="91"/>
      <c r="VTQ213" s="119"/>
      <c r="VTR213" s="91"/>
      <c r="VTS213" s="119"/>
      <c r="VTT213" s="91"/>
      <c r="VTU213" s="119"/>
      <c r="VTV213" s="91"/>
      <c r="VTW213" s="119"/>
      <c r="VTX213" s="91"/>
      <c r="VTY213" s="119"/>
      <c r="VTZ213" s="91"/>
      <c r="VUA213" s="119"/>
      <c r="VUB213" s="91"/>
      <c r="VUC213" s="119"/>
      <c r="VUD213" s="91"/>
      <c r="VUE213" s="119"/>
      <c r="VUF213" s="91"/>
      <c r="VUG213" s="119"/>
      <c r="VUH213" s="91"/>
      <c r="VUI213" s="119"/>
      <c r="VUJ213" s="91"/>
      <c r="VUK213" s="119"/>
      <c r="VUL213" s="91"/>
      <c r="VUM213" s="119"/>
      <c r="VUN213" s="91"/>
      <c r="VUO213" s="119"/>
      <c r="VUP213" s="91"/>
      <c r="VUQ213" s="119"/>
      <c r="VUR213" s="91"/>
      <c r="VUS213" s="119"/>
      <c r="VUT213" s="91"/>
      <c r="VUU213" s="119"/>
      <c r="VUV213" s="91"/>
      <c r="VUW213" s="119"/>
      <c r="VUX213" s="91"/>
      <c r="VUY213" s="119"/>
      <c r="VUZ213" s="91"/>
      <c r="VVA213" s="119"/>
      <c r="VVB213" s="91"/>
      <c r="VVC213" s="119"/>
      <c r="VVD213" s="91"/>
      <c r="VVE213" s="119"/>
      <c r="VVF213" s="91"/>
      <c r="VVG213" s="119"/>
      <c r="VVH213" s="91"/>
      <c r="VVI213" s="119"/>
      <c r="VVJ213" s="91"/>
      <c r="VVK213" s="119"/>
      <c r="VVL213" s="91"/>
      <c r="VVM213" s="119"/>
      <c r="VVN213" s="91"/>
      <c r="VVO213" s="119"/>
      <c r="VVP213" s="91"/>
      <c r="VVQ213" s="119"/>
      <c r="VVR213" s="91"/>
      <c r="VVS213" s="119"/>
      <c r="VVT213" s="91"/>
      <c r="VVU213" s="119"/>
      <c r="VVV213" s="91"/>
      <c r="VVW213" s="119"/>
      <c r="VVX213" s="91"/>
      <c r="VVY213" s="119"/>
      <c r="VVZ213" s="91"/>
      <c r="VWA213" s="119"/>
      <c r="VWB213" s="91"/>
      <c r="VWC213" s="119"/>
      <c r="VWD213" s="91"/>
      <c r="VWE213" s="119"/>
      <c r="VWF213" s="91"/>
      <c r="VWG213" s="119"/>
      <c r="VWH213" s="91"/>
      <c r="VWI213" s="119"/>
      <c r="VWJ213" s="91"/>
      <c r="VWK213" s="119"/>
      <c r="VWL213" s="91"/>
      <c r="VWM213" s="119"/>
      <c r="VWN213" s="91"/>
      <c r="VWO213" s="119"/>
      <c r="VWP213" s="91"/>
      <c r="VWQ213" s="119"/>
      <c r="VWR213" s="91"/>
      <c r="VWS213" s="119"/>
      <c r="VWT213" s="91"/>
      <c r="VWU213" s="119"/>
      <c r="VWV213" s="91"/>
      <c r="VWW213" s="119"/>
      <c r="VWX213" s="91"/>
      <c r="VWY213" s="119"/>
      <c r="VWZ213" s="91"/>
      <c r="VXA213" s="119"/>
      <c r="VXB213" s="91"/>
      <c r="VXC213" s="119"/>
      <c r="VXD213" s="91"/>
      <c r="VXE213" s="119"/>
      <c r="VXF213" s="91"/>
      <c r="VXG213" s="119"/>
      <c r="VXH213" s="91"/>
      <c r="VXI213" s="119"/>
      <c r="VXJ213" s="91"/>
      <c r="VXK213" s="119"/>
      <c r="VXL213" s="91"/>
      <c r="VXM213" s="119"/>
      <c r="VXN213" s="91"/>
      <c r="VXO213" s="119"/>
      <c r="VXP213" s="91"/>
      <c r="VXQ213" s="119"/>
      <c r="VXR213" s="91"/>
      <c r="VXS213" s="119"/>
      <c r="VXT213" s="91"/>
      <c r="VXU213" s="119"/>
      <c r="VXV213" s="91"/>
      <c r="VXW213" s="119"/>
      <c r="VXX213" s="91"/>
      <c r="VXY213" s="119"/>
      <c r="VXZ213" s="91"/>
      <c r="VYA213" s="119"/>
      <c r="VYB213" s="91"/>
      <c r="VYC213" s="119"/>
      <c r="VYD213" s="91"/>
      <c r="VYE213" s="119"/>
      <c r="VYF213" s="91"/>
      <c r="VYG213" s="119"/>
      <c r="VYH213" s="91"/>
      <c r="VYI213" s="119"/>
      <c r="VYJ213" s="91"/>
      <c r="VYK213" s="119"/>
      <c r="VYL213" s="91"/>
      <c r="VYM213" s="119"/>
      <c r="VYN213" s="91"/>
      <c r="VYO213" s="119"/>
      <c r="VYP213" s="91"/>
      <c r="VYQ213" s="119"/>
      <c r="VYR213" s="91"/>
      <c r="VYS213" s="119"/>
      <c r="VYT213" s="91"/>
      <c r="VYU213" s="119"/>
      <c r="VYV213" s="91"/>
      <c r="VYW213" s="119"/>
      <c r="VYX213" s="91"/>
      <c r="VYY213" s="119"/>
      <c r="VYZ213" s="91"/>
      <c r="VZA213" s="119"/>
      <c r="VZB213" s="91"/>
      <c r="VZC213" s="119"/>
      <c r="VZD213" s="91"/>
      <c r="VZE213" s="119"/>
      <c r="VZF213" s="91"/>
      <c r="VZG213" s="119"/>
      <c r="VZH213" s="91"/>
      <c r="VZI213" s="119"/>
      <c r="VZJ213" s="91"/>
      <c r="VZK213" s="119"/>
      <c r="VZL213" s="91"/>
      <c r="VZM213" s="119"/>
      <c r="VZN213" s="91"/>
      <c r="VZO213" s="119"/>
      <c r="VZP213" s="91"/>
      <c r="VZQ213" s="119"/>
      <c r="VZR213" s="91"/>
      <c r="VZS213" s="119"/>
      <c r="VZT213" s="91"/>
      <c r="VZU213" s="119"/>
      <c r="VZV213" s="91"/>
      <c r="VZW213" s="119"/>
      <c r="VZX213" s="91"/>
      <c r="VZY213" s="119"/>
      <c r="VZZ213" s="91"/>
      <c r="WAA213" s="119"/>
      <c r="WAB213" s="91"/>
      <c r="WAC213" s="119"/>
      <c r="WAD213" s="91"/>
      <c r="WAE213" s="119"/>
      <c r="WAF213" s="91"/>
      <c r="WAG213" s="119"/>
      <c r="WAH213" s="91"/>
      <c r="WAI213" s="119"/>
      <c r="WAJ213" s="91"/>
      <c r="WAK213" s="119"/>
      <c r="WAL213" s="91"/>
      <c r="WAM213" s="119"/>
      <c r="WAN213" s="91"/>
      <c r="WAO213" s="119"/>
      <c r="WAP213" s="91"/>
      <c r="WAQ213" s="119"/>
      <c r="WAR213" s="91"/>
      <c r="WAS213" s="119"/>
      <c r="WAT213" s="91"/>
      <c r="WAU213" s="119"/>
      <c r="WAV213" s="91"/>
      <c r="WAW213" s="119"/>
      <c r="WAX213" s="91"/>
      <c r="WAY213" s="119"/>
      <c r="WAZ213" s="91"/>
      <c r="WBA213" s="119"/>
      <c r="WBB213" s="91"/>
      <c r="WBC213" s="119"/>
      <c r="WBD213" s="91"/>
      <c r="WBE213" s="119"/>
      <c r="WBF213" s="91"/>
      <c r="WBG213" s="119"/>
      <c r="WBH213" s="91"/>
      <c r="WBI213" s="119"/>
      <c r="WBJ213" s="91"/>
      <c r="WBK213" s="119"/>
      <c r="WBL213" s="91"/>
      <c r="WBM213" s="119"/>
      <c r="WBN213" s="91"/>
      <c r="WBO213" s="119"/>
      <c r="WBP213" s="91"/>
      <c r="WBQ213" s="119"/>
      <c r="WBR213" s="91"/>
      <c r="WBS213" s="119"/>
      <c r="WBT213" s="91"/>
      <c r="WBU213" s="119"/>
      <c r="WBV213" s="91"/>
      <c r="WBW213" s="119"/>
      <c r="WBX213" s="91"/>
      <c r="WBY213" s="119"/>
      <c r="WBZ213" s="91"/>
      <c r="WCA213" s="119"/>
      <c r="WCB213" s="91"/>
      <c r="WCC213" s="119"/>
      <c r="WCD213" s="91"/>
      <c r="WCE213" s="119"/>
      <c r="WCF213" s="91"/>
      <c r="WCG213" s="119"/>
      <c r="WCH213" s="91"/>
      <c r="WCI213" s="119"/>
      <c r="WCJ213" s="91"/>
      <c r="WCK213" s="119"/>
      <c r="WCL213" s="91"/>
      <c r="WCM213" s="119"/>
      <c r="WCN213" s="91"/>
      <c r="WCO213" s="119"/>
      <c r="WCP213" s="91"/>
      <c r="WCQ213" s="119"/>
      <c r="WCR213" s="91"/>
      <c r="WCS213" s="119"/>
      <c r="WCT213" s="91"/>
      <c r="WCU213" s="119"/>
      <c r="WCV213" s="91"/>
      <c r="WCW213" s="119"/>
      <c r="WCX213" s="91"/>
      <c r="WCY213" s="119"/>
      <c r="WCZ213" s="91"/>
      <c r="WDA213" s="119"/>
      <c r="WDB213" s="91"/>
      <c r="WDC213" s="119"/>
      <c r="WDD213" s="91"/>
      <c r="WDE213" s="119"/>
      <c r="WDF213" s="91"/>
      <c r="WDG213" s="119"/>
      <c r="WDH213" s="91"/>
      <c r="WDI213" s="119"/>
      <c r="WDJ213" s="91"/>
      <c r="WDK213" s="119"/>
      <c r="WDL213" s="91"/>
      <c r="WDM213" s="119"/>
      <c r="WDN213" s="91"/>
      <c r="WDO213" s="119"/>
      <c r="WDP213" s="91"/>
      <c r="WDQ213" s="119"/>
      <c r="WDR213" s="91"/>
      <c r="WDS213" s="119"/>
      <c r="WDT213" s="91"/>
      <c r="WDU213" s="119"/>
      <c r="WDV213" s="91"/>
      <c r="WDW213" s="119"/>
      <c r="WDX213" s="91"/>
      <c r="WDY213" s="119"/>
      <c r="WDZ213" s="91"/>
      <c r="WEA213" s="119"/>
      <c r="WEB213" s="91"/>
      <c r="WEC213" s="119"/>
      <c r="WED213" s="91"/>
      <c r="WEE213" s="119"/>
      <c r="WEF213" s="91"/>
      <c r="WEG213" s="119"/>
      <c r="WEH213" s="91"/>
      <c r="WEI213" s="119"/>
      <c r="WEJ213" s="91"/>
      <c r="WEK213" s="119"/>
      <c r="WEL213" s="91"/>
      <c r="WEM213" s="119"/>
      <c r="WEN213" s="91"/>
      <c r="WEO213" s="119"/>
      <c r="WEP213" s="91"/>
      <c r="WEQ213" s="119"/>
      <c r="WER213" s="91"/>
      <c r="WES213" s="119"/>
      <c r="WET213" s="91"/>
      <c r="WEU213" s="119"/>
      <c r="WEV213" s="91"/>
      <c r="WEW213" s="119"/>
      <c r="WEX213" s="91"/>
      <c r="WEY213" s="119"/>
      <c r="WEZ213" s="91"/>
      <c r="WFA213" s="119"/>
      <c r="WFB213" s="91"/>
      <c r="WFC213" s="119"/>
      <c r="WFD213" s="91"/>
      <c r="WFE213" s="119"/>
      <c r="WFF213" s="91"/>
      <c r="WFG213" s="119"/>
      <c r="WFH213" s="91"/>
      <c r="WFI213" s="119"/>
      <c r="WFJ213" s="91"/>
      <c r="WFK213" s="119"/>
      <c r="WFL213" s="91"/>
      <c r="WFM213" s="119"/>
      <c r="WFN213" s="91"/>
      <c r="WFO213" s="119"/>
      <c r="WFP213" s="91"/>
      <c r="WFQ213" s="119"/>
      <c r="WFR213" s="91"/>
      <c r="WFS213" s="119"/>
      <c r="WFT213" s="91"/>
      <c r="WFU213" s="119"/>
      <c r="WFV213" s="91"/>
      <c r="WFW213" s="119"/>
      <c r="WFX213" s="91"/>
      <c r="WFY213" s="119"/>
      <c r="WFZ213" s="91"/>
      <c r="WGA213" s="119"/>
      <c r="WGB213" s="91"/>
      <c r="WGC213" s="119"/>
      <c r="WGD213" s="91"/>
      <c r="WGE213" s="119"/>
      <c r="WGF213" s="91"/>
      <c r="WGG213" s="119"/>
      <c r="WGH213" s="91"/>
      <c r="WGI213" s="119"/>
      <c r="WGJ213" s="91"/>
      <c r="WGK213" s="119"/>
      <c r="WGL213" s="91"/>
      <c r="WGM213" s="119"/>
      <c r="WGN213" s="91"/>
      <c r="WGO213" s="119"/>
      <c r="WGP213" s="91"/>
      <c r="WGQ213" s="119"/>
      <c r="WGR213" s="91"/>
      <c r="WGS213" s="119"/>
      <c r="WGT213" s="91"/>
      <c r="WGU213" s="119"/>
      <c r="WGV213" s="91"/>
      <c r="WGW213" s="119"/>
      <c r="WGX213" s="91"/>
      <c r="WGY213" s="119"/>
      <c r="WGZ213" s="91"/>
      <c r="WHA213" s="119"/>
      <c r="WHB213" s="91"/>
      <c r="WHC213" s="119"/>
      <c r="WHD213" s="91"/>
      <c r="WHE213" s="119"/>
      <c r="WHF213" s="91"/>
      <c r="WHG213" s="119"/>
      <c r="WHH213" s="91"/>
      <c r="WHI213" s="119"/>
      <c r="WHJ213" s="91"/>
      <c r="WHK213" s="119"/>
      <c r="WHL213" s="91"/>
      <c r="WHM213" s="119"/>
      <c r="WHN213" s="91"/>
      <c r="WHO213" s="119"/>
      <c r="WHP213" s="91"/>
      <c r="WHQ213" s="119"/>
      <c r="WHR213" s="91"/>
      <c r="WHS213" s="119"/>
      <c r="WHT213" s="91"/>
      <c r="WHU213" s="119"/>
      <c r="WHV213" s="91"/>
      <c r="WHW213" s="119"/>
      <c r="WHX213" s="91"/>
      <c r="WHY213" s="119"/>
      <c r="WHZ213" s="91"/>
      <c r="WIA213" s="119"/>
      <c r="WIB213" s="91"/>
      <c r="WIC213" s="119"/>
      <c r="WID213" s="91"/>
      <c r="WIE213" s="119"/>
      <c r="WIF213" s="91"/>
      <c r="WIG213" s="119"/>
      <c r="WIH213" s="91"/>
      <c r="WII213" s="119"/>
      <c r="WIJ213" s="91"/>
      <c r="WIK213" s="119"/>
      <c r="WIL213" s="91"/>
      <c r="WIM213" s="119"/>
      <c r="WIN213" s="91"/>
      <c r="WIO213" s="119"/>
      <c r="WIP213" s="91"/>
      <c r="WIQ213" s="119"/>
      <c r="WIR213" s="91"/>
      <c r="WIS213" s="119"/>
      <c r="WIT213" s="91"/>
      <c r="WIU213" s="119"/>
      <c r="WIV213" s="91"/>
      <c r="WIW213" s="119"/>
      <c r="WIX213" s="91"/>
      <c r="WIY213" s="119"/>
      <c r="WIZ213" s="91"/>
      <c r="WJA213" s="119"/>
      <c r="WJB213" s="91"/>
      <c r="WJC213" s="119"/>
      <c r="WJD213" s="91"/>
      <c r="WJE213" s="119"/>
      <c r="WJF213" s="91"/>
      <c r="WJG213" s="119"/>
      <c r="WJH213" s="91"/>
      <c r="WJI213" s="119"/>
      <c r="WJJ213" s="91"/>
      <c r="WJK213" s="119"/>
      <c r="WJL213" s="91"/>
      <c r="WJM213" s="119"/>
      <c r="WJN213" s="91"/>
      <c r="WJO213" s="119"/>
      <c r="WJP213" s="91"/>
      <c r="WJQ213" s="119"/>
      <c r="WJR213" s="91"/>
      <c r="WJS213" s="119"/>
      <c r="WJT213" s="91"/>
      <c r="WJU213" s="119"/>
      <c r="WJV213" s="91"/>
      <c r="WJW213" s="119"/>
      <c r="WJX213" s="91"/>
      <c r="WJY213" s="119"/>
      <c r="WJZ213" s="91"/>
      <c r="WKA213" s="119"/>
      <c r="WKB213" s="91"/>
      <c r="WKC213" s="119"/>
      <c r="WKD213" s="91"/>
      <c r="WKE213" s="119"/>
      <c r="WKF213" s="91"/>
      <c r="WKG213" s="119"/>
      <c r="WKH213" s="91"/>
      <c r="WKI213" s="119"/>
      <c r="WKJ213" s="91"/>
      <c r="WKK213" s="119"/>
      <c r="WKL213" s="91"/>
      <c r="WKM213" s="119"/>
      <c r="WKN213" s="91"/>
      <c r="WKO213" s="119"/>
      <c r="WKP213" s="91"/>
      <c r="WKQ213" s="119"/>
      <c r="WKR213" s="91"/>
      <c r="WKS213" s="119"/>
      <c r="WKT213" s="91"/>
      <c r="WKU213" s="119"/>
      <c r="WKV213" s="91"/>
      <c r="WKW213" s="119"/>
      <c r="WKX213" s="91"/>
      <c r="WKY213" s="119"/>
      <c r="WKZ213" s="91"/>
      <c r="WLA213" s="119"/>
      <c r="WLB213" s="91"/>
      <c r="WLC213" s="119"/>
      <c r="WLD213" s="91"/>
      <c r="WLE213" s="119"/>
      <c r="WLF213" s="91"/>
      <c r="WLG213" s="119"/>
      <c r="WLH213" s="91"/>
      <c r="WLI213" s="119"/>
      <c r="WLJ213" s="91"/>
      <c r="WLK213" s="119"/>
      <c r="WLL213" s="91"/>
      <c r="WLM213" s="119"/>
      <c r="WLN213" s="91"/>
      <c r="WLO213" s="119"/>
      <c r="WLP213" s="91"/>
      <c r="WLQ213" s="119"/>
      <c r="WLR213" s="91"/>
      <c r="WLS213" s="119"/>
      <c r="WLT213" s="91"/>
      <c r="WLU213" s="119"/>
      <c r="WLV213" s="91"/>
      <c r="WLW213" s="119"/>
      <c r="WLX213" s="91"/>
      <c r="WLY213" s="119"/>
      <c r="WLZ213" s="91"/>
      <c r="WMA213" s="119"/>
      <c r="WMB213" s="91"/>
      <c r="WMC213" s="119"/>
      <c r="WMD213" s="91"/>
      <c r="WME213" s="119"/>
      <c r="WMF213" s="91"/>
      <c r="WMG213" s="119"/>
      <c r="WMH213" s="91"/>
      <c r="WMI213" s="119"/>
      <c r="WMJ213" s="91"/>
      <c r="WMK213" s="119"/>
      <c r="WML213" s="91"/>
      <c r="WMM213" s="119"/>
      <c r="WMN213" s="91"/>
      <c r="WMO213" s="119"/>
      <c r="WMP213" s="91"/>
      <c r="WMQ213" s="119"/>
      <c r="WMR213" s="91"/>
      <c r="WMS213" s="119"/>
      <c r="WMT213" s="91"/>
      <c r="WMU213" s="119"/>
      <c r="WMV213" s="91"/>
      <c r="WMW213" s="119"/>
      <c r="WMX213" s="91"/>
      <c r="WMY213" s="119"/>
      <c r="WMZ213" s="91"/>
      <c r="WNA213" s="119"/>
      <c r="WNB213" s="91"/>
      <c r="WNC213" s="119"/>
      <c r="WND213" s="91"/>
      <c r="WNE213" s="119"/>
      <c r="WNF213" s="91"/>
      <c r="WNG213" s="119"/>
      <c r="WNH213" s="91"/>
      <c r="WNI213" s="119"/>
      <c r="WNJ213" s="91"/>
      <c r="WNK213" s="119"/>
      <c r="WNL213" s="91"/>
      <c r="WNM213" s="119"/>
      <c r="WNN213" s="91"/>
      <c r="WNO213" s="119"/>
      <c r="WNP213" s="91"/>
      <c r="WNQ213" s="119"/>
      <c r="WNR213" s="91"/>
      <c r="WNS213" s="119"/>
      <c r="WNT213" s="91"/>
      <c r="WNU213" s="119"/>
      <c r="WNV213" s="91"/>
      <c r="WNW213" s="119"/>
      <c r="WNX213" s="91"/>
      <c r="WNY213" s="119"/>
      <c r="WNZ213" s="91"/>
      <c r="WOA213" s="119"/>
      <c r="WOB213" s="91"/>
      <c r="WOC213" s="119"/>
      <c r="WOD213" s="91"/>
      <c r="WOE213" s="119"/>
      <c r="WOF213" s="91"/>
      <c r="WOG213" s="119"/>
      <c r="WOH213" s="91"/>
      <c r="WOI213" s="119"/>
      <c r="WOJ213" s="91"/>
      <c r="WOK213" s="119"/>
      <c r="WOL213" s="91"/>
      <c r="WOM213" s="119"/>
      <c r="WON213" s="91"/>
      <c r="WOO213" s="119"/>
      <c r="WOP213" s="91"/>
      <c r="WOQ213" s="119"/>
      <c r="WOR213" s="91"/>
      <c r="WOS213" s="119"/>
      <c r="WOT213" s="91"/>
      <c r="WOU213" s="119"/>
      <c r="WOV213" s="91"/>
      <c r="WOW213" s="119"/>
      <c r="WOX213" s="91"/>
      <c r="WOY213" s="119"/>
      <c r="WOZ213" s="91"/>
      <c r="WPA213" s="119"/>
      <c r="WPB213" s="91"/>
      <c r="WPC213" s="119"/>
      <c r="WPD213" s="91"/>
      <c r="WPE213" s="119"/>
      <c r="WPF213" s="91"/>
      <c r="WPG213" s="119"/>
      <c r="WPH213" s="91"/>
      <c r="WPI213" s="119"/>
      <c r="WPJ213" s="91"/>
      <c r="WPK213" s="119"/>
      <c r="WPL213" s="91"/>
      <c r="WPM213" s="119"/>
      <c r="WPN213" s="91"/>
      <c r="WPO213" s="119"/>
      <c r="WPP213" s="91"/>
      <c r="WPQ213" s="119"/>
      <c r="WPR213" s="91"/>
      <c r="WPS213" s="119"/>
      <c r="WPT213" s="91"/>
      <c r="WPU213" s="119"/>
      <c r="WPV213" s="91"/>
      <c r="WPW213" s="119"/>
      <c r="WPX213" s="91"/>
      <c r="WPY213" s="119"/>
      <c r="WPZ213" s="91"/>
      <c r="WQA213" s="119"/>
      <c r="WQB213" s="91"/>
      <c r="WQC213" s="119"/>
      <c r="WQD213" s="91"/>
      <c r="WQE213" s="119"/>
      <c r="WQF213" s="91"/>
      <c r="WQG213" s="119"/>
      <c r="WQH213" s="91"/>
      <c r="WQI213" s="119"/>
      <c r="WQJ213" s="91"/>
      <c r="WQK213" s="119"/>
      <c r="WQL213" s="91"/>
      <c r="WQM213" s="119"/>
      <c r="WQN213" s="91"/>
      <c r="WQO213" s="119"/>
      <c r="WQP213" s="91"/>
      <c r="WQQ213" s="119"/>
      <c r="WQR213" s="91"/>
      <c r="WQS213" s="119"/>
      <c r="WQT213" s="91"/>
      <c r="WQU213" s="119"/>
      <c r="WQV213" s="91"/>
      <c r="WQW213" s="119"/>
      <c r="WQX213" s="91"/>
      <c r="WQY213" s="119"/>
      <c r="WQZ213" s="91"/>
      <c r="WRA213" s="119"/>
      <c r="WRB213" s="91"/>
      <c r="WRC213" s="119"/>
      <c r="WRD213" s="91"/>
      <c r="WRE213" s="119"/>
      <c r="WRF213" s="91"/>
      <c r="WRG213" s="119"/>
      <c r="WRH213" s="91"/>
      <c r="WRI213" s="119"/>
      <c r="WRJ213" s="91"/>
      <c r="WRK213" s="119"/>
      <c r="WRL213" s="91"/>
      <c r="WRM213" s="119"/>
      <c r="WRN213" s="91"/>
      <c r="WRO213" s="119"/>
      <c r="WRP213" s="91"/>
      <c r="WRQ213" s="119"/>
      <c r="WRR213" s="91"/>
      <c r="WRS213" s="119"/>
      <c r="WRT213" s="91"/>
      <c r="WRU213" s="119"/>
      <c r="WRV213" s="91"/>
      <c r="WRW213" s="119"/>
      <c r="WRX213" s="91"/>
      <c r="WRY213" s="119"/>
      <c r="WRZ213" s="91"/>
      <c r="WSA213" s="119"/>
      <c r="WSB213" s="91"/>
      <c r="WSC213" s="119"/>
      <c r="WSD213" s="91"/>
      <c r="WSE213" s="119"/>
      <c r="WSF213" s="91"/>
      <c r="WSG213" s="119"/>
      <c r="WSH213" s="91"/>
      <c r="WSI213" s="119"/>
      <c r="WSJ213" s="91"/>
      <c r="WSK213" s="119"/>
      <c r="WSL213" s="91"/>
      <c r="WSM213" s="119"/>
      <c r="WSN213" s="91"/>
      <c r="WSO213" s="119"/>
      <c r="WSP213" s="91"/>
      <c r="WSQ213" s="119"/>
      <c r="WSR213" s="91"/>
      <c r="WSS213" s="119"/>
      <c r="WST213" s="91"/>
      <c r="WSU213" s="119"/>
      <c r="WSV213" s="91"/>
      <c r="WSW213" s="119"/>
      <c r="WSX213" s="91"/>
      <c r="WSY213" s="119"/>
      <c r="WSZ213" s="91"/>
      <c r="WTA213" s="119"/>
      <c r="WTB213" s="91"/>
      <c r="WTC213" s="119"/>
      <c r="WTD213" s="91"/>
      <c r="WTE213" s="119"/>
      <c r="WTF213" s="91"/>
      <c r="WTG213" s="119"/>
      <c r="WTH213" s="91"/>
      <c r="WTI213" s="119"/>
      <c r="WTJ213" s="91"/>
      <c r="WTK213" s="119"/>
      <c r="WTL213" s="91"/>
      <c r="WTM213" s="119"/>
      <c r="WTN213" s="91"/>
      <c r="WTO213" s="119"/>
      <c r="WTP213" s="91"/>
      <c r="WTQ213" s="119"/>
      <c r="WTR213" s="91"/>
      <c r="WTS213" s="119"/>
      <c r="WTT213" s="91"/>
      <c r="WTU213" s="119"/>
      <c r="WTV213" s="91"/>
      <c r="WTW213" s="119"/>
      <c r="WTX213" s="91"/>
      <c r="WTY213" s="119"/>
      <c r="WTZ213" s="91"/>
      <c r="WUA213" s="119"/>
      <c r="WUB213" s="91"/>
      <c r="WUC213" s="119"/>
      <c r="WUD213" s="91"/>
      <c r="WUE213" s="119"/>
      <c r="WUF213" s="91"/>
      <c r="WUG213" s="119"/>
      <c r="WUH213" s="91"/>
      <c r="WUI213" s="119"/>
      <c r="WUJ213" s="91"/>
      <c r="WUK213" s="119"/>
      <c r="WUL213" s="91"/>
      <c r="WUM213" s="119"/>
      <c r="WUN213" s="91"/>
      <c r="WUO213" s="119"/>
      <c r="WUP213" s="91"/>
      <c r="WUQ213" s="119"/>
      <c r="WUR213" s="91"/>
      <c r="WUS213" s="119"/>
      <c r="WUT213" s="91"/>
      <c r="WUU213" s="119"/>
      <c r="WUV213" s="91"/>
      <c r="WUW213" s="119"/>
      <c r="WUX213" s="91"/>
      <c r="WUY213" s="119"/>
      <c r="WUZ213" s="91"/>
      <c r="WVA213" s="119"/>
      <c r="WVB213" s="91"/>
      <c r="WVC213" s="119"/>
      <c r="WVD213" s="91"/>
      <c r="WVE213" s="119"/>
      <c r="WVF213" s="91"/>
      <c r="WVG213" s="119"/>
      <c r="WVH213" s="91"/>
      <c r="WVI213" s="119"/>
      <c r="WVJ213" s="91"/>
      <c r="WVK213" s="119"/>
      <c r="WVL213" s="91"/>
      <c r="WVM213" s="119"/>
      <c r="WVN213" s="91"/>
      <c r="WVO213" s="119"/>
      <c r="WVP213" s="91"/>
      <c r="WVQ213" s="119"/>
      <c r="WVR213" s="91"/>
      <c r="WVS213" s="119"/>
      <c r="WVT213" s="91"/>
      <c r="WVU213" s="119"/>
      <c r="WVV213" s="91"/>
      <c r="WVW213" s="119"/>
      <c r="WVX213" s="91"/>
      <c r="WVY213" s="119"/>
      <c r="WVZ213" s="91"/>
      <c r="WWA213" s="119"/>
      <c r="WWB213" s="91"/>
      <c r="WWC213" s="119"/>
      <c r="WWD213" s="91"/>
      <c r="WWE213" s="119"/>
      <c r="WWF213" s="91"/>
      <c r="WWG213" s="119"/>
      <c r="WWH213" s="91"/>
      <c r="WWI213" s="119"/>
      <c r="WWJ213" s="91"/>
      <c r="WWK213" s="119"/>
      <c r="WWL213" s="91"/>
      <c r="WWM213" s="119"/>
      <c r="WWN213" s="91"/>
      <c r="WWO213" s="119"/>
      <c r="WWP213" s="91"/>
      <c r="WWQ213" s="119"/>
      <c r="WWR213" s="91"/>
      <c r="WWS213" s="119"/>
      <c r="WWT213" s="91"/>
      <c r="WWU213" s="119"/>
      <c r="WWV213" s="91"/>
      <c r="WWW213" s="119"/>
      <c r="WWX213" s="91"/>
      <c r="WWY213" s="119"/>
      <c r="WWZ213" s="91"/>
      <c r="WXA213" s="119"/>
      <c r="WXB213" s="91"/>
      <c r="WXC213" s="119"/>
      <c r="WXD213" s="91"/>
      <c r="WXE213" s="119"/>
      <c r="WXF213" s="91"/>
      <c r="WXG213" s="119"/>
      <c r="WXH213" s="91"/>
      <c r="WXI213" s="119"/>
      <c r="WXJ213" s="91"/>
      <c r="WXK213" s="119"/>
      <c r="WXL213" s="91"/>
      <c r="WXM213" s="119"/>
      <c r="WXN213" s="91"/>
      <c r="WXO213" s="119"/>
      <c r="WXP213" s="91"/>
      <c r="WXQ213" s="119"/>
      <c r="WXR213" s="91"/>
      <c r="WXS213" s="119"/>
      <c r="WXT213" s="91"/>
      <c r="WXU213" s="119"/>
      <c r="WXV213" s="91"/>
      <c r="WXW213" s="119"/>
      <c r="WXX213" s="91"/>
      <c r="WXY213" s="119"/>
      <c r="WXZ213" s="91"/>
      <c r="WYA213" s="119"/>
      <c r="WYB213" s="91"/>
      <c r="WYC213" s="119"/>
      <c r="WYD213" s="91"/>
      <c r="WYE213" s="119"/>
      <c r="WYF213" s="91"/>
      <c r="WYG213" s="119"/>
      <c r="WYH213" s="91"/>
      <c r="WYI213" s="119"/>
      <c r="WYJ213" s="91"/>
      <c r="WYK213" s="119"/>
      <c r="WYL213" s="91"/>
      <c r="WYM213" s="119"/>
      <c r="WYN213" s="91"/>
      <c r="WYO213" s="119"/>
      <c r="WYP213" s="91"/>
      <c r="WYQ213" s="119"/>
      <c r="WYR213" s="91"/>
      <c r="WYS213" s="119"/>
      <c r="WYT213" s="91"/>
      <c r="WYU213" s="119"/>
      <c r="WYV213" s="91"/>
      <c r="WYW213" s="119"/>
      <c r="WYX213" s="91"/>
      <c r="WYY213" s="119"/>
      <c r="WYZ213" s="91"/>
      <c r="WZA213" s="119"/>
      <c r="WZB213" s="91"/>
      <c r="WZC213" s="119"/>
      <c r="WZD213" s="91"/>
      <c r="WZE213" s="119"/>
      <c r="WZF213" s="91"/>
      <c r="WZG213" s="119"/>
      <c r="WZH213" s="91"/>
      <c r="WZI213" s="119"/>
      <c r="WZJ213" s="91"/>
      <c r="WZK213" s="119"/>
      <c r="WZL213" s="91"/>
      <c r="WZM213" s="119"/>
      <c r="WZN213" s="91"/>
      <c r="WZO213" s="119"/>
      <c r="WZP213" s="91"/>
      <c r="WZQ213" s="119"/>
      <c r="WZR213" s="91"/>
      <c r="WZS213" s="119"/>
      <c r="WZT213" s="91"/>
      <c r="WZU213" s="119"/>
      <c r="WZV213" s="91"/>
      <c r="WZW213" s="119"/>
      <c r="WZX213" s="91"/>
      <c r="WZY213" s="119"/>
      <c r="WZZ213" s="91"/>
      <c r="XAA213" s="119"/>
      <c r="XAB213" s="91"/>
      <c r="XAC213" s="119"/>
      <c r="XAD213" s="91"/>
      <c r="XAE213" s="119"/>
      <c r="XAF213" s="91"/>
      <c r="XAG213" s="119"/>
      <c r="XAH213" s="91"/>
      <c r="XAI213" s="119"/>
      <c r="XAJ213" s="91"/>
      <c r="XAK213" s="119"/>
      <c r="XAL213" s="91"/>
      <c r="XAM213" s="119"/>
      <c r="XAN213" s="91"/>
      <c r="XAO213" s="119"/>
      <c r="XAP213" s="91"/>
      <c r="XAQ213" s="119"/>
      <c r="XAR213" s="91"/>
      <c r="XAS213" s="119"/>
      <c r="XAT213" s="91"/>
      <c r="XAU213" s="119"/>
      <c r="XAV213" s="91"/>
      <c r="XAW213" s="119"/>
      <c r="XAX213" s="91"/>
      <c r="XAY213" s="119"/>
      <c r="XAZ213" s="91"/>
      <c r="XBA213" s="119"/>
      <c r="XBB213" s="91"/>
      <c r="XBC213" s="119"/>
      <c r="XBD213" s="91"/>
      <c r="XBE213" s="119"/>
      <c r="XBF213" s="91"/>
      <c r="XBG213" s="119"/>
      <c r="XBH213" s="91"/>
      <c r="XBI213" s="119"/>
      <c r="XBJ213" s="91"/>
      <c r="XBK213" s="119"/>
      <c r="XBL213" s="91"/>
      <c r="XBM213" s="119"/>
      <c r="XBN213" s="91"/>
      <c r="XBO213" s="119"/>
      <c r="XBP213" s="91"/>
      <c r="XBQ213" s="119"/>
      <c r="XBR213" s="91"/>
      <c r="XBS213" s="119"/>
      <c r="XBT213" s="91"/>
      <c r="XBU213" s="119"/>
      <c r="XBV213" s="91"/>
      <c r="XBW213" s="119"/>
      <c r="XBX213" s="91"/>
      <c r="XBY213" s="119"/>
      <c r="XBZ213" s="91"/>
      <c r="XCA213" s="119"/>
      <c r="XCB213" s="91"/>
      <c r="XCC213" s="119"/>
      <c r="XCD213" s="91"/>
      <c r="XCE213" s="119"/>
      <c r="XCF213" s="91"/>
      <c r="XCG213" s="119"/>
      <c r="XCH213" s="91"/>
      <c r="XCI213" s="119"/>
      <c r="XCJ213" s="91"/>
      <c r="XCK213" s="119"/>
      <c r="XCL213" s="91"/>
      <c r="XCM213" s="119"/>
      <c r="XCN213" s="91"/>
      <c r="XCO213" s="119"/>
      <c r="XCP213" s="91"/>
      <c r="XCQ213" s="119"/>
      <c r="XCR213" s="91"/>
      <c r="XCS213" s="119"/>
      <c r="XCT213" s="91"/>
      <c r="XCU213" s="119"/>
      <c r="XCV213" s="91"/>
      <c r="XCW213" s="119"/>
      <c r="XCX213" s="91"/>
      <c r="XCY213" s="119"/>
      <c r="XCZ213" s="91"/>
    </row>
    <row r="214" spans="1:16328" x14ac:dyDescent="0.35">
      <c r="B214" s="6" t="s">
        <v>284</v>
      </c>
    </row>
    <row r="215" spans="1:16328" ht="21.75" hidden="1" customHeight="1" x14ac:dyDescent="0.35">
      <c r="A215" s="344" t="s">
        <v>170</v>
      </c>
      <c r="B215" s="6" t="s">
        <v>171</v>
      </c>
      <c r="C215" s="1"/>
      <c r="D215" s="350"/>
    </row>
    <row r="216" spans="1:16328" ht="34.5" hidden="1" customHeight="1" x14ac:dyDescent="0.35">
      <c r="A216" s="343" t="s">
        <v>169</v>
      </c>
      <c r="B216" t="s">
        <v>165</v>
      </c>
      <c r="C216" s="1">
        <v>0</v>
      </c>
      <c r="D216" s="350" t="s">
        <v>825</v>
      </c>
    </row>
    <row r="217" spans="1:16328" ht="14.5" hidden="1" customHeight="1" x14ac:dyDescent="0.35">
      <c r="A217" s="343" t="s">
        <v>393</v>
      </c>
      <c r="B217" t="s">
        <v>394</v>
      </c>
      <c r="C217" s="1"/>
    </row>
    <row r="218" spans="1:16328" x14ac:dyDescent="0.35">
      <c r="A218" s="343" t="s">
        <v>1072</v>
      </c>
      <c r="B218" t="s">
        <v>20</v>
      </c>
      <c r="C218" s="1">
        <v>-600</v>
      </c>
      <c r="D218" s="304">
        <v>0</v>
      </c>
      <c r="E218" s="283">
        <v>0</v>
      </c>
      <c r="F218" s="283">
        <v>0</v>
      </c>
    </row>
    <row r="219" spans="1:16328" x14ac:dyDescent="0.35">
      <c r="A219" s="339" t="s">
        <v>732</v>
      </c>
      <c r="B219" t="s">
        <v>733</v>
      </c>
      <c r="C219" s="11">
        <f t="shared" ref="C219" si="12">SUM(C215:C218)</f>
        <v>-600</v>
      </c>
      <c r="D219" s="351"/>
      <c r="E219" s="297"/>
      <c r="F219" s="297"/>
    </row>
    <row r="220" spans="1:16328" x14ac:dyDescent="0.35">
      <c r="A220" s="343"/>
      <c r="B220" t="s">
        <v>196</v>
      </c>
      <c r="C220" s="1">
        <v>323451</v>
      </c>
      <c r="D220" s="303">
        <v>701299</v>
      </c>
    </row>
    <row r="221" spans="1:16328" x14ac:dyDescent="0.35">
      <c r="A221" s="339" t="s">
        <v>735</v>
      </c>
      <c r="C221" s="1"/>
    </row>
    <row r="222" spans="1:16328" x14ac:dyDescent="0.35">
      <c r="A222" s="339" t="s">
        <v>417</v>
      </c>
    </row>
    <row r="223" spans="1:16328" x14ac:dyDescent="0.35">
      <c r="A223" s="344" t="s">
        <v>47</v>
      </c>
      <c r="C223" s="8">
        <f>SUM(C46)</f>
        <v>2101548</v>
      </c>
      <c r="D223" s="8">
        <f>SUM(D46)</f>
        <v>949313</v>
      </c>
      <c r="E223" s="8">
        <f>SUM(E46)</f>
        <v>1331483.5000000002</v>
      </c>
      <c r="F223" s="8">
        <f>SUM(F46)</f>
        <v>1327425</v>
      </c>
    </row>
    <row r="224" spans="1:16328" x14ac:dyDescent="0.35">
      <c r="A224" s="344" t="s">
        <v>46</v>
      </c>
      <c r="C224" s="8">
        <f>C57+C66+C96+C113+C121+C153+C171+C176+C199+C212+C219+C220</f>
        <v>2424898</v>
      </c>
      <c r="D224" s="8">
        <f>D57+D66+D96+D113+D121+D153+D171+D176+D199+D212+D219+D220</f>
        <v>1482549</v>
      </c>
      <c r="E224" s="8">
        <f>E57+E66+E96+E113+E121+E153+E171+E176+E199+E212+E219+E220</f>
        <v>1041666.6666666665</v>
      </c>
      <c r="F224" s="8">
        <f>F57+F66+F96+F113+F121+F153+F171+F176+F199+F212+F219+F220</f>
        <v>2467885</v>
      </c>
    </row>
    <row r="225" spans="1:3" ht="15" thickBot="1" x14ac:dyDescent="0.4"/>
    <row r="226" spans="1:3" ht="15" thickBot="1" x14ac:dyDescent="0.4">
      <c r="A226" s="344" t="s">
        <v>48</v>
      </c>
      <c r="C226" s="313">
        <f t="shared" ref="C226" si="13">+C223-C224</f>
        <v>-323350</v>
      </c>
    </row>
    <row r="228" spans="1:3" x14ac:dyDescent="0.35">
      <c r="A228" s="344" t="s">
        <v>261</v>
      </c>
      <c r="C228" s="1"/>
    </row>
    <row r="229" spans="1:3" x14ac:dyDescent="0.35">
      <c r="A229" s="344" t="s">
        <v>262</v>
      </c>
    </row>
    <row r="230" spans="1:3" x14ac:dyDescent="0.35">
      <c r="A230" s="344"/>
    </row>
    <row r="231" spans="1:3" x14ac:dyDescent="0.35">
      <c r="A231" s="344"/>
    </row>
    <row r="232" spans="1:3" x14ac:dyDescent="0.35">
      <c r="A232" s="344"/>
    </row>
    <row r="233" spans="1:3" x14ac:dyDescent="0.35">
      <c r="A233" s="344"/>
    </row>
    <row r="234" spans="1:3" x14ac:dyDescent="0.35">
      <c r="A234" s="344"/>
    </row>
    <row r="235" spans="1:3" x14ac:dyDescent="0.35">
      <c r="A235" s="344"/>
      <c r="C235" s="1"/>
    </row>
    <row r="239" spans="1:3" x14ac:dyDescent="0.35">
      <c r="A239" s="344">
        <f>8.69+169.98+58.35+116.71+1053.33+1686.36+1064.21+60+36.94+154.86+145.19+36.05+16.4+16.4+50.17+163.36+21.66+21.66+21.66+167.17+205.26+2506.4+755+133.38+477.06+136+20.07+23.79+20.3+139.4+139.4+139.4+17+30.54+49.61+20+20.98+367.07+24.04+48.09+220.02+220.02+220.02+43.81+205.26+192+50+99.65+26.47+415.1+9.58+57.28</f>
        <v>12101.149999999998</v>
      </c>
      <c r="B239" t="s">
        <v>286</v>
      </c>
      <c r="C239" s="1">
        <f>+C71+C100+C126+C158+C180</f>
        <v>455869</v>
      </c>
    </row>
    <row r="240" spans="1:3" x14ac:dyDescent="0.35">
      <c r="B240" t="s">
        <v>301</v>
      </c>
      <c r="C240" s="1"/>
    </row>
    <row r="241" spans="2:3" x14ac:dyDescent="0.35">
      <c r="B241" t="s">
        <v>302</v>
      </c>
      <c r="C241" s="1">
        <v>0</v>
      </c>
    </row>
    <row r="242" spans="2:3" x14ac:dyDescent="0.35">
      <c r="B242" t="s">
        <v>303</v>
      </c>
      <c r="C242" s="1">
        <f t="shared" ref="C242" si="14">C181+C159+C127+C101+C72</f>
        <v>178838</v>
      </c>
    </row>
    <row r="331" spans="3:3" x14ac:dyDescent="0.35">
      <c r="C331" s="1"/>
    </row>
    <row r="332" spans="3:3" x14ac:dyDescent="0.35">
      <c r="C332" s="1"/>
    </row>
  </sheetData>
  <sheetProtection selectLockedCells="1" selectUnlockedCells="1"/>
  <phoneticPr fontId="43" type="noConversion"/>
  <printOptions horizontalCentered="1"/>
  <pageMargins left="0.25" right="0.25" top="0.75" bottom="0.75" header="0.3" footer="0.3"/>
  <pageSetup fitToHeight="0" orientation="portrait" r:id="rId1"/>
  <rowBreaks count="4" manualBreakCount="4">
    <brk id="47" max="16383" man="1"/>
    <brk id="122" max="16383" man="1"/>
    <brk id="171" max="16383" man="1"/>
    <brk id="199" max="16383" man="1"/>
  </rowBreaks>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G49"/>
  <sheetViews>
    <sheetView zoomScale="71" zoomScaleNormal="71" workbookViewId="0">
      <pane xSplit="2" ySplit="2" topLeftCell="C3" activePane="bottomRight" state="frozen"/>
      <selection pane="topRight" activeCell="L1" sqref="L1"/>
      <selection pane="bottomLeft" activeCell="A3" sqref="A3"/>
      <selection pane="bottomRight" activeCell="F7" sqref="F7"/>
    </sheetView>
  </sheetViews>
  <sheetFormatPr defaultColWidth="8.7265625" defaultRowHeight="14.5" x14ac:dyDescent="0.35"/>
  <cols>
    <col min="1" max="1" width="10.81640625" customWidth="1"/>
    <col min="2" max="2" width="38.7265625" customWidth="1"/>
    <col min="3" max="29" width="13.1796875" customWidth="1"/>
  </cols>
  <sheetData>
    <row r="1" spans="1:6" ht="52.5" customHeight="1" x14ac:dyDescent="0.45">
      <c r="B1" s="281" t="s">
        <v>663</v>
      </c>
      <c r="C1" s="13" t="s">
        <v>15</v>
      </c>
      <c r="D1" s="13" t="s">
        <v>988</v>
      </c>
      <c r="E1" s="13" t="s">
        <v>986</v>
      </c>
      <c r="F1" s="13" t="s">
        <v>23</v>
      </c>
    </row>
    <row r="2" spans="1:6" ht="14.25" customHeight="1" x14ac:dyDescent="0.35">
      <c r="B2" s="5" t="s">
        <v>1</v>
      </c>
      <c r="C2" s="15" t="s">
        <v>851</v>
      </c>
      <c r="D2" s="15" t="s">
        <v>851</v>
      </c>
      <c r="E2" s="15" t="s">
        <v>851</v>
      </c>
      <c r="F2" s="15" t="s">
        <v>987</v>
      </c>
    </row>
    <row r="3" spans="1:6" x14ac:dyDescent="0.35">
      <c r="A3" s="282" t="s">
        <v>198</v>
      </c>
      <c r="B3" s="284"/>
    </row>
    <row r="4" spans="1:6" x14ac:dyDescent="0.35">
      <c r="A4" s="36" t="s">
        <v>430</v>
      </c>
      <c r="B4" s="16" t="s">
        <v>199</v>
      </c>
      <c r="C4" s="1">
        <v>155000</v>
      </c>
      <c r="D4" s="1">
        <v>139753</v>
      </c>
      <c r="E4" s="7">
        <f>D4/9*12</f>
        <v>186337.33333333334</v>
      </c>
      <c r="F4" s="1">
        <v>186500</v>
      </c>
    </row>
    <row r="5" spans="1:6" hidden="1" x14ac:dyDescent="0.35">
      <c r="A5" s="36" t="s">
        <v>621</v>
      </c>
      <c r="B5" s="16" t="s">
        <v>622</v>
      </c>
      <c r="C5" s="1">
        <v>0</v>
      </c>
    </row>
    <row r="6" spans="1:6" x14ac:dyDescent="0.35">
      <c r="A6" s="36" t="s">
        <v>431</v>
      </c>
      <c r="B6" s="16" t="s">
        <v>418</v>
      </c>
      <c r="C6" s="1">
        <v>106546</v>
      </c>
      <c r="D6" s="354"/>
      <c r="F6" s="3">
        <v>168005</v>
      </c>
    </row>
    <row r="7" spans="1:6" x14ac:dyDescent="0.35">
      <c r="A7" s="36" t="s">
        <v>429</v>
      </c>
      <c r="B7" s="16" t="s">
        <v>399</v>
      </c>
      <c r="C7" s="1">
        <v>0</v>
      </c>
      <c r="D7" s="358"/>
      <c r="E7" s="283"/>
      <c r="F7" s="283"/>
    </row>
    <row r="8" spans="1:6" x14ac:dyDescent="0.35">
      <c r="A8" s="284"/>
      <c r="B8" s="282" t="s">
        <v>645</v>
      </c>
      <c r="C8" s="11">
        <f>SUM(C4:C7)</f>
        <v>261546</v>
      </c>
      <c r="D8" s="359">
        <f>SUM(D4:D7)</f>
        <v>139753</v>
      </c>
      <c r="E8" s="359">
        <f t="shared" ref="E8:F8" si="0">SUM(E4:E7)</f>
        <v>186337.33333333334</v>
      </c>
      <c r="F8" s="359">
        <f t="shared" si="0"/>
        <v>354505</v>
      </c>
    </row>
    <row r="9" spans="1:6" ht="47.15" customHeight="1" x14ac:dyDescent="0.35">
      <c r="A9" t="s">
        <v>42</v>
      </c>
      <c r="C9" s="13" t="s">
        <v>23</v>
      </c>
      <c r="D9" s="13" t="s">
        <v>988</v>
      </c>
      <c r="E9" s="13" t="s">
        <v>986</v>
      </c>
      <c r="F9" s="13" t="s">
        <v>23</v>
      </c>
    </row>
    <row r="10" spans="1:6" ht="15" customHeight="1" x14ac:dyDescent="0.35">
      <c r="B10" s="5" t="s">
        <v>6</v>
      </c>
      <c r="C10" s="15" t="s">
        <v>851</v>
      </c>
      <c r="D10" s="15" t="s">
        <v>851</v>
      </c>
      <c r="E10" s="15" t="s">
        <v>851</v>
      </c>
      <c r="F10" s="15" t="s">
        <v>987</v>
      </c>
    </row>
    <row r="11" spans="1:6" x14ac:dyDescent="0.35">
      <c r="A11" s="290" t="s">
        <v>198</v>
      </c>
      <c r="B11" s="290" t="s">
        <v>55</v>
      </c>
    </row>
    <row r="12" spans="1:6" x14ac:dyDescent="0.35">
      <c r="A12" s="127" t="s">
        <v>432</v>
      </c>
      <c r="B12" s="129" t="s">
        <v>39</v>
      </c>
      <c r="C12" s="1">
        <v>55000</v>
      </c>
      <c r="D12" s="303"/>
      <c r="E12" s="303"/>
      <c r="F12" s="303"/>
    </row>
    <row r="13" spans="1:6" x14ac:dyDescent="0.35">
      <c r="A13" s="127" t="s">
        <v>433</v>
      </c>
      <c r="B13" s="129" t="s">
        <v>112</v>
      </c>
      <c r="C13" s="1">
        <v>6600</v>
      </c>
      <c r="D13" s="303"/>
      <c r="E13" s="303"/>
      <c r="F13" s="303"/>
    </row>
    <row r="14" spans="1:6" hidden="1" x14ac:dyDescent="0.35">
      <c r="A14" s="127" t="s">
        <v>434</v>
      </c>
      <c r="B14" s="129" t="s">
        <v>98</v>
      </c>
      <c r="C14" s="1">
        <v>0</v>
      </c>
      <c r="D14" s="303"/>
      <c r="E14" s="303"/>
      <c r="F14" s="303"/>
    </row>
    <row r="15" spans="1:6" x14ac:dyDescent="0.35">
      <c r="A15" s="127" t="s">
        <v>435</v>
      </c>
      <c r="B15" s="129" t="s">
        <v>207</v>
      </c>
      <c r="C15" s="1">
        <v>2000</v>
      </c>
      <c r="D15" s="303"/>
      <c r="E15" s="303"/>
      <c r="F15" s="303"/>
    </row>
    <row r="16" spans="1:6" x14ac:dyDescent="0.35">
      <c r="A16" s="127" t="s">
        <v>436</v>
      </c>
      <c r="B16" s="129" t="s">
        <v>103</v>
      </c>
      <c r="C16" s="1">
        <v>20000</v>
      </c>
      <c r="D16" s="303"/>
      <c r="E16" s="303"/>
      <c r="F16" s="303"/>
    </row>
    <row r="17" spans="1:6" hidden="1" x14ac:dyDescent="0.35">
      <c r="A17" s="127" t="s">
        <v>437</v>
      </c>
      <c r="B17" s="129" t="s">
        <v>422</v>
      </c>
      <c r="C17" s="1">
        <v>0</v>
      </c>
      <c r="D17" s="303"/>
      <c r="E17" s="303"/>
      <c r="F17" s="303"/>
    </row>
    <row r="18" spans="1:6" x14ac:dyDescent="0.35">
      <c r="A18" s="127" t="s">
        <v>438</v>
      </c>
      <c r="B18" s="129" t="s">
        <v>209</v>
      </c>
      <c r="C18" s="1">
        <v>6000</v>
      </c>
      <c r="D18" s="303">
        <v>29120</v>
      </c>
      <c r="E18" s="303">
        <f>D18/9*12</f>
        <v>38826.666666666672</v>
      </c>
      <c r="F18" s="303"/>
    </row>
    <row r="19" spans="1:6" hidden="1" x14ac:dyDescent="0.35">
      <c r="A19" s="127" t="s">
        <v>200</v>
      </c>
      <c r="B19" s="129" t="s">
        <v>44</v>
      </c>
      <c r="C19" s="1"/>
      <c r="D19" s="303"/>
      <c r="E19" s="303"/>
      <c r="F19" s="303"/>
    </row>
    <row r="20" spans="1:6" x14ac:dyDescent="0.35">
      <c r="A20" s="127" t="s">
        <v>439</v>
      </c>
      <c r="B20" s="129" t="s">
        <v>105</v>
      </c>
      <c r="C20" s="1">
        <v>24000</v>
      </c>
      <c r="D20" s="303">
        <v>19499</v>
      </c>
      <c r="E20" s="303">
        <f>D20/9*12</f>
        <v>25998.666666666668</v>
      </c>
      <c r="F20" s="303">
        <v>30000</v>
      </c>
    </row>
    <row r="21" spans="1:6" x14ac:dyDescent="0.35">
      <c r="A21" s="127" t="s">
        <v>440</v>
      </c>
      <c r="B21" s="129" t="s">
        <v>210</v>
      </c>
      <c r="C21" s="1">
        <v>0</v>
      </c>
      <c r="D21" s="303"/>
      <c r="E21" s="303"/>
      <c r="F21" s="303"/>
    </row>
    <row r="22" spans="1:6" hidden="1" x14ac:dyDescent="0.35">
      <c r="A22" s="127" t="s">
        <v>201</v>
      </c>
      <c r="B22" s="129" t="s">
        <v>211</v>
      </c>
      <c r="C22" s="1"/>
      <c r="D22" s="303"/>
      <c r="E22" s="303"/>
      <c r="F22" s="303"/>
    </row>
    <row r="23" spans="1:6" hidden="1" x14ac:dyDescent="0.35">
      <c r="A23" s="127" t="s">
        <v>216</v>
      </c>
      <c r="B23" s="129" t="s">
        <v>41</v>
      </c>
      <c r="C23" s="1"/>
      <c r="D23" s="303"/>
      <c r="E23" s="303"/>
      <c r="F23" s="303"/>
    </row>
    <row r="24" spans="1:6" hidden="1" x14ac:dyDescent="0.35">
      <c r="A24" s="127" t="s">
        <v>202</v>
      </c>
      <c r="B24" s="129" t="s">
        <v>106</v>
      </c>
      <c r="C24" s="1"/>
      <c r="D24" s="303"/>
      <c r="E24" s="303"/>
      <c r="F24" s="303"/>
    </row>
    <row r="25" spans="1:6" hidden="1" x14ac:dyDescent="0.35">
      <c r="A25" s="127" t="s">
        <v>203</v>
      </c>
      <c r="B25" s="129" t="s">
        <v>212</v>
      </c>
      <c r="C25" s="1"/>
      <c r="D25" s="303"/>
      <c r="E25" s="303"/>
      <c r="F25" s="303"/>
    </row>
    <row r="26" spans="1:6" hidden="1" x14ac:dyDescent="0.35">
      <c r="A26" s="36" t="s">
        <v>204</v>
      </c>
      <c r="B26" s="16" t="s">
        <v>213</v>
      </c>
      <c r="C26" s="1"/>
      <c r="D26" s="303"/>
      <c r="E26" s="303"/>
      <c r="F26" s="303"/>
    </row>
    <row r="27" spans="1:6" hidden="1" x14ac:dyDescent="0.35">
      <c r="A27" s="36" t="s">
        <v>217</v>
      </c>
      <c r="B27" s="16" t="s">
        <v>218</v>
      </c>
      <c r="C27" s="1"/>
      <c r="D27" s="303"/>
      <c r="E27" s="303"/>
      <c r="F27" s="303"/>
    </row>
    <row r="28" spans="1:6" hidden="1" x14ac:dyDescent="0.35">
      <c r="A28" s="36" t="s">
        <v>205</v>
      </c>
      <c r="B28" s="16" t="s">
        <v>214</v>
      </c>
      <c r="C28" s="1"/>
      <c r="D28" s="303"/>
      <c r="E28" s="303"/>
      <c r="F28" s="303"/>
    </row>
    <row r="29" spans="1:6" hidden="1" x14ac:dyDescent="0.35">
      <c r="A29" s="36" t="s">
        <v>682</v>
      </c>
      <c r="B29" s="16" t="s">
        <v>211</v>
      </c>
      <c r="C29" s="1">
        <v>500</v>
      </c>
      <c r="D29" s="303"/>
      <c r="E29" s="303"/>
      <c r="F29" s="303"/>
    </row>
    <row r="30" spans="1:6" x14ac:dyDescent="0.35">
      <c r="A30" s="36" t="s">
        <v>441</v>
      </c>
      <c r="B30" s="16" t="s">
        <v>215</v>
      </c>
      <c r="C30" s="1">
        <v>1500</v>
      </c>
      <c r="D30" s="303"/>
      <c r="E30" s="303"/>
      <c r="F30" s="303"/>
    </row>
    <row r="31" spans="1:6" hidden="1" x14ac:dyDescent="0.35">
      <c r="A31" s="36" t="s">
        <v>206</v>
      </c>
      <c r="B31" s="16" t="s">
        <v>20</v>
      </c>
      <c r="C31" s="1"/>
      <c r="D31" s="303"/>
      <c r="E31" s="303"/>
      <c r="F31" s="303"/>
    </row>
    <row r="32" spans="1:6" x14ac:dyDescent="0.35">
      <c r="A32" s="36" t="s">
        <v>519</v>
      </c>
      <c r="B32" s="16" t="s">
        <v>20</v>
      </c>
      <c r="C32" s="1">
        <v>33400</v>
      </c>
      <c r="D32" s="303"/>
      <c r="E32" s="303"/>
      <c r="F32" s="303"/>
    </row>
    <row r="33" spans="1:7" x14ac:dyDescent="0.35">
      <c r="A33" s="36" t="s">
        <v>442</v>
      </c>
      <c r="B33" s="16" t="s">
        <v>220</v>
      </c>
      <c r="C33" s="1">
        <v>106546</v>
      </c>
      <c r="D33" s="283"/>
      <c r="E33" s="360"/>
      <c r="F33" s="304">
        <v>324505</v>
      </c>
      <c r="G33" s="134"/>
    </row>
    <row r="34" spans="1:7" hidden="1" x14ac:dyDescent="0.35">
      <c r="A34" s="36" t="s">
        <v>219</v>
      </c>
      <c r="B34" s="16" t="s">
        <v>196</v>
      </c>
      <c r="E34" s="7" t="e">
        <f>#REF!/2</f>
        <v>#REF!</v>
      </c>
      <c r="F34" s="303"/>
    </row>
    <row r="35" spans="1:7" x14ac:dyDescent="0.35">
      <c r="B35" s="6" t="s">
        <v>407</v>
      </c>
      <c r="C35" s="11">
        <f t="shared" ref="C35:F35" si="1">SUM(C12:C33)</f>
        <v>255546</v>
      </c>
      <c r="D35" s="304">
        <f t="shared" si="1"/>
        <v>48619</v>
      </c>
      <c r="E35" s="304">
        <f t="shared" si="1"/>
        <v>64825.333333333343</v>
      </c>
      <c r="F35" s="304">
        <f t="shared" si="1"/>
        <v>354505</v>
      </c>
    </row>
    <row r="36" spans="1:7" x14ac:dyDescent="0.35">
      <c r="F36" s="303"/>
    </row>
    <row r="37" spans="1:7" x14ac:dyDescent="0.35">
      <c r="B37" s="6" t="s">
        <v>408</v>
      </c>
      <c r="C37" s="8">
        <f t="shared" ref="C37" si="2">+C8</f>
        <v>261546</v>
      </c>
      <c r="D37" s="8">
        <f t="shared" ref="D37:F37" si="3">+D8</f>
        <v>139753</v>
      </c>
      <c r="E37" s="8">
        <f t="shared" si="3"/>
        <v>186337.33333333334</v>
      </c>
      <c r="F37" s="308">
        <f t="shared" si="3"/>
        <v>354505</v>
      </c>
    </row>
    <row r="38" spans="1:7" x14ac:dyDescent="0.35">
      <c r="B38" s="6" t="s">
        <v>407</v>
      </c>
      <c r="C38" s="8">
        <f t="shared" ref="C38" si="4">+C35</f>
        <v>255546</v>
      </c>
      <c r="D38" s="8">
        <f t="shared" ref="D38:F38" si="5">+D35</f>
        <v>48619</v>
      </c>
      <c r="E38" s="8">
        <f t="shared" si="5"/>
        <v>64825.333333333343</v>
      </c>
      <c r="F38" s="8">
        <f t="shared" si="5"/>
        <v>354505</v>
      </c>
    </row>
    <row r="39" spans="1:7" ht="15" thickBot="1" x14ac:dyDescent="0.4">
      <c r="E39" s="1" t="e">
        <f>#REF!-E37</f>
        <v>#REF!</v>
      </c>
    </row>
    <row r="40" spans="1:7" ht="15" thickBot="1" x14ac:dyDescent="0.4">
      <c r="B40" s="6" t="s">
        <v>48</v>
      </c>
      <c r="C40" s="313">
        <f t="shared" ref="C40" si="6">+C37-C38</f>
        <v>6000</v>
      </c>
    </row>
    <row r="42" spans="1:7" x14ac:dyDescent="0.35">
      <c r="A42" s="6" t="s">
        <v>10</v>
      </c>
      <c r="C42" s="357">
        <f>'FY2025-2026 Budget Summary'!K12+'FY2025-2026 Budget Summary'!L12</f>
        <v>168005</v>
      </c>
    </row>
    <row r="43" spans="1:7" x14ac:dyDescent="0.35">
      <c r="A43" s="6" t="s">
        <v>9</v>
      </c>
    </row>
    <row r="45" spans="1:7" x14ac:dyDescent="0.35">
      <c r="A45" s="6" t="s">
        <v>269</v>
      </c>
    </row>
    <row r="47" spans="1:7" x14ac:dyDescent="0.35">
      <c r="A47" s="6"/>
    </row>
    <row r="49" spans="1:1" x14ac:dyDescent="0.35">
      <c r="A49" s="6"/>
    </row>
  </sheetData>
  <phoneticPr fontId="43" type="noConversion"/>
  <printOptions horizontalCentered="1"/>
  <pageMargins left="0.2" right="0.2" top="1.5" bottom="0.25" header="0.3" footer="0.3"/>
  <pageSetup scale="80" fitToHeight="0" orientation="portrait"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3:K30"/>
  <sheetViews>
    <sheetView topLeftCell="A13" workbookViewId="0">
      <selection activeCell="E7" sqref="E7"/>
    </sheetView>
  </sheetViews>
  <sheetFormatPr defaultColWidth="8.7265625" defaultRowHeight="14.5" x14ac:dyDescent="0.35"/>
  <cols>
    <col min="2" max="2" width="28.7265625" bestFit="1" customWidth="1"/>
    <col min="3" max="3" width="17.1796875" bestFit="1" customWidth="1"/>
    <col min="4" max="4" width="19.26953125" bestFit="1" customWidth="1"/>
    <col min="5" max="5" width="17.1796875" bestFit="1" customWidth="1"/>
    <col min="6" max="6" width="2.26953125" customWidth="1"/>
    <col min="7" max="7" width="14" customWidth="1"/>
    <col min="9" max="9" width="11" bestFit="1" customWidth="1"/>
    <col min="10" max="10" width="9.453125" bestFit="1" customWidth="1"/>
    <col min="11" max="12" width="10.453125" bestFit="1" customWidth="1"/>
  </cols>
  <sheetData>
    <row r="3" spans="2:11" ht="18" x14ac:dyDescent="0.4">
      <c r="B3" s="20"/>
      <c r="C3" s="21" t="s">
        <v>28</v>
      </c>
      <c r="D3" s="21" t="s">
        <v>16</v>
      </c>
      <c r="E3" s="21" t="s">
        <v>28</v>
      </c>
      <c r="F3" s="20"/>
      <c r="G3" s="20"/>
    </row>
    <row r="4" spans="2:11" ht="18" x14ac:dyDescent="0.4">
      <c r="B4" s="22" t="s">
        <v>29</v>
      </c>
      <c r="C4" s="21" t="s">
        <v>12</v>
      </c>
      <c r="D4" s="21" t="s">
        <v>12</v>
      </c>
      <c r="E4" s="21" t="s">
        <v>300</v>
      </c>
      <c r="F4" s="20"/>
      <c r="G4" s="21" t="s">
        <v>30</v>
      </c>
      <c r="H4" s="2"/>
      <c r="I4" s="35"/>
    </row>
    <row r="5" spans="2:11" ht="18" x14ac:dyDescent="0.4">
      <c r="B5" s="23"/>
      <c r="C5" s="24" t="s">
        <v>31</v>
      </c>
      <c r="D5" s="24" t="s">
        <v>6</v>
      </c>
      <c r="E5" s="24" t="s">
        <v>31</v>
      </c>
      <c r="F5" s="20"/>
      <c r="G5" s="24" t="s">
        <v>32</v>
      </c>
      <c r="K5" s="21"/>
    </row>
    <row r="6" spans="2:11" ht="18" x14ac:dyDescent="0.4">
      <c r="B6" s="20"/>
      <c r="C6" s="21"/>
      <c r="D6" s="21"/>
      <c r="E6" s="21"/>
      <c r="F6" s="20"/>
      <c r="G6" s="21"/>
    </row>
    <row r="7" spans="2:11" ht="18.5" x14ac:dyDescent="0.45">
      <c r="B7" s="25" t="s">
        <v>33</v>
      </c>
      <c r="C7" s="26" t="e">
        <f>+'GF Detail-10'!#REF!</f>
        <v>#REF!</v>
      </c>
      <c r="D7" s="26" t="e">
        <f>+'GF Detail-10'!#REF!</f>
        <v>#REF!</v>
      </c>
      <c r="E7" s="26" t="e">
        <f>+'GF Detail-10'!#REF!</f>
        <v>#REF!</v>
      </c>
      <c r="F7" s="27"/>
      <c r="G7" s="28" t="e">
        <f>+E7/C7-1</f>
        <v>#REF!</v>
      </c>
      <c r="I7" s="52"/>
      <c r="K7" s="1"/>
    </row>
    <row r="8" spans="2:11" ht="18.5" x14ac:dyDescent="0.45">
      <c r="B8" s="29"/>
      <c r="C8" s="30"/>
      <c r="D8" s="30"/>
      <c r="E8" s="30"/>
      <c r="F8" s="27"/>
      <c r="G8" s="27"/>
    </row>
    <row r="9" spans="2:11" ht="18.5" x14ac:dyDescent="0.45">
      <c r="B9" s="29"/>
      <c r="C9" s="30"/>
      <c r="D9" s="30"/>
      <c r="E9" s="30"/>
      <c r="F9" s="27"/>
      <c r="G9" s="27"/>
      <c r="H9" s="10"/>
    </row>
    <row r="10" spans="2:11" ht="18.5" x14ac:dyDescent="0.45">
      <c r="B10" s="25" t="s">
        <v>34</v>
      </c>
      <c r="C10" s="26" t="e">
        <f>+'TRANS EXCISE TAX-21'!#REF!</f>
        <v>#REF!</v>
      </c>
      <c r="D10" s="26" t="e">
        <f>+'TRANS EXCISE TAX-21'!#REF!</f>
        <v>#REF!</v>
      </c>
      <c r="E10" s="26" t="e">
        <f>+'TRANS EXCISE TAX-21'!#REF!</f>
        <v>#REF!</v>
      </c>
      <c r="F10" s="27"/>
      <c r="G10" s="28" t="e">
        <f>+E10/C10-1</f>
        <v>#REF!</v>
      </c>
      <c r="I10" s="52"/>
      <c r="J10" s="52" t="e">
        <f>+D10+D24</f>
        <v>#REF!</v>
      </c>
      <c r="K10" s="1"/>
    </row>
    <row r="11" spans="2:11" ht="18.5" x14ac:dyDescent="0.45">
      <c r="B11" s="29"/>
      <c r="C11" s="30"/>
      <c r="D11" s="30"/>
      <c r="E11" s="30"/>
      <c r="F11" s="27"/>
      <c r="G11" s="27"/>
    </row>
    <row r="12" spans="2:11" ht="18.5" x14ac:dyDescent="0.45">
      <c r="B12" s="29"/>
      <c r="C12" s="30"/>
      <c r="D12" s="30"/>
      <c r="E12" s="30"/>
      <c r="F12" s="27"/>
      <c r="G12" s="27"/>
    </row>
    <row r="13" spans="2:11" ht="18.5" x14ac:dyDescent="0.45">
      <c r="B13" s="25" t="s">
        <v>274</v>
      </c>
      <c r="C13" s="31" t="e">
        <f>+'Water Fund Detail-51'!#REF!</f>
        <v>#REF!</v>
      </c>
      <c r="D13" s="31" t="e">
        <f>+'Water Fund Detail-51'!#REF!</f>
        <v>#REF!</v>
      </c>
      <c r="E13" s="31" t="e">
        <f>+'Water Fund Detail-51'!#REF!</f>
        <v>#REF!</v>
      </c>
      <c r="F13" s="27"/>
      <c r="G13" s="28" t="e">
        <f>+E13/C13-1</f>
        <v>#REF!</v>
      </c>
      <c r="J13" s="52" t="e">
        <f>+D13+D16+D19+D22</f>
        <v>#REF!</v>
      </c>
      <c r="K13" s="1"/>
    </row>
    <row r="14" spans="2:11" ht="18.5" x14ac:dyDescent="0.45">
      <c r="B14" s="25"/>
      <c r="C14" s="30"/>
      <c r="D14" s="30"/>
      <c r="E14" s="30"/>
      <c r="F14" s="27"/>
      <c r="G14" s="27"/>
    </row>
    <row r="15" spans="2:11" ht="18.5" x14ac:dyDescent="0.45">
      <c r="B15" s="25"/>
      <c r="C15" s="30"/>
      <c r="D15" s="30"/>
      <c r="E15" s="30"/>
      <c r="F15" s="27"/>
      <c r="G15" s="27"/>
    </row>
    <row r="16" spans="2:11" ht="18.5" x14ac:dyDescent="0.45">
      <c r="B16" s="25" t="s">
        <v>275</v>
      </c>
      <c r="C16" s="30" t="e">
        <f>+'Wastewater Fund-54'!#REF!</f>
        <v>#REF!</v>
      </c>
      <c r="D16" s="30" t="e">
        <f>+'Wastewater Fund-54'!#REF!</f>
        <v>#REF!</v>
      </c>
      <c r="E16" s="26" t="e">
        <f>+'Wastewater Fund-54'!#REF!</f>
        <v>#REF!</v>
      </c>
      <c r="F16" s="27"/>
      <c r="G16" s="28" t="e">
        <f>+E16/C16-1</f>
        <v>#REF!</v>
      </c>
      <c r="K16" s="1"/>
    </row>
    <row r="17" spans="2:11" ht="18.5" x14ac:dyDescent="0.45">
      <c r="B17" s="29"/>
      <c r="C17" s="30"/>
      <c r="D17" s="30"/>
      <c r="E17" s="30"/>
      <c r="F17" s="27"/>
      <c r="G17" s="27"/>
    </row>
    <row r="18" spans="2:11" ht="18.5" x14ac:dyDescent="0.45">
      <c r="B18" s="29"/>
      <c r="C18" s="31"/>
      <c r="D18" s="31"/>
      <c r="E18" s="31"/>
      <c r="F18" s="27"/>
      <c r="G18" s="32"/>
    </row>
    <row r="19" spans="2:11" ht="18.5" x14ac:dyDescent="0.45">
      <c r="B19" s="25" t="s">
        <v>276</v>
      </c>
      <c r="C19" s="26" t="e">
        <f>+#REF!</f>
        <v>#REF!</v>
      </c>
      <c r="D19" s="26" t="e">
        <f>+#REF!</f>
        <v>#REF!</v>
      </c>
      <c r="E19" s="26" t="e">
        <f>+#REF!</f>
        <v>#REF!</v>
      </c>
      <c r="F19" s="27"/>
      <c r="G19" s="28" t="e">
        <f>+E19/C19-1</f>
        <v>#REF!</v>
      </c>
      <c r="K19" s="1"/>
    </row>
    <row r="20" spans="2:11" ht="18.5" x14ac:dyDescent="0.45">
      <c r="B20" s="29" t="s">
        <v>42</v>
      </c>
      <c r="C20" s="30"/>
      <c r="D20" s="30"/>
      <c r="E20" s="30"/>
      <c r="F20" s="27"/>
      <c r="G20" s="27"/>
    </row>
    <row r="21" spans="2:11" ht="18.5" x14ac:dyDescent="0.45">
      <c r="B21" s="29"/>
      <c r="C21" s="30"/>
      <c r="D21" s="30"/>
      <c r="E21" s="30"/>
      <c r="F21" s="27"/>
      <c r="G21" s="27"/>
    </row>
    <row r="22" spans="2:11" ht="18.5" x14ac:dyDescent="0.45">
      <c r="B22" s="25" t="s">
        <v>277</v>
      </c>
      <c r="C22" s="31" t="e">
        <f>+#REF!</f>
        <v>#REF!</v>
      </c>
      <c r="D22" s="31" t="e">
        <f>+#REF!</f>
        <v>#REF!</v>
      </c>
      <c r="E22" s="31" t="e">
        <f>+#REF!</f>
        <v>#REF!</v>
      </c>
      <c r="F22" s="27"/>
      <c r="G22" s="28" t="e">
        <f>+E22/C22-1</f>
        <v>#REF!</v>
      </c>
      <c r="K22" s="1"/>
    </row>
    <row r="23" spans="2:11" ht="18.5" x14ac:dyDescent="0.45">
      <c r="B23" s="29"/>
      <c r="C23" s="30"/>
      <c r="D23" s="30"/>
      <c r="E23" s="30"/>
      <c r="F23" s="27"/>
      <c r="G23" s="27"/>
    </row>
    <row r="24" spans="2:11" ht="18.5" x14ac:dyDescent="0.45">
      <c r="B24" s="25" t="s">
        <v>56</v>
      </c>
      <c r="C24" s="30">
        <v>1250000</v>
      </c>
      <c r="D24" s="30" t="e">
        <f>+'GRANT DETAIL-45'!#REF!</f>
        <v>#REF!</v>
      </c>
      <c r="E24" s="30">
        <v>1250000</v>
      </c>
      <c r="F24" s="27"/>
      <c r="G24" s="28">
        <f>+E24/C24-1</f>
        <v>0</v>
      </c>
    </row>
    <row r="25" spans="2:11" ht="18.5" x14ac:dyDescent="0.45">
      <c r="B25" s="29"/>
      <c r="C25" s="30"/>
      <c r="D25" s="30"/>
      <c r="E25" s="30"/>
      <c r="F25" s="27"/>
      <c r="G25" s="27"/>
    </row>
    <row r="26" spans="2:11" ht="18.5" x14ac:dyDescent="0.45">
      <c r="B26" s="33" t="s">
        <v>35</v>
      </c>
      <c r="C26" s="34" t="e">
        <f>SUM(C7:C24)</f>
        <v>#REF!</v>
      </c>
      <c r="D26" s="34" t="e">
        <f>SUM(D7:D24)</f>
        <v>#REF!</v>
      </c>
      <c r="E26" s="34" t="e">
        <f>SUM(E7:E25)</f>
        <v>#REF!</v>
      </c>
      <c r="F26" s="27"/>
      <c r="G26" s="56" t="e">
        <f>+E26/C26-1</f>
        <v>#REF!</v>
      </c>
      <c r="K26" s="1"/>
    </row>
    <row r="28" spans="2:11" x14ac:dyDescent="0.35">
      <c r="E28" s="52"/>
    </row>
    <row r="29" spans="2:11" ht="15.5" x14ac:dyDescent="0.35">
      <c r="B29" s="19"/>
      <c r="E29" s="18"/>
    </row>
    <row r="30" spans="2:11" x14ac:dyDescent="0.35">
      <c r="E30" s="52"/>
    </row>
  </sheetData>
  <pageMargins left="0.7" right="0.7" top="1" bottom="0.75" header="0.8" footer="0.3"/>
  <pageSetup scale="66" fitToHeight="0" orientation="portrait" r:id="rId1"/>
  <headerFooter>
    <oddHeader xml:space="preserve">&amp;C&amp;"-,Bold"&amp;14TOWN OF MAMMOTH
PROPOSED FY16-17 BUDGET </oddHeader>
  </headerFooter>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L56"/>
  <sheetViews>
    <sheetView zoomScale="80" zoomScaleNormal="80" workbookViewId="0">
      <pane xSplit="2" ySplit="2" topLeftCell="C3" activePane="bottomRight" state="frozen"/>
      <selection pane="topRight" activeCell="L1" sqref="L1"/>
      <selection pane="bottomLeft" activeCell="A3" sqref="A3"/>
      <selection pane="bottomRight" activeCell="F39" sqref="F39"/>
    </sheetView>
  </sheetViews>
  <sheetFormatPr defaultColWidth="8.7265625" defaultRowHeight="14.5" x14ac:dyDescent="0.35"/>
  <cols>
    <col min="1" max="1" width="10.81640625" customWidth="1"/>
    <col min="2" max="2" width="34.26953125" customWidth="1"/>
    <col min="3" max="18" width="13.453125" customWidth="1"/>
  </cols>
  <sheetData>
    <row r="1" spans="1:12" ht="43.5" customHeight="1" x14ac:dyDescent="0.45">
      <c r="B1" s="281" t="s">
        <v>263</v>
      </c>
      <c r="C1" s="13" t="s">
        <v>15</v>
      </c>
      <c r="D1" s="13" t="s">
        <v>1127</v>
      </c>
      <c r="E1" s="13" t="s">
        <v>986</v>
      </c>
      <c r="F1" s="13" t="s">
        <v>23</v>
      </c>
    </row>
    <row r="2" spans="1:12" ht="16.149999999999999" customHeight="1" x14ac:dyDescent="0.35">
      <c r="B2" s="5" t="s">
        <v>1</v>
      </c>
      <c r="C2" s="15" t="s">
        <v>851</v>
      </c>
      <c r="D2" s="15" t="s">
        <v>851</v>
      </c>
      <c r="E2" s="15" t="s">
        <v>851</v>
      </c>
      <c r="F2" s="15" t="s">
        <v>987</v>
      </c>
    </row>
    <row r="3" spans="1:12" ht="16.149999999999999" customHeight="1" x14ac:dyDescent="0.35">
      <c r="A3" s="282" t="s">
        <v>406</v>
      </c>
      <c r="B3" s="284"/>
    </row>
    <row r="4" spans="1:12" ht="48.75" customHeight="1" x14ac:dyDescent="0.35">
      <c r="A4" s="36" t="s">
        <v>443</v>
      </c>
      <c r="B4" s="16" t="s">
        <v>405</v>
      </c>
      <c r="C4" s="1">
        <v>106119</v>
      </c>
      <c r="D4" s="350">
        <v>71401</v>
      </c>
      <c r="E4" s="303">
        <f>D4/9*12</f>
        <v>95201.333333333328</v>
      </c>
      <c r="F4" s="303">
        <v>111760</v>
      </c>
      <c r="H4" s="1"/>
    </row>
    <row r="5" spans="1:12" ht="16.149999999999999" hidden="1" customHeight="1" x14ac:dyDescent="0.35">
      <c r="A5" s="36" t="s">
        <v>444</v>
      </c>
      <c r="B5" s="16" t="s">
        <v>409</v>
      </c>
      <c r="C5" s="1">
        <v>0</v>
      </c>
      <c r="D5" s="303"/>
      <c r="E5" s="303"/>
      <c r="F5" s="303"/>
    </row>
    <row r="6" spans="1:12" ht="16.149999999999999" hidden="1" customHeight="1" x14ac:dyDescent="0.35">
      <c r="A6" s="36" t="s">
        <v>624</v>
      </c>
      <c r="B6" s="16" t="s">
        <v>625</v>
      </c>
      <c r="C6" s="1">
        <v>0</v>
      </c>
      <c r="D6" s="303" t="s">
        <v>805</v>
      </c>
      <c r="E6" s="303" t="s">
        <v>850</v>
      </c>
      <c r="F6" s="303"/>
    </row>
    <row r="7" spans="1:12" ht="16.149999999999999" hidden="1" customHeight="1" x14ac:dyDescent="0.35">
      <c r="A7" s="36" t="s">
        <v>445</v>
      </c>
      <c r="B7" s="16" t="s">
        <v>53</v>
      </c>
      <c r="C7" s="1">
        <v>0</v>
      </c>
      <c r="D7" s="303"/>
      <c r="E7" s="303"/>
      <c r="F7" s="303"/>
    </row>
    <row r="8" spans="1:12" ht="16.149999999999999" hidden="1" customHeight="1" x14ac:dyDescent="0.35">
      <c r="A8" s="36" t="s">
        <v>443</v>
      </c>
      <c r="B8" s="16" t="s">
        <v>411</v>
      </c>
      <c r="C8" s="1">
        <v>0</v>
      </c>
      <c r="D8" s="303"/>
      <c r="E8" s="303"/>
      <c r="F8" s="303"/>
    </row>
    <row r="9" spans="1:12" ht="44.25" customHeight="1" x14ac:dyDescent="0.35">
      <c r="A9" s="36"/>
      <c r="B9" s="16" t="s">
        <v>412</v>
      </c>
      <c r="C9" s="1">
        <v>1224877</v>
      </c>
      <c r="D9" s="304"/>
      <c r="E9" s="304"/>
      <c r="F9" s="304">
        <v>838585</v>
      </c>
      <c r="G9" s="238"/>
      <c r="H9" s="279"/>
      <c r="I9" s="279"/>
      <c r="J9" s="279"/>
      <c r="K9" s="279"/>
      <c r="L9" s="279"/>
    </row>
    <row r="10" spans="1:12" ht="16.149999999999999" hidden="1" customHeight="1" x14ac:dyDescent="0.35">
      <c r="A10" s="36"/>
      <c r="B10" s="16" t="s">
        <v>415</v>
      </c>
      <c r="C10" s="1">
        <v>0</v>
      </c>
      <c r="D10" s="303"/>
      <c r="E10" s="303"/>
      <c r="F10" s="303"/>
      <c r="G10" s="279"/>
      <c r="H10" s="279"/>
      <c r="I10" s="279"/>
      <c r="J10" s="279"/>
      <c r="K10" s="279"/>
      <c r="L10" s="279"/>
    </row>
    <row r="11" spans="1:12" ht="16.149999999999999" customHeight="1" x14ac:dyDescent="0.35">
      <c r="A11" s="284"/>
      <c r="B11" s="282" t="s">
        <v>49</v>
      </c>
      <c r="C11" s="301">
        <f>SUM(C4:C10)</f>
        <v>1330996</v>
      </c>
      <c r="D11" s="304">
        <f>SUM(D4:D9)</f>
        <v>71401</v>
      </c>
      <c r="E11" s="304">
        <f t="shared" ref="E11:F11" si="0">SUM(E4:E9)</f>
        <v>95201.333333333328</v>
      </c>
      <c r="F11" s="304">
        <f t="shared" si="0"/>
        <v>950345</v>
      </c>
      <c r="G11" s="279"/>
      <c r="H11" s="279"/>
      <c r="I11" s="279"/>
      <c r="J11" s="279"/>
      <c r="K11" s="279"/>
      <c r="L11" s="279"/>
    </row>
    <row r="12" spans="1:12" ht="8.25" customHeight="1" x14ac:dyDescent="0.35">
      <c r="B12" s="6"/>
      <c r="G12" s="279"/>
      <c r="H12" s="279"/>
      <c r="I12" s="279"/>
      <c r="J12" s="279"/>
      <c r="K12" s="279"/>
      <c r="L12" s="279"/>
    </row>
    <row r="13" spans="1:12" ht="46.5" customHeight="1" x14ac:dyDescent="0.35">
      <c r="C13" s="13" t="s">
        <v>15</v>
      </c>
      <c r="D13" s="13" t="s">
        <v>988</v>
      </c>
      <c r="E13" s="13" t="s">
        <v>986</v>
      </c>
      <c r="F13" s="13" t="s">
        <v>23</v>
      </c>
      <c r="G13" s="279"/>
      <c r="H13" s="279"/>
      <c r="I13" s="279"/>
      <c r="J13" s="279"/>
      <c r="K13" s="279"/>
      <c r="L13" s="279"/>
    </row>
    <row r="14" spans="1:12" ht="16.5" customHeight="1" x14ac:dyDescent="0.35">
      <c r="B14" s="5" t="s">
        <v>6</v>
      </c>
      <c r="C14" s="15" t="s">
        <v>851</v>
      </c>
      <c r="D14" s="15" t="s">
        <v>851</v>
      </c>
      <c r="E14" s="15" t="s">
        <v>851</v>
      </c>
      <c r="F14" s="15" t="s">
        <v>987</v>
      </c>
    </row>
    <row r="15" spans="1:12" x14ac:dyDescent="0.35">
      <c r="A15" s="290" t="s">
        <v>406</v>
      </c>
      <c r="B15" s="290" t="s">
        <v>55</v>
      </c>
    </row>
    <row r="16" spans="1:12" x14ac:dyDescent="0.35">
      <c r="A16" s="127" t="s">
        <v>446</v>
      </c>
      <c r="B16" s="129" t="s">
        <v>39</v>
      </c>
      <c r="C16" s="1">
        <v>116497</v>
      </c>
      <c r="D16" s="1">
        <v>62363</v>
      </c>
      <c r="E16" s="303">
        <f t="shared" ref="E16:E34" si="1">D16/9*12</f>
        <v>83150.666666666672</v>
      </c>
      <c r="F16" s="303">
        <v>95670</v>
      </c>
    </row>
    <row r="17" spans="1:6" x14ac:dyDescent="0.35">
      <c r="A17" s="127" t="s">
        <v>447</v>
      </c>
      <c r="B17" s="129" t="s">
        <v>112</v>
      </c>
      <c r="C17" s="1">
        <v>13288</v>
      </c>
      <c r="D17" s="1">
        <v>9851</v>
      </c>
      <c r="E17" s="303">
        <f t="shared" si="1"/>
        <v>13134.666666666668</v>
      </c>
      <c r="F17" s="303">
        <v>16085</v>
      </c>
    </row>
    <row r="18" spans="1:6" hidden="1" x14ac:dyDescent="0.35">
      <c r="A18" s="127" t="s">
        <v>671</v>
      </c>
      <c r="B18" s="129" t="s">
        <v>98</v>
      </c>
      <c r="C18" s="1">
        <v>0</v>
      </c>
      <c r="E18" s="303">
        <f t="shared" si="1"/>
        <v>0</v>
      </c>
      <c r="F18" s="303"/>
    </row>
    <row r="19" spans="1:6" x14ac:dyDescent="0.35">
      <c r="A19" s="127" t="s">
        <v>448</v>
      </c>
      <c r="B19" s="129" t="s">
        <v>207</v>
      </c>
      <c r="C19" s="1">
        <v>10000</v>
      </c>
      <c r="D19" s="1">
        <v>0</v>
      </c>
      <c r="E19" s="303">
        <f t="shared" si="1"/>
        <v>0</v>
      </c>
      <c r="F19" s="303">
        <v>10000</v>
      </c>
    </row>
    <row r="20" spans="1:6" x14ac:dyDescent="0.35">
      <c r="A20" s="127" t="s">
        <v>672</v>
      </c>
      <c r="B20" s="129" t="s">
        <v>103</v>
      </c>
      <c r="C20" s="1">
        <v>5000</v>
      </c>
      <c r="D20" s="1">
        <v>737</v>
      </c>
      <c r="E20" s="303">
        <f t="shared" si="1"/>
        <v>982.66666666666663</v>
      </c>
      <c r="F20" s="303">
        <v>5000</v>
      </c>
    </row>
    <row r="21" spans="1:6" x14ac:dyDescent="0.35">
      <c r="A21" s="127" t="s">
        <v>673</v>
      </c>
      <c r="B21" s="129" t="s">
        <v>208</v>
      </c>
      <c r="C21" s="1">
        <v>5000</v>
      </c>
      <c r="D21" s="1">
        <v>90</v>
      </c>
      <c r="E21" s="303">
        <f t="shared" si="1"/>
        <v>120</v>
      </c>
      <c r="F21" s="303">
        <v>5000</v>
      </c>
    </row>
    <row r="22" spans="1:6" x14ac:dyDescent="0.35">
      <c r="A22" s="127" t="s">
        <v>674</v>
      </c>
      <c r="B22" s="129" t="s">
        <v>209</v>
      </c>
      <c r="C22" s="1">
        <v>0</v>
      </c>
      <c r="E22" s="303">
        <f t="shared" si="1"/>
        <v>0</v>
      </c>
      <c r="F22" s="303">
        <v>40000</v>
      </c>
    </row>
    <row r="23" spans="1:6" hidden="1" x14ac:dyDescent="0.35">
      <c r="A23" s="127" t="s">
        <v>909</v>
      </c>
      <c r="B23" s="129" t="s">
        <v>44</v>
      </c>
      <c r="C23" s="1">
        <v>0</v>
      </c>
      <c r="E23" s="303">
        <f t="shared" si="1"/>
        <v>0</v>
      </c>
      <c r="F23" s="303"/>
    </row>
    <row r="24" spans="1:6" hidden="1" x14ac:dyDescent="0.35">
      <c r="A24" s="127" t="s">
        <v>769</v>
      </c>
      <c r="B24" s="129" t="s">
        <v>623</v>
      </c>
      <c r="C24" s="1">
        <v>0</v>
      </c>
      <c r="E24" s="303">
        <f t="shared" si="1"/>
        <v>0</v>
      </c>
      <c r="F24" s="303"/>
    </row>
    <row r="25" spans="1:6" x14ac:dyDescent="0.35">
      <c r="A25" s="127" t="s">
        <v>449</v>
      </c>
      <c r="B25" s="129" t="s">
        <v>105</v>
      </c>
      <c r="C25" s="1">
        <v>0</v>
      </c>
      <c r="E25" s="303">
        <f t="shared" si="1"/>
        <v>0</v>
      </c>
      <c r="F25" s="303">
        <v>0</v>
      </c>
    </row>
    <row r="26" spans="1:6" hidden="1" x14ac:dyDescent="0.35">
      <c r="A26" s="127" t="s">
        <v>450</v>
      </c>
      <c r="B26" s="129" t="s">
        <v>210</v>
      </c>
      <c r="C26" s="1">
        <v>0</v>
      </c>
      <c r="E26" s="303">
        <f t="shared" si="1"/>
        <v>0</v>
      </c>
      <c r="F26" s="303"/>
    </row>
    <row r="27" spans="1:6" hidden="1" x14ac:dyDescent="0.35">
      <c r="A27" s="127" t="s">
        <v>910</v>
      </c>
      <c r="B27" s="129" t="s">
        <v>211</v>
      </c>
      <c r="C27" s="1">
        <v>0</v>
      </c>
      <c r="E27" s="303">
        <f t="shared" si="1"/>
        <v>0</v>
      </c>
      <c r="F27" s="303"/>
    </row>
    <row r="28" spans="1:6" hidden="1" x14ac:dyDescent="0.35">
      <c r="A28" s="127" t="s">
        <v>911</v>
      </c>
      <c r="B28" s="129" t="s">
        <v>41</v>
      </c>
      <c r="C28" s="1">
        <v>0</v>
      </c>
      <c r="E28" s="303">
        <f t="shared" si="1"/>
        <v>0</v>
      </c>
      <c r="F28" s="303"/>
    </row>
    <row r="29" spans="1:6" hidden="1" x14ac:dyDescent="0.35">
      <c r="A29" s="127" t="s">
        <v>912</v>
      </c>
      <c r="B29" s="129" t="s">
        <v>106</v>
      </c>
      <c r="C29" s="1">
        <v>0</v>
      </c>
      <c r="E29" s="303">
        <f t="shared" si="1"/>
        <v>0</v>
      </c>
      <c r="F29" s="303"/>
    </row>
    <row r="30" spans="1:6" hidden="1" x14ac:dyDescent="0.35">
      <c r="A30" s="127" t="s">
        <v>913</v>
      </c>
      <c r="B30" s="129" t="s">
        <v>212</v>
      </c>
      <c r="C30" s="1">
        <v>0</v>
      </c>
      <c r="E30" s="303">
        <f t="shared" si="1"/>
        <v>0</v>
      </c>
      <c r="F30" s="303"/>
    </row>
    <row r="31" spans="1:6" hidden="1" x14ac:dyDescent="0.35">
      <c r="A31" s="36" t="s">
        <v>914</v>
      </c>
      <c r="B31" s="16" t="s">
        <v>213</v>
      </c>
      <c r="C31" s="1">
        <v>0</v>
      </c>
      <c r="E31" s="303">
        <f t="shared" si="1"/>
        <v>0</v>
      </c>
      <c r="F31" s="303"/>
    </row>
    <row r="32" spans="1:6" hidden="1" x14ac:dyDescent="0.35">
      <c r="A32" s="36" t="s">
        <v>915</v>
      </c>
      <c r="B32" s="16" t="s">
        <v>218</v>
      </c>
      <c r="C32" s="1">
        <v>0</v>
      </c>
      <c r="E32" s="303">
        <f t="shared" si="1"/>
        <v>0</v>
      </c>
      <c r="F32" s="303"/>
    </row>
    <row r="33" spans="1:7" hidden="1" x14ac:dyDescent="0.35">
      <c r="A33" s="36" t="s">
        <v>451</v>
      </c>
      <c r="B33" s="16" t="s">
        <v>214</v>
      </c>
      <c r="C33" s="1">
        <v>0</v>
      </c>
      <c r="E33" s="303">
        <f t="shared" si="1"/>
        <v>0</v>
      </c>
      <c r="F33" s="303"/>
    </row>
    <row r="34" spans="1:7" x14ac:dyDescent="0.35">
      <c r="A34" s="36" t="s">
        <v>452</v>
      </c>
      <c r="B34" s="16" t="s">
        <v>215</v>
      </c>
      <c r="C34" s="1">
        <v>0</v>
      </c>
      <c r="E34" s="303">
        <f t="shared" si="1"/>
        <v>0</v>
      </c>
      <c r="F34" s="303"/>
    </row>
    <row r="35" spans="1:7" hidden="1" x14ac:dyDescent="0.35">
      <c r="A35" s="36" t="s">
        <v>916</v>
      </c>
      <c r="B35" s="16" t="s">
        <v>20</v>
      </c>
      <c r="C35" s="1">
        <v>0</v>
      </c>
    </row>
    <row r="36" spans="1:7" hidden="1" x14ac:dyDescent="0.35">
      <c r="A36" s="36"/>
      <c r="B36" s="16" t="s">
        <v>653</v>
      </c>
      <c r="C36" s="1">
        <v>0</v>
      </c>
    </row>
    <row r="37" spans="1:7" ht="43.5" x14ac:dyDescent="0.35">
      <c r="A37" s="36" t="s">
        <v>453</v>
      </c>
      <c r="B37" s="16" t="s">
        <v>220</v>
      </c>
      <c r="C37" s="1">
        <v>1181212</v>
      </c>
      <c r="D37" s="283"/>
      <c r="E37" s="4">
        <v>313646</v>
      </c>
      <c r="F37" s="362">
        <v>778590</v>
      </c>
      <c r="G37" s="134" t="s">
        <v>848</v>
      </c>
    </row>
    <row r="38" spans="1:7" hidden="1" x14ac:dyDescent="0.35">
      <c r="A38" s="36" t="s">
        <v>454</v>
      </c>
      <c r="B38" s="16" t="s">
        <v>196</v>
      </c>
      <c r="C38" s="1">
        <v>0</v>
      </c>
    </row>
    <row r="39" spans="1:7" x14ac:dyDescent="0.35">
      <c r="B39" s="6" t="s">
        <v>410</v>
      </c>
      <c r="C39" s="11">
        <f>SUM(C16:C38)</f>
        <v>1330997</v>
      </c>
      <c r="D39" s="4">
        <f>SUM(D16:D37)</f>
        <v>73041</v>
      </c>
      <c r="E39" s="4">
        <f t="shared" ref="E39" si="2">SUM(E16:E37)</f>
        <v>411034</v>
      </c>
      <c r="F39" s="4">
        <f>SUM(F16:F37)</f>
        <v>950345</v>
      </c>
    </row>
    <row r="40" spans="1:7" ht="6" customHeight="1" x14ac:dyDescent="0.35"/>
    <row r="41" spans="1:7" hidden="1" x14ac:dyDescent="0.35"/>
    <row r="42" spans="1:7" ht="6.75" customHeight="1" x14ac:dyDescent="0.35"/>
    <row r="43" spans="1:7" x14ac:dyDescent="0.35">
      <c r="B43" s="6" t="s">
        <v>49</v>
      </c>
      <c r="C43" s="8">
        <f>C11</f>
        <v>1330996</v>
      </c>
      <c r="D43" s="8">
        <f t="shared" ref="D43:F43" si="3">D11</f>
        <v>71401</v>
      </c>
      <c r="E43" s="8">
        <f t="shared" si="3"/>
        <v>95201.333333333328</v>
      </c>
      <c r="F43" s="8">
        <f t="shared" si="3"/>
        <v>950345</v>
      </c>
    </row>
    <row r="44" spans="1:7" x14ac:dyDescent="0.35">
      <c r="B44" s="6" t="s">
        <v>410</v>
      </c>
      <c r="C44" s="8">
        <f>C39</f>
        <v>1330997</v>
      </c>
      <c r="D44" s="8">
        <f t="shared" ref="D44:F44" si="4">D39</f>
        <v>73041</v>
      </c>
      <c r="E44" s="8">
        <f t="shared" si="4"/>
        <v>411034</v>
      </c>
      <c r="F44" s="8">
        <f t="shared" si="4"/>
        <v>950345</v>
      </c>
    </row>
    <row r="45" spans="1:7" ht="15" thickBot="1" x14ac:dyDescent="0.4"/>
    <row r="46" spans="1:7" ht="15" thickBot="1" x14ac:dyDescent="0.4">
      <c r="B46" s="6" t="s">
        <v>48</v>
      </c>
      <c r="C46" s="313">
        <f t="shared" ref="C46" si="5">C43-C44</f>
        <v>-1</v>
      </c>
    </row>
    <row r="48" spans="1:7" x14ac:dyDescent="0.35">
      <c r="A48" s="6" t="s">
        <v>10</v>
      </c>
      <c r="C48" s="357">
        <f>'FY2025-2026 Budget Summary'!K10+'FY2025-2026 Budget Summary'!L10</f>
        <v>838585</v>
      </c>
    </row>
    <row r="49" spans="1:1" x14ac:dyDescent="0.35">
      <c r="A49" s="6" t="s">
        <v>9</v>
      </c>
    </row>
    <row r="51" spans="1:1" x14ac:dyDescent="0.35">
      <c r="A51" s="6" t="s">
        <v>269</v>
      </c>
    </row>
    <row r="53" spans="1:1" x14ac:dyDescent="0.35">
      <c r="A53" s="6" t="s">
        <v>304</v>
      </c>
    </row>
    <row r="54" spans="1:1" x14ac:dyDescent="0.35">
      <c r="A54" t="s">
        <v>99</v>
      </c>
    </row>
    <row r="55" spans="1:1" x14ac:dyDescent="0.35">
      <c r="A55" s="6" t="s">
        <v>305</v>
      </c>
    </row>
    <row r="56" spans="1:1" x14ac:dyDescent="0.35">
      <c r="A56" t="s">
        <v>306</v>
      </c>
    </row>
  </sheetData>
  <phoneticPr fontId="43" type="noConversion"/>
  <printOptions horizontalCentered="1"/>
  <pageMargins left="0.2" right="0.2" top="1.5" bottom="0.25" header="0.3" footer="0.3"/>
  <pageSetup scale="91" orientation="portrait" r:id="rId1"/>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tabColor rgb="FFFFFF00"/>
    <pageSetUpPr fitToPage="1"/>
  </sheetPr>
  <dimension ref="A1:N402"/>
  <sheetViews>
    <sheetView zoomScale="77" zoomScaleNormal="80" workbookViewId="0">
      <selection activeCell="N23" sqref="N23"/>
    </sheetView>
  </sheetViews>
  <sheetFormatPr defaultColWidth="8.7265625" defaultRowHeight="15.5" x14ac:dyDescent="0.35"/>
  <cols>
    <col min="1" max="1" width="10.26953125" style="371" customWidth="1"/>
    <col min="2" max="2" width="45.453125" style="371" bestFit="1" customWidth="1"/>
    <col min="3" max="3" width="13.1796875" style="371" customWidth="1"/>
    <col min="4" max="4" width="12.1796875" style="371" customWidth="1"/>
    <col min="5" max="5" width="13.26953125" style="371" customWidth="1"/>
    <col min="6" max="6" width="14.7265625" style="371" customWidth="1"/>
    <col min="7" max="31" width="8.7265625" style="371" customWidth="1"/>
    <col min="32" max="16384" width="8.7265625" style="371"/>
  </cols>
  <sheetData>
    <row r="1" spans="1:14" ht="48" customHeight="1" x14ac:dyDescent="0.35">
      <c r="A1" s="368" t="s">
        <v>295</v>
      </c>
      <c r="B1" s="369" t="s">
        <v>1169</v>
      </c>
      <c r="C1" s="370" t="s">
        <v>15</v>
      </c>
      <c r="D1" s="370" t="s">
        <v>1126</v>
      </c>
      <c r="E1" s="370" t="s">
        <v>986</v>
      </c>
      <c r="F1" s="370" t="s">
        <v>23</v>
      </c>
    </row>
    <row r="2" spans="1:14" ht="14.25" customHeight="1" x14ac:dyDescent="0.35">
      <c r="B2" s="63" t="s">
        <v>1</v>
      </c>
      <c r="C2" s="372" t="s">
        <v>851</v>
      </c>
      <c r="D2" s="372" t="s">
        <v>851</v>
      </c>
      <c r="E2" s="372" t="s">
        <v>851</v>
      </c>
      <c r="F2" s="372" t="s">
        <v>987</v>
      </c>
    </row>
    <row r="3" spans="1:14" ht="16.899999999999999" customHeight="1" x14ac:dyDescent="0.35">
      <c r="A3" s="368" t="s">
        <v>857</v>
      </c>
      <c r="B3" s="373" t="s">
        <v>858</v>
      </c>
    </row>
    <row r="4" spans="1:14" x14ac:dyDescent="0.35">
      <c r="A4" s="374" t="s">
        <v>1135</v>
      </c>
      <c r="B4" s="302" t="s">
        <v>520</v>
      </c>
      <c r="C4" s="375">
        <v>1304349</v>
      </c>
      <c r="F4" s="439">
        <v>2500000</v>
      </c>
      <c r="I4" s="437"/>
      <c r="J4" s="437"/>
      <c r="K4" s="437"/>
      <c r="L4" s="437"/>
      <c r="M4" s="437"/>
      <c r="N4" s="436"/>
    </row>
    <row r="5" spans="1:14" hidden="1" x14ac:dyDescent="0.35">
      <c r="A5" s="374" t="s">
        <v>521</v>
      </c>
      <c r="B5" s="302" t="s">
        <v>522</v>
      </c>
      <c r="C5" s="375">
        <v>0</v>
      </c>
      <c r="F5" s="375">
        <v>0</v>
      </c>
    </row>
    <row r="6" spans="1:14" hidden="1" x14ac:dyDescent="0.35">
      <c r="A6" s="374" t="s">
        <v>523</v>
      </c>
      <c r="B6" s="302" t="s">
        <v>524</v>
      </c>
      <c r="C6" s="375">
        <v>0</v>
      </c>
      <c r="F6" s="375">
        <v>0</v>
      </c>
    </row>
    <row r="7" spans="1:14" hidden="1" x14ac:dyDescent="0.35">
      <c r="A7" s="374" t="s">
        <v>64</v>
      </c>
      <c r="B7" s="302" t="s">
        <v>636</v>
      </c>
      <c r="C7" s="375">
        <v>0</v>
      </c>
      <c r="F7" s="375">
        <v>0</v>
      </c>
    </row>
    <row r="8" spans="1:14" ht="14.15" customHeight="1" x14ac:dyDescent="0.35">
      <c r="A8" s="374" t="s">
        <v>1129</v>
      </c>
      <c r="B8" s="302" t="s">
        <v>637</v>
      </c>
      <c r="C8" s="375">
        <f>'CIP 24.25'!E4</f>
        <v>150000</v>
      </c>
      <c r="F8" s="375">
        <f>'CIP 24.25'!H4</f>
        <v>0</v>
      </c>
    </row>
    <row r="9" spans="1:14" ht="14.15" customHeight="1" x14ac:dyDescent="0.35">
      <c r="A9" s="374"/>
      <c r="B9" s="302" t="s">
        <v>666</v>
      </c>
      <c r="C9" s="375">
        <v>0</v>
      </c>
      <c r="F9" s="375">
        <v>0</v>
      </c>
    </row>
    <row r="10" spans="1:14" ht="14.15" customHeight="1" x14ac:dyDescent="0.35">
      <c r="A10" s="374" t="s">
        <v>1130</v>
      </c>
      <c r="B10" s="302" t="s">
        <v>1139</v>
      </c>
      <c r="C10" s="375">
        <v>338651</v>
      </c>
      <c r="F10" s="375">
        <v>0</v>
      </c>
      <c r="I10" s="438"/>
      <c r="J10" s="438"/>
      <c r="K10" s="438"/>
      <c r="L10" s="438"/>
    </row>
    <row r="11" spans="1:14" x14ac:dyDescent="0.35">
      <c r="A11" s="302"/>
      <c r="B11" s="302" t="s">
        <v>669</v>
      </c>
      <c r="C11" s="375">
        <v>7000</v>
      </c>
      <c r="D11" s="377"/>
      <c r="E11" s="377"/>
      <c r="F11" s="378">
        <v>57960</v>
      </c>
    </row>
    <row r="12" spans="1:14" x14ac:dyDescent="0.35">
      <c r="A12" s="373"/>
      <c r="B12" s="368" t="s">
        <v>54</v>
      </c>
      <c r="C12" s="379">
        <f>SUM(C3:C11)</f>
        <v>1800000</v>
      </c>
      <c r="D12" s="380"/>
      <c r="E12" s="380"/>
      <c r="F12" s="381">
        <f>SUM(F4:F11)</f>
        <v>2557960</v>
      </c>
    </row>
    <row r="13" spans="1:14" x14ac:dyDescent="0.35">
      <c r="A13" s="373"/>
      <c r="B13" s="368"/>
      <c r="C13" s="382"/>
    </row>
    <row r="14" spans="1:14" ht="30.75" customHeight="1" x14ac:dyDescent="0.35">
      <c r="B14" s="62"/>
      <c r="C14" s="370" t="s">
        <v>15</v>
      </c>
      <c r="D14" s="370" t="s">
        <v>1126</v>
      </c>
      <c r="E14" s="370" t="s">
        <v>986</v>
      </c>
      <c r="F14" s="370" t="s">
        <v>23</v>
      </c>
    </row>
    <row r="15" spans="1:14" x14ac:dyDescent="0.35">
      <c r="B15" s="63" t="s">
        <v>6</v>
      </c>
      <c r="C15" s="372" t="s">
        <v>851</v>
      </c>
      <c r="D15" s="372" t="s">
        <v>851</v>
      </c>
      <c r="E15" s="372" t="s">
        <v>851</v>
      </c>
      <c r="F15" s="372" t="s">
        <v>987</v>
      </c>
    </row>
    <row r="16" spans="1:14" x14ac:dyDescent="0.35">
      <c r="A16" s="368" t="s">
        <v>295</v>
      </c>
    </row>
    <row r="17" spans="1:7" x14ac:dyDescent="0.35">
      <c r="A17" s="385" t="s">
        <v>1131</v>
      </c>
      <c r="B17" s="373" t="s">
        <v>858</v>
      </c>
      <c r="C17" s="383">
        <v>7000</v>
      </c>
      <c r="F17" s="384">
        <v>57960</v>
      </c>
      <c r="G17" s="371" t="s">
        <v>847</v>
      </c>
    </row>
    <row r="18" spans="1:7" hidden="1" x14ac:dyDescent="0.35">
      <c r="A18" s="385" t="s">
        <v>395</v>
      </c>
      <c r="B18" s="373" t="s">
        <v>396</v>
      </c>
      <c r="C18" s="375">
        <v>0</v>
      </c>
      <c r="F18" s="375">
        <v>0</v>
      </c>
    </row>
    <row r="19" spans="1:7" hidden="1" x14ac:dyDescent="0.35">
      <c r="A19" s="385" t="s">
        <v>525</v>
      </c>
      <c r="B19" s="373" t="s">
        <v>526</v>
      </c>
      <c r="C19" s="375">
        <v>0</v>
      </c>
      <c r="F19" s="375">
        <v>0</v>
      </c>
    </row>
    <row r="20" spans="1:7" hidden="1" x14ac:dyDescent="0.35">
      <c r="A20" s="385" t="s">
        <v>527</v>
      </c>
      <c r="B20" s="373" t="s">
        <v>528</v>
      </c>
      <c r="C20" s="375">
        <v>0</v>
      </c>
      <c r="F20" s="375">
        <v>0</v>
      </c>
    </row>
    <row r="21" spans="1:7" hidden="1" x14ac:dyDescent="0.35">
      <c r="A21" s="385" t="s">
        <v>529</v>
      </c>
      <c r="B21" s="373" t="s">
        <v>530</v>
      </c>
      <c r="C21" s="375">
        <v>0</v>
      </c>
      <c r="F21" s="375">
        <v>0</v>
      </c>
    </row>
    <row r="22" spans="1:7" hidden="1" x14ac:dyDescent="0.35">
      <c r="A22" s="385" t="s">
        <v>627</v>
      </c>
      <c r="B22" s="373" t="s">
        <v>626</v>
      </c>
      <c r="C22" s="375">
        <v>0</v>
      </c>
      <c r="F22" s="375">
        <v>0</v>
      </c>
    </row>
    <row r="23" spans="1:7" x14ac:dyDescent="0.35">
      <c r="A23" s="385" t="s">
        <v>1132</v>
      </c>
      <c r="B23" s="373" t="s">
        <v>21</v>
      </c>
      <c r="C23" s="375">
        <v>0</v>
      </c>
      <c r="F23" s="375">
        <v>0</v>
      </c>
    </row>
    <row r="24" spans="1:7" x14ac:dyDescent="0.35">
      <c r="A24" s="385" t="s">
        <v>1133</v>
      </c>
      <c r="B24" s="373" t="s">
        <v>763</v>
      </c>
      <c r="C24" s="375">
        <v>0</v>
      </c>
      <c r="F24" s="375">
        <v>0</v>
      </c>
    </row>
    <row r="25" spans="1:7" ht="18.75" customHeight="1" x14ac:dyDescent="0.35">
      <c r="A25" s="385" t="s">
        <v>1134</v>
      </c>
      <c r="B25" s="302" t="s">
        <v>633</v>
      </c>
      <c r="C25" s="375"/>
      <c r="F25" s="375"/>
      <c r="G25" s="376"/>
    </row>
    <row r="26" spans="1:7" hidden="1" x14ac:dyDescent="0.35">
      <c r="A26" s="385" t="s">
        <v>809</v>
      </c>
      <c r="B26" s="302" t="s">
        <v>763</v>
      </c>
      <c r="C26" s="375">
        <v>0</v>
      </c>
      <c r="F26" s="375">
        <v>0</v>
      </c>
      <c r="G26" s="376"/>
    </row>
    <row r="27" spans="1:7" x14ac:dyDescent="0.35">
      <c r="A27" s="385" t="s">
        <v>1136</v>
      </c>
      <c r="B27" s="302" t="s">
        <v>907</v>
      </c>
      <c r="C27" s="375"/>
      <c r="F27" s="375"/>
      <c r="G27" s="376"/>
    </row>
    <row r="28" spans="1:7" x14ac:dyDescent="0.35">
      <c r="A28" s="385" t="s">
        <v>1137</v>
      </c>
      <c r="B28" s="302" t="s">
        <v>635</v>
      </c>
      <c r="C28" s="375"/>
      <c r="E28" s="386"/>
      <c r="F28" s="375"/>
      <c r="G28" s="371" t="s">
        <v>1145</v>
      </c>
    </row>
    <row r="29" spans="1:7" hidden="1" x14ac:dyDescent="0.35">
      <c r="A29" s="385" t="s">
        <v>906</v>
      </c>
      <c r="B29" s="302" t="s">
        <v>908</v>
      </c>
      <c r="C29" s="375"/>
      <c r="F29" s="375"/>
    </row>
    <row r="30" spans="1:7" hidden="1" x14ac:dyDescent="0.35">
      <c r="A30" s="385"/>
      <c r="B30" s="302" t="s">
        <v>636</v>
      </c>
      <c r="C30" s="375">
        <v>0</v>
      </c>
      <c r="F30" s="375">
        <v>0</v>
      </c>
    </row>
    <row r="31" spans="1:7" x14ac:dyDescent="0.35">
      <c r="A31" s="385" t="s">
        <v>1138</v>
      </c>
      <c r="B31" s="302" t="s">
        <v>637</v>
      </c>
      <c r="C31" s="375">
        <f>C8</f>
        <v>150000</v>
      </c>
      <c r="F31" s="375">
        <f>F8</f>
        <v>0</v>
      </c>
    </row>
    <row r="32" spans="1:7" x14ac:dyDescent="0.35">
      <c r="A32" s="374"/>
      <c r="B32" s="302" t="s">
        <v>667</v>
      </c>
      <c r="C32" s="375">
        <v>0</v>
      </c>
      <c r="F32" s="375">
        <v>0</v>
      </c>
      <c r="G32" s="371" t="s">
        <v>816</v>
      </c>
    </row>
    <row r="33" spans="1:6" x14ac:dyDescent="0.35">
      <c r="A33" s="374" t="s">
        <v>1130</v>
      </c>
      <c r="B33" s="302" t="s">
        <v>1139</v>
      </c>
      <c r="C33" s="375">
        <v>338651</v>
      </c>
      <c r="F33" s="375"/>
    </row>
    <row r="34" spans="1:6" hidden="1" x14ac:dyDescent="0.35">
      <c r="A34" s="387" t="s">
        <v>296</v>
      </c>
      <c r="B34" s="302" t="s">
        <v>726</v>
      </c>
      <c r="C34" s="375">
        <v>0</v>
      </c>
      <c r="E34" s="375"/>
    </row>
    <row r="35" spans="1:6" hidden="1" x14ac:dyDescent="0.35">
      <c r="A35" s="385" t="s">
        <v>628</v>
      </c>
      <c r="B35" s="373" t="s">
        <v>668</v>
      </c>
      <c r="C35" s="375">
        <v>0</v>
      </c>
    </row>
    <row r="36" spans="1:6" x14ac:dyDescent="0.35">
      <c r="A36" s="385" t="s">
        <v>1170</v>
      </c>
      <c r="B36" s="302" t="s">
        <v>985</v>
      </c>
      <c r="C36" s="383">
        <v>1304349</v>
      </c>
      <c r="F36" s="435">
        <v>2500000</v>
      </c>
    </row>
    <row r="37" spans="1:6" x14ac:dyDescent="0.35">
      <c r="A37" s="385"/>
      <c r="B37" s="373"/>
      <c r="C37" s="388"/>
      <c r="D37" s="377"/>
      <c r="E37" s="377"/>
      <c r="F37" s="377"/>
    </row>
    <row r="38" spans="1:6" hidden="1" x14ac:dyDescent="0.35">
      <c r="A38" s="387"/>
      <c r="B38" s="302" t="s">
        <v>174</v>
      </c>
      <c r="C38" s="375">
        <v>0</v>
      </c>
      <c r="E38" s="386" t="e">
        <f>#REF!-97891.48</f>
        <v>#REF!</v>
      </c>
    </row>
    <row r="39" spans="1:6" x14ac:dyDescent="0.35">
      <c r="B39" s="389" t="s">
        <v>423</v>
      </c>
      <c r="C39" s="390">
        <f>SUM(C17:C38)</f>
        <v>1800000</v>
      </c>
      <c r="D39" s="377"/>
      <c r="E39" s="377"/>
      <c r="F39" s="388">
        <f>SUM(F17:F37)</f>
        <v>2557960</v>
      </c>
    </row>
    <row r="40" spans="1:6" x14ac:dyDescent="0.35">
      <c r="B40" s="62"/>
      <c r="C40" s="375"/>
    </row>
    <row r="41" spans="1:6" x14ac:dyDescent="0.35">
      <c r="A41" s="302"/>
      <c r="B41" s="391" t="s">
        <v>11</v>
      </c>
      <c r="C41" s="392">
        <f>C12</f>
        <v>1800000</v>
      </c>
      <c r="D41" s="375">
        <f>8600000-C41</f>
        <v>6800000</v>
      </c>
    </row>
    <row r="42" spans="1:6" x14ac:dyDescent="0.35">
      <c r="A42" s="302"/>
      <c r="B42" s="391" t="s">
        <v>25</v>
      </c>
      <c r="C42" s="392">
        <f>C39</f>
        <v>1800000</v>
      </c>
    </row>
    <row r="43" spans="1:6" x14ac:dyDescent="0.35">
      <c r="A43" s="302"/>
      <c r="B43" s="391"/>
      <c r="C43" s="375"/>
    </row>
    <row r="44" spans="1:6" x14ac:dyDescent="0.35">
      <c r="A44" s="302"/>
      <c r="B44" s="391" t="s">
        <v>50</v>
      </c>
      <c r="C44" s="392">
        <f>C41-C42</f>
        <v>0</v>
      </c>
    </row>
    <row r="45" spans="1:6" x14ac:dyDescent="0.35">
      <c r="A45" s="302"/>
      <c r="B45" s="302"/>
      <c r="C45" s="375"/>
    </row>
    <row r="46" spans="1:6" x14ac:dyDescent="0.35">
      <c r="A46" s="302"/>
      <c r="B46" s="391" t="s">
        <v>51</v>
      </c>
      <c r="C46" s="375">
        <v>57960</v>
      </c>
      <c r="D46" s="371" t="s">
        <v>1144</v>
      </c>
    </row>
    <row r="47" spans="1:6" x14ac:dyDescent="0.35">
      <c r="A47" s="302"/>
      <c r="B47" s="391" t="s">
        <v>52</v>
      </c>
      <c r="C47" s="375"/>
    </row>
    <row r="48" spans="1:6" x14ac:dyDescent="0.35">
      <c r="A48" s="293"/>
      <c r="B48" s="393"/>
      <c r="C48" s="375"/>
    </row>
    <row r="49" spans="1:3" x14ac:dyDescent="0.35">
      <c r="A49" s="394"/>
      <c r="B49" s="395"/>
      <c r="C49" s="375"/>
    </row>
    <row r="50" spans="1:3" x14ac:dyDescent="0.35">
      <c r="A50" s="302"/>
      <c r="B50" s="17"/>
      <c r="C50" s="375"/>
    </row>
    <row r="51" spans="1:3" x14ac:dyDescent="0.35">
      <c r="A51" s="302"/>
      <c r="B51" s="17"/>
      <c r="C51" s="375"/>
    </row>
    <row r="52" spans="1:3" x14ac:dyDescent="0.35">
      <c r="A52" s="302"/>
      <c r="B52" s="17"/>
      <c r="C52" s="375"/>
    </row>
    <row r="53" spans="1:3" x14ac:dyDescent="0.35">
      <c r="A53" s="302"/>
      <c r="B53" s="17"/>
      <c r="C53" s="375"/>
    </row>
    <row r="54" spans="1:3" x14ac:dyDescent="0.35">
      <c r="A54" s="302"/>
      <c r="B54" s="17"/>
      <c r="C54" s="375"/>
    </row>
    <row r="55" spans="1:3" x14ac:dyDescent="0.35">
      <c r="A55" s="302"/>
      <c r="B55" s="17"/>
      <c r="C55" s="375"/>
    </row>
    <row r="56" spans="1:3" x14ac:dyDescent="0.35">
      <c r="A56" s="302"/>
      <c r="B56" s="17"/>
      <c r="C56" s="375"/>
    </row>
    <row r="57" spans="1:3" x14ac:dyDescent="0.35">
      <c r="A57" s="302"/>
      <c r="B57" s="17"/>
      <c r="C57" s="375"/>
    </row>
    <row r="58" spans="1:3" x14ac:dyDescent="0.35">
      <c r="A58" s="302"/>
      <c r="B58" s="17"/>
      <c r="C58" s="375"/>
    </row>
    <row r="59" spans="1:3" x14ac:dyDescent="0.35">
      <c r="A59" s="302"/>
      <c r="B59" s="17"/>
      <c r="C59" s="375"/>
    </row>
    <row r="60" spans="1:3" x14ac:dyDescent="0.35">
      <c r="A60" s="302"/>
      <c r="B60" s="17"/>
      <c r="C60" s="375"/>
    </row>
    <row r="61" spans="1:3" x14ac:dyDescent="0.35">
      <c r="A61" s="302"/>
      <c r="B61" s="17"/>
      <c r="C61" s="375"/>
    </row>
    <row r="62" spans="1:3" x14ac:dyDescent="0.35">
      <c r="A62" s="302"/>
      <c r="B62" s="17"/>
      <c r="C62" s="375"/>
    </row>
    <row r="63" spans="1:3" x14ac:dyDescent="0.35">
      <c r="A63" s="302"/>
      <c r="B63" s="17"/>
      <c r="C63" s="375"/>
    </row>
    <row r="64" spans="1:3" x14ac:dyDescent="0.35">
      <c r="A64" s="302"/>
      <c r="B64" s="17"/>
      <c r="C64" s="375"/>
    </row>
    <row r="65" spans="1:3" x14ac:dyDescent="0.35">
      <c r="A65" s="302"/>
      <c r="B65" s="17"/>
      <c r="C65" s="375"/>
    </row>
    <row r="66" spans="1:3" x14ac:dyDescent="0.35">
      <c r="A66" s="302"/>
      <c r="B66" s="17"/>
      <c r="C66" s="375"/>
    </row>
    <row r="67" spans="1:3" x14ac:dyDescent="0.35">
      <c r="A67" s="302"/>
      <c r="B67" s="17"/>
      <c r="C67" s="375"/>
    </row>
    <row r="68" spans="1:3" x14ac:dyDescent="0.35">
      <c r="A68" s="302"/>
      <c r="B68" s="17"/>
      <c r="C68" s="375"/>
    </row>
    <row r="69" spans="1:3" x14ac:dyDescent="0.35">
      <c r="A69" s="302"/>
      <c r="B69" s="17"/>
      <c r="C69" s="375"/>
    </row>
    <row r="70" spans="1:3" x14ac:dyDescent="0.35">
      <c r="A70" s="302"/>
      <c r="B70" s="17"/>
      <c r="C70" s="375"/>
    </row>
    <row r="71" spans="1:3" x14ac:dyDescent="0.35">
      <c r="A71" s="302"/>
      <c r="B71" s="17"/>
      <c r="C71" s="375"/>
    </row>
    <row r="72" spans="1:3" x14ac:dyDescent="0.35">
      <c r="A72" s="302"/>
      <c r="B72" s="17"/>
      <c r="C72" s="375"/>
    </row>
    <row r="73" spans="1:3" x14ac:dyDescent="0.35">
      <c r="A73" s="302"/>
      <c r="B73" s="17"/>
      <c r="C73" s="375"/>
    </row>
    <row r="74" spans="1:3" x14ac:dyDescent="0.35">
      <c r="A74" s="302"/>
      <c r="B74" s="17"/>
      <c r="C74" s="375"/>
    </row>
    <row r="75" spans="1:3" x14ac:dyDescent="0.35">
      <c r="A75" s="302"/>
      <c r="B75" s="17"/>
      <c r="C75" s="375"/>
    </row>
    <row r="76" spans="1:3" x14ac:dyDescent="0.35">
      <c r="A76" s="302"/>
      <c r="B76" s="17"/>
      <c r="C76" s="375"/>
    </row>
    <row r="77" spans="1:3" x14ac:dyDescent="0.35">
      <c r="A77" s="302"/>
      <c r="B77" s="17"/>
      <c r="C77" s="375"/>
    </row>
    <row r="78" spans="1:3" x14ac:dyDescent="0.35">
      <c r="A78" s="302"/>
      <c r="B78" s="17"/>
      <c r="C78" s="375"/>
    </row>
    <row r="79" spans="1:3" x14ac:dyDescent="0.35">
      <c r="A79" s="302"/>
      <c r="B79" s="17"/>
      <c r="C79" s="375"/>
    </row>
    <row r="80" spans="1:3" x14ac:dyDescent="0.35">
      <c r="A80" s="302"/>
      <c r="B80" s="17"/>
      <c r="C80" s="375"/>
    </row>
    <row r="81" spans="1:3" x14ac:dyDescent="0.35">
      <c r="A81" s="302"/>
      <c r="B81" s="17"/>
      <c r="C81" s="375"/>
    </row>
    <row r="82" spans="1:3" x14ac:dyDescent="0.35">
      <c r="A82" s="302"/>
      <c r="B82" s="17"/>
      <c r="C82" s="375"/>
    </row>
    <row r="83" spans="1:3" x14ac:dyDescent="0.35">
      <c r="A83" s="302"/>
      <c r="B83" s="302"/>
      <c r="C83" s="375"/>
    </row>
    <row r="84" spans="1:3" x14ac:dyDescent="0.35">
      <c r="A84" s="302"/>
      <c r="B84" s="302"/>
      <c r="C84" s="375"/>
    </row>
    <row r="85" spans="1:3" x14ac:dyDescent="0.35">
      <c r="A85" s="396"/>
      <c r="B85" s="393"/>
      <c r="C85" s="375"/>
    </row>
    <row r="86" spans="1:3" x14ac:dyDescent="0.35">
      <c r="C86" s="375"/>
    </row>
    <row r="87" spans="1:3" x14ac:dyDescent="0.35">
      <c r="A87" s="302"/>
      <c r="B87" s="393"/>
      <c r="C87" s="375"/>
    </row>
    <row r="88" spans="1:3" x14ac:dyDescent="0.35">
      <c r="A88" s="302"/>
      <c r="B88" s="393"/>
      <c r="C88" s="375"/>
    </row>
    <row r="89" spans="1:3" x14ac:dyDescent="0.35">
      <c r="A89" s="396"/>
      <c r="B89" s="320"/>
      <c r="C89" s="375"/>
    </row>
    <row r="90" spans="1:3" x14ac:dyDescent="0.35">
      <c r="A90" s="396"/>
      <c r="B90" s="293"/>
      <c r="C90" s="375"/>
    </row>
    <row r="91" spans="1:3" x14ac:dyDescent="0.35">
      <c r="A91" s="396"/>
      <c r="B91" s="293"/>
      <c r="C91" s="375"/>
    </row>
    <row r="92" spans="1:3" x14ac:dyDescent="0.35">
      <c r="A92" s="396"/>
      <c r="B92" s="293"/>
      <c r="C92" s="375"/>
    </row>
    <row r="93" spans="1:3" x14ac:dyDescent="0.35">
      <c r="A93" s="396"/>
      <c r="B93" s="293"/>
      <c r="C93" s="375"/>
    </row>
    <row r="94" spans="1:3" x14ac:dyDescent="0.35">
      <c r="A94" s="396"/>
      <c r="B94" s="293"/>
      <c r="C94" s="375"/>
    </row>
    <row r="95" spans="1:3" x14ac:dyDescent="0.35">
      <c r="A95" s="396"/>
      <c r="B95" s="393"/>
      <c r="C95" s="375"/>
    </row>
    <row r="96" spans="1:3" x14ac:dyDescent="0.35">
      <c r="A96" s="302"/>
      <c r="B96" s="302"/>
      <c r="C96" s="375"/>
    </row>
    <row r="97" spans="1:3" x14ac:dyDescent="0.35">
      <c r="A97" s="302"/>
      <c r="B97" s="393"/>
      <c r="C97" s="375"/>
    </row>
    <row r="98" spans="1:3" x14ac:dyDescent="0.35">
      <c r="A98" s="394"/>
      <c r="B98" s="397"/>
      <c r="C98" s="375"/>
    </row>
    <row r="99" spans="1:3" x14ac:dyDescent="0.35">
      <c r="A99" s="302"/>
      <c r="B99" s="302"/>
      <c r="C99" s="375"/>
    </row>
    <row r="100" spans="1:3" x14ac:dyDescent="0.35">
      <c r="A100" s="302"/>
      <c r="B100" s="302"/>
      <c r="C100" s="375"/>
    </row>
    <row r="101" spans="1:3" x14ac:dyDescent="0.35">
      <c r="A101" s="302"/>
      <c r="B101" s="302"/>
      <c r="C101" s="375"/>
    </row>
    <row r="102" spans="1:3" x14ac:dyDescent="0.35">
      <c r="A102" s="302"/>
      <c r="B102" s="302"/>
      <c r="C102" s="375"/>
    </row>
    <row r="103" spans="1:3" x14ac:dyDescent="0.35">
      <c r="A103" s="302"/>
      <c r="B103" s="302"/>
      <c r="C103" s="375"/>
    </row>
    <row r="104" spans="1:3" x14ac:dyDescent="0.35">
      <c r="A104" s="302"/>
      <c r="B104" s="17"/>
      <c r="C104" s="375"/>
    </row>
    <row r="105" spans="1:3" x14ac:dyDescent="0.35">
      <c r="A105" s="302"/>
      <c r="B105" s="17"/>
      <c r="C105" s="375"/>
    </row>
    <row r="106" spans="1:3" x14ac:dyDescent="0.35">
      <c r="A106" s="302"/>
      <c r="B106" s="302"/>
      <c r="C106" s="375"/>
    </row>
    <row r="107" spans="1:3" x14ac:dyDescent="0.35">
      <c r="A107" s="302"/>
      <c r="B107" s="302"/>
      <c r="C107" s="375"/>
    </row>
    <row r="108" spans="1:3" x14ac:dyDescent="0.35">
      <c r="A108" s="302"/>
      <c r="B108" s="302"/>
      <c r="C108" s="375"/>
    </row>
    <row r="109" spans="1:3" x14ac:dyDescent="0.35">
      <c r="A109" s="302"/>
      <c r="B109" s="302"/>
      <c r="C109" s="375"/>
    </row>
    <row r="110" spans="1:3" x14ac:dyDescent="0.35">
      <c r="A110" s="302"/>
      <c r="B110" s="302"/>
    </row>
    <row r="111" spans="1:3" x14ac:dyDescent="0.35">
      <c r="A111" s="302"/>
      <c r="B111" s="302"/>
    </row>
    <row r="112" spans="1:3" x14ac:dyDescent="0.35">
      <c r="A112" s="302"/>
      <c r="B112" s="302"/>
    </row>
    <row r="113" spans="1:2" x14ac:dyDescent="0.35">
      <c r="A113" s="302"/>
      <c r="B113" s="302"/>
    </row>
    <row r="114" spans="1:2" x14ac:dyDescent="0.35">
      <c r="A114" s="302"/>
      <c r="B114" s="302"/>
    </row>
    <row r="115" spans="1:2" x14ac:dyDescent="0.35">
      <c r="A115" s="302"/>
      <c r="B115" s="302"/>
    </row>
    <row r="116" spans="1:2" x14ac:dyDescent="0.35">
      <c r="A116" s="302"/>
      <c r="B116" s="302"/>
    </row>
    <row r="117" spans="1:2" x14ac:dyDescent="0.35">
      <c r="A117" s="302"/>
      <c r="B117" s="302"/>
    </row>
    <row r="118" spans="1:2" x14ac:dyDescent="0.35">
      <c r="A118" s="302"/>
      <c r="B118" s="302"/>
    </row>
    <row r="119" spans="1:2" x14ac:dyDescent="0.35">
      <c r="A119" s="302"/>
      <c r="B119" s="302"/>
    </row>
    <row r="120" spans="1:2" x14ac:dyDescent="0.35">
      <c r="A120" s="293"/>
      <c r="B120" s="302"/>
    </row>
    <row r="121" spans="1:2" x14ac:dyDescent="0.35">
      <c r="A121" s="321"/>
      <c r="B121" s="396"/>
    </row>
    <row r="122" spans="1:2" x14ac:dyDescent="0.35">
      <c r="A122" s="293"/>
      <c r="B122" s="302"/>
    </row>
    <row r="123" spans="1:2" x14ac:dyDescent="0.35">
      <c r="A123" s="293"/>
      <c r="B123" s="302"/>
    </row>
    <row r="124" spans="1:2" x14ac:dyDescent="0.35">
      <c r="A124" s="293"/>
      <c r="B124" s="302"/>
    </row>
    <row r="125" spans="1:2" x14ac:dyDescent="0.35">
      <c r="A125" s="293"/>
      <c r="B125" s="302"/>
    </row>
    <row r="126" spans="1:2" x14ac:dyDescent="0.35">
      <c r="A126" s="293"/>
      <c r="B126" s="302"/>
    </row>
    <row r="127" spans="1:2" x14ac:dyDescent="0.35">
      <c r="A127" s="293"/>
      <c r="B127" s="302"/>
    </row>
    <row r="128" spans="1:2" x14ac:dyDescent="0.35">
      <c r="A128" s="293"/>
      <c r="B128" s="302"/>
    </row>
    <row r="129" spans="1:2" x14ac:dyDescent="0.35">
      <c r="A129" s="293"/>
      <c r="B129" s="302"/>
    </row>
    <row r="130" spans="1:2" x14ac:dyDescent="0.35">
      <c r="A130" s="293"/>
      <c r="B130" s="302"/>
    </row>
    <row r="131" spans="1:2" x14ac:dyDescent="0.35">
      <c r="A131" s="293"/>
      <c r="B131" s="302"/>
    </row>
    <row r="132" spans="1:2" x14ac:dyDescent="0.35">
      <c r="A132" s="293"/>
      <c r="B132" s="302"/>
    </row>
    <row r="133" spans="1:2" x14ac:dyDescent="0.35">
      <c r="A133" s="293"/>
      <c r="B133" s="302"/>
    </row>
    <row r="134" spans="1:2" x14ac:dyDescent="0.35">
      <c r="A134" s="293"/>
      <c r="B134" s="302"/>
    </row>
    <row r="135" spans="1:2" x14ac:dyDescent="0.35">
      <c r="A135" s="302"/>
      <c r="B135" s="302"/>
    </row>
    <row r="136" spans="1:2" x14ac:dyDescent="0.35">
      <c r="A136" s="302"/>
      <c r="B136" s="302"/>
    </row>
    <row r="137" spans="1:2" x14ac:dyDescent="0.35">
      <c r="A137" s="302"/>
      <c r="B137" s="302"/>
    </row>
    <row r="138" spans="1:2" x14ac:dyDescent="0.35">
      <c r="A138" s="293"/>
      <c r="B138" s="398"/>
    </row>
    <row r="139" spans="1:2" x14ac:dyDescent="0.35">
      <c r="A139" s="302"/>
      <c r="B139" s="302"/>
    </row>
    <row r="140" spans="1:2" x14ac:dyDescent="0.35">
      <c r="A140" s="302"/>
      <c r="B140" s="302"/>
    </row>
    <row r="141" spans="1:2" ht="15" customHeight="1" x14ac:dyDescent="0.35">
      <c r="A141" s="302"/>
      <c r="B141" s="302"/>
    </row>
    <row r="142" spans="1:2" ht="15" customHeight="1" x14ac:dyDescent="0.35">
      <c r="A142" s="302"/>
      <c r="B142" s="302"/>
    </row>
    <row r="143" spans="1:2" ht="15" customHeight="1" x14ac:dyDescent="0.35">
      <c r="A143" s="399"/>
      <c r="B143" s="302"/>
    </row>
    <row r="144" spans="1:2" ht="15" customHeight="1" x14ac:dyDescent="0.35">
      <c r="A144" s="302"/>
      <c r="B144" s="302"/>
    </row>
    <row r="145" spans="1:2" ht="15" customHeight="1" x14ac:dyDescent="0.35">
      <c r="A145" s="302"/>
      <c r="B145" s="302"/>
    </row>
    <row r="146" spans="1:2" ht="15" customHeight="1" x14ac:dyDescent="0.35">
      <c r="A146" s="302"/>
      <c r="B146" s="302"/>
    </row>
    <row r="147" spans="1:2" ht="15" customHeight="1" x14ac:dyDescent="0.35">
      <c r="A147" s="302"/>
      <c r="B147" s="302"/>
    </row>
    <row r="148" spans="1:2" ht="15" customHeight="1" x14ac:dyDescent="0.35">
      <c r="A148" s="302"/>
      <c r="B148" s="302"/>
    </row>
    <row r="149" spans="1:2" ht="15" customHeight="1" x14ac:dyDescent="0.35">
      <c r="A149" s="302"/>
      <c r="B149" s="302"/>
    </row>
    <row r="150" spans="1:2" ht="15" customHeight="1" x14ac:dyDescent="0.35">
      <c r="A150" s="302"/>
      <c r="B150" s="302"/>
    </row>
    <row r="151" spans="1:2" ht="15" customHeight="1" x14ac:dyDescent="0.35">
      <c r="A151" s="302"/>
      <c r="B151" s="302"/>
    </row>
    <row r="152" spans="1:2" ht="15" customHeight="1" x14ac:dyDescent="0.35">
      <c r="B152" s="396"/>
    </row>
    <row r="153" spans="1:2" ht="15" customHeight="1" x14ac:dyDescent="0.35">
      <c r="B153" s="293"/>
    </row>
    <row r="154" spans="1:2" ht="15" customHeight="1" x14ac:dyDescent="0.35">
      <c r="A154" s="396"/>
      <c r="B154" s="293"/>
    </row>
    <row r="155" spans="1:2" ht="15" customHeight="1" x14ac:dyDescent="0.35">
      <c r="A155" s="396"/>
      <c r="B155" s="293"/>
    </row>
    <row r="156" spans="1:2" ht="15" customHeight="1" x14ac:dyDescent="0.35">
      <c r="A156" s="302"/>
      <c r="B156" s="302"/>
    </row>
    <row r="157" spans="1:2" ht="15" customHeight="1" x14ac:dyDescent="0.35">
      <c r="A157" s="302"/>
      <c r="B157" s="302"/>
    </row>
    <row r="158" spans="1:2" ht="15" customHeight="1" x14ac:dyDescent="0.35">
      <c r="A158" s="302"/>
      <c r="B158" s="293"/>
    </row>
    <row r="159" spans="1:2" x14ac:dyDescent="0.35">
      <c r="A159" s="302"/>
      <c r="B159" s="293"/>
    </row>
    <row r="160" spans="1:2" x14ac:dyDescent="0.35">
      <c r="A160" s="302"/>
      <c r="B160" s="293"/>
    </row>
    <row r="161" spans="1:2" x14ac:dyDescent="0.35">
      <c r="A161" s="302"/>
      <c r="B161" s="302"/>
    </row>
    <row r="162" spans="1:2" x14ac:dyDescent="0.35">
      <c r="A162" s="394"/>
      <c r="B162" s="400"/>
    </row>
    <row r="163" spans="1:2" x14ac:dyDescent="0.35">
      <c r="A163" s="302"/>
      <c r="B163" s="302"/>
    </row>
    <row r="164" spans="1:2" x14ac:dyDescent="0.35">
      <c r="A164" s="302"/>
      <c r="B164" s="302"/>
    </row>
    <row r="165" spans="1:2" x14ac:dyDescent="0.35">
      <c r="A165" s="302"/>
      <c r="B165" s="302"/>
    </row>
    <row r="166" spans="1:2" x14ac:dyDescent="0.35">
      <c r="A166" s="302"/>
      <c r="B166" s="302"/>
    </row>
    <row r="167" spans="1:2" x14ac:dyDescent="0.35">
      <c r="A167" s="302"/>
      <c r="B167" s="302"/>
    </row>
    <row r="168" spans="1:2" x14ac:dyDescent="0.35">
      <c r="A168" s="302"/>
      <c r="B168" s="17"/>
    </row>
    <row r="169" spans="1:2" x14ac:dyDescent="0.35">
      <c r="A169" s="302"/>
      <c r="B169" s="17"/>
    </row>
    <row r="170" spans="1:2" ht="13.5" customHeight="1" x14ac:dyDescent="0.35">
      <c r="A170" s="302"/>
      <c r="B170" s="302"/>
    </row>
    <row r="171" spans="1:2" x14ac:dyDescent="0.35">
      <c r="A171" s="302"/>
      <c r="B171" s="302"/>
    </row>
    <row r="172" spans="1:2" x14ac:dyDescent="0.35">
      <c r="A172" s="302"/>
      <c r="B172" s="302"/>
    </row>
    <row r="173" spans="1:2" ht="13.5" customHeight="1" x14ac:dyDescent="0.35">
      <c r="A173" s="302"/>
      <c r="B173" s="302"/>
    </row>
    <row r="174" spans="1:2" x14ac:dyDescent="0.35">
      <c r="A174" s="302"/>
      <c r="B174" s="302"/>
    </row>
    <row r="175" spans="1:2" ht="15" customHeight="1" x14ac:dyDescent="0.35">
      <c r="A175" s="302"/>
      <c r="B175" s="302"/>
    </row>
    <row r="176" spans="1:2" x14ac:dyDescent="0.35">
      <c r="A176" s="302"/>
      <c r="B176" s="302"/>
    </row>
    <row r="177" spans="1:2" x14ac:dyDescent="0.35">
      <c r="A177" s="302"/>
      <c r="B177" s="302"/>
    </row>
    <row r="178" spans="1:2" x14ac:dyDescent="0.35">
      <c r="A178" s="302"/>
      <c r="B178" s="302"/>
    </row>
    <row r="179" spans="1:2" x14ac:dyDescent="0.35">
      <c r="A179" s="302"/>
      <c r="B179" s="302"/>
    </row>
    <row r="180" spans="1:2" x14ac:dyDescent="0.35">
      <c r="A180" s="302"/>
      <c r="B180" s="302"/>
    </row>
    <row r="181" spans="1:2" x14ac:dyDescent="0.35">
      <c r="A181" s="302"/>
      <c r="B181" s="302"/>
    </row>
    <row r="182" spans="1:2" x14ac:dyDescent="0.35">
      <c r="A182" s="302"/>
      <c r="B182" s="302"/>
    </row>
    <row r="183" spans="1:2" x14ac:dyDescent="0.35">
      <c r="A183" s="302"/>
      <c r="B183" s="302"/>
    </row>
    <row r="184" spans="1:2" x14ac:dyDescent="0.35">
      <c r="A184" s="302"/>
      <c r="B184" s="302"/>
    </row>
    <row r="185" spans="1:2" x14ac:dyDescent="0.35">
      <c r="A185" s="302"/>
      <c r="B185" s="302"/>
    </row>
    <row r="186" spans="1:2" x14ac:dyDescent="0.35">
      <c r="A186" s="302"/>
      <c r="B186" s="302"/>
    </row>
    <row r="187" spans="1:2" x14ac:dyDescent="0.35">
      <c r="A187" s="302"/>
      <c r="B187" s="302"/>
    </row>
    <row r="188" spans="1:2" x14ac:dyDescent="0.35">
      <c r="A188" s="302"/>
      <c r="B188" s="302"/>
    </row>
    <row r="189" spans="1:2" x14ac:dyDescent="0.35">
      <c r="A189" s="302"/>
      <c r="B189" s="302"/>
    </row>
    <row r="190" spans="1:2" x14ac:dyDescent="0.35">
      <c r="A190" s="302"/>
      <c r="B190" s="302"/>
    </row>
    <row r="191" spans="1:2" x14ac:dyDescent="0.35">
      <c r="A191" s="302"/>
      <c r="B191" s="302"/>
    </row>
    <row r="192" spans="1:2" x14ac:dyDescent="0.35">
      <c r="A192" s="302"/>
      <c r="B192" s="302"/>
    </row>
    <row r="193" spans="1:2" x14ac:dyDescent="0.35">
      <c r="A193" s="302"/>
      <c r="B193" s="17"/>
    </row>
    <row r="194" spans="1:2" x14ac:dyDescent="0.35">
      <c r="A194" s="302"/>
      <c r="B194" s="302"/>
    </row>
    <row r="195" spans="1:2" x14ac:dyDescent="0.35">
      <c r="A195" s="302"/>
      <c r="B195" s="302"/>
    </row>
    <row r="196" spans="1:2" x14ac:dyDescent="0.35">
      <c r="A196" s="302"/>
      <c r="B196" s="302"/>
    </row>
    <row r="197" spans="1:2" x14ac:dyDescent="0.35">
      <c r="A197" s="396"/>
    </row>
    <row r="198" spans="1:2" x14ac:dyDescent="0.35">
      <c r="A198" s="302"/>
    </row>
    <row r="199" spans="1:2" x14ac:dyDescent="0.35">
      <c r="A199" s="302"/>
      <c r="B199" s="320"/>
    </row>
    <row r="200" spans="1:2" x14ac:dyDescent="0.35">
      <c r="A200" s="302"/>
      <c r="B200" s="293"/>
    </row>
    <row r="201" spans="1:2" x14ac:dyDescent="0.35">
      <c r="A201" s="302"/>
      <c r="B201" s="293"/>
    </row>
    <row r="202" spans="1:2" x14ac:dyDescent="0.35">
      <c r="A202" s="399"/>
      <c r="B202" s="293"/>
    </row>
    <row r="203" spans="1:2" x14ac:dyDescent="0.35">
      <c r="A203" s="302"/>
      <c r="B203" s="293"/>
    </row>
    <row r="204" spans="1:2" x14ac:dyDescent="0.35">
      <c r="A204" s="302"/>
      <c r="B204" s="321"/>
    </row>
    <row r="205" spans="1:2" x14ac:dyDescent="0.35">
      <c r="A205" s="302"/>
    </row>
    <row r="206" spans="1:2" x14ac:dyDescent="0.35">
      <c r="A206" s="302"/>
      <c r="B206" s="302"/>
    </row>
    <row r="207" spans="1:2" x14ac:dyDescent="0.35">
      <c r="A207" s="302"/>
      <c r="B207" s="401"/>
    </row>
    <row r="208" spans="1:2" x14ac:dyDescent="0.35">
      <c r="A208" s="302"/>
    </row>
    <row r="209" spans="1:2" x14ac:dyDescent="0.35">
      <c r="A209" s="302"/>
    </row>
    <row r="210" spans="1:2" x14ac:dyDescent="0.35">
      <c r="A210" s="394"/>
      <c r="B210" s="394"/>
    </row>
    <row r="211" spans="1:2" x14ac:dyDescent="0.35">
      <c r="A211" s="302"/>
      <c r="B211" s="302"/>
    </row>
    <row r="212" spans="1:2" x14ac:dyDescent="0.35">
      <c r="A212" s="302"/>
      <c r="B212" s="302"/>
    </row>
    <row r="213" spans="1:2" x14ac:dyDescent="0.35">
      <c r="A213" s="302"/>
      <c r="B213" s="302"/>
    </row>
    <row r="214" spans="1:2" x14ac:dyDescent="0.35">
      <c r="A214" s="302"/>
      <c r="B214" s="302"/>
    </row>
    <row r="215" spans="1:2" x14ac:dyDescent="0.35">
      <c r="A215" s="302"/>
      <c r="B215" s="302"/>
    </row>
    <row r="216" spans="1:2" x14ac:dyDescent="0.35">
      <c r="A216" s="302"/>
      <c r="B216" s="302"/>
    </row>
    <row r="217" spans="1:2" x14ac:dyDescent="0.35">
      <c r="A217" s="302"/>
      <c r="B217" s="302"/>
    </row>
    <row r="218" spans="1:2" x14ac:dyDescent="0.35">
      <c r="A218" s="302"/>
      <c r="B218" s="302"/>
    </row>
    <row r="219" spans="1:2" x14ac:dyDescent="0.35">
      <c r="A219" s="302"/>
      <c r="B219" s="302"/>
    </row>
    <row r="220" spans="1:2" x14ac:dyDescent="0.35">
      <c r="A220" s="302"/>
      <c r="B220" s="302"/>
    </row>
    <row r="221" spans="1:2" x14ac:dyDescent="0.35">
      <c r="A221" s="302"/>
      <c r="B221" s="302"/>
    </row>
    <row r="222" spans="1:2" x14ac:dyDescent="0.35">
      <c r="A222" s="302"/>
      <c r="B222" s="302"/>
    </row>
    <row r="223" spans="1:2" x14ac:dyDescent="0.35">
      <c r="A223" s="302"/>
      <c r="B223" s="302"/>
    </row>
    <row r="224" spans="1:2" x14ac:dyDescent="0.35">
      <c r="A224" s="302"/>
      <c r="B224" s="302"/>
    </row>
    <row r="225" spans="1:2" x14ac:dyDescent="0.35">
      <c r="A225" s="302"/>
      <c r="B225" s="302"/>
    </row>
    <row r="226" spans="1:2" x14ac:dyDescent="0.35">
      <c r="A226" s="302"/>
      <c r="B226" s="302"/>
    </row>
    <row r="227" spans="1:2" x14ac:dyDescent="0.35">
      <c r="A227" s="302"/>
      <c r="B227" s="302"/>
    </row>
    <row r="228" spans="1:2" x14ac:dyDescent="0.35">
      <c r="A228" s="302"/>
      <c r="B228" s="302"/>
    </row>
    <row r="229" spans="1:2" x14ac:dyDescent="0.35">
      <c r="A229" s="302"/>
      <c r="B229" s="302"/>
    </row>
    <row r="230" spans="1:2" x14ac:dyDescent="0.35">
      <c r="A230" s="302"/>
      <c r="B230" s="302"/>
    </row>
    <row r="231" spans="1:2" x14ac:dyDescent="0.35">
      <c r="A231" s="302"/>
      <c r="B231" s="302"/>
    </row>
    <row r="232" spans="1:2" x14ac:dyDescent="0.35">
      <c r="A232" s="302"/>
      <c r="B232" s="302"/>
    </row>
    <row r="233" spans="1:2" x14ac:dyDescent="0.35">
      <c r="A233" s="302"/>
      <c r="B233" s="302"/>
    </row>
    <row r="234" spans="1:2" x14ac:dyDescent="0.35">
      <c r="A234" s="302"/>
      <c r="B234" s="302"/>
    </row>
    <row r="235" spans="1:2" x14ac:dyDescent="0.35">
      <c r="A235" s="302"/>
      <c r="B235" s="302"/>
    </row>
    <row r="236" spans="1:2" x14ac:dyDescent="0.35">
      <c r="A236" s="302"/>
      <c r="B236" s="302"/>
    </row>
    <row r="237" spans="1:2" x14ac:dyDescent="0.35">
      <c r="A237" s="302"/>
      <c r="B237" s="17"/>
    </row>
    <row r="238" spans="1:2" x14ac:dyDescent="0.35">
      <c r="A238" s="302"/>
      <c r="B238" s="302"/>
    </row>
    <row r="239" spans="1:2" x14ac:dyDescent="0.35">
      <c r="A239" s="302"/>
      <c r="B239" s="302"/>
    </row>
    <row r="240" spans="1:2" x14ac:dyDescent="0.35">
      <c r="A240" s="302"/>
      <c r="B240" s="302"/>
    </row>
    <row r="241" spans="1:2" x14ac:dyDescent="0.35">
      <c r="A241" s="302"/>
      <c r="B241" s="302"/>
    </row>
    <row r="242" spans="1:2" x14ac:dyDescent="0.35">
      <c r="A242" s="302"/>
      <c r="B242" s="302"/>
    </row>
    <row r="243" spans="1:2" x14ac:dyDescent="0.35">
      <c r="A243" s="302"/>
      <c r="B243" s="302"/>
    </row>
    <row r="244" spans="1:2" x14ac:dyDescent="0.35">
      <c r="A244" s="302"/>
      <c r="B244" s="302"/>
    </row>
    <row r="245" spans="1:2" x14ac:dyDescent="0.35">
      <c r="A245" s="302"/>
      <c r="B245" s="302"/>
    </row>
    <row r="246" spans="1:2" x14ac:dyDescent="0.35">
      <c r="A246" s="302"/>
      <c r="B246" s="302"/>
    </row>
    <row r="247" spans="1:2" x14ac:dyDescent="0.35">
      <c r="A247" s="396"/>
    </row>
    <row r="248" spans="1:2" x14ac:dyDescent="0.35">
      <c r="A248" s="396"/>
    </row>
    <row r="249" spans="1:2" x14ac:dyDescent="0.35">
      <c r="A249" s="302"/>
      <c r="B249" s="302"/>
    </row>
    <row r="250" spans="1:2" x14ac:dyDescent="0.35">
      <c r="A250" s="302"/>
      <c r="B250" s="302"/>
    </row>
    <row r="251" spans="1:2" x14ac:dyDescent="0.35">
      <c r="A251" s="402"/>
      <c r="B251" s="302"/>
    </row>
    <row r="252" spans="1:2" x14ac:dyDescent="0.35">
      <c r="A252" s="302"/>
    </row>
    <row r="253" spans="1:2" x14ac:dyDescent="0.35">
      <c r="A253" s="402"/>
    </row>
    <row r="254" spans="1:2" x14ac:dyDescent="0.35">
      <c r="A254" s="394"/>
      <c r="B254" s="400"/>
    </row>
    <row r="255" spans="1:2" x14ac:dyDescent="0.35">
      <c r="A255" s="302"/>
      <c r="B255" s="302"/>
    </row>
    <row r="256" spans="1:2" x14ac:dyDescent="0.35">
      <c r="A256" s="302"/>
      <c r="B256" s="302"/>
    </row>
    <row r="257" spans="1:2" x14ac:dyDescent="0.35">
      <c r="A257" s="302"/>
      <c r="B257" s="302"/>
    </row>
    <row r="258" spans="1:2" x14ac:dyDescent="0.35">
      <c r="A258" s="302"/>
      <c r="B258" s="302"/>
    </row>
    <row r="259" spans="1:2" x14ac:dyDescent="0.35">
      <c r="A259" s="302"/>
      <c r="B259" s="302"/>
    </row>
    <row r="260" spans="1:2" x14ac:dyDescent="0.35">
      <c r="A260" s="302"/>
      <c r="B260" s="302"/>
    </row>
    <row r="261" spans="1:2" x14ac:dyDescent="0.35">
      <c r="A261" s="302"/>
      <c r="B261" s="302"/>
    </row>
    <row r="262" spans="1:2" x14ac:dyDescent="0.35">
      <c r="A262" s="302"/>
      <c r="B262" s="302"/>
    </row>
    <row r="263" spans="1:2" x14ac:dyDescent="0.35">
      <c r="A263" s="302"/>
      <c r="B263" s="302"/>
    </row>
    <row r="264" spans="1:2" x14ac:dyDescent="0.35">
      <c r="A264" s="302"/>
      <c r="B264" s="302"/>
    </row>
    <row r="265" spans="1:2" x14ac:dyDescent="0.35">
      <c r="A265" s="302"/>
      <c r="B265" s="302"/>
    </row>
    <row r="266" spans="1:2" x14ac:dyDescent="0.35">
      <c r="A266" s="302"/>
      <c r="B266" s="302"/>
    </row>
    <row r="267" spans="1:2" x14ac:dyDescent="0.35">
      <c r="A267" s="302"/>
      <c r="B267" s="302"/>
    </row>
    <row r="268" spans="1:2" x14ac:dyDescent="0.35">
      <c r="A268" s="302"/>
      <c r="B268" s="302"/>
    </row>
    <row r="269" spans="1:2" x14ac:dyDescent="0.35">
      <c r="A269" s="302"/>
      <c r="B269" s="302"/>
    </row>
    <row r="270" spans="1:2" x14ac:dyDescent="0.35">
      <c r="A270" s="302"/>
      <c r="B270" s="302"/>
    </row>
    <row r="271" spans="1:2" x14ac:dyDescent="0.35">
      <c r="A271" s="302"/>
      <c r="B271" s="302"/>
    </row>
    <row r="272" spans="1:2" x14ac:dyDescent="0.35">
      <c r="A272" s="302"/>
      <c r="B272" s="302"/>
    </row>
    <row r="273" spans="1:2" x14ac:dyDescent="0.35">
      <c r="A273" s="302"/>
      <c r="B273" s="302"/>
    </row>
    <row r="274" spans="1:2" x14ac:dyDescent="0.35">
      <c r="A274" s="302"/>
      <c r="B274" s="302"/>
    </row>
    <row r="275" spans="1:2" x14ac:dyDescent="0.35">
      <c r="A275" s="302"/>
      <c r="B275" s="302"/>
    </row>
    <row r="276" spans="1:2" x14ac:dyDescent="0.35">
      <c r="A276" s="302"/>
      <c r="B276" s="302"/>
    </row>
    <row r="277" spans="1:2" x14ac:dyDescent="0.35">
      <c r="A277" s="302"/>
      <c r="B277" s="302"/>
    </row>
    <row r="278" spans="1:2" x14ac:dyDescent="0.35">
      <c r="A278" s="302"/>
      <c r="B278" s="302"/>
    </row>
    <row r="279" spans="1:2" x14ac:dyDescent="0.35">
      <c r="A279" s="302"/>
      <c r="B279" s="302"/>
    </row>
    <row r="280" spans="1:2" x14ac:dyDescent="0.35">
      <c r="A280" s="302"/>
      <c r="B280" s="302"/>
    </row>
    <row r="281" spans="1:2" x14ac:dyDescent="0.35">
      <c r="A281" s="302"/>
      <c r="B281" s="302"/>
    </row>
    <row r="282" spans="1:2" x14ac:dyDescent="0.35">
      <c r="A282" s="302"/>
      <c r="B282" s="302"/>
    </row>
    <row r="283" spans="1:2" x14ac:dyDescent="0.35">
      <c r="A283" s="302"/>
      <c r="B283" s="302"/>
    </row>
    <row r="284" spans="1:2" x14ac:dyDescent="0.35">
      <c r="A284" s="302"/>
      <c r="B284" s="302"/>
    </row>
    <row r="285" spans="1:2" x14ac:dyDescent="0.35">
      <c r="A285" s="302"/>
      <c r="B285" s="302"/>
    </row>
    <row r="286" spans="1:2" x14ac:dyDescent="0.35">
      <c r="A286" s="302"/>
      <c r="B286" s="302"/>
    </row>
    <row r="287" spans="1:2" x14ac:dyDescent="0.35">
      <c r="A287" s="302"/>
      <c r="B287" s="302"/>
    </row>
    <row r="288" spans="1:2" x14ac:dyDescent="0.35">
      <c r="A288" s="396"/>
    </row>
    <row r="289" spans="1:2" x14ac:dyDescent="0.35">
      <c r="A289" s="302"/>
    </row>
    <row r="290" spans="1:2" x14ac:dyDescent="0.35">
      <c r="A290" s="302"/>
    </row>
    <row r="291" spans="1:2" x14ac:dyDescent="0.35">
      <c r="A291" s="302"/>
      <c r="B291" s="302"/>
    </row>
    <row r="292" spans="1:2" x14ac:dyDescent="0.35">
      <c r="A292" s="302"/>
    </row>
    <row r="293" spans="1:2" x14ac:dyDescent="0.35">
      <c r="A293" s="389"/>
      <c r="B293" s="63"/>
    </row>
    <row r="294" spans="1:2" x14ac:dyDescent="0.35">
      <c r="A294" s="302"/>
      <c r="B294" s="17"/>
    </row>
    <row r="295" spans="1:2" x14ac:dyDescent="0.35">
      <c r="A295" s="302"/>
      <c r="B295" s="17"/>
    </row>
    <row r="296" spans="1:2" x14ac:dyDescent="0.35">
      <c r="A296" s="302"/>
      <c r="B296" s="17"/>
    </row>
    <row r="297" spans="1:2" x14ac:dyDescent="0.35">
      <c r="A297" s="302"/>
      <c r="B297" s="17"/>
    </row>
    <row r="298" spans="1:2" x14ac:dyDescent="0.35">
      <c r="A298" s="302"/>
      <c r="B298" s="17"/>
    </row>
    <row r="299" spans="1:2" x14ac:dyDescent="0.35">
      <c r="A299" s="302"/>
      <c r="B299" s="17"/>
    </row>
    <row r="300" spans="1:2" x14ac:dyDescent="0.35">
      <c r="A300" s="302"/>
      <c r="B300" s="17"/>
    </row>
    <row r="301" spans="1:2" x14ac:dyDescent="0.35">
      <c r="A301" s="302"/>
      <c r="B301" s="17"/>
    </row>
    <row r="302" spans="1:2" x14ac:dyDescent="0.35">
      <c r="A302" s="302"/>
      <c r="B302" s="17"/>
    </row>
    <row r="303" spans="1:2" x14ac:dyDescent="0.35">
      <c r="A303" s="302"/>
      <c r="B303" s="302"/>
    </row>
    <row r="304" spans="1:2" x14ac:dyDescent="0.35">
      <c r="A304" s="302"/>
      <c r="B304" s="17"/>
    </row>
    <row r="305" spans="1:2" x14ac:dyDescent="0.35">
      <c r="A305" s="302"/>
      <c r="B305" s="17"/>
    </row>
    <row r="306" spans="1:2" x14ac:dyDescent="0.35">
      <c r="A306" s="302"/>
      <c r="B306" s="17"/>
    </row>
    <row r="307" spans="1:2" x14ac:dyDescent="0.35">
      <c r="A307" s="302"/>
      <c r="B307" s="17"/>
    </row>
    <row r="308" spans="1:2" x14ac:dyDescent="0.35">
      <c r="A308" s="302"/>
      <c r="B308" s="17"/>
    </row>
    <row r="309" spans="1:2" x14ac:dyDescent="0.35">
      <c r="A309" s="302"/>
      <c r="B309" s="17"/>
    </row>
    <row r="310" spans="1:2" x14ac:dyDescent="0.35">
      <c r="A310" s="302"/>
      <c r="B310" s="17"/>
    </row>
    <row r="311" spans="1:2" x14ac:dyDescent="0.35">
      <c r="A311" s="302"/>
      <c r="B311" s="17"/>
    </row>
    <row r="312" spans="1:2" x14ac:dyDescent="0.35">
      <c r="A312" s="302"/>
      <c r="B312" s="17"/>
    </row>
    <row r="313" spans="1:2" x14ac:dyDescent="0.35">
      <c r="A313" s="302"/>
      <c r="B313" s="17"/>
    </row>
    <row r="314" spans="1:2" x14ac:dyDescent="0.35">
      <c r="A314" s="302"/>
      <c r="B314" s="17"/>
    </row>
    <row r="315" spans="1:2" x14ac:dyDescent="0.35">
      <c r="A315" s="302"/>
      <c r="B315" s="17"/>
    </row>
    <row r="316" spans="1:2" x14ac:dyDescent="0.35">
      <c r="A316" s="302"/>
      <c r="B316" s="17"/>
    </row>
    <row r="317" spans="1:2" x14ac:dyDescent="0.35">
      <c r="A317" s="302"/>
      <c r="B317" s="17"/>
    </row>
    <row r="318" spans="1:2" x14ac:dyDescent="0.35">
      <c r="A318" s="302"/>
      <c r="B318" s="17"/>
    </row>
    <row r="319" spans="1:2" x14ac:dyDescent="0.35">
      <c r="A319" s="302"/>
      <c r="B319" s="17"/>
    </row>
    <row r="320" spans="1:2" x14ac:dyDescent="0.35">
      <c r="A320" s="302"/>
      <c r="B320" s="17"/>
    </row>
    <row r="321" spans="1:2" x14ac:dyDescent="0.35">
      <c r="A321" s="302"/>
      <c r="B321" s="17"/>
    </row>
    <row r="322" spans="1:2" x14ac:dyDescent="0.35">
      <c r="A322" s="302"/>
      <c r="B322" s="17"/>
    </row>
    <row r="323" spans="1:2" x14ac:dyDescent="0.35">
      <c r="A323" s="302"/>
      <c r="B323" s="17"/>
    </row>
    <row r="324" spans="1:2" x14ac:dyDescent="0.35">
      <c r="A324" s="302"/>
      <c r="B324" s="17"/>
    </row>
    <row r="325" spans="1:2" x14ac:dyDescent="0.35">
      <c r="A325" s="302"/>
      <c r="B325" s="302"/>
    </row>
    <row r="326" spans="1:2" x14ac:dyDescent="0.35">
      <c r="A326" s="302"/>
      <c r="B326" s="17"/>
    </row>
    <row r="327" spans="1:2" x14ac:dyDescent="0.35">
      <c r="A327" s="302"/>
      <c r="B327" s="17"/>
    </row>
    <row r="328" spans="1:2" x14ac:dyDescent="0.35">
      <c r="A328" s="302"/>
      <c r="B328" s="17"/>
    </row>
    <row r="329" spans="1:2" x14ac:dyDescent="0.35">
      <c r="A329" s="302"/>
      <c r="B329" s="17"/>
    </row>
    <row r="330" spans="1:2" x14ac:dyDescent="0.35">
      <c r="A330" s="302"/>
      <c r="B330" s="302"/>
    </row>
    <row r="331" spans="1:2" x14ac:dyDescent="0.35">
      <c r="A331" s="302"/>
      <c r="B331" s="302"/>
    </row>
    <row r="332" spans="1:2" x14ac:dyDescent="0.35">
      <c r="A332" s="302"/>
      <c r="B332" s="17"/>
    </row>
    <row r="333" spans="1:2" x14ac:dyDescent="0.35">
      <c r="A333" s="302"/>
      <c r="B333" s="17"/>
    </row>
    <row r="334" spans="1:2" x14ac:dyDescent="0.35">
      <c r="A334" s="302"/>
      <c r="B334" s="302"/>
    </row>
    <row r="335" spans="1:2" x14ac:dyDescent="0.35">
      <c r="A335" s="302"/>
      <c r="B335" s="17"/>
    </row>
    <row r="336" spans="1:2" x14ac:dyDescent="0.35">
      <c r="A336" s="302"/>
      <c r="B336" s="302"/>
    </row>
    <row r="337" spans="1:2" x14ac:dyDescent="0.35">
      <c r="A337" s="396"/>
    </row>
    <row r="338" spans="1:2" x14ac:dyDescent="0.35">
      <c r="A338" s="302"/>
    </row>
    <row r="339" spans="1:2" x14ac:dyDescent="0.35">
      <c r="A339" s="302"/>
    </row>
    <row r="340" spans="1:2" x14ac:dyDescent="0.35">
      <c r="A340" s="302"/>
      <c r="B340" s="302"/>
    </row>
    <row r="341" spans="1:2" x14ac:dyDescent="0.35">
      <c r="A341" s="302"/>
      <c r="B341" s="302"/>
    </row>
    <row r="342" spans="1:2" x14ac:dyDescent="0.35">
      <c r="A342" s="302"/>
      <c r="B342" s="302"/>
    </row>
    <row r="343" spans="1:2" x14ac:dyDescent="0.35">
      <c r="A343" s="302"/>
    </row>
    <row r="344" spans="1:2" x14ac:dyDescent="0.35">
      <c r="A344" s="389"/>
      <c r="B344" s="394"/>
    </row>
    <row r="345" spans="1:2" x14ac:dyDescent="0.35">
      <c r="A345" s="302"/>
      <c r="B345" s="17"/>
    </row>
    <row r="346" spans="1:2" x14ac:dyDescent="0.35">
      <c r="A346" s="302"/>
      <c r="B346" s="17"/>
    </row>
    <row r="347" spans="1:2" x14ac:dyDescent="0.35">
      <c r="A347" s="302"/>
      <c r="B347" s="17"/>
    </row>
    <row r="348" spans="1:2" x14ac:dyDescent="0.35">
      <c r="A348" s="302"/>
      <c r="B348" s="17"/>
    </row>
    <row r="349" spans="1:2" x14ac:dyDescent="0.35">
      <c r="A349" s="302"/>
      <c r="B349" s="17"/>
    </row>
    <row r="350" spans="1:2" x14ac:dyDescent="0.35">
      <c r="A350" s="302"/>
      <c r="B350" s="17"/>
    </row>
    <row r="351" spans="1:2" x14ac:dyDescent="0.35">
      <c r="A351" s="302"/>
      <c r="B351" s="17"/>
    </row>
    <row r="352" spans="1:2" x14ac:dyDescent="0.35">
      <c r="A352" s="302"/>
      <c r="B352" s="17"/>
    </row>
    <row r="353" spans="1:2" x14ac:dyDescent="0.35">
      <c r="A353" s="302"/>
      <c r="B353" s="17"/>
    </row>
    <row r="354" spans="1:2" x14ac:dyDescent="0.35">
      <c r="A354" s="302"/>
      <c r="B354" s="302"/>
    </row>
    <row r="355" spans="1:2" x14ac:dyDescent="0.35">
      <c r="A355" s="302"/>
      <c r="B355" s="17"/>
    </row>
    <row r="356" spans="1:2" x14ac:dyDescent="0.35">
      <c r="A356" s="302"/>
      <c r="B356" s="302"/>
    </row>
    <row r="357" spans="1:2" x14ac:dyDescent="0.35">
      <c r="A357" s="302"/>
      <c r="B357" s="302"/>
    </row>
    <row r="358" spans="1:2" x14ac:dyDescent="0.35">
      <c r="A358" s="302"/>
      <c r="B358" s="302"/>
    </row>
    <row r="359" spans="1:2" x14ac:dyDescent="0.35">
      <c r="A359" s="302"/>
      <c r="B359" s="302"/>
    </row>
    <row r="360" spans="1:2" x14ac:dyDescent="0.35">
      <c r="A360" s="302"/>
      <c r="B360" s="302"/>
    </row>
    <row r="361" spans="1:2" x14ac:dyDescent="0.35">
      <c r="A361" s="302"/>
      <c r="B361" s="302"/>
    </row>
    <row r="362" spans="1:2" x14ac:dyDescent="0.35">
      <c r="A362" s="302"/>
      <c r="B362" s="302"/>
    </row>
    <row r="363" spans="1:2" x14ac:dyDescent="0.35">
      <c r="A363" s="302"/>
      <c r="B363" s="302"/>
    </row>
    <row r="364" spans="1:2" x14ac:dyDescent="0.35">
      <c r="A364" s="302"/>
      <c r="B364" s="17"/>
    </row>
    <row r="365" spans="1:2" x14ac:dyDescent="0.35">
      <c r="A365" s="302"/>
      <c r="B365" s="17"/>
    </row>
    <row r="366" spans="1:2" x14ac:dyDescent="0.35">
      <c r="A366" s="302"/>
      <c r="B366" s="17"/>
    </row>
    <row r="367" spans="1:2" x14ac:dyDescent="0.35">
      <c r="A367" s="302"/>
      <c r="B367" s="17"/>
    </row>
    <row r="368" spans="1:2" x14ac:dyDescent="0.35">
      <c r="A368" s="302"/>
      <c r="B368" s="17"/>
    </row>
    <row r="369" spans="1:2" x14ac:dyDescent="0.35">
      <c r="A369" s="302"/>
      <c r="B369" s="17"/>
    </row>
    <row r="370" spans="1:2" x14ac:dyDescent="0.35">
      <c r="A370" s="302"/>
      <c r="B370" s="17"/>
    </row>
    <row r="371" spans="1:2" x14ac:dyDescent="0.35">
      <c r="A371" s="302"/>
      <c r="B371" s="17"/>
    </row>
    <row r="372" spans="1:2" x14ac:dyDescent="0.35">
      <c r="A372" s="302"/>
      <c r="B372" s="302"/>
    </row>
    <row r="373" spans="1:2" x14ac:dyDescent="0.35">
      <c r="A373" s="302"/>
      <c r="B373" s="302"/>
    </row>
    <row r="374" spans="1:2" x14ac:dyDescent="0.35">
      <c r="A374" s="302"/>
      <c r="B374" s="302"/>
    </row>
    <row r="375" spans="1:2" x14ac:dyDescent="0.35">
      <c r="A375" s="302"/>
      <c r="B375" s="302"/>
    </row>
    <row r="376" spans="1:2" x14ac:dyDescent="0.35">
      <c r="A376" s="302"/>
      <c r="B376" s="302"/>
    </row>
    <row r="377" spans="1:2" x14ac:dyDescent="0.35">
      <c r="A377" s="302"/>
      <c r="B377" s="302"/>
    </row>
    <row r="378" spans="1:2" x14ac:dyDescent="0.35">
      <c r="A378" s="302"/>
      <c r="B378" s="302"/>
    </row>
    <row r="379" spans="1:2" x14ac:dyDescent="0.35">
      <c r="A379" s="302"/>
      <c r="B379" s="302"/>
    </row>
    <row r="380" spans="1:2" x14ac:dyDescent="0.35">
      <c r="A380" s="302"/>
      <c r="B380" s="302"/>
    </row>
    <row r="381" spans="1:2" x14ac:dyDescent="0.35">
      <c r="A381" s="302"/>
      <c r="B381" s="302"/>
    </row>
    <row r="382" spans="1:2" x14ac:dyDescent="0.35">
      <c r="A382" s="302"/>
      <c r="B382" s="302"/>
    </row>
    <row r="383" spans="1:2" x14ac:dyDescent="0.35">
      <c r="A383" s="302"/>
      <c r="B383" s="302"/>
    </row>
    <row r="384" spans="1:2" x14ac:dyDescent="0.35">
      <c r="A384" s="302"/>
      <c r="B384" s="302"/>
    </row>
    <row r="385" spans="1:2" x14ac:dyDescent="0.35">
      <c r="A385" s="302"/>
      <c r="B385" s="302"/>
    </row>
    <row r="386" spans="1:2" x14ac:dyDescent="0.35">
      <c r="A386" s="302"/>
      <c r="B386" s="302"/>
    </row>
    <row r="387" spans="1:2" x14ac:dyDescent="0.35">
      <c r="A387" s="396"/>
    </row>
    <row r="388" spans="1:2" x14ac:dyDescent="0.35">
      <c r="A388" s="396"/>
    </row>
    <row r="389" spans="1:2" x14ac:dyDescent="0.35">
      <c r="A389" s="396"/>
    </row>
    <row r="390" spans="1:2" x14ac:dyDescent="0.35">
      <c r="A390" s="302"/>
      <c r="B390" s="302"/>
    </row>
    <row r="391" spans="1:2" x14ac:dyDescent="0.35">
      <c r="A391" s="293"/>
      <c r="B391" s="302"/>
    </row>
    <row r="393" spans="1:2" x14ac:dyDescent="0.35">
      <c r="A393" s="62"/>
    </row>
    <row r="397" spans="1:2" x14ac:dyDescent="0.35">
      <c r="A397" s="62"/>
    </row>
    <row r="398" spans="1:2" x14ac:dyDescent="0.35">
      <c r="A398" s="62"/>
    </row>
    <row r="400" spans="1:2" x14ac:dyDescent="0.35">
      <c r="A400" s="62"/>
    </row>
    <row r="402" spans="1:1" x14ac:dyDescent="0.35">
      <c r="A402" s="62"/>
    </row>
  </sheetData>
  <printOptions horizontalCentered="1"/>
  <pageMargins left="0.2" right="0.2" top="1.5" bottom="0.25" header="0.3" footer="0.3"/>
  <pageSetup scale="81" fitToHeight="0" orientation="portrait" r:id="rId1"/>
  <legacy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7">
    <tabColor rgb="FFFFFF00"/>
    <pageSetUpPr fitToPage="1"/>
  </sheetPr>
  <dimension ref="A1:O66"/>
  <sheetViews>
    <sheetView zoomScale="80" zoomScaleNormal="80" workbookViewId="0">
      <pane xSplit="2" ySplit="2" topLeftCell="C48" activePane="bottomRight" state="frozen"/>
      <selection activeCell="E27" sqref="E27"/>
      <selection pane="topRight" activeCell="E27" sqref="E27"/>
      <selection pane="bottomLeft" activeCell="E27" sqref="E27"/>
      <selection pane="bottomRight" activeCell="U17" sqref="U17"/>
    </sheetView>
  </sheetViews>
  <sheetFormatPr defaultColWidth="8.7265625" defaultRowHeight="14.5" x14ac:dyDescent="0.35"/>
  <cols>
    <col min="1" max="1" width="8.7265625" customWidth="1"/>
    <col min="2" max="2" width="37" customWidth="1"/>
    <col min="3" max="4" width="11.26953125" customWidth="1"/>
    <col min="5" max="5" width="12.81640625" bestFit="1" customWidth="1"/>
    <col min="6" max="6" width="11.26953125" customWidth="1"/>
  </cols>
  <sheetData>
    <row r="1" spans="1:6" ht="44.15" customHeight="1" x14ac:dyDescent="0.45">
      <c r="B1" s="281" t="s">
        <v>221</v>
      </c>
      <c r="C1" s="13" t="s">
        <v>15</v>
      </c>
      <c r="D1" s="13" t="s">
        <v>988</v>
      </c>
      <c r="E1" s="13" t="s">
        <v>986</v>
      </c>
      <c r="F1" s="13" t="s">
        <v>23</v>
      </c>
    </row>
    <row r="2" spans="1:6" ht="14.25" customHeight="1" x14ac:dyDescent="0.35">
      <c r="C2" s="15" t="s">
        <v>851</v>
      </c>
      <c r="D2" s="15" t="s">
        <v>851</v>
      </c>
      <c r="E2" s="15" t="s">
        <v>851</v>
      </c>
      <c r="F2" s="15" t="s">
        <v>987</v>
      </c>
    </row>
    <row r="3" spans="1:6" x14ac:dyDescent="0.35">
      <c r="B3" s="315" t="s">
        <v>187</v>
      </c>
    </row>
    <row r="4" spans="1:6" hidden="1" x14ac:dyDescent="0.35">
      <c r="A4" s="126" t="s">
        <v>493</v>
      </c>
      <c r="B4" t="s">
        <v>455</v>
      </c>
      <c r="C4" s="1">
        <v>0</v>
      </c>
      <c r="D4" s="1">
        <v>0</v>
      </c>
      <c r="E4" s="1">
        <f>(D4/11)*12</f>
        <v>0</v>
      </c>
      <c r="F4" s="1">
        <v>0</v>
      </c>
    </row>
    <row r="5" spans="1:6" x14ac:dyDescent="0.35">
      <c r="A5" s="126" t="s">
        <v>495</v>
      </c>
      <c r="B5" t="s">
        <v>185</v>
      </c>
      <c r="C5" s="1"/>
      <c r="D5" s="1">
        <v>436</v>
      </c>
      <c r="E5" s="1">
        <f>(D5/9)*12</f>
        <v>581.33333333333326</v>
      </c>
      <c r="F5" s="1">
        <v>700</v>
      </c>
    </row>
    <row r="6" spans="1:6" x14ac:dyDescent="0.35">
      <c r="A6" s="126" t="s">
        <v>494</v>
      </c>
      <c r="B6" t="s">
        <v>186</v>
      </c>
      <c r="C6" s="1">
        <v>600</v>
      </c>
      <c r="D6" s="1">
        <v>470</v>
      </c>
      <c r="E6" s="1">
        <f>(D6/9)*12</f>
        <v>626.66666666666663</v>
      </c>
      <c r="F6" s="1">
        <v>750</v>
      </c>
    </row>
    <row r="7" spans="1:6" x14ac:dyDescent="0.35">
      <c r="A7" s="126" t="s">
        <v>496</v>
      </c>
      <c r="B7" t="s">
        <v>402</v>
      </c>
      <c r="C7" s="1">
        <v>0</v>
      </c>
      <c r="D7" s="1">
        <v>0</v>
      </c>
      <c r="E7" s="1">
        <f t="shared" ref="E7:E8" si="0">(D7/11)*12</f>
        <v>0</v>
      </c>
      <c r="F7" s="1">
        <v>0</v>
      </c>
    </row>
    <row r="8" spans="1:6" x14ac:dyDescent="0.35">
      <c r="A8" s="126" t="s">
        <v>497</v>
      </c>
      <c r="B8" t="s">
        <v>242</v>
      </c>
      <c r="C8" s="1">
        <v>0</v>
      </c>
      <c r="D8" s="1">
        <v>0</v>
      </c>
      <c r="E8" s="1">
        <f t="shared" si="0"/>
        <v>0</v>
      </c>
      <c r="F8" s="1">
        <v>0</v>
      </c>
    </row>
    <row r="9" spans="1:6" x14ac:dyDescent="0.35">
      <c r="A9" s="126" t="s">
        <v>498</v>
      </c>
      <c r="B9" t="s">
        <v>188</v>
      </c>
      <c r="C9" s="1">
        <v>230000</v>
      </c>
      <c r="D9" s="1">
        <v>165536</v>
      </c>
      <c r="E9" s="1">
        <f>(D9/9)*12</f>
        <v>220714.66666666669</v>
      </c>
      <c r="F9" s="1">
        <v>230000</v>
      </c>
    </row>
    <row r="10" spans="1:6" x14ac:dyDescent="0.35">
      <c r="A10" s="126" t="s">
        <v>499</v>
      </c>
      <c r="B10" t="s">
        <v>189</v>
      </c>
      <c r="C10" s="1">
        <v>2600</v>
      </c>
      <c r="D10" s="1">
        <v>1215</v>
      </c>
      <c r="E10" s="1">
        <f>(D10/9)*12</f>
        <v>1620</v>
      </c>
      <c r="F10" s="1">
        <v>2600</v>
      </c>
    </row>
    <row r="11" spans="1:6" x14ac:dyDescent="0.35">
      <c r="A11" s="126" t="s">
        <v>500</v>
      </c>
      <c r="B11" t="s">
        <v>246</v>
      </c>
      <c r="C11" s="1">
        <v>-55326</v>
      </c>
      <c r="D11" s="1">
        <v>0</v>
      </c>
      <c r="E11" s="1">
        <f>D11</f>
        <v>0</v>
      </c>
      <c r="F11" s="1"/>
    </row>
    <row r="12" spans="1:6" x14ac:dyDescent="0.35">
      <c r="A12" s="126"/>
      <c r="C12" s="4">
        <v>56495</v>
      </c>
      <c r="D12" s="4">
        <v>0</v>
      </c>
      <c r="E12" s="4">
        <f t="shared" ref="E12" si="1">(D12/10)*12</f>
        <v>0</v>
      </c>
      <c r="F12" s="4"/>
    </row>
    <row r="13" spans="1:6" ht="18.75" customHeight="1" x14ac:dyDescent="0.35">
      <c r="A13" t="s">
        <v>42</v>
      </c>
      <c r="B13" s="315" t="s">
        <v>191</v>
      </c>
      <c r="C13" s="8">
        <f>SUM(C5:C12)</f>
        <v>234369</v>
      </c>
      <c r="D13" s="8">
        <f>SUM(D6:D12)</f>
        <v>167221</v>
      </c>
      <c r="E13" s="8">
        <f>SUM(E4:E12)</f>
        <v>223542.66666666669</v>
      </c>
      <c r="F13" s="8">
        <f>SUM(F4:F12)</f>
        <v>234050</v>
      </c>
    </row>
    <row r="14" spans="1:6" ht="51" customHeight="1" x14ac:dyDescent="0.35">
      <c r="C14" s="13" t="s">
        <v>15</v>
      </c>
      <c r="D14" s="13" t="s">
        <v>988</v>
      </c>
      <c r="E14" s="13" t="s">
        <v>854</v>
      </c>
      <c r="F14" s="13" t="s">
        <v>23</v>
      </c>
    </row>
    <row r="15" spans="1:6" x14ac:dyDescent="0.35">
      <c r="B15" s="5" t="s">
        <v>6</v>
      </c>
      <c r="C15" s="15" t="s">
        <v>851</v>
      </c>
      <c r="D15" s="15" t="s">
        <v>851</v>
      </c>
      <c r="E15" s="15" t="s">
        <v>814</v>
      </c>
      <c r="F15" s="15" t="s">
        <v>987</v>
      </c>
    </row>
    <row r="16" spans="1:6" x14ac:dyDescent="0.35">
      <c r="A16" t="s">
        <v>456</v>
      </c>
      <c r="B16" t="s">
        <v>21</v>
      </c>
      <c r="C16" s="1">
        <v>87112</v>
      </c>
      <c r="D16" s="1">
        <v>71577</v>
      </c>
      <c r="E16" s="3">
        <f>(D16/9)*12</f>
        <v>95436</v>
      </c>
      <c r="F16" s="1">
        <v>97020</v>
      </c>
    </row>
    <row r="17" spans="1:15" x14ac:dyDescent="0.35">
      <c r="A17" t="s">
        <v>457</v>
      </c>
      <c r="B17" t="s">
        <v>224</v>
      </c>
      <c r="C17" s="1">
        <v>12657</v>
      </c>
      <c r="D17" s="1">
        <v>6982</v>
      </c>
      <c r="E17" s="3">
        <f t="shared" ref="E17:E40" si="2">(D17/9)*12</f>
        <v>9309.3333333333339</v>
      </c>
      <c r="F17" s="1">
        <v>10010</v>
      </c>
    </row>
    <row r="18" spans="1:15" x14ac:dyDescent="0.35">
      <c r="A18" t="s">
        <v>458</v>
      </c>
      <c r="B18" t="s">
        <v>233</v>
      </c>
      <c r="C18" s="1">
        <v>14000</v>
      </c>
      <c r="D18" s="1">
        <v>102</v>
      </c>
      <c r="E18" s="3">
        <f t="shared" si="2"/>
        <v>136</v>
      </c>
      <c r="F18" s="1">
        <v>1400</v>
      </c>
    </row>
    <row r="19" spans="1:15" x14ac:dyDescent="0.35">
      <c r="A19" t="s">
        <v>459</v>
      </c>
      <c r="B19" t="s">
        <v>780</v>
      </c>
      <c r="C19" s="1">
        <v>0</v>
      </c>
      <c r="D19" s="1"/>
      <c r="E19" s="3">
        <f t="shared" si="2"/>
        <v>0</v>
      </c>
      <c r="F19" s="1">
        <v>0</v>
      </c>
      <c r="I19" s="118"/>
      <c r="J19" s="118"/>
      <c r="K19" s="118"/>
      <c r="L19" s="118"/>
      <c r="M19" s="118"/>
    </row>
    <row r="20" spans="1:15" x14ac:dyDescent="0.35">
      <c r="A20" t="s">
        <v>460</v>
      </c>
      <c r="B20" t="s">
        <v>194</v>
      </c>
      <c r="C20" s="1">
        <v>3000</v>
      </c>
      <c r="D20" s="1">
        <v>959</v>
      </c>
      <c r="E20" s="3">
        <f t="shared" si="2"/>
        <v>1278.6666666666667</v>
      </c>
      <c r="F20" s="1">
        <v>1500</v>
      </c>
    </row>
    <row r="21" spans="1:15" x14ac:dyDescent="0.35">
      <c r="A21" t="s">
        <v>461</v>
      </c>
      <c r="B21" t="s">
        <v>225</v>
      </c>
      <c r="C21" s="1">
        <v>20000</v>
      </c>
      <c r="D21" s="1">
        <v>41161</v>
      </c>
      <c r="E21" s="3">
        <f t="shared" si="2"/>
        <v>54881.333333333328</v>
      </c>
      <c r="F21" s="1">
        <v>55000</v>
      </c>
    </row>
    <row r="22" spans="1:15" x14ac:dyDescent="0.35">
      <c r="A22" t="s">
        <v>462</v>
      </c>
      <c r="B22" t="s">
        <v>227</v>
      </c>
      <c r="C22" s="1">
        <v>5000</v>
      </c>
      <c r="D22" s="1">
        <v>499</v>
      </c>
      <c r="E22" s="3">
        <f t="shared" si="2"/>
        <v>665.33333333333326</v>
      </c>
      <c r="F22" s="1">
        <v>1500</v>
      </c>
      <c r="I22" s="118"/>
      <c r="J22" s="118"/>
      <c r="K22" s="118"/>
      <c r="L22" s="118"/>
      <c r="M22" s="118"/>
      <c r="N22" s="118"/>
      <c r="O22" s="118"/>
    </row>
    <row r="23" spans="1:15" x14ac:dyDescent="0.35">
      <c r="A23" t="s">
        <v>463</v>
      </c>
      <c r="B23" t="s">
        <v>234</v>
      </c>
      <c r="C23" s="1">
        <v>6500</v>
      </c>
      <c r="D23" s="1">
        <v>2996</v>
      </c>
      <c r="E23" s="3">
        <f t="shared" si="2"/>
        <v>3994.666666666667</v>
      </c>
      <c r="F23" s="1">
        <v>4000</v>
      </c>
    </row>
    <row r="24" spans="1:15" x14ac:dyDescent="0.35">
      <c r="A24" t="s">
        <v>464</v>
      </c>
      <c r="B24" t="s">
        <v>231</v>
      </c>
      <c r="C24" s="1">
        <v>599</v>
      </c>
      <c r="D24" s="1">
        <v>703</v>
      </c>
      <c r="E24" s="3">
        <f t="shared" si="2"/>
        <v>937.33333333333337</v>
      </c>
      <c r="F24" s="1">
        <v>1000</v>
      </c>
    </row>
    <row r="25" spans="1:15" x14ac:dyDescent="0.35">
      <c r="A25" t="s">
        <v>465</v>
      </c>
      <c r="B25" t="s">
        <v>232</v>
      </c>
      <c r="C25" s="1">
        <v>50000</v>
      </c>
      <c r="D25" s="1">
        <v>20223</v>
      </c>
      <c r="E25" s="3">
        <f t="shared" si="2"/>
        <v>26964</v>
      </c>
      <c r="F25" s="1">
        <v>30000</v>
      </c>
    </row>
    <row r="26" spans="1:15" x14ac:dyDescent="0.35">
      <c r="A26" t="s">
        <v>466</v>
      </c>
      <c r="B26" t="s">
        <v>228</v>
      </c>
      <c r="C26" s="1">
        <v>2000</v>
      </c>
      <c r="D26" s="1">
        <v>0</v>
      </c>
      <c r="E26" s="3">
        <f t="shared" si="2"/>
        <v>0</v>
      </c>
      <c r="F26" s="434">
        <v>8000</v>
      </c>
      <c r="I26" s="411" t="s">
        <v>1194</v>
      </c>
      <c r="J26" s="411"/>
      <c r="K26" s="411"/>
      <c r="L26" s="411"/>
      <c r="M26" s="411"/>
      <c r="N26" s="411"/>
      <c r="O26" s="411"/>
    </row>
    <row r="27" spans="1:15" x14ac:dyDescent="0.35">
      <c r="A27" t="s">
        <v>223</v>
      </c>
      <c r="B27" t="s">
        <v>229</v>
      </c>
      <c r="C27" s="1">
        <v>0</v>
      </c>
      <c r="E27" s="3">
        <f t="shared" si="2"/>
        <v>0</v>
      </c>
      <c r="F27" s="1"/>
    </row>
    <row r="28" spans="1:15" x14ac:dyDescent="0.35">
      <c r="A28" t="s">
        <v>531</v>
      </c>
      <c r="B28" t="s">
        <v>229</v>
      </c>
      <c r="C28" s="1">
        <v>0</v>
      </c>
      <c r="D28" s="1"/>
      <c r="E28" s="3">
        <f t="shared" si="2"/>
        <v>0</v>
      </c>
      <c r="F28" s="434">
        <v>3000</v>
      </c>
      <c r="I28" s="411" t="s">
        <v>1193</v>
      </c>
      <c r="J28" s="411"/>
      <c r="K28" s="411"/>
      <c r="L28" s="411"/>
      <c r="M28" s="411"/>
      <c r="N28" s="411"/>
    </row>
    <row r="29" spans="1:15" x14ac:dyDescent="0.35">
      <c r="A29" t="s">
        <v>629</v>
      </c>
      <c r="B29" t="s">
        <v>664</v>
      </c>
      <c r="C29" s="1">
        <v>0</v>
      </c>
      <c r="D29" s="1">
        <v>0</v>
      </c>
      <c r="E29" s="3">
        <f t="shared" si="2"/>
        <v>0</v>
      </c>
      <c r="F29" s="1">
        <v>5000</v>
      </c>
    </row>
    <row r="30" spans="1:15" x14ac:dyDescent="0.35">
      <c r="A30" t="s">
        <v>467</v>
      </c>
      <c r="B30" t="s">
        <v>230</v>
      </c>
      <c r="C30" s="1">
        <v>0</v>
      </c>
      <c r="D30" s="1">
        <v>0</v>
      </c>
      <c r="E30" s="3">
        <f t="shared" si="2"/>
        <v>0</v>
      </c>
      <c r="F30" s="1"/>
    </row>
    <row r="31" spans="1:15" x14ac:dyDescent="0.35">
      <c r="A31" t="s">
        <v>468</v>
      </c>
      <c r="B31" t="s">
        <v>235</v>
      </c>
      <c r="C31" s="1">
        <v>250</v>
      </c>
      <c r="D31" s="1">
        <v>2710</v>
      </c>
      <c r="E31" s="3">
        <f t="shared" si="2"/>
        <v>3613.333333333333</v>
      </c>
      <c r="F31" s="1">
        <v>4000</v>
      </c>
    </row>
    <row r="32" spans="1:15" x14ac:dyDescent="0.35">
      <c r="A32" t="s">
        <v>469</v>
      </c>
      <c r="B32" t="s">
        <v>236</v>
      </c>
      <c r="C32" s="1">
        <f>150*7</f>
        <v>1050</v>
      </c>
      <c r="D32" s="1">
        <v>209</v>
      </c>
      <c r="E32" s="3">
        <f t="shared" si="2"/>
        <v>278.66666666666663</v>
      </c>
      <c r="F32" s="1">
        <v>500</v>
      </c>
    </row>
    <row r="33" spans="1:14" hidden="1" x14ac:dyDescent="0.35">
      <c r="A33" t="s">
        <v>532</v>
      </c>
      <c r="B33" t="s">
        <v>533</v>
      </c>
      <c r="C33" s="1">
        <v>0</v>
      </c>
      <c r="D33" s="1">
        <v>0</v>
      </c>
      <c r="E33" s="3">
        <f t="shared" si="2"/>
        <v>0</v>
      </c>
      <c r="F33" s="1"/>
    </row>
    <row r="34" spans="1:14" hidden="1" x14ac:dyDescent="0.35">
      <c r="A34" t="s">
        <v>470</v>
      </c>
      <c r="B34" t="s">
        <v>238</v>
      </c>
      <c r="C34" s="1">
        <v>0</v>
      </c>
      <c r="D34" s="1">
        <v>0</v>
      </c>
      <c r="E34" s="3">
        <f t="shared" si="2"/>
        <v>0</v>
      </c>
      <c r="F34" s="1"/>
    </row>
    <row r="35" spans="1:14" x14ac:dyDescent="0.35">
      <c r="A35" t="s">
        <v>989</v>
      </c>
      <c r="B35" t="s">
        <v>990</v>
      </c>
      <c r="C35" s="1"/>
      <c r="D35" s="1">
        <v>32352</v>
      </c>
      <c r="E35" s="3">
        <f t="shared" si="2"/>
        <v>43136</v>
      </c>
      <c r="F35" s="1">
        <v>10000</v>
      </c>
    </row>
    <row r="36" spans="1:14" x14ac:dyDescent="0.35">
      <c r="A36" t="s">
        <v>471</v>
      </c>
      <c r="B36" t="s">
        <v>237</v>
      </c>
      <c r="C36" s="1">
        <v>10000</v>
      </c>
      <c r="D36" s="1">
        <v>9915</v>
      </c>
      <c r="E36" s="3">
        <f t="shared" si="2"/>
        <v>13220</v>
      </c>
      <c r="F36" s="1">
        <v>18000</v>
      </c>
    </row>
    <row r="37" spans="1:14" x14ac:dyDescent="0.35">
      <c r="A37" t="s">
        <v>472</v>
      </c>
      <c r="B37" t="s">
        <v>239</v>
      </c>
      <c r="C37" s="1">
        <v>5000</v>
      </c>
      <c r="D37" s="1">
        <v>8340</v>
      </c>
      <c r="E37" s="3">
        <f t="shared" si="2"/>
        <v>11120</v>
      </c>
      <c r="F37" s="1">
        <v>15000</v>
      </c>
    </row>
    <row r="38" spans="1:14" ht="33.75" customHeight="1" x14ac:dyDescent="0.35">
      <c r="A38" t="s">
        <v>473</v>
      </c>
      <c r="B38" t="s">
        <v>192</v>
      </c>
      <c r="C38" s="1">
        <v>17000</v>
      </c>
      <c r="D38" s="1">
        <v>11057</v>
      </c>
      <c r="E38" s="3">
        <f t="shared" si="2"/>
        <v>14742.666666666668</v>
      </c>
      <c r="F38" s="1">
        <v>15000</v>
      </c>
    </row>
    <row r="39" spans="1:14" x14ac:dyDescent="0.35">
      <c r="A39" t="s">
        <v>384</v>
      </c>
      <c r="B39" t="s">
        <v>385</v>
      </c>
      <c r="C39" s="1">
        <v>0</v>
      </c>
      <c r="D39" s="1">
        <v>0</v>
      </c>
      <c r="E39" s="3">
        <f t="shared" si="2"/>
        <v>0</v>
      </c>
      <c r="F39" s="1">
        <v>50000</v>
      </c>
      <c r="I39" s="118"/>
      <c r="J39" s="118"/>
      <c r="K39" s="118"/>
      <c r="L39" s="118"/>
      <c r="M39" s="118"/>
      <c r="N39" s="118"/>
    </row>
    <row r="40" spans="1:14" ht="15" thickBot="1" x14ac:dyDescent="0.4">
      <c r="A40" t="s">
        <v>998</v>
      </c>
      <c r="B40" t="s">
        <v>243</v>
      </c>
      <c r="C40" s="1">
        <v>200</v>
      </c>
      <c r="D40" s="1">
        <v>0</v>
      </c>
      <c r="E40" s="3">
        <f t="shared" si="2"/>
        <v>0</v>
      </c>
      <c r="F40" s="1">
        <v>5000</v>
      </c>
    </row>
    <row r="41" spans="1:14" ht="15" hidden="1" thickBot="1" x14ac:dyDescent="0.4">
      <c r="A41" t="s">
        <v>474</v>
      </c>
      <c r="B41" t="s">
        <v>244</v>
      </c>
      <c r="C41" s="1">
        <v>0</v>
      </c>
      <c r="D41" s="1">
        <v>0</v>
      </c>
      <c r="E41" s="3">
        <f t="shared" ref="E41:E45" si="3">(D41/11)*12</f>
        <v>0</v>
      </c>
      <c r="F41" s="1">
        <v>0</v>
      </c>
    </row>
    <row r="42" spans="1:14" ht="15" hidden="1" thickBot="1" x14ac:dyDescent="0.4">
      <c r="A42" t="s">
        <v>222</v>
      </c>
      <c r="B42" t="s">
        <v>226</v>
      </c>
      <c r="C42" s="1">
        <v>0</v>
      </c>
      <c r="D42" s="1">
        <v>0</v>
      </c>
      <c r="E42" s="3">
        <f t="shared" si="3"/>
        <v>0</v>
      </c>
      <c r="F42" s="1">
        <v>0</v>
      </c>
    </row>
    <row r="43" spans="1:14" ht="15" hidden="1" thickBot="1" x14ac:dyDescent="0.4">
      <c r="A43" t="s">
        <v>630</v>
      </c>
      <c r="B43" t="s">
        <v>631</v>
      </c>
      <c r="C43" s="1">
        <v>0</v>
      </c>
      <c r="D43" s="1">
        <v>0</v>
      </c>
      <c r="E43" s="3">
        <f t="shared" si="3"/>
        <v>0</v>
      </c>
      <c r="F43" s="1">
        <v>0</v>
      </c>
    </row>
    <row r="44" spans="1:14" ht="15" hidden="1" thickBot="1" x14ac:dyDescent="0.4">
      <c r="A44" t="s">
        <v>475</v>
      </c>
      <c r="B44" t="s">
        <v>245</v>
      </c>
      <c r="C44" s="1">
        <v>0</v>
      </c>
      <c r="D44" s="1">
        <v>0</v>
      </c>
      <c r="E44" s="3">
        <f t="shared" si="3"/>
        <v>0</v>
      </c>
      <c r="F44" s="1">
        <v>0</v>
      </c>
    </row>
    <row r="45" spans="1:14" ht="15" hidden="1" thickBot="1" x14ac:dyDescent="0.4">
      <c r="B45" t="s">
        <v>413</v>
      </c>
      <c r="C45" s="1">
        <v>0</v>
      </c>
      <c r="D45" s="1">
        <v>0</v>
      </c>
      <c r="E45" s="3">
        <f t="shared" si="3"/>
        <v>0</v>
      </c>
      <c r="F45" s="1">
        <v>0</v>
      </c>
    </row>
    <row r="46" spans="1:14" ht="15" thickBot="1" x14ac:dyDescent="0.4">
      <c r="B46" s="322" t="s">
        <v>8</v>
      </c>
      <c r="C46" s="323">
        <f>SUM(C16:C45)</f>
        <v>234368</v>
      </c>
      <c r="D46" s="323">
        <f>SUM(D16:D41)</f>
        <v>209785</v>
      </c>
      <c r="E46" s="323">
        <f>SUM(E16:E41)</f>
        <v>279713.33333333331</v>
      </c>
      <c r="F46" s="323">
        <f>SUM(F16:F45)</f>
        <v>334930</v>
      </c>
    </row>
    <row r="48" spans="1:14" x14ac:dyDescent="0.35">
      <c r="B48" s="37" t="s">
        <v>240</v>
      </c>
      <c r="C48" s="286">
        <f t="shared" ref="C48" si="4">+C13</f>
        <v>234369</v>
      </c>
      <c r="D48" s="286">
        <f>+D13</f>
        <v>167221</v>
      </c>
      <c r="E48" s="286">
        <v>202720</v>
      </c>
      <c r="F48" s="286">
        <f t="shared" ref="F48" si="5">+F13</f>
        <v>234050</v>
      </c>
    </row>
    <row r="49" spans="1:6" x14ac:dyDescent="0.35">
      <c r="B49" s="6" t="s">
        <v>6</v>
      </c>
      <c r="C49" s="286">
        <f>SUM(C46)</f>
        <v>234368</v>
      </c>
      <c r="D49" s="286">
        <f t="shared" ref="D49" si="6">+D46</f>
        <v>209785</v>
      </c>
      <c r="E49" s="286">
        <v>241900</v>
      </c>
      <c r="F49" s="286">
        <f>SUM(F46)</f>
        <v>334930</v>
      </c>
    </row>
    <row r="50" spans="1:6" ht="15" thickBot="1" x14ac:dyDescent="0.4">
      <c r="B50" s="6"/>
    </row>
    <row r="51" spans="1:6" ht="15" thickBot="1" x14ac:dyDescent="0.4">
      <c r="B51" s="6" t="s">
        <v>270</v>
      </c>
      <c r="C51" s="324">
        <f t="shared" ref="C51" si="7">+C48-C49</f>
        <v>1</v>
      </c>
      <c r="D51" s="324">
        <f t="shared" ref="D51:F51" si="8">+D48-D49</f>
        <v>-42564</v>
      </c>
      <c r="E51" s="324">
        <f t="shared" si="8"/>
        <v>-39180</v>
      </c>
      <c r="F51" s="324">
        <f t="shared" si="8"/>
        <v>-100880</v>
      </c>
    </row>
    <row r="52" spans="1:6" x14ac:dyDescent="0.35">
      <c r="B52" s="6"/>
    </row>
    <row r="53" spans="1:6" x14ac:dyDescent="0.35">
      <c r="B53" s="6" t="s">
        <v>10</v>
      </c>
      <c r="C53" s="287">
        <f>'FY2025-2026 Budget Summary'!K14+'FY2025-2026 Budget Summary'!L14</f>
        <v>0</v>
      </c>
      <c r="D53" s="287">
        <f>C54</f>
        <v>0</v>
      </c>
      <c r="E53" s="327">
        <f>C54</f>
        <v>0</v>
      </c>
      <c r="F53" s="287">
        <f>E54</f>
        <v>-39180</v>
      </c>
    </row>
    <row r="54" spans="1:6" ht="15" customHeight="1" x14ac:dyDescent="0.35">
      <c r="B54" s="325" t="s">
        <v>9</v>
      </c>
      <c r="C54" s="287"/>
      <c r="D54" s="287">
        <f>D53+D51</f>
        <v>-42564</v>
      </c>
      <c r="E54" s="327">
        <f>E53+E51</f>
        <v>-39180</v>
      </c>
      <c r="F54" s="287"/>
    </row>
    <row r="55" spans="1:6" x14ac:dyDescent="0.35">
      <c r="B55" s="326"/>
    </row>
    <row r="56" spans="1:6" x14ac:dyDescent="0.35">
      <c r="B56" s="326" t="s">
        <v>267</v>
      </c>
    </row>
    <row r="57" spans="1:6" x14ac:dyDescent="0.35">
      <c r="B57" s="326" t="s">
        <v>197</v>
      </c>
    </row>
    <row r="58" spans="1:6" x14ac:dyDescent="0.35">
      <c r="B58" s="326" t="s">
        <v>17</v>
      </c>
    </row>
    <row r="59" spans="1:6" x14ac:dyDescent="0.35">
      <c r="B59" s="325" t="s">
        <v>268</v>
      </c>
    </row>
    <row r="60" spans="1:6" x14ac:dyDescent="0.35">
      <c r="B60" s="326"/>
    </row>
    <row r="61" spans="1:6" x14ac:dyDescent="0.35">
      <c r="A61" t="s">
        <v>271</v>
      </c>
      <c r="B61" s="326"/>
    </row>
    <row r="62" spans="1:6" x14ac:dyDescent="0.35">
      <c r="B62" s="326"/>
    </row>
    <row r="63" spans="1:6" x14ac:dyDescent="0.35">
      <c r="A63" t="s">
        <v>309</v>
      </c>
    </row>
    <row r="64" spans="1:6" x14ac:dyDescent="0.35">
      <c r="A64" t="s">
        <v>99</v>
      </c>
    </row>
    <row r="65" spans="1:1" x14ac:dyDescent="0.35">
      <c r="A65" t="s">
        <v>307</v>
      </c>
    </row>
    <row r="66" spans="1:1" x14ac:dyDescent="0.35">
      <c r="A66" t="s">
        <v>308</v>
      </c>
    </row>
  </sheetData>
  <printOptions horizontalCentered="1"/>
  <pageMargins left="0.2" right="0.2" top="0.5" bottom="0.5" header="0.3" footer="0.3"/>
  <pageSetup scale="60" orientation="portrait" r:id="rId1"/>
  <legacy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33"/>
  <sheetViews>
    <sheetView zoomScale="80" zoomScaleNormal="80" workbookViewId="0">
      <pane ySplit="1" topLeftCell="A2" activePane="bottomLeft" state="frozen"/>
      <selection pane="bottomLeft" activeCell="I4" sqref="I4"/>
    </sheetView>
  </sheetViews>
  <sheetFormatPr defaultRowHeight="14.5" x14ac:dyDescent="0.35"/>
  <cols>
    <col min="2" max="2" width="45.1796875" customWidth="1"/>
    <col min="4" max="4" width="10.7265625" style="1" customWidth="1"/>
    <col min="5" max="6" width="10.7265625" customWidth="1"/>
    <col min="7" max="7" width="13.54296875" customWidth="1"/>
  </cols>
  <sheetData>
    <row r="1" spans="1:10" ht="41.25" customHeight="1" x14ac:dyDescent="0.45">
      <c r="A1" s="91"/>
      <c r="B1" s="110" t="s">
        <v>779</v>
      </c>
      <c r="C1" s="13" t="s">
        <v>15</v>
      </c>
      <c r="D1" s="13" t="s">
        <v>676</v>
      </c>
      <c r="E1" s="13" t="s">
        <v>677</v>
      </c>
      <c r="F1" s="13" t="s">
        <v>23</v>
      </c>
      <c r="G1" s="13" t="s">
        <v>813</v>
      </c>
      <c r="H1" s="13" t="s">
        <v>770</v>
      </c>
      <c r="I1" s="13" t="s">
        <v>23</v>
      </c>
    </row>
    <row r="2" spans="1:10" x14ac:dyDescent="0.35">
      <c r="A2" s="91"/>
      <c r="B2" s="91"/>
      <c r="C2" s="15" t="s">
        <v>313</v>
      </c>
      <c r="D2" s="15" t="s">
        <v>313</v>
      </c>
      <c r="E2" s="14" t="s">
        <v>313</v>
      </c>
      <c r="F2" s="15" t="s">
        <v>675</v>
      </c>
      <c r="G2" s="15" t="s">
        <v>675</v>
      </c>
      <c r="H2" s="15" t="s">
        <v>675</v>
      </c>
      <c r="I2" s="15" t="s">
        <v>814</v>
      </c>
    </row>
    <row r="3" spans="1:10" ht="15" thickBot="1" x14ac:dyDescent="0.4">
      <c r="A3" s="91" t="s">
        <v>781</v>
      </c>
      <c r="B3" s="191" t="s">
        <v>777</v>
      </c>
    </row>
    <row r="4" spans="1:10" x14ac:dyDescent="0.35">
      <c r="A4" s="126" t="s">
        <v>803</v>
      </c>
      <c r="B4" s="190" t="s">
        <v>804</v>
      </c>
      <c r="D4" s="1">
        <v>31442</v>
      </c>
      <c r="F4">
        <v>0</v>
      </c>
    </row>
    <row r="5" spans="1:10" x14ac:dyDescent="0.35">
      <c r="A5" s="126" t="s">
        <v>810</v>
      </c>
      <c r="B5" s="190" t="s">
        <v>811</v>
      </c>
      <c r="D5" s="1">
        <v>450057</v>
      </c>
      <c r="F5">
        <v>0</v>
      </c>
      <c r="J5" t="s">
        <v>812</v>
      </c>
    </row>
    <row r="6" spans="1:10" x14ac:dyDescent="0.35">
      <c r="A6" s="126" t="s">
        <v>806</v>
      </c>
      <c r="B6" s="190" t="s">
        <v>807</v>
      </c>
      <c r="F6">
        <v>0</v>
      </c>
      <c r="J6" t="s">
        <v>808</v>
      </c>
    </row>
    <row r="7" spans="1:10" x14ac:dyDescent="0.35">
      <c r="A7" s="126" t="s">
        <v>783</v>
      </c>
      <c r="B7" s="190" t="s">
        <v>455</v>
      </c>
      <c r="F7">
        <v>0</v>
      </c>
    </row>
    <row r="8" spans="1:10" x14ac:dyDescent="0.35">
      <c r="A8" s="126" t="s">
        <v>784</v>
      </c>
      <c r="B8" s="190" t="s">
        <v>186</v>
      </c>
      <c r="F8">
        <v>0</v>
      </c>
    </row>
    <row r="9" spans="1:10" ht="15" thickBot="1" x14ac:dyDescent="0.4">
      <c r="A9" s="126" t="s">
        <v>785</v>
      </c>
      <c r="B9" s="190" t="s">
        <v>776</v>
      </c>
      <c r="F9">
        <v>0</v>
      </c>
    </row>
    <row r="10" spans="1:10" ht="15" thickBot="1" x14ac:dyDescent="0.4">
      <c r="A10" s="91"/>
      <c r="B10" s="192" t="s">
        <v>782</v>
      </c>
      <c r="C10" s="124">
        <f>SUM(C4:C9)</f>
        <v>0</v>
      </c>
      <c r="D10" s="124">
        <f t="shared" ref="D10:I10" si="0">SUM(D4:D9)</f>
        <v>481499</v>
      </c>
      <c r="E10" s="124">
        <f t="shared" si="0"/>
        <v>0</v>
      </c>
      <c r="F10" s="124">
        <f t="shared" si="0"/>
        <v>0</v>
      </c>
      <c r="G10" s="124">
        <f t="shared" si="0"/>
        <v>0</v>
      </c>
      <c r="H10" s="124">
        <f t="shared" si="0"/>
        <v>0</v>
      </c>
      <c r="I10" s="124">
        <f t="shared" si="0"/>
        <v>0</v>
      </c>
    </row>
    <row r="11" spans="1:10" x14ac:dyDescent="0.35">
      <c r="A11" s="91"/>
      <c r="B11" s="91"/>
    </row>
    <row r="12" spans="1:10" x14ac:dyDescent="0.35">
      <c r="A12" s="91"/>
      <c r="B12" s="91"/>
    </row>
    <row r="13" spans="1:10" x14ac:dyDescent="0.35">
      <c r="A13" s="91"/>
      <c r="B13" s="111" t="s">
        <v>6</v>
      </c>
    </row>
    <row r="14" spans="1:10" x14ac:dyDescent="0.35">
      <c r="A14" t="s">
        <v>786</v>
      </c>
      <c r="B14" s="190" t="s">
        <v>778</v>
      </c>
      <c r="F14">
        <v>0</v>
      </c>
    </row>
    <row r="15" spans="1:10" x14ac:dyDescent="0.35">
      <c r="A15" t="s">
        <v>788</v>
      </c>
      <c r="B15" s="190" t="s">
        <v>780</v>
      </c>
    </row>
    <row r="16" spans="1:10" x14ac:dyDescent="0.35">
      <c r="A16" t="s">
        <v>789</v>
      </c>
      <c r="B16" s="190" t="s">
        <v>194</v>
      </c>
    </row>
    <row r="17" spans="1:10" x14ac:dyDescent="0.35">
      <c r="A17" t="s">
        <v>790</v>
      </c>
      <c r="B17" s="190" t="s">
        <v>787</v>
      </c>
    </row>
    <row r="18" spans="1:10" x14ac:dyDescent="0.35">
      <c r="A18" t="s">
        <v>791</v>
      </c>
      <c r="B18" s="190" t="s">
        <v>664</v>
      </c>
      <c r="D18" s="1">
        <v>73189.13</v>
      </c>
      <c r="F18">
        <v>0</v>
      </c>
    </row>
    <row r="19" spans="1:10" x14ac:dyDescent="0.35">
      <c r="A19" t="s">
        <v>792</v>
      </c>
      <c r="B19" s="190" t="s">
        <v>236</v>
      </c>
    </row>
    <row r="20" spans="1:10" x14ac:dyDescent="0.35">
      <c r="A20" t="s">
        <v>793</v>
      </c>
      <c r="B20" s="190" t="s">
        <v>533</v>
      </c>
    </row>
    <row r="21" spans="1:10" x14ac:dyDescent="0.35">
      <c r="A21" t="s">
        <v>794</v>
      </c>
      <c r="B21" s="190" t="s">
        <v>238</v>
      </c>
    </row>
    <row r="22" spans="1:10" x14ac:dyDescent="0.35">
      <c r="A22" t="s">
        <v>797</v>
      </c>
      <c r="B22" s="190" t="s">
        <v>237</v>
      </c>
    </row>
    <row r="23" spans="1:10" x14ac:dyDescent="0.35">
      <c r="A23" t="s">
        <v>795</v>
      </c>
      <c r="B23" s="190" t="s">
        <v>239</v>
      </c>
    </row>
    <row r="24" spans="1:10" x14ac:dyDescent="0.35">
      <c r="A24" t="s">
        <v>796</v>
      </c>
      <c r="B24" s="190" t="s">
        <v>192</v>
      </c>
      <c r="D24" s="1">
        <v>8443.14</v>
      </c>
      <c r="F24">
        <v>0</v>
      </c>
      <c r="J24" t="s">
        <v>842</v>
      </c>
    </row>
    <row r="25" spans="1:10" x14ac:dyDescent="0.35">
      <c r="A25" t="s">
        <v>798</v>
      </c>
      <c r="B25" s="190" t="s">
        <v>385</v>
      </c>
    </row>
    <row r="26" spans="1:10" x14ac:dyDescent="0.35">
      <c r="A26" t="s">
        <v>799</v>
      </c>
      <c r="B26" s="190" t="s">
        <v>243</v>
      </c>
    </row>
    <row r="27" spans="1:10" ht="15" thickBot="1" x14ac:dyDescent="0.4">
      <c r="A27" s="190"/>
      <c r="B27" s="190" t="s">
        <v>413</v>
      </c>
    </row>
    <row r="28" spans="1:10" ht="15" thickBot="1" x14ac:dyDescent="0.4">
      <c r="A28" s="91"/>
      <c r="B28" s="123" t="s">
        <v>8</v>
      </c>
      <c r="C28" s="193">
        <f>SUM(C14:C27)</f>
        <v>0</v>
      </c>
      <c r="D28" s="193">
        <f t="shared" ref="D28:I28" si="1">SUM(D14:D27)</f>
        <v>81632.27</v>
      </c>
      <c r="E28" s="193">
        <f t="shared" si="1"/>
        <v>0</v>
      </c>
      <c r="F28" s="193">
        <f t="shared" si="1"/>
        <v>0</v>
      </c>
      <c r="G28" s="193">
        <f t="shared" si="1"/>
        <v>0</v>
      </c>
      <c r="H28" s="193">
        <f t="shared" si="1"/>
        <v>0</v>
      </c>
      <c r="I28" s="193">
        <f t="shared" si="1"/>
        <v>0</v>
      </c>
    </row>
    <row r="29" spans="1:10" x14ac:dyDescent="0.35">
      <c r="D29"/>
    </row>
    <row r="30" spans="1:10" x14ac:dyDescent="0.35">
      <c r="B30" s="37" t="s">
        <v>240</v>
      </c>
      <c r="C30" s="1">
        <f>C10</f>
        <v>0</v>
      </c>
      <c r="D30" s="1">
        <f t="shared" ref="D30:I30" si="2">D10</f>
        <v>481499</v>
      </c>
      <c r="E30" s="1">
        <f t="shared" si="2"/>
        <v>0</v>
      </c>
      <c r="F30" s="1">
        <f t="shared" si="2"/>
        <v>0</v>
      </c>
      <c r="G30" s="1">
        <f t="shared" si="2"/>
        <v>0</v>
      </c>
      <c r="H30" s="1">
        <f t="shared" si="2"/>
        <v>0</v>
      </c>
      <c r="I30" s="1">
        <f t="shared" si="2"/>
        <v>0</v>
      </c>
    </row>
    <row r="31" spans="1:10" x14ac:dyDescent="0.35">
      <c r="B31" s="6" t="s">
        <v>6</v>
      </c>
      <c r="C31" s="1">
        <f>C28</f>
        <v>0</v>
      </c>
      <c r="D31" s="1">
        <f t="shared" ref="D31:I31" si="3">D28</f>
        <v>81632.27</v>
      </c>
      <c r="E31" s="1">
        <f t="shared" si="3"/>
        <v>0</v>
      </c>
      <c r="F31" s="1">
        <f t="shared" si="3"/>
        <v>0</v>
      </c>
      <c r="G31" s="1">
        <f t="shared" si="3"/>
        <v>0</v>
      </c>
      <c r="H31" s="1">
        <f t="shared" si="3"/>
        <v>0</v>
      </c>
      <c r="I31" s="1">
        <f t="shared" si="3"/>
        <v>0</v>
      </c>
    </row>
    <row r="32" spans="1:10" x14ac:dyDescent="0.35">
      <c r="B32" s="6"/>
      <c r="D32"/>
    </row>
    <row r="33" spans="2:9" x14ac:dyDescent="0.35">
      <c r="B33" s="6" t="s">
        <v>270</v>
      </c>
      <c r="C33" s="1">
        <f>C30-C31</f>
        <v>0</v>
      </c>
      <c r="D33" s="1">
        <f t="shared" ref="D33:I33" si="4">D30-D31</f>
        <v>399866.73</v>
      </c>
      <c r="E33" s="1">
        <f t="shared" si="4"/>
        <v>0</v>
      </c>
      <c r="F33" s="1">
        <f t="shared" si="4"/>
        <v>0</v>
      </c>
      <c r="G33" s="1">
        <f t="shared" si="4"/>
        <v>0</v>
      </c>
      <c r="H33" s="1">
        <f t="shared" si="4"/>
        <v>0</v>
      </c>
      <c r="I33" s="1">
        <f t="shared" si="4"/>
        <v>0</v>
      </c>
    </row>
  </sheetData>
  <pageMargins left="0.7" right="0.7" top="0.75" bottom="0.75" header="0.3" footer="0.3"/>
  <pageSetup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G25"/>
  <sheetViews>
    <sheetView zoomScaleNormal="100" workbookViewId="0">
      <selection activeCell="E13" sqref="E13"/>
    </sheetView>
  </sheetViews>
  <sheetFormatPr defaultColWidth="9.1796875" defaultRowHeight="15.5" x14ac:dyDescent="0.35"/>
  <cols>
    <col min="1" max="1" width="9.1796875" style="371"/>
    <col min="2" max="2" width="40" style="371" customWidth="1"/>
    <col min="3" max="3" width="11.81640625" style="371" customWidth="1"/>
    <col min="4" max="4" width="10.453125" style="371" customWidth="1"/>
    <col min="5" max="5" width="10.7265625" style="371" customWidth="1"/>
    <col min="6" max="6" width="11.26953125" style="371" customWidth="1"/>
    <col min="7" max="16384" width="9.1796875" style="371"/>
  </cols>
  <sheetData>
    <row r="2" spans="1:7" ht="46.5" x14ac:dyDescent="0.35">
      <c r="B2" s="369" t="s">
        <v>1165</v>
      </c>
      <c r="C2" s="370" t="s">
        <v>15</v>
      </c>
      <c r="D2" s="370" t="s">
        <v>988</v>
      </c>
      <c r="E2" s="370" t="s">
        <v>986</v>
      </c>
      <c r="F2" s="370" t="s">
        <v>23</v>
      </c>
    </row>
    <row r="3" spans="1:7" x14ac:dyDescent="0.35">
      <c r="A3" s="368" t="s">
        <v>781</v>
      </c>
      <c r="B3" s="63" t="s">
        <v>1</v>
      </c>
      <c r="C3" s="372" t="s">
        <v>851</v>
      </c>
      <c r="D3" s="372" t="s">
        <v>851</v>
      </c>
      <c r="E3" s="372" t="s">
        <v>851</v>
      </c>
      <c r="F3" s="372" t="s">
        <v>987</v>
      </c>
    </row>
    <row r="4" spans="1:7" x14ac:dyDescent="0.35">
      <c r="A4" s="374" t="s">
        <v>783</v>
      </c>
      <c r="B4" s="302" t="s">
        <v>635</v>
      </c>
      <c r="C4" s="375">
        <v>6800000</v>
      </c>
      <c r="D4" s="375">
        <v>0</v>
      </c>
      <c r="E4" s="375">
        <v>0</v>
      </c>
      <c r="F4" s="375">
        <v>8000000</v>
      </c>
    </row>
    <row r="5" spans="1:7" x14ac:dyDescent="0.35">
      <c r="A5" s="302"/>
      <c r="B5" s="302" t="s">
        <v>669</v>
      </c>
      <c r="C5" s="375">
        <v>0</v>
      </c>
      <c r="D5" s="377"/>
      <c r="E5" s="377"/>
      <c r="F5" s="375">
        <v>0</v>
      </c>
    </row>
    <row r="6" spans="1:7" x14ac:dyDescent="0.35">
      <c r="A6" s="373"/>
      <c r="B6" s="368" t="s">
        <v>54</v>
      </c>
      <c r="C6" s="379">
        <f>SUM(C4:C5)</f>
        <v>6800000</v>
      </c>
      <c r="D6" s="380"/>
      <c r="E6" s="380"/>
      <c r="F6" s="379">
        <f>SUM(F4:F5)</f>
        <v>8000000</v>
      </c>
    </row>
    <row r="7" spans="1:7" x14ac:dyDescent="0.35">
      <c r="A7" s="373"/>
      <c r="B7" s="368"/>
      <c r="C7" s="382"/>
    </row>
    <row r="8" spans="1:7" ht="46.5" x14ac:dyDescent="0.35">
      <c r="B8" s="62"/>
      <c r="C8" s="370" t="s">
        <v>15</v>
      </c>
      <c r="D8" s="370" t="s">
        <v>988</v>
      </c>
      <c r="E8" s="370" t="s">
        <v>986</v>
      </c>
      <c r="F8" s="370" t="s">
        <v>23</v>
      </c>
    </row>
    <row r="9" spans="1:7" x14ac:dyDescent="0.35">
      <c r="A9" s="368" t="s">
        <v>781</v>
      </c>
      <c r="B9" s="63" t="s">
        <v>6</v>
      </c>
      <c r="C9" s="372" t="s">
        <v>851</v>
      </c>
      <c r="D9" s="372" t="s">
        <v>851</v>
      </c>
      <c r="E9" s="372" t="s">
        <v>851</v>
      </c>
      <c r="F9" s="372" t="s">
        <v>987</v>
      </c>
    </row>
    <row r="10" spans="1:7" x14ac:dyDescent="0.35">
      <c r="A10" s="385" t="s">
        <v>791</v>
      </c>
      <c r="B10" s="302" t="s">
        <v>907</v>
      </c>
      <c r="C10" s="375">
        <v>1000000</v>
      </c>
      <c r="D10" s="375">
        <v>15255</v>
      </c>
      <c r="E10" s="384">
        <f>D10/9*12</f>
        <v>20340</v>
      </c>
      <c r="F10" s="375">
        <v>1000000</v>
      </c>
    </row>
    <row r="11" spans="1:7" x14ac:dyDescent="0.35">
      <c r="A11" s="385" t="s">
        <v>1128</v>
      </c>
      <c r="B11" s="302" t="s">
        <v>635</v>
      </c>
      <c r="C11" s="375">
        <v>5087758</v>
      </c>
      <c r="D11" s="375">
        <v>19920</v>
      </c>
      <c r="E11" s="375">
        <f>D11/9*12</f>
        <v>26560</v>
      </c>
      <c r="F11" s="375">
        <v>6287758</v>
      </c>
    </row>
    <row r="12" spans="1:7" ht="24" customHeight="1" x14ac:dyDescent="0.35">
      <c r="A12" s="385" t="s">
        <v>796</v>
      </c>
      <c r="B12" s="302" t="s">
        <v>908</v>
      </c>
      <c r="C12" s="375">
        <v>212242</v>
      </c>
      <c r="F12" s="375">
        <v>212242</v>
      </c>
      <c r="G12" s="375"/>
    </row>
    <row r="13" spans="1:7" ht="24" customHeight="1" x14ac:dyDescent="0.35">
      <c r="A13" s="385"/>
      <c r="B13" s="302" t="s">
        <v>1173</v>
      </c>
      <c r="C13" s="375">
        <v>500000</v>
      </c>
      <c r="D13" s="403"/>
      <c r="E13" s="384"/>
      <c r="F13" s="375">
        <v>500000</v>
      </c>
    </row>
    <row r="14" spans="1:7" x14ac:dyDescent="0.35">
      <c r="B14" s="389" t="s">
        <v>423</v>
      </c>
      <c r="C14" s="390">
        <f>SUM(C10:C13)</f>
        <v>6800000</v>
      </c>
      <c r="D14" s="377"/>
      <c r="E14" s="377"/>
      <c r="F14" s="377"/>
    </row>
    <row r="15" spans="1:7" x14ac:dyDescent="0.35">
      <c r="B15" s="62"/>
      <c r="C15" s="375"/>
    </row>
    <row r="16" spans="1:7" x14ac:dyDescent="0.35">
      <c r="A16" s="302"/>
      <c r="B16" s="391" t="s">
        <v>11</v>
      </c>
      <c r="C16" s="392">
        <f>C6</f>
        <v>6800000</v>
      </c>
      <c r="E16" s="384">
        <f>SUM(E10:E14)</f>
        <v>46900</v>
      </c>
      <c r="F16" s="375">
        <f>SUM(F10:F15)</f>
        <v>8000000</v>
      </c>
    </row>
    <row r="17" spans="1:3" x14ac:dyDescent="0.35">
      <c r="A17" s="302"/>
      <c r="B17" s="391" t="s">
        <v>25</v>
      </c>
      <c r="C17" s="392">
        <f>C14</f>
        <v>6800000</v>
      </c>
    </row>
    <row r="18" spans="1:3" x14ac:dyDescent="0.35">
      <c r="A18" s="302"/>
      <c r="B18" s="391"/>
      <c r="C18" s="375"/>
    </row>
    <row r="19" spans="1:3" x14ac:dyDescent="0.35">
      <c r="A19" s="302"/>
      <c r="B19" s="391" t="s">
        <v>50</v>
      </c>
      <c r="C19" s="404">
        <f t="shared" ref="C19" si="0">C16-C17</f>
        <v>0</v>
      </c>
    </row>
    <row r="20" spans="1:3" x14ac:dyDescent="0.35">
      <c r="A20" s="302"/>
      <c r="B20" s="302"/>
      <c r="C20" s="375"/>
    </row>
    <row r="21" spans="1:3" x14ac:dyDescent="0.35">
      <c r="A21" s="302"/>
      <c r="B21" s="391" t="s">
        <v>51</v>
      </c>
      <c r="C21" s="375"/>
    </row>
    <row r="22" spans="1:3" x14ac:dyDescent="0.35">
      <c r="A22" s="302"/>
      <c r="B22" s="391" t="s">
        <v>52</v>
      </c>
      <c r="C22" s="375"/>
    </row>
    <row r="23" spans="1:3" x14ac:dyDescent="0.35">
      <c r="C23" s="375"/>
    </row>
    <row r="24" spans="1:3" x14ac:dyDescent="0.35">
      <c r="C24" s="375"/>
    </row>
    <row r="25" spans="1:3" x14ac:dyDescent="0.35">
      <c r="C25" s="375"/>
    </row>
  </sheetData>
  <pageMargins left="0.7" right="0.7" top="0.75" bottom="0.75" header="0.3" footer="0.3"/>
  <pageSetup scale="96" orientation="portrait" horizontalDpi="300" verticalDpi="300"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9">
    <tabColor rgb="FFFFFF00"/>
    <pageSetUpPr fitToPage="1"/>
  </sheetPr>
  <dimension ref="A1:F57"/>
  <sheetViews>
    <sheetView zoomScale="90" zoomScaleNormal="90" workbookViewId="0">
      <pane xSplit="2" ySplit="2" topLeftCell="D3" activePane="bottomRight" state="frozen"/>
      <selection activeCell="E27" sqref="E27"/>
      <selection pane="topRight" activeCell="E27" sqref="E27"/>
      <selection pane="bottomLeft" activeCell="E27" sqref="E27"/>
      <selection pane="bottomRight" activeCell="J12" sqref="J12"/>
    </sheetView>
  </sheetViews>
  <sheetFormatPr defaultColWidth="8.7265625" defaultRowHeight="14.5" x14ac:dyDescent="0.35"/>
  <cols>
    <col min="1" max="1" width="9.26953125" customWidth="1"/>
    <col min="2" max="2" width="37" customWidth="1"/>
    <col min="3" max="5" width="10.54296875" customWidth="1"/>
    <col min="6" max="6" width="11.26953125" customWidth="1"/>
  </cols>
  <sheetData>
    <row r="1" spans="1:6" ht="44.25" customHeight="1" x14ac:dyDescent="0.45">
      <c r="B1" s="281" t="s">
        <v>247</v>
      </c>
      <c r="C1" s="13" t="s">
        <v>15</v>
      </c>
      <c r="D1" s="13" t="s">
        <v>988</v>
      </c>
      <c r="E1" s="13" t="s">
        <v>986</v>
      </c>
      <c r="F1" s="13" t="s">
        <v>23</v>
      </c>
    </row>
    <row r="2" spans="1:6" ht="14.25" customHeight="1" x14ac:dyDescent="0.35">
      <c r="A2" s="126"/>
      <c r="C2" s="15" t="s">
        <v>851</v>
      </c>
      <c r="D2" s="15" t="s">
        <v>851</v>
      </c>
      <c r="E2" s="15" t="s">
        <v>851</v>
      </c>
      <c r="F2" s="15" t="s">
        <v>987</v>
      </c>
    </row>
    <row r="3" spans="1:6" x14ac:dyDescent="0.35">
      <c r="B3" s="315" t="s">
        <v>187</v>
      </c>
    </row>
    <row r="4" spans="1:6" hidden="1" x14ac:dyDescent="0.35">
      <c r="A4" s="126" t="s">
        <v>476</v>
      </c>
      <c r="B4" t="s">
        <v>250</v>
      </c>
      <c r="C4" s="1">
        <v>0</v>
      </c>
      <c r="D4" s="1">
        <v>0</v>
      </c>
      <c r="E4" s="1">
        <f>(D4/11)*12</f>
        <v>0</v>
      </c>
    </row>
    <row r="5" spans="1:6" x14ac:dyDescent="0.35">
      <c r="A5" s="126" t="s">
        <v>477</v>
      </c>
      <c r="B5" t="s">
        <v>190</v>
      </c>
      <c r="C5" s="1">
        <v>161500</v>
      </c>
      <c r="D5" s="1">
        <v>134735.65</v>
      </c>
      <c r="E5" s="1">
        <f t="shared" ref="E5:E6" si="0">(D5/10)*12</f>
        <v>161682.77999999997</v>
      </c>
      <c r="F5" s="1">
        <v>162000</v>
      </c>
    </row>
    <row r="6" spans="1:6" hidden="1" x14ac:dyDescent="0.35">
      <c r="A6" s="126" t="s">
        <v>534</v>
      </c>
      <c r="B6" t="s">
        <v>535</v>
      </c>
      <c r="C6" s="1">
        <v>0</v>
      </c>
      <c r="D6" s="1">
        <v>0</v>
      </c>
      <c r="E6" s="1">
        <f t="shared" si="0"/>
        <v>0</v>
      </c>
    </row>
    <row r="7" spans="1:6" x14ac:dyDescent="0.35">
      <c r="A7" s="126" t="s">
        <v>478</v>
      </c>
      <c r="B7" t="s">
        <v>248</v>
      </c>
      <c r="C7" s="1">
        <v>16000</v>
      </c>
      <c r="D7" s="1">
        <v>15325</v>
      </c>
      <c r="E7" s="1">
        <v>16000</v>
      </c>
      <c r="F7" s="1">
        <v>16000</v>
      </c>
    </row>
    <row r="8" spans="1:6" x14ac:dyDescent="0.35">
      <c r="A8" s="126"/>
      <c r="B8" t="s">
        <v>997</v>
      </c>
      <c r="C8" s="1">
        <v>467576</v>
      </c>
      <c r="D8" s="1"/>
      <c r="E8" s="1">
        <f>D8</f>
        <v>0</v>
      </c>
      <c r="F8" s="4">
        <v>85485</v>
      </c>
    </row>
    <row r="9" spans="1:6" x14ac:dyDescent="0.35">
      <c r="A9" t="s">
        <v>42</v>
      </c>
      <c r="B9" s="315" t="s">
        <v>191</v>
      </c>
      <c r="C9" s="11">
        <f>SUM(C4:C8)</f>
        <v>645076</v>
      </c>
      <c r="D9" s="11">
        <f>SUM(D4:D8)</f>
        <v>150060.65</v>
      </c>
      <c r="E9" s="11">
        <f>SUM(E4:E8)</f>
        <v>177682.77999999997</v>
      </c>
      <c r="F9" s="51">
        <f>SUM(F5:F8)</f>
        <v>263485</v>
      </c>
    </row>
    <row r="11" spans="1:6" ht="43.5" x14ac:dyDescent="0.35">
      <c r="C11" s="13" t="s">
        <v>15</v>
      </c>
      <c r="D11" s="13" t="s">
        <v>988</v>
      </c>
      <c r="E11" s="13" t="s">
        <v>986</v>
      </c>
      <c r="F11" s="13" t="s">
        <v>23</v>
      </c>
    </row>
    <row r="12" spans="1:6" x14ac:dyDescent="0.35">
      <c r="B12" s="5" t="s">
        <v>6</v>
      </c>
      <c r="C12" s="15" t="s">
        <v>851</v>
      </c>
      <c r="D12" s="15" t="s">
        <v>851</v>
      </c>
      <c r="E12" s="15" t="s">
        <v>851</v>
      </c>
      <c r="F12" s="15" t="s">
        <v>987</v>
      </c>
    </row>
    <row r="13" spans="1:6" x14ac:dyDescent="0.35">
      <c r="A13" s="126" t="s">
        <v>479</v>
      </c>
      <c r="B13" t="s">
        <v>21</v>
      </c>
      <c r="C13" s="1">
        <v>94716</v>
      </c>
      <c r="D13" s="1">
        <v>60661.27</v>
      </c>
      <c r="E13" s="1">
        <f>(D13/11)*12</f>
        <v>66175.930909090908</v>
      </c>
      <c r="F13" s="3">
        <v>105560</v>
      </c>
    </row>
    <row r="14" spans="1:6" x14ac:dyDescent="0.35">
      <c r="A14" s="126" t="s">
        <v>480</v>
      </c>
      <c r="B14" t="s">
        <v>224</v>
      </c>
      <c r="C14" s="1">
        <v>13762</v>
      </c>
      <c r="D14" s="1">
        <v>6908.11</v>
      </c>
      <c r="E14" s="1">
        <f t="shared" ref="E14" si="1">(D14/11)*12</f>
        <v>7536.12</v>
      </c>
      <c r="F14" s="3">
        <v>11300</v>
      </c>
    </row>
    <row r="15" spans="1:6" x14ac:dyDescent="0.35">
      <c r="A15" s="126" t="s">
        <v>481</v>
      </c>
      <c r="B15" t="s">
        <v>193</v>
      </c>
      <c r="C15" s="1">
        <v>250</v>
      </c>
      <c r="D15" s="1">
        <v>315.23</v>
      </c>
      <c r="E15" s="1">
        <v>400</v>
      </c>
      <c r="F15" s="440">
        <v>500</v>
      </c>
    </row>
    <row r="16" spans="1:6" ht="15" customHeight="1" x14ac:dyDescent="0.35">
      <c r="A16" s="126" t="s">
        <v>768</v>
      </c>
      <c r="B16" t="s">
        <v>194</v>
      </c>
      <c r="C16" s="1">
        <v>800</v>
      </c>
      <c r="D16" s="1">
        <v>781.49</v>
      </c>
      <c r="E16" s="1">
        <f t="shared" ref="E16" si="2">(D16/11)*12</f>
        <v>852.53454545454542</v>
      </c>
      <c r="F16" s="3">
        <v>1000</v>
      </c>
    </row>
    <row r="17" spans="1:6" ht="28.5" customHeight="1" x14ac:dyDescent="0.35">
      <c r="A17" s="126" t="s">
        <v>482</v>
      </c>
      <c r="B17" t="s">
        <v>249</v>
      </c>
      <c r="C17" s="1">
        <v>20000</v>
      </c>
      <c r="D17" s="1">
        <v>6212.82</v>
      </c>
      <c r="E17" s="1">
        <v>25000</v>
      </c>
      <c r="F17" s="3">
        <v>25000</v>
      </c>
    </row>
    <row r="18" spans="1:6" x14ac:dyDescent="0.35">
      <c r="A18" s="126" t="s">
        <v>483</v>
      </c>
      <c r="B18" t="s">
        <v>225</v>
      </c>
      <c r="C18" s="1">
        <v>3500</v>
      </c>
      <c r="D18" s="1">
        <v>2727</v>
      </c>
      <c r="E18" s="1">
        <v>5000</v>
      </c>
      <c r="F18" s="3">
        <v>5000</v>
      </c>
    </row>
    <row r="19" spans="1:6" x14ac:dyDescent="0.35">
      <c r="A19" s="126" t="s">
        <v>484</v>
      </c>
      <c r="B19" t="s">
        <v>227</v>
      </c>
      <c r="C19" s="1">
        <v>300</v>
      </c>
      <c r="D19" s="1">
        <v>448.11</v>
      </c>
      <c r="E19" s="1">
        <v>500</v>
      </c>
      <c r="F19" s="3">
        <v>500</v>
      </c>
    </row>
    <row r="20" spans="1:6" x14ac:dyDescent="0.35">
      <c r="A20" s="126" t="s">
        <v>485</v>
      </c>
      <c r="B20" t="s">
        <v>234</v>
      </c>
      <c r="C20" s="1">
        <v>0</v>
      </c>
      <c r="D20" s="1">
        <v>0</v>
      </c>
      <c r="E20" s="1">
        <f t="shared" ref="E20" si="3">(D20/11)*12</f>
        <v>0</v>
      </c>
      <c r="F20" s="3"/>
    </row>
    <row r="21" spans="1:6" x14ac:dyDescent="0.35">
      <c r="A21" s="126" t="s">
        <v>486</v>
      </c>
      <c r="B21" t="s">
        <v>231</v>
      </c>
      <c r="C21" s="1">
        <v>3000</v>
      </c>
      <c r="D21" s="1">
        <v>2256.04</v>
      </c>
      <c r="E21" s="1">
        <v>3000</v>
      </c>
      <c r="F21" s="3">
        <v>3000</v>
      </c>
    </row>
    <row r="22" spans="1:6" x14ac:dyDescent="0.35">
      <c r="A22" s="126" t="s">
        <v>487</v>
      </c>
      <c r="B22" t="s">
        <v>232</v>
      </c>
      <c r="C22" s="1">
        <v>35000</v>
      </c>
      <c r="D22" s="1">
        <v>32153.57</v>
      </c>
      <c r="E22" s="1">
        <v>34000</v>
      </c>
      <c r="F22" s="3">
        <v>36000</v>
      </c>
    </row>
    <row r="23" spans="1:6" ht="15.75" hidden="1" customHeight="1" x14ac:dyDescent="0.35">
      <c r="A23" s="126" t="s">
        <v>648</v>
      </c>
      <c r="B23" t="s">
        <v>230</v>
      </c>
      <c r="C23" s="1">
        <v>0</v>
      </c>
      <c r="D23" s="1">
        <v>0</v>
      </c>
      <c r="E23" s="1">
        <f t="shared" ref="E23:E41" si="4">(D23/11)*12</f>
        <v>0</v>
      </c>
      <c r="F23" s="3"/>
    </row>
    <row r="24" spans="1:6" ht="16.5" hidden="1" customHeight="1" x14ac:dyDescent="0.35">
      <c r="A24" s="126" t="s">
        <v>649</v>
      </c>
      <c r="B24" t="s">
        <v>235</v>
      </c>
      <c r="C24" s="1">
        <v>0</v>
      </c>
      <c r="D24" s="1">
        <v>0</v>
      </c>
      <c r="E24" s="1">
        <f>(D25/11)*12</f>
        <v>0</v>
      </c>
      <c r="F24" s="3"/>
    </row>
    <row r="25" spans="1:6" ht="14.25" hidden="1" customHeight="1" x14ac:dyDescent="0.35">
      <c r="A25" s="126" t="s">
        <v>650</v>
      </c>
      <c r="B25" t="s">
        <v>195</v>
      </c>
      <c r="C25" s="1">
        <v>0</v>
      </c>
      <c r="D25" s="1">
        <v>0</v>
      </c>
      <c r="E25" s="1">
        <f t="shared" si="4"/>
        <v>0</v>
      </c>
      <c r="F25" s="3"/>
    </row>
    <row r="26" spans="1:6" hidden="1" x14ac:dyDescent="0.35">
      <c r="A26" s="126" t="s">
        <v>650</v>
      </c>
      <c r="B26" t="s">
        <v>664</v>
      </c>
      <c r="C26" s="1">
        <v>0</v>
      </c>
      <c r="D26" s="1">
        <v>0</v>
      </c>
      <c r="E26" s="1">
        <f t="shared" si="4"/>
        <v>0</v>
      </c>
      <c r="F26" s="3"/>
    </row>
    <row r="27" spans="1:6" x14ac:dyDescent="0.35">
      <c r="A27" s="126" t="s">
        <v>488</v>
      </c>
      <c r="B27" t="s">
        <v>236</v>
      </c>
      <c r="C27" s="1">
        <v>1000</v>
      </c>
      <c r="D27" s="1">
        <v>596.03</v>
      </c>
      <c r="E27" s="1">
        <f t="shared" si="4"/>
        <v>650.21454545454537</v>
      </c>
      <c r="F27" s="3">
        <v>1000</v>
      </c>
    </row>
    <row r="28" spans="1:6" hidden="1" x14ac:dyDescent="0.35">
      <c r="A28" s="126" t="s">
        <v>489</v>
      </c>
      <c r="B28" t="s">
        <v>243</v>
      </c>
      <c r="C28" s="1">
        <v>0</v>
      </c>
      <c r="D28" s="1">
        <v>0</v>
      </c>
      <c r="E28" s="1">
        <f t="shared" si="4"/>
        <v>0</v>
      </c>
      <c r="F28" s="3"/>
    </row>
    <row r="29" spans="1:6" x14ac:dyDescent="0.35">
      <c r="A29" s="126" t="s">
        <v>490</v>
      </c>
      <c r="B29" t="s">
        <v>238</v>
      </c>
      <c r="C29" s="1">
        <v>18000</v>
      </c>
      <c r="D29" s="1">
        <v>16386.650000000001</v>
      </c>
      <c r="E29" s="1">
        <f t="shared" si="4"/>
        <v>17876.345454545455</v>
      </c>
      <c r="F29" s="3">
        <v>18000</v>
      </c>
    </row>
    <row r="30" spans="1:6" ht="30" customHeight="1" x14ac:dyDescent="0.35">
      <c r="A30" s="126" t="s">
        <v>491</v>
      </c>
      <c r="B30" t="s">
        <v>237</v>
      </c>
      <c r="C30" s="1">
        <v>2000</v>
      </c>
      <c r="D30" s="1">
        <v>441.93</v>
      </c>
      <c r="E30" s="1">
        <f t="shared" si="4"/>
        <v>482.10545454545456</v>
      </c>
      <c r="F30" s="3">
        <v>2000</v>
      </c>
    </row>
    <row r="31" spans="1:6" hidden="1" x14ac:dyDescent="0.35">
      <c r="A31" s="126" t="s">
        <v>646</v>
      </c>
      <c r="B31" t="s">
        <v>657</v>
      </c>
      <c r="C31" s="1">
        <v>0</v>
      </c>
      <c r="D31" s="1">
        <v>0</v>
      </c>
      <c r="E31" s="1">
        <f t="shared" si="4"/>
        <v>0</v>
      </c>
      <c r="F31" s="3"/>
    </row>
    <row r="32" spans="1:6" hidden="1" x14ac:dyDescent="0.35">
      <c r="A32" s="126" t="s">
        <v>647</v>
      </c>
      <c r="B32" t="s">
        <v>192</v>
      </c>
      <c r="C32" s="1">
        <v>0</v>
      </c>
      <c r="D32" s="1">
        <v>0</v>
      </c>
      <c r="E32" s="1">
        <f t="shared" si="4"/>
        <v>0</v>
      </c>
      <c r="F32" s="3"/>
    </row>
    <row r="33" spans="1:6" x14ac:dyDescent="0.35">
      <c r="A33" s="126" t="s">
        <v>536</v>
      </c>
      <c r="B33" t="s">
        <v>239</v>
      </c>
      <c r="C33" s="1">
        <v>0</v>
      </c>
      <c r="D33" s="1">
        <v>0</v>
      </c>
      <c r="E33" s="1">
        <f t="shared" si="4"/>
        <v>0</v>
      </c>
      <c r="F33" s="3"/>
    </row>
    <row r="34" spans="1:6" ht="16.5" customHeight="1" x14ac:dyDescent="0.35">
      <c r="A34" s="126" t="s">
        <v>632</v>
      </c>
      <c r="B34" t="s">
        <v>192</v>
      </c>
      <c r="C34" s="1">
        <v>0</v>
      </c>
      <c r="D34" s="1">
        <v>0</v>
      </c>
      <c r="E34" s="1">
        <f t="shared" si="4"/>
        <v>0</v>
      </c>
      <c r="F34" s="3"/>
    </row>
    <row r="35" spans="1:6" ht="16.5" customHeight="1" x14ac:dyDescent="0.35">
      <c r="A35" s="126" t="s">
        <v>1140</v>
      </c>
      <c r="B35" t="s">
        <v>1141</v>
      </c>
      <c r="C35" s="1"/>
      <c r="D35" s="1"/>
      <c r="E35" s="1"/>
      <c r="F35" s="3">
        <v>50000</v>
      </c>
    </row>
    <row r="36" spans="1:6" hidden="1" x14ac:dyDescent="0.35">
      <c r="A36" s="126" t="s">
        <v>492</v>
      </c>
      <c r="B36" t="s">
        <v>299</v>
      </c>
      <c r="C36" s="1">
        <v>0</v>
      </c>
      <c r="D36" s="1">
        <v>0</v>
      </c>
      <c r="E36" s="1">
        <f t="shared" si="4"/>
        <v>0</v>
      </c>
      <c r="F36" s="3"/>
    </row>
    <row r="37" spans="1:6" hidden="1" x14ac:dyDescent="0.35">
      <c r="A37" s="126" t="s">
        <v>685</v>
      </c>
      <c r="B37" t="s">
        <v>226</v>
      </c>
      <c r="C37" s="1">
        <v>0</v>
      </c>
      <c r="D37" s="1">
        <v>0</v>
      </c>
      <c r="E37" s="1">
        <f t="shared" si="4"/>
        <v>0</v>
      </c>
      <c r="F37" s="3"/>
    </row>
    <row r="38" spans="1:6" x14ac:dyDescent="0.35">
      <c r="A38" s="126" t="s">
        <v>686</v>
      </c>
      <c r="B38" t="s">
        <v>687</v>
      </c>
      <c r="C38" s="1">
        <v>0</v>
      </c>
      <c r="D38" s="1">
        <v>0</v>
      </c>
      <c r="E38" s="1">
        <f t="shared" si="4"/>
        <v>0</v>
      </c>
      <c r="F38" s="3"/>
    </row>
    <row r="39" spans="1:6" x14ac:dyDescent="0.35">
      <c r="A39" s="126" t="s">
        <v>684</v>
      </c>
      <c r="B39" t="s">
        <v>631</v>
      </c>
      <c r="C39" s="1">
        <v>0</v>
      </c>
      <c r="D39" s="1">
        <v>0</v>
      </c>
      <c r="E39" s="1">
        <f t="shared" si="4"/>
        <v>0</v>
      </c>
      <c r="F39" s="3">
        <v>1200</v>
      </c>
    </row>
    <row r="40" spans="1:6" x14ac:dyDescent="0.35">
      <c r="A40" s="126" t="s">
        <v>685</v>
      </c>
      <c r="B40" t="s">
        <v>226</v>
      </c>
      <c r="C40" s="1">
        <v>0</v>
      </c>
      <c r="D40" s="1">
        <v>0</v>
      </c>
      <c r="E40" s="1">
        <f t="shared" si="4"/>
        <v>0</v>
      </c>
      <c r="F40" s="3"/>
    </row>
    <row r="41" spans="1:6" x14ac:dyDescent="0.35">
      <c r="A41" s="126" t="s">
        <v>501</v>
      </c>
      <c r="B41" t="s">
        <v>665</v>
      </c>
      <c r="C41" s="1">
        <v>396253</v>
      </c>
      <c r="D41" s="1">
        <v>0</v>
      </c>
      <c r="E41" s="1">
        <f t="shared" si="4"/>
        <v>0</v>
      </c>
      <c r="F41" s="3"/>
    </row>
    <row r="42" spans="1:6" x14ac:dyDescent="0.35">
      <c r="A42" s="126"/>
      <c r="B42" t="s">
        <v>394</v>
      </c>
      <c r="C42" s="1">
        <v>0</v>
      </c>
      <c r="D42" s="1"/>
      <c r="E42" s="1"/>
      <c r="F42" s="3"/>
    </row>
    <row r="43" spans="1:6" ht="15" thickBot="1" x14ac:dyDescent="0.4">
      <c r="A43" s="126"/>
      <c r="B43" t="s">
        <v>657</v>
      </c>
      <c r="C43" s="1">
        <v>56495</v>
      </c>
      <c r="D43" s="1">
        <v>0</v>
      </c>
      <c r="E43" s="1">
        <f t="shared" ref="E43" si="5">(D43/11)*12</f>
        <v>0</v>
      </c>
      <c r="F43" s="307"/>
    </row>
    <row r="44" spans="1:6" ht="15" thickBot="1" x14ac:dyDescent="0.4">
      <c r="B44" s="322" t="s">
        <v>8</v>
      </c>
      <c r="C44" s="312">
        <f>SUM(C13:C43)</f>
        <v>645076</v>
      </c>
      <c r="D44" s="312">
        <f>SUM(D13:D34)</f>
        <v>129888.24999999997</v>
      </c>
      <c r="E44" s="312">
        <f>SUM(E13:E34)</f>
        <v>161473.25090909092</v>
      </c>
      <c r="F44" s="306">
        <f>SUM(F13:F43)</f>
        <v>260060</v>
      </c>
    </row>
    <row r="46" spans="1:6" x14ac:dyDescent="0.35">
      <c r="B46" s="37" t="s">
        <v>240</v>
      </c>
      <c r="C46" s="8">
        <f t="shared" ref="C46" si="6">+C9</f>
        <v>645076</v>
      </c>
      <c r="D46" s="8">
        <f t="shared" ref="D46:E46" si="7">+D9</f>
        <v>150060.65</v>
      </c>
      <c r="E46" s="8">
        <f t="shared" si="7"/>
        <v>177682.77999999997</v>
      </c>
      <c r="F46" s="8">
        <f t="shared" ref="F46" si="8">+F9</f>
        <v>263485</v>
      </c>
    </row>
    <row r="47" spans="1:6" x14ac:dyDescent="0.35">
      <c r="B47" s="6" t="s">
        <v>6</v>
      </c>
      <c r="C47" s="8">
        <f t="shared" ref="C47" si="9">+C44</f>
        <v>645076</v>
      </c>
      <c r="D47" s="8">
        <f t="shared" ref="D47:E47" si="10">+D44</f>
        <v>129888.24999999997</v>
      </c>
      <c r="E47" s="8">
        <f t="shared" si="10"/>
        <v>161473.25090909092</v>
      </c>
      <c r="F47" s="8">
        <f t="shared" ref="F47" si="11">+F44</f>
        <v>260060</v>
      </c>
    </row>
    <row r="48" spans="1:6" ht="15" thickBot="1" x14ac:dyDescent="0.4">
      <c r="B48" s="6"/>
    </row>
    <row r="49" spans="2:5" ht="15" thickBot="1" x14ac:dyDescent="0.4">
      <c r="B49" s="6" t="s">
        <v>241</v>
      </c>
      <c r="C49" s="316">
        <f t="shared" ref="C49" si="12">+C46-C47</f>
        <v>0</v>
      </c>
      <c r="D49" s="316">
        <f t="shared" ref="D49:E49" si="13">+D46-D47</f>
        <v>20172.400000000023</v>
      </c>
      <c r="E49" s="316">
        <f t="shared" si="13"/>
        <v>16209.529090909055</v>
      </c>
    </row>
    <row r="52" spans="2:5" x14ac:dyDescent="0.35">
      <c r="B52" s="2"/>
    </row>
    <row r="53" spans="2:5" x14ac:dyDescent="0.35">
      <c r="B53" s="2"/>
    </row>
    <row r="54" spans="2:5" x14ac:dyDescent="0.35">
      <c r="B54" s="2"/>
    </row>
    <row r="55" spans="2:5" x14ac:dyDescent="0.35">
      <c r="B55" s="2"/>
    </row>
    <row r="56" spans="2:5" x14ac:dyDescent="0.35">
      <c r="B56" s="2"/>
    </row>
    <row r="57" spans="2:5" x14ac:dyDescent="0.35">
      <c r="B57" s="2"/>
    </row>
  </sheetData>
  <phoneticPr fontId="43" type="noConversion"/>
  <printOptions horizontalCentered="1"/>
  <pageMargins left="0.7" right="0.7" top="0.5" bottom="0.5" header="0.3" footer="0.3"/>
  <pageSetup fitToHeight="0" orientation="portrait" r:id="rId1"/>
  <legacy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F30"/>
  <sheetViews>
    <sheetView zoomScale="69" zoomScaleNormal="69" workbookViewId="0">
      <selection activeCell="F15" sqref="F15"/>
    </sheetView>
  </sheetViews>
  <sheetFormatPr defaultRowHeight="14.5" x14ac:dyDescent="0.35"/>
  <cols>
    <col min="2" max="2" width="31.26953125" customWidth="1"/>
    <col min="3" max="3" width="14.26953125" customWidth="1"/>
    <col min="4" max="4" width="13.81640625" customWidth="1"/>
    <col min="5" max="5" width="13" customWidth="1"/>
    <col min="6" max="10" width="11.1796875" customWidth="1"/>
  </cols>
  <sheetData>
    <row r="1" spans="1:6" ht="52.5" customHeight="1" x14ac:dyDescent="0.45">
      <c r="B1" s="281" t="s">
        <v>817</v>
      </c>
      <c r="C1" s="13" t="s">
        <v>15</v>
      </c>
      <c r="D1" s="346" t="s">
        <v>1126</v>
      </c>
      <c r="E1" s="13" t="s">
        <v>986</v>
      </c>
      <c r="F1" s="13" t="s">
        <v>23</v>
      </c>
    </row>
    <row r="2" spans="1:6" x14ac:dyDescent="0.35">
      <c r="A2" s="314"/>
      <c r="B2" s="15"/>
      <c r="C2" s="15" t="s">
        <v>851</v>
      </c>
      <c r="D2" s="347" t="s">
        <v>851</v>
      </c>
      <c r="E2" s="15" t="s">
        <v>851</v>
      </c>
      <c r="F2" s="15" t="s">
        <v>987</v>
      </c>
    </row>
    <row r="3" spans="1:6" x14ac:dyDescent="0.35">
      <c r="A3" t="s">
        <v>820</v>
      </c>
    </row>
    <row r="4" spans="1:6" x14ac:dyDescent="0.35">
      <c r="B4" s="315" t="s">
        <v>187</v>
      </c>
    </row>
    <row r="5" spans="1:6" x14ac:dyDescent="0.35">
      <c r="A5" t="s">
        <v>502</v>
      </c>
      <c r="B5" t="s">
        <v>251</v>
      </c>
      <c r="C5" s="1">
        <v>130000</v>
      </c>
      <c r="D5" s="292">
        <v>94253</v>
      </c>
      <c r="E5" s="303">
        <f>D5/9*12</f>
        <v>125670.66666666666</v>
      </c>
      <c r="F5" s="303">
        <v>130000</v>
      </c>
    </row>
    <row r="6" spans="1:6" x14ac:dyDescent="0.35">
      <c r="A6" t="s">
        <v>503</v>
      </c>
      <c r="B6" t="s">
        <v>273</v>
      </c>
      <c r="C6" s="1">
        <v>100</v>
      </c>
      <c r="D6" s="303">
        <v>90</v>
      </c>
      <c r="E6" s="303">
        <f>D6/9*12</f>
        <v>120</v>
      </c>
      <c r="F6" s="303">
        <v>120</v>
      </c>
    </row>
    <row r="7" spans="1:6" x14ac:dyDescent="0.35">
      <c r="B7" t="s">
        <v>939</v>
      </c>
      <c r="C7" s="1">
        <v>220000</v>
      </c>
      <c r="D7" s="304"/>
      <c r="E7" s="304"/>
      <c r="F7" s="304">
        <v>298070</v>
      </c>
    </row>
    <row r="8" spans="1:6" x14ac:dyDescent="0.35">
      <c r="B8" s="297" t="s">
        <v>821</v>
      </c>
      <c r="C8" s="11">
        <f t="shared" ref="C8:F8" si="0">SUM(C5:C7)</f>
        <v>350100</v>
      </c>
      <c r="D8" s="351">
        <f t="shared" si="0"/>
        <v>94343</v>
      </c>
      <c r="E8" s="351">
        <f t="shared" si="0"/>
        <v>125790.66666666666</v>
      </c>
      <c r="F8" s="351">
        <f t="shared" si="0"/>
        <v>428190</v>
      </c>
    </row>
    <row r="10" spans="1:6" ht="45" customHeight="1" x14ac:dyDescent="0.35">
      <c r="C10" s="13" t="s">
        <v>15</v>
      </c>
      <c r="D10" s="13" t="s">
        <v>988</v>
      </c>
      <c r="E10" s="13" t="s">
        <v>986</v>
      </c>
      <c r="F10" s="13" t="s">
        <v>23</v>
      </c>
    </row>
    <row r="11" spans="1:6" x14ac:dyDescent="0.35">
      <c r="B11" s="5" t="s">
        <v>6</v>
      </c>
      <c r="C11" s="15" t="s">
        <v>851</v>
      </c>
      <c r="D11" s="15" t="s">
        <v>851</v>
      </c>
      <c r="E11" s="15" t="s">
        <v>851</v>
      </c>
      <c r="F11" s="15" t="s">
        <v>987</v>
      </c>
    </row>
    <row r="12" spans="1:6" x14ac:dyDescent="0.35">
      <c r="A12" s="126" t="s">
        <v>695</v>
      </c>
      <c r="B12" t="s">
        <v>256</v>
      </c>
      <c r="C12" s="1">
        <v>29896</v>
      </c>
      <c r="D12" s="303">
        <v>19897</v>
      </c>
      <c r="E12" s="303">
        <f t="shared" ref="E12:E15" si="1">D12/9*12</f>
        <v>26529.333333333336</v>
      </c>
      <c r="F12" s="303">
        <v>28175</v>
      </c>
    </row>
    <row r="13" spans="1:6" x14ac:dyDescent="0.35">
      <c r="A13" s="126" t="s">
        <v>696</v>
      </c>
      <c r="B13" t="s">
        <v>224</v>
      </c>
      <c r="C13" s="1">
        <v>4344</v>
      </c>
      <c r="D13" s="303">
        <v>2765</v>
      </c>
      <c r="E13" s="303">
        <f t="shared" si="1"/>
        <v>3686.666666666667</v>
      </c>
      <c r="F13" s="303">
        <v>3210</v>
      </c>
    </row>
    <row r="14" spans="1:6" hidden="1" x14ac:dyDescent="0.35">
      <c r="A14" s="126" t="s">
        <v>504</v>
      </c>
      <c r="B14" t="s">
        <v>238</v>
      </c>
      <c r="C14" s="1">
        <v>0</v>
      </c>
      <c r="D14" s="303"/>
      <c r="E14" s="303">
        <f t="shared" si="1"/>
        <v>0</v>
      </c>
      <c r="F14" s="303"/>
    </row>
    <row r="15" spans="1:6" x14ac:dyDescent="0.35">
      <c r="A15" s="126" t="s">
        <v>505</v>
      </c>
      <c r="B15" t="s">
        <v>192</v>
      </c>
      <c r="C15" s="1">
        <v>350</v>
      </c>
      <c r="D15" s="303">
        <v>250</v>
      </c>
      <c r="E15" s="303">
        <f t="shared" si="1"/>
        <v>333.33333333333337</v>
      </c>
      <c r="F15" s="303">
        <v>500</v>
      </c>
    </row>
    <row r="16" spans="1:6" x14ac:dyDescent="0.35">
      <c r="A16" s="126" t="s">
        <v>506</v>
      </c>
      <c r="B16" t="s">
        <v>252</v>
      </c>
      <c r="C16" s="1">
        <v>110000</v>
      </c>
      <c r="D16" s="292">
        <v>91289</v>
      </c>
      <c r="E16" s="303">
        <f>D16/8*12</f>
        <v>136933.5</v>
      </c>
      <c r="F16" s="303">
        <v>140000</v>
      </c>
    </row>
    <row r="17" spans="1:6" hidden="1" x14ac:dyDescent="0.35">
      <c r="A17" s="126" t="s">
        <v>683</v>
      </c>
      <c r="B17" t="s">
        <v>226</v>
      </c>
      <c r="C17" s="1">
        <v>0</v>
      </c>
      <c r="D17" s="303"/>
      <c r="E17" s="303"/>
      <c r="F17" s="303"/>
    </row>
    <row r="18" spans="1:6" x14ac:dyDescent="0.35">
      <c r="A18" s="126"/>
      <c r="B18" t="s">
        <v>245</v>
      </c>
      <c r="C18" s="1"/>
      <c r="D18" s="303"/>
      <c r="E18" s="303"/>
      <c r="F18" s="303">
        <v>163770</v>
      </c>
    </row>
    <row r="19" spans="1:6" x14ac:dyDescent="0.35">
      <c r="A19" s="126"/>
      <c r="B19" t="s">
        <v>394</v>
      </c>
      <c r="C19" s="1">
        <v>101116</v>
      </c>
      <c r="D19" s="303"/>
      <c r="E19" s="303"/>
      <c r="F19" s="303"/>
    </row>
    <row r="20" spans="1:6" hidden="1" x14ac:dyDescent="0.35">
      <c r="A20" s="126"/>
      <c r="B20" t="s">
        <v>965</v>
      </c>
      <c r="C20" s="1">
        <v>0</v>
      </c>
      <c r="D20" s="303"/>
      <c r="E20" s="303"/>
      <c r="F20" s="303"/>
    </row>
    <row r="21" spans="1:6" x14ac:dyDescent="0.35">
      <c r="A21" s="126"/>
      <c r="B21" t="s">
        <v>967</v>
      </c>
      <c r="C21" s="1">
        <v>104394</v>
      </c>
      <c r="D21" s="304"/>
      <c r="E21" s="304"/>
      <c r="F21" s="304"/>
    </row>
    <row r="22" spans="1:6" x14ac:dyDescent="0.35">
      <c r="A22" s="126"/>
      <c r="B22" s="297" t="s">
        <v>379</v>
      </c>
      <c r="C22" s="11">
        <f>SUM(C12:C21)</f>
        <v>350100</v>
      </c>
      <c r="D22" s="351">
        <f>SUM(D12:D21)</f>
        <v>114201</v>
      </c>
      <c r="E22" s="351">
        <f t="shared" ref="E22:F22" si="2">SUM(E12:E21)</f>
        <v>167482.83333333334</v>
      </c>
      <c r="F22" s="351">
        <f t="shared" si="2"/>
        <v>335655</v>
      </c>
    </row>
    <row r="24" spans="1:6" x14ac:dyDescent="0.35">
      <c r="B24" s="37" t="s">
        <v>240</v>
      </c>
      <c r="C24" s="8">
        <f t="shared" ref="C24" si="3">C8</f>
        <v>350100</v>
      </c>
    </row>
    <row r="25" spans="1:6" x14ac:dyDescent="0.35">
      <c r="B25" s="6" t="s">
        <v>6</v>
      </c>
      <c r="C25" s="8">
        <f t="shared" ref="C25" si="4">C22</f>
        <v>350100</v>
      </c>
    </row>
    <row r="26" spans="1:6" ht="15" thickBot="1" x14ac:dyDescent="0.4">
      <c r="B26" s="6" t="s">
        <v>17</v>
      </c>
    </row>
    <row r="27" spans="1:6" ht="15" thickBot="1" x14ac:dyDescent="0.4">
      <c r="B27" s="6" t="s">
        <v>241</v>
      </c>
      <c r="C27" s="316">
        <f t="shared" ref="C27" si="5">+C24-C25</f>
        <v>0</v>
      </c>
    </row>
    <row r="29" spans="1:6" x14ac:dyDescent="0.35">
      <c r="B29" s="6" t="s">
        <v>261</v>
      </c>
      <c r="C29" s="357">
        <f>'FY2025-2026 Budget Summary'!K18+'FY2025-2026 Budget Summary'!L18</f>
        <v>298070</v>
      </c>
    </row>
    <row r="30" spans="1:6" x14ac:dyDescent="0.35">
      <c r="B30" s="6" t="s">
        <v>262</v>
      </c>
    </row>
  </sheetData>
  <pageMargins left="0.45" right="0.45" top="0.25" bottom="0.25" header="0.3" footer="0.3"/>
  <pageSetup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F34"/>
  <sheetViews>
    <sheetView tabSelected="1" workbookViewId="0">
      <selection activeCell="F18" sqref="F18"/>
    </sheetView>
  </sheetViews>
  <sheetFormatPr defaultRowHeight="14.5" x14ac:dyDescent="0.35"/>
  <cols>
    <col min="2" max="2" width="28.7265625" customWidth="1"/>
    <col min="4" max="4" width="9.7265625" customWidth="1"/>
    <col min="5" max="5" width="10.7265625" customWidth="1"/>
  </cols>
  <sheetData>
    <row r="1" spans="1:6" ht="44.5" x14ac:dyDescent="0.45">
      <c r="B1" s="281" t="s">
        <v>818</v>
      </c>
      <c r="C1" s="13" t="s">
        <v>15</v>
      </c>
      <c r="D1" s="13" t="s">
        <v>988</v>
      </c>
      <c r="E1" s="13" t="s">
        <v>986</v>
      </c>
      <c r="F1" s="13" t="s">
        <v>23</v>
      </c>
    </row>
    <row r="2" spans="1:6" x14ac:dyDescent="0.35">
      <c r="A2" s="15"/>
      <c r="B2" s="15"/>
      <c r="C2" s="15" t="s">
        <v>851</v>
      </c>
      <c r="D2" s="15" t="s">
        <v>851</v>
      </c>
      <c r="E2" s="15" t="s">
        <v>851</v>
      </c>
      <c r="F2" s="15" t="s">
        <v>987</v>
      </c>
    </row>
    <row r="3" spans="1:6" x14ac:dyDescent="0.35">
      <c r="A3" t="s">
        <v>822</v>
      </c>
    </row>
    <row r="4" spans="1:6" x14ac:dyDescent="0.35">
      <c r="B4" s="317" t="s">
        <v>819</v>
      </c>
    </row>
    <row r="5" spans="1:6" x14ac:dyDescent="0.35">
      <c r="A5" s="126" t="s">
        <v>507</v>
      </c>
      <c r="B5" t="s">
        <v>253</v>
      </c>
      <c r="C5" s="1">
        <v>5000</v>
      </c>
      <c r="D5" s="1">
        <v>3117</v>
      </c>
      <c r="E5" s="1">
        <f>D5/9*12</f>
        <v>4156</v>
      </c>
      <c r="F5" s="1">
        <v>8000</v>
      </c>
    </row>
    <row r="6" spans="1:6" x14ac:dyDescent="0.35">
      <c r="A6" s="126" t="s">
        <v>508</v>
      </c>
      <c r="B6" t="s">
        <v>254</v>
      </c>
      <c r="C6" s="1">
        <v>4100</v>
      </c>
      <c r="D6" s="1">
        <v>3550</v>
      </c>
      <c r="E6" s="1">
        <f t="shared" ref="E6:E8" si="0">D6/9*12</f>
        <v>4733.3333333333339</v>
      </c>
      <c r="F6" s="1">
        <v>6500</v>
      </c>
    </row>
    <row r="7" spans="1:6" x14ac:dyDescent="0.35">
      <c r="A7" s="126" t="s">
        <v>509</v>
      </c>
      <c r="B7" t="s">
        <v>255</v>
      </c>
      <c r="C7" s="1">
        <v>9000</v>
      </c>
      <c r="D7" s="1">
        <v>6820</v>
      </c>
      <c r="E7" s="1">
        <f t="shared" si="0"/>
        <v>9093.3333333333339</v>
      </c>
      <c r="F7" s="1">
        <v>12000</v>
      </c>
    </row>
    <row r="8" spans="1:6" x14ac:dyDescent="0.35">
      <c r="A8" s="126" t="s">
        <v>510</v>
      </c>
      <c r="B8" t="s">
        <v>186</v>
      </c>
      <c r="C8" s="1">
        <v>0</v>
      </c>
      <c r="D8" s="1">
        <v>3200</v>
      </c>
      <c r="E8" s="1">
        <f t="shared" si="0"/>
        <v>4266.6666666666661</v>
      </c>
      <c r="F8" s="1">
        <v>6500</v>
      </c>
    </row>
    <row r="9" spans="1:6" x14ac:dyDescent="0.35">
      <c r="A9" s="126"/>
      <c r="C9" s="1"/>
      <c r="D9" s="1"/>
    </row>
    <row r="10" spans="1:6" x14ac:dyDescent="0.35">
      <c r="A10" s="126"/>
      <c r="B10" t="s">
        <v>966</v>
      </c>
      <c r="C10" s="1">
        <f>'Sanitation Fund-56'!C21</f>
        <v>104394</v>
      </c>
      <c r="D10" s="4"/>
      <c r="E10" s="283"/>
      <c r="F10" s="283"/>
    </row>
    <row r="11" spans="1:6" x14ac:dyDescent="0.35">
      <c r="B11" s="297" t="s">
        <v>823</v>
      </c>
      <c r="C11" s="11">
        <f>SUM(C5:C10)</f>
        <v>122494</v>
      </c>
      <c r="D11" s="51">
        <f>SUM(D5:D10)</f>
        <v>16687</v>
      </c>
      <c r="E11" s="51">
        <f>SUM(E5:E10)</f>
        <v>22249.333333333336</v>
      </c>
      <c r="F11" s="351">
        <f>SUM(F5:F10)</f>
        <v>33000</v>
      </c>
    </row>
    <row r="13" spans="1:6" ht="43.5" x14ac:dyDescent="0.35">
      <c r="C13" s="13" t="s">
        <v>15</v>
      </c>
      <c r="D13" s="13" t="s">
        <v>988</v>
      </c>
      <c r="E13" s="13" t="s">
        <v>986</v>
      </c>
      <c r="F13" s="13" t="s">
        <v>23</v>
      </c>
    </row>
    <row r="14" spans="1:6" x14ac:dyDescent="0.35">
      <c r="B14" s="5" t="s">
        <v>6</v>
      </c>
      <c r="C14" s="15" t="s">
        <v>851</v>
      </c>
      <c r="D14" s="15" t="s">
        <v>851</v>
      </c>
      <c r="E14" s="15" t="s">
        <v>851</v>
      </c>
      <c r="F14" s="15" t="s">
        <v>987</v>
      </c>
    </row>
    <row r="15" spans="1:6" x14ac:dyDescent="0.35">
      <c r="A15" s="126" t="s">
        <v>511</v>
      </c>
      <c r="B15" t="s">
        <v>256</v>
      </c>
      <c r="C15" s="1">
        <v>29896</v>
      </c>
      <c r="D15" s="1">
        <v>19897</v>
      </c>
      <c r="E15" s="1">
        <f t="shared" ref="E15:E24" si="1">D15/9*12</f>
        <v>26529.333333333336</v>
      </c>
      <c r="F15" s="303">
        <v>28175</v>
      </c>
    </row>
    <row r="16" spans="1:6" x14ac:dyDescent="0.35">
      <c r="A16" s="126" t="s">
        <v>512</v>
      </c>
      <c r="B16" t="s">
        <v>224</v>
      </c>
      <c r="C16" s="1">
        <v>4344</v>
      </c>
      <c r="D16" s="1">
        <v>2587</v>
      </c>
      <c r="E16" s="1">
        <f t="shared" si="1"/>
        <v>3449.3333333333335</v>
      </c>
      <c r="F16" s="303">
        <v>2985</v>
      </c>
    </row>
    <row r="17" spans="1:6" hidden="1" x14ac:dyDescent="0.35">
      <c r="A17" s="126" t="s">
        <v>513</v>
      </c>
      <c r="B17" t="s">
        <v>193</v>
      </c>
      <c r="C17" s="1">
        <v>0</v>
      </c>
      <c r="E17" s="1">
        <f t="shared" si="1"/>
        <v>0</v>
      </c>
      <c r="F17" s="303"/>
    </row>
    <row r="18" spans="1:6" x14ac:dyDescent="0.35">
      <c r="A18" s="126" t="s">
        <v>514</v>
      </c>
      <c r="B18" t="s">
        <v>257</v>
      </c>
      <c r="C18" s="1">
        <v>2000</v>
      </c>
      <c r="D18" s="1">
        <v>3198</v>
      </c>
      <c r="E18" s="1">
        <f t="shared" si="1"/>
        <v>4264</v>
      </c>
      <c r="F18" s="303">
        <v>5000</v>
      </c>
    </row>
    <row r="19" spans="1:6" hidden="1" x14ac:dyDescent="0.35">
      <c r="A19" s="126" t="s">
        <v>824</v>
      </c>
      <c r="B19" t="s">
        <v>232</v>
      </c>
      <c r="C19" s="1">
        <v>0</v>
      </c>
      <c r="E19" s="1">
        <f t="shared" si="1"/>
        <v>0</v>
      </c>
      <c r="F19" s="303"/>
    </row>
    <row r="20" spans="1:6" x14ac:dyDescent="0.35">
      <c r="A20" s="126" t="s">
        <v>537</v>
      </c>
      <c r="B20" t="s">
        <v>258</v>
      </c>
      <c r="C20" s="1">
        <v>1000</v>
      </c>
      <c r="D20" s="1">
        <v>37</v>
      </c>
      <c r="E20" s="1">
        <f t="shared" si="1"/>
        <v>49.333333333333329</v>
      </c>
      <c r="F20" s="303">
        <v>1000</v>
      </c>
    </row>
    <row r="21" spans="1:6" x14ac:dyDescent="0.35">
      <c r="A21" s="126" t="s">
        <v>515</v>
      </c>
      <c r="B21" t="s">
        <v>259</v>
      </c>
      <c r="C21" s="1">
        <v>300</v>
      </c>
      <c r="D21" s="1">
        <v>541</v>
      </c>
      <c r="E21" s="1">
        <f t="shared" si="1"/>
        <v>721.33333333333337</v>
      </c>
      <c r="F21" s="303">
        <v>1000</v>
      </c>
    </row>
    <row r="22" spans="1:6" hidden="1" x14ac:dyDescent="0.35">
      <c r="A22" s="126" t="s">
        <v>516</v>
      </c>
      <c r="B22" t="s">
        <v>260</v>
      </c>
      <c r="C22" s="1">
        <v>0</v>
      </c>
      <c r="E22" s="1">
        <f t="shared" si="1"/>
        <v>0</v>
      </c>
      <c r="F22" s="303"/>
    </row>
    <row r="23" spans="1:6" hidden="1" x14ac:dyDescent="0.35">
      <c r="A23" s="126" t="s">
        <v>517</v>
      </c>
      <c r="B23" t="s">
        <v>238</v>
      </c>
      <c r="C23" s="1">
        <v>0</v>
      </c>
      <c r="E23" s="1">
        <f t="shared" si="1"/>
        <v>0</v>
      </c>
      <c r="F23" s="303"/>
    </row>
    <row r="24" spans="1:6" x14ac:dyDescent="0.35">
      <c r="A24" s="126" t="s">
        <v>518</v>
      </c>
      <c r="B24" t="s">
        <v>192</v>
      </c>
      <c r="C24" s="1">
        <v>350</v>
      </c>
      <c r="D24" s="1">
        <v>0</v>
      </c>
      <c r="E24" s="1">
        <f t="shared" si="1"/>
        <v>0</v>
      </c>
      <c r="F24" s="303">
        <v>500</v>
      </c>
    </row>
    <row r="25" spans="1:6" x14ac:dyDescent="0.35">
      <c r="A25" s="126"/>
      <c r="B25" t="s">
        <v>968</v>
      </c>
      <c r="C25" s="1">
        <v>93482</v>
      </c>
      <c r="D25" s="283"/>
      <c r="E25" s="283"/>
      <c r="F25" s="304"/>
    </row>
    <row r="26" spans="1:6" x14ac:dyDescent="0.35">
      <c r="B26" s="318" t="s">
        <v>734</v>
      </c>
      <c r="C26" s="11">
        <f>SUM(C15:C25)</f>
        <v>131372</v>
      </c>
      <c r="D26" s="51">
        <f>SUM(D15:D25)</f>
        <v>26260</v>
      </c>
      <c r="E26" s="51">
        <f>SUM(E15:E25)</f>
        <v>35013.333333333343</v>
      </c>
      <c r="F26" s="351">
        <f>SUM(F15:F25)</f>
        <v>38660</v>
      </c>
    </row>
    <row r="28" spans="1:6" x14ac:dyDescent="0.35">
      <c r="B28" s="37" t="s">
        <v>240</v>
      </c>
      <c r="C28" s="8">
        <f t="shared" ref="C28" si="2">C11</f>
        <v>122494</v>
      </c>
      <c r="D28" s="8">
        <f t="shared" ref="D28:F28" si="3">D11</f>
        <v>16687</v>
      </c>
      <c r="E28" s="8">
        <f t="shared" si="3"/>
        <v>22249.333333333336</v>
      </c>
      <c r="F28" s="8">
        <f t="shared" si="3"/>
        <v>33000</v>
      </c>
    </row>
    <row r="29" spans="1:6" x14ac:dyDescent="0.35">
      <c r="B29" s="6" t="s">
        <v>6</v>
      </c>
      <c r="C29" s="8">
        <f t="shared" ref="C29" si="4">C26</f>
        <v>131372</v>
      </c>
      <c r="D29" s="8">
        <f t="shared" ref="D29:F29" si="5">D26</f>
        <v>26260</v>
      </c>
      <c r="E29" s="8">
        <f t="shared" si="5"/>
        <v>35013.333333333343</v>
      </c>
      <c r="F29" s="8">
        <f t="shared" si="5"/>
        <v>38660</v>
      </c>
    </row>
    <row r="30" spans="1:6" ht="15" thickBot="1" x14ac:dyDescent="0.4">
      <c r="B30" s="6" t="s">
        <v>17</v>
      </c>
    </row>
    <row r="31" spans="1:6" ht="15" thickBot="1" x14ac:dyDescent="0.4">
      <c r="B31" s="6" t="s">
        <v>241</v>
      </c>
      <c r="C31" s="316">
        <f t="shared" ref="C31:F31" si="6">+C28-C29</f>
        <v>-8878</v>
      </c>
      <c r="D31" s="316">
        <f t="shared" si="6"/>
        <v>-9573</v>
      </c>
      <c r="E31" s="316">
        <f t="shared" si="6"/>
        <v>-12764.000000000007</v>
      </c>
      <c r="F31" s="316">
        <f t="shared" si="6"/>
        <v>-5660</v>
      </c>
    </row>
    <row r="33" spans="2:3" x14ac:dyDescent="0.35">
      <c r="B33" s="6" t="s">
        <v>261</v>
      </c>
      <c r="C33" s="357">
        <f>'FY2025-2026 Budget Summary'!K18+'FY2025-2026 Budget Summary'!L18</f>
        <v>298070</v>
      </c>
    </row>
    <row r="34" spans="2:3" x14ac:dyDescent="0.35">
      <c r="B34" s="6" t="s">
        <v>262</v>
      </c>
    </row>
  </sheetData>
  <printOptions horizontalCentered="1"/>
  <pageMargins left="0.7" right="0.7" top="0.75" bottom="0.75" header="0.3" footer="0.3"/>
  <pageSetup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DE35"/>
  <sheetViews>
    <sheetView topLeftCell="A25" zoomScale="85" zoomScaleNormal="85" workbookViewId="0">
      <selection activeCell="E29" sqref="E29"/>
    </sheetView>
  </sheetViews>
  <sheetFormatPr defaultRowHeight="14.5" x14ac:dyDescent="0.35"/>
  <cols>
    <col min="1" max="1" width="15.81640625" customWidth="1"/>
    <col min="2" max="2" width="11.453125" customWidth="1"/>
    <col min="3" max="3" width="18.81640625" customWidth="1"/>
    <col min="4" max="4" width="39.1796875" customWidth="1"/>
    <col min="5" max="5" width="15.81640625" customWidth="1"/>
    <col min="6" max="6" width="44.54296875" customWidth="1"/>
  </cols>
  <sheetData>
    <row r="1" spans="1:6" ht="29.25" customHeight="1" thickBot="1" x14ac:dyDescent="0.4">
      <c r="A1" s="478" t="s">
        <v>1147</v>
      </c>
      <c r="B1" s="479"/>
      <c r="C1" s="479"/>
      <c r="D1" s="479"/>
      <c r="E1" s="479"/>
      <c r="F1" s="480"/>
    </row>
    <row r="2" spans="1:6" ht="21.75" customHeight="1" thickBot="1" x14ac:dyDescent="0.4">
      <c r="A2" s="270" t="s">
        <v>940</v>
      </c>
      <c r="B2" s="271" t="s">
        <v>878</v>
      </c>
      <c r="C2" s="272" t="s">
        <v>879</v>
      </c>
      <c r="D2" s="272" t="s">
        <v>880</v>
      </c>
      <c r="E2" s="273" t="s">
        <v>881</v>
      </c>
      <c r="F2" s="274" t="s">
        <v>882</v>
      </c>
    </row>
    <row r="3" spans="1:6" ht="30.75" customHeight="1" thickBot="1" x14ac:dyDescent="0.4">
      <c r="A3" s="255" t="s">
        <v>119</v>
      </c>
      <c r="B3" s="256" t="s">
        <v>678</v>
      </c>
      <c r="C3" s="257" t="s">
        <v>941</v>
      </c>
      <c r="D3" s="257" t="s">
        <v>938</v>
      </c>
      <c r="E3" s="258">
        <v>150000</v>
      </c>
      <c r="F3" s="259" t="s">
        <v>119</v>
      </c>
    </row>
    <row r="4" spans="1:6" ht="12" customHeight="1" thickBot="1" x14ac:dyDescent="0.4">
      <c r="A4" s="485" t="s">
        <v>955</v>
      </c>
      <c r="B4" s="486"/>
      <c r="C4" s="486"/>
      <c r="D4" s="487"/>
      <c r="E4" s="265">
        <f>SUM(E3)</f>
        <v>150000</v>
      </c>
      <c r="F4" s="254"/>
    </row>
    <row r="5" spans="1:6" ht="26.25" customHeight="1" x14ac:dyDescent="0.35">
      <c r="A5" s="469" t="s">
        <v>942</v>
      </c>
      <c r="B5" s="467" t="s">
        <v>678</v>
      </c>
      <c r="C5" s="269" t="s">
        <v>920</v>
      </c>
      <c r="D5" s="269" t="s">
        <v>1148</v>
      </c>
      <c r="E5" s="246">
        <v>8000</v>
      </c>
      <c r="F5" s="247" t="s">
        <v>1177</v>
      </c>
    </row>
    <row r="6" spans="1:6" ht="29" x14ac:dyDescent="0.35">
      <c r="A6" s="470"/>
      <c r="B6" s="468"/>
      <c r="C6" s="243" t="s">
        <v>921</v>
      </c>
      <c r="D6" s="243" t="s">
        <v>922</v>
      </c>
      <c r="E6" s="244">
        <v>1200</v>
      </c>
      <c r="F6" s="248" t="s">
        <v>923</v>
      </c>
    </row>
    <row r="7" spans="1:6" ht="43.5" x14ac:dyDescent="0.35">
      <c r="A7" s="470"/>
      <c r="B7" s="468"/>
      <c r="C7" s="243" t="s">
        <v>885</v>
      </c>
      <c r="D7" s="243" t="s">
        <v>886</v>
      </c>
      <c r="E7" s="244">
        <v>8000</v>
      </c>
      <c r="F7" s="248" t="s">
        <v>887</v>
      </c>
    </row>
    <row r="8" spans="1:6" ht="29" x14ac:dyDescent="0.35">
      <c r="A8" s="470"/>
      <c r="B8" s="468"/>
      <c r="C8" s="243" t="s">
        <v>924</v>
      </c>
      <c r="D8" s="243" t="s">
        <v>925</v>
      </c>
      <c r="E8" s="244">
        <v>2000</v>
      </c>
      <c r="F8" s="248" t="s">
        <v>926</v>
      </c>
    </row>
    <row r="9" spans="1:6" ht="29" x14ac:dyDescent="0.35">
      <c r="A9" s="474"/>
      <c r="B9" s="481"/>
      <c r="C9" s="243" t="s">
        <v>927</v>
      </c>
      <c r="D9" s="243" t="s">
        <v>928</v>
      </c>
      <c r="E9" s="244">
        <v>4000</v>
      </c>
      <c r="F9" s="248" t="s">
        <v>929</v>
      </c>
    </row>
    <row r="10" spans="1:6" ht="15" thickBot="1" x14ac:dyDescent="0.4">
      <c r="A10" s="471" t="s">
        <v>943</v>
      </c>
      <c r="B10" s="472"/>
      <c r="C10" s="472"/>
      <c r="D10" s="473"/>
      <c r="E10" s="266">
        <f>SUM(E5:E9)</f>
        <v>23200</v>
      </c>
      <c r="F10" s="249"/>
    </row>
    <row r="11" spans="1:6" ht="61.5" customHeight="1" x14ac:dyDescent="0.35">
      <c r="A11" s="251" t="s">
        <v>942</v>
      </c>
      <c r="B11" s="250" t="s">
        <v>678</v>
      </c>
      <c r="C11" s="269" t="s">
        <v>883</v>
      </c>
      <c r="D11" s="269" t="s">
        <v>884</v>
      </c>
      <c r="E11" s="246">
        <v>15000</v>
      </c>
      <c r="F11" s="247" t="s">
        <v>1178</v>
      </c>
    </row>
    <row r="12" spans="1:6" ht="15" customHeight="1" thickBot="1" x14ac:dyDescent="0.4">
      <c r="A12" s="471" t="s">
        <v>944</v>
      </c>
      <c r="B12" s="472"/>
      <c r="C12" s="472"/>
      <c r="D12" s="473"/>
      <c r="E12" s="266">
        <f>SUM(E11:E11)</f>
        <v>15000</v>
      </c>
      <c r="F12" s="249"/>
    </row>
    <row r="13" spans="1:6" ht="33.75" customHeight="1" x14ac:dyDescent="0.35">
      <c r="A13" s="469" t="s">
        <v>935</v>
      </c>
      <c r="B13" s="467" t="s">
        <v>678</v>
      </c>
      <c r="C13" s="269" t="s">
        <v>945</v>
      </c>
      <c r="D13" s="269" t="s">
        <v>888</v>
      </c>
      <c r="E13" s="246">
        <v>20000</v>
      </c>
      <c r="F13" s="247" t="s">
        <v>889</v>
      </c>
    </row>
    <row r="14" spans="1:6" ht="65.25" customHeight="1" x14ac:dyDescent="0.35">
      <c r="A14" s="470"/>
      <c r="B14" s="468"/>
      <c r="C14" s="243" t="s">
        <v>946</v>
      </c>
      <c r="D14" s="243" t="s">
        <v>890</v>
      </c>
      <c r="E14" s="244">
        <v>10000</v>
      </c>
      <c r="F14" s="248" t="s">
        <v>891</v>
      </c>
    </row>
    <row r="15" spans="1:6" ht="43.5" x14ac:dyDescent="0.35">
      <c r="A15" s="470"/>
      <c r="B15" s="468"/>
      <c r="C15" s="243" t="s">
        <v>947</v>
      </c>
      <c r="D15" s="243" t="s">
        <v>958</v>
      </c>
      <c r="E15" s="244">
        <v>30000</v>
      </c>
      <c r="F15" s="248" t="s">
        <v>892</v>
      </c>
    </row>
    <row r="16" spans="1:6" ht="15" thickBot="1" x14ac:dyDescent="0.4">
      <c r="A16" s="471" t="s">
        <v>948</v>
      </c>
      <c r="B16" s="472"/>
      <c r="C16" s="472"/>
      <c r="D16" s="473"/>
      <c r="E16" s="266">
        <f>SUM(E13:E15)</f>
        <v>60000</v>
      </c>
      <c r="F16" s="249"/>
    </row>
    <row r="17" spans="1:15" ht="43.5" x14ac:dyDescent="0.35">
      <c r="A17" s="469" t="s">
        <v>935</v>
      </c>
      <c r="B17" s="467" t="s">
        <v>678</v>
      </c>
      <c r="C17" s="269" t="s">
        <v>893</v>
      </c>
      <c r="D17" s="269" t="s">
        <v>959</v>
      </c>
      <c r="E17" s="246">
        <v>6000</v>
      </c>
      <c r="F17" s="247" t="s">
        <v>894</v>
      </c>
    </row>
    <row r="18" spans="1:15" ht="29" x14ac:dyDescent="0.35">
      <c r="A18" s="470"/>
      <c r="B18" s="468"/>
      <c r="C18" s="243" t="s">
        <v>930</v>
      </c>
      <c r="D18" s="243" t="s">
        <v>1179</v>
      </c>
      <c r="E18" s="244">
        <v>5000</v>
      </c>
      <c r="F18" s="248" t="s">
        <v>894</v>
      </c>
    </row>
    <row r="19" spans="1:15" ht="58" x14ac:dyDescent="0.35">
      <c r="A19" s="470"/>
      <c r="B19" s="468"/>
      <c r="C19" s="243" t="s">
        <v>895</v>
      </c>
      <c r="D19" s="243" t="s">
        <v>1149</v>
      </c>
      <c r="E19" s="244">
        <v>8000</v>
      </c>
      <c r="F19" s="248" t="s">
        <v>896</v>
      </c>
    </row>
    <row r="20" spans="1:15" ht="15" thickBot="1" x14ac:dyDescent="0.4">
      <c r="A20" s="471" t="s">
        <v>949</v>
      </c>
      <c r="B20" s="472"/>
      <c r="C20" s="472"/>
      <c r="D20" s="473"/>
      <c r="E20" s="266">
        <f>SUM(E17:E19)</f>
        <v>19000</v>
      </c>
      <c r="F20" s="249"/>
    </row>
    <row r="21" spans="1:15" x14ac:dyDescent="0.35">
      <c r="A21" s="469" t="s">
        <v>155</v>
      </c>
      <c r="B21" s="467" t="s">
        <v>678</v>
      </c>
      <c r="C21" s="269" t="s">
        <v>897</v>
      </c>
      <c r="D21" s="269" t="s">
        <v>960</v>
      </c>
      <c r="E21" s="246">
        <v>8000</v>
      </c>
      <c r="F21" s="247" t="s">
        <v>898</v>
      </c>
    </row>
    <row r="22" spans="1:15" x14ac:dyDescent="0.35">
      <c r="A22" s="470"/>
      <c r="B22" s="468"/>
      <c r="C22" s="243" t="s">
        <v>961</v>
      </c>
      <c r="D22" s="243" t="s">
        <v>899</v>
      </c>
      <c r="E22" s="244">
        <f>1500*4+1200</f>
        <v>7200</v>
      </c>
      <c r="F22" s="248" t="s">
        <v>1180</v>
      </c>
    </row>
    <row r="23" spans="1:15" x14ac:dyDescent="0.35">
      <c r="A23" s="474"/>
      <c r="B23" s="481"/>
      <c r="C23" s="243" t="s">
        <v>962</v>
      </c>
      <c r="D23" s="243" t="s">
        <v>931</v>
      </c>
      <c r="E23" s="244">
        <v>15000</v>
      </c>
      <c r="F23" s="248" t="s">
        <v>932</v>
      </c>
    </row>
    <row r="24" spans="1:15" ht="14.25" customHeight="1" thickBot="1" x14ac:dyDescent="0.4">
      <c r="A24" s="471" t="s">
        <v>950</v>
      </c>
      <c r="B24" s="472"/>
      <c r="C24" s="472"/>
      <c r="D24" s="473"/>
      <c r="E24" s="266">
        <f>SUM(E21:E23)</f>
        <v>30200</v>
      </c>
      <c r="F24" s="249"/>
    </row>
    <row r="25" spans="1:15" ht="29" x14ac:dyDescent="0.35">
      <c r="A25" s="245" t="s">
        <v>1181</v>
      </c>
      <c r="B25" s="250" t="s">
        <v>678</v>
      </c>
      <c r="C25" s="269" t="s">
        <v>1150</v>
      </c>
      <c r="D25" s="269" t="s">
        <v>951</v>
      </c>
      <c r="E25" s="246">
        <v>110000</v>
      </c>
      <c r="F25" s="247" t="s">
        <v>902</v>
      </c>
    </row>
    <row r="26" spans="1:15" ht="15" thickBot="1" x14ac:dyDescent="0.4">
      <c r="A26" s="471" t="s">
        <v>952</v>
      </c>
      <c r="B26" s="472"/>
      <c r="C26" s="472"/>
      <c r="D26" s="473"/>
      <c r="E26" s="266">
        <f>SUM(E25:E25)</f>
        <v>110000</v>
      </c>
      <c r="F26" s="249"/>
    </row>
    <row r="27" spans="1:15" ht="29" x14ac:dyDescent="0.35">
      <c r="A27" s="469" t="s">
        <v>954</v>
      </c>
      <c r="B27" s="482" t="s">
        <v>0</v>
      </c>
      <c r="C27" s="269" t="s">
        <v>903</v>
      </c>
      <c r="D27" s="269" t="s">
        <v>904</v>
      </c>
      <c r="E27" s="246">
        <v>22000</v>
      </c>
      <c r="F27" s="247" t="s">
        <v>1185</v>
      </c>
    </row>
    <row r="28" spans="1:15" x14ac:dyDescent="0.35">
      <c r="A28" s="470"/>
      <c r="B28" s="483"/>
      <c r="C28" s="243" t="s">
        <v>1182</v>
      </c>
      <c r="D28" s="243" t="s">
        <v>1183</v>
      </c>
      <c r="E28" s="244">
        <f>155*12</f>
        <v>1860</v>
      </c>
      <c r="F28" s="248" t="s">
        <v>1184</v>
      </c>
    </row>
    <row r="29" spans="1:15" ht="43.5" x14ac:dyDescent="0.35">
      <c r="A29" s="474"/>
      <c r="B29" s="484"/>
      <c r="C29" s="243" t="s">
        <v>933</v>
      </c>
      <c r="D29" s="243" t="s">
        <v>934</v>
      </c>
      <c r="E29" s="425">
        <v>8000</v>
      </c>
      <c r="F29" s="248" t="s">
        <v>963</v>
      </c>
      <c r="H29" s="413" t="s">
        <v>1190</v>
      </c>
      <c r="I29" s="409"/>
      <c r="J29" s="409"/>
      <c r="K29" s="409"/>
      <c r="L29" s="409"/>
      <c r="M29" s="409"/>
      <c r="N29" s="409"/>
      <c r="O29" s="409"/>
    </row>
    <row r="30" spans="1:15" ht="15" thickBot="1" x14ac:dyDescent="0.4">
      <c r="A30" s="491" t="s">
        <v>953</v>
      </c>
      <c r="B30" s="492"/>
      <c r="C30" s="492"/>
      <c r="D30" s="493"/>
      <c r="E30" s="267">
        <f>SUM(E27:E29)</f>
        <v>31860</v>
      </c>
      <c r="F30" s="260"/>
    </row>
    <row r="31" spans="1:15" ht="15" thickBot="1" x14ac:dyDescent="0.4">
      <c r="A31" s="488" t="s">
        <v>957</v>
      </c>
      <c r="B31" s="489"/>
      <c r="C31" s="489"/>
      <c r="D31" s="490"/>
      <c r="E31" s="268">
        <f>SUM(E30,E26,E24,E20,E16,E12,E10,E4)</f>
        <v>439260</v>
      </c>
      <c r="F31" s="264"/>
    </row>
    <row r="32" spans="1:15" ht="55.5" customHeight="1" x14ac:dyDescent="0.35">
      <c r="A32" s="253" t="s">
        <v>578</v>
      </c>
      <c r="B32" s="252" t="s">
        <v>964</v>
      </c>
      <c r="C32" s="252" t="s">
        <v>900</v>
      </c>
      <c r="D32" s="252" t="s">
        <v>1189</v>
      </c>
      <c r="E32" s="261">
        <v>1500000</v>
      </c>
      <c r="F32" s="262" t="s">
        <v>901</v>
      </c>
    </row>
    <row r="33" spans="1:109" s="149" customFormat="1" ht="32.25" customHeight="1" thickBot="1" x14ac:dyDescent="0.4">
      <c r="A33" s="475" t="s">
        <v>956</v>
      </c>
      <c r="B33" s="476"/>
      <c r="C33" s="476"/>
      <c r="D33" s="477"/>
      <c r="E33" s="266">
        <f>SUM(E32)</f>
        <v>1500000</v>
      </c>
      <c r="F33" s="26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row>
    <row r="35" spans="1:109" x14ac:dyDescent="0.35">
      <c r="E35" s="275"/>
    </row>
  </sheetData>
  <mergeCells count="21">
    <mergeCell ref="A33:D33"/>
    <mergeCell ref="A1:F1"/>
    <mergeCell ref="B17:B19"/>
    <mergeCell ref="B21:B23"/>
    <mergeCell ref="B27:B29"/>
    <mergeCell ref="A27:A29"/>
    <mergeCell ref="A5:A9"/>
    <mergeCell ref="B5:B9"/>
    <mergeCell ref="A10:D10"/>
    <mergeCell ref="A12:D12"/>
    <mergeCell ref="A13:A15"/>
    <mergeCell ref="A16:D16"/>
    <mergeCell ref="A26:D26"/>
    <mergeCell ref="A4:D4"/>
    <mergeCell ref="A31:D31"/>
    <mergeCell ref="A30:D30"/>
    <mergeCell ref="B13:B15"/>
    <mergeCell ref="A17:A19"/>
    <mergeCell ref="A20:D20"/>
    <mergeCell ref="A21:A23"/>
    <mergeCell ref="A24:D24"/>
  </mergeCells>
  <printOptions horizontalCentered="1"/>
  <pageMargins left="0.25" right="0.25" top="0.25" bottom="0.25" header="0.3" footer="0.3"/>
  <pageSetup scale="58" fitToHeight="0" orientation="landscape"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O57"/>
  <sheetViews>
    <sheetView zoomScaleNormal="100" workbookViewId="0">
      <pane xSplit="8" ySplit="13" topLeftCell="AE14" activePane="bottomRight" state="frozen"/>
      <selection pane="topRight" activeCell="J1" sqref="J1"/>
      <selection pane="bottomLeft" activeCell="A14" sqref="A14"/>
      <selection pane="bottomRight" activeCell="AK24" sqref="AK24"/>
    </sheetView>
  </sheetViews>
  <sheetFormatPr defaultRowHeight="14.5" x14ac:dyDescent="0.35"/>
  <cols>
    <col min="1" max="1" width="20.7265625" hidden="1" customWidth="1"/>
    <col min="2" max="2" width="9.1796875" customWidth="1"/>
    <col min="3" max="3" width="24.453125" bestFit="1" customWidth="1"/>
    <col min="4" max="4" width="13" hidden="1" customWidth="1"/>
    <col min="5" max="5" width="22.7265625" customWidth="1"/>
    <col min="6" max="6" width="8.26953125" customWidth="1"/>
    <col min="7" max="7" width="8.81640625" customWidth="1"/>
    <col min="8" max="8" width="20.453125" hidden="1" customWidth="1"/>
    <col min="9" max="9" width="11.81640625" hidden="1" customWidth="1"/>
    <col min="10" max="10" width="9.1796875" hidden="1" customWidth="1"/>
    <col min="11" max="11" width="9.54296875" hidden="1" customWidth="1"/>
    <col min="12" max="12" width="11.453125" hidden="1" customWidth="1"/>
    <col min="13" max="13" width="10.54296875" hidden="1" customWidth="1"/>
    <col min="14" max="16" width="10" hidden="1" customWidth="1"/>
    <col min="17" max="17" width="9.1796875" hidden="1" customWidth="1"/>
    <col min="18" max="18" width="16.7265625" hidden="1" customWidth="1"/>
    <col min="19" max="19" width="11.453125" hidden="1" customWidth="1"/>
    <col min="20" max="20" width="12.26953125" hidden="1" customWidth="1"/>
    <col min="21" max="21" width="15.453125" customWidth="1"/>
    <col min="22" max="22" width="15.81640625" hidden="1" customWidth="1"/>
    <col min="23" max="23" width="17" customWidth="1"/>
    <col min="24" max="25" width="15.81640625" hidden="1" customWidth="1"/>
    <col min="26" max="27" width="15.81640625" customWidth="1"/>
    <col min="28" max="28" width="16" bestFit="1" customWidth="1"/>
    <col min="29" max="29" width="18.26953125" bestFit="1" customWidth="1"/>
    <col min="30" max="30" width="20.453125" customWidth="1"/>
    <col min="31" max="31" width="12.453125" customWidth="1"/>
    <col min="32" max="32" width="12.54296875" customWidth="1"/>
    <col min="33" max="33" width="12.54296875" bestFit="1" customWidth="1"/>
    <col min="34" max="34" width="12.453125" style="6" bestFit="1" customWidth="1"/>
    <col min="35" max="35" width="14.81640625" customWidth="1"/>
    <col min="37" max="37" width="15" customWidth="1"/>
  </cols>
  <sheetData>
    <row r="1" spans="1:38" ht="19" thickBot="1" x14ac:dyDescent="0.4">
      <c r="A1" s="363"/>
      <c r="B1" s="363"/>
      <c r="C1" s="363" t="s">
        <v>991</v>
      </c>
      <c r="D1" s="364"/>
      <c r="E1" s="364"/>
      <c r="F1" s="363"/>
      <c r="G1" s="363"/>
      <c r="H1" s="363"/>
      <c r="I1" s="363"/>
      <c r="J1" s="363"/>
      <c r="K1" s="363"/>
      <c r="L1" s="363"/>
      <c r="M1" s="363"/>
      <c r="N1" s="363"/>
      <c r="O1" s="363"/>
      <c r="P1" s="363"/>
      <c r="Q1" s="363"/>
      <c r="AE1" s="46" t="s">
        <v>1123</v>
      </c>
      <c r="AF1" s="46" t="s">
        <v>1124</v>
      </c>
      <c r="AH1" s="46" t="s">
        <v>592</v>
      </c>
    </row>
    <row r="2" spans="1:38" ht="15.5" x14ac:dyDescent="0.35">
      <c r="A2" s="454" t="s">
        <v>343</v>
      </c>
      <c r="B2" s="496" t="s">
        <v>859</v>
      </c>
      <c r="C2" s="455" t="s">
        <v>561</v>
      </c>
      <c r="D2" s="460" t="s">
        <v>738</v>
      </c>
      <c r="E2" s="461"/>
      <c r="F2" s="462" t="s">
        <v>739</v>
      </c>
      <c r="G2" s="463" t="s">
        <v>740</v>
      </c>
      <c r="H2" s="464" t="s">
        <v>699</v>
      </c>
      <c r="I2" s="465"/>
      <c r="J2" s="465"/>
      <c r="K2" s="465"/>
      <c r="L2" s="465"/>
      <c r="M2" s="465"/>
      <c r="N2" s="465"/>
      <c r="O2" s="465"/>
      <c r="P2" s="465"/>
      <c r="Q2" s="466"/>
      <c r="AE2" s="356">
        <v>7.6499999999999999E-2</v>
      </c>
      <c r="AF2" s="46" t="s">
        <v>1125</v>
      </c>
      <c r="AH2" s="46" t="s">
        <v>1153</v>
      </c>
    </row>
    <row r="3" spans="1:38" ht="15.5" x14ac:dyDescent="0.35">
      <c r="A3" s="454"/>
      <c r="B3" s="497"/>
      <c r="C3" s="455"/>
      <c r="D3" s="161" t="s">
        <v>700</v>
      </c>
      <c r="E3" s="162" t="s">
        <v>700</v>
      </c>
      <c r="F3" s="462"/>
      <c r="G3" s="463"/>
      <c r="H3" s="143"/>
      <c r="I3" s="143" t="s">
        <v>148</v>
      </c>
      <c r="J3" s="143" t="s">
        <v>703</v>
      </c>
      <c r="K3" s="143" t="s">
        <v>704</v>
      </c>
      <c r="L3" s="143" t="s">
        <v>705</v>
      </c>
      <c r="M3" s="143" t="s">
        <v>860</v>
      </c>
      <c r="N3" s="143" t="s">
        <v>706</v>
      </c>
      <c r="O3" s="143" t="s">
        <v>861</v>
      </c>
      <c r="P3" s="143" t="s">
        <v>862</v>
      </c>
      <c r="Q3" s="143" t="s">
        <v>592</v>
      </c>
      <c r="U3" s="143" t="s">
        <v>701</v>
      </c>
      <c r="V3" s="143" t="s">
        <v>702</v>
      </c>
      <c r="W3" s="143" t="s">
        <v>703</v>
      </c>
      <c r="X3" s="143" t="s">
        <v>704</v>
      </c>
      <c r="Y3" s="143"/>
      <c r="Z3" s="143" t="s">
        <v>705</v>
      </c>
      <c r="AA3" s="143" t="s">
        <v>706</v>
      </c>
      <c r="AB3" s="143" t="s">
        <v>863</v>
      </c>
      <c r="AC3" s="143" t="s">
        <v>862</v>
      </c>
      <c r="AD3" s="143" t="s">
        <v>592</v>
      </c>
    </row>
    <row r="4" spans="1:38" ht="15.5" x14ac:dyDescent="0.35">
      <c r="A4" s="146" t="s">
        <v>864</v>
      </c>
      <c r="B4" s="214" t="s">
        <v>759</v>
      </c>
      <c r="C4" s="171" t="s">
        <v>612</v>
      </c>
      <c r="D4" s="174" t="s">
        <v>700</v>
      </c>
      <c r="E4" s="175">
        <v>62000</v>
      </c>
      <c r="F4" s="158" t="s">
        <v>741</v>
      </c>
      <c r="G4" s="147" t="s">
        <v>742</v>
      </c>
      <c r="H4" s="144">
        <v>0.45</v>
      </c>
      <c r="I4" s="144">
        <v>0</v>
      </c>
      <c r="J4" s="144">
        <v>0.15</v>
      </c>
      <c r="K4" s="144">
        <v>0</v>
      </c>
      <c r="L4" s="144">
        <v>0.15</v>
      </c>
      <c r="M4" s="144">
        <v>0</v>
      </c>
      <c r="N4" s="144">
        <v>0.15</v>
      </c>
      <c r="O4" s="144">
        <v>0.05</v>
      </c>
      <c r="P4" s="144">
        <v>0.05</v>
      </c>
      <c r="Q4" s="145">
        <f>SUM(H4:P4)</f>
        <v>1</v>
      </c>
      <c r="R4" t="s">
        <v>865</v>
      </c>
      <c r="U4" s="152">
        <f t="shared" ref="U4:U22" si="0">E4*H4</f>
        <v>27900</v>
      </c>
      <c r="V4" s="152">
        <f t="shared" ref="V4:V43" si="1">E4*I4</f>
        <v>0</v>
      </c>
      <c r="W4" s="152">
        <f t="shared" ref="W4:W44" si="2">J4*E4</f>
        <v>9300</v>
      </c>
      <c r="X4" s="152">
        <f t="shared" ref="X4:X44" si="3">K4*E4</f>
        <v>0</v>
      </c>
      <c r="Y4" s="152"/>
      <c r="Z4" s="152">
        <f t="shared" ref="Z4:Z44" si="4">L4*E4</f>
        <v>9300</v>
      </c>
      <c r="AA4" s="152">
        <f t="shared" ref="AA4:AA44" si="5">N4*E4</f>
        <v>9300</v>
      </c>
      <c r="AB4" s="152">
        <f t="shared" ref="AB4:AB44" si="6">O4*E4</f>
        <v>3100</v>
      </c>
      <c r="AC4" s="152">
        <f t="shared" ref="AC4:AC44" si="7">P4*E4</f>
        <v>3100</v>
      </c>
      <c r="AD4" s="152">
        <f t="shared" ref="AD4:AD44" si="8">SUM(U4:AC4)</f>
        <v>62000</v>
      </c>
      <c r="AJ4" s="418" t="s">
        <v>1200</v>
      </c>
      <c r="AK4" s="420"/>
      <c r="AL4" t="s">
        <v>1208</v>
      </c>
    </row>
    <row r="5" spans="1:38" ht="15.5" x14ac:dyDescent="0.35">
      <c r="A5" s="146" t="s">
        <v>543</v>
      </c>
      <c r="B5" s="214" t="s">
        <v>759</v>
      </c>
      <c r="C5" s="171" t="s">
        <v>708</v>
      </c>
      <c r="D5" s="177">
        <v>22.5</v>
      </c>
      <c r="E5" s="175">
        <f>(D5*80)*26</f>
        <v>46800</v>
      </c>
      <c r="F5" s="158" t="s">
        <v>743</v>
      </c>
      <c r="G5" s="147">
        <v>80</v>
      </c>
      <c r="H5" s="144">
        <v>0.35</v>
      </c>
      <c r="I5" s="144">
        <v>0</v>
      </c>
      <c r="J5" s="144">
        <v>0.1</v>
      </c>
      <c r="K5" s="144">
        <v>0</v>
      </c>
      <c r="L5" s="144">
        <v>0.15</v>
      </c>
      <c r="M5" s="144">
        <v>0</v>
      </c>
      <c r="N5" s="144">
        <v>0.2</v>
      </c>
      <c r="O5" s="144">
        <v>0.1</v>
      </c>
      <c r="P5" s="144">
        <v>0.1</v>
      </c>
      <c r="Q5" s="145">
        <f>SUM(H5:P5)</f>
        <v>1</v>
      </c>
      <c r="S5" s="152"/>
      <c r="T5" s="165"/>
      <c r="U5" s="152">
        <f t="shared" si="0"/>
        <v>16379.999999999998</v>
      </c>
      <c r="V5" s="152">
        <f t="shared" si="1"/>
        <v>0</v>
      </c>
      <c r="W5" s="152">
        <f t="shared" si="2"/>
        <v>4680</v>
      </c>
      <c r="X5" s="152">
        <f t="shared" si="3"/>
        <v>0</v>
      </c>
      <c r="Y5" s="152"/>
      <c r="Z5" s="152">
        <f t="shared" si="4"/>
        <v>7020</v>
      </c>
      <c r="AA5" s="152">
        <f t="shared" si="5"/>
        <v>9360</v>
      </c>
      <c r="AB5" s="152">
        <f t="shared" si="6"/>
        <v>4680</v>
      </c>
      <c r="AC5" s="152">
        <f t="shared" si="7"/>
        <v>4680</v>
      </c>
      <c r="AD5" s="152">
        <f t="shared" si="8"/>
        <v>46800</v>
      </c>
      <c r="AJ5" s="411" t="s">
        <v>1188</v>
      </c>
      <c r="AK5" s="411"/>
    </row>
    <row r="6" spans="1:38" ht="15.5" x14ac:dyDescent="0.35">
      <c r="A6" s="146" t="s">
        <v>545</v>
      </c>
      <c r="B6" s="214" t="s">
        <v>759</v>
      </c>
      <c r="C6" s="171" t="s">
        <v>919</v>
      </c>
      <c r="D6" s="177">
        <v>19.5</v>
      </c>
      <c r="E6" s="175">
        <f>D6*2080</f>
        <v>40560</v>
      </c>
      <c r="F6" s="158" t="s">
        <v>741</v>
      </c>
      <c r="G6" s="147">
        <v>80</v>
      </c>
      <c r="H6" s="144">
        <v>0.15</v>
      </c>
      <c r="I6" s="144">
        <v>0</v>
      </c>
      <c r="J6" s="144">
        <v>0</v>
      </c>
      <c r="K6" s="144">
        <v>0</v>
      </c>
      <c r="L6" s="144">
        <v>0.45</v>
      </c>
      <c r="M6" s="144">
        <v>0</v>
      </c>
      <c r="N6" s="144">
        <v>0.2</v>
      </c>
      <c r="O6" s="144">
        <v>0.1</v>
      </c>
      <c r="P6" s="144">
        <v>0.1</v>
      </c>
      <c r="Q6" s="145">
        <f>SUM(H6:P6)</f>
        <v>1</v>
      </c>
      <c r="U6" s="152">
        <f t="shared" si="0"/>
        <v>6084</v>
      </c>
      <c r="V6" s="152">
        <f t="shared" si="1"/>
        <v>0</v>
      </c>
      <c r="W6" s="152">
        <f t="shared" si="2"/>
        <v>0</v>
      </c>
      <c r="X6" s="152">
        <f t="shared" si="3"/>
        <v>0</v>
      </c>
      <c r="Y6" s="152"/>
      <c r="Z6" s="152">
        <f t="shared" si="4"/>
        <v>18252</v>
      </c>
      <c r="AA6" s="152">
        <f t="shared" si="5"/>
        <v>8112</v>
      </c>
      <c r="AB6" s="152">
        <f t="shared" si="6"/>
        <v>4056</v>
      </c>
      <c r="AC6" s="152">
        <f t="shared" si="7"/>
        <v>4056</v>
      </c>
      <c r="AD6" s="152">
        <f t="shared" si="8"/>
        <v>40560</v>
      </c>
    </row>
    <row r="7" spans="1:38" ht="15.5" x14ac:dyDescent="0.35">
      <c r="A7" s="332" t="s">
        <v>992</v>
      </c>
      <c r="B7" s="214" t="s">
        <v>743</v>
      </c>
      <c r="C7" s="171" t="s">
        <v>610</v>
      </c>
      <c r="D7" s="177">
        <v>16.5</v>
      </c>
      <c r="E7" s="175">
        <f>(D7*40)*26</f>
        <v>17160</v>
      </c>
      <c r="F7" s="158" t="s">
        <v>743</v>
      </c>
      <c r="G7" s="147">
        <v>40</v>
      </c>
      <c r="H7" s="144">
        <v>0.6</v>
      </c>
      <c r="I7" s="144">
        <v>0</v>
      </c>
      <c r="J7" s="144">
        <v>0</v>
      </c>
      <c r="K7" s="144">
        <v>0</v>
      </c>
      <c r="L7" s="144">
        <v>0.2</v>
      </c>
      <c r="M7" s="144">
        <v>0</v>
      </c>
      <c r="N7" s="144">
        <v>0.2</v>
      </c>
      <c r="O7" s="144">
        <v>0</v>
      </c>
      <c r="P7" s="144">
        <v>0</v>
      </c>
      <c r="Q7" s="145">
        <f>SUM(H7:P7)</f>
        <v>1</v>
      </c>
      <c r="U7" s="152">
        <f t="shared" si="0"/>
        <v>10296</v>
      </c>
      <c r="V7" s="152">
        <f t="shared" si="1"/>
        <v>0</v>
      </c>
      <c r="W7" s="152">
        <f t="shared" si="2"/>
        <v>0</v>
      </c>
      <c r="X7" s="152">
        <f t="shared" si="3"/>
        <v>0</v>
      </c>
      <c r="Y7" s="152"/>
      <c r="Z7" s="152">
        <f t="shared" si="4"/>
        <v>3432</v>
      </c>
      <c r="AA7" s="152">
        <f t="shared" si="5"/>
        <v>3432</v>
      </c>
      <c r="AB7" s="152">
        <f t="shared" si="6"/>
        <v>0</v>
      </c>
      <c r="AC7" s="152">
        <f t="shared" si="7"/>
        <v>0</v>
      </c>
      <c r="AD7" s="152">
        <f t="shared" si="8"/>
        <v>17160</v>
      </c>
    </row>
    <row r="8" spans="1:38" ht="15.5" x14ac:dyDescent="0.35">
      <c r="A8" s="217" t="s">
        <v>866</v>
      </c>
      <c r="B8" s="219"/>
      <c r="C8" s="220"/>
      <c r="D8" s="228"/>
      <c r="E8" s="218">
        <f>SUM(E4:E7)</f>
        <v>166520</v>
      </c>
      <c r="F8" s="222"/>
      <c r="G8" s="223"/>
      <c r="H8" s="224"/>
      <c r="I8" s="224"/>
      <c r="J8" s="224"/>
      <c r="K8" s="224"/>
      <c r="L8" s="224"/>
      <c r="M8" s="224"/>
      <c r="N8" s="224"/>
      <c r="O8" s="224"/>
      <c r="P8" s="224"/>
      <c r="Q8" s="225"/>
      <c r="R8" s="226"/>
      <c r="S8" s="226"/>
      <c r="T8" s="226"/>
      <c r="U8" s="227">
        <f>SUM(U4:U7)</f>
        <v>60660</v>
      </c>
      <c r="V8" s="227">
        <f>SUM(V4:V7)</f>
        <v>0</v>
      </c>
      <c r="W8" s="227">
        <f>SUM(W4:W7)</f>
        <v>13980</v>
      </c>
      <c r="X8" s="227">
        <f t="shared" ref="X8:AC8" si="9">SUM(X4:X7)</f>
        <v>0</v>
      </c>
      <c r="Y8" s="227"/>
      <c r="Z8" s="227">
        <f t="shared" si="9"/>
        <v>38004</v>
      </c>
      <c r="AA8" s="227">
        <f t="shared" si="9"/>
        <v>30204</v>
      </c>
      <c r="AB8" s="227">
        <f t="shared" si="9"/>
        <v>11836</v>
      </c>
      <c r="AC8" s="227">
        <f t="shared" si="9"/>
        <v>11836</v>
      </c>
      <c r="AD8" s="227">
        <f>SUM(AD4:AD7)</f>
        <v>166520</v>
      </c>
      <c r="AE8" s="357">
        <f>U8*$AE$2</f>
        <v>4640.49</v>
      </c>
      <c r="AF8" s="152">
        <f>AD8*0.0029</f>
        <v>482.90799999999996</v>
      </c>
      <c r="AH8" s="237">
        <f>AE8+AF8</f>
        <v>5123.3980000000001</v>
      </c>
    </row>
    <row r="9" spans="1:38" ht="15.5" x14ac:dyDescent="0.35">
      <c r="A9" s="332" t="s">
        <v>993</v>
      </c>
      <c r="B9" s="214" t="s">
        <v>743</v>
      </c>
      <c r="C9" s="171" t="s">
        <v>867</v>
      </c>
      <c r="D9" s="174">
        <v>17.5</v>
      </c>
      <c r="E9" s="175">
        <f>(D9*80)*26</f>
        <v>36400</v>
      </c>
      <c r="F9" s="158" t="s">
        <v>743</v>
      </c>
      <c r="G9" s="431">
        <v>80</v>
      </c>
      <c r="H9" s="144">
        <v>1</v>
      </c>
      <c r="I9" s="144">
        <v>0</v>
      </c>
      <c r="J9" s="144">
        <v>0</v>
      </c>
      <c r="K9" s="144">
        <v>0</v>
      </c>
      <c r="L9" s="144">
        <v>0</v>
      </c>
      <c r="M9" s="144">
        <v>0</v>
      </c>
      <c r="N9" s="144">
        <v>0</v>
      </c>
      <c r="O9" s="144">
        <v>0</v>
      </c>
      <c r="P9" s="144">
        <v>0</v>
      </c>
      <c r="Q9" s="145">
        <f>SUM(H9:P9)</f>
        <v>1</v>
      </c>
      <c r="U9" s="152">
        <f t="shared" si="0"/>
        <v>36400</v>
      </c>
      <c r="V9" s="152">
        <f t="shared" si="1"/>
        <v>0</v>
      </c>
      <c r="W9" s="152">
        <f t="shared" si="2"/>
        <v>0</v>
      </c>
      <c r="X9" s="152">
        <f t="shared" si="3"/>
        <v>0</v>
      </c>
      <c r="Y9" s="152"/>
      <c r="Z9" s="152">
        <f t="shared" si="4"/>
        <v>0</v>
      </c>
      <c r="AA9" s="152">
        <f t="shared" si="5"/>
        <v>0</v>
      </c>
      <c r="AB9" s="152">
        <f t="shared" si="6"/>
        <v>0</v>
      </c>
      <c r="AC9" s="152">
        <f t="shared" si="7"/>
        <v>0</v>
      </c>
      <c r="AD9" s="152">
        <f t="shared" si="8"/>
        <v>36400</v>
      </c>
      <c r="AJ9" s="411" t="s">
        <v>1188</v>
      </c>
      <c r="AK9" s="411"/>
    </row>
    <row r="10" spans="1:38" ht="15.5" x14ac:dyDescent="0.35">
      <c r="A10" s="146"/>
      <c r="B10" s="214" t="s">
        <v>868</v>
      </c>
      <c r="C10" s="171" t="s">
        <v>869</v>
      </c>
      <c r="D10" s="174">
        <v>0</v>
      </c>
      <c r="E10" s="175">
        <f>(D10*64)*26</f>
        <v>0</v>
      </c>
      <c r="F10" s="158" t="s">
        <v>868</v>
      </c>
      <c r="G10" s="147"/>
      <c r="H10" s="144">
        <v>0</v>
      </c>
      <c r="I10" s="144">
        <v>0</v>
      </c>
      <c r="J10" s="144">
        <v>0</v>
      </c>
      <c r="K10" s="144">
        <v>0</v>
      </c>
      <c r="L10" s="144">
        <v>0</v>
      </c>
      <c r="M10" s="144">
        <v>0</v>
      </c>
      <c r="N10" s="144">
        <v>0</v>
      </c>
      <c r="O10" s="144">
        <v>0</v>
      </c>
      <c r="P10" s="144">
        <v>0</v>
      </c>
      <c r="Q10" s="145">
        <f>SUM(H10:P10)</f>
        <v>0</v>
      </c>
      <c r="U10" s="152">
        <f t="shared" si="0"/>
        <v>0</v>
      </c>
      <c r="V10" s="152">
        <f t="shared" si="1"/>
        <v>0</v>
      </c>
      <c r="W10" s="152">
        <f t="shared" si="2"/>
        <v>0</v>
      </c>
      <c r="X10" s="152">
        <f t="shared" si="3"/>
        <v>0</v>
      </c>
      <c r="Y10" s="152"/>
      <c r="Z10" s="152">
        <f t="shared" si="4"/>
        <v>0</v>
      </c>
      <c r="AA10" s="152">
        <f t="shared" si="5"/>
        <v>0</v>
      </c>
      <c r="AB10" s="152">
        <f t="shared" si="6"/>
        <v>0</v>
      </c>
      <c r="AC10" s="152">
        <f t="shared" si="7"/>
        <v>0</v>
      </c>
      <c r="AD10" s="152">
        <f t="shared" si="8"/>
        <v>0</v>
      </c>
    </row>
    <row r="11" spans="1:38" ht="15.5" x14ac:dyDescent="0.35">
      <c r="A11" s="146"/>
      <c r="B11" s="214" t="s">
        <v>868</v>
      </c>
      <c r="C11" s="171" t="s">
        <v>869</v>
      </c>
      <c r="D11" s="174">
        <v>0</v>
      </c>
      <c r="E11" s="175">
        <f>(D11*64)*26</f>
        <v>0</v>
      </c>
      <c r="F11" s="158" t="s">
        <v>868</v>
      </c>
      <c r="G11" s="147"/>
      <c r="H11" s="144">
        <v>0</v>
      </c>
      <c r="I11" s="144">
        <v>0</v>
      </c>
      <c r="J11" s="144">
        <v>0</v>
      </c>
      <c r="K11" s="144">
        <v>0</v>
      </c>
      <c r="L11" s="144">
        <v>0</v>
      </c>
      <c r="M11" s="144">
        <v>0</v>
      </c>
      <c r="N11" s="144">
        <v>0</v>
      </c>
      <c r="O11" s="144">
        <v>0</v>
      </c>
      <c r="P11" s="144">
        <v>0</v>
      </c>
      <c r="Q11" s="145">
        <f>SUM(H11:P11)</f>
        <v>0</v>
      </c>
      <c r="U11" s="152">
        <f t="shared" si="0"/>
        <v>0</v>
      </c>
      <c r="V11" s="152">
        <f t="shared" si="1"/>
        <v>0</v>
      </c>
      <c r="W11" s="152">
        <f t="shared" si="2"/>
        <v>0</v>
      </c>
      <c r="X11" s="152">
        <f t="shared" si="3"/>
        <v>0</v>
      </c>
      <c r="Y11" s="152"/>
      <c r="Z11" s="152">
        <f t="shared" si="4"/>
        <v>0</v>
      </c>
      <c r="AA11" s="152">
        <f t="shared" si="5"/>
        <v>0</v>
      </c>
      <c r="AB11" s="152">
        <f t="shared" si="6"/>
        <v>0</v>
      </c>
      <c r="AC11" s="152">
        <f t="shared" si="7"/>
        <v>0</v>
      </c>
      <c r="AD11" s="152">
        <f t="shared" si="8"/>
        <v>0</v>
      </c>
    </row>
    <row r="12" spans="1:38" ht="15.5" x14ac:dyDescent="0.35">
      <c r="A12" s="217" t="s">
        <v>7</v>
      </c>
      <c r="B12" s="219"/>
      <c r="C12" s="220"/>
      <c r="D12" s="221"/>
      <c r="E12" s="218">
        <f>SUM(E9:E11)</f>
        <v>36400</v>
      </c>
      <c r="F12" s="222"/>
      <c r="G12" s="223"/>
      <c r="H12" s="224"/>
      <c r="I12" s="224"/>
      <c r="J12" s="224"/>
      <c r="K12" s="224"/>
      <c r="L12" s="224"/>
      <c r="M12" s="224"/>
      <c r="N12" s="224"/>
      <c r="O12" s="224"/>
      <c r="P12" s="224"/>
      <c r="Q12" s="225"/>
      <c r="R12" s="226"/>
      <c r="S12" s="226"/>
      <c r="T12" s="226"/>
      <c r="U12" s="227">
        <f>SUM(U9:U11)</f>
        <v>36400</v>
      </c>
      <c r="V12" s="227">
        <f t="shared" ref="V12:AC12" si="10">SUM(V9:V11)</f>
        <v>0</v>
      </c>
      <c r="W12" s="227">
        <f t="shared" si="10"/>
        <v>0</v>
      </c>
      <c r="X12" s="227">
        <f t="shared" si="10"/>
        <v>0</v>
      </c>
      <c r="Y12" s="227"/>
      <c r="Z12" s="227">
        <f t="shared" si="10"/>
        <v>0</v>
      </c>
      <c r="AA12" s="227">
        <f t="shared" si="10"/>
        <v>0</v>
      </c>
      <c r="AB12" s="227">
        <f t="shared" si="10"/>
        <v>0</v>
      </c>
      <c r="AC12" s="227">
        <f t="shared" si="10"/>
        <v>0</v>
      </c>
      <c r="AD12" s="227">
        <f t="shared" si="8"/>
        <v>36400</v>
      </c>
      <c r="AE12" s="357">
        <f>E12*$AE$2</f>
        <v>2784.6</v>
      </c>
      <c r="AF12" s="152">
        <f>AD12*0.0029</f>
        <v>105.55999999999999</v>
      </c>
      <c r="AH12" s="237">
        <f>AE12+AF12</f>
        <v>2890.16</v>
      </c>
    </row>
    <row r="13" spans="1:38" ht="15.5" x14ac:dyDescent="0.35">
      <c r="A13" s="146" t="s">
        <v>560</v>
      </c>
      <c r="B13" s="214" t="s">
        <v>759</v>
      </c>
      <c r="C13" s="171" t="s">
        <v>111</v>
      </c>
      <c r="D13" s="174" t="s">
        <v>700</v>
      </c>
      <c r="E13" s="175">
        <v>13096</v>
      </c>
      <c r="F13" s="158" t="s">
        <v>743</v>
      </c>
      <c r="G13" s="147" t="s">
        <v>742</v>
      </c>
      <c r="H13" s="144">
        <v>1</v>
      </c>
      <c r="I13" s="144">
        <v>0</v>
      </c>
      <c r="J13" s="144">
        <v>0</v>
      </c>
      <c r="K13" s="144">
        <v>0</v>
      </c>
      <c r="L13" s="144">
        <v>0</v>
      </c>
      <c r="M13" s="144">
        <v>0</v>
      </c>
      <c r="N13" s="144">
        <v>0</v>
      </c>
      <c r="O13" s="144">
        <v>0</v>
      </c>
      <c r="P13" s="144">
        <v>0</v>
      </c>
      <c r="Q13" s="145">
        <f>SUM(H13:P13)</f>
        <v>1</v>
      </c>
      <c r="U13" s="152">
        <f t="shared" si="0"/>
        <v>13096</v>
      </c>
      <c r="V13" s="152">
        <f t="shared" si="1"/>
        <v>0</v>
      </c>
      <c r="W13" s="152">
        <f t="shared" si="2"/>
        <v>0</v>
      </c>
      <c r="X13" s="152">
        <f t="shared" si="3"/>
        <v>0</v>
      </c>
      <c r="Y13" s="152"/>
      <c r="Z13" s="152">
        <f t="shared" si="4"/>
        <v>0</v>
      </c>
      <c r="AA13" s="152">
        <f t="shared" si="5"/>
        <v>0</v>
      </c>
      <c r="AB13" s="152">
        <f t="shared" si="6"/>
        <v>0</v>
      </c>
      <c r="AC13" s="152">
        <f t="shared" si="7"/>
        <v>0</v>
      </c>
      <c r="AD13" s="152">
        <f t="shared" si="8"/>
        <v>13096</v>
      </c>
    </row>
    <row r="14" spans="1:38" ht="15.5" x14ac:dyDescent="0.35">
      <c r="A14" s="332" t="s">
        <v>994</v>
      </c>
      <c r="B14" s="214" t="s">
        <v>743</v>
      </c>
      <c r="C14" s="171" t="s">
        <v>713</v>
      </c>
      <c r="D14" s="174" t="s">
        <v>700</v>
      </c>
      <c r="E14" s="175">
        <v>11013</v>
      </c>
      <c r="F14" s="158" t="s">
        <v>743</v>
      </c>
      <c r="G14" s="147" t="s">
        <v>742</v>
      </c>
      <c r="H14" s="144">
        <v>1</v>
      </c>
      <c r="I14" s="144">
        <v>0</v>
      </c>
      <c r="J14" s="144">
        <v>0</v>
      </c>
      <c r="K14" s="144">
        <v>0</v>
      </c>
      <c r="L14" s="144">
        <v>0</v>
      </c>
      <c r="M14" s="144">
        <v>0</v>
      </c>
      <c r="N14" s="144">
        <v>0</v>
      </c>
      <c r="O14" s="144">
        <v>0</v>
      </c>
      <c r="P14" s="144">
        <v>0</v>
      </c>
      <c r="Q14" s="145">
        <f>SUM(H14:P14)</f>
        <v>1</v>
      </c>
      <c r="U14" s="152">
        <f t="shared" si="0"/>
        <v>11013</v>
      </c>
      <c r="V14" s="152">
        <f t="shared" si="1"/>
        <v>0</v>
      </c>
      <c r="W14" s="152">
        <f t="shared" si="2"/>
        <v>0</v>
      </c>
      <c r="X14" s="152">
        <f t="shared" si="3"/>
        <v>0</v>
      </c>
      <c r="Y14" s="152"/>
      <c r="Z14" s="152">
        <f t="shared" si="4"/>
        <v>0</v>
      </c>
      <c r="AA14" s="152">
        <f t="shared" si="5"/>
        <v>0</v>
      </c>
      <c r="AB14" s="152">
        <f t="shared" si="6"/>
        <v>0</v>
      </c>
      <c r="AC14" s="152">
        <f t="shared" si="7"/>
        <v>0</v>
      </c>
      <c r="AD14" s="152">
        <f t="shared" si="8"/>
        <v>11013</v>
      </c>
    </row>
    <row r="15" spans="1:38" ht="15.5" x14ac:dyDescent="0.35">
      <c r="A15" s="332"/>
      <c r="B15" s="214"/>
      <c r="C15" s="171"/>
      <c r="D15" s="174"/>
      <c r="E15" s="175"/>
      <c r="F15" s="158"/>
      <c r="G15" s="147"/>
      <c r="H15" s="144"/>
      <c r="I15" s="144"/>
      <c r="J15" s="144"/>
      <c r="K15" s="144"/>
      <c r="L15" s="144"/>
      <c r="M15" s="144"/>
      <c r="N15" s="144"/>
      <c r="O15" s="144"/>
      <c r="P15" s="144"/>
      <c r="Q15" s="145"/>
      <c r="U15" s="152"/>
      <c r="V15" s="152"/>
      <c r="W15" s="152"/>
      <c r="X15" s="152"/>
      <c r="Y15" s="152"/>
      <c r="Z15" s="152"/>
      <c r="AA15" s="152"/>
      <c r="AB15" s="152"/>
      <c r="AC15" s="152"/>
      <c r="AD15" s="152"/>
    </row>
    <row r="16" spans="1:38" ht="15.5" x14ac:dyDescent="0.35">
      <c r="A16" s="217" t="s">
        <v>111</v>
      </c>
      <c r="B16" s="219"/>
      <c r="C16" s="220"/>
      <c r="D16" s="221"/>
      <c r="E16" s="218">
        <f>SUM(E13:E14)</f>
        <v>24109</v>
      </c>
      <c r="F16" s="222"/>
      <c r="G16" s="223"/>
      <c r="H16" s="224"/>
      <c r="I16" s="224"/>
      <c r="J16" s="224"/>
      <c r="K16" s="224"/>
      <c r="L16" s="224"/>
      <c r="M16" s="224"/>
      <c r="N16" s="224"/>
      <c r="O16" s="224"/>
      <c r="P16" s="224"/>
      <c r="Q16" s="225"/>
      <c r="R16" s="226"/>
      <c r="S16" s="226"/>
      <c r="T16" s="226"/>
      <c r="U16" s="227">
        <f>SUM(U13:U14)</f>
        <v>24109</v>
      </c>
      <c r="V16" s="227">
        <f t="shared" ref="V16:AC16" si="11">SUM(V13:V14)</f>
        <v>0</v>
      </c>
      <c r="W16" s="227">
        <f t="shared" si="11"/>
        <v>0</v>
      </c>
      <c r="X16" s="227">
        <f t="shared" si="11"/>
        <v>0</v>
      </c>
      <c r="Y16" s="227"/>
      <c r="Z16" s="227">
        <f t="shared" si="11"/>
        <v>0</v>
      </c>
      <c r="AA16" s="227">
        <f t="shared" si="11"/>
        <v>0</v>
      </c>
      <c r="AB16" s="227">
        <f t="shared" si="11"/>
        <v>0</v>
      </c>
      <c r="AC16" s="227">
        <f t="shared" si="11"/>
        <v>0</v>
      </c>
      <c r="AD16" s="227">
        <f t="shared" si="8"/>
        <v>24109</v>
      </c>
      <c r="AE16" s="357">
        <f>E16*$AE$2</f>
        <v>1844.3385000000001</v>
      </c>
      <c r="AF16" s="152">
        <f>AD16*0.0024</f>
        <v>57.861599999999996</v>
      </c>
    </row>
    <row r="17" spans="1:40" ht="15.5" x14ac:dyDescent="0.35">
      <c r="A17" s="332" t="s">
        <v>995</v>
      </c>
      <c r="B17" s="214" t="s">
        <v>759</v>
      </c>
      <c r="C17" s="171" t="s">
        <v>599</v>
      </c>
      <c r="D17" s="174" t="s">
        <v>700</v>
      </c>
      <c r="E17" s="175">
        <v>75000</v>
      </c>
      <c r="F17" s="158" t="s">
        <v>741</v>
      </c>
      <c r="G17" s="147" t="s">
        <v>742</v>
      </c>
      <c r="H17" s="144">
        <v>1</v>
      </c>
      <c r="I17" s="144">
        <v>0</v>
      </c>
      <c r="J17" s="144">
        <v>0</v>
      </c>
      <c r="K17" s="144">
        <v>0</v>
      </c>
      <c r="L17" s="144">
        <v>0</v>
      </c>
      <c r="M17" s="144">
        <v>0</v>
      </c>
      <c r="N17" s="144">
        <v>0</v>
      </c>
      <c r="O17" s="144">
        <v>0</v>
      </c>
      <c r="P17" s="144">
        <v>0</v>
      </c>
      <c r="Q17" s="145">
        <f t="shared" ref="Q17:Q22" si="12">SUM(H17:P17)</f>
        <v>1</v>
      </c>
      <c r="U17" s="152">
        <f t="shared" si="0"/>
        <v>75000</v>
      </c>
      <c r="V17" s="152">
        <f t="shared" si="1"/>
        <v>0</v>
      </c>
      <c r="W17" s="152">
        <f t="shared" si="2"/>
        <v>0</v>
      </c>
      <c r="X17" s="152">
        <f t="shared" si="3"/>
        <v>0</v>
      </c>
      <c r="Y17" s="152"/>
      <c r="Z17" s="152">
        <f t="shared" si="4"/>
        <v>0</v>
      </c>
      <c r="AA17" s="152">
        <f t="shared" si="5"/>
        <v>0</v>
      </c>
      <c r="AB17" s="152">
        <f t="shared" si="6"/>
        <v>0</v>
      </c>
      <c r="AC17" s="152">
        <f t="shared" si="7"/>
        <v>0</v>
      </c>
      <c r="AD17" s="152">
        <f t="shared" si="8"/>
        <v>75000</v>
      </c>
      <c r="AH17" s="6" t="s">
        <v>1199</v>
      </c>
      <c r="AJ17" s="418" t="s">
        <v>1209</v>
      </c>
      <c r="AK17" s="418"/>
      <c r="AL17" s="418"/>
    </row>
    <row r="18" spans="1:40" ht="15.5" x14ac:dyDescent="0.35">
      <c r="A18" s="146" t="s">
        <v>562</v>
      </c>
      <c r="B18" s="214" t="s">
        <v>759</v>
      </c>
      <c r="C18" s="171" t="s">
        <v>597</v>
      </c>
      <c r="D18" s="178">
        <v>25</v>
      </c>
      <c r="E18" s="175">
        <v>57200</v>
      </c>
      <c r="F18" s="158" t="s">
        <v>741</v>
      </c>
      <c r="G18" s="147">
        <v>80</v>
      </c>
      <c r="H18" s="144">
        <v>1</v>
      </c>
      <c r="I18" s="144">
        <v>0</v>
      </c>
      <c r="J18" s="144">
        <v>0</v>
      </c>
      <c r="K18" s="144">
        <v>0</v>
      </c>
      <c r="L18" s="144">
        <v>0</v>
      </c>
      <c r="M18" s="144">
        <v>0</v>
      </c>
      <c r="N18" s="144">
        <v>0</v>
      </c>
      <c r="O18" s="144">
        <v>0</v>
      </c>
      <c r="P18" s="144">
        <v>0</v>
      </c>
      <c r="Q18" s="145">
        <f t="shared" si="12"/>
        <v>1</v>
      </c>
      <c r="U18" s="152">
        <f t="shared" si="0"/>
        <v>57200</v>
      </c>
      <c r="V18" s="152">
        <f t="shared" si="1"/>
        <v>0</v>
      </c>
      <c r="W18" s="152">
        <f t="shared" si="2"/>
        <v>0</v>
      </c>
      <c r="X18" s="152">
        <f t="shared" si="3"/>
        <v>0</v>
      </c>
      <c r="Y18" s="152"/>
      <c r="Z18" s="152">
        <f t="shared" si="4"/>
        <v>0</v>
      </c>
      <c r="AA18" s="152">
        <f t="shared" si="5"/>
        <v>0</v>
      </c>
      <c r="AB18" s="152">
        <f t="shared" si="6"/>
        <v>0</v>
      </c>
      <c r="AC18" s="152">
        <f t="shared" si="7"/>
        <v>0</v>
      </c>
      <c r="AD18" s="152">
        <f t="shared" si="8"/>
        <v>57200</v>
      </c>
      <c r="AH18" s="419" t="s">
        <v>1198</v>
      </c>
      <c r="AJ18" s="418" t="s">
        <v>1210</v>
      </c>
      <c r="AK18" s="418"/>
      <c r="AL18" s="418"/>
    </row>
    <row r="19" spans="1:40" ht="15.5" x14ac:dyDescent="0.35">
      <c r="A19" s="146" t="s">
        <v>758</v>
      </c>
      <c r="B19" s="214" t="s">
        <v>759</v>
      </c>
      <c r="C19" s="171" t="s">
        <v>598</v>
      </c>
      <c r="D19" s="178">
        <v>25</v>
      </c>
      <c r="E19" s="175">
        <f>D19*2080</f>
        <v>52000</v>
      </c>
      <c r="F19" s="158" t="s">
        <v>759</v>
      </c>
      <c r="G19" s="147">
        <v>80</v>
      </c>
      <c r="H19" s="144">
        <v>1</v>
      </c>
      <c r="I19" s="144">
        <v>0</v>
      </c>
      <c r="J19" s="144">
        <v>0</v>
      </c>
      <c r="K19" s="144">
        <v>0</v>
      </c>
      <c r="L19" s="144">
        <v>0</v>
      </c>
      <c r="M19" s="144">
        <v>0</v>
      </c>
      <c r="N19" s="144">
        <v>0</v>
      </c>
      <c r="O19" s="144">
        <v>0</v>
      </c>
      <c r="P19" s="144">
        <v>0</v>
      </c>
      <c r="Q19" s="145">
        <f t="shared" si="12"/>
        <v>1</v>
      </c>
      <c r="R19" t="s">
        <v>870</v>
      </c>
      <c r="U19" s="152">
        <f t="shared" si="0"/>
        <v>52000</v>
      </c>
      <c r="V19" s="152">
        <f t="shared" si="1"/>
        <v>0</v>
      </c>
      <c r="W19" s="152">
        <f t="shared" si="2"/>
        <v>0</v>
      </c>
      <c r="X19" s="152">
        <f t="shared" si="3"/>
        <v>0</v>
      </c>
      <c r="Y19" s="152"/>
      <c r="Z19" s="152">
        <f t="shared" si="4"/>
        <v>0</v>
      </c>
      <c r="AA19" s="152">
        <f t="shared" si="5"/>
        <v>0</v>
      </c>
      <c r="AB19" s="152">
        <f t="shared" si="6"/>
        <v>0</v>
      </c>
      <c r="AC19" s="152">
        <f t="shared" si="7"/>
        <v>0</v>
      </c>
      <c r="AD19" s="152">
        <f t="shared" si="8"/>
        <v>52000</v>
      </c>
    </row>
    <row r="20" spans="1:40" ht="15.5" x14ac:dyDescent="0.35">
      <c r="A20" s="146" t="s">
        <v>596</v>
      </c>
      <c r="B20" s="361" t="s">
        <v>759</v>
      </c>
      <c r="C20" s="427" t="s">
        <v>598</v>
      </c>
      <c r="D20" s="428">
        <v>25</v>
      </c>
      <c r="E20" s="429">
        <f>D20*2080</f>
        <v>52000</v>
      </c>
      <c r="F20" s="430" t="s">
        <v>759</v>
      </c>
      <c r="G20" s="431">
        <v>80</v>
      </c>
      <c r="H20" s="407">
        <v>1</v>
      </c>
      <c r="I20" s="407">
        <v>0</v>
      </c>
      <c r="J20" s="407">
        <v>0</v>
      </c>
      <c r="K20" s="407">
        <v>0</v>
      </c>
      <c r="L20" s="407">
        <v>0</v>
      </c>
      <c r="M20" s="407">
        <v>0</v>
      </c>
      <c r="N20" s="407">
        <v>0</v>
      </c>
      <c r="O20" s="407">
        <v>0</v>
      </c>
      <c r="P20" s="407">
        <v>0</v>
      </c>
      <c r="Q20" s="408">
        <f t="shared" si="12"/>
        <v>1</v>
      </c>
      <c r="R20" s="409"/>
      <c r="S20" s="409"/>
      <c r="T20" s="409"/>
      <c r="U20" s="410">
        <f t="shared" si="0"/>
        <v>52000</v>
      </c>
      <c r="V20" s="410">
        <f t="shared" si="1"/>
        <v>0</v>
      </c>
      <c r="W20" s="410">
        <f t="shared" si="2"/>
        <v>0</v>
      </c>
      <c r="X20" s="410">
        <f t="shared" si="3"/>
        <v>0</v>
      </c>
      <c r="Y20" s="410"/>
      <c r="Z20" s="410">
        <f t="shared" si="4"/>
        <v>0</v>
      </c>
      <c r="AA20" s="410">
        <f t="shared" si="5"/>
        <v>0</v>
      </c>
      <c r="AB20" s="433">
        <f t="shared" si="6"/>
        <v>0</v>
      </c>
      <c r="AC20" s="433">
        <f t="shared" si="7"/>
        <v>0</v>
      </c>
      <c r="AD20" s="410">
        <f t="shared" si="8"/>
        <v>52000</v>
      </c>
      <c r="AE20" s="416" t="s">
        <v>1192</v>
      </c>
      <c r="AF20" s="416"/>
      <c r="AJ20" s="411" t="s">
        <v>1186</v>
      </c>
      <c r="AK20" s="411"/>
      <c r="AL20" s="411"/>
      <c r="AM20" s="418" t="s">
        <v>1196</v>
      </c>
      <c r="AN20" s="6"/>
    </row>
    <row r="21" spans="1:40" ht="15.5" x14ac:dyDescent="0.35">
      <c r="A21" s="332" t="s">
        <v>996</v>
      </c>
      <c r="B21" s="426" t="s">
        <v>871</v>
      </c>
      <c r="C21" s="427" t="s">
        <v>598</v>
      </c>
      <c r="D21" s="428"/>
      <c r="E21" s="429">
        <v>26850</v>
      </c>
      <c r="F21" s="430" t="s">
        <v>743</v>
      </c>
      <c r="G21" s="431">
        <v>24</v>
      </c>
      <c r="H21" s="144">
        <v>1</v>
      </c>
      <c r="I21" s="144">
        <v>0</v>
      </c>
      <c r="J21" s="144">
        <v>0</v>
      </c>
      <c r="K21" s="144">
        <v>0</v>
      </c>
      <c r="L21" s="144">
        <v>0</v>
      </c>
      <c r="M21" s="144">
        <v>0</v>
      </c>
      <c r="N21" s="144">
        <v>0</v>
      </c>
      <c r="O21" s="144">
        <v>0</v>
      </c>
      <c r="P21" s="144">
        <v>0</v>
      </c>
      <c r="Q21" s="145">
        <f t="shared" si="12"/>
        <v>1</v>
      </c>
      <c r="U21" s="410">
        <f t="shared" si="0"/>
        <v>26850</v>
      </c>
      <c r="V21" s="410">
        <f t="shared" si="1"/>
        <v>0</v>
      </c>
      <c r="W21" s="410">
        <f t="shared" si="2"/>
        <v>0</v>
      </c>
      <c r="X21" s="410">
        <f t="shared" si="3"/>
        <v>0</v>
      </c>
      <c r="Y21" s="410"/>
      <c r="Z21" s="410">
        <f t="shared" si="4"/>
        <v>0</v>
      </c>
      <c r="AA21" s="410">
        <f t="shared" si="5"/>
        <v>0</v>
      </c>
      <c r="AB21" s="433">
        <f t="shared" si="6"/>
        <v>0</v>
      </c>
      <c r="AC21" s="433">
        <f t="shared" si="7"/>
        <v>0</v>
      </c>
      <c r="AD21" s="410">
        <f t="shared" si="8"/>
        <v>26850</v>
      </c>
      <c r="AF21" s="152">
        <f>360000*0.011</f>
        <v>3959.9999999999995</v>
      </c>
      <c r="AH21" s="418" t="s">
        <v>1197</v>
      </c>
      <c r="AI21" s="417"/>
      <c r="AJ21" s="411" t="s">
        <v>1187</v>
      </c>
      <c r="AK21" s="411"/>
      <c r="AL21" s="411"/>
      <c r="AN21" s="6"/>
    </row>
    <row r="22" spans="1:40" ht="15.5" x14ac:dyDescent="0.35">
      <c r="A22" s="146" t="s">
        <v>600</v>
      </c>
      <c r="B22" s="214" t="s">
        <v>759</v>
      </c>
      <c r="C22" s="171" t="s">
        <v>691</v>
      </c>
      <c r="D22" s="178">
        <v>17.25</v>
      </c>
      <c r="E22" s="175">
        <f>(D22*80)*26</f>
        <v>35880</v>
      </c>
      <c r="F22" s="158" t="s">
        <v>759</v>
      </c>
      <c r="G22" s="147">
        <v>80</v>
      </c>
      <c r="H22" s="144">
        <v>1</v>
      </c>
      <c r="I22" s="144">
        <v>0</v>
      </c>
      <c r="J22" s="144">
        <v>0</v>
      </c>
      <c r="K22" s="144">
        <v>0</v>
      </c>
      <c r="L22" s="144">
        <v>0</v>
      </c>
      <c r="M22" s="144">
        <v>0</v>
      </c>
      <c r="N22" s="144">
        <v>0</v>
      </c>
      <c r="O22" s="144">
        <v>0</v>
      </c>
      <c r="P22" s="144">
        <v>0</v>
      </c>
      <c r="Q22" s="145">
        <f t="shared" si="12"/>
        <v>1</v>
      </c>
      <c r="U22" s="152">
        <f t="shared" si="0"/>
        <v>35880</v>
      </c>
      <c r="V22" s="152">
        <f t="shared" si="1"/>
        <v>0</v>
      </c>
      <c r="W22" s="152">
        <f t="shared" si="2"/>
        <v>0</v>
      </c>
      <c r="X22" s="152">
        <f t="shared" si="3"/>
        <v>0</v>
      </c>
      <c r="Y22" s="152"/>
      <c r="Z22" s="152">
        <f t="shared" si="4"/>
        <v>0</v>
      </c>
      <c r="AA22" s="152">
        <f t="shared" si="5"/>
        <v>0</v>
      </c>
      <c r="AB22" s="152">
        <f t="shared" si="6"/>
        <v>0</v>
      </c>
      <c r="AC22" s="152">
        <f t="shared" si="7"/>
        <v>0</v>
      </c>
      <c r="AD22" s="152">
        <f t="shared" si="8"/>
        <v>35880</v>
      </c>
    </row>
    <row r="23" spans="1:40" ht="15.5" x14ac:dyDescent="0.35">
      <c r="A23" s="332" t="s">
        <v>366</v>
      </c>
      <c r="B23" s="361"/>
      <c r="C23" s="333"/>
      <c r="D23" s="178"/>
      <c r="E23" s="175"/>
      <c r="F23" s="158"/>
      <c r="G23" s="147"/>
      <c r="H23" s="144"/>
      <c r="I23" s="144"/>
      <c r="J23" s="144"/>
      <c r="K23" s="144"/>
      <c r="L23" s="144"/>
      <c r="M23" s="144"/>
      <c r="N23" s="144"/>
      <c r="O23" s="144"/>
      <c r="P23" s="144"/>
      <c r="Q23" s="145"/>
      <c r="U23" s="152">
        <f>E23</f>
        <v>0</v>
      </c>
      <c r="V23" s="152"/>
      <c r="W23" s="152"/>
      <c r="X23" s="152"/>
      <c r="Y23" s="152"/>
      <c r="Z23" s="152"/>
      <c r="AA23" s="152"/>
      <c r="AB23" s="152"/>
      <c r="AC23" s="152"/>
      <c r="AD23" s="152">
        <f t="shared" si="8"/>
        <v>0</v>
      </c>
      <c r="AE23" s="409"/>
      <c r="AF23" s="409"/>
      <c r="AG23" s="412" t="s">
        <v>1152</v>
      </c>
      <c r="AH23" s="413"/>
      <c r="AJ23" s="119"/>
      <c r="AK23" s="118"/>
      <c r="AL23" s="118"/>
    </row>
    <row r="24" spans="1:40" ht="15.5" x14ac:dyDescent="0.35">
      <c r="A24" s="217" t="s">
        <v>119</v>
      </c>
      <c r="B24" s="219"/>
      <c r="C24" s="220"/>
      <c r="D24" s="229"/>
      <c r="E24" s="218">
        <f>SUM(E17:E23)</f>
        <v>298930</v>
      </c>
      <c r="F24" s="222"/>
      <c r="G24" s="223"/>
      <c r="H24" s="224"/>
      <c r="I24" s="224"/>
      <c r="J24" s="224"/>
      <c r="K24" s="224"/>
      <c r="L24" s="224"/>
      <c r="M24" s="224"/>
      <c r="N24" s="224"/>
      <c r="O24" s="224"/>
      <c r="P24" s="224"/>
      <c r="Q24" s="225"/>
      <c r="R24" s="226"/>
      <c r="S24" s="226"/>
      <c r="T24" s="226"/>
      <c r="U24" s="227">
        <f>SUM(U17:U23)</f>
        <v>298930</v>
      </c>
      <c r="V24" s="227">
        <f t="shared" si="1"/>
        <v>0</v>
      </c>
      <c r="W24" s="227">
        <f t="shared" si="2"/>
        <v>0</v>
      </c>
      <c r="X24" s="227">
        <f t="shared" si="3"/>
        <v>0</v>
      </c>
      <c r="Y24" s="227"/>
      <c r="Z24" s="227">
        <f t="shared" si="4"/>
        <v>0</v>
      </c>
      <c r="AA24" s="227">
        <f t="shared" si="5"/>
        <v>0</v>
      </c>
      <c r="AB24" s="227">
        <f t="shared" si="6"/>
        <v>0</v>
      </c>
      <c r="AC24" s="227">
        <f t="shared" si="7"/>
        <v>0</v>
      </c>
      <c r="AD24" s="227">
        <f t="shared" si="8"/>
        <v>298930</v>
      </c>
      <c r="AE24" s="414">
        <f>E24*$AE$2</f>
        <v>22868.145</v>
      </c>
      <c r="AF24" s="410">
        <f>AD24*0.0575</f>
        <v>17188.475000000002</v>
      </c>
      <c r="AG24" s="410">
        <f>(AD17+AD18+AD19+AD20+AD21)*0.5168</f>
        <v>135944.24000000002</v>
      </c>
      <c r="AH24" s="415">
        <f>AE24+AF24+AG24</f>
        <v>176000.86000000002</v>
      </c>
      <c r="AJ24" s="118"/>
      <c r="AK24" s="118"/>
      <c r="AL24" s="118"/>
    </row>
    <row r="25" spans="1:40" ht="15.5" x14ac:dyDescent="0.35">
      <c r="A25" s="217"/>
      <c r="B25" s="219"/>
      <c r="C25" s="220"/>
      <c r="D25" s="229"/>
      <c r="E25" s="218"/>
      <c r="F25" s="222"/>
      <c r="G25" s="223"/>
      <c r="H25" s="224"/>
      <c r="I25" s="224"/>
      <c r="J25" s="224"/>
      <c r="K25" s="224"/>
      <c r="L25" s="224"/>
      <c r="M25" s="224"/>
      <c r="N25" s="224"/>
      <c r="O25" s="224"/>
      <c r="P25" s="224"/>
      <c r="Q25" s="225"/>
      <c r="R25" s="226"/>
      <c r="S25" s="226"/>
      <c r="T25" s="226"/>
      <c r="U25" s="227"/>
      <c r="V25" s="227"/>
      <c r="W25" s="227"/>
      <c r="X25" s="227"/>
      <c r="Y25" s="227"/>
      <c r="Z25" s="227"/>
      <c r="AA25" s="227"/>
      <c r="AB25" s="227"/>
      <c r="AC25" s="227"/>
      <c r="AD25" s="227"/>
    </row>
    <row r="26" spans="1:40" ht="15.5" x14ac:dyDescent="0.35">
      <c r="A26" s="146" t="s">
        <v>591</v>
      </c>
      <c r="B26" s="214" t="s">
        <v>759</v>
      </c>
      <c r="C26" s="171" t="s">
        <v>877</v>
      </c>
      <c r="D26" s="177">
        <v>24.5</v>
      </c>
      <c r="E26" s="175">
        <f t="shared" ref="E26:E32" si="13">D26*2080</f>
        <v>50960</v>
      </c>
      <c r="F26" s="158" t="s">
        <v>741</v>
      </c>
      <c r="G26" s="147">
        <v>80</v>
      </c>
      <c r="H26" s="144">
        <v>0.3</v>
      </c>
      <c r="I26" s="148">
        <v>0</v>
      </c>
      <c r="J26" s="148">
        <v>0.25</v>
      </c>
      <c r="K26" s="144">
        <v>0</v>
      </c>
      <c r="L26" s="144">
        <v>0.15</v>
      </c>
      <c r="M26" s="144">
        <v>0</v>
      </c>
      <c r="N26" s="144">
        <v>0.2</v>
      </c>
      <c r="O26" s="144">
        <v>0.05</v>
      </c>
      <c r="P26" s="144">
        <v>0.05</v>
      </c>
      <c r="Q26" s="145">
        <f t="shared" ref="Q26:Q34" si="14">SUM(H26:P26)</f>
        <v>1.0000000000000002</v>
      </c>
      <c r="U26" s="152">
        <f t="shared" ref="U26:U32" si="15">E26*H26</f>
        <v>15288</v>
      </c>
      <c r="V26" s="152">
        <f t="shared" si="1"/>
        <v>0</v>
      </c>
      <c r="W26" s="152">
        <f t="shared" si="2"/>
        <v>12740</v>
      </c>
      <c r="X26" s="152">
        <f t="shared" si="3"/>
        <v>0</v>
      </c>
      <c r="Y26" s="152"/>
      <c r="Z26" s="152">
        <f t="shared" si="4"/>
        <v>7644</v>
      </c>
      <c r="AA26" s="152">
        <f t="shared" si="5"/>
        <v>10192</v>
      </c>
      <c r="AB26" s="152">
        <f t="shared" si="6"/>
        <v>2548</v>
      </c>
      <c r="AC26" s="152">
        <f t="shared" si="7"/>
        <v>2548</v>
      </c>
      <c r="AD26" s="152">
        <f t="shared" si="8"/>
        <v>50960</v>
      </c>
      <c r="AE26" s="152">
        <f>($U$35+$U$44)*AE2</f>
        <v>10313.485199999999</v>
      </c>
      <c r="AF26" s="152">
        <f>($U$35+$U$44)*0.0375</f>
        <v>5055.6299999999992</v>
      </c>
      <c r="AG26" s="6" t="s">
        <v>148</v>
      </c>
      <c r="AH26" s="237">
        <f t="shared" ref="AH26:AH31" si="16">AE26+AF26</f>
        <v>15369.115199999998</v>
      </c>
    </row>
    <row r="27" spans="1:40" ht="15.5" x14ac:dyDescent="0.35">
      <c r="A27" s="146" t="s">
        <v>605</v>
      </c>
      <c r="B27" s="214" t="s">
        <v>759</v>
      </c>
      <c r="C27" s="171" t="s">
        <v>607</v>
      </c>
      <c r="D27" s="177">
        <v>18</v>
      </c>
      <c r="E27" s="175">
        <f t="shared" si="13"/>
        <v>37440</v>
      </c>
      <c r="F27" s="158" t="s">
        <v>741</v>
      </c>
      <c r="G27" s="147">
        <v>80</v>
      </c>
      <c r="H27" s="144">
        <v>0.3</v>
      </c>
      <c r="I27" s="148">
        <v>0</v>
      </c>
      <c r="J27" s="148">
        <v>0.25</v>
      </c>
      <c r="K27" s="144">
        <v>0</v>
      </c>
      <c r="L27" s="144">
        <v>0.15</v>
      </c>
      <c r="M27" s="144">
        <v>0</v>
      </c>
      <c r="N27" s="144">
        <v>0.2</v>
      </c>
      <c r="O27" s="144">
        <v>0.05</v>
      </c>
      <c r="P27" s="144">
        <v>0.05</v>
      </c>
      <c r="Q27" s="145">
        <f t="shared" si="14"/>
        <v>1.0000000000000002</v>
      </c>
      <c r="U27" s="152">
        <f t="shared" si="15"/>
        <v>11232</v>
      </c>
      <c r="V27" s="152">
        <f t="shared" si="1"/>
        <v>0</v>
      </c>
      <c r="W27" s="152">
        <f t="shared" si="2"/>
        <v>9360</v>
      </c>
      <c r="X27" s="152">
        <f t="shared" si="3"/>
        <v>0</v>
      </c>
      <c r="Y27" s="152"/>
      <c r="Z27" s="152">
        <f t="shared" si="4"/>
        <v>5616</v>
      </c>
      <c r="AA27" s="152">
        <f t="shared" si="5"/>
        <v>7488</v>
      </c>
      <c r="AB27" s="152">
        <f t="shared" si="6"/>
        <v>1872</v>
      </c>
      <c r="AC27" s="152">
        <f t="shared" si="7"/>
        <v>1872</v>
      </c>
      <c r="AD27" s="152">
        <f t="shared" si="8"/>
        <v>37440</v>
      </c>
      <c r="AE27" s="152">
        <f>($W$8+$W$35)*AE2</f>
        <v>7318.9079999999994</v>
      </c>
      <c r="AF27" s="152">
        <f>($W$35*0.1068)+(W8*0.0029)</f>
        <v>8765.2476000000006</v>
      </c>
      <c r="AG27" s="6" t="s">
        <v>548</v>
      </c>
      <c r="AH27" s="237">
        <f t="shared" si="16"/>
        <v>16084.1556</v>
      </c>
    </row>
    <row r="28" spans="1:40" ht="15.5" x14ac:dyDescent="0.35">
      <c r="A28" s="146" t="s">
        <v>872</v>
      </c>
      <c r="B28" s="214" t="s">
        <v>759</v>
      </c>
      <c r="C28" s="171" t="s">
        <v>607</v>
      </c>
      <c r="D28" s="177">
        <v>19</v>
      </c>
      <c r="E28" s="175">
        <f t="shared" si="13"/>
        <v>39520</v>
      </c>
      <c r="F28" s="158" t="s">
        <v>741</v>
      </c>
      <c r="G28" s="147">
        <v>80</v>
      </c>
      <c r="H28" s="144">
        <v>0.3</v>
      </c>
      <c r="I28" s="148">
        <v>0</v>
      </c>
      <c r="J28" s="148">
        <v>0.25</v>
      </c>
      <c r="K28" s="144">
        <v>0</v>
      </c>
      <c r="L28" s="144">
        <v>0.15</v>
      </c>
      <c r="M28" s="144">
        <v>0</v>
      </c>
      <c r="N28" s="144">
        <v>0.2</v>
      </c>
      <c r="O28" s="144">
        <v>0.05</v>
      </c>
      <c r="P28" s="144">
        <v>0.05</v>
      </c>
      <c r="Q28" s="145">
        <f t="shared" si="14"/>
        <v>1.0000000000000002</v>
      </c>
      <c r="U28" s="152">
        <f t="shared" si="15"/>
        <v>11856</v>
      </c>
      <c r="V28" s="152">
        <f t="shared" si="1"/>
        <v>0</v>
      </c>
      <c r="W28" s="152">
        <f t="shared" si="2"/>
        <v>9880</v>
      </c>
      <c r="X28" s="152">
        <f t="shared" si="3"/>
        <v>0</v>
      </c>
      <c r="Y28" s="152"/>
      <c r="Z28" s="152">
        <f t="shared" si="4"/>
        <v>5928</v>
      </c>
      <c r="AA28" s="152">
        <f t="shared" si="5"/>
        <v>7904</v>
      </c>
      <c r="AB28" s="152">
        <f t="shared" si="6"/>
        <v>1976</v>
      </c>
      <c r="AC28" s="152">
        <f t="shared" si="7"/>
        <v>1976</v>
      </c>
      <c r="AD28" s="152">
        <f t="shared" si="8"/>
        <v>39520</v>
      </c>
      <c r="AE28" s="152">
        <f>($Z$8+$Z$35)*AE2</f>
        <v>7421.9687999999996</v>
      </c>
      <c r="AF28" s="152">
        <f>($Z$35*0.042)+($Z$8*0.0029)</f>
        <v>2588.85</v>
      </c>
      <c r="AG28" s="6" t="s">
        <v>547</v>
      </c>
      <c r="AH28" s="237">
        <f t="shared" si="16"/>
        <v>10010.818799999999</v>
      </c>
    </row>
    <row r="29" spans="1:40" ht="15.5" x14ac:dyDescent="0.35">
      <c r="A29" s="146" t="s">
        <v>873</v>
      </c>
      <c r="B29" s="214" t="s">
        <v>759</v>
      </c>
      <c r="C29" s="171" t="s">
        <v>607</v>
      </c>
      <c r="D29" s="177">
        <v>18</v>
      </c>
      <c r="E29" s="175">
        <f t="shared" si="13"/>
        <v>37440</v>
      </c>
      <c r="F29" s="158" t="s">
        <v>741</v>
      </c>
      <c r="G29" s="147">
        <v>80</v>
      </c>
      <c r="H29" s="144">
        <v>0.3</v>
      </c>
      <c r="I29" s="148">
        <v>0</v>
      </c>
      <c r="J29" s="148">
        <v>0.25</v>
      </c>
      <c r="K29" s="144">
        <v>0</v>
      </c>
      <c r="L29" s="144">
        <v>0.15</v>
      </c>
      <c r="M29" s="144">
        <v>0</v>
      </c>
      <c r="N29" s="144">
        <v>0.2</v>
      </c>
      <c r="O29" s="144">
        <v>0.05</v>
      </c>
      <c r="P29" s="144">
        <v>0.05</v>
      </c>
      <c r="Q29" s="145">
        <f t="shared" si="14"/>
        <v>1.0000000000000002</v>
      </c>
      <c r="U29" s="152">
        <f t="shared" si="15"/>
        <v>11232</v>
      </c>
      <c r="V29" s="152">
        <f t="shared" si="1"/>
        <v>0</v>
      </c>
      <c r="W29" s="152">
        <f t="shared" si="2"/>
        <v>9360</v>
      </c>
      <c r="X29" s="152">
        <f t="shared" si="3"/>
        <v>0</v>
      </c>
      <c r="Y29" s="152"/>
      <c r="Z29" s="152">
        <f t="shared" si="4"/>
        <v>5616</v>
      </c>
      <c r="AA29" s="152">
        <f t="shared" si="5"/>
        <v>7488</v>
      </c>
      <c r="AB29" s="152">
        <f t="shared" si="6"/>
        <v>1872</v>
      </c>
      <c r="AC29" s="152">
        <f t="shared" si="7"/>
        <v>1872</v>
      </c>
      <c r="AD29" s="152">
        <f t="shared" si="8"/>
        <v>37440</v>
      </c>
      <c r="AE29" s="152">
        <f>($AA$8+$AA$35)*AE2</f>
        <v>8075.1563999999998</v>
      </c>
      <c r="AF29" s="152">
        <f>($AA$35*0.0416)+($AA$8*0.0029)</f>
        <v>3222.3013600000004</v>
      </c>
      <c r="AG29" s="6" t="s">
        <v>332</v>
      </c>
      <c r="AH29" s="237">
        <f t="shared" si="16"/>
        <v>11297.457760000001</v>
      </c>
    </row>
    <row r="30" spans="1:40" ht="15.5" x14ac:dyDescent="0.35">
      <c r="A30" s="146" t="s">
        <v>694</v>
      </c>
      <c r="B30" s="214" t="s">
        <v>759</v>
      </c>
      <c r="C30" s="171" t="s">
        <v>607</v>
      </c>
      <c r="D30" s="177">
        <v>18</v>
      </c>
      <c r="E30" s="175">
        <f t="shared" si="13"/>
        <v>37440</v>
      </c>
      <c r="F30" s="158" t="s">
        <v>741</v>
      </c>
      <c r="G30" s="147">
        <v>80</v>
      </c>
      <c r="H30" s="144">
        <v>0.3</v>
      </c>
      <c r="I30" s="148">
        <v>0</v>
      </c>
      <c r="J30" s="148">
        <v>0.25</v>
      </c>
      <c r="K30" s="144">
        <v>0</v>
      </c>
      <c r="L30" s="144">
        <v>0.15</v>
      </c>
      <c r="M30" s="144">
        <v>0</v>
      </c>
      <c r="N30" s="144">
        <v>0.2</v>
      </c>
      <c r="O30" s="144">
        <v>0.05</v>
      </c>
      <c r="P30" s="144">
        <v>0.05</v>
      </c>
      <c r="Q30" s="145">
        <f t="shared" si="14"/>
        <v>1.0000000000000002</v>
      </c>
      <c r="U30" s="152">
        <f t="shared" si="15"/>
        <v>11232</v>
      </c>
      <c r="V30" s="152">
        <f t="shared" si="1"/>
        <v>0</v>
      </c>
      <c r="W30" s="152">
        <f t="shared" si="2"/>
        <v>9360</v>
      </c>
      <c r="X30" s="152">
        <f t="shared" si="3"/>
        <v>0</v>
      </c>
      <c r="Y30" s="152"/>
      <c r="Z30" s="152">
        <f t="shared" si="4"/>
        <v>5616</v>
      </c>
      <c r="AA30" s="152">
        <f t="shared" si="5"/>
        <v>7488</v>
      </c>
      <c r="AB30" s="152">
        <f t="shared" si="6"/>
        <v>1872</v>
      </c>
      <c r="AC30" s="152">
        <f t="shared" si="7"/>
        <v>1872</v>
      </c>
      <c r="AD30" s="152">
        <f t="shared" si="8"/>
        <v>37440</v>
      </c>
      <c r="AE30" s="152">
        <f>($AB$8+$AB$35)*AE2</f>
        <v>2155.3416000000002</v>
      </c>
      <c r="AF30" s="152">
        <f>($AB$35*0.0625)+($AB$8*0.0029)</f>
        <v>1055.4744000000001</v>
      </c>
      <c r="AG30" s="6" t="s">
        <v>378</v>
      </c>
      <c r="AH30" s="237">
        <f t="shared" si="16"/>
        <v>3210.8160000000003</v>
      </c>
    </row>
    <row r="31" spans="1:40" ht="15.5" x14ac:dyDescent="0.35">
      <c r="A31" s="146" t="s">
        <v>590</v>
      </c>
      <c r="B31" s="214" t="s">
        <v>759</v>
      </c>
      <c r="C31" s="171" t="s">
        <v>607</v>
      </c>
      <c r="D31" s="177">
        <v>18</v>
      </c>
      <c r="E31" s="175">
        <f t="shared" si="13"/>
        <v>37440</v>
      </c>
      <c r="F31" s="158" t="s">
        <v>741</v>
      </c>
      <c r="G31" s="147">
        <v>80</v>
      </c>
      <c r="H31" s="144">
        <v>0.3</v>
      </c>
      <c r="I31" s="148">
        <v>0</v>
      </c>
      <c r="J31" s="148">
        <v>0.25</v>
      </c>
      <c r="K31" s="144">
        <v>0</v>
      </c>
      <c r="L31" s="144">
        <v>0.15</v>
      </c>
      <c r="M31" s="144">
        <v>0</v>
      </c>
      <c r="N31" s="144">
        <v>0.2</v>
      </c>
      <c r="O31" s="144">
        <v>0.05</v>
      </c>
      <c r="P31" s="144">
        <v>0.05</v>
      </c>
      <c r="Q31" s="145">
        <f t="shared" si="14"/>
        <v>1.0000000000000002</v>
      </c>
      <c r="U31" s="152">
        <f t="shared" si="15"/>
        <v>11232</v>
      </c>
      <c r="V31" s="152">
        <f t="shared" si="1"/>
        <v>0</v>
      </c>
      <c r="W31" s="152">
        <f t="shared" si="2"/>
        <v>9360</v>
      </c>
      <c r="X31" s="152">
        <f t="shared" si="3"/>
        <v>0</v>
      </c>
      <c r="Y31" s="152"/>
      <c r="Z31" s="152">
        <f t="shared" si="4"/>
        <v>5616</v>
      </c>
      <c r="AA31" s="152">
        <f t="shared" si="5"/>
        <v>7488</v>
      </c>
      <c r="AB31" s="152">
        <f t="shared" si="6"/>
        <v>1872</v>
      </c>
      <c r="AC31" s="152">
        <f t="shared" si="7"/>
        <v>1872</v>
      </c>
      <c r="AD31" s="152">
        <f t="shared" si="8"/>
        <v>37440</v>
      </c>
      <c r="AE31" s="152">
        <f>($AC$8+$AC$35)*AE2</f>
        <v>2155.3416000000002</v>
      </c>
      <c r="AF31" s="152">
        <f>($AC$35*0.0487)+($AC$8*0.0029)</f>
        <v>830.00447999999994</v>
      </c>
      <c r="AG31" s="6" t="s">
        <v>1146</v>
      </c>
      <c r="AH31" s="237">
        <f t="shared" si="16"/>
        <v>2985.3460800000003</v>
      </c>
    </row>
    <row r="32" spans="1:40" ht="15.5" x14ac:dyDescent="0.35">
      <c r="A32" s="146" t="s">
        <v>874</v>
      </c>
      <c r="B32" s="214" t="s">
        <v>759</v>
      </c>
      <c r="C32" s="171" t="s">
        <v>755</v>
      </c>
      <c r="D32" s="177">
        <v>19.5</v>
      </c>
      <c r="E32" s="175">
        <f t="shared" si="13"/>
        <v>40560</v>
      </c>
      <c r="F32" s="158" t="s">
        <v>741</v>
      </c>
      <c r="G32" s="147">
        <v>80</v>
      </c>
      <c r="H32" s="144">
        <v>0.3</v>
      </c>
      <c r="I32" s="148">
        <v>0</v>
      </c>
      <c r="J32" s="148">
        <v>0.25</v>
      </c>
      <c r="K32" s="144">
        <v>0</v>
      </c>
      <c r="L32" s="144">
        <v>0.15</v>
      </c>
      <c r="M32" s="144">
        <v>0</v>
      </c>
      <c r="N32" s="144">
        <v>0.2</v>
      </c>
      <c r="O32" s="144">
        <v>0.05</v>
      </c>
      <c r="P32" s="144">
        <v>0.05</v>
      </c>
      <c r="Q32" s="145">
        <f t="shared" si="14"/>
        <v>1.0000000000000002</v>
      </c>
      <c r="U32" s="152">
        <f t="shared" si="15"/>
        <v>12168</v>
      </c>
      <c r="V32" s="152">
        <f t="shared" si="1"/>
        <v>0</v>
      </c>
      <c r="W32" s="152">
        <f t="shared" si="2"/>
        <v>10140</v>
      </c>
      <c r="X32" s="152">
        <f t="shared" si="3"/>
        <v>0</v>
      </c>
      <c r="Y32" s="152"/>
      <c r="Z32" s="152">
        <f t="shared" si="4"/>
        <v>6084</v>
      </c>
      <c r="AA32" s="152">
        <f t="shared" si="5"/>
        <v>8112</v>
      </c>
      <c r="AB32" s="152">
        <f t="shared" si="6"/>
        <v>2028</v>
      </c>
      <c r="AC32" s="152">
        <f t="shared" si="7"/>
        <v>2028</v>
      </c>
      <c r="AD32" s="152">
        <f t="shared" si="8"/>
        <v>40560</v>
      </c>
      <c r="AE32" s="152"/>
    </row>
    <row r="33" spans="1:41" ht="15.5" x14ac:dyDescent="0.35">
      <c r="A33" s="146"/>
      <c r="B33" s="214"/>
      <c r="C33" s="333" t="s">
        <v>1175</v>
      </c>
      <c r="D33" s="177"/>
      <c r="E33" s="429">
        <v>20000</v>
      </c>
      <c r="F33" s="158"/>
      <c r="G33" s="147"/>
      <c r="H33" s="144"/>
      <c r="I33" s="148"/>
      <c r="J33" s="148"/>
      <c r="K33" s="144"/>
      <c r="L33" s="144"/>
      <c r="M33" s="144"/>
      <c r="N33" s="144"/>
      <c r="O33" s="144"/>
      <c r="P33" s="144"/>
      <c r="Q33" s="145"/>
      <c r="U33" s="152">
        <f t="shared" ref="U33" si="17">E33*H33</f>
        <v>0</v>
      </c>
      <c r="V33" s="152">
        <f t="shared" ref="V33" si="18">E33*I33</f>
        <v>0</v>
      </c>
      <c r="W33" s="152">
        <f t="shared" ref="W33" si="19">J33*E33</f>
        <v>0</v>
      </c>
      <c r="X33" s="152">
        <f t="shared" ref="X33" si="20">K33*E33</f>
        <v>0</v>
      </c>
      <c r="Y33" s="152"/>
      <c r="Z33" s="152">
        <v>10000</v>
      </c>
      <c r="AA33" s="152">
        <v>10000</v>
      </c>
      <c r="AB33" s="152">
        <f t="shared" ref="AB33" si="21">O33*E33</f>
        <v>0</v>
      </c>
      <c r="AC33" s="152">
        <f t="shared" ref="AC33" si="22">P33*E33</f>
        <v>0</v>
      </c>
      <c r="AD33" s="152"/>
      <c r="AE33" s="152"/>
      <c r="AG33" s="118" t="s">
        <v>1191</v>
      </c>
      <c r="AH33" s="118"/>
      <c r="AI33" s="118"/>
      <c r="AJ33" s="118"/>
      <c r="AK33" s="118"/>
    </row>
    <row r="34" spans="1:41" ht="15.5" x14ac:dyDescent="0.35">
      <c r="A34" s="146"/>
      <c r="B34" s="214"/>
      <c r="C34" s="333" t="s">
        <v>366</v>
      </c>
      <c r="D34" s="177"/>
      <c r="E34" s="175">
        <f>(E32+E31+E30+E29+E28+E27)*0.2</f>
        <v>45968</v>
      </c>
      <c r="F34" s="158"/>
      <c r="G34" s="147"/>
      <c r="H34" s="144">
        <v>0.3</v>
      </c>
      <c r="I34" s="148"/>
      <c r="J34" s="148">
        <v>0.25</v>
      </c>
      <c r="K34" s="144"/>
      <c r="L34" s="144">
        <v>0.15</v>
      </c>
      <c r="M34" s="144"/>
      <c r="N34" s="144">
        <v>0.2</v>
      </c>
      <c r="O34" s="144">
        <v>0.05</v>
      </c>
      <c r="P34" s="144">
        <v>0.05</v>
      </c>
      <c r="Q34" s="145">
        <f t="shared" si="14"/>
        <v>1.0000000000000002</v>
      </c>
      <c r="U34" s="152">
        <f t="shared" ref="U34" si="23">E34*H34</f>
        <v>13790.4</v>
      </c>
      <c r="V34" s="152"/>
      <c r="W34" s="152">
        <f t="shared" ref="W34" si="24">J34*E34</f>
        <v>11492</v>
      </c>
      <c r="X34" s="152"/>
      <c r="Y34" s="152"/>
      <c r="Z34" s="152">
        <f t="shared" ref="Z34" si="25">L34*E34</f>
        <v>6895.2</v>
      </c>
      <c r="AA34" s="152">
        <f t="shared" ref="AA34" si="26">N34*E34</f>
        <v>9193.6</v>
      </c>
      <c r="AB34" s="152">
        <f t="shared" ref="AB34" si="27">O34*E34</f>
        <v>2298.4</v>
      </c>
      <c r="AC34" s="152">
        <f t="shared" ref="AC34" si="28">P34*E34</f>
        <v>2298.4</v>
      </c>
      <c r="AD34" s="152">
        <f t="shared" si="8"/>
        <v>45968.000000000007</v>
      </c>
    </row>
    <row r="35" spans="1:41" ht="15.5" x14ac:dyDescent="0.35">
      <c r="A35" s="217" t="s">
        <v>578</v>
      </c>
      <c r="B35" s="219"/>
      <c r="C35" s="220"/>
      <c r="D35" s="228"/>
      <c r="E35" s="218">
        <f>SUM(E26:E34)</f>
        <v>346768</v>
      </c>
      <c r="F35" s="222"/>
      <c r="G35" s="223"/>
      <c r="H35" s="224"/>
      <c r="I35" s="230"/>
      <c r="J35" s="230"/>
      <c r="K35" s="224"/>
      <c r="L35" s="224"/>
      <c r="M35" s="224"/>
      <c r="N35" s="224"/>
      <c r="O35" s="224"/>
      <c r="P35" s="224"/>
      <c r="Q35" s="225"/>
      <c r="R35" s="226"/>
      <c r="S35" s="226"/>
      <c r="T35" s="226"/>
      <c r="U35" s="227">
        <f>SUM(U26:U34)</f>
        <v>98030.399999999994</v>
      </c>
      <c r="V35" s="227">
        <f>SUM(V26:V32)</f>
        <v>0</v>
      </c>
      <c r="W35" s="227">
        <f>SUM(W26:W34)</f>
        <v>81692</v>
      </c>
      <c r="X35" s="227">
        <f>SUM(X26:X32)</f>
        <v>0</v>
      </c>
      <c r="Y35" s="227"/>
      <c r="Z35" s="227">
        <f>SUM(Z26:Z34)</f>
        <v>59015.199999999997</v>
      </c>
      <c r="AA35" s="227">
        <f>SUM(AA26:AA34)</f>
        <v>75353.600000000006</v>
      </c>
      <c r="AB35" s="227">
        <f>SUM(AB26:AB34)</f>
        <v>16338.4</v>
      </c>
      <c r="AC35" s="227">
        <f>SUM(AC26:AC34)</f>
        <v>16338.4</v>
      </c>
      <c r="AD35" s="227">
        <f>SUM(U35:AC35)</f>
        <v>346768</v>
      </c>
      <c r="AE35" s="357">
        <f>E35*$AE$2</f>
        <v>26527.752</v>
      </c>
      <c r="AF35" s="327">
        <f>SUM(AF25:AF34)</f>
        <v>21517.507839999998</v>
      </c>
    </row>
    <row r="36" spans="1:41" ht="15.5" x14ac:dyDescent="0.35">
      <c r="A36" s="171" t="s">
        <v>972</v>
      </c>
      <c r="B36" s="214" t="s">
        <v>743</v>
      </c>
      <c r="C36" s="180" t="s">
        <v>918</v>
      </c>
      <c r="D36" s="177">
        <v>18</v>
      </c>
      <c r="E36" s="175">
        <f t="shared" ref="E36:E42" si="29">G36*D36</f>
        <v>7560</v>
      </c>
      <c r="F36" s="158" t="s">
        <v>971</v>
      </c>
      <c r="G36" s="328">
        <v>420</v>
      </c>
      <c r="H36" s="144">
        <v>1</v>
      </c>
      <c r="I36" s="144">
        <v>0</v>
      </c>
      <c r="J36" s="144">
        <v>0</v>
      </c>
      <c r="K36" s="144">
        <v>0</v>
      </c>
      <c r="L36" s="144">
        <v>0</v>
      </c>
      <c r="M36" s="144">
        <v>0</v>
      </c>
      <c r="N36" s="144">
        <v>0</v>
      </c>
      <c r="O36" s="144">
        <v>0</v>
      </c>
      <c r="P36" s="144">
        <v>0</v>
      </c>
      <c r="Q36" s="145">
        <f t="shared" ref="Q36:Q43" si="30">SUM(H36:P36)</f>
        <v>1</v>
      </c>
      <c r="R36" t="s">
        <v>875</v>
      </c>
      <c r="T36" s="152">
        <f t="shared" ref="T36:T44" si="31">E36*10</f>
        <v>75600</v>
      </c>
      <c r="U36" s="152">
        <f t="shared" ref="U36:U43" si="32">E36*H36</f>
        <v>7560</v>
      </c>
      <c r="V36" s="152">
        <f t="shared" si="1"/>
        <v>0</v>
      </c>
      <c r="W36" s="152">
        <f t="shared" si="2"/>
        <v>0</v>
      </c>
      <c r="X36" s="152">
        <f t="shared" si="3"/>
        <v>0</v>
      </c>
      <c r="Y36" s="152"/>
      <c r="Z36" s="152">
        <f t="shared" si="4"/>
        <v>0</v>
      </c>
      <c r="AA36" s="152">
        <f t="shared" si="5"/>
        <v>0</v>
      </c>
      <c r="AB36" s="152">
        <f t="shared" si="6"/>
        <v>0</v>
      </c>
      <c r="AC36" s="152">
        <f t="shared" si="7"/>
        <v>0</v>
      </c>
      <c r="AD36" s="152">
        <f t="shared" si="8"/>
        <v>7560</v>
      </c>
    </row>
    <row r="37" spans="1:41" ht="15.5" x14ac:dyDescent="0.35">
      <c r="A37" s="171" t="s">
        <v>973</v>
      </c>
      <c r="B37" s="214" t="s">
        <v>743</v>
      </c>
      <c r="C37" s="180" t="s">
        <v>917</v>
      </c>
      <c r="D37" s="177">
        <v>16.7</v>
      </c>
      <c r="E37" s="175">
        <f t="shared" si="29"/>
        <v>6546.4</v>
      </c>
      <c r="F37" s="158" t="s">
        <v>971</v>
      </c>
      <c r="G37" s="328">
        <v>392</v>
      </c>
      <c r="H37" s="144">
        <v>1</v>
      </c>
      <c r="I37" s="144">
        <v>0</v>
      </c>
      <c r="J37" s="144">
        <v>0</v>
      </c>
      <c r="K37" s="144">
        <v>0</v>
      </c>
      <c r="L37" s="144">
        <v>0</v>
      </c>
      <c r="M37" s="144">
        <v>0</v>
      </c>
      <c r="N37" s="144">
        <v>0</v>
      </c>
      <c r="O37" s="144">
        <v>0</v>
      </c>
      <c r="P37" s="144">
        <v>0</v>
      </c>
      <c r="Q37" s="145">
        <f t="shared" si="30"/>
        <v>1</v>
      </c>
      <c r="R37" t="s">
        <v>875</v>
      </c>
      <c r="T37" s="152">
        <f t="shared" si="31"/>
        <v>65464</v>
      </c>
      <c r="U37" s="152">
        <f t="shared" si="32"/>
        <v>6546.4</v>
      </c>
      <c r="V37" s="152">
        <f t="shared" si="1"/>
        <v>0</v>
      </c>
      <c r="W37" s="152">
        <f t="shared" si="2"/>
        <v>0</v>
      </c>
      <c r="X37" s="152">
        <f t="shared" si="3"/>
        <v>0</v>
      </c>
      <c r="Y37" s="152"/>
      <c r="Z37" s="152">
        <f t="shared" si="4"/>
        <v>0</v>
      </c>
      <c r="AA37" s="152">
        <f t="shared" si="5"/>
        <v>0</v>
      </c>
      <c r="AB37" s="152">
        <f t="shared" si="6"/>
        <v>0</v>
      </c>
      <c r="AC37" s="152">
        <f t="shared" si="7"/>
        <v>0</v>
      </c>
      <c r="AD37" s="152">
        <f t="shared" si="8"/>
        <v>6546.4</v>
      </c>
    </row>
    <row r="38" spans="1:41" ht="15.5" x14ac:dyDescent="0.35">
      <c r="A38" s="171" t="s">
        <v>974</v>
      </c>
      <c r="B38" s="214" t="s">
        <v>743</v>
      </c>
      <c r="C38" s="180" t="s">
        <v>603</v>
      </c>
      <c r="D38" s="177">
        <v>15</v>
      </c>
      <c r="E38" s="432">
        <v>3780</v>
      </c>
      <c r="F38" s="158" t="s">
        <v>971</v>
      </c>
      <c r="G38" s="328">
        <v>252</v>
      </c>
      <c r="H38" s="144">
        <v>1</v>
      </c>
      <c r="I38" s="144">
        <v>0</v>
      </c>
      <c r="J38" s="144">
        <v>0</v>
      </c>
      <c r="K38" s="144">
        <v>0</v>
      </c>
      <c r="L38" s="144">
        <v>0</v>
      </c>
      <c r="M38" s="144">
        <v>0</v>
      </c>
      <c r="N38" s="144">
        <v>0</v>
      </c>
      <c r="O38" s="144">
        <v>0</v>
      </c>
      <c r="P38" s="144">
        <v>0</v>
      </c>
      <c r="Q38" s="145">
        <f t="shared" si="30"/>
        <v>1</v>
      </c>
      <c r="R38" t="s">
        <v>875</v>
      </c>
      <c r="T38" s="152">
        <f t="shared" si="31"/>
        <v>37800</v>
      </c>
      <c r="U38" s="152">
        <f t="shared" si="32"/>
        <v>3780</v>
      </c>
      <c r="V38" s="152">
        <f t="shared" si="1"/>
        <v>0</v>
      </c>
      <c r="W38" s="152">
        <f t="shared" si="2"/>
        <v>0</v>
      </c>
      <c r="X38" s="152">
        <f t="shared" si="3"/>
        <v>0</v>
      </c>
      <c r="Y38" s="152"/>
      <c r="Z38" s="152">
        <f t="shared" si="4"/>
        <v>0</v>
      </c>
      <c r="AA38" s="152">
        <f t="shared" si="5"/>
        <v>0</v>
      </c>
      <c r="AB38" s="152">
        <f t="shared" si="6"/>
        <v>0</v>
      </c>
      <c r="AC38" s="152">
        <f t="shared" si="7"/>
        <v>0</v>
      </c>
      <c r="AD38" s="152">
        <f t="shared" si="8"/>
        <v>3780</v>
      </c>
      <c r="AJ38" s="418" t="s">
        <v>1204</v>
      </c>
      <c r="AK38" s="418"/>
      <c r="AL38" s="418"/>
      <c r="AM38" s="418"/>
      <c r="AN38" s="418"/>
      <c r="AO38" s="418"/>
    </row>
    <row r="39" spans="1:41" ht="15.5" x14ac:dyDescent="0.35">
      <c r="A39" s="171" t="s">
        <v>975</v>
      </c>
      <c r="B39" s="214" t="s">
        <v>743</v>
      </c>
      <c r="C39" s="180" t="s">
        <v>603</v>
      </c>
      <c r="D39" s="177">
        <v>15</v>
      </c>
      <c r="E39" s="175">
        <f t="shared" si="29"/>
        <v>3780</v>
      </c>
      <c r="F39" s="158" t="s">
        <v>971</v>
      </c>
      <c r="G39" s="328">
        <v>252</v>
      </c>
      <c r="H39" s="144">
        <v>1</v>
      </c>
      <c r="I39" s="144">
        <v>0</v>
      </c>
      <c r="J39" s="144">
        <v>0</v>
      </c>
      <c r="K39" s="144">
        <v>0</v>
      </c>
      <c r="L39" s="144">
        <v>0</v>
      </c>
      <c r="M39" s="144">
        <v>0</v>
      </c>
      <c r="N39" s="144">
        <v>0</v>
      </c>
      <c r="O39" s="144">
        <v>0</v>
      </c>
      <c r="P39" s="144">
        <v>0</v>
      </c>
      <c r="Q39" s="145">
        <f t="shared" si="30"/>
        <v>1</v>
      </c>
      <c r="R39" t="s">
        <v>875</v>
      </c>
      <c r="T39" s="152">
        <f t="shared" si="31"/>
        <v>37800</v>
      </c>
      <c r="U39" s="152">
        <f t="shared" si="32"/>
        <v>3780</v>
      </c>
      <c r="V39" s="152">
        <f t="shared" si="1"/>
        <v>0</v>
      </c>
      <c r="W39" s="152">
        <f t="shared" si="2"/>
        <v>0</v>
      </c>
      <c r="X39" s="152">
        <f t="shared" si="3"/>
        <v>0</v>
      </c>
      <c r="Y39" s="152"/>
      <c r="Z39" s="152">
        <f t="shared" si="4"/>
        <v>0</v>
      </c>
      <c r="AA39" s="152">
        <f t="shared" si="5"/>
        <v>0</v>
      </c>
      <c r="AB39" s="152">
        <f t="shared" si="6"/>
        <v>0</v>
      </c>
      <c r="AC39" s="152">
        <f t="shared" si="7"/>
        <v>0</v>
      </c>
      <c r="AD39" s="152">
        <f t="shared" si="8"/>
        <v>3780</v>
      </c>
    </row>
    <row r="40" spans="1:41" ht="15.5" x14ac:dyDescent="0.35">
      <c r="A40" s="171" t="s">
        <v>976</v>
      </c>
      <c r="B40" s="214" t="s">
        <v>743</v>
      </c>
      <c r="C40" s="180" t="s">
        <v>603</v>
      </c>
      <c r="D40" s="177">
        <v>15</v>
      </c>
      <c r="E40" s="175">
        <f t="shared" si="29"/>
        <v>3780</v>
      </c>
      <c r="F40" s="158" t="s">
        <v>971</v>
      </c>
      <c r="G40" s="328">
        <v>252</v>
      </c>
      <c r="H40" s="144">
        <v>1</v>
      </c>
      <c r="I40" s="144">
        <v>0</v>
      </c>
      <c r="J40" s="144">
        <v>0</v>
      </c>
      <c r="K40" s="144">
        <v>0</v>
      </c>
      <c r="L40" s="144">
        <v>0</v>
      </c>
      <c r="M40" s="144">
        <v>0</v>
      </c>
      <c r="N40" s="144">
        <v>0</v>
      </c>
      <c r="O40" s="144">
        <v>0</v>
      </c>
      <c r="P40" s="144">
        <v>0</v>
      </c>
      <c r="Q40" s="145">
        <f t="shared" si="30"/>
        <v>1</v>
      </c>
      <c r="R40" t="s">
        <v>875</v>
      </c>
      <c r="T40" s="152">
        <f t="shared" si="31"/>
        <v>37800</v>
      </c>
      <c r="U40" s="152">
        <f t="shared" si="32"/>
        <v>3780</v>
      </c>
      <c r="V40" s="152">
        <f t="shared" si="1"/>
        <v>0</v>
      </c>
      <c r="W40" s="152">
        <f t="shared" si="2"/>
        <v>0</v>
      </c>
      <c r="X40" s="152">
        <f t="shared" si="3"/>
        <v>0</v>
      </c>
      <c r="Y40" s="152"/>
      <c r="Z40" s="152">
        <f t="shared" si="4"/>
        <v>0</v>
      </c>
      <c r="AA40" s="152">
        <f t="shared" si="5"/>
        <v>0</v>
      </c>
      <c r="AB40" s="152">
        <f t="shared" si="6"/>
        <v>0</v>
      </c>
      <c r="AC40" s="152">
        <f t="shared" si="7"/>
        <v>0</v>
      </c>
      <c r="AD40" s="152">
        <f t="shared" si="8"/>
        <v>3780</v>
      </c>
    </row>
    <row r="41" spans="1:41" ht="15.5" x14ac:dyDescent="0.35">
      <c r="A41" s="171" t="s">
        <v>977</v>
      </c>
      <c r="B41" s="214" t="s">
        <v>743</v>
      </c>
      <c r="C41" s="180" t="s">
        <v>603</v>
      </c>
      <c r="D41" s="177">
        <v>15</v>
      </c>
      <c r="E41" s="175">
        <f t="shared" si="29"/>
        <v>3780</v>
      </c>
      <c r="F41" s="158" t="s">
        <v>971</v>
      </c>
      <c r="G41" s="328">
        <v>252</v>
      </c>
      <c r="H41" s="144">
        <v>1</v>
      </c>
      <c r="I41" s="144">
        <v>0</v>
      </c>
      <c r="J41" s="144">
        <v>0</v>
      </c>
      <c r="K41" s="144">
        <v>0</v>
      </c>
      <c r="L41" s="144">
        <v>0</v>
      </c>
      <c r="M41" s="144">
        <v>0</v>
      </c>
      <c r="N41" s="144">
        <v>0</v>
      </c>
      <c r="O41" s="144">
        <v>0</v>
      </c>
      <c r="P41" s="144">
        <v>0</v>
      </c>
      <c r="Q41" s="145">
        <f t="shared" si="30"/>
        <v>1</v>
      </c>
      <c r="R41" t="s">
        <v>875</v>
      </c>
      <c r="T41" s="152">
        <f t="shared" si="31"/>
        <v>37800</v>
      </c>
      <c r="U41" s="152">
        <f t="shared" si="32"/>
        <v>3780</v>
      </c>
      <c r="V41" s="152">
        <f t="shared" si="1"/>
        <v>0</v>
      </c>
      <c r="W41" s="152">
        <f t="shared" si="2"/>
        <v>0</v>
      </c>
      <c r="X41" s="152">
        <f t="shared" si="3"/>
        <v>0</v>
      </c>
      <c r="Y41" s="152"/>
      <c r="Z41" s="152">
        <f t="shared" si="4"/>
        <v>0</v>
      </c>
      <c r="AA41" s="152">
        <f t="shared" si="5"/>
        <v>0</v>
      </c>
      <c r="AB41" s="152">
        <f t="shared" si="6"/>
        <v>0</v>
      </c>
      <c r="AC41" s="152">
        <f t="shared" si="7"/>
        <v>0</v>
      </c>
      <c r="AD41" s="152">
        <f t="shared" si="8"/>
        <v>3780</v>
      </c>
    </row>
    <row r="42" spans="1:41" ht="15.5" x14ac:dyDescent="0.35">
      <c r="A42" s="171" t="s">
        <v>978</v>
      </c>
      <c r="B42" s="214" t="s">
        <v>743</v>
      </c>
      <c r="C42" s="180" t="s">
        <v>603</v>
      </c>
      <c r="D42" s="177">
        <v>15</v>
      </c>
      <c r="E42" s="175">
        <f t="shared" si="29"/>
        <v>3780</v>
      </c>
      <c r="F42" s="158" t="s">
        <v>971</v>
      </c>
      <c r="G42" s="328">
        <v>252</v>
      </c>
      <c r="H42" s="144">
        <v>1</v>
      </c>
      <c r="I42" s="144">
        <v>0</v>
      </c>
      <c r="J42" s="144">
        <v>0</v>
      </c>
      <c r="K42" s="144">
        <v>0</v>
      </c>
      <c r="L42" s="144">
        <v>0</v>
      </c>
      <c r="M42" s="144">
        <v>0</v>
      </c>
      <c r="N42" s="144">
        <v>0</v>
      </c>
      <c r="O42" s="144">
        <v>0</v>
      </c>
      <c r="P42" s="144">
        <v>0</v>
      </c>
      <c r="Q42" s="145">
        <f t="shared" si="30"/>
        <v>1</v>
      </c>
      <c r="R42" t="s">
        <v>875</v>
      </c>
      <c r="T42" s="152">
        <f t="shared" si="31"/>
        <v>37800</v>
      </c>
      <c r="U42" s="152">
        <f t="shared" si="32"/>
        <v>3780</v>
      </c>
      <c r="V42" s="152">
        <f t="shared" si="1"/>
        <v>0</v>
      </c>
      <c r="W42" s="152">
        <f t="shared" si="2"/>
        <v>0</v>
      </c>
      <c r="X42" s="152">
        <f t="shared" si="3"/>
        <v>0</v>
      </c>
      <c r="Y42" s="152"/>
      <c r="Z42" s="152">
        <f t="shared" si="4"/>
        <v>0</v>
      </c>
      <c r="AA42" s="152">
        <f t="shared" si="5"/>
        <v>0</v>
      </c>
      <c r="AB42" s="152">
        <f t="shared" si="6"/>
        <v>0</v>
      </c>
      <c r="AC42" s="152">
        <f t="shared" si="7"/>
        <v>0</v>
      </c>
      <c r="AD42" s="152">
        <f t="shared" si="8"/>
        <v>3780</v>
      </c>
    </row>
    <row r="43" spans="1:41" ht="15.5" x14ac:dyDescent="0.35">
      <c r="A43" s="171" t="s">
        <v>979</v>
      </c>
      <c r="B43" s="214" t="s">
        <v>743</v>
      </c>
      <c r="C43" s="180" t="s">
        <v>603</v>
      </c>
      <c r="D43" s="177">
        <v>15</v>
      </c>
      <c r="E43" s="432">
        <v>3780</v>
      </c>
      <c r="F43" s="158" t="s">
        <v>971</v>
      </c>
      <c r="G43" s="328">
        <v>210</v>
      </c>
      <c r="H43" s="144">
        <v>1</v>
      </c>
      <c r="I43" s="144">
        <v>0</v>
      </c>
      <c r="J43" s="144">
        <v>0</v>
      </c>
      <c r="K43" s="144">
        <v>0</v>
      </c>
      <c r="L43" s="144">
        <v>0</v>
      </c>
      <c r="M43" s="144">
        <v>0</v>
      </c>
      <c r="N43" s="144">
        <v>0</v>
      </c>
      <c r="O43" s="144">
        <v>0</v>
      </c>
      <c r="P43" s="144">
        <v>0</v>
      </c>
      <c r="Q43" s="145">
        <f t="shared" si="30"/>
        <v>1</v>
      </c>
      <c r="R43" t="s">
        <v>875</v>
      </c>
      <c r="T43" s="152">
        <f t="shared" si="31"/>
        <v>37800</v>
      </c>
      <c r="U43" s="152">
        <f t="shared" si="32"/>
        <v>3780</v>
      </c>
      <c r="V43" s="152">
        <f t="shared" si="1"/>
        <v>0</v>
      </c>
      <c r="W43" s="152">
        <f t="shared" si="2"/>
        <v>0</v>
      </c>
      <c r="X43" s="152">
        <f t="shared" si="3"/>
        <v>0</v>
      </c>
      <c r="Y43" s="152"/>
      <c r="Z43" s="152">
        <f t="shared" si="4"/>
        <v>0</v>
      </c>
      <c r="AA43" s="152">
        <f t="shared" si="5"/>
        <v>0</v>
      </c>
      <c r="AB43" s="152">
        <f t="shared" si="6"/>
        <v>0</v>
      </c>
      <c r="AC43" s="152">
        <f t="shared" si="7"/>
        <v>0</v>
      </c>
      <c r="AD43" s="152">
        <f t="shared" si="8"/>
        <v>3780</v>
      </c>
      <c r="AJ43" s="416" t="s">
        <v>1205</v>
      </c>
      <c r="AK43" s="416"/>
      <c r="AL43" s="416"/>
      <c r="AM43" s="416"/>
    </row>
    <row r="44" spans="1:41" ht="15.5" x14ac:dyDescent="0.35">
      <c r="A44" s="217" t="s">
        <v>155</v>
      </c>
      <c r="B44" s="219"/>
      <c r="C44" s="232"/>
      <c r="D44" s="233"/>
      <c r="E44" s="231">
        <f>SUM(E36:E43)</f>
        <v>36786.400000000001</v>
      </c>
      <c r="F44" s="222"/>
      <c r="G44" s="223">
        <f>SUM(G37:G43)</f>
        <v>1862</v>
      </c>
      <c r="H44" s="234"/>
      <c r="I44" s="235"/>
      <c r="J44" s="235"/>
      <c r="K44" s="235"/>
      <c r="L44" s="235"/>
      <c r="M44" s="235"/>
      <c r="N44" s="235"/>
      <c r="O44" s="235"/>
      <c r="P44" s="235"/>
      <c r="Q44" s="236"/>
      <c r="R44" s="226"/>
      <c r="S44" s="226"/>
      <c r="T44" s="227">
        <f t="shared" si="31"/>
        <v>367864</v>
      </c>
      <c r="U44" s="227">
        <f>SUM(U36:U43)</f>
        <v>36786.400000000001</v>
      </c>
      <c r="V44" s="226"/>
      <c r="W44" s="227">
        <f t="shared" si="2"/>
        <v>0</v>
      </c>
      <c r="X44" s="227">
        <f t="shared" si="3"/>
        <v>0</v>
      </c>
      <c r="Y44" s="227"/>
      <c r="Z44" s="227">
        <f t="shared" si="4"/>
        <v>0</v>
      </c>
      <c r="AA44" s="227">
        <f t="shared" si="5"/>
        <v>0</v>
      </c>
      <c r="AB44" s="227">
        <f t="shared" si="6"/>
        <v>0</v>
      </c>
      <c r="AC44" s="227">
        <f t="shared" si="7"/>
        <v>0</v>
      </c>
      <c r="AD44" s="227">
        <f t="shared" si="8"/>
        <v>36786.400000000001</v>
      </c>
      <c r="AE44" s="357">
        <f>E44*$AE$2</f>
        <v>2814.1596</v>
      </c>
      <c r="AF44" s="152">
        <f>AD44*0.0375</f>
        <v>1379.49</v>
      </c>
      <c r="AH44" s="237">
        <f>AE44+AF44</f>
        <v>4193.6495999999997</v>
      </c>
    </row>
    <row r="45" spans="1:41" ht="15.5" x14ac:dyDescent="0.35">
      <c r="A45" s="449" t="s">
        <v>592</v>
      </c>
      <c r="B45" s="450"/>
      <c r="C45" s="450"/>
      <c r="D45" s="159" t="s">
        <v>748</v>
      </c>
      <c r="E45" s="160">
        <f>SUM(E44,E35,E24,E16,E12,E8)</f>
        <v>909513.4</v>
      </c>
      <c r="F45" s="149"/>
      <c r="G45" s="149"/>
      <c r="H45" s="495">
        <f>U35+U44</f>
        <v>134816.79999999999</v>
      </c>
      <c r="I45" s="452"/>
      <c r="J45" s="452"/>
      <c r="K45" s="452"/>
      <c r="L45" s="452"/>
      <c r="M45" s="452"/>
      <c r="N45" s="452"/>
      <c r="O45" s="452"/>
      <c r="P45" s="452"/>
      <c r="Q45" s="453"/>
      <c r="T45" s="152">
        <f>SUM(T36:T44)</f>
        <v>735728</v>
      </c>
      <c r="U45" s="406">
        <f>SUM(U44,U35,U24,U16,U12,U8)</f>
        <v>554915.80000000005</v>
      </c>
      <c r="V45" s="152">
        <f>SUM(V4:V43)</f>
        <v>0</v>
      </c>
      <c r="W45" s="152">
        <f t="shared" ref="W45:AC45" si="33">SUM(W44,W35,W24,W16,W12,W8)</f>
        <v>95672</v>
      </c>
      <c r="X45" s="152">
        <f t="shared" si="33"/>
        <v>0</v>
      </c>
      <c r="Y45" s="152">
        <f t="shared" si="33"/>
        <v>0</v>
      </c>
      <c r="Z45" s="152">
        <f t="shared" si="33"/>
        <v>97019.199999999997</v>
      </c>
      <c r="AA45" s="152">
        <f t="shared" si="33"/>
        <v>105557.6</v>
      </c>
      <c r="AB45" s="152">
        <f t="shared" si="33"/>
        <v>28174.400000000001</v>
      </c>
      <c r="AC45" s="152">
        <f t="shared" si="33"/>
        <v>28174.400000000001</v>
      </c>
      <c r="AD45" s="237">
        <f>SUM(U45:AC45)</f>
        <v>909513.4</v>
      </c>
      <c r="AE45" s="152">
        <f>SUM(AE4:AE44)</f>
        <v>98919.686700000006</v>
      </c>
      <c r="AF45" s="327">
        <f>SUM(AF4:AF44)</f>
        <v>66209.310280000005</v>
      </c>
      <c r="AG45" s="152">
        <f>AG24</f>
        <v>135944.24000000002</v>
      </c>
    </row>
    <row r="46" spans="1:41" ht="15.5" x14ac:dyDescent="0.35">
      <c r="A46" s="215" t="s">
        <v>876</v>
      </c>
      <c r="B46" s="442"/>
      <c r="C46" s="149"/>
      <c r="D46" s="150"/>
      <c r="E46" s="151"/>
      <c r="F46" s="151"/>
      <c r="G46" s="151"/>
      <c r="H46" s="142"/>
      <c r="I46" s="216"/>
      <c r="J46" s="142"/>
      <c r="K46" s="142"/>
      <c r="L46" s="142"/>
      <c r="M46" s="142"/>
      <c r="N46" s="142"/>
      <c r="O46" s="142"/>
      <c r="P46" s="142"/>
      <c r="AB46" s="494" t="s">
        <v>937</v>
      </c>
      <c r="AC46" s="494"/>
      <c r="AD46" s="8">
        <f>AE45+AF45+AG45</f>
        <v>301073.23698000005</v>
      </c>
    </row>
    <row r="47" spans="1:41" ht="15.5" x14ac:dyDescent="0.35">
      <c r="A47" s="240"/>
      <c r="B47" s="441"/>
      <c r="D47" s="241"/>
      <c r="E47" s="242"/>
      <c r="F47" s="242"/>
      <c r="G47" s="242"/>
      <c r="H47" s="142"/>
      <c r="I47" s="216"/>
      <c r="J47" s="142"/>
      <c r="K47" s="142"/>
      <c r="L47" s="142"/>
      <c r="M47" s="142"/>
      <c r="N47" s="142"/>
      <c r="O47" s="142"/>
      <c r="P47" s="142"/>
      <c r="AB47" s="239"/>
      <c r="AC47" s="239" t="s">
        <v>1174</v>
      </c>
      <c r="AD47" s="8">
        <f>SUM(AD45:AD46)</f>
        <v>1210586.63698</v>
      </c>
    </row>
    <row r="48" spans="1:41" x14ac:dyDescent="0.35">
      <c r="D48">
        <v>2024</v>
      </c>
      <c r="E48">
        <v>2025</v>
      </c>
      <c r="H48" s="142"/>
      <c r="I48" s="216"/>
      <c r="J48" s="142"/>
      <c r="K48" s="142"/>
      <c r="L48" s="142"/>
      <c r="M48" s="142"/>
      <c r="N48" s="142"/>
      <c r="O48" s="142"/>
      <c r="P48" s="142"/>
    </row>
    <row r="49" spans="1:31" x14ac:dyDescent="0.35">
      <c r="A49" t="s">
        <v>980</v>
      </c>
      <c r="B49" t="s">
        <v>981</v>
      </c>
      <c r="C49" t="s">
        <v>982</v>
      </c>
      <c r="D49" t="s">
        <v>983</v>
      </c>
      <c r="E49" t="s">
        <v>984</v>
      </c>
      <c r="I49" s="197"/>
      <c r="AC49" s="6"/>
      <c r="AD49" s="237"/>
      <c r="AE49" s="6"/>
    </row>
    <row r="50" spans="1:31" ht="15.5" x14ac:dyDescent="0.35">
      <c r="A50" s="171" t="s">
        <v>972</v>
      </c>
      <c r="B50">
        <v>30</v>
      </c>
      <c r="C50">
        <f>B50*14</f>
        <v>420</v>
      </c>
      <c r="I50" s="197"/>
      <c r="AC50" s="6"/>
      <c r="AD50" s="237"/>
      <c r="AE50" s="152"/>
    </row>
    <row r="51" spans="1:31" ht="15.5" x14ac:dyDescent="0.35">
      <c r="A51" s="171" t="s">
        <v>973</v>
      </c>
      <c r="B51">
        <v>28</v>
      </c>
      <c r="C51">
        <f t="shared" ref="C51:C57" si="34">B51*14</f>
        <v>392</v>
      </c>
      <c r="I51" s="197"/>
      <c r="AD51" s="237"/>
    </row>
    <row r="52" spans="1:31" ht="15.5" x14ac:dyDescent="0.35">
      <c r="A52" s="171" t="s">
        <v>974</v>
      </c>
      <c r="B52">
        <v>20</v>
      </c>
      <c r="C52">
        <f t="shared" si="34"/>
        <v>280</v>
      </c>
      <c r="I52" s="197"/>
    </row>
    <row r="53" spans="1:31" ht="15.5" x14ac:dyDescent="0.35">
      <c r="A53" s="171" t="s">
        <v>975</v>
      </c>
      <c r="B53">
        <v>18</v>
      </c>
      <c r="C53">
        <f t="shared" si="34"/>
        <v>252</v>
      </c>
    </row>
    <row r="54" spans="1:31" ht="15.5" x14ac:dyDescent="0.35">
      <c r="A54" s="171" t="s">
        <v>976</v>
      </c>
      <c r="B54">
        <v>18</v>
      </c>
      <c r="C54">
        <f t="shared" si="34"/>
        <v>252</v>
      </c>
    </row>
    <row r="55" spans="1:31" ht="15.5" x14ac:dyDescent="0.35">
      <c r="A55" s="171" t="s">
        <v>977</v>
      </c>
      <c r="B55">
        <v>18</v>
      </c>
      <c r="C55">
        <f t="shared" si="34"/>
        <v>252</v>
      </c>
    </row>
    <row r="56" spans="1:31" ht="15.5" x14ac:dyDescent="0.35">
      <c r="A56" s="171" t="s">
        <v>978</v>
      </c>
      <c r="B56">
        <v>18</v>
      </c>
      <c r="C56">
        <f t="shared" si="34"/>
        <v>252</v>
      </c>
    </row>
    <row r="57" spans="1:31" ht="15.5" x14ac:dyDescent="0.35">
      <c r="A57" s="171" t="s">
        <v>979</v>
      </c>
      <c r="B57">
        <v>15</v>
      </c>
      <c r="C57">
        <f t="shared" si="34"/>
        <v>210</v>
      </c>
    </row>
  </sheetData>
  <autoFilter ref="A3:T46" xr:uid="{00000000-0009-0000-0000-00000C000000}"/>
  <mergeCells count="10">
    <mergeCell ref="AB46:AC46"/>
    <mergeCell ref="A45:C45"/>
    <mergeCell ref="H45:Q45"/>
    <mergeCell ref="A2:A3"/>
    <mergeCell ref="B2:B3"/>
    <mergeCell ref="C2:C3"/>
    <mergeCell ref="D2:E2"/>
    <mergeCell ref="F2:F3"/>
    <mergeCell ref="G2:G3"/>
    <mergeCell ref="H2:Q2"/>
  </mergeCells>
  <hyperlinks>
    <hyperlink ref="AG23" r:id="rId1" xr:uid="{649D089B-CFAB-4049-BD2C-767E40591729}"/>
  </hyperlinks>
  <pageMargins left="0.25" right="0.25" top="0.75" bottom="0.75" header="0.3" footer="0.3"/>
  <pageSetup scale="40" fitToHeight="0" orientation="landscape" horizontalDpi="300" verticalDpi="300"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B3:K32"/>
  <sheetViews>
    <sheetView topLeftCell="A13" workbookViewId="0">
      <selection activeCell="E28" sqref="E28"/>
    </sheetView>
  </sheetViews>
  <sheetFormatPr defaultColWidth="8.7265625" defaultRowHeight="14.5" x14ac:dyDescent="0.35"/>
  <cols>
    <col min="2" max="2" width="28.7265625" bestFit="1" customWidth="1"/>
    <col min="3" max="3" width="17.1796875" bestFit="1" customWidth="1"/>
    <col min="4" max="4" width="19.26953125" bestFit="1" customWidth="1"/>
    <col min="5" max="5" width="17.1796875" bestFit="1" customWidth="1"/>
    <col min="6" max="6" width="2.26953125" customWidth="1"/>
    <col min="7" max="7" width="14" customWidth="1"/>
    <col min="9" max="9" width="11" bestFit="1" customWidth="1"/>
    <col min="11" max="12" width="10.453125" bestFit="1" customWidth="1"/>
  </cols>
  <sheetData>
    <row r="3" spans="2:11" ht="18" x14ac:dyDescent="0.4">
      <c r="B3" s="20"/>
      <c r="C3" s="21" t="s">
        <v>27</v>
      </c>
      <c r="D3" s="21" t="s">
        <v>16</v>
      </c>
      <c r="E3" s="21" t="s">
        <v>28</v>
      </c>
      <c r="F3" s="20"/>
      <c r="G3" s="20"/>
    </row>
    <row r="4" spans="2:11" ht="18" x14ac:dyDescent="0.4">
      <c r="B4" s="22" t="s">
        <v>29</v>
      </c>
      <c r="C4" s="21" t="s">
        <v>13</v>
      </c>
      <c r="D4" s="21" t="s">
        <v>13</v>
      </c>
      <c r="E4" s="21" t="s">
        <v>12</v>
      </c>
      <c r="F4" s="20"/>
      <c r="G4" s="21" t="s">
        <v>30</v>
      </c>
      <c r="H4" s="2"/>
      <c r="I4" s="35"/>
    </row>
    <row r="5" spans="2:11" ht="18" x14ac:dyDescent="0.4">
      <c r="B5" s="23"/>
      <c r="C5" s="24" t="s">
        <v>31</v>
      </c>
      <c r="D5" s="24" t="s">
        <v>6</v>
      </c>
      <c r="E5" s="24" t="s">
        <v>31</v>
      </c>
      <c r="F5" s="20"/>
      <c r="G5" s="24" t="s">
        <v>32</v>
      </c>
      <c r="K5" s="21"/>
    </row>
    <row r="6" spans="2:11" ht="18" x14ac:dyDescent="0.4">
      <c r="B6" s="20"/>
      <c r="C6" s="21"/>
      <c r="D6" s="21"/>
      <c r="E6" s="21"/>
      <c r="F6" s="20"/>
      <c r="G6" s="21"/>
    </row>
    <row r="7" spans="2:11" ht="18.5" x14ac:dyDescent="0.45">
      <c r="B7" s="25" t="s">
        <v>33</v>
      </c>
      <c r="C7" s="26" t="e">
        <f>+'GF Detail-10'!#REF!</f>
        <v>#REF!</v>
      </c>
      <c r="D7" s="26" t="e">
        <f>+'GF Detail-10'!#REF!</f>
        <v>#REF!</v>
      </c>
      <c r="E7" s="26" t="e">
        <f>+'GF Detail-10'!#REF!</f>
        <v>#REF!</v>
      </c>
      <c r="F7" s="27"/>
      <c r="G7" s="28" t="e">
        <f>+E7/C7-1</f>
        <v>#REF!</v>
      </c>
      <c r="I7" s="52" t="e">
        <f>+E7-55175</f>
        <v>#REF!</v>
      </c>
      <c r="K7" s="1"/>
    </row>
    <row r="8" spans="2:11" ht="18.5" x14ac:dyDescent="0.45">
      <c r="B8" s="29"/>
      <c r="C8" s="30"/>
      <c r="D8" s="30"/>
      <c r="E8" s="30"/>
      <c r="F8" s="27"/>
      <c r="G8" s="27"/>
    </row>
    <row r="9" spans="2:11" ht="18.5" x14ac:dyDescent="0.45">
      <c r="B9" s="29"/>
      <c r="C9" s="30"/>
      <c r="D9" s="30"/>
      <c r="E9" s="30"/>
      <c r="F9" s="27"/>
      <c r="G9" s="27"/>
      <c r="H9" s="10"/>
    </row>
    <row r="10" spans="2:11" ht="18.5" x14ac:dyDescent="0.45">
      <c r="B10" s="25" t="s">
        <v>34</v>
      </c>
      <c r="C10" s="26" t="e">
        <f>+'TRANS EXCISE TAX-21'!#REF!</f>
        <v>#REF!</v>
      </c>
      <c r="D10" s="26" t="e">
        <f>+'TRANS EXCISE TAX-21'!#REF!</f>
        <v>#REF!</v>
      </c>
      <c r="E10" s="26" t="e">
        <f>+'TRANS EXCISE TAX-21'!#REF!</f>
        <v>#REF!</v>
      </c>
      <c r="F10" s="27"/>
      <c r="G10" s="28" t="e">
        <f>+E10/C10-1</f>
        <v>#REF!</v>
      </c>
      <c r="I10" s="52" t="e">
        <f>+E10+E24</f>
        <v>#REF!</v>
      </c>
      <c r="K10" s="1"/>
    </row>
    <row r="11" spans="2:11" ht="18.5" x14ac:dyDescent="0.45">
      <c r="B11" s="29"/>
      <c r="C11" s="30"/>
      <c r="D11" s="30"/>
      <c r="E11" s="30"/>
      <c r="F11" s="27"/>
      <c r="G11" s="27"/>
    </row>
    <row r="12" spans="2:11" ht="18.5" x14ac:dyDescent="0.45">
      <c r="B12" s="29"/>
      <c r="C12" s="30"/>
      <c r="D12" s="30"/>
      <c r="E12" s="30"/>
      <c r="F12" s="27"/>
      <c r="G12" s="27"/>
    </row>
    <row r="13" spans="2:11" ht="18.5" x14ac:dyDescent="0.45">
      <c r="B13" s="25" t="s">
        <v>274</v>
      </c>
      <c r="C13" s="31" t="e">
        <f>+'Water Fund Detail-51'!#REF!</f>
        <v>#REF!</v>
      </c>
      <c r="D13" s="31" t="e">
        <f>+'Water Fund Detail-51'!#REF!</f>
        <v>#REF!</v>
      </c>
      <c r="E13" s="31" t="e">
        <f>+'Water Fund Detail-51'!#REF!</f>
        <v>#REF!</v>
      </c>
      <c r="F13" s="27"/>
      <c r="G13" s="28" t="e">
        <f>+E13/C13-1</f>
        <v>#REF!</v>
      </c>
      <c r="K13" s="1"/>
    </row>
    <row r="14" spans="2:11" ht="18.5" x14ac:dyDescent="0.45">
      <c r="B14" s="25"/>
      <c r="C14" s="30"/>
      <c r="D14" s="30"/>
      <c r="E14" s="30"/>
      <c r="F14" s="27"/>
      <c r="G14" s="27"/>
    </row>
    <row r="15" spans="2:11" ht="18.5" x14ac:dyDescent="0.45">
      <c r="B15" s="25"/>
      <c r="C15" s="30"/>
      <c r="D15" s="30"/>
      <c r="E15" s="30"/>
      <c r="F15" s="27"/>
      <c r="G15" s="27"/>
    </row>
    <row r="16" spans="2:11" ht="18.5" x14ac:dyDescent="0.45">
      <c r="B16" s="25" t="s">
        <v>275</v>
      </c>
      <c r="C16" s="30" t="e">
        <f>+'Wastewater Fund-54'!#REF!</f>
        <v>#REF!</v>
      </c>
      <c r="D16" s="30" t="e">
        <f>+'Wastewater Fund-54'!#REF!</f>
        <v>#REF!</v>
      </c>
      <c r="E16" s="26" t="e">
        <f>+'Wastewater Fund-54'!#REF!</f>
        <v>#REF!</v>
      </c>
      <c r="F16" s="27"/>
      <c r="G16" s="28" t="e">
        <f>+E16/C16-1</f>
        <v>#REF!</v>
      </c>
      <c r="K16" s="1"/>
    </row>
    <row r="17" spans="2:11" ht="18.5" x14ac:dyDescent="0.45">
      <c r="B17" s="29"/>
      <c r="C17" s="30"/>
      <c r="D17" s="30"/>
      <c r="E17" s="30"/>
      <c r="F17" s="27"/>
      <c r="G17" s="27"/>
    </row>
    <row r="18" spans="2:11" ht="18.5" x14ac:dyDescent="0.45">
      <c r="B18" s="29"/>
      <c r="C18" s="31"/>
      <c r="D18" s="31"/>
      <c r="E18" s="31"/>
      <c r="F18" s="27"/>
      <c r="G18" s="32"/>
    </row>
    <row r="19" spans="2:11" ht="18.5" x14ac:dyDescent="0.45">
      <c r="B19" s="25" t="s">
        <v>276</v>
      </c>
      <c r="C19" s="26" t="e">
        <f>+#REF!</f>
        <v>#REF!</v>
      </c>
      <c r="D19" s="26" t="e">
        <f>+#REF!</f>
        <v>#REF!</v>
      </c>
      <c r="E19" s="26" t="e">
        <f>+#REF!</f>
        <v>#REF!</v>
      </c>
      <c r="F19" s="27"/>
      <c r="G19" s="28" t="e">
        <f>+E19/C19-1</f>
        <v>#REF!</v>
      </c>
      <c r="K19" s="1"/>
    </row>
    <row r="20" spans="2:11" ht="18.5" x14ac:dyDescent="0.45">
      <c r="B20" s="29" t="s">
        <v>42</v>
      </c>
      <c r="C20" s="30"/>
      <c r="D20" s="30"/>
      <c r="E20" s="30"/>
      <c r="F20" s="27"/>
      <c r="G20" s="27"/>
    </row>
    <row r="21" spans="2:11" ht="18.5" x14ac:dyDescent="0.45">
      <c r="B21" s="29"/>
      <c r="C21" s="30"/>
      <c r="D21" s="30"/>
      <c r="E21" s="30"/>
      <c r="F21" s="27"/>
      <c r="G21" s="27"/>
    </row>
    <row r="22" spans="2:11" ht="18.5" x14ac:dyDescent="0.45">
      <c r="B22" s="25" t="s">
        <v>277</v>
      </c>
      <c r="C22" s="31" t="e">
        <f>+#REF!</f>
        <v>#REF!</v>
      </c>
      <c r="D22" s="31" t="e">
        <f>+#REF!</f>
        <v>#REF!</v>
      </c>
      <c r="E22" s="31" t="e">
        <f>+#REF!</f>
        <v>#REF!</v>
      </c>
      <c r="F22" s="27"/>
      <c r="G22" s="28" t="e">
        <f>+E22/C22-1</f>
        <v>#REF!</v>
      </c>
      <c r="K22" s="1"/>
    </row>
    <row r="23" spans="2:11" ht="18.5" x14ac:dyDescent="0.45">
      <c r="B23" s="29"/>
      <c r="C23" s="30"/>
      <c r="D23" s="30"/>
      <c r="E23" s="30"/>
      <c r="F23" s="27"/>
      <c r="G23" s="27"/>
    </row>
    <row r="24" spans="2:11" ht="18.5" x14ac:dyDescent="0.45">
      <c r="B24" s="25" t="s">
        <v>56</v>
      </c>
      <c r="C24" s="30">
        <v>500000</v>
      </c>
      <c r="D24" s="30">
        <v>100000</v>
      </c>
      <c r="E24" s="30">
        <v>1250000</v>
      </c>
      <c r="F24" s="27"/>
      <c r="G24" s="28">
        <f>+E24/C24-1</f>
        <v>1.5</v>
      </c>
    </row>
    <row r="25" spans="2:11" ht="18.5" x14ac:dyDescent="0.45">
      <c r="B25" s="29"/>
      <c r="C25" s="30"/>
      <c r="D25" s="30"/>
      <c r="E25" s="30"/>
      <c r="F25" s="27"/>
      <c r="G25" s="27"/>
    </row>
    <row r="26" spans="2:11" ht="18.5" x14ac:dyDescent="0.45">
      <c r="B26" s="33" t="s">
        <v>35</v>
      </c>
      <c r="C26" s="34" t="e">
        <f>SUM(C7:C24)</f>
        <v>#REF!</v>
      </c>
      <c r="D26" s="34" t="e">
        <f>SUM(D7:D24)</f>
        <v>#REF!</v>
      </c>
      <c r="E26" s="34" t="e">
        <f>SUM(E7:E25)</f>
        <v>#REF!</v>
      </c>
      <c r="F26" s="27"/>
      <c r="G26" s="56" t="e">
        <f>+E26/C26-1</f>
        <v>#REF!</v>
      </c>
      <c r="K26" s="1"/>
    </row>
    <row r="28" spans="2:11" x14ac:dyDescent="0.35">
      <c r="E28" s="52" t="e">
        <f>+E26-935435-E24-112560</f>
        <v>#REF!</v>
      </c>
    </row>
    <row r="29" spans="2:11" ht="15.5" x14ac:dyDescent="0.35">
      <c r="B29" s="19"/>
      <c r="E29" s="18"/>
    </row>
    <row r="30" spans="2:11" x14ac:dyDescent="0.35">
      <c r="E30" s="52" t="e">
        <f>+E26-55175</f>
        <v>#REF!</v>
      </c>
    </row>
    <row r="32" spans="2:11" x14ac:dyDescent="0.35">
      <c r="E32">
        <f>935+1800</f>
        <v>2735</v>
      </c>
    </row>
  </sheetData>
  <pageMargins left="0.7" right="0.7" top="1" bottom="0.75" header="0.8" footer="0.3"/>
  <pageSetup scale="71" fitToHeight="0" orientation="portrait" r:id="rId1"/>
  <headerFooter>
    <oddHeader xml:space="preserve">&amp;C&amp;"-,Bold"&amp;14TOWN OF YOUNGTOWN
PROPOSED FY14-15 BUDGET </oddHead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3:L76"/>
  <sheetViews>
    <sheetView workbookViewId="0">
      <selection activeCell="H21" sqref="H21"/>
    </sheetView>
  </sheetViews>
  <sheetFormatPr defaultColWidth="8.7265625" defaultRowHeight="14.5" x14ac:dyDescent="0.35"/>
  <cols>
    <col min="2" max="2" width="20.453125" customWidth="1"/>
    <col min="3" max="6" width="15" bestFit="1" customWidth="1"/>
    <col min="7" max="7" width="12.1796875" hidden="1" customWidth="1"/>
    <col min="8" max="8" width="12.1796875" customWidth="1"/>
    <col min="9" max="9" width="11.453125" customWidth="1"/>
    <col min="11" max="11" width="10.7265625" customWidth="1"/>
    <col min="12" max="13" width="10.453125" bestFit="1" customWidth="1"/>
  </cols>
  <sheetData>
    <row r="3" spans="1:12" x14ac:dyDescent="0.35">
      <c r="B3" s="6" t="s">
        <v>6</v>
      </c>
      <c r="C3" s="46"/>
      <c r="D3" s="46"/>
      <c r="E3" s="46"/>
      <c r="F3" s="6"/>
      <c r="G3" s="6"/>
      <c r="H3" s="6"/>
    </row>
    <row r="4" spans="1:12" ht="15.5" x14ac:dyDescent="0.35">
      <c r="A4" s="6" t="s">
        <v>18</v>
      </c>
      <c r="B4" s="63" t="s">
        <v>279</v>
      </c>
      <c r="C4" s="46" t="s">
        <v>24</v>
      </c>
      <c r="D4" s="46" t="s">
        <v>16</v>
      </c>
      <c r="E4" s="46" t="s">
        <v>16</v>
      </c>
      <c r="F4" s="12" t="s">
        <v>16</v>
      </c>
      <c r="G4" s="46" t="s">
        <v>27</v>
      </c>
      <c r="H4" s="46" t="s">
        <v>316</v>
      </c>
      <c r="I4" s="12" t="s">
        <v>316</v>
      </c>
      <c r="J4" s="12" t="s">
        <v>316</v>
      </c>
      <c r="K4" s="12" t="s">
        <v>16</v>
      </c>
    </row>
    <row r="5" spans="1:12" ht="18" x14ac:dyDescent="0.4">
      <c r="B5" s="5" t="s">
        <v>278</v>
      </c>
      <c r="C5" s="14" t="s">
        <v>14</v>
      </c>
      <c r="D5" s="14" t="s">
        <v>2</v>
      </c>
      <c r="E5" s="14" t="s">
        <v>3</v>
      </c>
      <c r="F5" s="14" t="s">
        <v>4</v>
      </c>
      <c r="G5" s="14" t="s">
        <v>5</v>
      </c>
      <c r="H5" s="14" t="s">
        <v>5</v>
      </c>
      <c r="I5" s="14" t="s">
        <v>297</v>
      </c>
      <c r="J5" s="14" t="s">
        <v>311</v>
      </c>
      <c r="K5" s="14" t="s">
        <v>312</v>
      </c>
      <c r="L5" s="21"/>
    </row>
    <row r="6" spans="1:12" x14ac:dyDescent="0.35">
      <c r="B6" t="s">
        <v>280</v>
      </c>
      <c r="C6" s="47" t="e">
        <f>+'GF Detail-10'!#REF!</f>
        <v>#REF!</v>
      </c>
      <c r="D6" s="47" t="e">
        <f>+'GF Detail-10'!#REF!</f>
        <v>#REF!</v>
      </c>
      <c r="E6" s="47" t="e">
        <f>+'GF Detail-10'!#REF!</f>
        <v>#REF!</v>
      </c>
      <c r="F6" s="1" t="e">
        <f>+'GF Detail-10'!#REF!</f>
        <v>#REF!</v>
      </c>
      <c r="G6" s="47" t="e">
        <f>+'GF Detail-10'!#REF!</f>
        <v>#REF!</v>
      </c>
      <c r="H6" s="47" t="e">
        <f>+'GF Detail-10'!#REF!</f>
        <v>#REF!</v>
      </c>
      <c r="I6" s="47" t="e">
        <f>+'GF Detail-10'!#REF!</f>
        <v>#REF!</v>
      </c>
      <c r="J6" s="47" t="e">
        <f>+'GF Detail-10'!#REF!</f>
        <v>#REF!</v>
      </c>
      <c r="L6" s="1" t="e">
        <f>+I6+I8+I15</f>
        <v>#REF!</v>
      </c>
    </row>
    <row r="7" spans="1:12" x14ac:dyDescent="0.35">
      <c r="B7" s="48" t="s">
        <v>281</v>
      </c>
      <c r="C7" s="1" t="e">
        <f>+'GF Detail-10'!#REF!</f>
        <v>#REF!</v>
      </c>
      <c r="D7" s="1" t="e">
        <f>+'GF Detail-10'!#REF!</f>
        <v>#REF!</v>
      </c>
      <c r="E7" s="1" t="e">
        <f>+'GF Detail-10'!#REF!</f>
        <v>#REF!</v>
      </c>
      <c r="F7" s="1" t="e">
        <f>+'GF Detail-10'!#REF!</f>
        <v>#REF!</v>
      </c>
      <c r="G7" s="1" t="e">
        <f>+'GF Detail-10'!#REF!</f>
        <v>#REF!</v>
      </c>
      <c r="H7" s="1" t="e">
        <f>+'GF Detail-10'!#REF!</f>
        <v>#REF!</v>
      </c>
      <c r="I7" s="1" t="e">
        <f>+'GF Detail-10'!#REF!</f>
        <v>#REF!</v>
      </c>
      <c r="J7" s="1" t="e">
        <f>+'GF Detail-10'!#REF!</f>
        <v>#REF!</v>
      </c>
      <c r="L7" s="1"/>
    </row>
    <row r="8" spans="1:12" x14ac:dyDescent="0.35">
      <c r="B8" s="48" t="s">
        <v>19</v>
      </c>
      <c r="C8" s="1" t="e">
        <f>+'GF Detail-10'!#REF!</f>
        <v>#REF!</v>
      </c>
      <c r="D8" s="1" t="e">
        <f>+'GF Detail-10'!#REF!</f>
        <v>#REF!</v>
      </c>
      <c r="E8" s="1" t="e">
        <f>+'GF Detail-10'!#REF!</f>
        <v>#REF!</v>
      </c>
      <c r="F8" s="1" t="e">
        <f>+'GF Detail-10'!#REF!</f>
        <v>#REF!</v>
      </c>
      <c r="G8" s="1" t="e">
        <f>+'GF Detail-10'!#REF!</f>
        <v>#REF!</v>
      </c>
      <c r="H8" s="1" t="e">
        <f>+'GF Detail-10'!#REF!</f>
        <v>#REF!</v>
      </c>
      <c r="I8" s="1" t="e">
        <f>+'GF Detail-10'!#REF!</f>
        <v>#REF!</v>
      </c>
      <c r="J8" s="1" t="e">
        <f>+'GF Detail-10'!#REF!</f>
        <v>#REF!</v>
      </c>
    </row>
    <row r="9" spans="1:12" x14ac:dyDescent="0.35">
      <c r="B9" s="48" t="s">
        <v>111</v>
      </c>
      <c r="C9" s="1" t="e">
        <f>+'GF Detail-10'!#REF!</f>
        <v>#REF!</v>
      </c>
      <c r="D9" s="1" t="e">
        <f>+'GF Detail-10'!#REF!</f>
        <v>#REF!</v>
      </c>
      <c r="E9" s="1" t="e">
        <f>+'GF Detail-10'!#REF!</f>
        <v>#REF!</v>
      </c>
      <c r="F9" s="1" t="e">
        <f>+'GF Detail-10'!#REF!</f>
        <v>#REF!</v>
      </c>
      <c r="G9" s="1" t="e">
        <f>+'GF Detail-10'!#REF!</f>
        <v>#REF!</v>
      </c>
      <c r="H9" s="1" t="e">
        <f>+'GF Detail-10'!#REF!</f>
        <v>#REF!</v>
      </c>
      <c r="I9" s="1" t="e">
        <f>+'GF Detail-10'!#REF!</f>
        <v>#REF!</v>
      </c>
      <c r="J9" s="1" t="e">
        <f>+'GF Detail-10'!#REF!</f>
        <v>#REF!</v>
      </c>
    </row>
    <row r="10" spans="1:12" x14ac:dyDescent="0.35">
      <c r="B10" s="48" t="s">
        <v>118</v>
      </c>
      <c r="C10" s="1" t="e">
        <f>+'GF Detail-10'!#REF!</f>
        <v>#REF!</v>
      </c>
      <c r="D10" s="1" t="e">
        <f>+'GF Detail-10'!#REF!</f>
        <v>#REF!</v>
      </c>
      <c r="E10" s="1" t="e">
        <f>+'GF Detail-10'!#REF!</f>
        <v>#REF!</v>
      </c>
      <c r="F10" s="1" t="e">
        <f>+'GF Detail-10'!#REF!</f>
        <v>#REF!</v>
      </c>
      <c r="G10" s="1" t="e">
        <f>+'GF Detail-10'!#REF!</f>
        <v>#REF!</v>
      </c>
      <c r="H10" s="1" t="e">
        <f>+'GF Detail-10'!#REF!</f>
        <v>#REF!</v>
      </c>
      <c r="I10" s="1" t="e">
        <f>+'GF Detail-10'!#REF!</f>
        <v>#REF!</v>
      </c>
      <c r="J10" s="1" t="e">
        <f>+'GF Detail-10'!#REF!</f>
        <v>#REF!</v>
      </c>
      <c r="L10" s="1"/>
    </row>
    <row r="11" spans="1:12" x14ac:dyDescent="0.35">
      <c r="B11" s="48" t="s">
        <v>119</v>
      </c>
      <c r="C11" s="1" t="e">
        <f>+'GF Detail-10'!#REF!</f>
        <v>#REF!</v>
      </c>
      <c r="D11" s="1" t="e">
        <f>+'GF Detail-10'!#REF!</f>
        <v>#REF!</v>
      </c>
      <c r="E11" s="1" t="e">
        <f>+'GF Detail-10'!#REF!</f>
        <v>#REF!</v>
      </c>
      <c r="F11" s="1" t="e">
        <f>+'GF Detail-10'!#REF!</f>
        <v>#REF!</v>
      </c>
      <c r="G11" s="1" t="e">
        <f>+'GF Detail-10'!#REF!</f>
        <v>#REF!</v>
      </c>
      <c r="H11" s="1" t="e">
        <f>+'GF Detail-10'!#REF!</f>
        <v>#REF!</v>
      </c>
      <c r="I11" s="1" t="e">
        <f>+'GF Detail-10'!#REF!</f>
        <v>#REF!</v>
      </c>
      <c r="J11" s="1" t="e">
        <f>+'GF Detail-10'!#REF!</f>
        <v>#REF!</v>
      </c>
      <c r="L11" s="1" t="e">
        <f>+I9+I11+I13</f>
        <v>#REF!</v>
      </c>
    </row>
    <row r="12" spans="1:12" x14ac:dyDescent="0.35">
      <c r="B12" s="48" t="s">
        <v>7</v>
      </c>
      <c r="C12" s="1" t="e">
        <f>+'GF Detail-10'!#REF!</f>
        <v>#REF!</v>
      </c>
      <c r="D12" s="1" t="e">
        <f>+'GF Detail-10'!#REF!</f>
        <v>#REF!</v>
      </c>
      <c r="E12" s="1" t="e">
        <f>+'GF Detail-10'!#REF!</f>
        <v>#REF!</v>
      </c>
      <c r="F12" s="1" t="e">
        <f>+'GF Detail-10'!#REF!</f>
        <v>#REF!</v>
      </c>
      <c r="G12" s="1" t="e">
        <f>+'GF Detail-10'!#REF!</f>
        <v>#REF!</v>
      </c>
      <c r="H12" s="1" t="e">
        <f>+'GF Detail-10'!#REF!</f>
        <v>#REF!</v>
      </c>
      <c r="I12" s="1" t="e">
        <f>+'GF Detail-10'!#REF!</f>
        <v>#REF!</v>
      </c>
      <c r="J12" s="1" t="e">
        <f>+'GF Detail-10'!#REF!</f>
        <v>#REF!</v>
      </c>
    </row>
    <row r="13" spans="1:12" x14ac:dyDescent="0.35">
      <c r="B13" s="48" t="s">
        <v>282</v>
      </c>
      <c r="C13" s="49" t="e">
        <f>+'GF Detail-10'!#REF!</f>
        <v>#REF!</v>
      </c>
      <c r="D13" s="49" t="e">
        <f>+'GF Detail-10'!#REF!</f>
        <v>#REF!</v>
      </c>
      <c r="E13" s="49" t="e">
        <f>+'GF Detail-10'!#REF!</f>
        <v>#REF!</v>
      </c>
      <c r="F13" s="1" t="e">
        <f>+'GF Detail-10'!#REF!</f>
        <v>#REF!</v>
      </c>
      <c r="G13" s="50" t="e">
        <f>+'GF Detail-10'!#REF!</f>
        <v>#REF!</v>
      </c>
      <c r="H13" s="50" t="e">
        <f>+'GF Detail-10'!#REF!</f>
        <v>#REF!</v>
      </c>
      <c r="I13" s="50" t="e">
        <f>+'GF Detail-10'!#REF!</f>
        <v>#REF!</v>
      </c>
      <c r="J13" s="50" t="e">
        <f>+'GF Detail-10'!#REF!</f>
        <v>#REF!</v>
      </c>
      <c r="L13" s="1"/>
    </row>
    <row r="14" spans="1:12" x14ac:dyDescent="0.35">
      <c r="B14" s="48" t="s">
        <v>283</v>
      </c>
      <c r="C14" s="1" t="e">
        <f>+'GF Detail-10'!#REF!</f>
        <v>#REF!</v>
      </c>
      <c r="D14" s="1" t="e">
        <f>+'GF Detail-10'!#REF!</f>
        <v>#REF!</v>
      </c>
      <c r="E14" s="1" t="e">
        <f>+'GF Detail-10'!#REF!</f>
        <v>#REF!</v>
      </c>
      <c r="F14" s="1" t="e">
        <f>+'GF Detail-10'!#REF!</f>
        <v>#REF!</v>
      </c>
      <c r="G14" s="1" t="e">
        <f>+'GF Detail-10'!#REF!</f>
        <v>#REF!</v>
      </c>
      <c r="H14" s="1" t="e">
        <f>+'GF Detail-10'!#REF!</f>
        <v>#REF!</v>
      </c>
      <c r="I14" s="1" t="e">
        <f>+'GF Detail-10'!#REF!</f>
        <v>#REF!</v>
      </c>
      <c r="J14" s="1" t="e">
        <f>+'GF Detail-10'!#REF!</f>
        <v>#REF!</v>
      </c>
    </row>
    <row r="15" spans="1:12" x14ac:dyDescent="0.35">
      <c r="B15" s="48" t="s">
        <v>284</v>
      </c>
      <c r="C15" s="1" t="e">
        <f>+'GF Detail-10'!#REF!</f>
        <v>#REF!</v>
      </c>
      <c r="D15" s="1" t="e">
        <f>+'GF Detail-10'!#REF!</f>
        <v>#REF!</v>
      </c>
      <c r="E15" s="1" t="e">
        <f>+'GF Detail-10'!#REF!</f>
        <v>#REF!</v>
      </c>
      <c r="F15" s="1" t="e">
        <f>+'GF Detail-10'!#REF!</f>
        <v>#REF!</v>
      </c>
      <c r="G15" s="1" t="e">
        <f>+'GF Detail-10'!#REF!</f>
        <v>#REF!</v>
      </c>
      <c r="H15" s="1">
        <v>1930</v>
      </c>
      <c r="I15" s="1" t="e">
        <f>+'GF Detail-10'!#REF!</f>
        <v>#REF!</v>
      </c>
      <c r="J15" s="1" t="e">
        <f>+'GF Detail-10'!#REF!</f>
        <v>#REF!</v>
      </c>
    </row>
    <row r="16" spans="1:12" x14ac:dyDescent="0.35">
      <c r="B16" s="48" t="s">
        <v>424</v>
      </c>
      <c r="C16" s="1"/>
      <c r="D16" s="1"/>
      <c r="E16" s="1"/>
      <c r="F16" s="1"/>
      <c r="G16" s="1"/>
      <c r="H16" s="1">
        <v>0</v>
      </c>
      <c r="I16" s="1">
        <f>9716+2878</f>
        <v>12594</v>
      </c>
      <c r="J16" s="1"/>
    </row>
    <row r="17" spans="1:12" x14ac:dyDescent="0.35">
      <c r="B17" s="48" t="s">
        <v>310</v>
      </c>
      <c r="C17" s="4"/>
      <c r="D17" s="4"/>
      <c r="E17" s="4"/>
      <c r="F17" s="4"/>
      <c r="G17" s="4">
        <v>6000</v>
      </c>
      <c r="H17" s="4">
        <v>6000</v>
      </c>
      <c r="I17" s="4">
        <v>0</v>
      </c>
      <c r="J17" s="4">
        <v>30000</v>
      </c>
    </row>
    <row r="18" spans="1:12" x14ac:dyDescent="0.35">
      <c r="B18" s="48" t="s">
        <v>285</v>
      </c>
      <c r="C18" s="51" t="e">
        <f>SUM(C6:C15)</f>
        <v>#REF!</v>
      </c>
      <c r="D18" s="51" t="e">
        <f>SUM(D6:D15)</f>
        <v>#REF!</v>
      </c>
      <c r="E18" s="51" t="e">
        <f>SUM(E6:E15)</f>
        <v>#REF!</v>
      </c>
      <c r="F18" s="51" t="e">
        <f>SUM(F6:F15)</f>
        <v>#REF!</v>
      </c>
      <c r="G18" s="51" t="e">
        <f>SUM(G6:G15)</f>
        <v>#REF!</v>
      </c>
      <c r="H18" s="51" t="e">
        <f>SUM(H6:H17)</f>
        <v>#REF!</v>
      </c>
      <c r="I18" s="51" t="e">
        <f>SUM(I6:I17)</f>
        <v>#REF!</v>
      </c>
      <c r="J18" s="51" t="e">
        <f>SUM(J6:J17)</f>
        <v>#REF!</v>
      </c>
      <c r="L18" s="1"/>
    </row>
    <row r="19" spans="1:12" x14ac:dyDescent="0.35">
      <c r="B19" s="48"/>
      <c r="C19" s="52"/>
      <c r="D19" s="52"/>
      <c r="E19" s="52"/>
      <c r="G19" s="3"/>
      <c r="H19" s="3"/>
    </row>
    <row r="20" spans="1:12" x14ac:dyDescent="0.35">
      <c r="B20" s="53" t="s">
        <v>1</v>
      </c>
      <c r="C20" s="54"/>
      <c r="D20" s="54"/>
      <c r="E20" s="54"/>
      <c r="G20" s="9"/>
      <c r="H20" s="9"/>
    </row>
    <row r="21" spans="1:12" x14ac:dyDescent="0.35">
      <c r="B21" s="48" t="s">
        <v>0</v>
      </c>
      <c r="C21" s="52" t="e">
        <f>+'GF Detail-10'!#REF!</f>
        <v>#REF!</v>
      </c>
      <c r="D21" s="52" t="e">
        <f>+'GF Detail-10'!#REF!</f>
        <v>#REF!</v>
      </c>
      <c r="E21" s="52" t="e">
        <f>+'GF Detail-10'!#REF!</f>
        <v>#REF!</v>
      </c>
      <c r="F21" s="52" t="e">
        <f>+'GF Detail-10'!#REF!</f>
        <v>#REF!</v>
      </c>
      <c r="G21" s="52" t="e">
        <f>+'GF Detail-10'!#REF!+1</f>
        <v>#REF!</v>
      </c>
      <c r="H21" s="52" t="e">
        <f>+'GF Detail-10'!#REF!</f>
        <v>#REF!</v>
      </c>
      <c r="I21" s="52" t="e">
        <f>+'GF Detail-10'!#REF!</f>
        <v>#REF!</v>
      </c>
      <c r="L21" s="1" t="e">
        <f>+'GRANT DETAIL-45'!#REF!</f>
        <v>#REF!</v>
      </c>
    </row>
    <row r="22" spans="1:12" x14ac:dyDescent="0.35">
      <c r="B22" s="48"/>
      <c r="C22" s="52"/>
      <c r="D22" s="52"/>
      <c r="E22" s="52"/>
    </row>
    <row r="23" spans="1:12" x14ac:dyDescent="0.35">
      <c r="B23" s="53" t="s">
        <v>289</v>
      </c>
      <c r="C23" s="55" t="e">
        <f t="shared" ref="C23:I23" si="0">+C21-C18</f>
        <v>#REF!</v>
      </c>
      <c r="D23" s="55" t="e">
        <f t="shared" si="0"/>
        <v>#REF!</v>
      </c>
      <c r="E23" s="55" t="e">
        <f t="shared" si="0"/>
        <v>#REF!</v>
      </c>
      <c r="F23" s="55" t="e">
        <f t="shared" si="0"/>
        <v>#REF!</v>
      </c>
      <c r="G23" s="55" t="e">
        <f t="shared" si="0"/>
        <v>#REF!</v>
      </c>
      <c r="H23" s="66" t="e">
        <f t="shared" si="0"/>
        <v>#REF!</v>
      </c>
      <c r="I23" s="66" t="e">
        <f t="shared" si="0"/>
        <v>#REF!</v>
      </c>
    </row>
    <row r="24" spans="1:12" ht="15.5" x14ac:dyDescent="0.35">
      <c r="A24" s="38"/>
      <c r="B24" s="39"/>
      <c r="C24" s="42"/>
      <c r="D24" s="42"/>
      <c r="E24" s="42"/>
      <c r="F24" s="38"/>
      <c r="G24" s="40"/>
      <c r="H24" s="40"/>
      <c r="L24" s="1"/>
    </row>
    <row r="25" spans="1:12" ht="15.5" x14ac:dyDescent="0.35">
      <c r="A25" s="38"/>
      <c r="B25" t="s">
        <v>315</v>
      </c>
      <c r="C25" s="41"/>
      <c r="D25" s="41"/>
      <c r="E25" s="41"/>
      <c r="F25" s="38"/>
      <c r="G25" s="38"/>
      <c r="H25" s="38"/>
    </row>
    <row r="26" spans="1:12" ht="15.5" x14ac:dyDescent="0.35">
      <c r="A26" s="38"/>
      <c r="C26" s="46" t="s">
        <v>24</v>
      </c>
      <c r="D26" s="46" t="s">
        <v>16</v>
      </c>
      <c r="E26" s="46" t="s">
        <v>16</v>
      </c>
      <c r="F26" s="12" t="s">
        <v>16</v>
      </c>
      <c r="G26" s="46" t="s">
        <v>28</v>
      </c>
      <c r="H26" s="46" t="s">
        <v>316</v>
      </c>
      <c r="I26" s="37" t="s">
        <v>316</v>
      </c>
      <c r="J26" s="46" t="s">
        <v>316</v>
      </c>
      <c r="K26" s="46" t="s">
        <v>16</v>
      </c>
    </row>
    <row r="27" spans="1:12" ht="15.5" x14ac:dyDescent="0.35">
      <c r="A27" s="38"/>
      <c r="B27" s="39"/>
      <c r="C27" s="14" t="s">
        <v>14</v>
      </c>
      <c r="D27" s="14" t="s">
        <v>2</v>
      </c>
      <c r="E27" s="14" t="s">
        <v>3</v>
      </c>
      <c r="F27" s="14" t="s">
        <v>4</v>
      </c>
      <c r="G27" s="14" t="s">
        <v>5</v>
      </c>
      <c r="H27" s="14" t="s">
        <v>5</v>
      </c>
      <c r="I27" s="14" t="s">
        <v>297</v>
      </c>
      <c r="J27" s="14" t="s">
        <v>311</v>
      </c>
      <c r="K27" s="14" t="s">
        <v>312</v>
      </c>
    </row>
    <row r="28" spans="1:12" ht="15.5" x14ac:dyDescent="0.35">
      <c r="A28" s="38"/>
      <c r="B28" s="64" t="s">
        <v>287</v>
      </c>
      <c r="C28" s="43"/>
      <c r="D28" s="43"/>
      <c r="E28" s="43"/>
      <c r="F28" s="38"/>
      <c r="G28" s="40"/>
      <c r="H28" s="40"/>
      <c r="L28" s="1"/>
    </row>
    <row r="29" spans="1:12" ht="15.5" x14ac:dyDescent="0.35">
      <c r="A29" s="38"/>
      <c r="B29" s="57" t="s">
        <v>6</v>
      </c>
      <c r="C29" s="45" t="e">
        <f>+'TRANS EXCISE TAX-21'!#REF!</f>
        <v>#REF!</v>
      </c>
      <c r="D29" s="45" t="e">
        <f>+'TRANS EXCISE TAX-21'!#REF!</f>
        <v>#REF!</v>
      </c>
      <c r="E29" s="45" t="e">
        <f>+'TRANS EXCISE TAX-21'!#REF!</f>
        <v>#REF!</v>
      </c>
      <c r="F29" s="45" t="e">
        <f>+'TRANS EXCISE TAX-21'!#REF!</f>
        <v>#REF!</v>
      </c>
      <c r="G29" s="45" t="e">
        <f>+'TRANS EXCISE TAX-21'!#REF!</f>
        <v>#REF!</v>
      </c>
      <c r="H29" s="45">
        <v>168928</v>
      </c>
      <c r="I29" s="45" t="e">
        <f>+'TRANS EXCISE TAX-21'!#REF!</f>
        <v>#REF!</v>
      </c>
    </row>
    <row r="30" spans="1:12" ht="15.5" x14ac:dyDescent="0.35">
      <c r="A30" s="38"/>
      <c r="B30" s="58"/>
      <c r="C30" s="38"/>
      <c r="D30" s="38"/>
      <c r="E30" s="38"/>
      <c r="F30" s="38"/>
      <c r="G30" s="38"/>
      <c r="H30" s="38"/>
    </row>
    <row r="31" spans="1:12" ht="15.5" x14ac:dyDescent="0.35">
      <c r="A31" s="38"/>
      <c r="B31" s="59" t="s">
        <v>1</v>
      </c>
      <c r="C31" s="44" t="e">
        <f>+'TRANS EXCISE TAX-21'!#REF!</f>
        <v>#REF!</v>
      </c>
      <c r="D31" s="44" t="e">
        <f>+'TRANS EXCISE TAX-21'!#REF!</f>
        <v>#REF!</v>
      </c>
      <c r="E31" s="44" t="e">
        <f>+'TRANS EXCISE TAX-21'!#REF!</f>
        <v>#REF!</v>
      </c>
      <c r="F31" s="44" t="e">
        <f>+'TRANS EXCISE TAX-21'!#REF!</f>
        <v>#REF!</v>
      </c>
      <c r="G31" s="44" t="e">
        <f>+'TRANS EXCISE TAX-21'!#REF!</f>
        <v>#REF!</v>
      </c>
      <c r="H31" s="44" t="e">
        <f>+'TRANS EXCISE TAX-21'!#REF!</f>
        <v>#REF!</v>
      </c>
      <c r="I31" s="44" t="e">
        <f>+'TRANS EXCISE TAX-21'!#REF!</f>
        <v>#REF!</v>
      </c>
    </row>
    <row r="32" spans="1:12" ht="15.5" x14ac:dyDescent="0.35">
      <c r="A32" s="38"/>
      <c r="B32" s="58"/>
      <c r="C32" s="41"/>
      <c r="D32" s="41"/>
      <c r="E32" s="41"/>
      <c r="F32" s="41"/>
      <c r="G32" s="41"/>
      <c r="H32" s="41"/>
    </row>
    <row r="33" spans="1:9" ht="15.5" x14ac:dyDescent="0.35">
      <c r="A33" s="38"/>
      <c r="B33" s="59" t="s">
        <v>290</v>
      </c>
      <c r="C33" s="55" t="e">
        <f t="shared" ref="C33:I33" si="1">+C31-C29</f>
        <v>#REF!</v>
      </c>
      <c r="D33" s="55" t="e">
        <f t="shared" si="1"/>
        <v>#REF!</v>
      </c>
      <c r="E33" s="55" t="e">
        <f t="shared" si="1"/>
        <v>#REF!</v>
      </c>
      <c r="F33" s="55" t="e">
        <f t="shared" si="1"/>
        <v>#REF!</v>
      </c>
      <c r="G33" s="55" t="e">
        <f t="shared" si="1"/>
        <v>#REF!</v>
      </c>
      <c r="H33" s="55" t="e">
        <f t="shared" si="1"/>
        <v>#REF!</v>
      </c>
      <c r="I33" s="55" t="e">
        <f t="shared" si="1"/>
        <v>#REF!</v>
      </c>
    </row>
    <row r="34" spans="1:9" ht="15.5" x14ac:dyDescent="0.35">
      <c r="A34" s="38"/>
      <c r="B34" s="59"/>
      <c r="C34" s="55"/>
      <c r="D34" s="55"/>
      <c r="E34" s="55"/>
      <c r="F34" s="55"/>
      <c r="G34" s="55"/>
      <c r="H34" s="55"/>
    </row>
    <row r="35" spans="1:9" ht="15.5" x14ac:dyDescent="0.35">
      <c r="A35" s="38"/>
      <c r="B35" s="6" t="s">
        <v>10</v>
      </c>
      <c r="C35" s="52" t="e">
        <f>+'TRANS EXCISE TAX-21'!#REF!</f>
        <v>#REF!</v>
      </c>
      <c r="D35" s="66" t="e">
        <f>+C36</f>
        <v>#REF!</v>
      </c>
      <c r="E35" s="66" t="e">
        <f>+D36</f>
        <v>#REF!</v>
      </c>
      <c r="F35" s="66" t="e">
        <f>+E36</f>
        <v>#REF!</v>
      </c>
      <c r="G35" s="66" t="e">
        <f>+F36</f>
        <v>#REF!</v>
      </c>
      <c r="H35" s="66" t="e">
        <f>+G35</f>
        <v>#REF!</v>
      </c>
      <c r="I35" s="52" t="e">
        <f>+H36</f>
        <v>#REF!</v>
      </c>
    </row>
    <row r="36" spans="1:9" ht="15.5" x14ac:dyDescent="0.35">
      <c r="A36" s="38"/>
      <c r="B36" s="6" t="s">
        <v>9</v>
      </c>
      <c r="C36" s="52" t="e">
        <f t="shared" ref="C36:I36" si="2">+C35+C33</f>
        <v>#REF!</v>
      </c>
      <c r="D36" s="52" t="e">
        <f t="shared" si="2"/>
        <v>#REF!</v>
      </c>
      <c r="E36" s="52" t="e">
        <f t="shared" si="2"/>
        <v>#REF!</v>
      </c>
      <c r="F36" s="52" t="e">
        <f t="shared" si="2"/>
        <v>#REF!</v>
      </c>
      <c r="G36" s="52" t="e">
        <f t="shared" si="2"/>
        <v>#REF!</v>
      </c>
      <c r="H36" s="52" t="e">
        <f t="shared" si="2"/>
        <v>#REF!</v>
      </c>
      <c r="I36" s="52" t="e">
        <f t="shared" si="2"/>
        <v>#REF!</v>
      </c>
    </row>
    <row r="37" spans="1:9" ht="15.5" x14ac:dyDescent="0.35">
      <c r="A37" s="38"/>
      <c r="B37" s="6"/>
      <c r="C37" s="52"/>
      <c r="D37" s="52"/>
      <c r="E37" s="52"/>
      <c r="F37" s="52"/>
      <c r="G37" s="52"/>
      <c r="H37" s="52"/>
    </row>
    <row r="38" spans="1:9" ht="15.5" x14ac:dyDescent="0.35">
      <c r="A38" s="38"/>
      <c r="C38" s="46"/>
      <c r="D38" s="46"/>
      <c r="E38" s="46"/>
      <c r="F38" s="12" t="s">
        <v>16</v>
      </c>
      <c r="G38" s="46" t="s">
        <v>28</v>
      </c>
      <c r="H38" s="46"/>
    </row>
    <row r="39" spans="1:9" ht="15.5" x14ac:dyDescent="0.35">
      <c r="A39" s="38"/>
      <c r="B39" s="38"/>
      <c r="C39" s="14" t="s">
        <v>14</v>
      </c>
      <c r="D39" s="14" t="s">
        <v>2</v>
      </c>
      <c r="E39" s="14" t="s">
        <v>3</v>
      </c>
      <c r="F39" s="14" t="s">
        <v>4</v>
      </c>
      <c r="G39" s="14" t="s">
        <v>5</v>
      </c>
      <c r="H39" s="46"/>
    </row>
    <row r="40" spans="1:9" ht="15.5" x14ac:dyDescent="0.35">
      <c r="A40" s="38"/>
      <c r="B40" s="63" t="s">
        <v>291</v>
      </c>
      <c r="C40" s="38"/>
      <c r="D40" s="38"/>
      <c r="E40" s="38"/>
      <c r="F40" s="38"/>
      <c r="G40" s="38"/>
      <c r="H40" s="38"/>
    </row>
    <row r="41" spans="1:9" ht="15.5" x14ac:dyDescent="0.35">
      <c r="A41" s="38"/>
      <c r="B41" s="6" t="s">
        <v>6</v>
      </c>
      <c r="C41" s="52" t="e">
        <f>+'Water Fund Detail-51'!#REF!</f>
        <v>#REF!</v>
      </c>
      <c r="D41" s="52" t="e">
        <f>+'Water Fund Detail-51'!#REF!</f>
        <v>#REF!</v>
      </c>
      <c r="E41" s="52" t="e">
        <f>+'Water Fund Detail-51'!#REF!</f>
        <v>#REF!</v>
      </c>
      <c r="F41" s="52" t="e">
        <f>+'Water Fund Detail-51'!#REF!</f>
        <v>#REF!</v>
      </c>
      <c r="G41" s="52" t="e">
        <f>+'Water Fund Detail-51'!#REF!</f>
        <v>#REF!</v>
      </c>
      <c r="H41" s="52"/>
    </row>
    <row r="42" spans="1:9" ht="15.5" x14ac:dyDescent="0.35">
      <c r="A42" s="38"/>
      <c r="C42" s="52"/>
      <c r="D42" s="52"/>
      <c r="E42" s="52"/>
      <c r="F42" s="52"/>
      <c r="G42" s="52"/>
      <c r="H42" s="52"/>
    </row>
    <row r="43" spans="1:9" ht="15.5" x14ac:dyDescent="0.35">
      <c r="A43" s="38"/>
      <c r="B43" s="6" t="s">
        <v>1</v>
      </c>
      <c r="C43" s="52" t="e">
        <f>+'Water Fund Detail-51'!#REF!</f>
        <v>#REF!</v>
      </c>
      <c r="D43" s="52" t="e">
        <f>+'Water Fund Detail-51'!#REF!</f>
        <v>#REF!</v>
      </c>
      <c r="E43" s="52" t="e">
        <f>+'Water Fund Detail-51'!#REF!</f>
        <v>#REF!</v>
      </c>
      <c r="F43" s="52" t="e">
        <f>+'Water Fund Detail-51'!#REF!</f>
        <v>#REF!</v>
      </c>
      <c r="G43" s="52" t="e">
        <f>+'Water Fund Detail-51'!#REF!</f>
        <v>#REF!</v>
      </c>
      <c r="H43" s="52"/>
    </row>
    <row r="44" spans="1:9" ht="15.5" x14ac:dyDescent="0.35">
      <c r="A44" s="38"/>
      <c r="C44" s="52"/>
      <c r="D44" s="52"/>
      <c r="E44" s="52"/>
      <c r="F44" s="52"/>
      <c r="G44" s="52"/>
      <c r="H44" s="52"/>
    </row>
    <row r="45" spans="1:9" ht="15.5" x14ac:dyDescent="0.35">
      <c r="A45" s="38"/>
      <c r="C45" s="52"/>
      <c r="D45" s="52"/>
      <c r="E45" s="52"/>
      <c r="F45" s="52"/>
      <c r="G45" s="52"/>
      <c r="H45" s="52"/>
    </row>
    <row r="46" spans="1:9" ht="15.5" x14ac:dyDescent="0.35">
      <c r="A46" s="38"/>
      <c r="B46" s="6" t="s">
        <v>289</v>
      </c>
      <c r="C46" s="55" t="e">
        <f>+C43-C41</f>
        <v>#REF!</v>
      </c>
      <c r="D46" s="55" t="e">
        <f>+D43-D41</f>
        <v>#REF!</v>
      </c>
      <c r="E46" s="52" t="e">
        <f>+E43-E41</f>
        <v>#REF!</v>
      </c>
      <c r="F46" s="52" t="e">
        <f>+F43-F41</f>
        <v>#REF!</v>
      </c>
      <c r="G46" s="52" t="e">
        <f>+G43-G41</f>
        <v>#REF!</v>
      </c>
      <c r="H46" s="52"/>
    </row>
    <row r="47" spans="1:9" ht="15.5" x14ac:dyDescent="0.35">
      <c r="A47" s="38"/>
      <c r="C47" s="52"/>
      <c r="D47" s="52"/>
      <c r="E47" s="52"/>
      <c r="F47" s="52"/>
      <c r="G47" s="52"/>
      <c r="H47" s="52"/>
    </row>
    <row r="48" spans="1:9" ht="15.5" x14ac:dyDescent="0.35">
      <c r="A48" s="38"/>
      <c r="C48" s="46"/>
      <c r="D48" s="46"/>
      <c r="E48" s="46"/>
      <c r="F48" s="12" t="s">
        <v>16</v>
      </c>
      <c r="G48" s="46" t="s">
        <v>28</v>
      </c>
      <c r="H48" s="46"/>
    </row>
    <row r="49" spans="1:8" ht="15.5" x14ac:dyDescent="0.35">
      <c r="A49" s="38"/>
      <c r="C49" s="14" t="s">
        <v>14</v>
      </c>
      <c r="D49" s="14" t="s">
        <v>2</v>
      </c>
      <c r="E49" s="14" t="s">
        <v>3</v>
      </c>
      <c r="F49" s="14" t="s">
        <v>4</v>
      </c>
      <c r="G49" s="14" t="s">
        <v>5</v>
      </c>
      <c r="H49" s="46"/>
    </row>
    <row r="50" spans="1:8" ht="15.5" x14ac:dyDescent="0.35">
      <c r="A50" s="38"/>
      <c r="B50" s="62" t="s">
        <v>292</v>
      </c>
      <c r="C50" s="52"/>
      <c r="D50" s="52"/>
      <c r="E50" s="52"/>
      <c r="F50" s="52"/>
      <c r="G50" s="52"/>
      <c r="H50" s="52"/>
    </row>
    <row r="51" spans="1:8" ht="15.5" x14ac:dyDescent="0.35">
      <c r="A51" s="38"/>
      <c r="B51" t="s">
        <v>6</v>
      </c>
      <c r="C51" s="52" t="e">
        <f>+'Wastewater Fund-54'!#REF!</f>
        <v>#REF!</v>
      </c>
      <c r="D51" s="52" t="e">
        <f>+'Wastewater Fund-54'!#REF!</f>
        <v>#REF!</v>
      </c>
      <c r="E51" s="52" t="e">
        <f>+'Wastewater Fund-54'!#REF!</f>
        <v>#REF!</v>
      </c>
      <c r="F51" s="52" t="e">
        <f>+'Wastewater Fund-54'!#REF!</f>
        <v>#REF!</v>
      </c>
      <c r="G51" s="52" t="e">
        <f>+'Wastewater Fund-54'!#REF!</f>
        <v>#REF!</v>
      </c>
      <c r="H51" s="52"/>
    </row>
    <row r="52" spans="1:8" ht="15.5" x14ac:dyDescent="0.35">
      <c r="A52" s="38"/>
      <c r="C52" s="52"/>
      <c r="D52" s="52"/>
      <c r="E52" s="52"/>
      <c r="F52" s="52"/>
      <c r="G52" s="52"/>
      <c r="H52" s="52"/>
    </row>
    <row r="53" spans="1:8" ht="15.5" x14ac:dyDescent="0.35">
      <c r="A53" s="38"/>
      <c r="B53" t="s">
        <v>1</v>
      </c>
      <c r="C53" s="52" t="e">
        <f>+'Wastewater Fund-54'!#REF!</f>
        <v>#REF!</v>
      </c>
      <c r="D53" s="52" t="e">
        <f>+'Wastewater Fund-54'!#REF!</f>
        <v>#REF!</v>
      </c>
      <c r="E53" s="52" t="e">
        <f>+'Wastewater Fund-54'!#REF!</f>
        <v>#REF!</v>
      </c>
      <c r="F53" s="52" t="e">
        <f>+'Wastewater Fund-54'!#REF!</f>
        <v>#REF!</v>
      </c>
      <c r="G53" s="52" t="e">
        <f>+'Wastewater Fund-54'!#REF!</f>
        <v>#REF!</v>
      </c>
      <c r="H53" s="52"/>
    </row>
    <row r="54" spans="1:8" ht="15.5" x14ac:dyDescent="0.35">
      <c r="A54" s="38"/>
      <c r="C54" s="52"/>
      <c r="D54" s="52"/>
      <c r="E54" s="52"/>
      <c r="F54" s="52"/>
      <c r="G54" s="52"/>
      <c r="H54" s="52"/>
    </row>
    <row r="55" spans="1:8" ht="15.5" x14ac:dyDescent="0.35">
      <c r="A55" s="38"/>
      <c r="C55" s="52"/>
      <c r="D55" s="52"/>
      <c r="E55" s="52"/>
      <c r="F55" s="52"/>
      <c r="G55" s="52"/>
      <c r="H55" s="52"/>
    </row>
    <row r="56" spans="1:8" ht="15.5" x14ac:dyDescent="0.35">
      <c r="A56" s="38"/>
      <c r="B56" s="6" t="s">
        <v>289</v>
      </c>
      <c r="C56" s="55" t="e">
        <f>+C53-C51</f>
        <v>#REF!</v>
      </c>
      <c r="D56" s="55" t="e">
        <f>+D53-D51</f>
        <v>#REF!</v>
      </c>
      <c r="E56" s="55" t="e">
        <f>+E53-E51</f>
        <v>#REF!</v>
      </c>
      <c r="F56" s="52" t="e">
        <f>+F53-F51</f>
        <v>#REF!</v>
      </c>
      <c r="G56" s="52" t="e">
        <f>+G53-G51</f>
        <v>#REF!</v>
      </c>
      <c r="H56" s="52"/>
    </row>
    <row r="57" spans="1:8" ht="15.5" x14ac:dyDescent="0.35">
      <c r="A57" s="38"/>
      <c r="B57" s="38"/>
      <c r="C57" s="61"/>
      <c r="D57" s="61"/>
      <c r="E57" s="61"/>
      <c r="F57" s="61"/>
      <c r="G57" s="61"/>
      <c r="H57" s="61"/>
    </row>
    <row r="58" spans="1:8" ht="15.5" x14ac:dyDescent="0.35">
      <c r="A58" s="38"/>
      <c r="C58" s="46"/>
      <c r="D58" s="46"/>
      <c r="E58" s="46"/>
      <c r="F58" s="12" t="s">
        <v>16</v>
      </c>
      <c r="G58" s="46" t="s">
        <v>28</v>
      </c>
      <c r="H58" s="46"/>
    </row>
    <row r="59" spans="1:8" ht="15.5" x14ac:dyDescent="0.35">
      <c r="A59" s="38"/>
      <c r="C59" s="14" t="s">
        <v>14</v>
      </c>
      <c r="D59" s="14" t="s">
        <v>2</v>
      </c>
      <c r="E59" s="14" t="s">
        <v>3</v>
      </c>
      <c r="F59" s="14" t="s">
        <v>4</v>
      </c>
      <c r="G59" s="14" t="s">
        <v>5</v>
      </c>
      <c r="H59" s="46"/>
    </row>
    <row r="60" spans="1:8" ht="15.5" x14ac:dyDescent="0.35">
      <c r="A60" s="38"/>
      <c r="B60" s="62" t="s">
        <v>293</v>
      </c>
      <c r="C60" s="52"/>
      <c r="D60" s="52"/>
      <c r="E60" s="52"/>
      <c r="F60" s="52"/>
      <c r="G60" s="52"/>
      <c r="H60" s="52"/>
    </row>
    <row r="61" spans="1:8" ht="15.5" x14ac:dyDescent="0.35">
      <c r="A61" s="38"/>
      <c r="B61" t="s">
        <v>6</v>
      </c>
      <c r="C61" s="52" t="e">
        <f>+#REF!</f>
        <v>#REF!</v>
      </c>
      <c r="D61" s="52" t="e">
        <f>+#REF!</f>
        <v>#REF!</v>
      </c>
      <c r="E61" s="52" t="e">
        <f>+#REF!</f>
        <v>#REF!</v>
      </c>
      <c r="F61" s="52" t="e">
        <f>+#REF!</f>
        <v>#REF!</v>
      </c>
      <c r="G61" s="52" t="e">
        <f>+#REF!</f>
        <v>#REF!</v>
      </c>
      <c r="H61" s="52"/>
    </row>
    <row r="62" spans="1:8" ht="15.5" x14ac:dyDescent="0.35">
      <c r="A62" s="38"/>
      <c r="C62" s="52"/>
      <c r="D62" s="52"/>
      <c r="E62" s="52"/>
      <c r="F62" s="52"/>
      <c r="G62" s="52"/>
      <c r="H62" s="52"/>
    </row>
    <row r="63" spans="1:8" ht="15.5" x14ac:dyDescent="0.35">
      <c r="A63" s="38"/>
      <c r="B63" t="s">
        <v>1</v>
      </c>
      <c r="C63" s="52" t="e">
        <f>+#REF!</f>
        <v>#REF!</v>
      </c>
      <c r="D63" s="52" t="e">
        <f>+#REF!</f>
        <v>#REF!</v>
      </c>
      <c r="E63" s="52" t="e">
        <f>+#REF!</f>
        <v>#REF!</v>
      </c>
      <c r="F63" s="52" t="e">
        <f>+#REF!</f>
        <v>#REF!</v>
      </c>
      <c r="G63" s="52" t="e">
        <f>+#REF!</f>
        <v>#REF!</v>
      </c>
      <c r="H63" s="52"/>
    </row>
    <row r="64" spans="1:8" ht="15.5" x14ac:dyDescent="0.35">
      <c r="A64" s="38"/>
      <c r="C64" s="60"/>
      <c r="D64" s="60"/>
      <c r="E64" s="60"/>
      <c r="F64" s="60"/>
      <c r="G64" s="60"/>
      <c r="H64" s="60"/>
    </row>
    <row r="65" spans="1:8" ht="15.5" x14ac:dyDescent="0.35">
      <c r="A65" s="38"/>
      <c r="C65" s="60"/>
      <c r="D65" s="65"/>
      <c r="E65" s="65"/>
      <c r="F65" s="65"/>
      <c r="G65" s="65"/>
      <c r="H65" s="65"/>
    </row>
    <row r="66" spans="1:8" ht="15.5" x14ac:dyDescent="0.35">
      <c r="A66" s="38"/>
      <c r="B66" t="s">
        <v>288</v>
      </c>
      <c r="C66" s="55" t="e">
        <f>+C63-C61</f>
        <v>#REF!</v>
      </c>
      <c r="D66" s="52" t="e">
        <f>+D63-D61</f>
        <v>#REF!</v>
      </c>
      <c r="E66" s="52" t="e">
        <f>+E63-E61</f>
        <v>#REF!</v>
      </c>
      <c r="F66" s="52" t="e">
        <f>+F63-F61</f>
        <v>#REF!</v>
      </c>
      <c r="G66" s="52" t="e">
        <f>+G63-G61</f>
        <v>#REF!</v>
      </c>
      <c r="H66" s="52"/>
    </row>
    <row r="67" spans="1:8" ht="15.5" x14ac:dyDescent="0.35">
      <c r="A67" s="38"/>
      <c r="C67" s="60"/>
      <c r="D67" s="60"/>
      <c r="E67" s="60"/>
      <c r="F67" s="60"/>
      <c r="G67" s="60"/>
      <c r="H67" s="60"/>
    </row>
    <row r="68" spans="1:8" ht="15.5" x14ac:dyDescent="0.35">
      <c r="A68" s="38"/>
      <c r="C68" s="46"/>
      <c r="D68" s="46"/>
      <c r="E68" s="46"/>
      <c r="F68" s="12" t="s">
        <v>16</v>
      </c>
      <c r="G68" s="46" t="s">
        <v>28</v>
      </c>
      <c r="H68" s="46"/>
    </row>
    <row r="69" spans="1:8" ht="15.5" x14ac:dyDescent="0.35">
      <c r="A69" s="38"/>
      <c r="C69" s="14" t="s">
        <v>14</v>
      </c>
      <c r="D69" s="14" t="s">
        <v>2</v>
      </c>
      <c r="E69" s="14" t="s">
        <v>3</v>
      </c>
      <c r="F69" s="14" t="s">
        <v>4</v>
      </c>
      <c r="G69" s="14" t="s">
        <v>5</v>
      </c>
      <c r="H69" s="46"/>
    </row>
    <row r="70" spans="1:8" ht="15.5" x14ac:dyDescent="0.35">
      <c r="A70" s="38"/>
      <c r="B70" s="62" t="s">
        <v>294</v>
      </c>
      <c r="C70" s="60"/>
      <c r="D70" s="60"/>
      <c r="E70" s="60"/>
      <c r="F70" s="60"/>
      <c r="G70" s="60"/>
      <c r="H70" s="60"/>
    </row>
    <row r="71" spans="1:8" x14ac:dyDescent="0.35">
      <c r="B71" t="s">
        <v>6</v>
      </c>
      <c r="C71" s="52" t="e">
        <f>+#REF!</f>
        <v>#REF!</v>
      </c>
      <c r="D71" s="52" t="e">
        <f>+#REF!</f>
        <v>#REF!</v>
      </c>
      <c r="E71" s="52" t="e">
        <f>+#REF!</f>
        <v>#REF!</v>
      </c>
      <c r="F71" s="52" t="e">
        <f>+#REF!</f>
        <v>#REF!</v>
      </c>
      <c r="G71" s="52" t="e">
        <f>+#REF!</f>
        <v>#REF!</v>
      </c>
      <c r="H71" s="52"/>
    </row>
    <row r="72" spans="1:8" x14ac:dyDescent="0.35">
      <c r="C72" s="52"/>
      <c r="D72" s="52"/>
      <c r="E72" s="52"/>
      <c r="F72" s="52"/>
      <c r="G72" s="52"/>
      <c r="H72" s="52"/>
    </row>
    <row r="73" spans="1:8" x14ac:dyDescent="0.35">
      <c r="B73" t="s">
        <v>1</v>
      </c>
      <c r="C73" s="52" t="e">
        <f>+#REF!</f>
        <v>#REF!</v>
      </c>
      <c r="D73" s="52" t="e">
        <f>+#REF!</f>
        <v>#REF!</v>
      </c>
      <c r="E73" s="52" t="e">
        <f>+#REF!</f>
        <v>#REF!</v>
      </c>
      <c r="F73" s="52" t="e">
        <f>+#REF!</f>
        <v>#REF!</v>
      </c>
      <c r="G73" s="52" t="e">
        <f>+#REF!</f>
        <v>#REF!</v>
      </c>
      <c r="H73" s="52"/>
    </row>
    <row r="76" spans="1:8" x14ac:dyDescent="0.35">
      <c r="B76" s="6" t="s">
        <v>289</v>
      </c>
      <c r="C76" s="55" t="e">
        <f>+C73-C71</f>
        <v>#REF!</v>
      </c>
      <c r="D76" s="52" t="e">
        <f>+D73-D71</f>
        <v>#REF!</v>
      </c>
      <c r="E76" s="55" t="e">
        <f>+E73-E71</f>
        <v>#REF!</v>
      </c>
      <c r="F76" s="52" t="e">
        <f>+F73-F71</f>
        <v>#REF!</v>
      </c>
      <c r="G76" s="52" t="e">
        <f>+G73-G71</f>
        <v>#REF!</v>
      </c>
      <c r="H76" s="52"/>
    </row>
  </sheetData>
  <pageMargins left="0.7" right="0.7" top="1" bottom="0.75" header="0.8" footer="0.3"/>
  <pageSetup scale="63" fitToHeight="0" orientation="portrait" r:id="rId1"/>
  <headerFooter>
    <oddHeader xml:space="preserve">&amp;C&amp;"-,Bold"&amp;14TOWN OF YOUNGTOWN
PROPOSED FY14-15 BUDGET </oddHeader>
  </headerFooter>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31"/>
  <sheetViews>
    <sheetView topLeftCell="A16" workbookViewId="0">
      <selection activeCell="C7" sqref="C7"/>
    </sheetView>
  </sheetViews>
  <sheetFormatPr defaultColWidth="8.7265625" defaultRowHeight="14.5" x14ac:dyDescent="0.35"/>
  <cols>
    <col min="2" max="2" width="28.7265625" bestFit="1" customWidth="1"/>
    <col min="3" max="3" width="17.1796875" bestFit="1" customWidth="1"/>
    <col min="4" max="4" width="19.26953125" bestFit="1" customWidth="1"/>
    <col min="5" max="5" width="17.1796875" bestFit="1" customWidth="1"/>
    <col min="6" max="6" width="2.26953125" customWidth="1"/>
    <col min="7" max="7" width="14" customWidth="1"/>
    <col min="9" max="9" width="11" bestFit="1" customWidth="1"/>
    <col min="10" max="10" width="9.453125" bestFit="1" customWidth="1"/>
    <col min="11" max="12" width="10.453125" bestFit="1" customWidth="1"/>
  </cols>
  <sheetData>
    <row r="1" spans="1:11" x14ac:dyDescent="0.35">
      <c r="A1" s="91"/>
      <c r="B1" s="91"/>
      <c r="C1" s="91"/>
      <c r="D1" s="91"/>
      <c r="E1" s="91"/>
      <c r="F1" s="91"/>
      <c r="G1" s="91"/>
    </row>
    <row r="2" spans="1:11" x14ac:dyDescent="0.35">
      <c r="A2" s="91"/>
      <c r="B2" s="91"/>
      <c r="C2" s="91"/>
      <c r="D2" s="91"/>
      <c r="E2" s="91"/>
      <c r="F2" s="91"/>
      <c r="G2" s="91"/>
    </row>
    <row r="3" spans="1:11" ht="18" x14ac:dyDescent="0.4">
      <c r="A3" s="91"/>
      <c r="B3" s="92"/>
      <c r="C3" s="93" t="s">
        <v>27</v>
      </c>
      <c r="D3" s="93" t="s">
        <v>16</v>
      </c>
      <c r="E3" s="93" t="s">
        <v>28</v>
      </c>
      <c r="F3" s="92"/>
      <c r="G3" s="92"/>
    </row>
    <row r="4" spans="1:11" ht="18" x14ac:dyDescent="0.4">
      <c r="A4" s="91"/>
      <c r="B4" s="94" t="s">
        <v>29</v>
      </c>
      <c r="C4" s="93" t="s">
        <v>300</v>
      </c>
      <c r="D4" s="93" t="s">
        <v>300</v>
      </c>
      <c r="E4" s="93" t="s">
        <v>386</v>
      </c>
      <c r="F4" s="92"/>
      <c r="G4" s="93" t="s">
        <v>30</v>
      </c>
      <c r="H4" s="2"/>
      <c r="I4" s="35"/>
    </row>
    <row r="5" spans="1:11" ht="18" x14ac:dyDescent="0.4">
      <c r="A5" s="91"/>
      <c r="B5" s="95"/>
      <c r="C5" s="96" t="s">
        <v>31</v>
      </c>
      <c r="D5" s="96" t="s">
        <v>6</v>
      </c>
      <c r="E5" s="96" t="s">
        <v>31</v>
      </c>
      <c r="F5" s="92"/>
      <c r="G5" s="96" t="s">
        <v>32</v>
      </c>
      <c r="K5" s="21"/>
    </row>
    <row r="6" spans="1:11" ht="18" x14ac:dyDescent="0.4">
      <c r="A6" s="91"/>
      <c r="B6" s="92"/>
      <c r="C6" s="93"/>
      <c r="D6" s="93"/>
      <c r="E6" s="93"/>
      <c r="F6" s="92"/>
      <c r="G6" s="93"/>
    </row>
    <row r="7" spans="1:11" ht="18.5" x14ac:dyDescent="0.45">
      <c r="A7" s="91"/>
      <c r="B7" s="97" t="s">
        <v>33</v>
      </c>
      <c r="C7" s="98" t="e">
        <f>+'GF Detail-10'!#REF!</f>
        <v>#REF!</v>
      </c>
      <c r="D7" s="98" t="e">
        <f>+'GF Detail-10'!#REF!</f>
        <v>#REF!</v>
      </c>
      <c r="E7" s="98" t="e">
        <f>+'GF Detail-10'!#REF!</f>
        <v>#REF!</v>
      </c>
      <c r="F7" s="99"/>
      <c r="G7" s="100" t="e">
        <f>+E7/C7-1</f>
        <v>#REF!</v>
      </c>
      <c r="I7" s="52"/>
      <c r="K7" s="1"/>
    </row>
    <row r="8" spans="1:11" ht="18.5" x14ac:dyDescent="0.45">
      <c r="A8" s="91"/>
      <c r="B8" s="101"/>
      <c r="C8" s="102"/>
      <c r="D8" s="102"/>
      <c r="E8" s="98"/>
      <c r="F8" s="99"/>
      <c r="G8" s="99"/>
    </row>
    <row r="9" spans="1:11" ht="18.5" x14ac:dyDescent="0.45">
      <c r="A9" s="91"/>
      <c r="B9" s="101"/>
      <c r="C9" s="102"/>
      <c r="D9" s="102"/>
      <c r="E9" s="98"/>
      <c r="F9" s="99"/>
      <c r="G9" s="99"/>
      <c r="H9" s="10"/>
    </row>
    <row r="10" spans="1:11" ht="18.5" x14ac:dyDescent="0.45">
      <c r="A10" s="91"/>
      <c r="B10" s="97" t="s">
        <v>34</v>
      </c>
      <c r="C10" s="98" t="e">
        <f>+'TRANS EXCISE TAX-21'!#REF!</f>
        <v>#REF!</v>
      </c>
      <c r="D10" s="98" t="e">
        <f>+'TRANS EXCISE TAX-21'!#REF!</f>
        <v>#REF!</v>
      </c>
      <c r="E10" s="98" t="e">
        <f>+'TRANS EXCISE TAX-21'!#REF!</f>
        <v>#REF!</v>
      </c>
      <c r="F10" s="99"/>
      <c r="G10" s="100" t="e">
        <f>+E10/C10-1</f>
        <v>#REF!</v>
      </c>
      <c r="I10" s="52"/>
      <c r="J10" s="52" t="e">
        <f>+D10+D25</f>
        <v>#REF!</v>
      </c>
      <c r="K10" s="1"/>
    </row>
    <row r="11" spans="1:11" ht="18.5" x14ac:dyDescent="0.45">
      <c r="A11" s="91"/>
      <c r="B11" s="101"/>
      <c r="C11" s="102"/>
      <c r="D11" s="102"/>
      <c r="E11" s="98"/>
      <c r="F11" s="99"/>
      <c r="G11" s="99"/>
    </row>
    <row r="12" spans="1:11" ht="18.5" x14ac:dyDescent="0.45">
      <c r="A12" s="91"/>
      <c r="B12" s="97" t="s">
        <v>387</v>
      </c>
      <c r="C12" s="102"/>
      <c r="D12" s="102"/>
      <c r="E12" s="98" t="e">
        <f>+'HURF-41'!#REF!</f>
        <v>#REF!</v>
      </c>
      <c r="F12" s="99"/>
      <c r="G12" s="103" t="s">
        <v>388</v>
      </c>
    </row>
    <row r="13" spans="1:11" ht="18.5" x14ac:dyDescent="0.45">
      <c r="A13" s="91"/>
      <c r="B13" s="101"/>
      <c r="C13" s="102"/>
      <c r="D13" s="102"/>
      <c r="E13" s="98"/>
      <c r="F13" s="99"/>
      <c r="G13" s="99"/>
    </row>
    <row r="14" spans="1:11" ht="18.5" x14ac:dyDescent="0.45">
      <c r="A14" s="91"/>
      <c r="B14" s="97" t="s">
        <v>274</v>
      </c>
      <c r="C14" s="104" t="e">
        <f>+'Water Fund Detail-51'!#REF!</f>
        <v>#REF!</v>
      </c>
      <c r="D14" s="104" t="e">
        <f>+'Water Fund Detail-51'!#REF!</f>
        <v>#REF!</v>
      </c>
      <c r="E14" s="98" t="e">
        <f>+'Water Fund Detail-51'!#REF!</f>
        <v>#REF!</v>
      </c>
      <c r="F14" s="99"/>
      <c r="G14" s="100" t="e">
        <f>+E14/C14-1</f>
        <v>#REF!</v>
      </c>
      <c r="J14" s="52" t="e">
        <f>+D14+D17+D20+D23</f>
        <v>#REF!</v>
      </c>
      <c r="K14" s="1"/>
    </row>
    <row r="15" spans="1:11" ht="18.5" x14ac:dyDescent="0.45">
      <c r="A15" s="91"/>
      <c r="B15" s="97"/>
      <c r="C15" s="102"/>
      <c r="D15" s="102"/>
      <c r="E15" s="98"/>
      <c r="F15" s="99"/>
      <c r="G15" s="99"/>
    </row>
    <row r="16" spans="1:11" ht="18.5" x14ac:dyDescent="0.45">
      <c r="A16" s="91"/>
      <c r="B16" s="97"/>
      <c r="C16" s="102"/>
      <c r="D16" s="102"/>
      <c r="E16" s="98"/>
      <c r="F16" s="99"/>
      <c r="G16" s="99"/>
    </row>
    <row r="17" spans="1:11" ht="18.5" x14ac:dyDescent="0.45">
      <c r="A17" s="91"/>
      <c r="B17" s="97" t="s">
        <v>275</v>
      </c>
      <c r="C17" s="98" t="e">
        <f>+'Wastewater Fund-54'!#REF!</f>
        <v>#REF!</v>
      </c>
      <c r="D17" s="102" t="e">
        <f>+'Wastewater Fund-54'!#REF!</f>
        <v>#REF!</v>
      </c>
      <c r="E17" s="98" t="e">
        <f>+'Wastewater Fund-54'!#REF!</f>
        <v>#REF!</v>
      </c>
      <c r="F17" s="99"/>
      <c r="G17" s="100" t="e">
        <f>+E17/C17-1</f>
        <v>#REF!</v>
      </c>
      <c r="K17" s="1"/>
    </row>
    <row r="18" spans="1:11" ht="18.5" x14ac:dyDescent="0.45">
      <c r="A18" s="91"/>
      <c r="B18" s="101"/>
      <c r="C18" s="102"/>
      <c r="D18" s="102"/>
      <c r="E18" s="98"/>
      <c r="F18" s="99"/>
      <c r="G18" s="99"/>
    </row>
    <row r="19" spans="1:11" ht="18.5" x14ac:dyDescent="0.45">
      <c r="A19" s="91"/>
      <c r="B19" s="101"/>
      <c r="C19" s="104"/>
      <c r="D19" s="104"/>
      <c r="E19" s="104"/>
      <c r="F19" s="99"/>
      <c r="G19" s="105"/>
    </row>
    <row r="20" spans="1:11" ht="18.5" x14ac:dyDescent="0.45">
      <c r="A20" s="91"/>
      <c r="B20" s="97" t="s">
        <v>276</v>
      </c>
      <c r="C20" s="98" t="e">
        <f>+#REF!</f>
        <v>#REF!</v>
      </c>
      <c r="D20" s="98" t="e">
        <f>+#REF!</f>
        <v>#REF!</v>
      </c>
      <c r="E20" s="98" t="e">
        <f>+#REF!</f>
        <v>#REF!</v>
      </c>
      <c r="F20" s="99"/>
      <c r="G20" s="100" t="e">
        <f>+E20/C20-1</f>
        <v>#REF!</v>
      </c>
      <c r="K20" s="1"/>
    </row>
    <row r="21" spans="1:11" ht="18.5" x14ac:dyDescent="0.45">
      <c r="A21" s="91"/>
      <c r="B21" s="101" t="s">
        <v>42</v>
      </c>
      <c r="C21" s="102"/>
      <c r="D21" s="102"/>
      <c r="E21" s="98"/>
      <c r="F21" s="99"/>
      <c r="G21" s="99"/>
    </row>
    <row r="22" spans="1:11" ht="18.5" x14ac:dyDescent="0.45">
      <c r="A22" s="91"/>
      <c r="B22" s="101"/>
      <c r="C22" s="102"/>
      <c r="D22" s="102"/>
      <c r="E22" s="98"/>
      <c r="F22" s="99"/>
      <c r="G22" s="99"/>
    </row>
    <row r="23" spans="1:11" ht="18.5" x14ac:dyDescent="0.45">
      <c r="A23" s="91"/>
      <c r="B23" s="97" t="s">
        <v>277</v>
      </c>
      <c r="C23" s="104" t="e">
        <f>+#REF!</f>
        <v>#REF!</v>
      </c>
      <c r="D23" s="104" t="e">
        <f>+#REF!</f>
        <v>#REF!</v>
      </c>
      <c r="E23" s="98" t="e">
        <f>+#REF!</f>
        <v>#REF!</v>
      </c>
      <c r="F23" s="99"/>
      <c r="G23" s="100" t="e">
        <f>+E23/C23-1</f>
        <v>#REF!</v>
      </c>
      <c r="K23" s="1"/>
    </row>
    <row r="24" spans="1:11" ht="18.5" x14ac:dyDescent="0.45">
      <c r="A24" s="91"/>
      <c r="B24" s="101"/>
      <c r="C24" s="102"/>
      <c r="D24" s="102"/>
      <c r="E24" s="98"/>
      <c r="F24" s="99"/>
      <c r="G24" s="99"/>
    </row>
    <row r="25" spans="1:11" ht="18.5" x14ac:dyDescent="0.45">
      <c r="A25" s="91"/>
      <c r="B25" s="97" t="s">
        <v>56</v>
      </c>
      <c r="C25" s="98">
        <v>1250000</v>
      </c>
      <c r="D25" s="98" t="e">
        <f>+'GRANT DETAIL-45'!#REF!</f>
        <v>#REF!</v>
      </c>
      <c r="E25" s="98" t="e">
        <f>+'GRANT DETAIL-45'!#REF!</f>
        <v>#REF!</v>
      </c>
      <c r="F25" s="99"/>
      <c r="G25" s="100" t="e">
        <f>+E25/C25-1</f>
        <v>#REF!</v>
      </c>
    </row>
    <row r="26" spans="1:11" ht="18.5" x14ac:dyDescent="0.45">
      <c r="A26" s="91"/>
      <c r="B26" s="101"/>
      <c r="C26" s="102"/>
      <c r="D26" s="102"/>
      <c r="E26" s="102"/>
      <c r="F26" s="99"/>
      <c r="G26" s="99"/>
    </row>
    <row r="27" spans="1:11" ht="18.5" x14ac:dyDescent="0.45">
      <c r="A27" s="91"/>
      <c r="B27" s="106" t="s">
        <v>35</v>
      </c>
      <c r="C27" s="107" t="e">
        <f>SUM(C7:C25)</f>
        <v>#REF!</v>
      </c>
      <c r="D27" s="107" t="e">
        <f>SUM(D7:D25)</f>
        <v>#REF!</v>
      </c>
      <c r="E27" s="107" t="e">
        <f>SUM(E7:E26)</f>
        <v>#REF!</v>
      </c>
      <c r="F27" s="99"/>
      <c r="G27" s="108" t="e">
        <f>+E27/C27-1</f>
        <v>#REF!</v>
      </c>
      <c r="K27" s="1"/>
    </row>
    <row r="28" spans="1:11" x14ac:dyDescent="0.35">
      <c r="A28" s="91"/>
      <c r="B28" s="91"/>
      <c r="C28" s="91"/>
      <c r="D28" s="91"/>
      <c r="E28" s="91"/>
      <c r="F28" s="91"/>
      <c r="G28" s="91"/>
    </row>
    <row r="29" spans="1:11" x14ac:dyDescent="0.35">
      <c r="A29" s="91"/>
      <c r="B29" s="91"/>
      <c r="C29" s="91"/>
      <c r="D29" s="91"/>
      <c r="E29" s="109"/>
      <c r="F29" s="91"/>
      <c r="G29" s="91"/>
    </row>
    <row r="30" spans="1:11" ht="15.5" x14ac:dyDescent="0.35">
      <c r="B30" s="19"/>
      <c r="E30" s="18"/>
    </row>
    <row r="31" spans="1:11" x14ac:dyDescent="0.35">
      <c r="E31" s="52"/>
    </row>
  </sheetData>
  <pageMargins left="0.7" right="0.7" top="1" bottom="0.75" header="0.8" footer="0.3"/>
  <pageSetup scale="66" fitToHeight="0" orientation="portrait" r:id="rId1"/>
  <headerFooter>
    <oddHeader xml:space="preserve">&amp;C&amp;"-,Bold"&amp;14TOWN OF MAMMOTH
PROPOSED FY16-17 BUDGET </oddHead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27"/>
  <sheetViews>
    <sheetView topLeftCell="A10" workbookViewId="0">
      <selection activeCell="E21" sqref="E21"/>
    </sheetView>
  </sheetViews>
  <sheetFormatPr defaultColWidth="8.7265625" defaultRowHeight="14.5" x14ac:dyDescent="0.35"/>
  <cols>
    <col min="2" max="2" width="28.7265625" bestFit="1" customWidth="1"/>
    <col min="3" max="3" width="17.1796875" bestFit="1" customWidth="1"/>
    <col min="4" max="4" width="19.26953125" bestFit="1" customWidth="1"/>
    <col min="5" max="5" width="17.1796875" bestFit="1" customWidth="1"/>
    <col min="6" max="6" width="2.26953125" customWidth="1"/>
    <col min="7" max="7" width="14" customWidth="1"/>
    <col min="9" max="9" width="11" bestFit="1" customWidth="1"/>
    <col min="10" max="10" width="9.453125" bestFit="1" customWidth="1"/>
    <col min="11" max="12" width="10.453125" bestFit="1" customWidth="1"/>
  </cols>
  <sheetData>
    <row r="1" spans="1:11" x14ac:dyDescent="0.35">
      <c r="A1" s="91"/>
      <c r="B1" s="91"/>
      <c r="C1" s="91"/>
      <c r="D1" s="91"/>
      <c r="E1" s="91"/>
      <c r="F1" s="91"/>
      <c r="G1" s="91"/>
    </row>
    <row r="2" spans="1:11" ht="18" x14ac:dyDescent="0.4">
      <c r="A2" s="91"/>
      <c r="B2" s="91"/>
      <c r="C2" s="94" t="s">
        <v>398</v>
      </c>
      <c r="E2" s="91"/>
      <c r="F2" s="91"/>
      <c r="G2" s="91"/>
    </row>
    <row r="3" spans="1:11" ht="18" x14ac:dyDescent="0.4">
      <c r="A3" s="91"/>
      <c r="B3" s="92"/>
      <c r="C3" s="93" t="s">
        <v>27</v>
      </c>
      <c r="D3" s="93" t="s">
        <v>16</v>
      </c>
      <c r="E3" s="93" t="s">
        <v>28</v>
      </c>
      <c r="F3" s="92"/>
      <c r="G3" s="92"/>
    </row>
    <row r="4" spans="1:11" ht="18" x14ac:dyDescent="0.4">
      <c r="A4" s="91"/>
      <c r="B4" s="94" t="s">
        <v>29</v>
      </c>
      <c r="C4" s="93" t="s">
        <v>386</v>
      </c>
      <c r="D4" s="93" t="s">
        <v>386</v>
      </c>
      <c r="E4" s="93" t="s">
        <v>397</v>
      </c>
      <c r="F4" s="92"/>
      <c r="G4" s="93" t="s">
        <v>30</v>
      </c>
      <c r="H4" s="2"/>
      <c r="I4" s="35"/>
    </row>
    <row r="5" spans="1:11" ht="18" x14ac:dyDescent="0.4">
      <c r="A5" s="91"/>
      <c r="B5" s="95"/>
      <c r="C5" s="96" t="s">
        <v>31</v>
      </c>
      <c r="D5" s="96" t="s">
        <v>6</v>
      </c>
      <c r="E5" s="96" t="s">
        <v>31</v>
      </c>
      <c r="F5" s="92"/>
      <c r="G5" s="96" t="s">
        <v>32</v>
      </c>
      <c r="K5" s="21"/>
    </row>
    <row r="6" spans="1:11" ht="18" x14ac:dyDescent="0.4">
      <c r="A6" s="91"/>
      <c r="B6" s="92"/>
      <c r="C6" s="93"/>
      <c r="D6" s="93"/>
      <c r="E6" s="93"/>
      <c r="F6" s="92"/>
      <c r="G6" s="93"/>
    </row>
    <row r="7" spans="1:11" ht="18.5" x14ac:dyDescent="0.45">
      <c r="A7" s="91"/>
      <c r="B7" s="97" t="s">
        <v>33</v>
      </c>
      <c r="C7" s="98" t="e">
        <f>+'GF Detail-10'!#REF!</f>
        <v>#REF!</v>
      </c>
      <c r="D7" s="98" t="e">
        <f>+'GF Detail-10'!#REF!</f>
        <v>#REF!</v>
      </c>
      <c r="E7" s="26" t="e">
        <f>+'GF Detail-10'!#REF!</f>
        <v>#REF!</v>
      </c>
      <c r="F7" s="99"/>
      <c r="G7" s="100" t="e">
        <f>+E7/C7-1</f>
        <v>#REF!</v>
      </c>
      <c r="I7" s="52"/>
      <c r="K7" s="1"/>
    </row>
    <row r="8" spans="1:11" ht="18.5" x14ac:dyDescent="0.45">
      <c r="A8" s="91"/>
      <c r="B8" s="101"/>
      <c r="C8" s="102"/>
      <c r="D8" s="102"/>
      <c r="E8" s="98"/>
      <c r="F8" s="99"/>
      <c r="G8" s="99"/>
      <c r="H8" s="10"/>
    </row>
    <row r="9" spans="1:11" ht="18.5" x14ac:dyDescent="0.45">
      <c r="A9" s="91"/>
      <c r="B9" s="97" t="s">
        <v>34</v>
      </c>
      <c r="C9" s="98" t="e">
        <f>+'TRANS EXCISE TAX-21'!#REF!</f>
        <v>#REF!</v>
      </c>
      <c r="D9" s="98" t="e">
        <f>+'TRANS EXCISE TAX-21'!#REF!</f>
        <v>#REF!</v>
      </c>
      <c r="E9" s="26" t="e">
        <f>+'TRANS EXCISE TAX-21'!#REF!</f>
        <v>#REF!</v>
      </c>
      <c r="F9" s="99"/>
      <c r="G9" s="100" t="e">
        <f t="shared" ref="G9:G21" si="0">+E9/C9-1</f>
        <v>#REF!</v>
      </c>
      <c r="I9" s="52"/>
      <c r="J9" s="52" t="e">
        <f>+D9+D21</f>
        <v>#REF!</v>
      </c>
      <c r="K9" s="1"/>
    </row>
    <row r="10" spans="1:11" ht="18.5" x14ac:dyDescent="0.45">
      <c r="A10" s="91"/>
      <c r="B10" s="101"/>
      <c r="C10" s="102"/>
      <c r="D10" s="102"/>
      <c r="E10" s="98"/>
      <c r="F10" s="99"/>
      <c r="G10" s="100"/>
    </row>
    <row r="11" spans="1:11" ht="18.5" x14ac:dyDescent="0.45">
      <c r="A11" s="91"/>
      <c r="B11" s="97" t="s">
        <v>387</v>
      </c>
      <c r="C11" s="98" t="e">
        <f>+'HURF-41'!#REF!</f>
        <v>#REF!</v>
      </c>
      <c r="D11" s="98" t="e">
        <f>+'HURF-41'!#REF!</f>
        <v>#REF!</v>
      </c>
      <c r="E11" s="26" t="e">
        <f>+'HURF-41'!#REF!</f>
        <v>#REF!</v>
      </c>
      <c r="F11" s="99"/>
      <c r="G11" s="100" t="e">
        <f t="shared" si="0"/>
        <v>#REF!</v>
      </c>
    </row>
    <row r="12" spans="1:11" ht="18.5" x14ac:dyDescent="0.45">
      <c r="A12" s="91"/>
      <c r="B12" s="101"/>
      <c r="C12" s="102"/>
      <c r="D12" s="102"/>
      <c r="E12" s="98"/>
      <c r="F12" s="99"/>
      <c r="G12" s="100"/>
    </row>
    <row r="13" spans="1:11" ht="18.5" x14ac:dyDescent="0.45">
      <c r="A13" s="91"/>
      <c r="B13" s="97" t="s">
        <v>274</v>
      </c>
      <c r="C13" s="98" t="e">
        <f>+'Water Fund Detail-51'!#REF!</f>
        <v>#REF!</v>
      </c>
      <c r="D13" s="104" t="e">
        <f>+'Water Fund Detail-51'!#REF!</f>
        <v>#REF!</v>
      </c>
      <c r="E13" s="26" t="e">
        <f>+'Water Fund Detail-51'!#REF!</f>
        <v>#REF!</v>
      </c>
      <c r="F13" s="99"/>
      <c r="G13" s="100" t="e">
        <f t="shared" si="0"/>
        <v>#REF!</v>
      </c>
      <c r="J13" s="52" t="e">
        <f>+D13+D15+D17+D19</f>
        <v>#REF!</v>
      </c>
      <c r="K13" s="1"/>
    </row>
    <row r="14" spans="1:11" ht="18.5" x14ac:dyDescent="0.45">
      <c r="A14" s="91"/>
      <c r="B14" s="97"/>
      <c r="C14" s="102"/>
      <c r="D14" s="102"/>
      <c r="E14" s="98"/>
      <c r="F14" s="99"/>
      <c r="G14" s="100"/>
    </row>
    <row r="15" spans="1:11" ht="18.5" x14ac:dyDescent="0.45">
      <c r="A15" s="91"/>
      <c r="B15" s="97" t="s">
        <v>275</v>
      </c>
      <c r="C15" s="98" t="e">
        <f>+'Wastewater Fund-54'!#REF!</f>
        <v>#REF!</v>
      </c>
      <c r="D15" s="98" t="e">
        <f>+'Wastewater Fund-54'!#REF!</f>
        <v>#REF!</v>
      </c>
      <c r="E15" s="26" t="e">
        <f>+'Wastewater Fund-54'!#REF!</f>
        <v>#REF!</v>
      </c>
      <c r="F15" s="99"/>
      <c r="G15" s="100" t="e">
        <f t="shared" si="0"/>
        <v>#REF!</v>
      </c>
      <c r="K15" s="1"/>
    </row>
    <row r="16" spans="1:11" ht="18.5" x14ac:dyDescent="0.45">
      <c r="A16" s="91"/>
      <c r="B16" s="101"/>
      <c r="C16" s="104"/>
      <c r="D16" s="104"/>
      <c r="E16" s="104"/>
      <c r="F16" s="99"/>
      <c r="G16" s="100"/>
    </row>
    <row r="17" spans="1:11" ht="18.5" x14ac:dyDescent="0.45">
      <c r="A17" s="91"/>
      <c r="B17" s="97" t="s">
        <v>276</v>
      </c>
      <c r="C17" s="98" t="e">
        <f>+#REF!</f>
        <v>#REF!</v>
      </c>
      <c r="D17" s="98" t="e">
        <f>+#REF!</f>
        <v>#REF!</v>
      </c>
      <c r="E17" s="26" t="e">
        <f>+#REF!</f>
        <v>#REF!</v>
      </c>
      <c r="F17" s="99"/>
      <c r="G17" s="100" t="e">
        <f t="shared" si="0"/>
        <v>#REF!</v>
      </c>
      <c r="K17" s="1"/>
    </row>
    <row r="18" spans="1:11" ht="18.5" x14ac:dyDescent="0.45">
      <c r="A18" s="91"/>
      <c r="B18" s="101"/>
      <c r="C18" s="102"/>
      <c r="D18" s="102"/>
      <c r="E18" s="98"/>
      <c r="F18" s="99"/>
      <c r="G18" s="100"/>
    </row>
    <row r="19" spans="1:11" ht="18.5" x14ac:dyDescent="0.45">
      <c r="A19" s="91"/>
      <c r="B19" s="97" t="s">
        <v>277</v>
      </c>
      <c r="C19" s="98" t="e">
        <f>+#REF!</f>
        <v>#REF!</v>
      </c>
      <c r="D19" s="104" t="e">
        <f>+#REF!</f>
        <v>#REF!</v>
      </c>
      <c r="E19" s="26" t="e">
        <f>+#REF!</f>
        <v>#REF!</v>
      </c>
      <c r="F19" s="99"/>
      <c r="G19" s="100" t="e">
        <f t="shared" si="0"/>
        <v>#REF!</v>
      </c>
      <c r="K19" s="1"/>
    </row>
    <row r="20" spans="1:11" ht="18.5" x14ac:dyDescent="0.45">
      <c r="A20" s="91"/>
      <c r="B20" s="101"/>
      <c r="C20" s="102"/>
      <c r="D20" s="102"/>
      <c r="E20" s="98"/>
      <c r="F20" s="99"/>
      <c r="G20" s="100"/>
    </row>
    <row r="21" spans="1:11" ht="18.5" x14ac:dyDescent="0.45">
      <c r="A21" s="91"/>
      <c r="B21" s="97" t="s">
        <v>56</v>
      </c>
      <c r="C21" s="98" t="e">
        <f>+'GRANT DETAIL-45'!#REF!</f>
        <v>#REF!</v>
      </c>
      <c r="D21" s="98" t="e">
        <f>+'GRANT DETAIL-45'!#REF!</f>
        <v>#REF!</v>
      </c>
      <c r="E21" s="26" t="e">
        <f>+'GRANT DETAIL-45'!#REF!</f>
        <v>#REF!</v>
      </c>
      <c r="F21" s="99"/>
      <c r="G21" s="100" t="e">
        <f t="shared" si="0"/>
        <v>#REF!</v>
      </c>
    </row>
    <row r="22" spans="1:11" ht="18.5" x14ac:dyDescent="0.45">
      <c r="A22" s="91"/>
      <c r="B22" s="101"/>
      <c r="C22" s="102"/>
      <c r="D22" s="102"/>
      <c r="E22" s="102"/>
      <c r="F22" s="99"/>
      <c r="G22" s="99"/>
    </row>
    <row r="23" spans="1:11" ht="18.5" x14ac:dyDescent="0.45">
      <c r="A23" s="91"/>
      <c r="B23" s="106" t="s">
        <v>35</v>
      </c>
      <c r="C23" s="107" t="e">
        <f>SUM(C7:C21)</f>
        <v>#REF!</v>
      </c>
      <c r="D23" s="107" t="e">
        <f>SUM(D7:D21)</f>
        <v>#REF!</v>
      </c>
      <c r="E23" s="107" t="e">
        <f>SUM(E7:E22)</f>
        <v>#REF!</v>
      </c>
      <c r="F23" s="99"/>
      <c r="G23" s="108" t="e">
        <f>+E23/C23-1</f>
        <v>#REF!</v>
      </c>
      <c r="K23" s="1"/>
    </row>
    <row r="24" spans="1:11" x14ac:dyDescent="0.35">
      <c r="A24" s="91"/>
      <c r="B24" s="91"/>
      <c r="C24" s="91"/>
      <c r="D24" s="91"/>
      <c r="E24" s="91"/>
      <c r="F24" s="91"/>
      <c r="G24" s="91"/>
    </row>
    <row r="25" spans="1:11" x14ac:dyDescent="0.35">
      <c r="A25" s="91"/>
      <c r="B25" s="91"/>
      <c r="C25" s="91"/>
      <c r="D25" s="91"/>
      <c r="E25" s="109"/>
      <c r="F25" s="91"/>
      <c r="G25" s="91"/>
    </row>
    <row r="26" spans="1:11" ht="15.5" x14ac:dyDescent="0.35">
      <c r="B26" s="19"/>
      <c r="E26" s="18"/>
    </row>
    <row r="27" spans="1:11" x14ac:dyDescent="0.35">
      <c r="E27" s="52"/>
    </row>
  </sheetData>
  <pageMargins left="0.7" right="0.7" top="1" bottom="0.75" header="0.8" footer="0.3"/>
  <pageSetup scale="66" fitToHeight="0" orientation="portrait" r:id="rId1"/>
  <headerFooter>
    <oddHeader xml:space="preserve">&amp;C&amp;"-,Bold"&amp;14TOWN OF MAMMOTH
PROPOSED FY16-17 BUDGET </oddHead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K27"/>
  <sheetViews>
    <sheetView workbookViewId="0">
      <selection activeCell="E7" sqref="E7"/>
    </sheetView>
  </sheetViews>
  <sheetFormatPr defaultColWidth="8.7265625" defaultRowHeight="14.5" x14ac:dyDescent="0.35"/>
  <cols>
    <col min="2" max="2" width="28.7265625" bestFit="1" customWidth="1"/>
    <col min="3" max="3" width="17.1796875" bestFit="1" customWidth="1"/>
    <col min="4" max="4" width="19.26953125" bestFit="1" customWidth="1"/>
    <col min="5" max="5" width="17.1796875" bestFit="1" customWidth="1"/>
    <col min="6" max="6" width="2.26953125" customWidth="1"/>
    <col min="7" max="7" width="14" customWidth="1"/>
    <col min="9" max="9" width="11.54296875" bestFit="1" customWidth="1"/>
    <col min="10" max="10" width="9.453125" bestFit="1" customWidth="1"/>
    <col min="11" max="12" width="10.453125" bestFit="1" customWidth="1"/>
  </cols>
  <sheetData>
    <row r="1" spans="1:11" x14ac:dyDescent="0.35">
      <c r="A1" s="91"/>
      <c r="B1" s="91"/>
      <c r="C1" s="91"/>
      <c r="D1" s="91"/>
      <c r="E1" s="91"/>
      <c r="F1" s="91"/>
      <c r="G1" s="91"/>
    </row>
    <row r="2" spans="1:11" ht="18" x14ac:dyDescent="0.4">
      <c r="A2" s="91"/>
      <c r="B2" s="91"/>
      <c r="C2" s="94" t="s">
        <v>416</v>
      </c>
      <c r="E2" s="91"/>
      <c r="F2" s="91"/>
      <c r="G2" s="91"/>
    </row>
    <row r="3" spans="1:11" ht="27.4" customHeight="1" x14ac:dyDescent="0.4">
      <c r="A3" s="91"/>
      <c r="B3" s="92"/>
      <c r="C3" s="93" t="s">
        <v>27</v>
      </c>
      <c r="D3" s="93" t="s">
        <v>16</v>
      </c>
      <c r="E3" s="93" t="s">
        <v>28</v>
      </c>
      <c r="F3" s="92"/>
      <c r="G3" s="92"/>
    </row>
    <row r="4" spans="1:11" ht="18" x14ac:dyDescent="0.4">
      <c r="A4" s="91"/>
      <c r="B4" s="94" t="s">
        <v>29</v>
      </c>
      <c r="C4" s="93" t="s">
        <v>397</v>
      </c>
      <c r="D4" s="93" t="s">
        <v>397</v>
      </c>
      <c r="E4" s="93" t="s">
        <v>414</v>
      </c>
      <c r="F4" s="92"/>
      <c r="G4" s="93" t="s">
        <v>30</v>
      </c>
      <c r="H4" s="2"/>
      <c r="I4" s="35"/>
    </row>
    <row r="5" spans="1:11" ht="18" x14ac:dyDescent="0.4">
      <c r="A5" s="91"/>
      <c r="B5" s="95"/>
      <c r="C5" s="96" t="s">
        <v>31</v>
      </c>
      <c r="D5" s="96" t="s">
        <v>6</v>
      </c>
      <c r="E5" s="96" t="s">
        <v>31</v>
      </c>
      <c r="F5" s="92"/>
      <c r="G5" s="96" t="s">
        <v>32</v>
      </c>
      <c r="K5" s="21"/>
    </row>
    <row r="6" spans="1:11" ht="18" x14ac:dyDescent="0.4">
      <c r="A6" s="91"/>
      <c r="B6" s="92"/>
      <c r="C6" s="93"/>
      <c r="D6" s="93"/>
      <c r="E6" s="93"/>
      <c r="F6" s="92"/>
      <c r="G6" s="93"/>
    </row>
    <row r="7" spans="1:11" ht="18.5" x14ac:dyDescent="0.45">
      <c r="A7" s="91"/>
      <c r="B7" s="97" t="s">
        <v>33</v>
      </c>
      <c r="C7" s="98">
        <v>843239</v>
      </c>
      <c r="D7" s="98" t="e">
        <f>+'GF Detail-10'!#REF!</f>
        <v>#REF!</v>
      </c>
      <c r="E7" s="26" t="e">
        <f>+'GF Detail-10'!#REF!</f>
        <v>#REF!</v>
      </c>
      <c r="F7" s="99"/>
      <c r="G7" s="100" t="e">
        <f>+E7/C7-1</f>
        <v>#REF!</v>
      </c>
      <c r="I7" s="52"/>
      <c r="K7" s="1"/>
    </row>
    <row r="8" spans="1:11" ht="18.5" x14ac:dyDescent="0.45">
      <c r="A8" s="91"/>
      <c r="B8" s="101"/>
      <c r="C8" s="102"/>
      <c r="D8" s="102"/>
      <c r="E8" s="98"/>
      <c r="F8" s="99"/>
      <c r="G8" s="99"/>
      <c r="H8" s="10"/>
    </row>
    <row r="9" spans="1:11" ht="18.5" x14ac:dyDescent="0.45">
      <c r="A9" s="91"/>
      <c r="B9" s="97" t="s">
        <v>34</v>
      </c>
      <c r="C9" s="98" t="e">
        <f>+'HURF-41'!#REF!</f>
        <v>#REF!</v>
      </c>
      <c r="D9" s="98" t="e">
        <f>+'HURF-41'!#REF!</f>
        <v>#REF!</v>
      </c>
      <c r="E9" s="26" t="e">
        <f>+'HURF-41'!#REF!</f>
        <v>#REF!</v>
      </c>
      <c r="F9" s="99"/>
      <c r="G9" s="100" t="e">
        <f t="shared" ref="G9:G21" si="0">+E9/C9-1</f>
        <v>#REF!</v>
      </c>
      <c r="I9" s="52"/>
      <c r="J9" s="52"/>
      <c r="K9" s="1"/>
    </row>
    <row r="10" spans="1:11" ht="18.5" x14ac:dyDescent="0.45">
      <c r="A10" s="91"/>
      <c r="B10" s="101"/>
      <c r="C10" s="102"/>
      <c r="D10" s="102"/>
      <c r="E10" s="98"/>
      <c r="F10" s="99"/>
      <c r="G10" s="100"/>
    </row>
    <row r="11" spans="1:11" ht="18.5" x14ac:dyDescent="0.45">
      <c r="A11" s="91"/>
      <c r="B11" s="97" t="s">
        <v>387</v>
      </c>
      <c r="C11" s="98" t="e">
        <f>+'TRANS EXCISE TAX-21'!#REF!</f>
        <v>#REF!</v>
      </c>
      <c r="D11" s="98" t="e">
        <f>+'TRANS EXCISE TAX-21'!#REF!</f>
        <v>#REF!</v>
      </c>
      <c r="E11" s="26" t="e">
        <f>+'TRANS EXCISE TAX-21'!#REF!</f>
        <v>#REF!</v>
      </c>
      <c r="F11" s="99"/>
      <c r="G11" s="100" t="e">
        <f t="shared" si="0"/>
        <v>#REF!</v>
      </c>
    </row>
    <row r="12" spans="1:11" ht="18.5" x14ac:dyDescent="0.45">
      <c r="A12" s="91"/>
      <c r="B12" s="101"/>
      <c r="C12" s="102"/>
      <c r="D12" s="102"/>
      <c r="E12" s="98"/>
      <c r="F12" s="99"/>
      <c r="G12" s="100"/>
    </row>
    <row r="13" spans="1:11" ht="18.5" x14ac:dyDescent="0.45">
      <c r="A13" s="91"/>
      <c r="B13" s="97" t="s">
        <v>274</v>
      </c>
      <c r="C13" s="98">
        <v>226700</v>
      </c>
      <c r="D13" s="104" t="e">
        <f>+'Water Fund Detail-51'!#REF!</f>
        <v>#REF!</v>
      </c>
      <c r="E13" s="26" t="e">
        <f>+'Water Fund Detail-51'!#REF!</f>
        <v>#REF!</v>
      </c>
      <c r="F13" s="99"/>
      <c r="G13" s="100" t="e">
        <f t="shared" si="0"/>
        <v>#REF!</v>
      </c>
      <c r="I13" s="52"/>
      <c r="J13" s="52"/>
      <c r="K13" s="1"/>
    </row>
    <row r="14" spans="1:11" ht="18.5" x14ac:dyDescent="0.45">
      <c r="A14" s="91"/>
      <c r="B14" s="97"/>
      <c r="C14" s="102"/>
      <c r="D14" s="102"/>
      <c r="E14" s="98"/>
      <c r="F14" s="99"/>
      <c r="G14" s="100"/>
    </row>
    <row r="15" spans="1:11" ht="18.5" x14ac:dyDescent="0.45">
      <c r="A15" s="91"/>
      <c r="B15" s="97" t="s">
        <v>275</v>
      </c>
      <c r="C15" s="98">
        <v>138900</v>
      </c>
      <c r="D15" s="98" t="e">
        <f>+'Wastewater Fund-54'!#REF!</f>
        <v>#REF!</v>
      </c>
      <c r="E15" s="26" t="e">
        <f>+'Wastewater Fund-54'!#REF!</f>
        <v>#REF!</v>
      </c>
      <c r="F15" s="99"/>
      <c r="G15" s="100" t="e">
        <f t="shared" si="0"/>
        <v>#REF!</v>
      </c>
      <c r="K15" s="1"/>
    </row>
    <row r="16" spans="1:11" ht="18.5" x14ac:dyDescent="0.45">
      <c r="A16" s="91"/>
      <c r="B16" s="101"/>
      <c r="C16" s="104"/>
      <c r="D16" s="104"/>
      <c r="E16" s="104"/>
      <c r="F16" s="99"/>
      <c r="G16" s="100"/>
    </row>
    <row r="17" spans="1:11" ht="18.5" x14ac:dyDescent="0.45">
      <c r="A17" s="91"/>
      <c r="B17" s="97" t="s">
        <v>276</v>
      </c>
      <c r="C17" s="98">
        <v>150000</v>
      </c>
      <c r="D17" s="98" t="e">
        <f>+#REF!</f>
        <v>#REF!</v>
      </c>
      <c r="E17" s="26" t="e">
        <f>+#REF!</f>
        <v>#REF!</v>
      </c>
      <c r="F17" s="99"/>
      <c r="G17" s="100" t="e">
        <f t="shared" si="0"/>
        <v>#REF!</v>
      </c>
      <c r="K17" s="1"/>
    </row>
    <row r="18" spans="1:11" ht="18.5" x14ac:dyDescent="0.45">
      <c r="A18" s="91"/>
      <c r="B18" s="101"/>
      <c r="C18" s="102"/>
      <c r="D18" s="102"/>
      <c r="E18" s="98"/>
      <c r="F18" s="99"/>
      <c r="G18" s="100"/>
    </row>
    <row r="19" spans="1:11" ht="18.5" x14ac:dyDescent="0.45">
      <c r="A19" s="91"/>
      <c r="B19" s="97" t="s">
        <v>277</v>
      </c>
      <c r="C19" s="98" t="e">
        <f>+#REF!</f>
        <v>#REF!</v>
      </c>
      <c r="D19" s="104" t="e">
        <f>+#REF!</f>
        <v>#REF!</v>
      </c>
      <c r="E19" s="26" t="e">
        <f>+#REF!</f>
        <v>#REF!</v>
      </c>
      <c r="F19" s="99"/>
      <c r="G19" s="100" t="e">
        <f t="shared" si="0"/>
        <v>#REF!</v>
      </c>
      <c r="K19" s="1"/>
    </row>
    <row r="20" spans="1:11" ht="18.5" x14ac:dyDescent="0.45">
      <c r="A20" s="91"/>
      <c r="B20" s="101"/>
      <c r="C20" s="102"/>
      <c r="D20" s="102"/>
      <c r="E20" s="98"/>
      <c r="F20" s="99"/>
      <c r="G20" s="100"/>
    </row>
    <row r="21" spans="1:11" ht="18.5" x14ac:dyDescent="0.45">
      <c r="A21" s="91"/>
      <c r="B21" s="97" t="s">
        <v>56</v>
      </c>
      <c r="C21" s="98" t="e">
        <f>+'GRANT DETAIL-45'!#REF!</f>
        <v>#REF!</v>
      </c>
      <c r="D21" s="98" t="e">
        <f>+'GRANT DETAIL-45'!#REF!</f>
        <v>#REF!</v>
      </c>
      <c r="E21" s="26" t="e">
        <f>+'GRANT DETAIL-45'!#REF!</f>
        <v>#REF!</v>
      </c>
      <c r="F21" s="99"/>
      <c r="G21" s="100" t="e">
        <f t="shared" si="0"/>
        <v>#REF!</v>
      </c>
    </row>
    <row r="22" spans="1:11" ht="18.5" x14ac:dyDescent="0.45">
      <c r="A22" s="91"/>
      <c r="B22" s="101"/>
      <c r="C22" s="102"/>
      <c r="D22" s="102"/>
      <c r="E22" s="102"/>
      <c r="F22" s="99"/>
      <c r="G22" s="99"/>
    </row>
    <row r="23" spans="1:11" ht="18.5" x14ac:dyDescent="0.45">
      <c r="A23" s="91"/>
      <c r="B23" s="106" t="s">
        <v>35</v>
      </c>
      <c r="C23" s="107" t="e">
        <f>SUM(C7:C21)</f>
        <v>#REF!</v>
      </c>
      <c r="D23" s="107" t="e">
        <f>SUM(D7:D21)</f>
        <v>#REF!</v>
      </c>
      <c r="E23" s="107" t="e">
        <f>SUM(E7:E22)</f>
        <v>#REF!</v>
      </c>
      <c r="F23" s="99"/>
      <c r="G23" s="108" t="e">
        <f>+E23/C23-1</f>
        <v>#REF!</v>
      </c>
      <c r="K23" s="1"/>
    </row>
    <row r="24" spans="1:11" x14ac:dyDescent="0.35">
      <c r="A24" s="91"/>
      <c r="B24" s="91"/>
      <c r="C24" s="91"/>
      <c r="D24" s="91"/>
      <c r="E24" s="91"/>
      <c r="F24" s="91"/>
      <c r="G24" s="91"/>
    </row>
    <row r="25" spans="1:11" x14ac:dyDescent="0.35">
      <c r="A25" s="91"/>
      <c r="B25" s="91"/>
      <c r="C25" s="91"/>
      <c r="D25" s="91"/>
      <c r="E25" s="109"/>
      <c r="F25" s="91"/>
      <c r="G25" s="91"/>
    </row>
    <row r="26" spans="1:11" ht="15.5" x14ac:dyDescent="0.35">
      <c r="B26" s="19"/>
      <c r="E26" s="18"/>
    </row>
    <row r="27" spans="1:11" x14ac:dyDescent="0.35">
      <c r="E27" s="52"/>
    </row>
  </sheetData>
  <pageMargins left="0.7" right="0.7" top="1" bottom="0.75" header="0.8" footer="0.3"/>
  <pageSetup fitToHeight="0" orientation="landscape" r:id="rId1"/>
  <headerFooter>
    <oddHeader xml:space="preserve">&amp;C&amp;"-,Bold"&amp;14TOWN OF MAMMOTH
PROPOSED FY16-17 BUDGET </oddHead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27"/>
  <sheetViews>
    <sheetView workbookViewId="0">
      <selection activeCell="G7" sqref="G7"/>
    </sheetView>
  </sheetViews>
  <sheetFormatPr defaultColWidth="8.7265625" defaultRowHeight="14.5" x14ac:dyDescent="0.35"/>
  <cols>
    <col min="2" max="2" width="28.7265625" bestFit="1" customWidth="1"/>
    <col min="3" max="3" width="17.1796875" hidden="1" customWidth="1"/>
    <col min="4" max="4" width="19.26953125" hidden="1" customWidth="1"/>
    <col min="5" max="5" width="17.1796875" bestFit="1" customWidth="1"/>
    <col min="6" max="6" width="17.1796875" customWidth="1"/>
    <col min="7" max="7" width="18.81640625" bestFit="1" customWidth="1"/>
    <col min="8" max="8" width="18.81640625" hidden="1" customWidth="1"/>
    <col min="9" max="9" width="16.7265625" bestFit="1" customWidth="1"/>
    <col min="11" max="11" width="11.54296875" bestFit="1" customWidth="1"/>
    <col min="12" max="12" width="10" bestFit="1" customWidth="1"/>
    <col min="13" max="14" width="10.453125" bestFit="1" customWidth="1"/>
  </cols>
  <sheetData>
    <row r="1" spans="1:13" x14ac:dyDescent="0.35">
      <c r="A1" s="91"/>
      <c r="B1" s="91"/>
      <c r="C1" s="91"/>
      <c r="D1" s="91"/>
      <c r="E1" s="91"/>
      <c r="F1" s="91"/>
      <c r="G1" s="91"/>
      <c r="H1" s="91"/>
      <c r="I1" s="91"/>
    </row>
    <row r="2" spans="1:13" ht="18" x14ac:dyDescent="0.4">
      <c r="A2" s="91"/>
      <c r="B2" s="445" t="s">
        <v>641</v>
      </c>
      <c r="C2" s="445"/>
      <c r="D2" s="445"/>
      <c r="E2" s="445"/>
      <c r="F2" s="445"/>
      <c r="G2" s="445"/>
      <c r="H2" s="445"/>
      <c r="I2" s="445"/>
    </row>
    <row r="3" spans="1:13" ht="27.4" customHeight="1" x14ac:dyDescent="0.4">
      <c r="A3" s="91"/>
      <c r="B3" s="92"/>
      <c r="C3" s="93" t="s">
        <v>27</v>
      </c>
      <c r="D3" s="93" t="s">
        <v>16</v>
      </c>
      <c r="E3" s="93" t="s">
        <v>27</v>
      </c>
      <c r="F3" s="93" t="s">
        <v>16</v>
      </c>
      <c r="G3" s="93" t="s">
        <v>28</v>
      </c>
      <c r="H3" s="93" t="s">
        <v>16</v>
      </c>
      <c r="I3" s="92"/>
    </row>
    <row r="4" spans="1:13" ht="18" x14ac:dyDescent="0.4">
      <c r="A4" s="91"/>
      <c r="B4" s="443" t="s">
        <v>29</v>
      </c>
      <c r="C4" s="93" t="s">
        <v>414</v>
      </c>
      <c r="D4" s="93" t="s">
        <v>414</v>
      </c>
      <c r="E4" s="93" t="s">
        <v>572</v>
      </c>
      <c r="F4" s="93" t="s">
        <v>572</v>
      </c>
      <c r="G4" s="93" t="s">
        <v>640</v>
      </c>
      <c r="H4" s="93" t="s">
        <v>652</v>
      </c>
      <c r="I4" s="93" t="s">
        <v>30</v>
      </c>
      <c r="J4" s="2"/>
      <c r="K4" s="35"/>
    </row>
    <row r="5" spans="1:13" ht="18" x14ac:dyDescent="0.4">
      <c r="A5" s="91"/>
      <c r="B5" s="444"/>
      <c r="C5" s="96" t="s">
        <v>31</v>
      </c>
      <c r="D5" s="96" t="s">
        <v>6</v>
      </c>
      <c r="E5" s="96" t="s">
        <v>31</v>
      </c>
      <c r="F5" s="96" t="s">
        <v>6</v>
      </c>
      <c r="G5" s="96" t="s">
        <v>31</v>
      </c>
      <c r="H5" s="96" t="s">
        <v>6</v>
      </c>
      <c r="I5" s="96" t="s">
        <v>32</v>
      </c>
      <c r="M5" s="21"/>
    </row>
    <row r="6" spans="1:13" ht="18" x14ac:dyDescent="0.4">
      <c r="A6" s="91"/>
      <c r="B6" s="92"/>
      <c r="C6" s="93"/>
      <c r="D6" s="93"/>
      <c r="E6" s="93"/>
      <c r="F6" s="93"/>
      <c r="G6" s="92"/>
      <c r="H6" s="92"/>
      <c r="I6" s="93"/>
    </row>
    <row r="7" spans="1:13" ht="17.5" x14ac:dyDescent="0.35">
      <c r="A7" s="91"/>
      <c r="B7" s="97" t="s">
        <v>33</v>
      </c>
      <c r="C7" s="98">
        <v>868408</v>
      </c>
      <c r="D7" s="98" t="e">
        <f>+'GF Detail-10'!#REF!</f>
        <v>#REF!</v>
      </c>
      <c r="E7" s="26" t="e">
        <f>+'GF Detail-10'!#REF!</f>
        <v>#REF!</v>
      </c>
      <c r="F7" s="26" t="e">
        <f>'GF Detail-10'!#REF!</f>
        <v>#REF!</v>
      </c>
      <c r="G7" s="26" t="e">
        <f>'GF Detail-10'!#REF!</f>
        <v>#REF!</v>
      </c>
      <c r="H7" s="26" t="e">
        <f>'GF Detail-10'!#REF!</f>
        <v>#REF!</v>
      </c>
      <c r="I7" s="100" t="e">
        <f>+G7/E7-1</f>
        <v>#REF!</v>
      </c>
      <c r="K7" s="52"/>
      <c r="M7" s="1"/>
    </row>
    <row r="8" spans="1:13" ht="18.5" x14ac:dyDescent="0.45">
      <c r="A8" s="91"/>
      <c r="B8" s="101"/>
      <c r="C8" s="102"/>
      <c r="D8" s="102"/>
      <c r="E8" s="98"/>
      <c r="F8" s="98"/>
      <c r="G8" s="98"/>
      <c r="H8" s="98"/>
      <c r="I8" s="99"/>
      <c r="J8" s="10"/>
    </row>
    <row r="9" spans="1:13" ht="17.5" x14ac:dyDescent="0.35">
      <c r="A9" s="91"/>
      <c r="B9" s="25" t="s">
        <v>34</v>
      </c>
      <c r="C9" s="98">
        <v>1000000</v>
      </c>
      <c r="D9" s="98" t="e">
        <f>+'HURF-41'!#REF!</f>
        <v>#REF!</v>
      </c>
      <c r="E9" s="26" t="e">
        <f>+'HURF-41'!#REF!</f>
        <v>#REF!</v>
      </c>
      <c r="F9" s="26" t="e">
        <f>'HURF-41'!#REF!</f>
        <v>#REF!</v>
      </c>
      <c r="G9" s="26" t="e">
        <f>'HURF-41'!#REF!</f>
        <v>#REF!</v>
      </c>
      <c r="H9" s="26" t="e">
        <f>'HURF-41'!#REF!</f>
        <v>#REF!</v>
      </c>
      <c r="I9" s="100" t="e">
        <f>+G9/E9-1</f>
        <v>#REF!</v>
      </c>
      <c r="K9" s="52"/>
      <c r="L9" s="52"/>
      <c r="M9" s="1"/>
    </row>
    <row r="10" spans="1:13" ht="18.5" x14ac:dyDescent="0.45">
      <c r="A10" s="91"/>
      <c r="B10" s="29"/>
      <c r="C10" s="102"/>
      <c r="D10" s="102"/>
      <c r="E10" s="98"/>
      <c r="F10" s="98"/>
      <c r="G10" s="98"/>
      <c r="H10" s="98"/>
      <c r="I10" s="100"/>
    </row>
    <row r="11" spans="1:13" ht="17.5" x14ac:dyDescent="0.35">
      <c r="A11" s="91"/>
      <c r="B11" s="25" t="s">
        <v>387</v>
      </c>
      <c r="C11" s="98">
        <v>100900</v>
      </c>
      <c r="D11" s="98" t="e">
        <f>+'TRANS EXCISE TAX-21'!#REF!</f>
        <v>#REF!</v>
      </c>
      <c r="E11" s="26" t="e">
        <f>+'TRANS EXCISE TAX-21'!#REF!</f>
        <v>#REF!</v>
      </c>
      <c r="F11" s="26" t="e">
        <f>'TRANS EXCISE TAX-21'!#REF!</f>
        <v>#REF!</v>
      </c>
      <c r="G11" s="26" t="e">
        <f>'TRANS EXCISE TAX-21'!#REF!</f>
        <v>#REF!</v>
      </c>
      <c r="H11" s="26" t="e">
        <f>'TRANS EXCISE TAX-21'!#REF!</f>
        <v>#REF!</v>
      </c>
      <c r="I11" s="100" t="e">
        <f>+G11/E11-1</f>
        <v>#REF!</v>
      </c>
    </row>
    <row r="12" spans="1:13" ht="18.5" x14ac:dyDescent="0.45">
      <c r="A12" s="91"/>
      <c r="B12" s="29"/>
      <c r="C12" s="102"/>
      <c r="D12" s="102"/>
      <c r="E12" s="98"/>
      <c r="F12" s="98"/>
      <c r="G12" s="98"/>
      <c r="H12" s="98"/>
      <c r="I12" s="100"/>
    </row>
    <row r="13" spans="1:13" ht="17.5" x14ac:dyDescent="0.35">
      <c r="A13" s="91"/>
      <c r="B13" s="25" t="s">
        <v>274</v>
      </c>
      <c r="C13" s="98">
        <v>438508</v>
      </c>
      <c r="D13" s="104" t="e">
        <f>+'Water Fund Detail-51'!#REF!</f>
        <v>#REF!</v>
      </c>
      <c r="E13" s="26" t="e">
        <f>+'Water Fund Detail-51'!#REF!</f>
        <v>#REF!</v>
      </c>
      <c r="F13" s="26" t="e">
        <f>'Water Fund Detail-51'!#REF!</f>
        <v>#REF!</v>
      </c>
      <c r="G13" s="26" t="e">
        <f>'Water Fund Detail-51'!#REF!</f>
        <v>#REF!</v>
      </c>
      <c r="H13" s="26" t="e">
        <f>'Water Fund Detail-51'!#REF!</f>
        <v>#REF!</v>
      </c>
      <c r="I13" s="100" t="e">
        <f>+G13/E13-1</f>
        <v>#REF!</v>
      </c>
      <c r="K13" s="52"/>
      <c r="L13" s="52"/>
      <c r="M13" s="1"/>
    </row>
    <row r="14" spans="1:13" ht="18.5" x14ac:dyDescent="0.45">
      <c r="A14" s="91"/>
      <c r="B14" s="25"/>
      <c r="C14" s="102"/>
      <c r="D14" s="102"/>
      <c r="E14" s="98"/>
      <c r="F14" s="98"/>
      <c r="G14" s="98"/>
      <c r="H14" s="98"/>
      <c r="I14" s="100"/>
    </row>
    <row r="15" spans="1:13" ht="17.5" x14ac:dyDescent="0.35">
      <c r="A15" s="91"/>
      <c r="B15" s="25" t="s">
        <v>275</v>
      </c>
      <c r="C15" s="98">
        <v>179920</v>
      </c>
      <c r="D15" s="98" t="e">
        <f>+'Wastewater Fund-54'!#REF!</f>
        <v>#REF!</v>
      </c>
      <c r="E15" s="26" t="e">
        <f>+'Wastewater Fund-54'!#REF!</f>
        <v>#REF!</v>
      </c>
      <c r="F15" s="26" t="e">
        <f>'Wastewater Fund-54'!#REF!</f>
        <v>#REF!</v>
      </c>
      <c r="G15" s="26" t="e">
        <f>'Wastewater Fund-54'!#REF!</f>
        <v>#REF!</v>
      </c>
      <c r="H15" s="26" t="e">
        <f>'Wastewater Fund-54'!#REF!</f>
        <v>#REF!</v>
      </c>
      <c r="I15" s="100" t="e">
        <f>+G15/E15-1</f>
        <v>#REF!</v>
      </c>
      <c r="M15" s="1"/>
    </row>
    <row r="16" spans="1:13" ht="18.5" x14ac:dyDescent="0.35">
      <c r="A16" s="91"/>
      <c r="B16" s="29"/>
      <c r="C16" s="104"/>
      <c r="D16" s="104"/>
      <c r="E16" s="104"/>
      <c r="F16" s="104"/>
      <c r="G16" s="104"/>
      <c r="H16" s="104"/>
      <c r="I16" s="100"/>
    </row>
    <row r="17" spans="1:13" ht="17.5" x14ac:dyDescent="0.35">
      <c r="A17" s="91"/>
      <c r="B17" s="25" t="s">
        <v>276</v>
      </c>
      <c r="C17" s="98">
        <v>117857</v>
      </c>
      <c r="D17" s="98" t="e">
        <f>+#REF!</f>
        <v>#REF!</v>
      </c>
      <c r="E17" s="26" t="e">
        <f>+#REF!</f>
        <v>#REF!</v>
      </c>
      <c r="F17" s="26" t="e">
        <f>#REF!</f>
        <v>#REF!</v>
      </c>
      <c r="G17" s="26" t="e">
        <f>#REF!</f>
        <v>#REF!</v>
      </c>
      <c r="H17" s="26" t="e">
        <f>#REF!</f>
        <v>#REF!</v>
      </c>
      <c r="I17" s="100" t="e">
        <f>+G17/E17-1</f>
        <v>#REF!</v>
      </c>
      <c r="M17" s="1"/>
    </row>
    <row r="18" spans="1:13" ht="18.5" x14ac:dyDescent="0.45">
      <c r="A18" s="91"/>
      <c r="B18" s="29"/>
      <c r="C18" s="102"/>
      <c r="D18" s="102"/>
      <c r="E18" s="98"/>
      <c r="F18" s="98"/>
      <c r="G18" s="98"/>
      <c r="H18" s="98"/>
      <c r="I18" s="100"/>
    </row>
    <row r="19" spans="1:13" ht="17.5" x14ac:dyDescent="0.35">
      <c r="A19" s="91"/>
      <c r="B19" s="25" t="s">
        <v>277</v>
      </c>
      <c r="C19" s="98" t="e">
        <f>+#REF!</f>
        <v>#REF!</v>
      </c>
      <c r="D19" s="104" t="e">
        <f>+#REF!</f>
        <v>#REF!</v>
      </c>
      <c r="E19" s="26" t="e">
        <f>#REF!</f>
        <v>#REF!</v>
      </c>
      <c r="F19" s="26" t="e">
        <f>#REF!</f>
        <v>#REF!</v>
      </c>
      <c r="G19" s="26" t="e">
        <f>#REF!</f>
        <v>#REF!</v>
      </c>
      <c r="H19" s="26"/>
      <c r="I19" s="100">
        <v>8.4999999999999995E-4</v>
      </c>
      <c r="M19" s="1"/>
    </row>
    <row r="20" spans="1:13" ht="18.5" x14ac:dyDescent="0.45">
      <c r="A20" s="91"/>
      <c r="B20" s="29"/>
      <c r="C20" s="102"/>
      <c r="D20" s="102"/>
      <c r="E20" s="98"/>
      <c r="F20" s="98"/>
      <c r="G20" s="98"/>
      <c r="H20" s="98"/>
      <c r="I20" s="100"/>
    </row>
    <row r="21" spans="1:13" ht="17.5" x14ac:dyDescent="0.35">
      <c r="A21" s="91"/>
      <c r="B21" s="25" t="s">
        <v>56</v>
      </c>
      <c r="C21" s="98">
        <v>1295000</v>
      </c>
      <c r="D21" s="98" t="e">
        <f>+'GRANT DETAIL-45'!#REF!</f>
        <v>#REF!</v>
      </c>
      <c r="E21" s="26" t="e">
        <f>+'GRANT DETAIL-45'!#REF!</f>
        <v>#REF!</v>
      </c>
      <c r="F21" s="26" t="e">
        <f>'GRANT DETAIL-45'!#REF!</f>
        <v>#REF!</v>
      </c>
      <c r="G21" s="26" t="e">
        <f>'GRANT DETAIL-45'!#REF!</f>
        <v>#REF!</v>
      </c>
      <c r="H21" s="26" t="e">
        <f>'GRANT DETAIL-45'!#REF!</f>
        <v>#REF!</v>
      </c>
      <c r="I21" s="100" t="e">
        <f>+G21/E21-1</f>
        <v>#REF!</v>
      </c>
    </row>
    <row r="22" spans="1:13" ht="18.5" x14ac:dyDescent="0.45">
      <c r="A22" s="91"/>
      <c r="B22" s="101"/>
      <c r="C22" s="102"/>
      <c r="D22" s="102"/>
      <c r="E22" s="102"/>
      <c r="F22" s="102"/>
      <c r="G22" s="102"/>
      <c r="H22" s="102"/>
      <c r="I22" s="99"/>
    </row>
    <row r="23" spans="1:13" ht="18" x14ac:dyDescent="0.4">
      <c r="A23" s="91"/>
      <c r="B23" s="106" t="s">
        <v>35</v>
      </c>
      <c r="C23" s="107" t="e">
        <f>SUM(C7:C21)</f>
        <v>#REF!</v>
      </c>
      <c r="D23" s="107" t="e">
        <f>SUM(D7:D21)</f>
        <v>#REF!</v>
      </c>
      <c r="E23" s="107" t="e">
        <f>SUM(E7:E22)</f>
        <v>#REF!</v>
      </c>
      <c r="F23" s="107" t="e">
        <f>SUM(F7:F21)</f>
        <v>#REF!</v>
      </c>
      <c r="G23" s="107" t="e">
        <f t="shared" ref="G23" si="0">SUM(G7:G22)</f>
        <v>#REF!</v>
      </c>
      <c r="H23" s="107" t="e">
        <f>SUM(H6:H21)</f>
        <v>#REF!</v>
      </c>
      <c r="I23" s="108" t="e">
        <f>+G23/E23-1</f>
        <v>#REF!</v>
      </c>
      <c r="M23" s="1"/>
    </row>
    <row r="24" spans="1:13" x14ac:dyDescent="0.35">
      <c r="A24" s="91"/>
      <c r="B24" s="91"/>
      <c r="C24" s="91"/>
      <c r="D24" s="91"/>
      <c r="E24" s="91"/>
      <c r="F24" s="91"/>
      <c r="G24" s="91"/>
      <c r="H24" s="91"/>
      <c r="I24" s="91"/>
    </row>
    <row r="25" spans="1:13" x14ac:dyDescent="0.35">
      <c r="A25" s="91"/>
      <c r="B25" s="91"/>
      <c r="C25" s="91"/>
      <c r="D25" s="91"/>
      <c r="E25" s="109"/>
      <c r="F25" s="109"/>
      <c r="G25" s="91"/>
      <c r="H25" s="109"/>
      <c r="I25" s="91"/>
    </row>
    <row r="26" spans="1:13" ht="15.5" x14ac:dyDescent="0.35">
      <c r="B26" s="19"/>
      <c r="E26" s="18"/>
      <c r="F26" s="18"/>
    </row>
    <row r="27" spans="1:13" x14ac:dyDescent="0.35">
      <c r="E27" s="52"/>
      <c r="F27" s="52"/>
    </row>
  </sheetData>
  <mergeCells count="2">
    <mergeCell ref="B4:B5"/>
    <mergeCell ref="B2:I2"/>
  </mergeCells>
  <phoneticPr fontId="43" type="noConversion"/>
  <printOptions horizontalCentered="1"/>
  <pageMargins left="0.7" right="0.7" top="1" bottom="0.75" header="0.8" footer="0.3"/>
  <pageSetup fitToHeight="0" orientation="landscape" r:id="rId1"/>
  <headerFooter>
    <oddHeader xml:space="preserve">&amp;C&amp;"-,Bold"&amp;14TOWN OF MAMMOTH
PROPOSED FY16-17 BUDGET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31"/>
  <sheetViews>
    <sheetView workbookViewId="0">
      <selection activeCell="B29" sqref="B29"/>
    </sheetView>
  </sheetViews>
  <sheetFormatPr defaultColWidth="8.7265625" defaultRowHeight="14.5" x14ac:dyDescent="0.35"/>
  <cols>
    <col min="1" max="1" width="25.453125" customWidth="1"/>
    <col min="2" max="2" width="11.54296875" bestFit="1" customWidth="1"/>
    <col min="3" max="3" width="9" bestFit="1" customWidth="1"/>
  </cols>
  <sheetData>
    <row r="1" spans="1:2" x14ac:dyDescent="0.35">
      <c r="B1" s="1"/>
    </row>
    <row r="2" spans="1:2" x14ac:dyDescent="0.35">
      <c r="A2" s="5" t="s">
        <v>644</v>
      </c>
      <c r="B2" s="1"/>
    </row>
    <row r="3" spans="1:2" x14ac:dyDescent="0.35">
      <c r="A3" t="s">
        <v>638</v>
      </c>
      <c r="B3" s="1">
        <v>179911</v>
      </c>
    </row>
    <row r="4" spans="1:2" x14ac:dyDescent="0.35">
      <c r="A4" t="s">
        <v>420</v>
      </c>
      <c r="B4" s="1">
        <v>-45013</v>
      </c>
    </row>
    <row r="5" spans="1:2" x14ac:dyDescent="0.35">
      <c r="A5" t="s">
        <v>639</v>
      </c>
      <c r="B5" s="1">
        <v>223000</v>
      </c>
    </row>
    <row r="6" spans="1:2" x14ac:dyDescent="0.35">
      <c r="A6" t="s">
        <v>404</v>
      </c>
      <c r="B6" s="4">
        <v>6277000</v>
      </c>
    </row>
    <row r="7" spans="1:2" x14ac:dyDescent="0.35">
      <c r="A7" s="6" t="s">
        <v>421</v>
      </c>
      <c r="B7" s="8">
        <f>SUM(B3:B6)</f>
        <v>6634898</v>
      </c>
    </row>
    <row r="8" spans="1:2" x14ac:dyDescent="0.35">
      <c r="B8" s="1"/>
    </row>
    <row r="9" spans="1:2" x14ac:dyDescent="0.35">
      <c r="A9" t="s">
        <v>642</v>
      </c>
      <c r="B9" s="1">
        <v>3092922</v>
      </c>
    </row>
    <row r="10" spans="1:2" x14ac:dyDescent="0.35">
      <c r="A10" t="s">
        <v>593</v>
      </c>
      <c r="B10" s="4">
        <v>6634898</v>
      </c>
    </row>
    <row r="11" spans="1:2" x14ac:dyDescent="0.35">
      <c r="A11" s="6" t="s">
        <v>592</v>
      </c>
      <c r="B11" s="8">
        <f>SUM(B9:B10)</f>
        <v>9727820</v>
      </c>
    </row>
    <row r="12" spans="1:2" x14ac:dyDescent="0.35">
      <c r="A12" t="s">
        <v>716</v>
      </c>
      <c r="B12" s="128">
        <v>8784427</v>
      </c>
    </row>
    <row r="13" spans="1:2" x14ac:dyDescent="0.35">
      <c r="A13" t="s">
        <v>594</v>
      </c>
      <c r="B13" s="8">
        <f>+B11-B12</f>
        <v>943393</v>
      </c>
    </row>
    <row r="14" spans="1:2" x14ac:dyDescent="0.35">
      <c r="A14" t="s">
        <v>53</v>
      </c>
      <c r="B14" s="1"/>
    </row>
    <row r="15" spans="1:2" x14ac:dyDescent="0.35">
      <c r="A15" t="s">
        <v>595</v>
      </c>
    </row>
    <row r="17" spans="1:3" x14ac:dyDescent="0.35">
      <c r="A17" s="5" t="s">
        <v>727</v>
      </c>
      <c r="B17" s="1"/>
    </row>
    <row r="18" spans="1:3" x14ac:dyDescent="0.35">
      <c r="A18" t="s">
        <v>728</v>
      </c>
      <c r="B18" s="1" t="e">
        <f>'HURF-41'!#REF!</f>
        <v>#REF!</v>
      </c>
      <c r="C18" s="1"/>
    </row>
    <row r="19" spans="1:3" x14ac:dyDescent="0.35">
      <c r="A19" t="s">
        <v>420</v>
      </c>
      <c r="B19" s="1">
        <f>B4</f>
        <v>-45013</v>
      </c>
    </row>
    <row r="20" spans="1:3" x14ac:dyDescent="0.35">
      <c r="A20" t="s">
        <v>729</v>
      </c>
      <c r="B20" s="1" t="e">
        <f>'TRANS EXCISE TAX-21'!#REF!</f>
        <v>#REF!</v>
      </c>
    </row>
    <row r="21" spans="1:3" x14ac:dyDescent="0.35">
      <c r="A21" t="s">
        <v>404</v>
      </c>
      <c r="B21" s="1" t="e">
        <f>'GRANT DETAIL-45'!#REF!</f>
        <v>#REF!</v>
      </c>
    </row>
    <row r="22" spans="1:3" x14ac:dyDescent="0.35">
      <c r="A22" t="s">
        <v>656</v>
      </c>
      <c r="B22" s="4" t="e">
        <f>+'GF Detail-10'!#REF!</f>
        <v>#REF!</v>
      </c>
    </row>
    <row r="23" spans="1:3" x14ac:dyDescent="0.35">
      <c r="A23" s="6" t="s">
        <v>421</v>
      </c>
      <c r="B23" s="8" t="e">
        <f>SUM(B18:B21)</f>
        <v>#REF!</v>
      </c>
    </row>
    <row r="24" spans="1:3" x14ac:dyDescent="0.35">
      <c r="B24" s="1"/>
    </row>
    <row r="25" spans="1:3" x14ac:dyDescent="0.35">
      <c r="A25" t="s">
        <v>730</v>
      </c>
      <c r="B25" s="1">
        <v>2232243</v>
      </c>
    </row>
    <row r="26" spans="1:3" x14ac:dyDescent="0.35">
      <c r="A26" t="s">
        <v>593</v>
      </c>
      <c r="B26" s="4" t="e">
        <f>B23</f>
        <v>#REF!</v>
      </c>
    </row>
    <row r="27" spans="1:3" x14ac:dyDescent="0.35">
      <c r="A27" s="6" t="s">
        <v>592</v>
      </c>
      <c r="B27" s="8" t="e">
        <f>SUM(B25:B26)</f>
        <v>#REF!</v>
      </c>
    </row>
    <row r="28" spans="1:3" x14ac:dyDescent="0.35">
      <c r="A28" t="s">
        <v>731</v>
      </c>
      <c r="B28" s="128">
        <f>'FY2022-2023 Budget Summary '!G23</f>
        <v>9786550</v>
      </c>
    </row>
    <row r="29" spans="1:3" x14ac:dyDescent="0.35">
      <c r="A29" t="s">
        <v>594</v>
      </c>
      <c r="B29" s="8" t="e">
        <f>+B27-B28</f>
        <v>#REF!</v>
      </c>
    </row>
    <row r="30" spans="1:3" x14ac:dyDescent="0.35">
      <c r="A30" t="s">
        <v>53</v>
      </c>
      <c r="B30" s="1"/>
    </row>
    <row r="31" spans="1:3" x14ac:dyDescent="0.35">
      <c r="A31" t="s">
        <v>595</v>
      </c>
    </row>
  </sheetData>
  <printOptions horizontalCentered="1"/>
  <pageMargins left="0.7" right="0.7" top="1.5" bottom="0.75" header="0.3" footer="0.3"/>
  <pageSetup orientation="portrait" horizontalDpi="360" verticalDpi="360"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5</vt:i4>
      </vt:variant>
    </vt:vector>
  </HeadingPairs>
  <TitlesOfParts>
    <vt:vector size="34" baseType="lpstr">
      <vt:lpstr>Issues</vt:lpstr>
      <vt:lpstr>FY16-17 Budget Summary</vt:lpstr>
      <vt:lpstr>FY15-16 Budget Summary</vt:lpstr>
      <vt:lpstr>FY12-19 Budget Summary</vt:lpstr>
      <vt:lpstr>FY17-18 Budget Summary</vt:lpstr>
      <vt:lpstr>FY18-19 Budget Summary</vt:lpstr>
      <vt:lpstr>FY20122 Budget Summary</vt:lpstr>
      <vt:lpstr>FY2021-2022 Budget Summary</vt:lpstr>
      <vt:lpstr>Exp Limit Esclusions</vt:lpstr>
      <vt:lpstr>FY2022-2023 Budget Summary </vt:lpstr>
      <vt:lpstr>FY2023 PAYROLL UPDATE</vt:lpstr>
      <vt:lpstr>FY2025-2026 Budget Summary</vt:lpstr>
      <vt:lpstr>PAYROLL FY23</vt:lpstr>
      <vt:lpstr>FY2021 PAYROLL UPDATE</vt:lpstr>
      <vt:lpstr>upload cleanup</vt:lpstr>
      <vt:lpstr>Upload</vt:lpstr>
      <vt:lpstr>REV V EXP-ALL</vt:lpstr>
      <vt:lpstr>GF Detail-10</vt:lpstr>
      <vt:lpstr>TRANS EXCISE TAX-21</vt:lpstr>
      <vt:lpstr>HURF-41</vt:lpstr>
      <vt:lpstr>GRANT DETAIL-45</vt:lpstr>
      <vt:lpstr>Water Fund Detail-51</vt:lpstr>
      <vt:lpstr>USDA Water Proj-52</vt:lpstr>
      <vt:lpstr>USDA WATER GRANT-52</vt:lpstr>
      <vt:lpstr>Wastewater Fund-54</vt:lpstr>
      <vt:lpstr>Sanitation Fund-56</vt:lpstr>
      <vt:lpstr>Cemetary Fund-58</vt:lpstr>
      <vt:lpstr>CIP 24.25</vt:lpstr>
      <vt:lpstr>PAYROLL BREAKDOWN FY25.26</vt:lpstr>
      <vt:lpstr>'Cemetary Fund-58'!Print_Area</vt:lpstr>
      <vt:lpstr>'GF Detail-10'!Print_Area</vt:lpstr>
      <vt:lpstr>'GRANT DETAIL-45'!Print_Area</vt:lpstr>
      <vt:lpstr>'Sanitation Fund-56'!Print_Area</vt:lpstr>
      <vt:lpstr>'TRANS EXCISE TAX-21'!Print_Area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Gayle</dc:creator>
  <cp:lastModifiedBy>Hector Moreno</cp:lastModifiedBy>
  <cp:lastPrinted>2025-07-03T03:48:06Z</cp:lastPrinted>
  <dcterms:created xsi:type="dcterms:W3CDTF">2012-04-13T06:19:36Z</dcterms:created>
  <dcterms:modified xsi:type="dcterms:W3CDTF">2025-07-03T15:00:14Z</dcterms:modified>
</cp:coreProperties>
</file>